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1328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ACER\Desktop\งานหน้าdestop\"/>
    </mc:Choice>
  </mc:AlternateContent>
  <xr:revisionPtr revIDLastSave="0" documentId="13_ncr:1_{402BFE54-2B2F-4529-A198-D2B7B35329C4}" xr6:coauthVersionLast="41" xr6:coauthVersionMax="41" xr10:uidLastSave="{00000000-0000-0000-0000-000000000000}"/>
  <bookViews>
    <workbookView xWindow="-120" yWindow="-120" windowWidth="29040" windowHeight="15840" activeTab="10" xr2:uid="{00000000-000D-0000-FFFF-FFFF00000000}"/>
  </bookViews>
  <sheets>
    <sheet name="หม่2" sheetId="1" r:id="rId1"/>
    <sheet name="หมู่3" sheetId="2" r:id="rId2"/>
    <sheet name="หมู่4" sheetId="3" r:id="rId3"/>
    <sheet name="หมู่5" sheetId="4" r:id="rId4"/>
    <sheet name="หมู่6" sheetId="5" r:id="rId5"/>
    <sheet name="ร้านค้า" sheetId="7" r:id="rId6"/>
    <sheet name="ร้านค้า2" sheetId="8" r:id="rId7"/>
    <sheet name="หมู่7" sheetId="9" r:id="rId8"/>
    <sheet name="หมู่8" sheetId="10" r:id="rId9"/>
    <sheet name="หมู่9" sheetId="11" r:id="rId10"/>
    <sheet name="หมู่11" sheetId="12" r:id="rId11"/>
    <sheet name="หมู่12" sheetId="13" r:id="rId12"/>
    <sheet name="หมู่1" sheetId="14" r:id="rId13"/>
    <sheet name="หมู่10" sheetId="15" r:id="rId14"/>
    <sheet name="หมู่ 13" sheetId="16" r:id="rId15"/>
    <sheet name="Sheet1" sheetId="17" r:id="rId16"/>
  </sheets>
  <definedNames>
    <definedName name="_xlnm.Print_Titles" localSheetId="5">ร้านค้า!$4:$11</definedName>
  </definedNames>
  <calcPr calcId="181029"/>
</workbook>
</file>

<file path=xl/calcChain.xml><?xml version="1.0" encoding="utf-8"?>
<calcChain xmlns="http://schemas.openxmlformats.org/spreadsheetml/2006/main">
  <c r="T748" i="1" l="1"/>
  <c r="V748" i="1" s="1"/>
  <c r="T749" i="1"/>
  <c r="W749" i="1" s="1"/>
  <c r="T750" i="1"/>
  <c r="W750" i="1" s="1"/>
  <c r="J748" i="1"/>
  <c r="L748" i="1" s="1"/>
  <c r="J749" i="1"/>
  <c r="L749" i="1" s="1"/>
  <c r="J750" i="1"/>
  <c r="L750" i="1" s="1"/>
  <c r="X750" i="1" l="1"/>
  <c r="W748" i="1"/>
  <c r="X748" i="1" s="1"/>
  <c r="X749" i="1"/>
  <c r="W315" i="11"/>
  <c r="T315" i="11"/>
  <c r="T316" i="11"/>
  <c r="L316" i="11"/>
  <c r="J316" i="11"/>
  <c r="V316" i="11" l="1"/>
  <c r="W316" i="11" s="1"/>
  <c r="X316" i="11" s="1"/>
  <c r="X500" i="5"/>
  <c r="X501" i="5"/>
  <c r="X502" i="5"/>
  <c r="X503" i="5"/>
  <c r="J494" i="5"/>
  <c r="L494" i="5" s="1"/>
  <c r="X494" i="5" s="1"/>
  <c r="J495" i="5"/>
  <c r="L495" i="5" s="1"/>
  <c r="X495" i="5" s="1"/>
  <c r="J496" i="5"/>
  <c r="L496" i="5" s="1"/>
  <c r="X496" i="5" s="1"/>
  <c r="J497" i="5"/>
  <c r="L497" i="5" s="1"/>
  <c r="X497" i="5" s="1"/>
  <c r="J498" i="5"/>
  <c r="L498" i="5" s="1"/>
  <c r="X498" i="5" s="1"/>
  <c r="J499" i="5"/>
  <c r="L499" i="5" s="1"/>
  <c r="X499" i="5" s="1"/>
  <c r="J493" i="5"/>
  <c r="L493" i="5" s="1"/>
  <c r="X493" i="5" s="1"/>
  <c r="L146" i="5"/>
  <c r="X146" i="5" s="1"/>
  <c r="J146" i="5"/>
  <c r="X308" i="15"/>
  <c r="Y308" i="15" s="1"/>
  <c r="V308" i="15"/>
  <c r="V309" i="15"/>
  <c r="X309" i="15" s="1"/>
  <c r="L309" i="15"/>
  <c r="N309" i="15" s="1"/>
  <c r="L308" i="15"/>
  <c r="N308" i="15" s="1"/>
  <c r="Y309" i="15" l="1"/>
  <c r="Z309" i="15" s="1"/>
  <c r="AA308" i="15"/>
  <c r="AC308" i="15" s="1"/>
  <c r="Z308" i="15"/>
  <c r="AA309" i="15"/>
  <c r="T291" i="14"/>
  <c r="V291" i="14" s="1"/>
  <c r="J291" i="14"/>
  <c r="L291" i="14" s="1"/>
  <c r="T465" i="14"/>
  <c r="T466" i="14"/>
  <c r="T467" i="14"/>
  <c r="T468" i="14"/>
  <c r="T469" i="14"/>
  <c r="T470" i="14"/>
  <c r="T471" i="14"/>
  <c r="T472" i="14"/>
  <c r="T473" i="14"/>
  <c r="V473" i="14" l="1"/>
  <c r="W473" i="14" s="1"/>
  <c r="W291" i="14"/>
  <c r="X291" i="14" s="1"/>
  <c r="J491" i="5" l="1"/>
  <c r="L491" i="5" s="1"/>
  <c r="X491" i="5" s="1"/>
  <c r="J492" i="5"/>
  <c r="L492" i="5" s="1"/>
  <c r="X492" i="5" s="1"/>
  <c r="J507" i="5"/>
  <c r="L507" i="5" s="1"/>
  <c r="X507" i="5" s="1"/>
  <c r="W443" i="5" l="1"/>
  <c r="J443" i="5"/>
  <c r="L443" i="5" s="1"/>
  <c r="X443" i="5" s="1"/>
  <c r="K328" i="16" l="1"/>
  <c r="M328" i="16" s="1"/>
  <c r="U323" i="16"/>
  <c r="U324" i="16"/>
  <c r="U325" i="16"/>
  <c r="U326" i="16"/>
  <c r="U327" i="16"/>
  <c r="U328" i="16"/>
  <c r="W323" i="16"/>
  <c r="W324" i="16"/>
  <c r="W325" i="16"/>
  <c r="W326" i="16"/>
  <c r="W327" i="16"/>
  <c r="W328" i="16"/>
  <c r="X323" i="16"/>
  <c r="X324" i="16"/>
  <c r="X325" i="16"/>
  <c r="X326" i="16"/>
  <c r="X327" i="16"/>
  <c r="X328" i="16"/>
  <c r="Y323" i="16"/>
  <c r="Y324" i="16"/>
  <c r="Y325" i="16"/>
  <c r="Y326" i="16"/>
  <c r="Y327" i="16"/>
  <c r="K327" i="16"/>
  <c r="K326" i="16"/>
  <c r="K325" i="16"/>
  <c r="K324" i="16"/>
  <c r="K323" i="16"/>
  <c r="K322" i="16"/>
  <c r="U320" i="16"/>
  <c r="U321" i="16"/>
  <c r="W321" i="16" s="1"/>
  <c r="X321" i="16" s="1"/>
  <c r="U322" i="16"/>
  <c r="W322" i="16" s="1"/>
  <c r="X322" i="16" s="1"/>
  <c r="Y322" i="16" s="1"/>
  <c r="K321" i="16"/>
  <c r="M321" i="16" s="1"/>
  <c r="X320" i="16"/>
  <c r="Y320" i="16" s="1"/>
  <c r="U319" i="16"/>
  <c r="W319" i="16" s="1"/>
  <c r="K320" i="16"/>
  <c r="K319" i="16"/>
  <c r="J529" i="13"/>
  <c r="J528" i="13"/>
  <c r="T527" i="13"/>
  <c r="W527" i="13" s="1"/>
  <c r="X527" i="13" s="1"/>
  <c r="T528" i="13"/>
  <c r="V528" i="13" s="1"/>
  <c r="T529" i="13"/>
  <c r="W529" i="13" s="1"/>
  <c r="X529" i="13" s="1"/>
  <c r="J527" i="13"/>
  <c r="J526" i="13"/>
  <c r="J525" i="13"/>
  <c r="J524" i="13"/>
  <c r="T525" i="13"/>
  <c r="T526" i="13"/>
  <c r="W525" i="13"/>
  <c r="X525" i="13" s="1"/>
  <c r="W526" i="13"/>
  <c r="X526" i="13" s="1"/>
  <c r="T521" i="13"/>
  <c r="W521" i="13" s="1"/>
  <c r="X521" i="13" s="1"/>
  <c r="T522" i="13"/>
  <c r="W522" i="13" s="1"/>
  <c r="X522" i="13" s="1"/>
  <c r="T523" i="13"/>
  <c r="T524" i="13"/>
  <c r="W524" i="13" s="1"/>
  <c r="X524" i="13" s="1"/>
  <c r="J523" i="13"/>
  <c r="J522" i="13"/>
  <c r="J521" i="13"/>
  <c r="J520" i="13"/>
  <c r="J519" i="13"/>
  <c r="T516" i="13"/>
  <c r="T517" i="13"/>
  <c r="V517" i="13" s="1"/>
  <c r="T518" i="13"/>
  <c r="T519" i="13"/>
  <c r="W519" i="13" s="1"/>
  <c r="X519" i="13" s="1"/>
  <c r="T520" i="13"/>
  <c r="W520" i="13" s="1"/>
  <c r="X520" i="13" s="1"/>
  <c r="V515" i="13"/>
  <c r="T515" i="13"/>
  <c r="J205" i="12"/>
  <c r="J206" i="12"/>
  <c r="J207" i="12"/>
  <c r="J208" i="12"/>
  <c r="J209" i="12"/>
  <c r="T207" i="12"/>
  <c r="V207" i="12" s="1"/>
  <c r="T208" i="12"/>
  <c r="W208" i="12" s="1"/>
  <c r="X208" i="12" s="1"/>
  <c r="T209" i="12"/>
  <c r="W209" i="12" s="1"/>
  <c r="X209" i="12" s="1"/>
  <c r="T210" i="12"/>
  <c r="W210" i="12" s="1"/>
  <c r="X210" i="12" s="1"/>
  <c r="L207" i="12"/>
  <c r="K206" i="12"/>
  <c r="K205" i="12"/>
  <c r="J204" i="12"/>
  <c r="L204" i="12" s="1"/>
  <c r="J203" i="12"/>
  <c r="L203" i="12" s="1"/>
  <c r="J202" i="12"/>
  <c r="L202" i="12" s="1"/>
  <c r="W203" i="12"/>
  <c r="W205" i="12"/>
  <c r="X205" i="12" s="1"/>
  <c r="T201" i="12"/>
  <c r="W201" i="12" s="1"/>
  <c r="T202" i="12"/>
  <c r="T203" i="12"/>
  <c r="T204" i="12"/>
  <c r="W204" i="12" s="1"/>
  <c r="T205" i="12"/>
  <c r="T206" i="12"/>
  <c r="V206" i="12" s="1"/>
  <c r="J201" i="12"/>
  <c r="L201" i="12" s="1"/>
  <c r="X201" i="12" s="1"/>
  <c r="J200" i="12"/>
  <c r="L200" i="12" s="1"/>
  <c r="J199" i="12"/>
  <c r="L199" i="12" s="1"/>
  <c r="J198" i="12"/>
  <c r="L198" i="12" s="1"/>
  <c r="J197" i="12"/>
  <c r="L197" i="12" s="1"/>
  <c r="J196" i="12"/>
  <c r="L196" i="12" s="1"/>
  <c r="J195" i="12"/>
  <c r="L195" i="12" s="1"/>
  <c r="J194" i="12"/>
  <c r="L194" i="12" s="1"/>
  <c r="W195" i="12"/>
  <c r="W197" i="12"/>
  <c r="W199" i="12"/>
  <c r="T195" i="12"/>
  <c r="T196" i="12"/>
  <c r="W196" i="12" s="1"/>
  <c r="T197" i="12"/>
  <c r="T198" i="12"/>
  <c r="W198" i="12" s="1"/>
  <c r="T199" i="12"/>
  <c r="T200" i="12"/>
  <c r="V200" i="12" s="1"/>
  <c r="J193" i="12"/>
  <c r="L193" i="12" s="1"/>
  <c r="J192" i="12"/>
  <c r="L192" i="12" s="1"/>
  <c r="J191" i="12"/>
  <c r="L191" i="12" s="1"/>
  <c r="W192" i="12"/>
  <c r="T189" i="12"/>
  <c r="V189" i="12" s="1"/>
  <c r="W189" i="12" s="1"/>
  <c r="X189" i="12" s="1"/>
  <c r="T190" i="12"/>
  <c r="W190" i="12" s="1"/>
  <c r="T191" i="12"/>
  <c r="V191" i="12" s="1"/>
  <c r="T192" i="12"/>
  <c r="T193" i="12"/>
  <c r="W193" i="12" s="1"/>
  <c r="T194" i="12"/>
  <c r="J190" i="12"/>
  <c r="L190" i="12" s="1"/>
  <c r="X190" i="12" s="1"/>
  <c r="J189" i="12"/>
  <c r="L189" i="12" s="1"/>
  <c r="X315" i="11"/>
  <c r="J315" i="11"/>
  <c r="L315" i="11" s="1"/>
  <c r="J393" i="10"/>
  <c r="X193" i="12" l="1"/>
  <c r="X195" i="12"/>
  <c r="X197" i="12"/>
  <c r="X199" i="12"/>
  <c r="X204" i="12"/>
  <c r="V202" i="12"/>
  <c r="W202" i="12" s="1"/>
  <c r="X202" i="12" s="1"/>
  <c r="X192" i="12"/>
  <c r="X196" i="12"/>
  <c r="X198" i="12"/>
  <c r="V194" i="12"/>
  <c r="W194" i="12" s="1"/>
  <c r="X194" i="12" s="1"/>
  <c r="X203" i="12"/>
  <c r="W515" i="13"/>
  <c r="X515" i="13" s="1"/>
  <c r="X319" i="16"/>
  <c r="Y319" i="16" s="1"/>
  <c r="Y328" i="16"/>
  <c r="Y321" i="16"/>
  <c r="V516" i="13"/>
  <c r="W516" i="13" s="1"/>
  <c r="X516" i="13" s="1"/>
  <c r="V518" i="13"/>
  <c r="W518" i="13" s="1"/>
  <c r="X518" i="13" s="1"/>
  <c r="V523" i="13"/>
  <c r="W523" i="13" s="1"/>
  <c r="X523" i="13" s="1"/>
  <c r="W528" i="13"/>
  <c r="X528" i="13" s="1"/>
  <c r="W517" i="13"/>
  <c r="X517" i="13" s="1"/>
  <c r="W207" i="12"/>
  <c r="X207" i="12" s="1"/>
  <c r="W206" i="12"/>
  <c r="X206" i="12" s="1"/>
  <c r="W200" i="12"/>
  <c r="X200" i="12"/>
  <c r="W191" i="12"/>
  <c r="X191" i="12"/>
  <c r="L393" i="10"/>
  <c r="X393" i="10" s="1"/>
  <c r="J363" i="9"/>
  <c r="J362" i="9"/>
  <c r="J361" i="9"/>
  <c r="J360" i="9"/>
  <c r="T359" i="9"/>
  <c r="T360" i="9"/>
  <c r="V360" i="9" s="1"/>
  <c r="T361" i="9"/>
  <c r="T362" i="9"/>
  <c r="V362" i="9" s="1"/>
  <c r="T363" i="9"/>
  <c r="J359" i="9"/>
  <c r="J490" i="5"/>
  <c r="J489" i="5"/>
  <c r="J488" i="5"/>
  <c r="J487" i="5"/>
  <c r="J486" i="5"/>
  <c r="J485" i="5"/>
  <c r="J484" i="5"/>
  <c r="J483" i="5"/>
  <c r="J482" i="5"/>
  <c r="J481" i="5"/>
  <c r="J480" i="5"/>
  <c r="J479" i="5"/>
  <c r="J478" i="5"/>
  <c r="J477" i="5"/>
  <c r="J476" i="5"/>
  <c r="J475" i="5"/>
  <c r="J474" i="5"/>
  <c r="L474" i="5" s="1"/>
  <c r="T473" i="5"/>
  <c r="V473" i="5" s="1"/>
  <c r="T474" i="5"/>
  <c r="T475" i="5"/>
  <c r="V475" i="5" s="1"/>
  <c r="T476" i="5"/>
  <c r="W476" i="5" s="1"/>
  <c r="X476" i="5" s="1"/>
  <c r="T477" i="5"/>
  <c r="V477" i="5" s="1"/>
  <c r="T478" i="5"/>
  <c r="W478" i="5" s="1"/>
  <c r="X478" i="5" s="1"/>
  <c r="T479" i="5"/>
  <c r="V479" i="5" s="1"/>
  <c r="T480" i="5"/>
  <c r="W480" i="5" s="1"/>
  <c r="X480" i="5" s="1"/>
  <c r="T481" i="5"/>
  <c r="V481" i="5" s="1"/>
  <c r="T482" i="5"/>
  <c r="W482" i="5" s="1"/>
  <c r="X482" i="5" s="1"/>
  <c r="T483" i="5"/>
  <c r="V483" i="5" s="1"/>
  <c r="T484" i="5"/>
  <c r="V484" i="5" s="1"/>
  <c r="J473" i="5"/>
  <c r="L473" i="5" s="1"/>
  <c r="T469" i="5"/>
  <c r="V469" i="5" s="1"/>
  <c r="W469" i="5" s="1"/>
  <c r="T470" i="5"/>
  <c r="V470" i="5" s="1"/>
  <c r="W470" i="5" s="1"/>
  <c r="X470" i="5" s="1"/>
  <c r="T471" i="5"/>
  <c r="V471" i="5" s="1"/>
  <c r="W471" i="5" s="1"/>
  <c r="X471" i="5" s="1"/>
  <c r="T472" i="5"/>
  <c r="V472" i="5" s="1"/>
  <c r="W472" i="5" s="1"/>
  <c r="X472" i="5" s="1"/>
  <c r="T485" i="5"/>
  <c r="T486" i="5"/>
  <c r="T487" i="5"/>
  <c r="T488" i="5"/>
  <c r="T489" i="5"/>
  <c r="W489" i="5" s="1"/>
  <c r="X489" i="5" s="1"/>
  <c r="T490" i="5"/>
  <c r="J472" i="5"/>
  <c r="J471" i="5"/>
  <c r="J470" i="5"/>
  <c r="J469" i="5"/>
  <c r="L469" i="5" s="1"/>
  <c r="L464" i="5"/>
  <c r="J468" i="5"/>
  <c r="L468" i="5" s="1"/>
  <c r="J467" i="5"/>
  <c r="L467" i="5" s="1"/>
  <c r="J466" i="5"/>
  <c r="L466" i="5" s="1"/>
  <c r="J465" i="5"/>
  <c r="L465" i="5" s="1"/>
  <c r="J463" i="5"/>
  <c r="L463" i="5" s="1"/>
  <c r="J462" i="5"/>
  <c r="L462" i="5" s="1"/>
  <c r="J461" i="5"/>
  <c r="L461" i="5" s="1"/>
  <c r="J460" i="5"/>
  <c r="L460" i="5" s="1"/>
  <c r="J459" i="5"/>
  <c r="L459" i="5" s="1"/>
  <c r="T456" i="5"/>
  <c r="T457" i="5"/>
  <c r="V457" i="5" s="1"/>
  <c r="W457" i="5" s="1"/>
  <c r="T458" i="5"/>
  <c r="V458" i="5" s="1"/>
  <c r="W458" i="5" s="1"/>
  <c r="T459" i="5"/>
  <c r="W459" i="5" s="1"/>
  <c r="T460" i="5"/>
  <c r="V460" i="5" s="1"/>
  <c r="T461" i="5"/>
  <c r="V461" i="5" s="1"/>
  <c r="T462" i="5"/>
  <c r="V462" i="5" s="1"/>
  <c r="T463" i="5"/>
  <c r="V463" i="5" s="1"/>
  <c r="T464" i="5"/>
  <c r="V464" i="5" s="1"/>
  <c r="T465" i="5"/>
  <c r="V465" i="5" s="1"/>
  <c r="T466" i="5"/>
  <c r="V466" i="5" s="1"/>
  <c r="W466" i="5" s="1"/>
  <c r="X466" i="5" s="1"/>
  <c r="T467" i="5"/>
  <c r="V467" i="5" s="1"/>
  <c r="W467" i="5" s="1"/>
  <c r="T468" i="5"/>
  <c r="W468" i="5" s="1"/>
  <c r="J458" i="5"/>
  <c r="L458" i="5" s="1"/>
  <c r="J457" i="5"/>
  <c r="L457" i="5" s="1"/>
  <c r="X457" i="5" s="1"/>
  <c r="J456" i="5"/>
  <c r="L456" i="5" s="1"/>
  <c r="X458" i="5" l="1"/>
  <c r="V363" i="9"/>
  <c r="W363" i="9" s="1"/>
  <c r="X363" i="9" s="1"/>
  <c r="V361" i="9"/>
  <c r="W361" i="9" s="1"/>
  <c r="X361" i="9" s="1"/>
  <c r="V359" i="9"/>
  <c r="W359" i="9" s="1"/>
  <c r="X359" i="9" s="1"/>
  <c r="W362" i="9"/>
  <c r="X362" i="9" s="1"/>
  <c r="W360" i="9"/>
  <c r="X360" i="9" s="1"/>
  <c r="X468" i="5"/>
  <c r="V456" i="5"/>
  <c r="W456" i="5" s="1"/>
  <c r="X456" i="5" s="1"/>
  <c r="V486" i="5"/>
  <c r="W486" i="5" s="1"/>
  <c r="X486" i="5" s="1"/>
  <c r="V474" i="5"/>
  <c r="W474" i="5" s="1"/>
  <c r="X474" i="5" s="1"/>
  <c r="W475" i="5"/>
  <c r="X475" i="5" s="1"/>
  <c r="W473" i="5"/>
  <c r="X473" i="5" s="1"/>
  <c r="V490" i="5"/>
  <c r="W490" i="5" s="1"/>
  <c r="X490" i="5" s="1"/>
  <c r="V488" i="5"/>
  <c r="W488" i="5" s="1"/>
  <c r="X488" i="5" s="1"/>
  <c r="V485" i="5"/>
  <c r="W485" i="5" s="1"/>
  <c r="X485" i="5" s="1"/>
  <c r="V487" i="5"/>
  <c r="W487" i="5" s="1"/>
  <c r="X487" i="5" s="1"/>
  <c r="W484" i="5"/>
  <c r="X484" i="5" s="1"/>
  <c r="W483" i="5"/>
  <c r="X483" i="5" s="1"/>
  <c r="W481" i="5"/>
  <c r="X481" i="5" s="1"/>
  <c r="W479" i="5"/>
  <c r="X479" i="5" s="1"/>
  <c r="W477" i="5"/>
  <c r="X477" i="5" s="1"/>
  <c r="X467" i="5"/>
  <c r="X469" i="5"/>
  <c r="W465" i="5"/>
  <c r="X465" i="5" s="1"/>
  <c r="W464" i="5"/>
  <c r="X464" i="5" s="1"/>
  <c r="W463" i="5"/>
  <c r="X463" i="5" s="1"/>
  <c r="W462" i="5"/>
  <c r="X462" i="5" s="1"/>
  <c r="W461" i="5"/>
  <c r="X461" i="5" s="1"/>
  <c r="X459" i="5"/>
  <c r="W460" i="5"/>
  <c r="X460" i="5" s="1"/>
  <c r="L335" i="4"/>
  <c r="L336" i="4"/>
  <c r="L337" i="4"/>
  <c r="L338" i="4"/>
  <c r="L339" i="4"/>
  <c r="J334" i="4"/>
  <c r="L334" i="4" s="1"/>
  <c r="X334" i="4" s="1"/>
  <c r="W332" i="4"/>
  <c r="W333" i="4"/>
  <c r="W334" i="4"/>
  <c r="W335" i="4"/>
  <c r="X335" i="4" s="1"/>
  <c r="W336" i="4"/>
  <c r="W337" i="4"/>
  <c r="X337" i="4" s="1"/>
  <c r="W338" i="4"/>
  <c r="J333" i="4"/>
  <c r="L333" i="4" s="1"/>
  <c r="X333" i="4" s="1"/>
  <c r="J332" i="4"/>
  <c r="L332" i="4" s="1"/>
  <c r="X332" i="4" s="1"/>
  <c r="J331" i="4"/>
  <c r="L331" i="4" s="1"/>
  <c r="J330" i="4"/>
  <c r="L330" i="4" s="1"/>
  <c r="J329" i="4"/>
  <c r="L329" i="4" s="1"/>
  <c r="J328" i="4"/>
  <c r="L328" i="4" s="1"/>
  <c r="J327" i="4"/>
  <c r="L327" i="4" s="1"/>
  <c r="J326" i="4"/>
  <c r="L326" i="4" s="1"/>
  <c r="T325" i="4"/>
  <c r="W325" i="4" s="1"/>
  <c r="T326" i="4"/>
  <c r="W326" i="4" s="1"/>
  <c r="T327" i="4"/>
  <c r="W327" i="4" s="1"/>
  <c r="T328" i="4"/>
  <c r="W328" i="4" s="1"/>
  <c r="T329" i="4"/>
  <c r="W329" i="4" s="1"/>
  <c r="T330" i="4"/>
  <c r="W330" i="4" s="1"/>
  <c r="T331" i="4"/>
  <c r="W331" i="4" s="1"/>
  <c r="J325" i="4"/>
  <c r="L325" i="4" s="1"/>
  <c r="J323" i="4"/>
  <c r="L323" i="4" s="1"/>
  <c r="J322" i="4"/>
  <c r="L322" i="4" s="1"/>
  <c r="J321" i="4"/>
  <c r="L321" i="4" s="1"/>
  <c r="J320" i="4"/>
  <c r="L320" i="4" s="1"/>
  <c r="J319" i="4"/>
  <c r="L319" i="4" s="1"/>
  <c r="T316" i="4"/>
  <c r="V316" i="4" s="1"/>
  <c r="T317" i="4"/>
  <c r="W317" i="4" s="1"/>
  <c r="T318" i="4"/>
  <c r="W318" i="4" s="1"/>
  <c r="T319" i="4"/>
  <c r="W319" i="4" s="1"/>
  <c r="T320" i="4"/>
  <c r="W320" i="4" s="1"/>
  <c r="T321" i="4"/>
  <c r="W321" i="4" s="1"/>
  <c r="X321" i="4" s="1"/>
  <c r="T322" i="4"/>
  <c r="W322" i="4" s="1"/>
  <c r="T323" i="4"/>
  <c r="W323" i="4" s="1"/>
  <c r="X323" i="4" s="1"/>
  <c r="J318" i="4"/>
  <c r="L318" i="4" s="1"/>
  <c r="J317" i="4"/>
  <c r="L317" i="4" s="1"/>
  <c r="J316" i="4"/>
  <c r="L316" i="4" s="1"/>
  <c r="L313" i="4"/>
  <c r="L347" i="4"/>
  <c r="J315" i="4"/>
  <c r="L315" i="4" s="1"/>
  <c r="J314" i="4"/>
  <c r="L314" i="4" s="1"/>
  <c r="J312" i="4"/>
  <c r="L312" i="4" s="1"/>
  <c r="J311" i="4"/>
  <c r="L311" i="4" s="1"/>
  <c r="J310" i="4"/>
  <c r="L310" i="4" s="1"/>
  <c r="J309" i="4"/>
  <c r="L309" i="4" s="1"/>
  <c r="J308" i="4"/>
  <c r="L308" i="4" s="1"/>
  <c r="T307" i="4"/>
  <c r="T308" i="4"/>
  <c r="V308" i="4" s="1"/>
  <c r="T309" i="4"/>
  <c r="T310" i="4"/>
  <c r="W310" i="4" s="1"/>
  <c r="T311" i="4"/>
  <c r="W311" i="4" s="1"/>
  <c r="T312" i="4"/>
  <c r="T313" i="4"/>
  <c r="W313" i="4" s="1"/>
  <c r="T314" i="4"/>
  <c r="W314" i="4" s="1"/>
  <c r="T315" i="4"/>
  <c r="W315" i="4" s="1"/>
  <c r="T324" i="4"/>
  <c r="W324" i="4" s="1"/>
  <c r="T345" i="4"/>
  <c r="W345" i="4" s="1"/>
  <c r="T346" i="4"/>
  <c r="W346" i="4" s="1"/>
  <c r="T347" i="4"/>
  <c r="W347" i="4" s="1"/>
  <c r="X313" i="4" l="1"/>
  <c r="X325" i="4"/>
  <c r="X338" i="4"/>
  <c r="X336" i="4"/>
  <c r="X310" i="4"/>
  <c r="X315" i="4"/>
  <c r="X327" i="4"/>
  <c r="X329" i="4"/>
  <c r="X331" i="4"/>
  <c r="X311" i="4"/>
  <c r="X314" i="4"/>
  <c r="X326" i="4"/>
  <c r="X328" i="4"/>
  <c r="X330" i="4"/>
  <c r="W316" i="4"/>
  <c r="V312" i="4"/>
  <c r="W312" i="4" s="1"/>
  <c r="X312" i="4" s="1"/>
  <c r="X317" i="4"/>
  <c r="X319" i="4"/>
  <c r="X316" i="4"/>
  <c r="X318" i="4"/>
  <c r="X320" i="4"/>
  <c r="X322" i="4"/>
  <c r="T263" i="3"/>
  <c r="T264" i="3"/>
  <c r="W263" i="3"/>
  <c r="W264" i="3"/>
  <c r="X264" i="3"/>
  <c r="J263" i="3"/>
  <c r="L263" i="3" s="1"/>
  <c r="X263" i="3" s="1"/>
  <c r="J262" i="3"/>
  <c r="L262" i="3" s="1"/>
  <c r="J261" i="3"/>
  <c r="L261" i="3" s="1"/>
  <c r="X261" i="3" s="1"/>
  <c r="J260" i="3"/>
  <c r="L260" i="3" s="1"/>
  <c r="V259" i="3"/>
  <c r="T259" i="3"/>
  <c r="T260" i="3"/>
  <c r="V260" i="3" s="1"/>
  <c r="T261" i="3"/>
  <c r="W261" i="3" s="1"/>
  <c r="T262" i="3"/>
  <c r="W262" i="3" s="1"/>
  <c r="J259" i="3"/>
  <c r="L259" i="3" s="1"/>
  <c r="J264" i="3"/>
  <c r="J265" i="3"/>
  <c r="J258" i="3"/>
  <c r="L258" i="3" s="1"/>
  <c r="J257" i="3"/>
  <c r="L257" i="3" s="1"/>
  <c r="J256" i="3"/>
  <c r="L256" i="3" s="1"/>
  <c r="V255" i="3"/>
  <c r="T255" i="3"/>
  <c r="W255" i="3" s="1"/>
  <c r="T256" i="3"/>
  <c r="W256" i="3" s="1"/>
  <c r="T257" i="3"/>
  <c r="W257" i="3" s="1"/>
  <c r="T258" i="3"/>
  <c r="W258" i="3" s="1"/>
  <c r="T265" i="3"/>
  <c r="W265" i="3" s="1"/>
  <c r="X265" i="3" s="1"/>
  <c r="J255" i="3"/>
  <c r="L255" i="3" s="1"/>
  <c r="T386" i="2"/>
  <c r="V386" i="2" s="1"/>
  <c r="T387" i="2"/>
  <c r="W387" i="2" s="1"/>
  <c r="T388" i="2"/>
  <c r="W388" i="2" s="1"/>
  <c r="T389" i="2"/>
  <c r="W389" i="2" s="1"/>
  <c r="T390" i="2"/>
  <c r="W390" i="2" s="1"/>
  <c r="J386" i="2"/>
  <c r="L386" i="2" s="1"/>
  <c r="J387" i="2"/>
  <c r="L387" i="2" s="1"/>
  <c r="J388" i="2"/>
  <c r="L388" i="2" s="1"/>
  <c r="X388" i="2" s="1"/>
  <c r="J389" i="2"/>
  <c r="L389" i="2" s="1"/>
  <c r="J390" i="2"/>
  <c r="L390" i="2" s="1"/>
  <c r="X390" i="2" s="1"/>
  <c r="J742" i="1"/>
  <c r="J743" i="1"/>
  <c r="J744" i="1"/>
  <c r="J745" i="1"/>
  <c r="J746" i="1"/>
  <c r="J747" i="1"/>
  <c r="L742" i="1"/>
  <c r="L743" i="1"/>
  <c r="L744" i="1"/>
  <c r="L745" i="1"/>
  <c r="L746" i="1"/>
  <c r="L747" i="1"/>
  <c r="W736" i="1"/>
  <c r="W740" i="1"/>
  <c r="W742" i="1"/>
  <c r="W744" i="1"/>
  <c r="T733" i="1"/>
  <c r="T734" i="1"/>
  <c r="T735" i="1"/>
  <c r="W735" i="1" s="1"/>
  <c r="T736" i="1"/>
  <c r="T737" i="1"/>
  <c r="W737" i="1" s="1"/>
  <c r="T738" i="1"/>
  <c r="V738" i="1" s="1"/>
  <c r="W738" i="1" s="1"/>
  <c r="T739" i="1"/>
  <c r="W739" i="1" s="1"/>
  <c r="T740" i="1"/>
  <c r="T741" i="1"/>
  <c r="W741" i="1" s="1"/>
  <c r="T742" i="1"/>
  <c r="T743" i="1"/>
  <c r="W743" i="1" s="1"/>
  <c r="T744" i="1"/>
  <c r="T745" i="1"/>
  <c r="T746" i="1"/>
  <c r="W746" i="1" s="1"/>
  <c r="X746" i="1" s="1"/>
  <c r="T747" i="1"/>
  <c r="W747" i="1" s="1"/>
  <c r="X262" i="3" l="1"/>
  <c r="W745" i="1"/>
  <c r="X745" i="1" s="1"/>
  <c r="X744" i="1"/>
  <c r="X742" i="1"/>
  <c r="X255" i="3"/>
  <c r="X257" i="3"/>
  <c r="X747" i="1"/>
  <c r="X743" i="1"/>
  <c r="V745" i="1"/>
  <c r="X389" i="2"/>
  <c r="X387" i="2"/>
  <c r="X256" i="3"/>
  <c r="X258" i="3"/>
  <c r="W259" i="3"/>
  <c r="X259" i="3" s="1"/>
  <c r="W260" i="3"/>
  <c r="X260" i="3" s="1"/>
  <c r="W386" i="2"/>
  <c r="X386" i="2" s="1"/>
  <c r="J741" i="1" l="1"/>
  <c r="J740" i="1"/>
  <c r="J739" i="1"/>
  <c r="J738" i="1"/>
  <c r="V733" i="1"/>
  <c r="W733" i="1" s="1"/>
  <c r="T732" i="1"/>
  <c r="V732" i="1" s="1"/>
  <c r="L731" i="1"/>
  <c r="L732" i="1"/>
  <c r="L734" i="1"/>
  <c r="L736" i="1"/>
  <c r="X736" i="1" s="1"/>
  <c r="L738" i="1"/>
  <c r="X738" i="1" s="1"/>
  <c r="L739" i="1"/>
  <c r="X739" i="1" s="1"/>
  <c r="L740" i="1"/>
  <c r="X740" i="1" s="1"/>
  <c r="L741" i="1"/>
  <c r="X741" i="1" s="1"/>
  <c r="J737" i="1"/>
  <c r="L737" i="1" s="1"/>
  <c r="X737" i="1" s="1"/>
  <c r="J736" i="1"/>
  <c r="J735" i="1"/>
  <c r="L735" i="1" s="1"/>
  <c r="X735" i="1" s="1"/>
  <c r="J734" i="1"/>
  <c r="J733" i="1"/>
  <c r="L733" i="1" s="1"/>
  <c r="J732" i="1"/>
  <c r="W734" i="1"/>
  <c r="X734" i="1"/>
  <c r="V731" i="1"/>
  <c r="T731" i="1"/>
  <c r="W731" i="1" s="1"/>
  <c r="X731" i="1" s="1"/>
  <c r="X733" i="1" l="1"/>
  <c r="W732" i="1"/>
  <c r="X732" i="1" s="1"/>
  <c r="W444" i="5" l="1"/>
  <c r="J444" i="5"/>
  <c r="L444" i="5" s="1"/>
  <c r="X444" i="5" l="1"/>
  <c r="J215" i="14"/>
  <c r="L215" i="14" s="1"/>
  <c r="T215" i="14"/>
  <c r="W215" i="14" s="1"/>
  <c r="X215" i="14" l="1"/>
  <c r="U318" i="16"/>
  <c r="AC317" i="16"/>
  <c r="U317" i="16"/>
  <c r="W317" i="16" s="1"/>
  <c r="K317" i="16"/>
  <c r="M317" i="16" s="1"/>
  <c r="AC316" i="16"/>
  <c r="U316" i="16"/>
  <c r="W316" i="16" s="1"/>
  <c r="K316" i="16"/>
  <c r="M316" i="16" s="1"/>
  <c r="AC315" i="16"/>
  <c r="U315" i="16"/>
  <c r="W315" i="16" s="1"/>
  <c r="K315" i="16"/>
  <c r="M315" i="16" s="1"/>
  <c r="AC314" i="16"/>
  <c r="U314" i="16"/>
  <c r="K314" i="16"/>
  <c r="M314" i="16" s="1"/>
  <c r="AC313" i="16"/>
  <c r="U313" i="16"/>
  <c r="W313" i="16" s="1"/>
  <c r="K313" i="16"/>
  <c r="M313" i="16" s="1"/>
  <c r="AC312" i="16"/>
  <c r="U312" i="16"/>
  <c r="W312" i="16" s="1"/>
  <c r="K312" i="16"/>
  <c r="M312" i="16" s="1"/>
  <c r="AC311" i="16"/>
  <c r="U311" i="16"/>
  <c r="K311" i="16"/>
  <c r="M311" i="16" s="1"/>
  <c r="AC310" i="16"/>
  <c r="U310" i="16"/>
  <c r="W310" i="16" s="1"/>
  <c r="K310" i="16"/>
  <c r="M310" i="16" s="1"/>
  <c r="AC309" i="16"/>
  <c r="U309" i="16"/>
  <c r="W309" i="16" s="1"/>
  <c r="K309" i="16"/>
  <c r="M309" i="16" s="1"/>
  <c r="AC308" i="16"/>
  <c r="U308" i="16"/>
  <c r="K308" i="16"/>
  <c r="M308" i="16" s="1"/>
  <c r="AC307" i="16"/>
  <c r="U307" i="16"/>
  <c r="W307" i="16" s="1"/>
  <c r="K307" i="16"/>
  <c r="M307" i="16" s="1"/>
  <c r="AC306" i="16"/>
  <c r="U306" i="16"/>
  <c r="W306" i="16" s="1"/>
  <c r="K306" i="16"/>
  <c r="M306" i="16" s="1"/>
  <c r="AC305" i="16"/>
  <c r="U305" i="16"/>
  <c r="W305" i="16" s="1"/>
  <c r="K305" i="16"/>
  <c r="M305" i="16" s="1"/>
  <c r="AC304" i="16"/>
  <c r="U304" i="16"/>
  <c r="W304" i="16" s="1"/>
  <c r="K304" i="16"/>
  <c r="M304" i="16" s="1"/>
  <c r="AC303" i="16"/>
  <c r="U303" i="16"/>
  <c r="W303" i="16" s="1"/>
  <c r="K303" i="16"/>
  <c r="M303" i="16" s="1"/>
  <c r="AC302" i="16"/>
  <c r="U302" i="16"/>
  <c r="W302" i="16" s="1"/>
  <c r="K302" i="16"/>
  <c r="M302" i="16" s="1"/>
  <c r="AC301" i="16"/>
  <c r="U301" i="16"/>
  <c r="W301" i="16" s="1"/>
  <c r="K301" i="16"/>
  <c r="M301" i="16" s="1"/>
  <c r="AC300" i="16"/>
  <c r="U300" i="16"/>
  <c r="W300" i="16" s="1"/>
  <c r="K300" i="16"/>
  <c r="M300" i="16" s="1"/>
  <c r="AC299" i="16"/>
  <c r="U299" i="16"/>
  <c r="W299" i="16" s="1"/>
  <c r="K299" i="16"/>
  <c r="M299" i="16" s="1"/>
  <c r="AC298" i="16"/>
  <c r="U298" i="16"/>
  <c r="W298" i="16" s="1"/>
  <c r="K298" i="16"/>
  <c r="M298" i="16" s="1"/>
  <c r="AC297" i="16"/>
  <c r="U297" i="16"/>
  <c r="W297" i="16" s="1"/>
  <c r="K297" i="16"/>
  <c r="M297" i="16" s="1"/>
  <c r="AC296" i="16"/>
  <c r="U296" i="16"/>
  <c r="W296" i="16" s="1"/>
  <c r="K296" i="16"/>
  <c r="M296" i="16" s="1"/>
  <c r="AC295" i="16"/>
  <c r="U295" i="16"/>
  <c r="W295" i="16" s="1"/>
  <c r="K295" i="16"/>
  <c r="M295" i="16" s="1"/>
  <c r="AC294" i="16"/>
  <c r="U294" i="16"/>
  <c r="W294" i="16" s="1"/>
  <c r="K294" i="16"/>
  <c r="M294" i="16" s="1"/>
  <c r="AC293" i="16"/>
  <c r="U293" i="16"/>
  <c r="W293" i="16" s="1"/>
  <c r="K293" i="16"/>
  <c r="M293" i="16" s="1"/>
  <c r="AC292" i="16"/>
  <c r="U292" i="16"/>
  <c r="W292" i="16" s="1"/>
  <c r="K292" i="16"/>
  <c r="M292" i="16" s="1"/>
  <c r="AC291" i="16"/>
  <c r="U291" i="16"/>
  <c r="W291" i="16" s="1"/>
  <c r="K291" i="16"/>
  <c r="M291" i="16" s="1"/>
  <c r="AC290" i="16"/>
  <c r="U290" i="16"/>
  <c r="W290" i="16" s="1"/>
  <c r="K290" i="16"/>
  <c r="M290" i="16" s="1"/>
  <c r="AC289" i="16"/>
  <c r="U289" i="16"/>
  <c r="W289" i="16" s="1"/>
  <c r="K289" i="16"/>
  <c r="M289" i="16" s="1"/>
  <c r="AC288" i="16"/>
  <c r="U288" i="16"/>
  <c r="W288" i="16" s="1"/>
  <c r="K288" i="16"/>
  <c r="M288" i="16" s="1"/>
  <c r="AC287" i="16"/>
  <c r="U287" i="16"/>
  <c r="W287" i="16" s="1"/>
  <c r="K287" i="16"/>
  <c r="M287" i="16" s="1"/>
  <c r="AC286" i="16"/>
  <c r="U286" i="16"/>
  <c r="W286" i="16" s="1"/>
  <c r="K286" i="16"/>
  <c r="M286" i="16" s="1"/>
  <c r="AC285" i="16"/>
  <c r="U285" i="16"/>
  <c r="W285" i="16" s="1"/>
  <c r="K285" i="16"/>
  <c r="M285" i="16" s="1"/>
  <c r="AC284" i="16"/>
  <c r="U284" i="16"/>
  <c r="W284" i="16" s="1"/>
  <c r="K284" i="16"/>
  <c r="M284" i="16" s="1"/>
  <c r="AC283" i="16"/>
  <c r="U283" i="16"/>
  <c r="W283" i="16" s="1"/>
  <c r="K283" i="16"/>
  <c r="M283" i="16" s="1"/>
  <c r="AC282" i="16"/>
  <c r="U282" i="16"/>
  <c r="W282" i="16" s="1"/>
  <c r="K282" i="16"/>
  <c r="M282" i="16" s="1"/>
  <c r="AC281" i="16"/>
  <c r="U281" i="16"/>
  <c r="W281" i="16" s="1"/>
  <c r="K281" i="16"/>
  <c r="M281" i="16" s="1"/>
  <c r="AC280" i="16"/>
  <c r="U280" i="16"/>
  <c r="W280" i="16" s="1"/>
  <c r="K280" i="16"/>
  <c r="M280" i="16" s="1"/>
  <c r="AC279" i="16"/>
  <c r="U279" i="16"/>
  <c r="W279" i="16" s="1"/>
  <c r="K279" i="16"/>
  <c r="M279" i="16" s="1"/>
  <c r="AC278" i="16"/>
  <c r="U278" i="16"/>
  <c r="W278" i="16" s="1"/>
  <c r="K278" i="16"/>
  <c r="M278" i="16" s="1"/>
  <c r="AC277" i="16"/>
  <c r="U277" i="16"/>
  <c r="K277" i="16"/>
  <c r="M277" i="16" s="1"/>
  <c r="AC276" i="16"/>
  <c r="U276" i="16"/>
  <c r="W276" i="16" s="1"/>
  <c r="K276" i="16"/>
  <c r="M276" i="16" s="1"/>
  <c r="AC275" i="16"/>
  <c r="U275" i="16"/>
  <c r="X275" i="16" s="1"/>
  <c r="K275" i="16"/>
  <c r="M275" i="16" s="1"/>
  <c r="Y275" i="16" s="1"/>
  <c r="AC274" i="16"/>
  <c r="U274" i="16"/>
  <c r="W274" i="16" s="1"/>
  <c r="K274" i="16"/>
  <c r="M274" i="16" s="1"/>
  <c r="AC273" i="16"/>
  <c r="U273" i="16"/>
  <c r="W273" i="16" s="1"/>
  <c r="K273" i="16"/>
  <c r="M273" i="16" s="1"/>
  <c r="AC272" i="16"/>
  <c r="U272" i="16"/>
  <c r="W272" i="16" s="1"/>
  <c r="K272" i="16"/>
  <c r="M272" i="16" s="1"/>
  <c r="AC271" i="16"/>
  <c r="U271" i="16"/>
  <c r="X271" i="16" s="1"/>
  <c r="K271" i="16"/>
  <c r="M271" i="16" s="1"/>
  <c r="AC270" i="16"/>
  <c r="U270" i="16"/>
  <c r="W270" i="16" s="1"/>
  <c r="K270" i="16"/>
  <c r="M270" i="16" s="1"/>
  <c r="AC269" i="16"/>
  <c r="U269" i="16"/>
  <c r="W269" i="16" s="1"/>
  <c r="K269" i="16"/>
  <c r="M269" i="16" s="1"/>
  <c r="AC268" i="16"/>
  <c r="U268" i="16"/>
  <c r="W268" i="16" s="1"/>
  <c r="K268" i="16"/>
  <c r="M268" i="16" s="1"/>
  <c r="AC267" i="16"/>
  <c r="U267" i="16"/>
  <c r="W267" i="16" s="1"/>
  <c r="K267" i="16"/>
  <c r="M267" i="16" s="1"/>
  <c r="AC266" i="16"/>
  <c r="U266" i="16"/>
  <c r="W266" i="16" s="1"/>
  <c r="K266" i="16"/>
  <c r="M266" i="16" s="1"/>
  <c r="AC265" i="16"/>
  <c r="U265" i="16"/>
  <c r="X265" i="16" s="1"/>
  <c r="K265" i="16"/>
  <c r="M265" i="16" s="1"/>
  <c r="AC264" i="16"/>
  <c r="U264" i="16"/>
  <c r="W264" i="16" s="1"/>
  <c r="K264" i="16"/>
  <c r="M264" i="16" s="1"/>
  <c r="AC263" i="16"/>
  <c r="U263" i="16"/>
  <c r="W263" i="16" s="1"/>
  <c r="K263" i="16"/>
  <c r="M263" i="16" s="1"/>
  <c r="AC262" i="16"/>
  <c r="U262" i="16"/>
  <c r="W262" i="16" s="1"/>
  <c r="K262" i="16"/>
  <c r="M262" i="16" s="1"/>
  <c r="AC261" i="16"/>
  <c r="U261" i="16"/>
  <c r="W261" i="16" s="1"/>
  <c r="K261" i="16"/>
  <c r="M261" i="16" s="1"/>
  <c r="AC260" i="16"/>
  <c r="U260" i="16"/>
  <c r="W260" i="16" s="1"/>
  <c r="K260" i="16"/>
  <c r="M260" i="16" s="1"/>
  <c r="AC259" i="16"/>
  <c r="U259" i="16"/>
  <c r="X259" i="16" s="1"/>
  <c r="K259" i="16"/>
  <c r="M259" i="16" s="1"/>
  <c r="AC258" i="16"/>
  <c r="U258" i="16"/>
  <c r="W258" i="16" s="1"/>
  <c r="K258" i="16"/>
  <c r="M258" i="16" s="1"/>
  <c r="AC257" i="16"/>
  <c r="U257" i="16"/>
  <c r="W257" i="16" s="1"/>
  <c r="K257" i="16"/>
  <c r="M257" i="16" s="1"/>
  <c r="AC256" i="16"/>
  <c r="U256" i="16"/>
  <c r="W256" i="16" s="1"/>
  <c r="K256" i="16"/>
  <c r="M256" i="16" s="1"/>
  <c r="AC255" i="16"/>
  <c r="U255" i="16"/>
  <c r="X255" i="16" s="1"/>
  <c r="K255" i="16"/>
  <c r="M255" i="16" s="1"/>
  <c r="AC254" i="16"/>
  <c r="U254" i="16"/>
  <c r="W254" i="16" s="1"/>
  <c r="K254" i="16"/>
  <c r="M254" i="16" s="1"/>
  <c r="AC253" i="16"/>
  <c r="U253" i="16"/>
  <c r="W253" i="16" s="1"/>
  <c r="K253" i="16"/>
  <c r="M253" i="16" s="1"/>
  <c r="AC252" i="16"/>
  <c r="U252" i="16"/>
  <c r="W252" i="16" s="1"/>
  <c r="K252" i="16"/>
  <c r="M252" i="16" s="1"/>
  <c r="AC251" i="16"/>
  <c r="U251" i="16"/>
  <c r="W251" i="16" s="1"/>
  <c r="K251" i="16"/>
  <c r="M251" i="16" s="1"/>
  <c r="AC250" i="16"/>
  <c r="U250" i="16"/>
  <c r="W250" i="16" s="1"/>
  <c r="K250" i="16"/>
  <c r="M250" i="16" s="1"/>
  <c r="AC249" i="16"/>
  <c r="U249" i="16"/>
  <c r="W249" i="16" s="1"/>
  <c r="K249" i="16"/>
  <c r="M249" i="16" s="1"/>
  <c r="AC248" i="16"/>
  <c r="U248" i="16"/>
  <c r="W248" i="16" s="1"/>
  <c r="K248" i="16"/>
  <c r="M248" i="16" s="1"/>
  <c r="AC247" i="16"/>
  <c r="U247" i="16"/>
  <c r="W247" i="16" s="1"/>
  <c r="K247" i="16"/>
  <c r="M247" i="16" s="1"/>
  <c r="AC246" i="16"/>
  <c r="U246" i="16"/>
  <c r="W246" i="16" s="1"/>
  <c r="K246" i="16"/>
  <c r="M246" i="16" s="1"/>
  <c r="AC245" i="16"/>
  <c r="U245" i="16"/>
  <c r="W245" i="16" s="1"/>
  <c r="K245" i="16"/>
  <c r="M245" i="16" s="1"/>
  <c r="AC244" i="16"/>
  <c r="U244" i="16"/>
  <c r="W244" i="16" s="1"/>
  <c r="K244" i="16"/>
  <c r="M244" i="16" s="1"/>
  <c r="AC243" i="16"/>
  <c r="U243" i="16"/>
  <c r="W243" i="16" s="1"/>
  <c r="K243" i="16"/>
  <c r="M243" i="16" s="1"/>
  <c r="AC242" i="16"/>
  <c r="U242" i="16"/>
  <c r="W242" i="16" s="1"/>
  <c r="K242" i="16"/>
  <c r="M242" i="16" s="1"/>
  <c r="AC241" i="16"/>
  <c r="U241" i="16"/>
  <c r="W241" i="16" s="1"/>
  <c r="K241" i="16"/>
  <c r="M241" i="16" s="1"/>
  <c r="AC240" i="16"/>
  <c r="U240" i="16"/>
  <c r="W240" i="16" s="1"/>
  <c r="K240" i="16"/>
  <c r="M240" i="16" s="1"/>
  <c r="AC239" i="16"/>
  <c r="U239" i="16"/>
  <c r="W239" i="16" s="1"/>
  <c r="K239" i="16"/>
  <c r="M239" i="16" s="1"/>
  <c r="AC238" i="16"/>
  <c r="U238" i="16"/>
  <c r="W238" i="16" s="1"/>
  <c r="K238" i="16"/>
  <c r="M238" i="16" s="1"/>
  <c r="AC237" i="16"/>
  <c r="U237" i="16"/>
  <c r="W237" i="16" s="1"/>
  <c r="K237" i="16"/>
  <c r="M237" i="16" s="1"/>
  <c r="AC236" i="16"/>
  <c r="U236" i="16"/>
  <c r="W236" i="16" s="1"/>
  <c r="K236" i="16"/>
  <c r="M236" i="16" s="1"/>
  <c r="AC235" i="16"/>
  <c r="U235" i="16"/>
  <c r="W235" i="16" s="1"/>
  <c r="K235" i="16"/>
  <c r="M235" i="16" s="1"/>
  <c r="AC234" i="16"/>
  <c r="U234" i="16"/>
  <c r="W234" i="16" s="1"/>
  <c r="K234" i="16"/>
  <c r="M234" i="16" s="1"/>
  <c r="AC233" i="16"/>
  <c r="U233" i="16"/>
  <c r="W233" i="16" s="1"/>
  <c r="K233" i="16"/>
  <c r="M233" i="16" s="1"/>
  <c r="AC232" i="16"/>
  <c r="U232" i="16"/>
  <c r="X232" i="16" s="1"/>
  <c r="K232" i="16"/>
  <c r="M232" i="16" s="1"/>
  <c r="AC231" i="16"/>
  <c r="U231" i="16"/>
  <c r="W231" i="16" s="1"/>
  <c r="K231" i="16"/>
  <c r="M231" i="16" s="1"/>
  <c r="AC230" i="16"/>
  <c r="U230" i="16"/>
  <c r="W230" i="16" s="1"/>
  <c r="K230" i="16"/>
  <c r="M230" i="16" s="1"/>
  <c r="AC229" i="16"/>
  <c r="U229" i="16"/>
  <c r="W229" i="16" s="1"/>
  <c r="K229" i="16"/>
  <c r="M229" i="16" s="1"/>
  <c r="AC228" i="16"/>
  <c r="U228" i="16"/>
  <c r="W228" i="16" s="1"/>
  <c r="K228" i="16"/>
  <c r="M228" i="16" s="1"/>
  <c r="AC227" i="16"/>
  <c r="U227" i="16"/>
  <c r="W227" i="16" s="1"/>
  <c r="K227" i="16"/>
  <c r="M227" i="16" s="1"/>
  <c r="AC226" i="16"/>
  <c r="U226" i="16"/>
  <c r="W226" i="16" s="1"/>
  <c r="K226" i="16"/>
  <c r="M226" i="16" s="1"/>
  <c r="AC225" i="16"/>
  <c r="U225" i="16"/>
  <c r="W225" i="16" s="1"/>
  <c r="K225" i="16"/>
  <c r="M225" i="16" s="1"/>
  <c r="AC224" i="16"/>
  <c r="U224" i="16"/>
  <c r="W224" i="16" s="1"/>
  <c r="K224" i="16"/>
  <c r="M224" i="16" s="1"/>
  <c r="AC223" i="16"/>
  <c r="U223" i="16"/>
  <c r="W223" i="16" s="1"/>
  <c r="K223" i="16"/>
  <c r="M223" i="16" s="1"/>
  <c r="AC222" i="16"/>
  <c r="U222" i="16"/>
  <c r="W222" i="16" s="1"/>
  <c r="K222" i="16"/>
  <c r="M222" i="16" s="1"/>
  <c r="AC221" i="16"/>
  <c r="U221" i="16"/>
  <c r="K221" i="16"/>
  <c r="M221" i="16" s="1"/>
  <c r="AC220" i="16"/>
  <c r="U220" i="16"/>
  <c r="W220" i="16" s="1"/>
  <c r="K220" i="16"/>
  <c r="M220" i="16" s="1"/>
  <c r="AC219" i="16"/>
  <c r="U219" i="16"/>
  <c r="K219" i="16"/>
  <c r="M219" i="16" s="1"/>
  <c r="AC218" i="16"/>
  <c r="U218" i="16"/>
  <c r="W218" i="16" s="1"/>
  <c r="K218" i="16"/>
  <c r="M218" i="16" s="1"/>
  <c r="AC217" i="16"/>
  <c r="U217" i="16"/>
  <c r="K217" i="16"/>
  <c r="M217" i="16" s="1"/>
  <c r="AC216" i="16"/>
  <c r="U216" i="16"/>
  <c r="W216" i="16" s="1"/>
  <c r="K216" i="16"/>
  <c r="M216" i="16" s="1"/>
  <c r="AC215" i="16"/>
  <c r="U215" i="16"/>
  <c r="K215" i="16"/>
  <c r="M215" i="16" s="1"/>
  <c r="AC214" i="16"/>
  <c r="U214" i="16"/>
  <c r="W214" i="16" s="1"/>
  <c r="K214" i="16"/>
  <c r="M214" i="16" s="1"/>
  <c r="AC213" i="16"/>
  <c r="U213" i="16"/>
  <c r="X213" i="16" s="1"/>
  <c r="K213" i="16"/>
  <c r="M213" i="16" s="1"/>
  <c r="AC212" i="16"/>
  <c r="U212" i="16"/>
  <c r="W212" i="16" s="1"/>
  <c r="K212" i="16"/>
  <c r="M212" i="16" s="1"/>
  <c r="AC211" i="16"/>
  <c r="U211" i="16"/>
  <c r="W211" i="16" s="1"/>
  <c r="K211" i="16"/>
  <c r="M211" i="16" s="1"/>
  <c r="AC210" i="16"/>
  <c r="U210" i="16"/>
  <c r="W210" i="16" s="1"/>
  <c r="K210" i="16"/>
  <c r="M210" i="16" s="1"/>
  <c r="AC209" i="16"/>
  <c r="U209" i="16"/>
  <c r="K209" i="16"/>
  <c r="M209" i="16" s="1"/>
  <c r="AC208" i="16"/>
  <c r="U208" i="16"/>
  <c r="W208" i="16" s="1"/>
  <c r="K208" i="16"/>
  <c r="M208" i="16" s="1"/>
  <c r="AC207" i="16"/>
  <c r="U207" i="16"/>
  <c r="X207" i="16" s="1"/>
  <c r="K207" i="16"/>
  <c r="M207" i="16" s="1"/>
  <c r="AC206" i="16"/>
  <c r="U206" i="16"/>
  <c r="W206" i="16" s="1"/>
  <c r="K206" i="16"/>
  <c r="M206" i="16" s="1"/>
  <c r="AC205" i="16"/>
  <c r="U205" i="16"/>
  <c r="W205" i="16" s="1"/>
  <c r="K205" i="16"/>
  <c r="M205" i="16" s="1"/>
  <c r="AC204" i="16"/>
  <c r="U204" i="16"/>
  <c r="W204" i="16" s="1"/>
  <c r="K204" i="16"/>
  <c r="M204" i="16" s="1"/>
  <c r="AC203" i="16"/>
  <c r="U203" i="16"/>
  <c r="W203" i="16" s="1"/>
  <c r="K203" i="16"/>
  <c r="M203" i="16" s="1"/>
  <c r="AC202" i="16"/>
  <c r="U202" i="16"/>
  <c r="W202" i="16" s="1"/>
  <c r="K202" i="16"/>
  <c r="M202" i="16" s="1"/>
  <c r="AC201" i="16"/>
  <c r="U201" i="16"/>
  <c r="W201" i="16" s="1"/>
  <c r="K201" i="16"/>
  <c r="M201" i="16" s="1"/>
  <c r="AC200" i="16"/>
  <c r="U200" i="16"/>
  <c r="W200" i="16" s="1"/>
  <c r="K200" i="16"/>
  <c r="M200" i="16" s="1"/>
  <c r="AC199" i="16"/>
  <c r="U199" i="16"/>
  <c r="W199" i="16" s="1"/>
  <c r="K199" i="16"/>
  <c r="M199" i="16" s="1"/>
  <c r="AC198" i="16"/>
  <c r="U198" i="16"/>
  <c r="W198" i="16" s="1"/>
  <c r="K198" i="16"/>
  <c r="M198" i="16" s="1"/>
  <c r="AC197" i="16"/>
  <c r="U197" i="16"/>
  <c r="W197" i="16" s="1"/>
  <c r="K197" i="16"/>
  <c r="M197" i="16" s="1"/>
  <c r="AC196" i="16"/>
  <c r="U196" i="16"/>
  <c r="W196" i="16" s="1"/>
  <c r="K196" i="16"/>
  <c r="M196" i="16" s="1"/>
  <c r="AC195" i="16"/>
  <c r="U195" i="16"/>
  <c r="W195" i="16" s="1"/>
  <c r="K195" i="16"/>
  <c r="M195" i="16" s="1"/>
  <c r="AC194" i="16"/>
  <c r="U194" i="16"/>
  <c r="W194" i="16" s="1"/>
  <c r="K194" i="16"/>
  <c r="M194" i="16" s="1"/>
  <c r="AC193" i="16"/>
  <c r="U193" i="16"/>
  <c r="W193" i="16" s="1"/>
  <c r="K193" i="16"/>
  <c r="M193" i="16" s="1"/>
  <c r="U192" i="16"/>
  <c r="W192" i="16" s="1"/>
  <c r="K192" i="16"/>
  <c r="M192" i="16" s="1"/>
  <c r="AC191" i="16"/>
  <c r="U191" i="16"/>
  <c r="W191" i="16" s="1"/>
  <c r="K191" i="16"/>
  <c r="M191" i="16" s="1"/>
  <c r="AC190" i="16"/>
  <c r="U190" i="16"/>
  <c r="W190" i="16" s="1"/>
  <c r="K190" i="16"/>
  <c r="M190" i="16" s="1"/>
  <c r="AC189" i="16"/>
  <c r="U189" i="16"/>
  <c r="W189" i="16" s="1"/>
  <c r="K189" i="16"/>
  <c r="M189" i="16" s="1"/>
  <c r="AC188" i="16"/>
  <c r="U188" i="16"/>
  <c r="W188" i="16" s="1"/>
  <c r="K188" i="16"/>
  <c r="M188" i="16" s="1"/>
  <c r="AC187" i="16"/>
  <c r="U187" i="16"/>
  <c r="W187" i="16" s="1"/>
  <c r="K187" i="16"/>
  <c r="M187" i="16" s="1"/>
  <c r="AC186" i="16"/>
  <c r="U186" i="16"/>
  <c r="W186" i="16" s="1"/>
  <c r="K186" i="16"/>
  <c r="M186" i="16" s="1"/>
  <c r="AC185" i="16"/>
  <c r="U185" i="16"/>
  <c r="W185" i="16" s="1"/>
  <c r="K185" i="16"/>
  <c r="M185" i="16" s="1"/>
  <c r="AC184" i="16"/>
  <c r="U184" i="16"/>
  <c r="W184" i="16" s="1"/>
  <c r="K184" i="16"/>
  <c r="M184" i="16" s="1"/>
  <c r="AC183" i="16"/>
  <c r="U183" i="16"/>
  <c r="W183" i="16" s="1"/>
  <c r="K183" i="16"/>
  <c r="M183" i="16" s="1"/>
  <c r="AC182" i="16"/>
  <c r="U182" i="16"/>
  <c r="W182" i="16" s="1"/>
  <c r="K182" i="16"/>
  <c r="M182" i="16" s="1"/>
  <c r="AC181" i="16"/>
  <c r="U181" i="16"/>
  <c r="W181" i="16" s="1"/>
  <c r="K181" i="16"/>
  <c r="M181" i="16" s="1"/>
  <c r="AC180" i="16"/>
  <c r="U180" i="16"/>
  <c r="X180" i="16" s="1"/>
  <c r="K180" i="16"/>
  <c r="M180" i="16" s="1"/>
  <c r="AC179" i="16"/>
  <c r="U179" i="16"/>
  <c r="W179" i="16" s="1"/>
  <c r="K179" i="16"/>
  <c r="M179" i="16" s="1"/>
  <c r="AC178" i="16"/>
  <c r="U178" i="16"/>
  <c r="W178" i="16" s="1"/>
  <c r="K178" i="16"/>
  <c r="M178" i="16" s="1"/>
  <c r="AC177" i="16"/>
  <c r="U177" i="16"/>
  <c r="W177" i="16" s="1"/>
  <c r="K177" i="16"/>
  <c r="M177" i="16" s="1"/>
  <c r="AC176" i="16"/>
  <c r="U176" i="16"/>
  <c r="W176" i="16" s="1"/>
  <c r="K176" i="16"/>
  <c r="M176" i="16" s="1"/>
  <c r="AC175" i="16"/>
  <c r="U175" i="16"/>
  <c r="W175" i="16" s="1"/>
  <c r="K175" i="16"/>
  <c r="M175" i="16" s="1"/>
  <c r="AC174" i="16"/>
  <c r="U174" i="16"/>
  <c r="W174" i="16" s="1"/>
  <c r="K174" i="16"/>
  <c r="M174" i="16" s="1"/>
  <c r="AC173" i="16"/>
  <c r="U173" i="16"/>
  <c r="W173" i="16" s="1"/>
  <c r="K173" i="16"/>
  <c r="M173" i="16" s="1"/>
  <c r="AC172" i="16"/>
  <c r="U172" i="16"/>
  <c r="W172" i="16" s="1"/>
  <c r="K172" i="16"/>
  <c r="M172" i="16" s="1"/>
  <c r="AC171" i="16"/>
  <c r="U171" i="16"/>
  <c r="W171" i="16" s="1"/>
  <c r="K171" i="16"/>
  <c r="M171" i="16" s="1"/>
  <c r="AC170" i="16"/>
  <c r="U170" i="16"/>
  <c r="K170" i="16"/>
  <c r="M170" i="16" s="1"/>
  <c r="U169" i="16"/>
  <c r="K169" i="16"/>
  <c r="M169" i="16" s="1"/>
  <c r="AC168" i="16"/>
  <c r="U168" i="16"/>
  <c r="W168" i="16" s="1"/>
  <c r="K168" i="16"/>
  <c r="M168" i="16" s="1"/>
  <c r="AC167" i="16"/>
  <c r="U167" i="16"/>
  <c r="K167" i="16"/>
  <c r="M167" i="16" s="1"/>
  <c r="AC166" i="16"/>
  <c r="U166" i="16"/>
  <c r="W166" i="16" s="1"/>
  <c r="K166" i="16"/>
  <c r="M166" i="16" s="1"/>
  <c r="AC165" i="16"/>
  <c r="U165" i="16"/>
  <c r="K165" i="16"/>
  <c r="M165" i="16" s="1"/>
  <c r="AC164" i="16"/>
  <c r="U164" i="16"/>
  <c r="X164" i="16" s="1"/>
  <c r="K164" i="16"/>
  <c r="M164" i="16" s="1"/>
  <c r="Y164" i="16" s="1"/>
  <c r="AC163" i="16"/>
  <c r="U163" i="16"/>
  <c r="W163" i="16" s="1"/>
  <c r="K163" i="16"/>
  <c r="M163" i="16" s="1"/>
  <c r="U162" i="16"/>
  <c r="W162" i="16" s="1"/>
  <c r="K162" i="16"/>
  <c r="M162" i="16" s="1"/>
  <c r="AC161" i="16"/>
  <c r="U161" i="16"/>
  <c r="W161" i="16" s="1"/>
  <c r="K161" i="16"/>
  <c r="M161" i="16" s="1"/>
  <c r="U160" i="16"/>
  <c r="W160" i="16" s="1"/>
  <c r="K160" i="16"/>
  <c r="M160" i="16" s="1"/>
  <c r="U159" i="16"/>
  <c r="W159" i="16" s="1"/>
  <c r="K159" i="16"/>
  <c r="M159" i="16" s="1"/>
  <c r="AC158" i="16"/>
  <c r="U158" i="16"/>
  <c r="W158" i="16" s="1"/>
  <c r="K158" i="16"/>
  <c r="M158" i="16" s="1"/>
  <c r="U157" i="16"/>
  <c r="X157" i="16" s="1"/>
  <c r="K157" i="16"/>
  <c r="M157" i="16" s="1"/>
  <c r="AC156" i="16"/>
  <c r="U156" i="16"/>
  <c r="K156" i="16"/>
  <c r="M156" i="16" s="1"/>
  <c r="AC155" i="16"/>
  <c r="U155" i="16"/>
  <c r="W155" i="16" s="1"/>
  <c r="K155" i="16"/>
  <c r="M155" i="16" s="1"/>
  <c r="U154" i="16"/>
  <c r="W154" i="16" s="1"/>
  <c r="K154" i="16"/>
  <c r="M154" i="16" s="1"/>
  <c r="U153" i="16"/>
  <c r="W153" i="16" s="1"/>
  <c r="K153" i="16"/>
  <c r="M153" i="16" s="1"/>
  <c r="U152" i="16"/>
  <c r="W152" i="16" s="1"/>
  <c r="K152" i="16"/>
  <c r="M152" i="16" s="1"/>
  <c r="U151" i="16"/>
  <c r="W151" i="16" s="1"/>
  <c r="K151" i="16"/>
  <c r="M151" i="16" s="1"/>
  <c r="AC150" i="16"/>
  <c r="U150" i="16"/>
  <c r="K150" i="16"/>
  <c r="M150" i="16" s="1"/>
  <c r="AC149" i="16"/>
  <c r="U149" i="16"/>
  <c r="W149" i="16" s="1"/>
  <c r="K149" i="16"/>
  <c r="M149" i="16" s="1"/>
  <c r="AC148" i="16"/>
  <c r="U148" i="16"/>
  <c r="W148" i="16" s="1"/>
  <c r="K148" i="16"/>
  <c r="M148" i="16" s="1"/>
  <c r="AC147" i="16"/>
  <c r="U147" i="16"/>
  <c r="W147" i="16" s="1"/>
  <c r="K147" i="16"/>
  <c r="M147" i="16" s="1"/>
  <c r="U146" i="16"/>
  <c r="W146" i="16" s="1"/>
  <c r="K146" i="16"/>
  <c r="M146" i="16" s="1"/>
  <c r="AC145" i="16"/>
  <c r="U145" i="16"/>
  <c r="X145" i="16" s="1"/>
  <c r="K145" i="16"/>
  <c r="M145" i="16" s="1"/>
  <c r="U144" i="16"/>
  <c r="W144" i="16" s="1"/>
  <c r="K144" i="16"/>
  <c r="M144" i="16" s="1"/>
  <c r="AC143" i="16"/>
  <c r="U143" i="16"/>
  <c r="K143" i="16"/>
  <c r="M143" i="16" s="1"/>
  <c r="AC142" i="16"/>
  <c r="U142" i="16"/>
  <c r="W142" i="16" s="1"/>
  <c r="X142" i="16" s="1"/>
  <c r="K142" i="16"/>
  <c r="M142" i="16" s="1"/>
  <c r="U141" i="16"/>
  <c r="W141" i="16" s="1"/>
  <c r="K141" i="16"/>
  <c r="M141" i="16" s="1"/>
  <c r="AC140" i="16"/>
  <c r="U140" i="16"/>
  <c r="W140" i="16" s="1"/>
  <c r="K140" i="16"/>
  <c r="M140" i="16" s="1"/>
  <c r="AC139" i="16"/>
  <c r="U139" i="16"/>
  <c r="W139" i="16" s="1"/>
  <c r="K139" i="16"/>
  <c r="M139" i="16" s="1"/>
  <c r="AC138" i="16"/>
  <c r="U138" i="16"/>
  <c r="W138" i="16" s="1"/>
  <c r="K138" i="16"/>
  <c r="M138" i="16" s="1"/>
  <c r="AC137" i="16"/>
  <c r="U137" i="16"/>
  <c r="K137" i="16"/>
  <c r="M137" i="16" s="1"/>
  <c r="AC136" i="16"/>
  <c r="U136" i="16"/>
  <c r="W136" i="16" s="1"/>
  <c r="K136" i="16"/>
  <c r="M136" i="16" s="1"/>
  <c r="AC135" i="16"/>
  <c r="U135" i="16"/>
  <c r="K135" i="16"/>
  <c r="M135" i="16" s="1"/>
  <c r="U134" i="16"/>
  <c r="K134" i="16"/>
  <c r="M134" i="16" s="1"/>
  <c r="U133" i="16"/>
  <c r="X133" i="16" s="1"/>
  <c r="K133" i="16"/>
  <c r="M133" i="16" s="1"/>
  <c r="Y133" i="16" s="1"/>
  <c r="AC132" i="16"/>
  <c r="U132" i="16"/>
  <c r="K132" i="16"/>
  <c r="M132" i="16" s="1"/>
  <c r="AC131" i="16"/>
  <c r="U131" i="16"/>
  <c r="K131" i="16"/>
  <c r="M131" i="16" s="1"/>
  <c r="AC130" i="16"/>
  <c r="U130" i="16"/>
  <c r="K130" i="16"/>
  <c r="M130" i="16" s="1"/>
  <c r="U129" i="16"/>
  <c r="K129" i="16"/>
  <c r="M129" i="16" s="1"/>
  <c r="U128" i="16"/>
  <c r="K128" i="16"/>
  <c r="M128" i="16" s="1"/>
  <c r="AC127" i="16"/>
  <c r="U127" i="16"/>
  <c r="K127" i="16"/>
  <c r="M127" i="16" s="1"/>
  <c r="U126" i="16"/>
  <c r="K126" i="16"/>
  <c r="M126" i="16" s="1"/>
  <c r="U125" i="16"/>
  <c r="K125" i="16"/>
  <c r="M125" i="16" s="1"/>
  <c r="AC124" i="16"/>
  <c r="U124" i="16"/>
  <c r="K124" i="16"/>
  <c r="M124" i="16" s="1"/>
  <c r="AC123" i="16"/>
  <c r="U123" i="16"/>
  <c r="K123" i="16"/>
  <c r="M123" i="16" s="1"/>
  <c r="U122" i="16"/>
  <c r="K122" i="16"/>
  <c r="M122" i="16" s="1"/>
  <c r="AC121" i="16"/>
  <c r="X121" i="16"/>
  <c r="U121" i="16"/>
  <c r="M121" i="16"/>
  <c r="Y121" i="16" s="1"/>
  <c r="K121" i="16"/>
  <c r="AC120" i="16"/>
  <c r="U120" i="16"/>
  <c r="K120" i="16"/>
  <c r="M120" i="16" s="1"/>
  <c r="AC119" i="16"/>
  <c r="W119" i="16"/>
  <c r="U119" i="16"/>
  <c r="M119" i="16"/>
  <c r="K119" i="16"/>
  <c r="W118" i="16"/>
  <c r="U118" i="16"/>
  <c r="K118" i="16"/>
  <c r="M118" i="16" s="1"/>
  <c r="AC117" i="16"/>
  <c r="U117" i="16"/>
  <c r="X117" i="16" s="1"/>
  <c r="K117" i="16"/>
  <c r="M117" i="16" s="1"/>
  <c r="AC116" i="16"/>
  <c r="U116" i="16"/>
  <c r="K116" i="16"/>
  <c r="M116" i="16" s="1"/>
  <c r="U115" i="16"/>
  <c r="K115" i="16"/>
  <c r="U114" i="16"/>
  <c r="W114" i="16" s="1"/>
  <c r="K114" i="16"/>
  <c r="M114" i="16" s="1"/>
  <c r="AC113" i="16"/>
  <c r="U113" i="16"/>
  <c r="K113" i="16"/>
  <c r="M113" i="16" s="1"/>
  <c r="AC112" i="16"/>
  <c r="U112" i="16"/>
  <c r="W112" i="16" s="1"/>
  <c r="K112" i="16"/>
  <c r="M112" i="16" s="1"/>
  <c r="AC111" i="16"/>
  <c r="U111" i="16"/>
  <c r="K111" i="16"/>
  <c r="M111" i="16" s="1"/>
  <c r="AC110" i="16"/>
  <c r="U110" i="16"/>
  <c r="W110" i="16" s="1"/>
  <c r="K110" i="16"/>
  <c r="M110" i="16" s="1"/>
  <c r="U109" i="16"/>
  <c r="W109" i="16" s="1"/>
  <c r="K109" i="16"/>
  <c r="M109" i="16" s="1"/>
  <c r="AC108" i="16"/>
  <c r="U108" i="16"/>
  <c r="K108" i="16"/>
  <c r="M108" i="16" s="1"/>
  <c r="AC107" i="16"/>
  <c r="U107" i="16"/>
  <c r="W107" i="16" s="1"/>
  <c r="K107" i="16"/>
  <c r="M107" i="16" s="1"/>
  <c r="AC106" i="16"/>
  <c r="U106" i="16"/>
  <c r="K106" i="16"/>
  <c r="M106" i="16" s="1"/>
  <c r="AC105" i="16"/>
  <c r="U105" i="16"/>
  <c r="W105" i="16" s="1"/>
  <c r="K105" i="16"/>
  <c r="M105" i="16" s="1"/>
  <c r="U104" i="16"/>
  <c r="W104" i="16" s="1"/>
  <c r="K104" i="16"/>
  <c r="M104" i="16" s="1"/>
  <c r="U103" i="16"/>
  <c r="W103" i="16" s="1"/>
  <c r="K103" i="16"/>
  <c r="M103" i="16" s="1"/>
  <c r="U102" i="16"/>
  <c r="W102" i="16" s="1"/>
  <c r="K102" i="16"/>
  <c r="M102" i="16" s="1"/>
  <c r="AC101" i="16"/>
  <c r="U101" i="16"/>
  <c r="K101" i="16"/>
  <c r="M101" i="16" s="1"/>
  <c r="AC100" i="16"/>
  <c r="U100" i="16"/>
  <c r="W100" i="16" s="1"/>
  <c r="K100" i="16"/>
  <c r="M100" i="16" s="1"/>
  <c r="U99" i="16"/>
  <c r="X99" i="16" s="1"/>
  <c r="K99" i="16"/>
  <c r="M99" i="16" s="1"/>
  <c r="U98" i="16"/>
  <c r="K98" i="16"/>
  <c r="M98" i="16" s="1"/>
  <c r="AC97" i="16"/>
  <c r="U97" i="16"/>
  <c r="W97" i="16" s="1"/>
  <c r="K97" i="16"/>
  <c r="M97" i="16" s="1"/>
  <c r="U96" i="16"/>
  <c r="X96" i="16" s="1"/>
  <c r="K96" i="16"/>
  <c r="M96" i="16" s="1"/>
  <c r="U95" i="16"/>
  <c r="K95" i="16"/>
  <c r="M95" i="16" s="1"/>
  <c r="AC94" i="16"/>
  <c r="U94" i="16"/>
  <c r="W94" i="16" s="1"/>
  <c r="K94" i="16"/>
  <c r="M94" i="16" s="1"/>
  <c r="AC93" i="16"/>
  <c r="U93" i="16"/>
  <c r="X93" i="16" s="1"/>
  <c r="K93" i="16"/>
  <c r="M93" i="16" s="1"/>
  <c r="AC92" i="16"/>
  <c r="U92" i="16"/>
  <c r="K92" i="16"/>
  <c r="M92" i="16" s="1"/>
  <c r="AC91" i="16"/>
  <c r="U91" i="16"/>
  <c r="W91" i="16" s="1"/>
  <c r="K91" i="16"/>
  <c r="M91" i="16" s="1"/>
  <c r="U90" i="16"/>
  <c r="X90" i="16" s="1"/>
  <c r="K90" i="16"/>
  <c r="M90" i="16" s="1"/>
  <c r="U89" i="16"/>
  <c r="K89" i="16"/>
  <c r="M89" i="16" s="1"/>
  <c r="AC88" i="16"/>
  <c r="U88" i="16"/>
  <c r="W88" i="16" s="1"/>
  <c r="K88" i="16"/>
  <c r="M88" i="16" s="1"/>
  <c r="U87" i="16"/>
  <c r="W87" i="16" s="1"/>
  <c r="K87" i="16"/>
  <c r="M87" i="16" s="1"/>
  <c r="U86" i="16"/>
  <c r="W86" i="16" s="1"/>
  <c r="K86" i="16"/>
  <c r="M86" i="16" s="1"/>
  <c r="AC85" i="16"/>
  <c r="U85" i="16"/>
  <c r="K85" i="16"/>
  <c r="M85" i="16" s="1"/>
  <c r="AC84" i="16"/>
  <c r="U84" i="16"/>
  <c r="X84" i="16" s="1"/>
  <c r="K84" i="16"/>
  <c r="M84" i="16" s="1"/>
  <c r="AC83" i="16"/>
  <c r="U83" i="16"/>
  <c r="W83" i="16" s="1"/>
  <c r="K83" i="16"/>
  <c r="M83" i="16" s="1"/>
  <c r="AC82" i="16"/>
  <c r="U82" i="16"/>
  <c r="K82" i="16"/>
  <c r="M82" i="16" s="1"/>
  <c r="U81" i="16"/>
  <c r="X81" i="16" s="1"/>
  <c r="K81" i="16"/>
  <c r="M81" i="16" s="1"/>
  <c r="U80" i="16"/>
  <c r="W80" i="16" s="1"/>
  <c r="K80" i="16"/>
  <c r="M80" i="16" s="1"/>
  <c r="U79" i="16"/>
  <c r="W79" i="16" s="1"/>
  <c r="K79" i="16"/>
  <c r="M79" i="16" s="1"/>
  <c r="AC78" i="16"/>
  <c r="U78" i="16"/>
  <c r="K78" i="16"/>
  <c r="M78" i="16" s="1"/>
  <c r="AC77" i="16"/>
  <c r="U77" i="16"/>
  <c r="W77" i="16" s="1"/>
  <c r="K77" i="16"/>
  <c r="M77" i="16" s="1"/>
  <c r="AC76" i="16"/>
  <c r="U76" i="16"/>
  <c r="K76" i="16"/>
  <c r="M76" i="16" s="1"/>
  <c r="AC75" i="16"/>
  <c r="U75" i="16"/>
  <c r="W75" i="16" s="1"/>
  <c r="K75" i="16"/>
  <c r="M75" i="16" s="1"/>
  <c r="U74" i="16"/>
  <c r="W74" i="16" s="1"/>
  <c r="K74" i="16"/>
  <c r="M74" i="16" s="1"/>
  <c r="U73" i="16"/>
  <c r="W73" i="16" s="1"/>
  <c r="K73" i="16"/>
  <c r="M73" i="16" s="1"/>
  <c r="AC72" i="16"/>
  <c r="U72" i="16"/>
  <c r="W72" i="16" s="1"/>
  <c r="K72" i="16"/>
  <c r="M72" i="16" s="1"/>
  <c r="U71" i="16"/>
  <c r="X71" i="16" s="1"/>
  <c r="K71" i="16"/>
  <c r="M71" i="16" s="1"/>
  <c r="U70" i="16"/>
  <c r="W70" i="16" s="1"/>
  <c r="K70" i="16"/>
  <c r="M70" i="16" s="1"/>
  <c r="AC69" i="16"/>
  <c r="U69" i="16"/>
  <c r="W69" i="16" s="1"/>
  <c r="K69" i="16"/>
  <c r="M69" i="16" s="1"/>
  <c r="U68" i="16"/>
  <c r="X68" i="16" s="1"/>
  <c r="K68" i="16"/>
  <c r="M68" i="16" s="1"/>
  <c r="Y68" i="16" s="1"/>
  <c r="AC67" i="16"/>
  <c r="U67" i="16"/>
  <c r="W67" i="16" s="1"/>
  <c r="K67" i="16"/>
  <c r="M67" i="16" s="1"/>
  <c r="AC66" i="16"/>
  <c r="U66" i="16"/>
  <c r="W66" i="16" s="1"/>
  <c r="K66" i="16"/>
  <c r="M66" i="16" s="1"/>
  <c r="AC65" i="16"/>
  <c r="U65" i="16"/>
  <c r="W65" i="16" s="1"/>
  <c r="K65" i="16"/>
  <c r="M65" i="16" s="1"/>
  <c r="AC64" i="16"/>
  <c r="U64" i="16"/>
  <c r="W64" i="16" s="1"/>
  <c r="K64" i="16"/>
  <c r="M64" i="16" s="1"/>
  <c r="U63" i="16"/>
  <c r="W63" i="16" s="1"/>
  <c r="K63" i="16"/>
  <c r="M63" i="16" s="1"/>
  <c r="AC62" i="16"/>
  <c r="U62" i="16"/>
  <c r="W62" i="16" s="1"/>
  <c r="K62" i="16"/>
  <c r="M62" i="16" s="1"/>
  <c r="AC61" i="16"/>
  <c r="U61" i="16"/>
  <c r="W61" i="16" s="1"/>
  <c r="K61" i="16"/>
  <c r="M61" i="16" s="1"/>
  <c r="U60" i="16"/>
  <c r="W60" i="16" s="1"/>
  <c r="K60" i="16"/>
  <c r="M60" i="16" s="1"/>
  <c r="U59" i="16"/>
  <c r="W59" i="16" s="1"/>
  <c r="K59" i="16"/>
  <c r="M59" i="16" s="1"/>
  <c r="AC58" i="16"/>
  <c r="U58" i="16"/>
  <c r="X58" i="16" s="1"/>
  <c r="K58" i="16"/>
  <c r="M58" i="16" s="1"/>
  <c r="AC57" i="16"/>
  <c r="U57" i="16"/>
  <c r="W57" i="16" s="1"/>
  <c r="K57" i="16"/>
  <c r="M57" i="16" s="1"/>
  <c r="U56" i="16"/>
  <c r="W56" i="16" s="1"/>
  <c r="K56" i="16"/>
  <c r="M56" i="16" s="1"/>
  <c r="U55" i="16"/>
  <c r="W55" i="16" s="1"/>
  <c r="K55" i="16"/>
  <c r="M55" i="16" s="1"/>
  <c r="U54" i="16"/>
  <c r="W54" i="16" s="1"/>
  <c r="K54" i="16"/>
  <c r="M54" i="16" s="1"/>
  <c r="AC53" i="16"/>
  <c r="U53" i="16"/>
  <c r="W53" i="16" s="1"/>
  <c r="K53" i="16"/>
  <c r="M53" i="16" s="1"/>
  <c r="U52" i="16"/>
  <c r="W52" i="16" s="1"/>
  <c r="K52" i="16"/>
  <c r="M52" i="16" s="1"/>
  <c r="U51" i="16"/>
  <c r="X51" i="16" s="1"/>
  <c r="K51" i="16"/>
  <c r="M51" i="16" s="1"/>
  <c r="AC50" i="16"/>
  <c r="U50" i="16"/>
  <c r="W50" i="16" s="1"/>
  <c r="K50" i="16"/>
  <c r="M50" i="16" s="1"/>
  <c r="AC49" i="16"/>
  <c r="U49" i="16"/>
  <c r="W49" i="16" s="1"/>
  <c r="K49" i="16"/>
  <c r="M49" i="16" s="1"/>
  <c r="AC48" i="16"/>
  <c r="U48" i="16"/>
  <c r="W48" i="16" s="1"/>
  <c r="K48" i="16"/>
  <c r="M48" i="16" s="1"/>
  <c r="AC47" i="16"/>
  <c r="U47" i="16"/>
  <c r="W47" i="16" s="1"/>
  <c r="K47" i="16"/>
  <c r="M47" i="16" s="1"/>
  <c r="AC46" i="16"/>
  <c r="U46" i="16"/>
  <c r="W46" i="16" s="1"/>
  <c r="K46" i="16"/>
  <c r="M46" i="16" s="1"/>
  <c r="AC45" i="16"/>
  <c r="U45" i="16"/>
  <c r="W45" i="16" s="1"/>
  <c r="K45" i="16"/>
  <c r="M45" i="16" s="1"/>
  <c r="AC44" i="16"/>
  <c r="U44" i="16"/>
  <c r="W44" i="16" s="1"/>
  <c r="K44" i="16"/>
  <c r="M44" i="16" s="1"/>
  <c r="AC43" i="16"/>
  <c r="U43" i="16"/>
  <c r="W43" i="16" s="1"/>
  <c r="K43" i="16"/>
  <c r="M43" i="16" s="1"/>
  <c r="U42" i="16"/>
  <c r="W42" i="16" s="1"/>
  <c r="K42" i="16"/>
  <c r="M42" i="16" s="1"/>
  <c r="AC41" i="16"/>
  <c r="U41" i="16"/>
  <c r="W41" i="16" s="1"/>
  <c r="K41" i="16"/>
  <c r="M41" i="16" s="1"/>
  <c r="U40" i="16"/>
  <c r="X40" i="16" s="1"/>
  <c r="K40" i="16"/>
  <c r="M40" i="16" s="1"/>
  <c r="AC39" i="16"/>
  <c r="U39" i="16"/>
  <c r="W39" i="16" s="1"/>
  <c r="K39" i="16"/>
  <c r="M39" i="16" s="1"/>
  <c r="AC38" i="16"/>
  <c r="U38" i="16"/>
  <c r="W38" i="16" s="1"/>
  <c r="K38" i="16"/>
  <c r="M38" i="16" s="1"/>
  <c r="AC37" i="16"/>
  <c r="U37" i="16"/>
  <c r="W37" i="16" s="1"/>
  <c r="K37" i="16"/>
  <c r="M37" i="16" s="1"/>
  <c r="U36" i="16"/>
  <c r="W36" i="16" s="1"/>
  <c r="K36" i="16"/>
  <c r="M36" i="16" s="1"/>
  <c r="U35" i="16"/>
  <c r="W35" i="16" s="1"/>
  <c r="K35" i="16"/>
  <c r="M35" i="16" s="1"/>
  <c r="AC34" i="16"/>
  <c r="U34" i="16"/>
  <c r="W34" i="16" s="1"/>
  <c r="K34" i="16"/>
  <c r="M34" i="16" s="1"/>
  <c r="AC33" i="16"/>
  <c r="U33" i="16"/>
  <c r="W33" i="16" s="1"/>
  <c r="K33" i="16"/>
  <c r="M33" i="16" s="1"/>
  <c r="U32" i="16"/>
  <c r="W32" i="16" s="1"/>
  <c r="K32" i="16"/>
  <c r="M32" i="16" s="1"/>
  <c r="U31" i="16"/>
  <c r="X31" i="16" s="1"/>
  <c r="K31" i="16"/>
  <c r="M31" i="16" s="1"/>
  <c r="AC30" i="16"/>
  <c r="U30" i="16"/>
  <c r="W30" i="16" s="1"/>
  <c r="K30" i="16"/>
  <c r="M30" i="16" s="1"/>
  <c r="AC29" i="16"/>
  <c r="U29" i="16"/>
  <c r="W29" i="16" s="1"/>
  <c r="K29" i="16"/>
  <c r="M29" i="16" s="1"/>
  <c r="U28" i="16"/>
  <c r="W28" i="16" s="1"/>
  <c r="K28" i="16"/>
  <c r="M28" i="16" s="1"/>
  <c r="U27" i="16"/>
  <c r="W27" i="16" s="1"/>
  <c r="K27" i="16"/>
  <c r="M27" i="16" s="1"/>
  <c r="U26" i="16"/>
  <c r="W26" i="16" s="1"/>
  <c r="K26" i="16"/>
  <c r="M26" i="16" s="1"/>
  <c r="AC25" i="16"/>
  <c r="U25" i="16"/>
  <c r="W25" i="16" s="1"/>
  <c r="K25" i="16"/>
  <c r="M25" i="16" s="1"/>
  <c r="U24" i="16"/>
  <c r="W24" i="16" s="1"/>
  <c r="K24" i="16"/>
  <c r="M24" i="16" s="1"/>
  <c r="AC23" i="16"/>
  <c r="U23" i="16"/>
  <c r="X23" i="16" s="1"/>
  <c r="K23" i="16"/>
  <c r="M23" i="16" s="1"/>
  <c r="AC22" i="16"/>
  <c r="U22" i="16"/>
  <c r="W22" i="16" s="1"/>
  <c r="K22" i="16"/>
  <c r="M22" i="16" s="1"/>
  <c r="U21" i="16"/>
  <c r="W21" i="16" s="1"/>
  <c r="K21" i="16"/>
  <c r="M21" i="16" s="1"/>
  <c r="AC20" i="16"/>
  <c r="U20" i="16"/>
  <c r="W20" i="16" s="1"/>
  <c r="K20" i="16"/>
  <c r="M20" i="16" s="1"/>
  <c r="AC19" i="16"/>
  <c r="U19" i="16"/>
  <c r="W19" i="16" s="1"/>
  <c r="K19" i="16"/>
  <c r="M19" i="16" s="1"/>
  <c r="AC18" i="16"/>
  <c r="U18" i="16"/>
  <c r="W18" i="16" s="1"/>
  <c r="K18" i="16"/>
  <c r="M18" i="16" s="1"/>
  <c r="U17" i="16"/>
  <c r="W17" i="16" s="1"/>
  <c r="K17" i="16"/>
  <c r="M17" i="16" s="1"/>
  <c r="AC16" i="16"/>
  <c r="U16" i="16"/>
  <c r="W16" i="16" s="1"/>
  <c r="K16" i="16"/>
  <c r="M16" i="16" s="1"/>
  <c r="AC15" i="16"/>
  <c r="U15" i="16"/>
  <c r="W15" i="16" s="1"/>
  <c r="K15" i="16"/>
  <c r="M15" i="16" s="1"/>
  <c r="U14" i="16"/>
  <c r="W14" i="16" s="1"/>
  <c r="K14" i="16"/>
  <c r="M14" i="16" s="1"/>
  <c r="U13" i="16"/>
  <c r="W13" i="16" s="1"/>
  <c r="K13" i="16"/>
  <c r="M13" i="16" s="1"/>
  <c r="U12" i="16"/>
  <c r="W12" i="16" s="1"/>
  <c r="K12" i="16"/>
  <c r="M12" i="16" s="1"/>
  <c r="U11" i="16"/>
  <c r="W11" i="16" s="1"/>
  <c r="K11" i="16"/>
  <c r="M11" i="16" s="1"/>
  <c r="AC10" i="16"/>
  <c r="U10" i="16"/>
  <c r="W10" i="16" s="1"/>
  <c r="K10" i="16"/>
  <c r="M10" i="16" s="1"/>
  <c r="Y93" i="16" l="1"/>
  <c r="Y117" i="16"/>
  <c r="Y40" i="16"/>
  <c r="Y180" i="16"/>
  <c r="Y259" i="16"/>
  <c r="Y23" i="16"/>
  <c r="Y31" i="16"/>
  <c r="Y51" i="16"/>
  <c r="Y58" i="16"/>
  <c r="Y71" i="16"/>
  <c r="X72" i="16"/>
  <c r="Y72" i="16" s="1"/>
  <c r="Y81" i="16"/>
  <c r="Y213" i="16"/>
  <c r="Y271" i="16"/>
  <c r="X10" i="16"/>
  <c r="Y10" i="16" s="1"/>
  <c r="X16" i="16"/>
  <c r="Y16" i="16" s="1"/>
  <c r="X19" i="16"/>
  <c r="Y19" i="16" s="1"/>
  <c r="X21" i="16"/>
  <c r="X22" i="16"/>
  <c r="Y22" i="16" s="1"/>
  <c r="X34" i="16"/>
  <c r="Y34" i="16" s="1"/>
  <c r="X38" i="16"/>
  <c r="Y38" i="16" s="1"/>
  <c r="X54" i="16"/>
  <c r="Y54" i="16" s="1"/>
  <c r="X55" i="16"/>
  <c r="X56" i="16"/>
  <c r="Y56" i="16" s="1"/>
  <c r="X57" i="16"/>
  <c r="X83" i="16"/>
  <c r="Y83" i="16" s="1"/>
  <c r="Y90" i="16"/>
  <c r="X91" i="16"/>
  <c r="Y91" i="16" s="1"/>
  <c r="Y96" i="16"/>
  <c r="X97" i="16"/>
  <c r="Y207" i="16"/>
  <c r="Y21" i="16"/>
  <c r="X26" i="16"/>
  <c r="X27" i="16"/>
  <c r="Y27" i="16" s="1"/>
  <c r="X28" i="16"/>
  <c r="X29" i="16"/>
  <c r="Y29" i="16" s="1"/>
  <c r="X42" i="16"/>
  <c r="X43" i="16"/>
  <c r="X45" i="16"/>
  <c r="X47" i="16"/>
  <c r="X49" i="16"/>
  <c r="Y55" i="16"/>
  <c r="Y57" i="16"/>
  <c r="X62" i="16"/>
  <c r="X65" i="16"/>
  <c r="Y65" i="16" s="1"/>
  <c r="X73" i="16"/>
  <c r="Y73" i="16" s="1"/>
  <c r="X75" i="16"/>
  <c r="Y75" i="16" s="1"/>
  <c r="X77" i="16"/>
  <c r="Y77" i="16" s="1"/>
  <c r="X79" i="16"/>
  <c r="Y79" i="16" s="1"/>
  <c r="X80" i="16"/>
  <c r="Y80" i="16" s="1"/>
  <c r="X86" i="16"/>
  <c r="Y86" i="16" s="1"/>
  <c r="X87" i="16"/>
  <c r="Y87" i="16" s="1"/>
  <c r="X88" i="16"/>
  <c r="Y88" i="16" s="1"/>
  <c r="X94" i="16"/>
  <c r="Y94" i="16" s="1"/>
  <c r="X100" i="16"/>
  <c r="Y100" i="16" s="1"/>
  <c r="X102" i="16"/>
  <c r="Y102" i="16" s="1"/>
  <c r="X103" i="16"/>
  <c r="Y103" i="16" s="1"/>
  <c r="X104" i="16"/>
  <c r="Y104" i="16" s="1"/>
  <c r="X105" i="16"/>
  <c r="Y105" i="16" s="1"/>
  <c r="Y142" i="16"/>
  <c r="Y145" i="16"/>
  <c r="X149" i="16"/>
  <c r="Y149" i="16" s="1"/>
  <c r="X172" i="16"/>
  <c r="Y172" i="16" s="1"/>
  <c r="X174" i="16"/>
  <c r="X176" i="16"/>
  <c r="Y176" i="16" s="1"/>
  <c r="X178" i="16"/>
  <c r="X107" i="16"/>
  <c r="Y107" i="16" s="1"/>
  <c r="X109" i="16"/>
  <c r="Y109" i="16" s="1"/>
  <c r="X110" i="16"/>
  <c r="Y110" i="16" s="1"/>
  <c r="X112" i="16"/>
  <c r="Y112" i="16" s="1"/>
  <c r="X114" i="16"/>
  <c r="Y114" i="16" s="1"/>
  <c r="X118" i="16"/>
  <c r="Y118" i="16" s="1"/>
  <c r="X119" i="16"/>
  <c r="Y119" i="16" s="1"/>
  <c r="W122" i="16"/>
  <c r="X122" i="16" s="1"/>
  <c r="Y122" i="16" s="1"/>
  <c r="W123" i="16"/>
  <c r="X123" i="16" s="1"/>
  <c r="Y123" i="16" s="1"/>
  <c r="W125" i="16"/>
  <c r="X125" i="16" s="1"/>
  <c r="Y125" i="16" s="1"/>
  <c r="W126" i="16"/>
  <c r="X126" i="16" s="1"/>
  <c r="Y126" i="16" s="1"/>
  <c r="W127" i="16"/>
  <c r="X127" i="16" s="1"/>
  <c r="Y127" i="16" s="1"/>
  <c r="W131" i="16"/>
  <c r="X131" i="16" s="1"/>
  <c r="Y131" i="16" s="1"/>
  <c r="X136" i="16"/>
  <c r="Y136" i="16" s="1"/>
  <c r="W143" i="16"/>
  <c r="X143" i="16" s="1"/>
  <c r="Y143" i="16" s="1"/>
  <c r="X144" i="16"/>
  <c r="Y144" i="16" s="1"/>
  <c r="X147" i="16"/>
  <c r="Y147" i="16" s="1"/>
  <c r="X148" i="16"/>
  <c r="Y148" i="16" s="1"/>
  <c r="W150" i="16"/>
  <c r="X150" i="16" s="1"/>
  <c r="Y150" i="16" s="1"/>
  <c r="W156" i="16"/>
  <c r="X156" i="16" s="1"/>
  <c r="Y156" i="16" s="1"/>
  <c r="Y157" i="16"/>
  <c r="X158" i="16"/>
  <c r="X160" i="16"/>
  <c r="X161" i="16"/>
  <c r="W165" i="16"/>
  <c r="X165" i="16" s="1"/>
  <c r="Y165" i="16" s="1"/>
  <c r="W167" i="16"/>
  <c r="X167" i="16" s="1"/>
  <c r="Y167" i="16" s="1"/>
  <c r="W169" i="16"/>
  <c r="X169" i="16" s="1"/>
  <c r="Y169" i="16" s="1"/>
  <c r="W170" i="16"/>
  <c r="X170" i="16" s="1"/>
  <c r="Y170" i="16" s="1"/>
  <c r="Y174" i="16"/>
  <c r="Y178" i="16"/>
  <c r="X181" i="16"/>
  <c r="X183" i="16"/>
  <c r="Y183" i="16" s="1"/>
  <c r="X185" i="16"/>
  <c r="X187" i="16"/>
  <c r="Y187" i="16" s="1"/>
  <c r="X189" i="16"/>
  <c r="X191" i="16"/>
  <c r="Y191" i="16" s="1"/>
  <c r="X194" i="16"/>
  <c r="X196" i="16"/>
  <c r="Y196" i="16" s="1"/>
  <c r="X198" i="16"/>
  <c r="X200" i="16"/>
  <c r="Y200" i="16" s="1"/>
  <c r="X202" i="16"/>
  <c r="X208" i="16"/>
  <c r="Y208" i="16" s="1"/>
  <c r="X210" i="16"/>
  <c r="Y210" i="16" s="1"/>
  <c r="X212" i="16"/>
  <c r="Y212" i="16" s="1"/>
  <c r="W215" i="16"/>
  <c r="X215" i="16" s="1"/>
  <c r="Y215" i="16" s="1"/>
  <c r="X223" i="16"/>
  <c r="X225" i="16"/>
  <c r="X227" i="16"/>
  <c r="X229" i="16"/>
  <c r="X231" i="16"/>
  <c r="Y255" i="16"/>
  <c r="X257" i="16"/>
  <c r="Y265" i="16"/>
  <c r="X267" i="16"/>
  <c r="Y267" i="16" s="1"/>
  <c r="X269" i="16"/>
  <c r="W217" i="16"/>
  <c r="X217" i="16" s="1"/>
  <c r="Y217" i="16" s="1"/>
  <c r="W219" i="16"/>
  <c r="X219" i="16" s="1"/>
  <c r="Y219" i="16" s="1"/>
  <c r="W221" i="16"/>
  <c r="X221" i="16" s="1"/>
  <c r="Y221" i="16" s="1"/>
  <c r="X234" i="16"/>
  <c r="Y234" i="16" s="1"/>
  <c r="X236" i="16"/>
  <c r="Y236" i="16" s="1"/>
  <c r="X238" i="16"/>
  <c r="Y238" i="16" s="1"/>
  <c r="X240" i="16"/>
  <c r="Y240" i="16" s="1"/>
  <c r="X242" i="16"/>
  <c r="Y242" i="16" s="1"/>
  <c r="X244" i="16"/>
  <c r="Y244" i="16" s="1"/>
  <c r="X246" i="16"/>
  <c r="Y246" i="16" s="1"/>
  <c r="X248" i="16"/>
  <c r="Y248" i="16" s="1"/>
  <c r="X250" i="16"/>
  <c r="Y250" i="16" s="1"/>
  <c r="X252" i="16"/>
  <c r="Y252" i="16" s="1"/>
  <c r="X254" i="16"/>
  <c r="Y254" i="16" s="1"/>
  <c r="X260" i="16"/>
  <c r="Y260" i="16" s="1"/>
  <c r="X262" i="16"/>
  <c r="Y262" i="16" s="1"/>
  <c r="X264" i="16"/>
  <c r="Y264" i="16" s="1"/>
  <c r="X272" i="16"/>
  <c r="Y272" i="16" s="1"/>
  <c r="X274" i="16"/>
  <c r="Y274" i="16" s="1"/>
  <c r="W277" i="16"/>
  <c r="X277" i="16" s="1"/>
  <c r="Y277" i="16" s="1"/>
  <c r="X282" i="16"/>
  <c r="Y282" i="16" s="1"/>
  <c r="X284" i="16"/>
  <c r="Y284" i="16" s="1"/>
  <c r="X286" i="16"/>
  <c r="Y286" i="16" s="1"/>
  <c r="X288" i="16"/>
  <c r="Y288" i="16" s="1"/>
  <c r="X290" i="16"/>
  <c r="Y290" i="16" s="1"/>
  <c r="X292" i="16"/>
  <c r="Y292" i="16" s="1"/>
  <c r="X294" i="16"/>
  <c r="Y294" i="16" s="1"/>
  <c r="X296" i="16"/>
  <c r="Y296" i="16" s="1"/>
  <c r="X298" i="16"/>
  <c r="Y298" i="16" s="1"/>
  <c r="X300" i="16"/>
  <c r="Y300" i="16" s="1"/>
  <c r="X302" i="16"/>
  <c r="Y302" i="16" s="1"/>
  <c r="X304" i="16"/>
  <c r="Y304" i="16" s="1"/>
  <c r="X306" i="16"/>
  <c r="Y306" i="16" s="1"/>
  <c r="X308" i="16"/>
  <c r="Y308" i="16" s="1"/>
  <c r="X310" i="16"/>
  <c r="Y310" i="16" s="1"/>
  <c r="X312" i="16"/>
  <c r="Y312" i="16" s="1"/>
  <c r="X314" i="16"/>
  <c r="Y314" i="16" s="1"/>
  <c r="X316" i="16"/>
  <c r="Y316" i="16" s="1"/>
  <c r="Y26" i="16"/>
  <c r="Y28" i="16"/>
  <c r="Y42" i="16"/>
  <c r="Y43" i="16"/>
  <c r="Y45" i="16"/>
  <c r="Y47" i="16"/>
  <c r="Y49" i="16"/>
  <c r="Y62" i="16"/>
  <c r="X11" i="16"/>
  <c r="Y11" i="16" s="1"/>
  <c r="X12" i="16"/>
  <c r="Y12" i="16" s="1"/>
  <c r="X13" i="16"/>
  <c r="Y13" i="16" s="1"/>
  <c r="X14" i="16"/>
  <c r="Y14" i="16" s="1"/>
  <c r="X15" i="16"/>
  <c r="Y15" i="16" s="1"/>
  <c r="X17" i="16"/>
  <c r="Y17" i="16" s="1"/>
  <c r="X18" i="16"/>
  <c r="Y18" i="16" s="1"/>
  <c r="X20" i="16"/>
  <c r="Y20" i="16" s="1"/>
  <c r="X24" i="16"/>
  <c r="Y24" i="16" s="1"/>
  <c r="X25" i="16"/>
  <c r="Y25" i="16" s="1"/>
  <c r="X30" i="16"/>
  <c r="Y30" i="16" s="1"/>
  <c r="X32" i="16"/>
  <c r="Y32" i="16" s="1"/>
  <c r="X33" i="16"/>
  <c r="Y33" i="16" s="1"/>
  <c r="X35" i="16"/>
  <c r="Y35" i="16" s="1"/>
  <c r="X36" i="16"/>
  <c r="Y36" i="16" s="1"/>
  <c r="X37" i="16"/>
  <c r="Y37" i="16" s="1"/>
  <c r="X39" i="16"/>
  <c r="Y39" i="16" s="1"/>
  <c r="X41" i="16"/>
  <c r="Y41" i="16" s="1"/>
  <c r="X44" i="16"/>
  <c r="Y44" i="16" s="1"/>
  <c r="X46" i="16"/>
  <c r="Y46" i="16" s="1"/>
  <c r="X48" i="16"/>
  <c r="Y48" i="16" s="1"/>
  <c r="X50" i="16"/>
  <c r="Y50" i="16" s="1"/>
  <c r="X52" i="16"/>
  <c r="Y52" i="16" s="1"/>
  <c r="X53" i="16"/>
  <c r="Y53" i="16" s="1"/>
  <c r="X59" i="16"/>
  <c r="Y59" i="16" s="1"/>
  <c r="X60" i="16"/>
  <c r="Y60" i="16" s="1"/>
  <c r="X61" i="16"/>
  <c r="Y61" i="16" s="1"/>
  <c r="X63" i="16"/>
  <c r="Y63" i="16" s="1"/>
  <c r="X64" i="16"/>
  <c r="Y64" i="16" s="1"/>
  <c r="X66" i="16"/>
  <c r="Y66" i="16" s="1"/>
  <c r="X67" i="16"/>
  <c r="Y67" i="16" s="1"/>
  <c r="X69" i="16"/>
  <c r="Y69" i="16" s="1"/>
  <c r="X70" i="16"/>
  <c r="Y70" i="16" s="1"/>
  <c r="X74" i="16"/>
  <c r="Y74" i="16" s="1"/>
  <c r="Y84" i="16"/>
  <c r="Y97" i="16"/>
  <c r="Y99" i="16"/>
  <c r="W76" i="16"/>
  <c r="X76" i="16" s="1"/>
  <c r="Y76" i="16" s="1"/>
  <c r="W78" i="16"/>
  <c r="X78" i="16" s="1"/>
  <c r="Y78" i="16" s="1"/>
  <c r="W82" i="16"/>
  <c r="X82" i="16" s="1"/>
  <c r="Y82" i="16" s="1"/>
  <c r="W85" i="16"/>
  <c r="X85" i="16" s="1"/>
  <c r="Y85" i="16" s="1"/>
  <c r="W89" i="16"/>
  <c r="X89" i="16" s="1"/>
  <c r="Y89" i="16" s="1"/>
  <c r="W92" i="16"/>
  <c r="X92" i="16" s="1"/>
  <c r="Y92" i="16" s="1"/>
  <c r="W95" i="16"/>
  <c r="X95" i="16" s="1"/>
  <c r="Y95" i="16" s="1"/>
  <c r="W98" i="16"/>
  <c r="X98" i="16" s="1"/>
  <c r="Y98" i="16" s="1"/>
  <c r="W101" i="16"/>
  <c r="X101" i="16" s="1"/>
  <c r="Y101" i="16" s="1"/>
  <c r="W106" i="16"/>
  <c r="X106" i="16" s="1"/>
  <c r="Y106" i="16" s="1"/>
  <c r="W108" i="16"/>
  <c r="X108" i="16" s="1"/>
  <c r="Y108" i="16" s="1"/>
  <c r="W111" i="16"/>
  <c r="X111" i="16" s="1"/>
  <c r="Y111" i="16" s="1"/>
  <c r="W113" i="16"/>
  <c r="X113" i="16" s="1"/>
  <c r="Y113" i="16" s="1"/>
  <c r="W115" i="16"/>
  <c r="X115" i="16" s="1"/>
  <c r="Y115" i="16" s="1"/>
  <c r="W116" i="16"/>
  <c r="X116" i="16" s="1"/>
  <c r="Y116" i="16" s="1"/>
  <c r="W120" i="16"/>
  <c r="X120" i="16" s="1"/>
  <c r="Y120" i="16" s="1"/>
  <c r="W124" i="16"/>
  <c r="X124" i="16" s="1"/>
  <c r="Y124" i="16" s="1"/>
  <c r="W128" i="16"/>
  <c r="X128" i="16" s="1"/>
  <c r="Y128" i="16" s="1"/>
  <c r="W129" i="16"/>
  <c r="X129" i="16" s="1"/>
  <c r="Y129" i="16" s="1"/>
  <c r="W130" i="16"/>
  <c r="X130" i="16" s="1"/>
  <c r="Y130" i="16" s="1"/>
  <c r="W132" i="16"/>
  <c r="X132" i="16" s="1"/>
  <c r="Y132" i="16" s="1"/>
  <c r="W134" i="16"/>
  <c r="X134" i="16" s="1"/>
  <c r="Y134" i="16" s="1"/>
  <c r="W135" i="16"/>
  <c r="X135" i="16" s="1"/>
  <c r="Y135" i="16" s="1"/>
  <c r="W137" i="16"/>
  <c r="X137" i="16" s="1"/>
  <c r="Y137" i="16" s="1"/>
  <c r="X138" i="16"/>
  <c r="Y138" i="16" s="1"/>
  <c r="X139" i="16"/>
  <c r="Y139" i="16" s="1"/>
  <c r="X140" i="16"/>
  <c r="Y140" i="16" s="1"/>
  <c r="X141" i="16"/>
  <c r="Y141" i="16" s="1"/>
  <c r="X146" i="16"/>
  <c r="Y146" i="16" s="1"/>
  <c r="Y158" i="16"/>
  <c r="Y160" i="16"/>
  <c r="Y161" i="16"/>
  <c r="Y181" i="16"/>
  <c r="Y185" i="16"/>
  <c r="Y189" i="16"/>
  <c r="Y194" i="16"/>
  <c r="Y198" i="16"/>
  <c r="Y202" i="16"/>
  <c r="X151" i="16"/>
  <c r="Y151" i="16" s="1"/>
  <c r="X152" i="16"/>
  <c r="Y152" i="16" s="1"/>
  <c r="X153" i="16"/>
  <c r="Y153" i="16" s="1"/>
  <c r="X154" i="16"/>
  <c r="Y154" i="16" s="1"/>
  <c r="X155" i="16"/>
  <c r="Y155" i="16" s="1"/>
  <c r="X159" i="16"/>
  <c r="Y159" i="16" s="1"/>
  <c r="X162" i="16"/>
  <c r="Y162" i="16" s="1"/>
  <c r="X163" i="16"/>
  <c r="Y163" i="16" s="1"/>
  <c r="X166" i="16"/>
  <c r="Y166" i="16" s="1"/>
  <c r="X168" i="16"/>
  <c r="Y168" i="16" s="1"/>
  <c r="X171" i="16"/>
  <c r="Y171" i="16" s="1"/>
  <c r="X173" i="16"/>
  <c r="Y173" i="16" s="1"/>
  <c r="X175" i="16"/>
  <c r="Y175" i="16" s="1"/>
  <c r="X177" i="16"/>
  <c r="Y177" i="16" s="1"/>
  <c r="X179" i="16"/>
  <c r="Y179" i="16" s="1"/>
  <c r="X182" i="16"/>
  <c r="Y182" i="16" s="1"/>
  <c r="X184" i="16"/>
  <c r="Y184" i="16" s="1"/>
  <c r="X186" i="16"/>
  <c r="Y186" i="16" s="1"/>
  <c r="X188" i="16"/>
  <c r="Y188" i="16" s="1"/>
  <c r="X190" i="16"/>
  <c r="Y190" i="16" s="1"/>
  <c r="X192" i="16"/>
  <c r="Y192" i="16" s="1"/>
  <c r="X193" i="16"/>
  <c r="Y193" i="16" s="1"/>
  <c r="X195" i="16"/>
  <c r="Y195" i="16" s="1"/>
  <c r="X197" i="16"/>
  <c r="Y197" i="16" s="1"/>
  <c r="X199" i="16"/>
  <c r="Y199" i="16" s="1"/>
  <c r="X201" i="16"/>
  <c r="Y201" i="16" s="1"/>
  <c r="X203" i="16"/>
  <c r="Y203" i="16" s="1"/>
  <c r="X204" i="16"/>
  <c r="Y204" i="16" s="1"/>
  <c r="X205" i="16"/>
  <c r="Y205" i="16" s="1"/>
  <c r="X206" i="16"/>
  <c r="Y206" i="16" s="1"/>
  <c r="W209" i="16"/>
  <c r="X209" i="16" s="1"/>
  <c r="Y209" i="16" s="1"/>
  <c r="Y223" i="16"/>
  <c r="Y225" i="16"/>
  <c r="Y227" i="16"/>
  <c r="Y229" i="16"/>
  <c r="Y231" i="16"/>
  <c r="Y232" i="16"/>
  <c r="Y257" i="16"/>
  <c r="Y269" i="16"/>
  <c r="X211" i="16"/>
  <c r="Y211" i="16" s="1"/>
  <c r="X214" i="16"/>
  <c r="Y214" i="16" s="1"/>
  <c r="X216" i="16"/>
  <c r="Y216" i="16" s="1"/>
  <c r="X218" i="16"/>
  <c r="Y218" i="16" s="1"/>
  <c r="X220" i="16"/>
  <c r="Y220" i="16" s="1"/>
  <c r="X222" i="16"/>
  <c r="Y222" i="16" s="1"/>
  <c r="X224" i="16"/>
  <c r="Y224" i="16" s="1"/>
  <c r="X226" i="16"/>
  <c r="Y226" i="16" s="1"/>
  <c r="X228" i="16"/>
  <c r="Y228" i="16" s="1"/>
  <c r="X230" i="16"/>
  <c r="Y230" i="16" s="1"/>
  <c r="X233" i="16"/>
  <c r="Y233" i="16" s="1"/>
  <c r="X235" i="16"/>
  <c r="Y235" i="16" s="1"/>
  <c r="X237" i="16"/>
  <c r="Y237" i="16" s="1"/>
  <c r="X239" i="16"/>
  <c r="Y239" i="16" s="1"/>
  <c r="X241" i="16"/>
  <c r="Y241" i="16" s="1"/>
  <c r="X243" i="16"/>
  <c r="Y243" i="16" s="1"/>
  <c r="X245" i="16"/>
  <c r="Y245" i="16" s="1"/>
  <c r="X247" i="16"/>
  <c r="Y247" i="16" s="1"/>
  <c r="X249" i="16"/>
  <c r="Y249" i="16" s="1"/>
  <c r="X251" i="16"/>
  <c r="Y251" i="16" s="1"/>
  <c r="X253" i="16"/>
  <c r="Y253" i="16" s="1"/>
  <c r="X256" i="16"/>
  <c r="Y256" i="16" s="1"/>
  <c r="X258" i="16"/>
  <c r="Y258" i="16" s="1"/>
  <c r="X261" i="16"/>
  <c r="Y261" i="16" s="1"/>
  <c r="X263" i="16"/>
  <c r="Y263" i="16" s="1"/>
  <c r="X266" i="16"/>
  <c r="Y266" i="16" s="1"/>
  <c r="X268" i="16"/>
  <c r="Y268" i="16" s="1"/>
  <c r="X270" i="16"/>
  <c r="Y270" i="16" s="1"/>
  <c r="X273" i="16"/>
  <c r="Y273" i="16" s="1"/>
  <c r="X276" i="16"/>
  <c r="Y276" i="16" s="1"/>
  <c r="X278" i="16"/>
  <c r="Y278" i="16" s="1"/>
  <c r="X279" i="16"/>
  <c r="Y279" i="16" s="1"/>
  <c r="X280" i="16"/>
  <c r="Y280" i="16" s="1"/>
  <c r="X281" i="16"/>
  <c r="Y281" i="16" s="1"/>
  <c r="X283" i="16"/>
  <c r="Y283" i="16" s="1"/>
  <c r="X285" i="16"/>
  <c r="Y285" i="16" s="1"/>
  <c r="X287" i="16"/>
  <c r="Y287" i="16" s="1"/>
  <c r="X289" i="16"/>
  <c r="Y289" i="16" s="1"/>
  <c r="X291" i="16"/>
  <c r="Y291" i="16" s="1"/>
  <c r="X293" i="16"/>
  <c r="Y293" i="16" s="1"/>
  <c r="X295" i="16"/>
  <c r="Y295" i="16" s="1"/>
  <c r="X297" i="16"/>
  <c r="Y297" i="16" s="1"/>
  <c r="X299" i="16"/>
  <c r="Y299" i="16" s="1"/>
  <c r="X301" i="16"/>
  <c r="Y301" i="16" s="1"/>
  <c r="X303" i="16"/>
  <c r="Y303" i="16" s="1"/>
  <c r="X305" i="16"/>
  <c r="Y305" i="16" s="1"/>
  <c r="X307" i="16"/>
  <c r="Y307" i="16" s="1"/>
  <c r="X309" i="16"/>
  <c r="Y309" i="16" s="1"/>
  <c r="X311" i="16"/>
  <c r="Y311" i="16" s="1"/>
  <c r="X313" i="16"/>
  <c r="Y313" i="16" s="1"/>
  <c r="X315" i="16"/>
  <c r="Y315" i="16" s="1"/>
  <c r="X317" i="16"/>
  <c r="Y317" i="16" s="1"/>
  <c r="W318" i="16"/>
  <c r="X318" i="16" s="1"/>
  <c r="Y318" i="16" s="1"/>
  <c r="AD307" i="15" l="1"/>
  <c r="V307" i="15"/>
  <c r="L307" i="15"/>
  <c r="N307" i="15" s="1"/>
  <c r="AD306" i="15"/>
  <c r="V306" i="15"/>
  <c r="L306" i="15"/>
  <c r="N306" i="15" s="1"/>
  <c r="AD305" i="15"/>
  <c r="V305" i="15"/>
  <c r="L305" i="15"/>
  <c r="N305" i="15" s="1"/>
  <c r="V304" i="15"/>
  <c r="L304" i="15"/>
  <c r="N304" i="15" s="1"/>
  <c r="AD303" i="15"/>
  <c r="V303" i="15"/>
  <c r="L303" i="15"/>
  <c r="N303" i="15" s="1"/>
  <c r="V302" i="15"/>
  <c r="L302" i="15"/>
  <c r="N302" i="15" s="1"/>
  <c r="AD301" i="15"/>
  <c r="V301" i="15"/>
  <c r="L301" i="15"/>
  <c r="N301" i="15" s="1"/>
  <c r="Y300" i="15"/>
  <c r="V300" i="15"/>
  <c r="N300" i="15"/>
  <c r="Z300" i="15" s="1"/>
  <c r="L300" i="15"/>
  <c r="AD299" i="15"/>
  <c r="V299" i="15"/>
  <c r="L299" i="15"/>
  <c r="N299" i="15" s="1"/>
  <c r="AD298" i="15"/>
  <c r="X298" i="15"/>
  <c r="V298" i="15"/>
  <c r="N298" i="15"/>
  <c r="L298" i="15"/>
  <c r="AD297" i="15"/>
  <c r="V297" i="15"/>
  <c r="L297" i="15"/>
  <c r="N297" i="15" s="1"/>
  <c r="AD296" i="15"/>
  <c r="X296" i="15"/>
  <c r="V296" i="15"/>
  <c r="N296" i="15"/>
  <c r="L296" i="15"/>
  <c r="AD295" i="15"/>
  <c r="V295" i="15"/>
  <c r="L295" i="15"/>
  <c r="N295" i="15" s="1"/>
  <c r="AD294" i="15"/>
  <c r="X294" i="15"/>
  <c r="V294" i="15"/>
  <c r="N294" i="15"/>
  <c r="L294" i="15"/>
  <c r="V293" i="15"/>
  <c r="Y293" i="15" s="1"/>
  <c r="L293" i="15"/>
  <c r="N293" i="15" s="1"/>
  <c r="AD292" i="15"/>
  <c r="V292" i="15"/>
  <c r="L292" i="15"/>
  <c r="N292" i="15" s="1"/>
  <c r="AD291" i="15"/>
  <c r="Y291" i="15"/>
  <c r="V291" i="15"/>
  <c r="N291" i="15"/>
  <c r="Z291" i="15" s="1"/>
  <c r="L291" i="15"/>
  <c r="AD290" i="15"/>
  <c r="V290" i="15"/>
  <c r="L290" i="15"/>
  <c r="N290" i="15" s="1"/>
  <c r="V289" i="15"/>
  <c r="L289" i="15"/>
  <c r="N289" i="15" s="1"/>
  <c r="AD288" i="15"/>
  <c r="X288" i="15"/>
  <c r="V288" i="15"/>
  <c r="N288" i="15"/>
  <c r="L288" i="15"/>
  <c r="AD287" i="15"/>
  <c r="V287" i="15"/>
  <c r="L287" i="15"/>
  <c r="N287" i="15" s="1"/>
  <c r="AD286" i="15"/>
  <c r="X286" i="15"/>
  <c r="V286" i="15"/>
  <c r="N286" i="15"/>
  <c r="L286" i="15"/>
  <c r="AD285" i="15"/>
  <c r="V285" i="15"/>
  <c r="L285" i="15"/>
  <c r="N285" i="15" s="1"/>
  <c r="AD284" i="15"/>
  <c r="X284" i="15"/>
  <c r="V284" i="15"/>
  <c r="N284" i="15"/>
  <c r="L284" i="15"/>
  <c r="X283" i="15"/>
  <c r="V283" i="15"/>
  <c r="N283" i="15"/>
  <c r="L283" i="15"/>
  <c r="AD282" i="15"/>
  <c r="V282" i="15"/>
  <c r="L282" i="15"/>
  <c r="N282" i="15" s="1"/>
  <c r="V281" i="15"/>
  <c r="X281" i="15" s="1"/>
  <c r="L281" i="15"/>
  <c r="N281" i="15" s="1"/>
  <c r="AD280" i="15"/>
  <c r="V280" i="15"/>
  <c r="L280" i="15"/>
  <c r="N280" i="15" s="1"/>
  <c r="AD279" i="15"/>
  <c r="V279" i="15"/>
  <c r="X279" i="15" s="1"/>
  <c r="L279" i="15"/>
  <c r="N279" i="15" s="1"/>
  <c r="V278" i="15"/>
  <c r="X278" i="15" s="1"/>
  <c r="L278" i="15"/>
  <c r="N278" i="15" s="1"/>
  <c r="AD277" i="15"/>
  <c r="V277" i="15"/>
  <c r="L277" i="15"/>
  <c r="N277" i="15" s="1"/>
  <c r="Y276" i="15"/>
  <c r="V276" i="15"/>
  <c r="N276" i="15"/>
  <c r="Z276" i="15" s="1"/>
  <c r="L276" i="15"/>
  <c r="AD275" i="15"/>
  <c r="V275" i="15"/>
  <c r="L275" i="15"/>
  <c r="N275" i="15" s="1"/>
  <c r="V274" i="15"/>
  <c r="L274" i="15"/>
  <c r="N274" i="15" s="1"/>
  <c r="AD273" i="15"/>
  <c r="Y273" i="15"/>
  <c r="V273" i="15"/>
  <c r="X273" i="15" s="1"/>
  <c r="L273" i="15"/>
  <c r="N273" i="15" s="1"/>
  <c r="Z273" i="15" s="1"/>
  <c r="V272" i="15"/>
  <c r="X272" i="15" s="1"/>
  <c r="L272" i="15"/>
  <c r="N272" i="15" s="1"/>
  <c r="AD271" i="15"/>
  <c r="X271" i="15"/>
  <c r="V271" i="15"/>
  <c r="N271" i="15"/>
  <c r="L271" i="15"/>
  <c r="V270" i="15"/>
  <c r="Y270" i="15" s="1"/>
  <c r="L270" i="15"/>
  <c r="N270" i="15" s="1"/>
  <c r="AD269" i="15"/>
  <c r="V269" i="15"/>
  <c r="L269" i="15"/>
  <c r="N269" i="15" s="1"/>
  <c r="AD268" i="15"/>
  <c r="V268" i="15"/>
  <c r="X268" i="15" s="1"/>
  <c r="L268" i="15"/>
  <c r="N268" i="15" s="1"/>
  <c r="AD267" i="15"/>
  <c r="V267" i="15"/>
  <c r="L267" i="15"/>
  <c r="N267" i="15" s="1"/>
  <c r="Y266" i="15"/>
  <c r="V266" i="15"/>
  <c r="N266" i="15"/>
  <c r="Z266" i="15" s="1"/>
  <c r="L266" i="15"/>
  <c r="AD265" i="15"/>
  <c r="V265" i="15"/>
  <c r="L265" i="15"/>
  <c r="N265" i="15" s="1"/>
  <c r="AD264" i="15"/>
  <c r="V264" i="15"/>
  <c r="L264" i="15"/>
  <c r="N264" i="15" s="1"/>
  <c r="V263" i="15"/>
  <c r="X263" i="15" s="1"/>
  <c r="L263" i="15"/>
  <c r="N263" i="15" s="1"/>
  <c r="V262" i="15"/>
  <c r="X262" i="15" s="1"/>
  <c r="L262" i="15"/>
  <c r="N262" i="15" s="1"/>
  <c r="AD261" i="15"/>
  <c r="V261" i="15"/>
  <c r="X261" i="15" s="1"/>
  <c r="L261" i="15"/>
  <c r="N261" i="15" s="1"/>
  <c r="V260" i="15"/>
  <c r="X260" i="15" s="1"/>
  <c r="L260" i="15"/>
  <c r="N260" i="15" s="1"/>
  <c r="AD259" i="15"/>
  <c r="V259" i="15"/>
  <c r="X259" i="15" s="1"/>
  <c r="L259" i="15"/>
  <c r="N259" i="15" s="1"/>
  <c r="V258" i="15"/>
  <c r="X258" i="15" s="1"/>
  <c r="L258" i="15"/>
  <c r="N258" i="15" s="1"/>
  <c r="V257" i="15"/>
  <c r="Y257" i="15" s="1"/>
  <c r="L257" i="15"/>
  <c r="N257" i="15" s="1"/>
  <c r="AD256" i="15"/>
  <c r="V256" i="15"/>
  <c r="X256" i="15" s="1"/>
  <c r="L256" i="15"/>
  <c r="N256" i="15" s="1"/>
  <c r="AD255" i="15"/>
  <c r="V255" i="15"/>
  <c r="L255" i="15"/>
  <c r="N255" i="15" s="1"/>
  <c r="V254" i="15"/>
  <c r="L254" i="15"/>
  <c r="N254" i="15" s="1"/>
  <c r="AD253" i="15"/>
  <c r="V253" i="15"/>
  <c r="X253" i="15" s="1"/>
  <c r="L253" i="15"/>
  <c r="N253" i="15" s="1"/>
  <c r="AD252" i="15"/>
  <c r="V252" i="15"/>
  <c r="L252" i="15"/>
  <c r="N252" i="15" s="1"/>
  <c r="V251" i="15"/>
  <c r="L251" i="15"/>
  <c r="N251" i="15" s="1"/>
  <c r="V250" i="15"/>
  <c r="Y250" i="15" s="1"/>
  <c r="L250" i="15"/>
  <c r="N250" i="15" s="1"/>
  <c r="AD249" i="15"/>
  <c r="V249" i="15"/>
  <c r="X249" i="15" s="1"/>
  <c r="L249" i="15"/>
  <c r="N249" i="15" s="1"/>
  <c r="V248" i="15"/>
  <c r="X248" i="15" s="1"/>
  <c r="L248" i="15"/>
  <c r="N248" i="15" s="1"/>
  <c r="V247" i="15"/>
  <c r="X247" i="15" s="1"/>
  <c r="L247" i="15"/>
  <c r="N247" i="15" s="1"/>
  <c r="V246" i="15"/>
  <c r="X246" i="15" s="1"/>
  <c r="L246" i="15"/>
  <c r="N246" i="15" s="1"/>
  <c r="AD245" i="15"/>
  <c r="V245" i="15"/>
  <c r="X245" i="15" s="1"/>
  <c r="L245" i="15"/>
  <c r="N245" i="15" s="1"/>
  <c r="V244" i="15"/>
  <c r="X244" i="15" s="1"/>
  <c r="L244" i="15"/>
  <c r="N244" i="15" s="1"/>
  <c r="AD243" i="15"/>
  <c r="V243" i="15"/>
  <c r="X243" i="15" s="1"/>
  <c r="L243" i="15"/>
  <c r="N243" i="15" s="1"/>
  <c r="V242" i="15"/>
  <c r="X242" i="15" s="1"/>
  <c r="L242" i="15"/>
  <c r="N242" i="15" s="1"/>
  <c r="AD241" i="15"/>
  <c r="V241" i="15"/>
  <c r="X241" i="15" s="1"/>
  <c r="L241" i="15"/>
  <c r="N241" i="15" s="1"/>
  <c r="X240" i="15"/>
  <c r="V240" i="15"/>
  <c r="N240" i="15"/>
  <c r="L240" i="15"/>
  <c r="AD239" i="15"/>
  <c r="V239" i="15"/>
  <c r="X239" i="15" s="1"/>
  <c r="L239" i="15"/>
  <c r="N239" i="15" s="1"/>
  <c r="AD238" i="15"/>
  <c r="X238" i="15"/>
  <c r="V238" i="15"/>
  <c r="N238" i="15"/>
  <c r="L238" i="15"/>
  <c r="X237" i="15"/>
  <c r="V237" i="15"/>
  <c r="N237" i="15"/>
  <c r="L237" i="15"/>
  <c r="AD236" i="15"/>
  <c r="V236" i="15"/>
  <c r="X236" i="15" s="1"/>
  <c r="L236" i="15"/>
  <c r="N236" i="15" s="1"/>
  <c r="AD235" i="15"/>
  <c r="X235" i="15"/>
  <c r="V235" i="15"/>
  <c r="N235" i="15"/>
  <c r="L235" i="15"/>
  <c r="AD234" i="15"/>
  <c r="V234" i="15"/>
  <c r="X234" i="15" s="1"/>
  <c r="L234" i="15"/>
  <c r="N234" i="15" s="1"/>
  <c r="V233" i="15"/>
  <c r="Y233" i="15" s="1"/>
  <c r="L233" i="15"/>
  <c r="N233" i="15" s="1"/>
  <c r="Z233" i="15" s="1"/>
  <c r="AD232" i="15"/>
  <c r="V232" i="15"/>
  <c r="X232" i="15" s="1"/>
  <c r="L232" i="15"/>
  <c r="N232" i="15" s="1"/>
  <c r="AD231" i="15"/>
  <c r="V231" i="15"/>
  <c r="X231" i="15" s="1"/>
  <c r="L231" i="15"/>
  <c r="N231" i="15" s="1"/>
  <c r="V230" i="15"/>
  <c r="L230" i="15"/>
  <c r="N230" i="15" s="1"/>
  <c r="AD229" i="15"/>
  <c r="Y229" i="15"/>
  <c r="V229" i="15"/>
  <c r="X229" i="15" s="1"/>
  <c r="L229" i="15"/>
  <c r="N229" i="15" s="1"/>
  <c r="Z229" i="15" s="1"/>
  <c r="V228" i="15"/>
  <c r="L228" i="15"/>
  <c r="N228" i="15" s="1"/>
  <c r="AD227" i="15"/>
  <c r="V227" i="15"/>
  <c r="X227" i="15" s="1"/>
  <c r="L227" i="15"/>
  <c r="N227" i="15" s="1"/>
  <c r="AD226" i="15"/>
  <c r="V226" i="15"/>
  <c r="Y226" i="15" s="1"/>
  <c r="L226" i="15"/>
  <c r="N226" i="15" s="1"/>
  <c r="AD225" i="15"/>
  <c r="X225" i="15"/>
  <c r="V225" i="15"/>
  <c r="N225" i="15"/>
  <c r="L225" i="15"/>
  <c r="X224" i="15"/>
  <c r="V224" i="15"/>
  <c r="N224" i="15"/>
  <c r="L224" i="15"/>
  <c r="AD223" i="15"/>
  <c r="V223" i="15"/>
  <c r="Y223" i="15" s="1"/>
  <c r="L223" i="15"/>
  <c r="N223" i="15" s="1"/>
  <c r="Z223" i="15" s="1"/>
  <c r="V222" i="15"/>
  <c r="L222" i="15"/>
  <c r="N222" i="15" s="1"/>
  <c r="V221" i="15"/>
  <c r="L221" i="15"/>
  <c r="N221" i="15" s="1"/>
  <c r="AD220" i="15"/>
  <c r="V220" i="15"/>
  <c r="X220" i="15" s="1"/>
  <c r="L220" i="15"/>
  <c r="N220" i="15" s="1"/>
  <c r="AD219" i="15"/>
  <c r="V219" i="15"/>
  <c r="L219" i="15"/>
  <c r="N219" i="15" s="1"/>
  <c r="AD218" i="15"/>
  <c r="V218" i="15"/>
  <c r="X218" i="15" s="1"/>
  <c r="L218" i="15"/>
  <c r="N218" i="15" s="1"/>
  <c r="AD217" i="15"/>
  <c r="V217" i="15"/>
  <c r="L217" i="15"/>
  <c r="N217" i="15" s="1"/>
  <c r="AD216" i="15"/>
  <c r="V216" i="15"/>
  <c r="X216" i="15" s="1"/>
  <c r="L216" i="15"/>
  <c r="N216" i="15" s="1"/>
  <c r="V215" i="15"/>
  <c r="X215" i="15" s="1"/>
  <c r="L215" i="15"/>
  <c r="N215" i="15" s="1"/>
  <c r="AD214" i="15"/>
  <c r="V214" i="15"/>
  <c r="L214" i="15"/>
  <c r="N214" i="15" s="1"/>
  <c r="AD213" i="15"/>
  <c r="V213" i="15"/>
  <c r="X213" i="15" s="1"/>
  <c r="L213" i="15"/>
  <c r="N213" i="15" s="1"/>
  <c r="AD212" i="15"/>
  <c r="V212" i="15"/>
  <c r="L212" i="15"/>
  <c r="N212" i="15" s="1"/>
  <c r="AD211" i="15"/>
  <c r="V211" i="15"/>
  <c r="X211" i="15" s="1"/>
  <c r="L211" i="15"/>
  <c r="N211" i="15" s="1"/>
  <c r="AD210" i="15"/>
  <c r="V210" i="15"/>
  <c r="Y210" i="15" s="1"/>
  <c r="L210" i="15"/>
  <c r="N210" i="15" s="1"/>
  <c r="AD209" i="15"/>
  <c r="X209" i="15"/>
  <c r="V209" i="15"/>
  <c r="N209" i="15"/>
  <c r="L209" i="15"/>
  <c r="AD208" i="15"/>
  <c r="V208" i="15"/>
  <c r="X208" i="15" s="1"/>
  <c r="L208" i="15"/>
  <c r="N208" i="15" s="1"/>
  <c r="AD207" i="15"/>
  <c r="X207" i="15"/>
  <c r="V207" i="15"/>
  <c r="N207" i="15"/>
  <c r="L207" i="15"/>
  <c r="AD206" i="15"/>
  <c r="V206" i="15"/>
  <c r="X206" i="15" s="1"/>
  <c r="L206" i="15"/>
  <c r="N206" i="15" s="1"/>
  <c r="AD205" i="15"/>
  <c r="X205" i="15"/>
  <c r="V205" i="15"/>
  <c r="N205" i="15"/>
  <c r="L205" i="15"/>
  <c r="AD204" i="15"/>
  <c r="V204" i="15"/>
  <c r="X204" i="15" s="1"/>
  <c r="L204" i="15"/>
  <c r="N204" i="15" s="1"/>
  <c r="AD203" i="15"/>
  <c r="X203" i="15"/>
  <c r="V203" i="15"/>
  <c r="N203" i="15"/>
  <c r="L203" i="15"/>
  <c r="AD202" i="15"/>
  <c r="V202" i="15"/>
  <c r="X202" i="15" s="1"/>
  <c r="L202" i="15"/>
  <c r="N202" i="15" s="1"/>
  <c r="AD201" i="15"/>
  <c r="X201" i="15"/>
  <c r="V201" i="15"/>
  <c r="N201" i="15"/>
  <c r="L201" i="15"/>
  <c r="AD200" i="15"/>
  <c r="V200" i="15"/>
  <c r="X200" i="15" s="1"/>
  <c r="L200" i="15"/>
  <c r="N200" i="15" s="1"/>
  <c r="AD199" i="15"/>
  <c r="X199" i="15"/>
  <c r="V199" i="15"/>
  <c r="N199" i="15"/>
  <c r="L199" i="15"/>
  <c r="AD198" i="15"/>
  <c r="V198" i="15"/>
  <c r="X198" i="15" s="1"/>
  <c r="L198" i="15"/>
  <c r="N198" i="15" s="1"/>
  <c r="AD197" i="15"/>
  <c r="X197" i="15"/>
  <c r="V197" i="15"/>
  <c r="N197" i="15"/>
  <c r="L197" i="15"/>
  <c r="AD196" i="15"/>
  <c r="V196" i="15"/>
  <c r="X196" i="15" s="1"/>
  <c r="L196" i="15"/>
  <c r="N196" i="15" s="1"/>
  <c r="AD195" i="15"/>
  <c r="X195" i="15"/>
  <c r="V195" i="15"/>
  <c r="N195" i="15"/>
  <c r="L195" i="15"/>
  <c r="AD194" i="15"/>
  <c r="V194" i="15"/>
  <c r="X194" i="15" s="1"/>
  <c r="L194" i="15"/>
  <c r="N194" i="15" s="1"/>
  <c r="AD193" i="15"/>
  <c r="V193" i="15"/>
  <c r="Y193" i="15" s="1"/>
  <c r="L193" i="15"/>
  <c r="N193" i="15" s="1"/>
  <c r="AD192" i="15"/>
  <c r="V192" i="15"/>
  <c r="L192" i="15"/>
  <c r="N192" i="15" s="1"/>
  <c r="V191" i="15"/>
  <c r="L191" i="15"/>
  <c r="N191" i="15" s="1"/>
  <c r="AD190" i="15"/>
  <c r="V190" i="15"/>
  <c r="X190" i="15" s="1"/>
  <c r="L190" i="15"/>
  <c r="N190" i="15" s="1"/>
  <c r="AD189" i="15"/>
  <c r="V189" i="15"/>
  <c r="L189" i="15"/>
  <c r="N189" i="15" s="1"/>
  <c r="AD188" i="15"/>
  <c r="V188" i="15"/>
  <c r="X188" i="15" s="1"/>
  <c r="L188" i="15"/>
  <c r="N188" i="15" s="1"/>
  <c r="AD187" i="15"/>
  <c r="V187" i="15"/>
  <c r="L187" i="15"/>
  <c r="N187" i="15" s="1"/>
  <c r="AD186" i="15"/>
  <c r="V186" i="15"/>
  <c r="X186" i="15" s="1"/>
  <c r="L186" i="15"/>
  <c r="N186" i="15" s="1"/>
  <c r="AD185" i="15"/>
  <c r="V185" i="15"/>
  <c r="L185" i="15"/>
  <c r="N185" i="15" s="1"/>
  <c r="AD184" i="15"/>
  <c r="V184" i="15"/>
  <c r="X184" i="15" s="1"/>
  <c r="L184" i="15"/>
  <c r="N184" i="15" s="1"/>
  <c r="AD183" i="15"/>
  <c r="V183" i="15"/>
  <c r="L183" i="15"/>
  <c r="N183" i="15" s="1"/>
  <c r="AD182" i="15"/>
  <c r="V182" i="15"/>
  <c r="X182" i="15" s="1"/>
  <c r="L182" i="15"/>
  <c r="N182" i="15" s="1"/>
  <c r="AD181" i="15"/>
  <c r="V181" i="15"/>
  <c r="L181" i="15"/>
  <c r="N181" i="15" s="1"/>
  <c r="AD180" i="15"/>
  <c r="V180" i="15"/>
  <c r="X180" i="15" s="1"/>
  <c r="L180" i="15"/>
  <c r="N180" i="15" s="1"/>
  <c r="AD179" i="15"/>
  <c r="V179" i="15"/>
  <c r="L179" i="15"/>
  <c r="N179" i="15" s="1"/>
  <c r="AD178" i="15"/>
  <c r="V178" i="15"/>
  <c r="X178" i="15" s="1"/>
  <c r="L178" i="15"/>
  <c r="N178" i="15" s="1"/>
  <c r="AD177" i="15"/>
  <c r="V177" i="15"/>
  <c r="L177" i="15"/>
  <c r="N177" i="15" s="1"/>
  <c r="AD176" i="15"/>
  <c r="V176" i="15"/>
  <c r="X176" i="15" s="1"/>
  <c r="L176" i="15"/>
  <c r="N176" i="15" s="1"/>
  <c r="AD175" i="15"/>
  <c r="V175" i="15"/>
  <c r="L175" i="15"/>
  <c r="N175" i="15" s="1"/>
  <c r="AD174" i="15"/>
  <c r="V174" i="15"/>
  <c r="X174" i="15" s="1"/>
  <c r="L174" i="15"/>
  <c r="N174" i="15" s="1"/>
  <c r="AD173" i="15"/>
  <c r="V173" i="15"/>
  <c r="Y173" i="15" s="1"/>
  <c r="L173" i="15"/>
  <c r="N173" i="15" s="1"/>
  <c r="AD172" i="15"/>
  <c r="X172" i="15"/>
  <c r="V172" i="15"/>
  <c r="N172" i="15"/>
  <c r="L172" i="15"/>
  <c r="AD171" i="15"/>
  <c r="V171" i="15"/>
  <c r="X171" i="15" s="1"/>
  <c r="L171" i="15"/>
  <c r="N171" i="15" s="1"/>
  <c r="AD170" i="15"/>
  <c r="X170" i="15"/>
  <c r="V170" i="15"/>
  <c r="N170" i="15"/>
  <c r="L170" i="15"/>
  <c r="AD169" i="15"/>
  <c r="V169" i="15"/>
  <c r="X169" i="15" s="1"/>
  <c r="L169" i="15"/>
  <c r="N169" i="15" s="1"/>
  <c r="AD168" i="15"/>
  <c r="X168" i="15"/>
  <c r="V168" i="15"/>
  <c r="N168" i="15"/>
  <c r="L168" i="15"/>
  <c r="AD167" i="15"/>
  <c r="V167" i="15"/>
  <c r="X167" i="15" s="1"/>
  <c r="L167" i="15"/>
  <c r="N167" i="15" s="1"/>
  <c r="AD166" i="15"/>
  <c r="X166" i="15"/>
  <c r="V166" i="15"/>
  <c r="N166" i="15"/>
  <c r="L166" i="15"/>
  <c r="AD165" i="15"/>
  <c r="V165" i="15"/>
  <c r="X165" i="15" s="1"/>
  <c r="L165" i="15"/>
  <c r="N165" i="15" s="1"/>
  <c r="AD164" i="15"/>
  <c r="X164" i="15"/>
  <c r="V164" i="15"/>
  <c r="N164" i="15"/>
  <c r="L164" i="15"/>
  <c r="AD163" i="15"/>
  <c r="V163" i="15"/>
  <c r="X163" i="15" s="1"/>
  <c r="L163" i="15"/>
  <c r="N163" i="15" s="1"/>
  <c r="AD162" i="15"/>
  <c r="X162" i="15"/>
  <c r="V162" i="15"/>
  <c r="N162" i="15"/>
  <c r="L162" i="15"/>
  <c r="AD161" i="15"/>
  <c r="V161" i="15"/>
  <c r="X161" i="15" s="1"/>
  <c r="L161" i="15"/>
  <c r="N161" i="15" s="1"/>
  <c r="AD160" i="15"/>
  <c r="X160" i="15"/>
  <c r="V160" i="15"/>
  <c r="N160" i="15"/>
  <c r="L160" i="15"/>
  <c r="AD159" i="15"/>
  <c r="V159" i="15"/>
  <c r="X159" i="15" s="1"/>
  <c r="L159" i="15"/>
  <c r="N159" i="15" s="1"/>
  <c r="V158" i="15"/>
  <c r="X158" i="15" s="1"/>
  <c r="L158" i="15"/>
  <c r="N158" i="15" s="1"/>
  <c r="AD157" i="15"/>
  <c r="X157" i="15"/>
  <c r="V157" i="15"/>
  <c r="N157" i="15"/>
  <c r="L157" i="15"/>
  <c r="AD156" i="15"/>
  <c r="V156" i="15"/>
  <c r="X156" i="15" s="1"/>
  <c r="L156" i="15"/>
  <c r="N156" i="15" s="1"/>
  <c r="AD155" i="15"/>
  <c r="X155" i="15"/>
  <c r="V155" i="15"/>
  <c r="N155" i="15"/>
  <c r="L155" i="15"/>
  <c r="AD154" i="15"/>
  <c r="V154" i="15"/>
  <c r="L154" i="15"/>
  <c r="N154" i="15" s="1"/>
  <c r="AD153" i="15"/>
  <c r="X153" i="15"/>
  <c r="V153" i="15"/>
  <c r="N153" i="15"/>
  <c r="L153" i="15"/>
  <c r="AD152" i="15"/>
  <c r="V152" i="15"/>
  <c r="X152" i="15" s="1"/>
  <c r="L152" i="15"/>
  <c r="N152" i="15" s="1"/>
  <c r="AD151" i="15"/>
  <c r="X151" i="15"/>
  <c r="V151" i="15"/>
  <c r="N151" i="15"/>
  <c r="L151" i="15"/>
  <c r="AD150" i="15"/>
  <c r="V150" i="15"/>
  <c r="X150" i="15" s="1"/>
  <c r="L150" i="15"/>
  <c r="N150" i="15" s="1"/>
  <c r="AD149" i="15"/>
  <c r="X149" i="15"/>
  <c r="V149" i="15"/>
  <c r="N149" i="15"/>
  <c r="L149" i="15"/>
  <c r="AD148" i="15"/>
  <c r="V148" i="15"/>
  <c r="X148" i="15" s="1"/>
  <c r="L148" i="15"/>
  <c r="N148" i="15" s="1"/>
  <c r="AD147" i="15"/>
  <c r="X147" i="15"/>
  <c r="V147" i="15"/>
  <c r="N147" i="15"/>
  <c r="L147" i="15"/>
  <c r="AD146" i="15"/>
  <c r="V146" i="15"/>
  <c r="L146" i="15"/>
  <c r="N146" i="15" s="1"/>
  <c r="AD145" i="15"/>
  <c r="X145" i="15"/>
  <c r="V145" i="15"/>
  <c r="N145" i="15"/>
  <c r="L145" i="15"/>
  <c r="AD144" i="15"/>
  <c r="V144" i="15"/>
  <c r="L144" i="15"/>
  <c r="N144" i="15" s="1"/>
  <c r="AD143" i="15"/>
  <c r="V143" i="15"/>
  <c r="Y143" i="15" s="1"/>
  <c r="L143" i="15"/>
  <c r="N143" i="15" s="1"/>
  <c r="AD142" i="15"/>
  <c r="V142" i="15"/>
  <c r="Y142" i="15" s="1"/>
  <c r="L142" i="15"/>
  <c r="N142" i="15" s="1"/>
  <c r="Z142" i="15" s="1"/>
  <c r="AD141" i="15"/>
  <c r="V141" i="15"/>
  <c r="Y141" i="15" s="1"/>
  <c r="L141" i="15"/>
  <c r="N141" i="15" s="1"/>
  <c r="AD140" i="15"/>
  <c r="V140" i="15"/>
  <c r="Y140" i="15" s="1"/>
  <c r="L140" i="15"/>
  <c r="N140" i="15" s="1"/>
  <c r="Z140" i="15" s="1"/>
  <c r="AD139" i="15"/>
  <c r="V139" i="15"/>
  <c r="Y139" i="15" s="1"/>
  <c r="L139" i="15"/>
  <c r="N139" i="15" s="1"/>
  <c r="AD138" i="15"/>
  <c r="V138" i="15"/>
  <c r="Y138" i="15" s="1"/>
  <c r="L138" i="15"/>
  <c r="N138" i="15" s="1"/>
  <c r="Z138" i="15" s="1"/>
  <c r="AD137" i="15"/>
  <c r="V137" i="15"/>
  <c r="Y137" i="15" s="1"/>
  <c r="L137" i="15"/>
  <c r="N137" i="15" s="1"/>
  <c r="AD136" i="15"/>
  <c r="V136" i="15"/>
  <c r="Y136" i="15" s="1"/>
  <c r="L136" i="15"/>
  <c r="N136" i="15" s="1"/>
  <c r="Z136" i="15" s="1"/>
  <c r="AD135" i="15"/>
  <c r="X135" i="15"/>
  <c r="V135" i="15"/>
  <c r="N135" i="15"/>
  <c r="L135" i="15"/>
  <c r="AD134" i="15"/>
  <c r="V134" i="15"/>
  <c r="L134" i="15"/>
  <c r="N134" i="15" s="1"/>
  <c r="AD133" i="15"/>
  <c r="X133" i="15"/>
  <c r="V133" i="15"/>
  <c r="N133" i="15"/>
  <c r="L133" i="15"/>
  <c r="AD132" i="15"/>
  <c r="V132" i="15"/>
  <c r="L132" i="15"/>
  <c r="N132" i="15" s="1"/>
  <c r="AD131" i="15"/>
  <c r="X131" i="15"/>
  <c r="V131" i="15"/>
  <c r="N131" i="15"/>
  <c r="L131" i="15"/>
  <c r="AD130" i="15"/>
  <c r="V130" i="15"/>
  <c r="L130" i="15"/>
  <c r="N130" i="15" s="1"/>
  <c r="AD129" i="15"/>
  <c r="X129" i="15"/>
  <c r="V129" i="15"/>
  <c r="N129" i="15"/>
  <c r="L129" i="15"/>
  <c r="AD128" i="15"/>
  <c r="V128" i="15"/>
  <c r="L128" i="15"/>
  <c r="N128" i="15" s="1"/>
  <c r="AD127" i="15"/>
  <c r="X127" i="15"/>
  <c r="V127" i="15"/>
  <c r="N127" i="15"/>
  <c r="L127" i="15"/>
  <c r="AD126" i="15"/>
  <c r="V126" i="15"/>
  <c r="L126" i="15"/>
  <c r="N126" i="15" s="1"/>
  <c r="AD125" i="15"/>
  <c r="X125" i="15"/>
  <c r="V125" i="15"/>
  <c r="N125" i="15"/>
  <c r="L125" i="15"/>
  <c r="AD124" i="15"/>
  <c r="V124" i="15"/>
  <c r="L124" i="15"/>
  <c r="N124" i="15" s="1"/>
  <c r="AD123" i="15"/>
  <c r="X123" i="15"/>
  <c r="V123" i="15"/>
  <c r="N123" i="15"/>
  <c r="L123" i="15"/>
  <c r="AD122" i="15"/>
  <c r="V122" i="15"/>
  <c r="L122" i="15"/>
  <c r="N122" i="15" s="1"/>
  <c r="AD121" i="15"/>
  <c r="V121" i="15"/>
  <c r="Y121" i="15" s="1"/>
  <c r="L121" i="15"/>
  <c r="N121" i="15" s="1"/>
  <c r="Y120" i="15"/>
  <c r="V120" i="15"/>
  <c r="N120" i="15"/>
  <c r="Z120" i="15" s="1"/>
  <c r="L120" i="15"/>
  <c r="AD119" i="15"/>
  <c r="V119" i="15"/>
  <c r="Y119" i="15" s="1"/>
  <c r="L119" i="15"/>
  <c r="N119" i="15" s="1"/>
  <c r="Z119" i="15" s="1"/>
  <c r="AD118" i="15"/>
  <c r="Y118" i="15"/>
  <c r="V118" i="15"/>
  <c r="N118" i="15"/>
  <c r="Z118" i="15" s="1"/>
  <c r="L118" i="15"/>
  <c r="AD117" i="15"/>
  <c r="V117" i="15"/>
  <c r="Y117" i="15" s="1"/>
  <c r="L117" i="15"/>
  <c r="N117" i="15" s="1"/>
  <c r="Z117" i="15" s="1"/>
  <c r="AD116" i="15"/>
  <c r="Y116" i="15"/>
  <c r="V116" i="15"/>
  <c r="N116" i="15"/>
  <c r="Z116" i="15" s="1"/>
  <c r="L116" i="15"/>
  <c r="AD115" i="15"/>
  <c r="V115" i="15"/>
  <c r="Y115" i="15" s="1"/>
  <c r="L115" i="15"/>
  <c r="N115" i="15" s="1"/>
  <c r="Z115" i="15" s="1"/>
  <c r="AD114" i="15"/>
  <c r="Y114" i="15"/>
  <c r="V114" i="15"/>
  <c r="N114" i="15"/>
  <c r="Z114" i="15" s="1"/>
  <c r="L114" i="15"/>
  <c r="AD113" i="15"/>
  <c r="V113" i="15"/>
  <c r="Y113" i="15" s="1"/>
  <c r="L113" i="15"/>
  <c r="N113" i="15" s="1"/>
  <c r="Z113" i="15" s="1"/>
  <c r="AD112" i="15"/>
  <c r="Y112" i="15"/>
  <c r="V112" i="15"/>
  <c r="N112" i="15"/>
  <c r="Z112" i="15" s="1"/>
  <c r="L112" i="15"/>
  <c r="AD111" i="15"/>
  <c r="V111" i="15"/>
  <c r="L111" i="15"/>
  <c r="N111" i="15" s="1"/>
  <c r="AD110" i="15"/>
  <c r="V110" i="15"/>
  <c r="Y110" i="15" s="1"/>
  <c r="L110" i="15"/>
  <c r="N110" i="15" s="1"/>
  <c r="AD109" i="15"/>
  <c r="V109" i="15"/>
  <c r="Y109" i="15" s="1"/>
  <c r="L109" i="15"/>
  <c r="N109" i="15" s="1"/>
  <c r="Z109" i="15" s="1"/>
  <c r="AD108" i="15"/>
  <c r="V108" i="15"/>
  <c r="Y108" i="15" s="1"/>
  <c r="L108" i="15"/>
  <c r="N108" i="15" s="1"/>
  <c r="AD107" i="15"/>
  <c r="V107" i="15"/>
  <c r="Y107" i="15" s="1"/>
  <c r="L107" i="15"/>
  <c r="N107" i="15" s="1"/>
  <c r="Z107" i="15" s="1"/>
  <c r="AD106" i="15"/>
  <c r="V106" i="15"/>
  <c r="Y106" i="15" s="1"/>
  <c r="L106" i="15"/>
  <c r="N106" i="15" s="1"/>
  <c r="AD105" i="15"/>
  <c r="V105" i="15"/>
  <c r="Y105" i="15" s="1"/>
  <c r="L105" i="15"/>
  <c r="N105" i="15" s="1"/>
  <c r="Z105" i="15" s="1"/>
  <c r="AD104" i="15"/>
  <c r="V104" i="15"/>
  <c r="Y104" i="15" s="1"/>
  <c r="L104" i="15"/>
  <c r="N104" i="15" s="1"/>
  <c r="AD103" i="15"/>
  <c r="V103" i="15"/>
  <c r="L103" i="15"/>
  <c r="N103" i="15" s="1"/>
  <c r="AD102" i="15"/>
  <c r="V102" i="15"/>
  <c r="L102" i="15"/>
  <c r="N102" i="15" s="1"/>
  <c r="Y101" i="15"/>
  <c r="V101" i="15"/>
  <c r="N101" i="15"/>
  <c r="Z101" i="15" s="1"/>
  <c r="L101" i="15"/>
  <c r="AD100" i="15"/>
  <c r="V100" i="15"/>
  <c r="Y100" i="15" s="1"/>
  <c r="L100" i="15"/>
  <c r="N100" i="15" s="1"/>
  <c r="Z100" i="15" s="1"/>
  <c r="AD99" i="15"/>
  <c r="Y99" i="15"/>
  <c r="V99" i="15"/>
  <c r="N99" i="15"/>
  <c r="Z99" i="15" s="1"/>
  <c r="L99" i="15"/>
  <c r="AD98" i="15"/>
  <c r="V98" i="15"/>
  <c r="Y98" i="15" s="1"/>
  <c r="L98" i="15"/>
  <c r="N98" i="15" s="1"/>
  <c r="Z98" i="15" s="1"/>
  <c r="AD97" i="15"/>
  <c r="V97" i="15"/>
  <c r="L97" i="15"/>
  <c r="N97" i="15" s="1"/>
  <c r="AD96" i="15"/>
  <c r="V96" i="15"/>
  <c r="Y96" i="15" s="1"/>
  <c r="L96" i="15"/>
  <c r="N96" i="15" s="1"/>
  <c r="Z96" i="15" s="1"/>
  <c r="AD95" i="15"/>
  <c r="V95" i="15"/>
  <c r="Y95" i="15" s="1"/>
  <c r="L95" i="15"/>
  <c r="N95" i="15" s="1"/>
  <c r="V94" i="15"/>
  <c r="L94" i="15"/>
  <c r="N94" i="15" s="1"/>
  <c r="AD93" i="15"/>
  <c r="V93" i="15"/>
  <c r="L93" i="15"/>
  <c r="N93" i="15" s="1"/>
  <c r="AD92" i="15"/>
  <c r="V92" i="15"/>
  <c r="L92" i="15"/>
  <c r="N92" i="15" s="1"/>
  <c r="AD91" i="15"/>
  <c r="V91" i="15"/>
  <c r="Y91" i="15" s="1"/>
  <c r="L91" i="15"/>
  <c r="N91" i="15" s="1"/>
  <c r="Z91" i="15" s="1"/>
  <c r="V90" i="15"/>
  <c r="L90" i="15"/>
  <c r="N90" i="15" s="1"/>
  <c r="AD89" i="15"/>
  <c r="X89" i="15"/>
  <c r="V89" i="15"/>
  <c r="N89" i="15"/>
  <c r="L89" i="15"/>
  <c r="AD88" i="15"/>
  <c r="V88" i="15"/>
  <c r="Y88" i="15" s="1"/>
  <c r="L88" i="15"/>
  <c r="N88" i="15" s="1"/>
  <c r="Z88" i="15" s="1"/>
  <c r="V87" i="15"/>
  <c r="X87" i="15" s="1"/>
  <c r="L87" i="15"/>
  <c r="N87" i="15" s="1"/>
  <c r="AD86" i="15"/>
  <c r="Y86" i="15"/>
  <c r="V86" i="15"/>
  <c r="N86" i="15"/>
  <c r="Z86" i="15" s="1"/>
  <c r="L86" i="15"/>
  <c r="AD85" i="15"/>
  <c r="V85" i="15"/>
  <c r="X85" i="15" s="1"/>
  <c r="L85" i="15"/>
  <c r="N85" i="15" s="1"/>
  <c r="AD84" i="15"/>
  <c r="V84" i="15"/>
  <c r="Y84" i="15" s="1"/>
  <c r="L84" i="15"/>
  <c r="N84" i="15" s="1"/>
  <c r="AD83" i="15"/>
  <c r="V83" i="15"/>
  <c r="Y83" i="15" s="1"/>
  <c r="L83" i="15"/>
  <c r="N83" i="15" s="1"/>
  <c r="AD82" i="15"/>
  <c r="V82" i="15"/>
  <c r="Y82" i="15" s="1"/>
  <c r="L82" i="15"/>
  <c r="N82" i="15" s="1"/>
  <c r="V81" i="15"/>
  <c r="Y81" i="15" s="1"/>
  <c r="L81" i="15"/>
  <c r="N81" i="15" s="1"/>
  <c r="AD80" i="15"/>
  <c r="V80" i="15"/>
  <c r="Y80" i="15" s="1"/>
  <c r="L80" i="15"/>
  <c r="N80" i="15" s="1"/>
  <c r="AD79" i="15"/>
  <c r="V79" i="15"/>
  <c r="Y79" i="15" s="1"/>
  <c r="L79" i="15"/>
  <c r="N79" i="15" s="1"/>
  <c r="AD78" i="15"/>
  <c r="V78" i="15"/>
  <c r="X78" i="15" s="1"/>
  <c r="L78" i="15"/>
  <c r="N78" i="15" s="1"/>
  <c r="V77" i="15"/>
  <c r="Y77" i="15" s="1"/>
  <c r="L77" i="15"/>
  <c r="N77" i="15" s="1"/>
  <c r="AD76" i="15"/>
  <c r="V76" i="15"/>
  <c r="Y76" i="15" s="1"/>
  <c r="L76" i="15"/>
  <c r="N76" i="15" s="1"/>
  <c r="AD75" i="15"/>
  <c r="V75" i="15"/>
  <c r="X75" i="15" s="1"/>
  <c r="L75" i="15"/>
  <c r="N75" i="15" s="1"/>
  <c r="AD74" i="15"/>
  <c r="V74" i="15"/>
  <c r="Y74" i="15" s="1"/>
  <c r="L74" i="15"/>
  <c r="N74" i="15" s="1"/>
  <c r="AD73" i="15"/>
  <c r="V73" i="15"/>
  <c r="Y73" i="15" s="1"/>
  <c r="L73" i="15"/>
  <c r="N73" i="15" s="1"/>
  <c r="AD72" i="15"/>
  <c r="V72" i="15"/>
  <c r="L72" i="15"/>
  <c r="N72" i="15" s="1"/>
  <c r="AD71" i="15"/>
  <c r="V71" i="15"/>
  <c r="Y71" i="15" s="1"/>
  <c r="L71" i="15"/>
  <c r="N71" i="15" s="1"/>
  <c r="AD70" i="15"/>
  <c r="V70" i="15"/>
  <c r="Y70" i="15" s="1"/>
  <c r="L70" i="15"/>
  <c r="N70" i="15" s="1"/>
  <c r="AD69" i="15"/>
  <c r="V69" i="15"/>
  <c r="Y69" i="15" s="1"/>
  <c r="L69" i="15"/>
  <c r="N69" i="15" s="1"/>
  <c r="V68" i="15"/>
  <c r="X68" i="15" s="1"/>
  <c r="L68" i="15"/>
  <c r="N68" i="15" s="1"/>
  <c r="AD67" i="15"/>
  <c r="V67" i="15"/>
  <c r="Y67" i="15" s="1"/>
  <c r="L67" i="15"/>
  <c r="N67" i="15" s="1"/>
  <c r="AD66" i="15"/>
  <c r="V66" i="15"/>
  <c r="X66" i="15" s="1"/>
  <c r="L66" i="15"/>
  <c r="N66" i="15" s="1"/>
  <c r="AD65" i="15"/>
  <c r="V65" i="15"/>
  <c r="Y65" i="15" s="1"/>
  <c r="L65" i="15"/>
  <c r="N65" i="15" s="1"/>
  <c r="AD64" i="15"/>
  <c r="V64" i="15"/>
  <c r="X64" i="15" s="1"/>
  <c r="L64" i="15"/>
  <c r="N64" i="15" s="1"/>
  <c r="AD63" i="15"/>
  <c r="V63" i="15"/>
  <c r="Y63" i="15" s="1"/>
  <c r="L63" i="15"/>
  <c r="N63" i="15" s="1"/>
  <c r="V62" i="15"/>
  <c r="L62" i="15"/>
  <c r="N62" i="15" s="1"/>
  <c r="AD61" i="15"/>
  <c r="V61" i="15"/>
  <c r="X61" i="15" s="1"/>
  <c r="L61" i="15"/>
  <c r="N61" i="15" s="1"/>
  <c r="AD60" i="15"/>
  <c r="V60" i="15"/>
  <c r="L60" i="15"/>
  <c r="N60" i="15" s="1"/>
  <c r="AD59" i="15"/>
  <c r="V59" i="15"/>
  <c r="X59" i="15" s="1"/>
  <c r="L59" i="15"/>
  <c r="N59" i="15" s="1"/>
  <c r="AD58" i="15"/>
  <c r="V58" i="15"/>
  <c r="L58" i="15"/>
  <c r="N58" i="15" s="1"/>
  <c r="AD57" i="15"/>
  <c r="V57" i="15"/>
  <c r="Y57" i="15" s="1"/>
  <c r="L57" i="15"/>
  <c r="N57" i="15" s="1"/>
  <c r="AD56" i="15"/>
  <c r="V56" i="15"/>
  <c r="Y56" i="15" s="1"/>
  <c r="L56" i="15"/>
  <c r="N56" i="15" s="1"/>
  <c r="AD55" i="15"/>
  <c r="V55" i="15"/>
  <c r="X55" i="15" s="1"/>
  <c r="L55" i="15"/>
  <c r="N55" i="15" s="1"/>
  <c r="AD54" i="15"/>
  <c r="V54" i="15"/>
  <c r="Y54" i="15" s="1"/>
  <c r="L54" i="15"/>
  <c r="N54" i="15" s="1"/>
  <c r="AD53" i="15"/>
  <c r="V53" i="15"/>
  <c r="X53" i="15" s="1"/>
  <c r="L53" i="15"/>
  <c r="N53" i="15" s="1"/>
  <c r="V52" i="15"/>
  <c r="X52" i="15" s="1"/>
  <c r="L52" i="15"/>
  <c r="N52" i="15" s="1"/>
  <c r="AD51" i="15"/>
  <c r="V51" i="15"/>
  <c r="Y51" i="15" s="1"/>
  <c r="L51" i="15"/>
  <c r="N51" i="15" s="1"/>
  <c r="AD50" i="15"/>
  <c r="V50" i="15"/>
  <c r="Y50" i="15" s="1"/>
  <c r="L50" i="15"/>
  <c r="N50" i="15" s="1"/>
  <c r="AD49" i="15"/>
  <c r="V49" i="15"/>
  <c r="X49" i="15" s="1"/>
  <c r="L49" i="15"/>
  <c r="N49" i="15" s="1"/>
  <c r="AD48" i="15"/>
  <c r="V48" i="15"/>
  <c r="Y48" i="15" s="1"/>
  <c r="L48" i="15"/>
  <c r="N48" i="15" s="1"/>
  <c r="AD47" i="15"/>
  <c r="V47" i="15"/>
  <c r="L47" i="15"/>
  <c r="N47" i="15" s="1"/>
  <c r="AD46" i="15"/>
  <c r="V46" i="15"/>
  <c r="X46" i="15" s="1"/>
  <c r="L46" i="15"/>
  <c r="N46" i="15" s="1"/>
  <c r="AD45" i="15"/>
  <c r="V45" i="15"/>
  <c r="L45" i="15"/>
  <c r="N45" i="15" s="1"/>
  <c r="AD44" i="15"/>
  <c r="V44" i="15"/>
  <c r="Y44" i="15" s="1"/>
  <c r="L44" i="15"/>
  <c r="N44" i="15" s="1"/>
  <c r="V43" i="15"/>
  <c r="X43" i="15" s="1"/>
  <c r="L43" i="15"/>
  <c r="N43" i="15" s="1"/>
  <c r="AD42" i="15"/>
  <c r="V42" i="15"/>
  <c r="Y42" i="15" s="1"/>
  <c r="L42" i="15"/>
  <c r="N42" i="15" s="1"/>
  <c r="AD41" i="15"/>
  <c r="V41" i="15"/>
  <c r="X41" i="15" s="1"/>
  <c r="L41" i="15"/>
  <c r="N41" i="15" s="1"/>
  <c r="AD40" i="15"/>
  <c r="V40" i="15"/>
  <c r="Y40" i="15" s="1"/>
  <c r="L40" i="15"/>
  <c r="N40" i="15" s="1"/>
  <c r="AD39" i="15"/>
  <c r="V39" i="15"/>
  <c r="Y39" i="15" s="1"/>
  <c r="L39" i="15"/>
  <c r="N39" i="15" s="1"/>
  <c r="AD38" i="15"/>
  <c r="V38" i="15"/>
  <c r="L38" i="15"/>
  <c r="N38" i="15" s="1"/>
  <c r="V37" i="15"/>
  <c r="Y37" i="15" s="1"/>
  <c r="L37" i="15"/>
  <c r="N37" i="15" s="1"/>
  <c r="AD36" i="15"/>
  <c r="V36" i="15"/>
  <c r="X36" i="15" s="1"/>
  <c r="L36" i="15"/>
  <c r="N36" i="15" s="1"/>
  <c r="AD35" i="15"/>
  <c r="V35" i="15"/>
  <c r="Y35" i="15" s="1"/>
  <c r="L35" i="15"/>
  <c r="N35" i="15" s="1"/>
  <c r="AD34" i="15"/>
  <c r="V34" i="15"/>
  <c r="X34" i="15" s="1"/>
  <c r="L34" i="15"/>
  <c r="N34" i="15" s="1"/>
  <c r="AD33" i="15"/>
  <c r="V33" i="15"/>
  <c r="Y33" i="15" s="1"/>
  <c r="L33" i="15"/>
  <c r="N33" i="15" s="1"/>
  <c r="AD32" i="15"/>
  <c r="V32" i="15"/>
  <c r="Y32" i="15" s="1"/>
  <c r="L32" i="15"/>
  <c r="N32" i="15" s="1"/>
  <c r="AD31" i="15"/>
  <c r="V31" i="15"/>
  <c r="Y31" i="15" s="1"/>
  <c r="L31" i="15"/>
  <c r="N31" i="15" s="1"/>
  <c r="AD30" i="15"/>
  <c r="V30" i="15"/>
  <c r="X30" i="15" s="1"/>
  <c r="L30" i="15"/>
  <c r="N30" i="15" s="1"/>
  <c r="AD29" i="15"/>
  <c r="V29" i="15"/>
  <c r="Y29" i="15" s="1"/>
  <c r="L29" i="15"/>
  <c r="N29" i="15" s="1"/>
  <c r="AD28" i="15"/>
  <c r="V28" i="15"/>
  <c r="Y28" i="15" s="1"/>
  <c r="L28" i="15"/>
  <c r="N28" i="15" s="1"/>
  <c r="AD27" i="15"/>
  <c r="V27" i="15"/>
  <c r="Y27" i="15" s="1"/>
  <c r="L27" i="15"/>
  <c r="N27" i="15" s="1"/>
  <c r="AD26" i="15"/>
  <c r="V26" i="15"/>
  <c r="X26" i="15" s="1"/>
  <c r="L26" i="15"/>
  <c r="N26" i="15" s="1"/>
  <c r="AD25" i="15"/>
  <c r="V25" i="15"/>
  <c r="Y25" i="15" s="1"/>
  <c r="L25" i="15"/>
  <c r="N25" i="15" s="1"/>
  <c r="AD24" i="15"/>
  <c r="V24" i="15"/>
  <c r="X24" i="15" s="1"/>
  <c r="L24" i="15"/>
  <c r="N24" i="15" s="1"/>
  <c r="AD23" i="15"/>
  <c r="V23" i="15"/>
  <c r="Y23" i="15" s="1"/>
  <c r="L23" i="15"/>
  <c r="N23" i="15" s="1"/>
  <c r="AD22" i="15"/>
  <c r="V22" i="15"/>
  <c r="Y22" i="15" s="1"/>
  <c r="L22" i="15"/>
  <c r="N22" i="15" s="1"/>
  <c r="AD21" i="15"/>
  <c r="V21" i="15"/>
  <c r="X21" i="15" s="1"/>
  <c r="L21" i="15"/>
  <c r="N21" i="15" s="1"/>
  <c r="V20" i="15"/>
  <c r="Y20" i="15" s="1"/>
  <c r="L20" i="15"/>
  <c r="N20" i="15" s="1"/>
  <c r="AD19" i="15"/>
  <c r="V19" i="15"/>
  <c r="Y19" i="15" s="1"/>
  <c r="L19" i="15"/>
  <c r="N19" i="15" s="1"/>
  <c r="AD18" i="15"/>
  <c r="V18" i="15"/>
  <c r="Y18" i="15" s="1"/>
  <c r="L18" i="15"/>
  <c r="N18" i="15" s="1"/>
  <c r="AD17" i="15"/>
  <c r="V17" i="15"/>
  <c r="Y17" i="15" s="1"/>
  <c r="L17" i="15"/>
  <c r="N17" i="15" s="1"/>
  <c r="AD16" i="15"/>
  <c r="V16" i="15"/>
  <c r="X16" i="15" s="1"/>
  <c r="L16" i="15"/>
  <c r="N16" i="15" s="1"/>
  <c r="V15" i="15"/>
  <c r="Y15" i="15" s="1"/>
  <c r="L15" i="15"/>
  <c r="N15" i="15" s="1"/>
  <c r="AD14" i="15"/>
  <c r="V14" i="15"/>
  <c r="Y14" i="15" s="1"/>
  <c r="L14" i="15"/>
  <c r="N14" i="15" s="1"/>
  <c r="AD13" i="15"/>
  <c r="V13" i="15"/>
  <c r="X13" i="15" s="1"/>
  <c r="L13" i="15"/>
  <c r="N13" i="15" s="1"/>
  <c r="AD12" i="15"/>
  <c r="V12" i="15"/>
  <c r="X12" i="15" s="1"/>
  <c r="L12" i="15"/>
  <c r="N12" i="15" s="1"/>
  <c r="AD11" i="15"/>
  <c r="V11" i="15"/>
  <c r="Y11" i="15" s="1"/>
  <c r="L11" i="15"/>
  <c r="N11" i="15" s="1"/>
  <c r="Z11" i="15" s="1"/>
  <c r="AD10" i="15"/>
  <c r="V10" i="15"/>
  <c r="X10" i="15" s="1"/>
  <c r="L10" i="15"/>
  <c r="N10" i="15" s="1"/>
  <c r="Z14" i="15" l="1"/>
  <c r="Z17" i="15"/>
  <c r="Z19" i="15"/>
  <c r="Z22" i="15"/>
  <c r="Z28" i="15"/>
  <c r="Z44" i="15"/>
  <c r="Z50" i="15"/>
  <c r="Z57" i="15"/>
  <c r="Z69" i="15"/>
  <c r="Z71" i="15"/>
  <c r="Z77" i="15"/>
  <c r="Z80" i="15"/>
  <c r="X269" i="15"/>
  <c r="Y269" i="15"/>
  <c r="Z269" i="15" s="1"/>
  <c r="Z15" i="15"/>
  <c r="Z18" i="15"/>
  <c r="Z20" i="15"/>
  <c r="Z23" i="15"/>
  <c r="Z27" i="15"/>
  <c r="Z29" i="15"/>
  <c r="Z35" i="15"/>
  <c r="Z37" i="15"/>
  <c r="Z42" i="15"/>
  <c r="Z51" i="15"/>
  <c r="Z54" i="15"/>
  <c r="Z56" i="15"/>
  <c r="Z74" i="15"/>
  <c r="Z84" i="15"/>
  <c r="Z250" i="15"/>
  <c r="Z257" i="15"/>
  <c r="Z270" i="15"/>
  <c r="Z63" i="15"/>
  <c r="Z67" i="15"/>
  <c r="Z70" i="15"/>
  <c r="Z76" i="15"/>
  <c r="Z79" i="15"/>
  <c r="Z81" i="15"/>
  <c r="X265" i="15"/>
  <c r="Y265" i="15"/>
  <c r="Z265" i="15" s="1"/>
  <c r="X275" i="15"/>
  <c r="Y275" i="15"/>
  <c r="Z275" i="15" s="1"/>
  <c r="Y12" i="15"/>
  <c r="Y24" i="15"/>
  <c r="Y30" i="15"/>
  <c r="Z30" i="15" s="1"/>
  <c r="Z32" i="15"/>
  <c r="Y36" i="15"/>
  <c r="Z36" i="15" s="1"/>
  <c r="X38" i="15"/>
  <c r="Y38" i="15" s="1"/>
  <c r="Z38" i="15" s="1"/>
  <c r="Z39" i="15"/>
  <c r="Y43" i="15"/>
  <c r="X45" i="15"/>
  <c r="Y45" i="15" s="1"/>
  <c r="Z45" i="15" s="1"/>
  <c r="X47" i="15"/>
  <c r="Y47" i="15" s="1"/>
  <c r="Z47" i="15" s="1"/>
  <c r="Z48" i="15"/>
  <c r="Y52" i="15"/>
  <c r="Z52" i="15" s="1"/>
  <c r="Y53" i="15"/>
  <c r="Z53" i="15" s="1"/>
  <c r="X58" i="15"/>
  <c r="Y58" i="15" s="1"/>
  <c r="Z58" i="15" s="1"/>
  <c r="X60" i="15"/>
  <c r="Y60" i="15" s="1"/>
  <c r="Z60" i="15" s="1"/>
  <c r="X62" i="15"/>
  <c r="Y62" i="15" s="1"/>
  <c r="Z62" i="15" s="1"/>
  <c r="Y64" i="15"/>
  <c r="Y68" i="15"/>
  <c r="Z68" i="15" s="1"/>
  <c r="X72" i="15"/>
  <c r="Y72" i="15" s="1"/>
  <c r="Z72" i="15" s="1"/>
  <c r="Z83" i="15"/>
  <c r="Y85" i="15"/>
  <c r="Z85" i="15" s="1"/>
  <c r="Y89" i="15"/>
  <c r="Z89" i="15" s="1"/>
  <c r="X93" i="15"/>
  <c r="Y93" i="15" s="1"/>
  <c r="Z93" i="15" s="1"/>
  <c r="X103" i="15"/>
  <c r="Y103" i="15" s="1"/>
  <c r="Z103" i="15" s="1"/>
  <c r="Y123" i="15"/>
  <c r="Z123" i="15" s="1"/>
  <c r="Y125" i="15"/>
  <c r="Z125" i="15" s="1"/>
  <c r="Y127" i="15"/>
  <c r="Z127" i="15" s="1"/>
  <c r="Y129" i="15"/>
  <c r="Z129" i="15" s="1"/>
  <c r="Y131" i="15"/>
  <c r="Z131" i="15" s="1"/>
  <c r="Y133" i="15"/>
  <c r="Z133" i="15" s="1"/>
  <c r="Y135" i="15"/>
  <c r="Z135" i="15" s="1"/>
  <c r="Y145" i="15"/>
  <c r="Z145" i="15" s="1"/>
  <c r="Y147" i="15"/>
  <c r="Z147" i="15" s="1"/>
  <c r="Y155" i="15"/>
  <c r="Y157" i="15"/>
  <c r="Y160" i="15"/>
  <c r="Y162" i="15"/>
  <c r="Y164" i="15"/>
  <c r="Y166" i="15"/>
  <c r="Y168" i="15"/>
  <c r="Y170" i="15"/>
  <c r="Y172" i="15"/>
  <c r="X175" i="15"/>
  <c r="Y175" i="15" s="1"/>
  <c r="Z175" i="15" s="1"/>
  <c r="X177" i="15"/>
  <c r="Y177" i="15" s="1"/>
  <c r="Z177" i="15" s="1"/>
  <c r="X179" i="15"/>
  <c r="Y179" i="15" s="1"/>
  <c r="Z179" i="15" s="1"/>
  <c r="X181" i="15"/>
  <c r="Y181" i="15" s="1"/>
  <c r="Z181" i="15" s="1"/>
  <c r="X183" i="15"/>
  <c r="Y183" i="15" s="1"/>
  <c r="Z183" i="15" s="1"/>
  <c r="X185" i="15"/>
  <c r="Y185" i="15" s="1"/>
  <c r="Z185" i="15" s="1"/>
  <c r="X187" i="15"/>
  <c r="Y187" i="15" s="1"/>
  <c r="Z187" i="15" s="1"/>
  <c r="X189" i="15"/>
  <c r="Y189" i="15" s="1"/>
  <c r="Z189" i="15" s="1"/>
  <c r="X191" i="15"/>
  <c r="Y191" i="15" s="1"/>
  <c r="Z191" i="15" s="1"/>
  <c r="X192" i="15"/>
  <c r="Y192" i="15" s="1"/>
  <c r="Z192" i="15" s="1"/>
  <c r="Z193" i="15"/>
  <c r="X212" i="15"/>
  <c r="Y212" i="15" s="1"/>
  <c r="Z212" i="15" s="1"/>
  <c r="X214" i="15"/>
  <c r="Y214" i="15" s="1"/>
  <c r="Z214" i="15" s="1"/>
  <c r="X217" i="15"/>
  <c r="Y217" i="15" s="1"/>
  <c r="Z217" i="15" s="1"/>
  <c r="X219" i="15"/>
  <c r="Y219" i="15" s="1"/>
  <c r="Z219" i="15" s="1"/>
  <c r="X221" i="15"/>
  <c r="Y221" i="15" s="1"/>
  <c r="Z221" i="15" s="1"/>
  <c r="X222" i="15"/>
  <c r="Y222" i="15" s="1"/>
  <c r="Z222" i="15" s="1"/>
  <c r="X228" i="15"/>
  <c r="Y228" i="15" s="1"/>
  <c r="Z228" i="15" s="1"/>
  <c r="X230" i="15"/>
  <c r="Y230" i="15" s="1"/>
  <c r="Z230" i="15" s="1"/>
  <c r="X251" i="15"/>
  <c r="Y251" i="15" s="1"/>
  <c r="Z251" i="15" s="1"/>
  <c r="X252" i="15"/>
  <c r="Y252" i="15" s="1"/>
  <c r="Z252" i="15" s="1"/>
  <c r="X254" i="15"/>
  <c r="Y254" i="15" s="1"/>
  <c r="Z254" i="15" s="1"/>
  <c r="X255" i="15"/>
  <c r="Y255" i="15" s="1"/>
  <c r="Z255" i="15" s="1"/>
  <c r="X267" i="15"/>
  <c r="Y267" i="15" s="1"/>
  <c r="Z267" i="15" s="1"/>
  <c r="X274" i="15"/>
  <c r="Y274" i="15" s="1"/>
  <c r="Z274" i="15" s="1"/>
  <c r="X277" i="15"/>
  <c r="Y277" i="15" s="1"/>
  <c r="Z277" i="15" s="1"/>
  <c r="Y292" i="15"/>
  <c r="Z292" i="15" s="1"/>
  <c r="X292" i="15"/>
  <c r="X302" i="15"/>
  <c r="Y302" i="15" s="1"/>
  <c r="Z302" i="15" s="1"/>
  <c r="X303" i="15"/>
  <c r="Y303" i="15" s="1"/>
  <c r="Z303" i="15" s="1"/>
  <c r="X306" i="15"/>
  <c r="Y306" i="15" s="1"/>
  <c r="Z306" i="15" s="1"/>
  <c r="Y195" i="15"/>
  <c r="Y197" i="15"/>
  <c r="Y199" i="15"/>
  <c r="Y201" i="15"/>
  <c r="Y203" i="15"/>
  <c r="Y205" i="15"/>
  <c r="Y207" i="15"/>
  <c r="Y209" i="15"/>
  <c r="Y224" i="15"/>
  <c r="Y225" i="15"/>
  <c r="Z225" i="15" s="1"/>
  <c r="Y235" i="15"/>
  <c r="Z235" i="15" s="1"/>
  <c r="Y237" i="15"/>
  <c r="Z237" i="15" s="1"/>
  <c r="Y238" i="15"/>
  <c r="Z238" i="15" s="1"/>
  <c r="Y240" i="15"/>
  <c r="Z240" i="15" s="1"/>
  <c r="Y242" i="15"/>
  <c r="Z242" i="15" s="1"/>
  <c r="Y243" i="15"/>
  <c r="Z243" i="15" s="1"/>
  <c r="Y246" i="15"/>
  <c r="Z246" i="15" s="1"/>
  <c r="Y247" i="15"/>
  <c r="Z247" i="15" s="1"/>
  <c r="Y248" i="15"/>
  <c r="Z248" i="15" s="1"/>
  <c r="Y249" i="15"/>
  <c r="Z249" i="15" s="1"/>
  <c r="Y260" i="15"/>
  <c r="Z260" i="15" s="1"/>
  <c r="Y261" i="15"/>
  <c r="Z261" i="15" s="1"/>
  <c r="Y268" i="15"/>
  <c r="Z268" i="15" s="1"/>
  <c r="Y278" i="15"/>
  <c r="Z278" i="15" s="1"/>
  <c r="Y281" i="15"/>
  <c r="Z281" i="15" s="1"/>
  <c r="Y283" i="15"/>
  <c r="Z283" i="15" s="1"/>
  <c r="Y284" i="15"/>
  <c r="Z284" i="15" s="1"/>
  <c r="Y286" i="15"/>
  <c r="Z286" i="15" s="1"/>
  <c r="Y288" i="15"/>
  <c r="Z288" i="15" s="1"/>
  <c r="Z293" i="15"/>
  <c r="Y294" i="15"/>
  <c r="Y296" i="15"/>
  <c r="Z296" i="15" s="1"/>
  <c r="Y298" i="15"/>
  <c r="Z12" i="15"/>
  <c r="Z24" i="15"/>
  <c r="Z25" i="15"/>
  <c r="Z31" i="15"/>
  <c r="Z33" i="15"/>
  <c r="Z40" i="15"/>
  <c r="Z43" i="15"/>
  <c r="Z64" i="15"/>
  <c r="Z65" i="15"/>
  <c r="Z82" i="15"/>
  <c r="Z73" i="15"/>
  <c r="Y10" i="15"/>
  <c r="Z10" i="15" s="1"/>
  <c r="Y16" i="15"/>
  <c r="Z16" i="15" s="1"/>
  <c r="Y21" i="15"/>
  <c r="Z21" i="15" s="1"/>
  <c r="Y26" i="15"/>
  <c r="Z26" i="15" s="1"/>
  <c r="Y34" i="15"/>
  <c r="Z34" i="15" s="1"/>
  <c r="Y41" i="15"/>
  <c r="Z41" i="15" s="1"/>
  <c r="Y46" i="15"/>
  <c r="Z46" i="15" s="1"/>
  <c r="Y49" i="15"/>
  <c r="Z49" i="15" s="1"/>
  <c r="Y55" i="15"/>
  <c r="Z55" i="15" s="1"/>
  <c r="Y59" i="15"/>
  <c r="Z59" i="15" s="1"/>
  <c r="Y61" i="15"/>
  <c r="Z61" i="15" s="1"/>
  <c r="Y66" i="15"/>
  <c r="Z66" i="15" s="1"/>
  <c r="Y75" i="15"/>
  <c r="Z75" i="15" s="1"/>
  <c r="Y78" i="15"/>
  <c r="Z78" i="15" s="1"/>
  <c r="Y13" i="15"/>
  <c r="Z13" i="15" s="1"/>
  <c r="Y87" i="15"/>
  <c r="Z87" i="15" s="1"/>
  <c r="Z95" i="15"/>
  <c r="Z104" i="15"/>
  <c r="Z106" i="15"/>
  <c r="Z108" i="15"/>
  <c r="Z110" i="15"/>
  <c r="Z121" i="15"/>
  <c r="Z137" i="15"/>
  <c r="Z139" i="15"/>
  <c r="Z141" i="15"/>
  <c r="Z143" i="15"/>
  <c r="X90" i="15"/>
  <c r="Y90" i="15" s="1"/>
  <c r="Z90" i="15" s="1"/>
  <c r="X92" i="15"/>
  <c r="Y92" i="15" s="1"/>
  <c r="Z92" i="15" s="1"/>
  <c r="X94" i="15"/>
  <c r="Y94" i="15" s="1"/>
  <c r="Z94" i="15" s="1"/>
  <c r="X97" i="15"/>
  <c r="Y97" i="15" s="1"/>
  <c r="Z97" i="15" s="1"/>
  <c r="X102" i="15"/>
  <c r="Y102" i="15" s="1"/>
  <c r="Z102" i="15" s="1"/>
  <c r="X111" i="15"/>
  <c r="Y111" i="15" s="1"/>
  <c r="Z111" i="15" s="1"/>
  <c r="X122" i="15"/>
  <c r="Y122" i="15" s="1"/>
  <c r="Z122" i="15" s="1"/>
  <c r="X124" i="15"/>
  <c r="Y124" i="15" s="1"/>
  <c r="Z124" i="15" s="1"/>
  <c r="X126" i="15"/>
  <c r="Y126" i="15" s="1"/>
  <c r="Z126" i="15" s="1"/>
  <c r="X128" i="15"/>
  <c r="Y128" i="15" s="1"/>
  <c r="Z128" i="15" s="1"/>
  <c r="X130" i="15"/>
  <c r="Y130" i="15" s="1"/>
  <c r="Z130" i="15" s="1"/>
  <c r="X132" i="15"/>
  <c r="Y132" i="15" s="1"/>
  <c r="Z132" i="15" s="1"/>
  <c r="X134" i="15"/>
  <c r="Y134" i="15" s="1"/>
  <c r="Z134" i="15" s="1"/>
  <c r="X144" i="15"/>
  <c r="Y144" i="15" s="1"/>
  <c r="Z144" i="15" s="1"/>
  <c r="X146" i="15"/>
  <c r="Y146" i="15" s="1"/>
  <c r="Z146" i="15" s="1"/>
  <c r="Y148" i="15"/>
  <c r="Z148" i="15" s="1"/>
  <c r="Y149" i="15"/>
  <c r="Z149" i="15" s="1"/>
  <c r="Y150" i="15"/>
  <c r="Z150" i="15" s="1"/>
  <c r="Y151" i="15"/>
  <c r="Z151" i="15" s="1"/>
  <c r="Y152" i="15"/>
  <c r="Z152" i="15" s="1"/>
  <c r="Y153" i="15"/>
  <c r="Z153" i="15" s="1"/>
  <c r="Z155" i="15"/>
  <c r="Z157" i="15"/>
  <c r="Z160" i="15"/>
  <c r="Z162" i="15"/>
  <c r="Z164" i="15"/>
  <c r="Z166" i="15"/>
  <c r="Z168" i="15"/>
  <c r="Z170" i="15"/>
  <c r="Z172" i="15"/>
  <c r="Z173" i="15"/>
  <c r="Z195" i="15"/>
  <c r="Z197" i="15"/>
  <c r="Z199" i="15"/>
  <c r="Z201" i="15"/>
  <c r="Z203" i="15"/>
  <c r="Z205" i="15"/>
  <c r="Z207" i="15"/>
  <c r="Z209" i="15"/>
  <c r="Z210" i="15"/>
  <c r="Z224" i="15"/>
  <c r="Z226" i="15"/>
  <c r="X154" i="15"/>
  <c r="Y154" i="15"/>
  <c r="Z154" i="15" s="1"/>
  <c r="Y156" i="15"/>
  <c r="Z156" i="15" s="1"/>
  <c r="Y158" i="15"/>
  <c r="Z158" i="15" s="1"/>
  <c r="Y159" i="15"/>
  <c r="Z159" i="15" s="1"/>
  <c r="Y161" i="15"/>
  <c r="Z161" i="15" s="1"/>
  <c r="Y163" i="15"/>
  <c r="Z163" i="15" s="1"/>
  <c r="Y165" i="15"/>
  <c r="Z165" i="15" s="1"/>
  <c r="Y167" i="15"/>
  <c r="Z167" i="15" s="1"/>
  <c r="Y169" i="15"/>
  <c r="Z169" i="15" s="1"/>
  <c r="Y171" i="15"/>
  <c r="Z171" i="15" s="1"/>
  <c r="Y174" i="15"/>
  <c r="Z174" i="15" s="1"/>
  <c r="Y176" i="15"/>
  <c r="Z176" i="15" s="1"/>
  <c r="Y178" i="15"/>
  <c r="Z178" i="15" s="1"/>
  <c r="Y180" i="15"/>
  <c r="Z180" i="15" s="1"/>
  <c r="Y182" i="15"/>
  <c r="Z182" i="15" s="1"/>
  <c r="Y184" i="15"/>
  <c r="Z184" i="15" s="1"/>
  <c r="Y186" i="15"/>
  <c r="Z186" i="15" s="1"/>
  <c r="Y188" i="15"/>
  <c r="Z188" i="15" s="1"/>
  <c r="Y190" i="15"/>
  <c r="Z190" i="15" s="1"/>
  <c r="Y194" i="15"/>
  <c r="Z194" i="15" s="1"/>
  <c r="Y196" i="15"/>
  <c r="Z196" i="15" s="1"/>
  <c r="Y198" i="15"/>
  <c r="Z198" i="15" s="1"/>
  <c r="Y200" i="15"/>
  <c r="Z200" i="15" s="1"/>
  <c r="Y202" i="15"/>
  <c r="Z202" i="15" s="1"/>
  <c r="Y204" i="15"/>
  <c r="Z204" i="15" s="1"/>
  <c r="Y206" i="15"/>
  <c r="Z206" i="15" s="1"/>
  <c r="Y208" i="15"/>
  <c r="Z208" i="15" s="1"/>
  <c r="Y211" i="15"/>
  <c r="Z211" i="15" s="1"/>
  <c r="Y213" i="15"/>
  <c r="Z213" i="15" s="1"/>
  <c r="Y215" i="15"/>
  <c r="Z215" i="15" s="1"/>
  <c r="Y216" i="15"/>
  <c r="Z216" i="15" s="1"/>
  <c r="Y218" i="15"/>
  <c r="Z218" i="15" s="1"/>
  <c r="Y220" i="15"/>
  <c r="Z220" i="15" s="1"/>
  <c r="Y227" i="15"/>
  <c r="Z227" i="15" s="1"/>
  <c r="Y231" i="15"/>
  <c r="Z231" i="15" s="1"/>
  <c r="Y232" i="15"/>
  <c r="Z232" i="15" s="1"/>
  <c r="Y234" i="15"/>
  <c r="Z234" i="15" s="1"/>
  <c r="Y236" i="15"/>
  <c r="Z236" i="15" s="1"/>
  <c r="Y239" i="15"/>
  <c r="Z239" i="15" s="1"/>
  <c r="Y241" i="15"/>
  <c r="Z241" i="15" s="1"/>
  <c r="Y244" i="15"/>
  <c r="Z244" i="15" s="1"/>
  <c r="Y245" i="15"/>
  <c r="Z245" i="15" s="1"/>
  <c r="Y253" i="15"/>
  <c r="Z253" i="15" s="1"/>
  <c r="Y256" i="15"/>
  <c r="Z256" i="15" s="1"/>
  <c r="Y258" i="15"/>
  <c r="Z258" i="15" s="1"/>
  <c r="Y259" i="15"/>
  <c r="Z259" i="15" s="1"/>
  <c r="Y262" i="15"/>
  <c r="Z262" i="15" s="1"/>
  <c r="Y263" i="15"/>
  <c r="Z263" i="15" s="1"/>
  <c r="Z294" i="15"/>
  <c r="Z298" i="15"/>
  <c r="X264" i="15"/>
  <c r="Y264" i="15" s="1"/>
  <c r="Z264" i="15" s="1"/>
  <c r="Y271" i="15"/>
  <c r="Z271" i="15" s="1"/>
  <c r="Y272" i="15"/>
  <c r="Z272" i="15" s="1"/>
  <c r="Y279" i="15"/>
  <c r="Z279" i="15" s="1"/>
  <c r="X280" i="15"/>
  <c r="Y280" i="15" s="1"/>
  <c r="Z280" i="15" s="1"/>
  <c r="X282" i="15"/>
  <c r="Y282" i="15" s="1"/>
  <c r="Z282" i="15" s="1"/>
  <c r="X285" i="15"/>
  <c r="Y285" i="15" s="1"/>
  <c r="Z285" i="15" s="1"/>
  <c r="X287" i="15"/>
  <c r="Y287" i="15" s="1"/>
  <c r="Z287" i="15" s="1"/>
  <c r="X289" i="15"/>
  <c r="Y289" i="15" s="1"/>
  <c r="Z289" i="15" s="1"/>
  <c r="X290" i="15"/>
  <c r="Y290" i="15" s="1"/>
  <c r="Z290" i="15" s="1"/>
  <c r="X295" i="15"/>
  <c r="Y295" i="15" s="1"/>
  <c r="Z295" i="15" s="1"/>
  <c r="X297" i="15"/>
  <c r="Y297" i="15" s="1"/>
  <c r="Z297" i="15" s="1"/>
  <c r="X299" i="15"/>
  <c r="Y299" i="15" s="1"/>
  <c r="Z299" i="15" s="1"/>
  <c r="X301" i="15"/>
  <c r="Y301" i="15" s="1"/>
  <c r="Z301" i="15" s="1"/>
  <c r="X304" i="15"/>
  <c r="Y304" i="15" s="1"/>
  <c r="Z304" i="15" s="1"/>
  <c r="X305" i="15"/>
  <c r="Y305" i="15" s="1"/>
  <c r="Z305" i="15" s="1"/>
  <c r="X307" i="15"/>
  <c r="Y307" i="15" s="1"/>
  <c r="Z307" i="15" s="1"/>
  <c r="W307" i="4" l="1"/>
  <c r="W308" i="4"/>
  <c r="X308" i="4" s="1"/>
  <c r="W309" i="4"/>
  <c r="X309" i="4" s="1"/>
  <c r="J307" i="4"/>
  <c r="L307" i="4" s="1"/>
  <c r="X307" i="4" l="1"/>
  <c r="J142" i="4"/>
  <c r="L142" i="4" s="1"/>
  <c r="T142" i="4"/>
  <c r="V142" i="4" s="1"/>
  <c r="W142" i="4" s="1"/>
  <c r="X142" i="4" l="1"/>
  <c r="T203" i="2"/>
  <c r="W203" i="2" s="1"/>
  <c r="J203" i="2"/>
  <c r="L203" i="2" s="1"/>
  <c r="T263" i="2"/>
  <c r="W263" i="2" s="1"/>
  <c r="J263" i="2"/>
  <c r="L263" i="2" s="1"/>
  <c r="T14" i="2"/>
  <c r="W14" i="2" s="1"/>
  <c r="J14" i="2"/>
  <c r="L14" i="2" s="1"/>
  <c r="X263" i="2" l="1"/>
  <c r="X203" i="2"/>
  <c r="X14" i="2"/>
  <c r="J474" i="14"/>
  <c r="W472" i="14"/>
  <c r="U468" i="14"/>
  <c r="U469" i="14"/>
  <c r="U470" i="14"/>
  <c r="U471" i="14"/>
  <c r="U472" i="14"/>
  <c r="L474" i="14"/>
  <c r="X474" i="14" s="1"/>
  <c r="J472" i="14"/>
  <c r="L472" i="14" s="1"/>
  <c r="J473" i="14"/>
  <c r="L473" i="14" s="1"/>
  <c r="X473" i="14" s="1"/>
  <c r="W468" i="14"/>
  <c r="W469" i="14"/>
  <c r="W470" i="14"/>
  <c r="W471" i="14"/>
  <c r="J466" i="14"/>
  <c r="L466" i="14" s="1"/>
  <c r="J467" i="14"/>
  <c r="L467" i="14" s="1"/>
  <c r="J468" i="14"/>
  <c r="L468" i="14" s="1"/>
  <c r="J469" i="14"/>
  <c r="L469" i="14" s="1"/>
  <c r="J470" i="14"/>
  <c r="L470" i="14" s="1"/>
  <c r="J471" i="14"/>
  <c r="L471" i="14" s="1"/>
  <c r="J464" i="14"/>
  <c r="L464" i="14" s="1"/>
  <c r="T464" i="14"/>
  <c r="V464" i="14" s="1"/>
  <c r="W464" i="14" s="1"/>
  <c r="J465" i="14"/>
  <c r="L465" i="14" s="1"/>
  <c r="V465" i="14"/>
  <c r="W465" i="14" s="1"/>
  <c r="T462" i="14"/>
  <c r="V462" i="14" s="1"/>
  <c r="J462" i="14"/>
  <c r="L462" i="14" s="1"/>
  <c r="T463" i="14"/>
  <c r="V463" i="14" s="1"/>
  <c r="J463" i="14"/>
  <c r="L463" i="14" s="1"/>
  <c r="X472" i="14" l="1"/>
  <c r="X464" i="14"/>
  <c r="X471" i="14"/>
  <c r="X469" i="14"/>
  <c r="V466" i="14"/>
  <c r="W466" i="14" s="1"/>
  <c r="X466" i="14" s="1"/>
  <c r="W463" i="14"/>
  <c r="X465" i="14"/>
  <c r="X470" i="14"/>
  <c r="X468" i="14"/>
  <c r="V467" i="14"/>
  <c r="W467" i="14" s="1"/>
  <c r="X467" i="14" s="1"/>
  <c r="W462" i="14"/>
  <c r="X462" i="14" s="1"/>
  <c r="X463" i="14"/>
  <c r="W345" i="14"/>
  <c r="J345" i="14"/>
  <c r="L345" i="14" s="1"/>
  <c r="X345" i="14" l="1"/>
  <c r="J324" i="4"/>
  <c r="L324" i="4" s="1"/>
  <c r="X324" i="4" s="1"/>
  <c r="J345" i="4"/>
  <c r="L345" i="4" s="1"/>
  <c r="X345" i="4" s="1"/>
  <c r="J346" i="4"/>
  <c r="L346" i="4" s="1"/>
  <c r="X346" i="4" s="1"/>
  <c r="X347" i="4"/>
  <c r="J201" i="14" l="1"/>
  <c r="L201" i="14" s="1"/>
  <c r="X201" i="14" s="1"/>
  <c r="T461" i="14" l="1"/>
  <c r="V461" i="14" l="1"/>
  <c r="W461" i="14" s="1"/>
  <c r="J168" i="14"/>
  <c r="L168" i="14" s="1"/>
  <c r="X168" i="14" s="1"/>
  <c r="T318" i="1" l="1"/>
  <c r="W318" i="1" s="1"/>
  <c r="J318" i="1"/>
  <c r="L318" i="1" s="1"/>
  <c r="X318" i="1" l="1"/>
  <c r="J461" i="14" l="1"/>
  <c r="L461" i="14" s="1"/>
  <c r="X461" i="14" s="1"/>
  <c r="J271" i="14" l="1"/>
  <c r="L271" i="14" s="1"/>
  <c r="X271" i="14" s="1"/>
  <c r="T293" i="2"/>
  <c r="W293" i="2" s="1"/>
  <c r="J293" i="2"/>
  <c r="L293" i="2" s="1"/>
  <c r="X293" i="2" l="1"/>
  <c r="T239" i="11"/>
  <c r="J239" i="11"/>
  <c r="L239" i="11" s="1"/>
  <c r="X239" i="11" s="1"/>
  <c r="T130" i="11" l="1"/>
  <c r="W130" i="11" s="1"/>
  <c r="J130" i="11"/>
  <c r="L130" i="11" s="1"/>
  <c r="T122" i="11"/>
  <c r="W122" i="11" s="1"/>
  <c r="J122" i="11"/>
  <c r="L122" i="11" s="1"/>
  <c r="T111" i="11"/>
  <c r="V111" i="11" s="1"/>
  <c r="J111" i="11"/>
  <c r="L111" i="11" s="1"/>
  <c r="X111" i="11" s="1"/>
  <c r="X122" i="11" l="1"/>
  <c r="X130" i="11"/>
  <c r="T19" i="11"/>
  <c r="W19" i="11" s="1"/>
  <c r="T20" i="11"/>
  <c r="W20" i="11" s="1"/>
  <c r="J19" i="11"/>
  <c r="L19" i="11" s="1"/>
  <c r="J20" i="11"/>
  <c r="L20" i="11" s="1"/>
  <c r="AA19" i="11" l="1"/>
  <c r="X19" i="11"/>
  <c r="AA20" i="11"/>
  <c r="X20" i="11"/>
  <c r="T319" i="10"/>
  <c r="W319" i="10" s="1"/>
  <c r="J319" i="10"/>
  <c r="L319" i="10" s="1"/>
  <c r="T326" i="10"/>
  <c r="T327" i="10"/>
  <c r="W326" i="10"/>
  <c r="W327" i="10"/>
  <c r="J326" i="10"/>
  <c r="L326" i="10" s="1"/>
  <c r="J327" i="10"/>
  <c r="L327" i="10" s="1"/>
  <c r="X319" i="10" l="1"/>
  <c r="X326" i="10"/>
  <c r="X327" i="10"/>
  <c r="T341" i="9"/>
  <c r="W341" i="9" s="1"/>
  <c r="J341" i="9"/>
  <c r="L341" i="9" s="1"/>
  <c r="T333" i="9"/>
  <c r="W333" i="9" s="1"/>
  <c r="J333" i="9"/>
  <c r="L333" i="9" s="1"/>
  <c r="X341" i="9" l="1"/>
  <c r="X333" i="9"/>
  <c r="J454" i="5"/>
  <c r="L454" i="5" s="1"/>
  <c r="J455" i="5"/>
  <c r="L455" i="5" s="1"/>
  <c r="T28" i="5"/>
  <c r="W28" i="5" s="1"/>
  <c r="T29" i="5"/>
  <c r="W29" i="5" s="1"/>
  <c r="J28" i="5"/>
  <c r="L28" i="5" s="1"/>
  <c r="X28" i="5" s="1"/>
  <c r="J29" i="5"/>
  <c r="L29" i="5" s="1"/>
  <c r="X29" i="5" s="1"/>
  <c r="T386" i="5" l="1"/>
  <c r="W386" i="5" s="1"/>
  <c r="T387" i="5"/>
  <c r="W387" i="5" s="1"/>
  <c r="J386" i="5"/>
  <c r="L386" i="5" s="1"/>
  <c r="J387" i="5"/>
  <c r="L387" i="5" s="1"/>
  <c r="T382" i="5"/>
  <c r="W382" i="5" s="1"/>
  <c r="J382" i="5"/>
  <c r="L382" i="5" s="1"/>
  <c r="X386" i="5" l="1"/>
  <c r="X387" i="5"/>
  <c r="X382" i="5"/>
  <c r="T194" i="4" l="1"/>
  <c r="W194" i="4" s="1"/>
  <c r="J194" i="4"/>
  <c r="L194" i="4" s="1"/>
  <c r="X194" i="4" l="1"/>
  <c r="J294" i="1"/>
  <c r="L294" i="1" s="1"/>
  <c r="J295" i="1"/>
  <c r="L295" i="1" s="1"/>
  <c r="J296" i="1"/>
  <c r="L296" i="1" s="1"/>
  <c r="J297" i="1"/>
  <c r="L297" i="1" s="1"/>
  <c r="J298" i="1"/>
  <c r="L298" i="1" s="1"/>
  <c r="J299" i="1"/>
  <c r="L299" i="1" s="1"/>
  <c r="J300" i="1"/>
  <c r="L300" i="1" s="1"/>
  <c r="J301" i="1"/>
  <c r="L301" i="1" s="1"/>
  <c r="J302" i="1"/>
  <c r="L302" i="1" s="1"/>
  <c r="J303" i="1"/>
  <c r="L303" i="1" s="1"/>
  <c r="T247" i="3"/>
  <c r="W247" i="3" s="1"/>
  <c r="T248" i="3"/>
  <c r="W248" i="3" s="1"/>
  <c r="T249" i="3"/>
  <c r="W249" i="3" s="1"/>
  <c r="T250" i="3"/>
  <c r="W250" i="3" s="1"/>
  <c r="T251" i="3"/>
  <c r="V251" i="3" s="1"/>
  <c r="T252" i="3"/>
  <c r="V252" i="3" s="1"/>
  <c r="T253" i="3"/>
  <c r="T254" i="3"/>
  <c r="W254" i="3" s="1"/>
  <c r="J249" i="3"/>
  <c r="L249" i="3" s="1"/>
  <c r="X249" i="3" s="1"/>
  <c r="J250" i="3"/>
  <c r="L250" i="3" s="1"/>
  <c r="J251" i="3"/>
  <c r="L251" i="3" s="1"/>
  <c r="J252" i="3"/>
  <c r="L252" i="3" s="1"/>
  <c r="J254" i="3"/>
  <c r="L254" i="3" s="1"/>
  <c r="J253" i="3"/>
  <c r="L253" i="3" s="1"/>
  <c r="T243" i="3"/>
  <c r="V243" i="3" s="1"/>
  <c r="W243" i="3" l="1"/>
  <c r="X250" i="3"/>
  <c r="X254" i="3"/>
  <c r="W252" i="3"/>
  <c r="X252" i="3" s="1"/>
  <c r="V253" i="3"/>
  <c r="W253" i="3" s="1"/>
  <c r="X253" i="3" s="1"/>
  <c r="W251" i="3"/>
  <c r="X251" i="3" s="1"/>
  <c r="T185" i="2" l="1"/>
  <c r="W185" i="2" s="1"/>
  <c r="J185" i="2"/>
  <c r="L185" i="2" s="1"/>
  <c r="X185" i="2" l="1"/>
  <c r="T202" i="1"/>
  <c r="W202" i="1" s="1"/>
  <c r="J202" i="1"/>
  <c r="L202" i="1" s="1"/>
  <c r="T193" i="1"/>
  <c r="W193" i="1" s="1"/>
  <c r="J193" i="1"/>
  <c r="L193" i="1" s="1"/>
  <c r="X193" i="1" l="1"/>
  <c r="X202" i="1"/>
  <c r="T63" i="1"/>
  <c r="T64" i="1"/>
  <c r="J63" i="1"/>
  <c r="L63" i="1" s="1"/>
  <c r="X63" i="1" s="1"/>
  <c r="J64" i="1"/>
  <c r="L64" i="1" s="1"/>
  <c r="X64" i="1" s="1"/>
  <c r="T82" i="1"/>
  <c r="W82" i="1" s="1"/>
  <c r="J82" i="1"/>
  <c r="L82" i="1" s="1"/>
  <c r="X82" i="1" l="1"/>
  <c r="T329" i="1"/>
  <c r="W329" i="1" s="1"/>
  <c r="J329" i="1"/>
  <c r="L329" i="1" s="1"/>
  <c r="T652" i="1"/>
  <c r="W652" i="1" s="1"/>
  <c r="J652" i="1"/>
  <c r="L652" i="1" s="1"/>
  <c r="X652" i="1" l="1"/>
  <c r="X329" i="1"/>
  <c r="T726" i="1"/>
  <c r="W726" i="1" s="1"/>
  <c r="J726" i="1"/>
  <c r="L726" i="1" s="1"/>
  <c r="X726" i="1" l="1"/>
  <c r="T706" i="1"/>
  <c r="W706" i="1" s="1"/>
  <c r="J706" i="1"/>
  <c r="L706" i="1" s="1"/>
  <c r="X706" i="1" l="1"/>
  <c r="T317" i="14"/>
  <c r="W317" i="14" s="1"/>
  <c r="J317" i="14"/>
  <c r="L317" i="14" s="1"/>
  <c r="X317" i="14" l="1"/>
  <c r="T326" i="14"/>
  <c r="W326" i="14" s="1"/>
  <c r="J326" i="14"/>
  <c r="L326" i="14" s="1"/>
  <c r="X326" i="14" l="1"/>
  <c r="T401" i="14"/>
  <c r="W401" i="14" s="1"/>
  <c r="J401" i="14"/>
  <c r="L401" i="14" s="1"/>
  <c r="X401" i="14" l="1"/>
  <c r="T294" i="14"/>
  <c r="W294" i="14" s="1"/>
  <c r="J294" i="14"/>
  <c r="L294" i="14" s="1"/>
  <c r="X294" i="14" l="1"/>
  <c r="T446" i="14"/>
  <c r="V446" i="14" s="1"/>
  <c r="T447" i="14"/>
  <c r="V447" i="14" s="1"/>
  <c r="T448" i="14"/>
  <c r="W448" i="14" s="1"/>
  <c r="T449" i="14"/>
  <c r="V449" i="14" s="1"/>
  <c r="T450" i="14"/>
  <c r="W450" i="14" s="1"/>
  <c r="T451" i="14"/>
  <c r="W451" i="14" s="1"/>
  <c r="T452" i="14"/>
  <c r="W452" i="14" s="1"/>
  <c r="T453" i="14"/>
  <c r="W453" i="14" s="1"/>
  <c r="T454" i="14"/>
  <c r="T455" i="14"/>
  <c r="W455" i="14" s="1"/>
  <c r="T456" i="14"/>
  <c r="W456" i="14" s="1"/>
  <c r="T457" i="14"/>
  <c r="W457" i="14" s="1"/>
  <c r="T458" i="14"/>
  <c r="W458" i="14" s="1"/>
  <c r="T459" i="14"/>
  <c r="T460" i="14"/>
  <c r="J446" i="14"/>
  <c r="L446" i="14" s="1"/>
  <c r="J447" i="14"/>
  <c r="L447" i="14" s="1"/>
  <c r="J448" i="14"/>
  <c r="L448" i="14" s="1"/>
  <c r="J449" i="14"/>
  <c r="L449" i="14" s="1"/>
  <c r="J450" i="14"/>
  <c r="L450" i="14" s="1"/>
  <c r="J451" i="14"/>
  <c r="L451" i="14" s="1"/>
  <c r="J452" i="14"/>
  <c r="L452" i="14" s="1"/>
  <c r="J453" i="14"/>
  <c r="L453" i="14" s="1"/>
  <c r="J454" i="14"/>
  <c r="L454" i="14" s="1"/>
  <c r="J455" i="14"/>
  <c r="L455" i="14" s="1"/>
  <c r="J456" i="14"/>
  <c r="L456" i="14" s="1"/>
  <c r="J457" i="14"/>
  <c r="L457" i="14" s="1"/>
  <c r="J458" i="14"/>
  <c r="L458" i="14" s="1"/>
  <c r="J459" i="14"/>
  <c r="L459" i="14" s="1"/>
  <c r="J460" i="14"/>
  <c r="L460" i="14" s="1"/>
  <c r="X458" i="14" l="1"/>
  <c r="X456" i="14"/>
  <c r="X453" i="14"/>
  <c r="X451" i="14"/>
  <c r="X448" i="14"/>
  <c r="V460" i="14"/>
  <c r="W460" i="14" s="1"/>
  <c r="X460" i="14" s="1"/>
  <c r="V459" i="14"/>
  <c r="W459" i="14" s="1"/>
  <c r="X459" i="14" s="1"/>
  <c r="V454" i="14"/>
  <c r="W454" i="14" s="1"/>
  <c r="X454" i="14" s="1"/>
  <c r="X457" i="14"/>
  <c r="X455" i="14"/>
  <c r="X452" i="14"/>
  <c r="X450" i="14"/>
  <c r="W447" i="14"/>
  <c r="X447" i="14" s="1"/>
  <c r="W449" i="14"/>
  <c r="X449" i="14" s="1"/>
  <c r="W446" i="14"/>
  <c r="X446" i="14" s="1"/>
  <c r="T432" i="14"/>
  <c r="W432" i="14" s="1"/>
  <c r="J432" i="14"/>
  <c r="L432" i="14" s="1"/>
  <c r="T428" i="14"/>
  <c r="W428" i="14" s="1"/>
  <c r="T429" i="14"/>
  <c r="W429" i="14" s="1"/>
  <c r="T430" i="14"/>
  <c r="V430" i="14" s="1"/>
  <c r="T431" i="14"/>
  <c r="W431" i="14" s="1"/>
  <c r="T433" i="14"/>
  <c r="W433" i="14" s="1"/>
  <c r="T434" i="14"/>
  <c r="T435" i="14"/>
  <c r="W435" i="14" s="1"/>
  <c r="T436" i="14"/>
  <c r="W436" i="14" s="1"/>
  <c r="T437" i="14"/>
  <c r="W437" i="14" s="1"/>
  <c r="T438" i="14"/>
  <c r="W438" i="14" s="1"/>
  <c r="T439" i="14"/>
  <c r="W439" i="14" s="1"/>
  <c r="T440" i="14"/>
  <c r="W440" i="14" s="1"/>
  <c r="T441" i="14"/>
  <c r="W441" i="14" s="1"/>
  <c r="T442" i="14"/>
  <c r="T443" i="14"/>
  <c r="W443" i="14" s="1"/>
  <c r="T444" i="14"/>
  <c r="T445" i="14"/>
  <c r="W445" i="14" s="1"/>
  <c r="J428" i="14"/>
  <c r="L428" i="14" s="1"/>
  <c r="J429" i="14"/>
  <c r="L429" i="14" s="1"/>
  <c r="J430" i="14"/>
  <c r="L430" i="14" s="1"/>
  <c r="J431" i="14"/>
  <c r="L431" i="14" s="1"/>
  <c r="J433" i="14"/>
  <c r="L433" i="14" s="1"/>
  <c r="J434" i="14"/>
  <c r="L434" i="14" s="1"/>
  <c r="J435" i="14"/>
  <c r="L435" i="14" s="1"/>
  <c r="J436" i="14"/>
  <c r="L436" i="14" s="1"/>
  <c r="J437" i="14"/>
  <c r="L437" i="14" s="1"/>
  <c r="J438" i="14"/>
  <c r="L438" i="14" s="1"/>
  <c r="J439" i="14"/>
  <c r="L439" i="14" s="1"/>
  <c r="J440" i="14"/>
  <c r="L440" i="14" s="1"/>
  <c r="J441" i="14"/>
  <c r="L441" i="14" s="1"/>
  <c r="J442" i="14"/>
  <c r="L442" i="14" s="1"/>
  <c r="J443" i="14"/>
  <c r="L443" i="14" s="1"/>
  <c r="J444" i="14"/>
  <c r="L444" i="14" s="1"/>
  <c r="J445" i="14"/>
  <c r="L445" i="14" s="1"/>
  <c r="T418" i="14"/>
  <c r="V418" i="14" s="1"/>
  <c r="W418" i="14" s="1"/>
  <c r="J418" i="14"/>
  <c r="L418" i="14" s="1"/>
  <c r="T414" i="14"/>
  <c r="V414" i="14" s="1"/>
  <c r="T415" i="14"/>
  <c r="W415" i="14" s="1"/>
  <c r="T416" i="14"/>
  <c r="V416" i="14" s="1"/>
  <c r="T417" i="14"/>
  <c r="V417" i="14" s="1"/>
  <c r="T419" i="14"/>
  <c r="W419" i="14" s="1"/>
  <c r="T420" i="14"/>
  <c r="W420" i="14" s="1"/>
  <c r="T421" i="14"/>
  <c r="T422" i="14"/>
  <c r="W422" i="14" s="1"/>
  <c r="T423" i="14"/>
  <c r="W423" i="14" s="1"/>
  <c r="T424" i="14"/>
  <c r="W424" i="14" s="1"/>
  <c r="T425" i="14"/>
  <c r="W425" i="14" s="1"/>
  <c r="T426" i="14"/>
  <c r="T427" i="14"/>
  <c r="W427" i="14" s="1"/>
  <c r="J414" i="14"/>
  <c r="L414" i="14" s="1"/>
  <c r="J415" i="14"/>
  <c r="L415" i="14" s="1"/>
  <c r="J416" i="14"/>
  <c r="L416" i="14" s="1"/>
  <c r="J417" i="14"/>
  <c r="L417" i="14" s="1"/>
  <c r="J419" i="14"/>
  <c r="L419" i="14" s="1"/>
  <c r="J420" i="14"/>
  <c r="L420" i="14" s="1"/>
  <c r="J421" i="14"/>
  <c r="L421" i="14" s="1"/>
  <c r="J422" i="14"/>
  <c r="L422" i="14" s="1"/>
  <c r="J423" i="14"/>
  <c r="L423" i="14" s="1"/>
  <c r="J424" i="14"/>
  <c r="L424" i="14" s="1"/>
  <c r="J425" i="14"/>
  <c r="L425" i="14" s="1"/>
  <c r="J426" i="14"/>
  <c r="L426" i="14" s="1"/>
  <c r="J427" i="14"/>
  <c r="L427" i="14" s="1"/>
  <c r="T391" i="14"/>
  <c r="T392" i="14"/>
  <c r="W392" i="14" s="1"/>
  <c r="T393" i="14"/>
  <c r="W393" i="14" s="1"/>
  <c r="T394" i="14"/>
  <c r="W394" i="14" s="1"/>
  <c r="T395" i="14"/>
  <c r="W395" i="14" s="1"/>
  <c r="T396" i="14"/>
  <c r="W396" i="14" s="1"/>
  <c r="T397" i="14"/>
  <c r="W397" i="14" s="1"/>
  <c r="T398" i="14"/>
  <c r="W398" i="14" s="1"/>
  <c r="T399" i="14"/>
  <c r="W399" i="14" s="1"/>
  <c r="T400" i="14"/>
  <c r="T402" i="14"/>
  <c r="W402" i="14" s="1"/>
  <c r="T403" i="14"/>
  <c r="W403" i="14" s="1"/>
  <c r="T404" i="14"/>
  <c r="W404" i="14" s="1"/>
  <c r="T405" i="14"/>
  <c r="W405" i="14" s="1"/>
  <c r="T406" i="14"/>
  <c r="W406" i="14" s="1"/>
  <c r="T407" i="14"/>
  <c r="W407" i="14" s="1"/>
  <c r="T408" i="14"/>
  <c r="W408" i="14" s="1"/>
  <c r="T409" i="14"/>
  <c r="W409" i="14" s="1"/>
  <c r="T410" i="14"/>
  <c r="W410" i="14" s="1"/>
  <c r="T411" i="14"/>
  <c r="W411" i="14" s="1"/>
  <c r="T412" i="14"/>
  <c r="W412" i="14" s="1"/>
  <c r="T413" i="14"/>
  <c r="W413" i="14" s="1"/>
  <c r="J391" i="14"/>
  <c r="L391" i="14" s="1"/>
  <c r="J392" i="14"/>
  <c r="L392" i="14" s="1"/>
  <c r="J393" i="14"/>
  <c r="L393" i="14" s="1"/>
  <c r="J394" i="14"/>
  <c r="L394" i="14" s="1"/>
  <c r="J395" i="14"/>
  <c r="L395" i="14" s="1"/>
  <c r="J396" i="14"/>
  <c r="L396" i="14" s="1"/>
  <c r="J397" i="14"/>
  <c r="L397" i="14" s="1"/>
  <c r="J398" i="14"/>
  <c r="L398" i="14" s="1"/>
  <c r="J399" i="14"/>
  <c r="L399" i="14" s="1"/>
  <c r="J400" i="14"/>
  <c r="L400" i="14" s="1"/>
  <c r="J402" i="14"/>
  <c r="L402" i="14" s="1"/>
  <c r="J403" i="14"/>
  <c r="L403" i="14" s="1"/>
  <c r="J404" i="14"/>
  <c r="L404" i="14" s="1"/>
  <c r="J405" i="14"/>
  <c r="L405" i="14" s="1"/>
  <c r="J406" i="14"/>
  <c r="L406" i="14" s="1"/>
  <c r="J407" i="14"/>
  <c r="L407" i="14" s="1"/>
  <c r="J408" i="14"/>
  <c r="L408" i="14" s="1"/>
  <c r="J409" i="14"/>
  <c r="L409" i="14" s="1"/>
  <c r="J410" i="14"/>
  <c r="L410" i="14" s="1"/>
  <c r="J411" i="14"/>
  <c r="L411" i="14" s="1"/>
  <c r="J412" i="14"/>
  <c r="L412" i="14" s="1"/>
  <c r="J413" i="14"/>
  <c r="L413" i="14" s="1"/>
  <c r="X432" i="14" l="1"/>
  <c r="X413" i="14"/>
  <c r="X411" i="14"/>
  <c r="X409" i="14"/>
  <c r="X407" i="14"/>
  <c r="X405" i="14"/>
  <c r="X403" i="14"/>
  <c r="X399" i="14"/>
  <c r="X397" i="14"/>
  <c r="X395" i="14"/>
  <c r="X393" i="14"/>
  <c r="X427" i="14"/>
  <c r="X424" i="14"/>
  <c r="X422" i="14"/>
  <c r="X419" i="14"/>
  <c r="V400" i="14"/>
  <c r="W400" i="14" s="1"/>
  <c r="X400" i="14" s="1"/>
  <c r="X418" i="14"/>
  <c r="V421" i="14"/>
  <c r="W421" i="14" s="1"/>
  <c r="X421" i="14" s="1"/>
  <c r="X445" i="14"/>
  <c r="X441" i="14"/>
  <c r="X439" i="14"/>
  <c r="X437" i="14"/>
  <c r="X435" i="14"/>
  <c r="X431" i="14"/>
  <c r="X428" i="14"/>
  <c r="V444" i="14"/>
  <c r="W444" i="14" s="1"/>
  <c r="X444" i="14" s="1"/>
  <c r="X412" i="14"/>
  <c r="X410" i="14"/>
  <c r="X408" i="14"/>
  <c r="X406" i="14"/>
  <c r="X404" i="14"/>
  <c r="X402" i="14"/>
  <c r="X398" i="14"/>
  <c r="X396" i="14"/>
  <c r="X394" i="14"/>
  <c r="X392" i="14"/>
  <c r="V391" i="14"/>
  <c r="W391" i="14" s="1"/>
  <c r="X391" i="14" s="1"/>
  <c r="X425" i="14"/>
  <c r="X423" i="14"/>
  <c r="X420" i="14"/>
  <c r="X415" i="14"/>
  <c r="X443" i="14"/>
  <c r="X440" i="14"/>
  <c r="X438" i="14"/>
  <c r="X436" i="14"/>
  <c r="X433" i="14"/>
  <c r="X429" i="14"/>
  <c r="V442" i="14"/>
  <c r="W442" i="14" s="1"/>
  <c r="X442" i="14" s="1"/>
  <c r="V426" i="14"/>
  <c r="W426" i="14" s="1"/>
  <c r="X426" i="14" s="1"/>
  <c r="V434" i="14"/>
  <c r="W434" i="14" s="1"/>
  <c r="X434" i="14" s="1"/>
  <c r="W430" i="14"/>
  <c r="X430" i="14" s="1"/>
  <c r="W417" i="14"/>
  <c r="X417" i="14" s="1"/>
  <c r="W416" i="14"/>
  <c r="W414" i="14"/>
  <c r="X416" i="14"/>
  <c r="X414" i="14"/>
  <c r="T374" i="14"/>
  <c r="W374" i="14" s="1"/>
  <c r="T375" i="14"/>
  <c r="W375" i="14" s="1"/>
  <c r="T376" i="14"/>
  <c r="T377" i="14"/>
  <c r="W377" i="14" s="1"/>
  <c r="T378" i="14"/>
  <c r="T379" i="14"/>
  <c r="W379" i="14" s="1"/>
  <c r="T380" i="14"/>
  <c r="T381" i="14"/>
  <c r="W381" i="14" s="1"/>
  <c r="T382" i="14"/>
  <c r="T383" i="14"/>
  <c r="W383" i="14" s="1"/>
  <c r="T384" i="14"/>
  <c r="W384" i="14" s="1"/>
  <c r="T385" i="14"/>
  <c r="W385" i="14" s="1"/>
  <c r="T386" i="14"/>
  <c r="W386" i="14" s="1"/>
  <c r="T387" i="14"/>
  <c r="W387" i="14" s="1"/>
  <c r="T388" i="14"/>
  <c r="T389" i="14"/>
  <c r="W389" i="14" s="1"/>
  <c r="T390" i="14"/>
  <c r="W390" i="14" s="1"/>
  <c r="J374" i="14"/>
  <c r="L374" i="14" s="1"/>
  <c r="J375" i="14"/>
  <c r="L375" i="14" s="1"/>
  <c r="J376" i="14"/>
  <c r="L376" i="14" s="1"/>
  <c r="J377" i="14"/>
  <c r="L377" i="14" s="1"/>
  <c r="J378" i="14"/>
  <c r="L378" i="14" s="1"/>
  <c r="J379" i="14"/>
  <c r="L379" i="14" s="1"/>
  <c r="J380" i="14"/>
  <c r="L380" i="14" s="1"/>
  <c r="J381" i="14"/>
  <c r="L381" i="14" s="1"/>
  <c r="J382" i="14"/>
  <c r="L382" i="14" s="1"/>
  <c r="J383" i="14"/>
  <c r="L383" i="14" s="1"/>
  <c r="J384" i="14"/>
  <c r="L384" i="14" s="1"/>
  <c r="J385" i="14"/>
  <c r="L385" i="14" s="1"/>
  <c r="J386" i="14"/>
  <c r="L386" i="14" s="1"/>
  <c r="J387" i="14"/>
  <c r="L387" i="14" s="1"/>
  <c r="J388" i="14"/>
  <c r="L388" i="14" s="1"/>
  <c r="J389" i="14"/>
  <c r="L389" i="14" s="1"/>
  <c r="J390" i="14"/>
  <c r="L390" i="14" s="1"/>
  <c r="T358" i="14"/>
  <c r="W358" i="14" s="1"/>
  <c r="T359" i="14"/>
  <c r="W359" i="14" s="1"/>
  <c r="T360" i="14"/>
  <c r="W360" i="14" s="1"/>
  <c r="T361" i="14"/>
  <c r="T362" i="14"/>
  <c r="V362" i="14" s="1"/>
  <c r="T363" i="14"/>
  <c r="W363" i="14" s="1"/>
  <c r="T364" i="14"/>
  <c r="W364" i="14" s="1"/>
  <c r="T365" i="14"/>
  <c r="W365" i="14" s="1"/>
  <c r="T366" i="14"/>
  <c r="W366" i="14" s="1"/>
  <c r="T367" i="14"/>
  <c r="W367" i="14" s="1"/>
  <c r="T368" i="14"/>
  <c r="W368" i="14" s="1"/>
  <c r="T369" i="14"/>
  <c r="W369" i="14" s="1"/>
  <c r="T370" i="14"/>
  <c r="W370" i="14" s="1"/>
  <c r="T371" i="14"/>
  <c r="W371" i="14" s="1"/>
  <c r="T372" i="14"/>
  <c r="T373" i="14"/>
  <c r="W373" i="14" s="1"/>
  <c r="J358" i="14"/>
  <c r="L358" i="14" s="1"/>
  <c r="J359" i="14"/>
  <c r="L359" i="14" s="1"/>
  <c r="J360" i="14"/>
  <c r="L360" i="14" s="1"/>
  <c r="J361" i="14"/>
  <c r="L361" i="14" s="1"/>
  <c r="J362" i="14"/>
  <c r="L362" i="14" s="1"/>
  <c r="J363" i="14"/>
  <c r="L363" i="14" s="1"/>
  <c r="J364" i="14"/>
  <c r="L364" i="14" s="1"/>
  <c r="J365" i="14"/>
  <c r="L365" i="14" s="1"/>
  <c r="J366" i="14"/>
  <c r="L366" i="14" s="1"/>
  <c r="J367" i="14"/>
  <c r="L367" i="14" s="1"/>
  <c r="J368" i="14"/>
  <c r="L368" i="14" s="1"/>
  <c r="J369" i="14"/>
  <c r="L369" i="14" s="1"/>
  <c r="J370" i="14"/>
  <c r="L370" i="14" s="1"/>
  <c r="J371" i="14"/>
  <c r="L371" i="14" s="1"/>
  <c r="J372" i="14"/>
  <c r="L372" i="14" s="1"/>
  <c r="J373" i="14"/>
  <c r="L373" i="14" s="1"/>
  <c r="J354" i="14"/>
  <c r="X390" i="14" l="1"/>
  <c r="X377" i="14"/>
  <c r="X373" i="14"/>
  <c r="X370" i="14"/>
  <c r="X368" i="14"/>
  <c r="X366" i="14"/>
  <c r="X364" i="14"/>
  <c r="X360" i="14"/>
  <c r="X389" i="14"/>
  <c r="X386" i="14"/>
  <c r="X384" i="14"/>
  <c r="X383" i="14"/>
  <c r="X379" i="14"/>
  <c r="X375" i="14"/>
  <c r="V380" i="14"/>
  <c r="W380" i="14" s="1"/>
  <c r="X380" i="14" s="1"/>
  <c r="V376" i="14"/>
  <c r="W376" i="14" s="1"/>
  <c r="X376" i="14" s="1"/>
  <c r="V372" i="14"/>
  <c r="W372" i="14" s="1"/>
  <c r="X372" i="14" s="1"/>
  <c r="X371" i="14"/>
  <c r="X369" i="14"/>
  <c r="X367" i="14"/>
  <c r="X365" i="14"/>
  <c r="X363" i="14"/>
  <c r="X359" i="14"/>
  <c r="X358" i="14"/>
  <c r="V361" i="14"/>
  <c r="W361" i="14" s="1"/>
  <c r="X361" i="14" s="1"/>
  <c r="X387" i="14"/>
  <c r="X385" i="14"/>
  <c r="X381" i="14"/>
  <c r="X374" i="14"/>
  <c r="V388" i="14"/>
  <c r="W388" i="14" s="1"/>
  <c r="X388" i="14" s="1"/>
  <c r="V382" i="14"/>
  <c r="W382" i="14" s="1"/>
  <c r="X382" i="14" s="1"/>
  <c r="V378" i="14"/>
  <c r="W378" i="14" s="1"/>
  <c r="X378" i="14" s="1"/>
  <c r="W362" i="14"/>
  <c r="X362" i="14" s="1"/>
  <c r="T334" i="14"/>
  <c r="W334" i="14" s="1"/>
  <c r="T335" i="14"/>
  <c r="W335" i="14" s="1"/>
  <c r="T336" i="14"/>
  <c r="W336" i="14" s="1"/>
  <c r="T337" i="14"/>
  <c r="V337" i="14" s="1"/>
  <c r="T338" i="14"/>
  <c r="W338" i="14" s="1"/>
  <c r="T339" i="14"/>
  <c r="W339" i="14" s="1"/>
  <c r="T340" i="14"/>
  <c r="W340" i="14" s="1"/>
  <c r="T341" i="14"/>
  <c r="W341" i="14" s="1"/>
  <c r="T342" i="14"/>
  <c r="W342" i="14" s="1"/>
  <c r="T343" i="14"/>
  <c r="W343" i="14" s="1"/>
  <c r="T344" i="14"/>
  <c r="W344" i="14" s="1"/>
  <c r="T346" i="14"/>
  <c r="W346" i="14" s="1"/>
  <c r="T347" i="14"/>
  <c r="W347" i="14" s="1"/>
  <c r="T348" i="14"/>
  <c r="W348" i="14" s="1"/>
  <c r="T349" i="14"/>
  <c r="W349" i="14" s="1"/>
  <c r="T350" i="14"/>
  <c r="W350" i="14" s="1"/>
  <c r="T351" i="14"/>
  <c r="W351" i="14" s="1"/>
  <c r="T352" i="14"/>
  <c r="W352" i="14" s="1"/>
  <c r="T353" i="14"/>
  <c r="W353" i="14" s="1"/>
  <c r="T354" i="14"/>
  <c r="W354" i="14" s="1"/>
  <c r="T355" i="14"/>
  <c r="W355" i="14" s="1"/>
  <c r="T356" i="14"/>
  <c r="W356" i="14" s="1"/>
  <c r="T357" i="14"/>
  <c r="W357" i="14" s="1"/>
  <c r="J334" i="14"/>
  <c r="L334" i="14" s="1"/>
  <c r="J335" i="14"/>
  <c r="L335" i="14" s="1"/>
  <c r="J336" i="14"/>
  <c r="L336" i="14" s="1"/>
  <c r="J337" i="14"/>
  <c r="L337" i="14" s="1"/>
  <c r="J338" i="14"/>
  <c r="L338" i="14" s="1"/>
  <c r="J339" i="14"/>
  <c r="L339" i="14" s="1"/>
  <c r="J340" i="14"/>
  <c r="L340" i="14" s="1"/>
  <c r="J341" i="14"/>
  <c r="L341" i="14" s="1"/>
  <c r="J342" i="14"/>
  <c r="L342" i="14" s="1"/>
  <c r="J343" i="14"/>
  <c r="L343" i="14" s="1"/>
  <c r="J344" i="14"/>
  <c r="L344" i="14" s="1"/>
  <c r="J346" i="14"/>
  <c r="L346" i="14" s="1"/>
  <c r="J347" i="14"/>
  <c r="L347" i="14" s="1"/>
  <c r="J348" i="14"/>
  <c r="L348" i="14" s="1"/>
  <c r="J349" i="14"/>
  <c r="L349" i="14" s="1"/>
  <c r="J350" i="14"/>
  <c r="L350" i="14" s="1"/>
  <c r="J351" i="14"/>
  <c r="L351" i="14" s="1"/>
  <c r="J352" i="14"/>
  <c r="L352" i="14" s="1"/>
  <c r="J353" i="14"/>
  <c r="L353" i="14" s="1"/>
  <c r="L354" i="14"/>
  <c r="J355" i="14"/>
  <c r="L355" i="14" s="1"/>
  <c r="J356" i="14"/>
  <c r="L356" i="14" s="1"/>
  <c r="J357" i="14"/>
  <c r="L357" i="14" s="1"/>
  <c r="X357" i="14" l="1"/>
  <c r="X355" i="14"/>
  <c r="X354" i="14"/>
  <c r="X352" i="14"/>
  <c r="X349" i="14"/>
  <c r="X347" i="14"/>
  <c r="X338" i="14"/>
  <c r="X336" i="14"/>
  <c r="X334" i="14"/>
  <c r="W337" i="14"/>
  <c r="X337" i="14" s="1"/>
  <c r="X356" i="14"/>
  <c r="X353" i="14"/>
  <c r="X351" i="14"/>
  <c r="X350" i="14"/>
  <c r="X348" i="14"/>
  <c r="X346" i="14"/>
  <c r="X344" i="14"/>
  <c r="X343" i="14"/>
  <c r="X342" i="14"/>
  <c r="X341" i="14"/>
  <c r="X340" i="14"/>
  <c r="X339" i="14"/>
  <c r="X335" i="14"/>
  <c r="T310" i="14"/>
  <c r="W310" i="14" s="1"/>
  <c r="T311" i="14"/>
  <c r="T312" i="14"/>
  <c r="T313" i="14"/>
  <c r="W313" i="14" s="1"/>
  <c r="T314" i="14"/>
  <c r="W314" i="14" s="1"/>
  <c r="T315" i="14"/>
  <c r="W315" i="14" s="1"/>
  <c r="T316" i="14"/>
  <c r="T318" i="14"/>
  <c r="W318" i="14" s="1"/>
  <c r="T319" i="14"/>
  <c r="W319" i="14" s="1"/>
  <c r="T320" i="14"/>
  <c r="T321" i="14"/>
  <c r="W321" i="14" s="1"/>
  <c r="T322" i="14"/>
  <c r="W322" i="14" s="1"/>
  <c r="T323" i="14"/>
  <c r="W323" i="14" s="1"/>
  <c r="T324" i="14"/>
  <c r="W324" i="14" s="1"/>
  <c r="T325" i="14"/>
  <c r="W325" i="14" s="1"/>
  <c r="T327" i="14"/>
  <c r="W327" i="14" s="1"/>
  <c r="T328" i="14"/>
  <c r="W328" i="14" s="1"/>
  <c r="T329" i="14"/>
  <c r="W329" i="14" s="1"/>
  <c r="T330" i="14"/>
  <c r="W330" i="14" s="1"/>
  <c r="T331" i="14"/>
  <c r="T332" i="14"/>
  <c r="T333" i="14"/>
  <c r="W333" i="14" s="1"/>
  <c r="J308" i="14"/>
  <c r="L308" i="14" s="1"/>
  <c r="J309" i="14"/>
  <c r="L309" i="14" s="1"/>
  <c r="J310" i="14"/>
  <c r="L310" i="14" s="1"/>
  <c r="J311" i="14"/>
  <c r="L311" i="14" s="1"/>
  <c r="J312" i="14"/>
  <c r="L312" i="14" s="1"/>
  <c r="J313" i="14"/>
  <c r="L313" i="14" s="1"/>
  <c r="J314" i="14"/>
  <c r="L314" i="14" s="1"/>
  <c r="J315" i="14"/>
  <c r="L315" i="14" s="1"/>
  <c r="J316" i="14"/>
  <c r="L316" i="14" s="1"/>
  <c r="J318" i="14"/>
  <c r="L318" i="14" s="1"/>
  <c r="J319" i="14"/>
  <c r="L319" i="14" s="1"/>
  <c r="J320" i="14"/>
  <c r="L320" i="14" s="1"/>
  <c r="J321" i="14"/>
  <c r="L321" i="14" s="1"/>
  <c r="J322" i="14"/>
  <c r="L322" i="14" s="1"/>
  <c r="J323" i="14"/>
  <c r="L323" i="14" s="1"/>
  <c r="J324" i="14"/>
  <c r="L324" i="14" s="1"/>
  <c r="J325" i="14"/>
  <c r="L325" i="14" s="1"/>
  <c r="J327" i="14"/>
  <c r="L327" i="14" s="1"/>
  <c r="J328" i="14"/>
  <c r="L328" i="14" s="1"/>
  <c r="J329" i="14"/>
  <c r="L329" i="14" s="1"/>
  <c r="J330" i="14"/>
  <c r="L330" i="14" s="1"/>
  <c r="J331" i="14"/>
  <c r="L331" i="14" s="1"/>
  <c r="J332" i="14"/>
  <c r="L332" i="14" s="1"/>
  <c r="J333" i="14"/>
  <c r="L333" i="14" s="1"/>
  <c r="J285" i="14"/>
  <c r="L285" i="14" s="1"/>
  <c r="J286" i="14"/>
  <c r="L286" i="14" s="1"/>
  <c r="J287" i="14"/>
  <c r="L287" i="14" s="1"/>
  <c r="J288" i="14"/>
  <c r="L288" i="14" s="1"/>
  <c r="J289" i="14"/>
  <c r="L289" i="14" s="1"/>
  <c r="J290" i="14"/>
  <c r="L290" i="14" s="1"/>
  <c r="J292" i="14"/>
  <c r="L292" i="14" s="1"/>
  <c r="J293" i="14"/>
  <c r="L293" i="14" s="1"/>
  <c r="J295" i="14"/>
  <c r="L295" i="14" s="1"/>
  <c r="J296" i="14"/>
  <c r="L296" i="14" s="1"/>
  <c r="J297" i="14"/>
  <c r="L297" i="14" s="1"/>
  <c r="J298" i="14"/>
  <c r="L298" i="14" s="1"/>
  <c r="J299" i="14"/>
  <c r="L299" i="14" s="1"/>
  <c r="J300" i="14"/>
  <c r="L300" i="14" s="1"/>
  <c r="J301" i="14"/>
  <c r="L301" i="14" s="1"/>
  <c r="J302" i="14"/>
  <c r="L302" i="14" s="1"/>
  <c r="J303" i="14"/>
  <c r="L303" i="14" s="1"/>
  <c r="J304" i="14"/>
  <c r="L304" i="14" s="1"/>
  <c r="J305" i="14"/>
  <c r="L305" i="14" s="1"/>
  <c r="J306" i="14"/>
  <c r="L306" i="14" s="1"/>
  <c r="J307" i="14"/>
  <c r="L307" i="14" s="1"/>
  <c r="J272" i="14"/>
  <c r="X330" i="14" l="1"/>
  <c r="X328" i="14"/>
  <c r="X327" i="14"/>
  <c r="X324" i="14"/>
  <c r="X322" i="14"/>
  <c r="X319" i="14"/>
  <c r="X315" i="14"/>
  <c r="X313" i="14"/>
  <c r="V332" i="14"/>
  <c r="W332" i="14" s="1"/>
  <c r="X332" i="14" s="1"/>
  <c r="V331" i="14"/>
  <c r="W331" i="14" s="1"/>
  <c r="X331" i="14" s="1"/>
  <c r="V320" i="14"/>
  <c r="W320" i="14" s="1"/>
  <c r="X320" i="14" s="1"/>
  <c r="V316" i="14"/>
  <c r="W316" i="14" s="1"/>
  <c r="X316" i="14" s="1"/>
  <c r="X333" i="14"/>
  <c r="X329" i="14"/>
  <c r="X325" i="14"/>
  <c r="X323" i="14"/>
  <c r="X321" i="14"/>
  <c r="X318" i="14"/>
  <c r="X314" i="14"/>
  <c r="X310" i="14"/>
  <c r="V312" i="14"/>
  <c r="W312" i="14" s="1"/>
  <c r="X312" i="14" s="1"/>
  <c r="V311" i="14"/>
  <c r="W311" i="14" s="1"/>
  <c r="X311" i="14" s="1"/>
  <c r="T263" i="14"/>
  <c r="W263" i="14" s="1"/>
  <c r="T264" i="14"/>
  <c r="W264" i="14" s="1"/>
  <c r="T265" i="14"/>
  <c r="T266" i="14"/>
  <c r="W266" i="14" s="1"/>
  <c r="T267" i="14"/>
  <c r="W267" i="14" s="1"/>
  <c r="T268" i="14"/>
  <c r="W268" i="14" s="1"/>
  <c r="T269" i="14"/>
  <c r="W269" i="14" s="1"/>
  <c r="T270" i="14"/>
  <c r="W270" i="14" s="1"/>
  <c r="T272" i="14"/>
  <c r="T273" i="14"/>
  <c r="T274" i="14"/>
  <c r="W274" i="14" s="1"/>
  <c r="T275" i="14"/>
  <c r="W275" i="14" s="1"/>
  <c r="T276" i="14"/>
  <c r="W276" i="14" s="1"/>
  <c r="T277" i="14"/>
  <c r="T278" i="14"/>
  <c r="W278" i="14" s="1"/>
  <c r="T279" i="14"/>
  <c r="W279" i="14" s="1"/>
  <c r="T280" i="14"/>
  <c r="T281" i="14"/>
  <c r="W281" i="14" s="1"/>
  <c r="T282" i="14"/>
  <c r="W282" i="14" s="1"/>
  <c r="T283" i="14"/>
  <c r="W283" i="14" s="1"/>
  <c r="T284" i="14"/>
  <c r="T285" i="14"/>
  <c r="T286" i="14"/>
  <c r="W286" i="14" s="1"/>
  <c r="X286" i="14" s="1"/>
  <c r="T287" i="14"/>
  <c r="W287" i="14" s="1"/>
  <c r="X287" i="14" s="1"/>
  <c r="T288" i="14"/>
  <c r="W288" i="14" s="1"/>
  <c r="X288" i="14" s="1"/>
  <c r="T289" i="14"/>
  <c r="W289" i="14" s="1"/>
  <c r="X289" i="14" s="1"/>
  <c r="T290" i="14"/>
  <c r="W290" i="14" s="1"/>
  <c r="X290" i="14" s="1"/>
  <c r="T292" i="14"/>
  <c r="T293" i="14"/>
  <c r="W293" i="14" s="1"/>
  <c r="X293" i="14" s="1"/>
  <c r="T295" i="14"/>
  <c r="W295" i="14" s="1"/>
  <c r="X295" i="14" s="1"/>
  <c r="T296" i="14"/>
  <c r="T297" i="14"/>
  <c r="W297" i="14" s="1"/>
  <c r="X297" i="14" s="1"/>
  <c r="T298" i="14"/>
  <c r="W298" i="14" s="1"/>
  <c r="X298" i="14" s="1"/>
  <c r="T299" i="14"/>
  <c r="W299" i="14" s="1"/>
  <c r="X299" i="14" s="1"/>
  <c r="T300" i="14"/>
  <c r="W300" i="14" s="1"/>
  <c r="X300" i="14" s="1"/>
  <c r="T301" i="14"/>
  <c r="W301" i="14" s="1"/>
  <c r="X301" i="14" s="1"/>
  <c r="T302" i="14"/>
  <c r="T303" i="14"/>
  <c r="W303" i="14" s="1"/>
  <c r="X303" i="14" s="1"/>
  <c r="T304" i="14"/>
  <c r="T305" i="14"/>
  <c r="W305" i="14" s="1"/>
  <c r="X305" i="14" s="1"/>
  <c r="T306" i="14"/>
  <c r="W306" i="14" s="1"/>
  <c r="X306" i="14" s="1"/>
  <c r="T307" i="14"/>
  <c r="W307" i="14" s="1"/>
  <c r="X307" i="14" s="1"/>
  <c r="T308" i="14"/>
  <c r="T309" i="14"/>
  <c r="W309" i="14" s="1"/>
  <c r="X309" i="14" s="1"/>
  <c r="J265" i="14"/>
  <c r="L265" i="14" s="1"/>
  <c r="J266" i="14"/>
  <c r="L266" i="14" s="1"/>
  <c r="J267" i="14"/>
  <c r="L267" i="14" s="1"/>
  <c r="J268" i="14"/>
  <c r="L268" i="14" s="1"/>
  <c r="J269" i="14"/>
  <c r="L269" i="14" s="1"/>
  <c r="J270" i="14"/>
  <c r="L270" i="14" s="1"/>
  <c r="L272" i="14"/>
  <c r="J273" i="14"/>
  <c r="L273" i="14" s="1"/>
  <c r="J274" i="14"/>
  <c r="L274" i="14" s="1"/>
  <c r="J275" i="14"/>
  <c r="L275" i="14" s="1"/>
  <c r="J276" i="14"/>
  <c r="L276" i="14" s="1"/>
  <c r="J277" i="14"/>
  <c r="L277" i="14" s="1"/>
  <c r="J278" i="14"/>
  <c r="L278" i="14" s="1"/>
  <c r="J279" i="14"/>
  <c r="L279" i="14" s="1"/>
  <c r="J280" i="14"/>
  <c r="L280" i="14" s="1"/>
  <c r="J281" i="14"/>
  <c r="L281" i="14" s="1"/>
  <c r="J282" i="14"/>
  <c r="L282" i="14" s="1"/>
  <c r="J283" i="14"/>
  <c r="L283" i="14" s="1"/>
  <c r="J284" i="14"/>
  <c r="L284" i="14" s="1"/>
  <c r="X282" i="14" l="1"/>
  <c r="X279" i="14"/>
  <c r="X276" i="14"/>
  <c r="X274" i="14"/>
  <c r="X269" i="14"/>
  <c r="X267" i="14"/>
  <c r="V308" i="14"/>
  <c r="W308" i="14" s="1"/>
  <c r="X308" i="14" s="1"/>
  <c r="V304" i="14"/>
  <c r="W304" i="14" s="1"/>
  <c r="X304" i="14" s="1"/>
  <c r="V296" i="14"/>
  <c r="W296" i="14" s="1"/>
  <c r="X296" i="14" s="1"/>
  <c r="V292" i="14"/>
  <c r="W292" i="14" s="1"/>
  <c r="X292" i="14" s="1"/>
  <c r="V280" i="14"/>
  <c r="W280" i="14" s="1"/>
  <c r="X280" i="14" s="1"/>
  <c r="V277" i="14"/>
  <c r="W277" i="14" s="1"/>
  <c r="X277" i="14" s="1"/>
  <c r="V265" i="14"/>
  <c r="W265" i="14" s="1"/>
  <c r="X265" i="14" s="1"/>
  <c r="X283" i="14"/>
  <c r="X281" i="14"/>
  <c r="X278" i="14"/>
  <c r="X275" i="14"/>
  <c r="X270" i="14"/>
  <c r="X268" i="14"/>
  <c r="X266" i="14"/>
  <c r="V302" i="14"/>
  <c r="W302" i="14" s="1"/>
  <c r="X302" i="14" s="1"/>
  <c r="V285" i="14"/>
  <c r="W285" i="14" s="1"/>
  <c r="X285" i="14" s="1"/>
  <c r="V284" i="14"/>
  <c r="W284" i="14" s="1"/>
  <c r="X284" i="14" s="1"/>
  <c r="V273" i="14"/>
  <c r="W273" i="14" s="1"/>
  <c r="X273" i="14" s="1"/>
  <c r="V272" i="14"/>
  <c r="W272" i="14" s="1"/>
  <c r="X272" i="14" s="1"/>
  <c r="J254" i="14"/>
  <c r="L254" i="14" s="1"/>
  <c r="J249" i="14"/>
  <c r="L249" i="14" s="1"/>
  <c r="J250" i="14"/>
  <c r="L250" i="14" s="1"/>
  <c r="J251" i="14"/>
  <c r="L251" i="14" s="1"/>
  <c r="J252" i="14"/>
  <c r="J253" i="14"/>
  <c r="L253" i="14" s="1"/>
  <c r="J255" i="14"/>
  <c r="L255" i="14" s="1"/>
  <c r="J256" i="14"/>
  <c r="J257" i="14"/>
  <c r="L257" i="14" s="1"/>
  <c r="J258" i="14"/>
  <c r="L258" i="14" s="1"/>
  <c r="J259" i="14"/>
  <c r="J260" i="14"/>
  <c r="J261" i="14"/>
  <c r="L261" i="14" s="1"/>
  <c r="J262" i="14"/>
  <c r="L262" i="14" s="1"/>
  <c r="J263" i="14"/>
  <c r="L263" i="14" s="1"/>
  <c r="X263" i="14" s="1"/>
  <c r="J264" i="14"/>
  <c r="L264" i="14" s="1"/>
  <c r="X264" i="14" s="1"/>
  <c r="L252" i="14"/>
  <c r="L256" i="14"/>
  <c r="L259" i="14"/>
  <c r="L260" i="14"/>
  <c r="T248" i="14"/>
  <c r="W248" i="14" s="1"/>
  <c r="T249" i="14"/>
  <c r="V249" i="14" s="1"/>
  <c r="W249" i="14" s="1"/>
  <c r="T250" i="14"/>
  <c r="W250" i="14" s="1"/>
  <c r="T251" i="14"/>
  <c r="T252" i="14"/>
  <c r="W252" i="14" s="1"/>
  <c r="T253" i="14"/>
  <c r="T254" i="14"/>
  <c r="W254" i="14" s="1"/>
  <c r="T255" i="14"/>
  <c r="W255" i="14" s="1"/>
  <c r="T256" i="14"/>
  <c r="W256" i="14" s="1"/>
  <c r="T257" i="14"/>
  <c r="W257" i="14" s="1"/>
  <c r="T258" i="14"/>
  <c r="T259" i="14"/>
  <c r="W259" i="14" s="1"/>
  <c r="T260" i="14"/>
  <c r="T261" i="14"/>
  <c r="W261" i="14" s="1"/>
  <c r="T262" i="14"/>
  <c r="W262" i="14" s="1"/>
  <c r="W251" i="14"/>
  <c r="T239" i="14"/>
  <c r="V239" i="14" s="1"/>
  <c r="T240" i="14"/>
  <c r="W240" i="14" s="1"/>
  <c r="T241" i="14"/>
  <c r="W241" i="14" s="1"/>
  <c r="T242" i="14"/>
  <c r="W242" i="14" s="1"/>
  <c r="T243" i="14"/>
  <c r="V243" i="14" s="1"/>
  <c r="T244" i="14"/>
  <c r="W244" i="14" s="1"/>
  <c r="T245" i="14"/>
  <c r="W245" i="14" s="1"/>
  <c r="T246" i="14"/>
  <c r="W246" i="14" s="1"/>
  <c r="T247" i="14"/>
  <c r="W247" i="14" s="1"/>
  <c r="J239" i="14"/>
  <c r="L239" i="14" s="1"/>
  <c r="J240" i="14"/>
  <c r="L240" i="14" s="1"/>
  <c r="J241" i="14"/>
  <c r="L241" i="14" s="1"/>
  <c r="J242" i="14"/>
  <c r="L242" i="14" s="1"/>
  <c r="J243" i="14"/>
  <c r="L243" i="14" s="1"/>
  <c r="J244" i="14"/>
  <c r="L244" i="14" s="1"/>
  <c r="J245" i="14"/>
  <c r="L245" i="14" s="1"/>
  <c r="J246" i="14"/>
  <c r="L246" i="14" s="1"/>
  <c r="J247" i="14"/>
  <c r="L247" i="14" s="1"/>
  <c r="J248" i="14"/>
  <c r="L248" i="14" s="1"/>
  <c r="T220" i="14"/>
  <c r="W220" i="14" s="1"/>
  <c r="J220" i="14"/>
  <c r="L220" i="14" s="1"/>
  <c r="X220" i="14" l="1"/>
  <c r="X256" i="14"/>
  <c r="X254" i="14"/>
  <c r="X248" i="14"/>
  <c r="X252" i="14"/>
  <c r="X250" i="14"/>
  <c r="X246" i="14"/>
  <c r="X244" i="14"/>
  <c r="X241" i="14"/>
  <c r="X259" i="14"/>
  <c r="X251" i="14"/>
  <c r="X262" i="14"/>
  <c r="V258" i="14"/>
  <c r="W258" i="14" s="1"/>
  <c r="X258" i="14" s="1"/>
  <c r="X247" i="14"/>
  <c r="X245" i="14"/>
  <c r="X242" i="14"/>
  <c r="X240" i="14"/>
  <c r="V260" i="14"/>
  <c r="W260" i="14" s="1"/>
  <c r="X260" i="14" s="1"/>
  <c r="V253" i="14"/>
  <c r="W253" i="14" s="1"/>
  <c r="X253" i="14" s="1"/>
  <c r="X261" i="14"/>
  <c r="X257" i="14"/>
  <c r="X255" i="14"/>
  <c r="X249" i="14"/>
  <c r="W243" i="14"/>
  <c r="X243" i="14" s="1"/>
  <c r="W239" i="14"/>
  <c r="X239" i="14" s="1"/>
  <c r="T216" i="14"/>
  <c r="W216" i="14" s="1"/>
  <c r="T217" i="14"/>
  <c r="W217" i="14" s="1"/>
  <c r="T218" i="14"/>
  <c r="W218" i="14" s="1"/>
  <c r="T219" i="14"/>
  <c r="W219" i="14" s="1"/>
  <c r="T221" i="14"/>
  <c r="V221" i="14" s="1"/>
  <c r="T222" i="14"/>
  <c r="W222" i="14" s="1"/>
  <c r="T223" i="14"/>
  <c r="T224" i="14"/>
  <c r="W224" i="14" s="1"/>
  <c r="T225" i="14"/>
  <c r="W225" i="14" s="1"/>
  <c r="T226" i="14"/>
  <c r="W226" i="14" s="1"/>
  <c r="T227" i="14"/>
  <c r="W227" i="14" s="1"/>
  <c r="T228" i="14"/>
  <c r="W228" i="14" s="1"/>
  <c r="T229" i="14"/>
  <c r="T230" i="14"/>
  <c r="W230" i="14" s="1"/>
  <c r="T231" i="14"/>
  <c r="W231" i="14" s="1"/>
  <c r="T232" i="14"/>
  <c r="W232" i="14" s="1"/>
  <c r="T233" i="14"/>
  <c r="W233" i="14" s="1"/>
  <c r="T234" i="14"/>
  <c r="W234" i="14" s="1"/>
  <c r="T235" i="14"/>
  <c r="W235" i="14" s="1"/>
  <c r="T236" i="14"/>
  <c r="W236" i="14" s="1"/>
  <c r="T237" i="14"/>
  <c r="W237" i="14" s="1"/>
  <c r="T238" i="14"/>
  <c r="W238" i="14" s="1"/>
  <c r="J216" i="14"/>
  <c r="L216" i="14" s="1"/>
  <c r="J217" i="14"/>
  <c r="L217" i="14" s="1"/>
  <c r="J218" i="14"/>
  <c r="L218" i="14" s="1"/>
  <c r="J219" i="14"/>
  <c r="L219" i="14" s="1"/>
  <c r="J221" i="14"/>
  <c r="L221" i="14" s="1"/>
  <c r="J222" i="14"/>
  <c r="L222" i="14" s="1"/>
  <c r="J223" i="14"/>
  <c r="L223" i="14" s="1"/>
  <c r="J224" i="14"/>
  <c r="L224" i="14" s="1"/>
  <c r="J225" i="14"/>
  <c r="L225" i="14" s="1"/>
  <c r="J226" i="14"/>
  <c r="L226" i="14" s="1"/>
  <c r="J227" i="14"/>
  <c r="L227" i="14" s="1"/>
  <c r="J228" i="14"/>
  <c r="L228" i="14" s="1"/>
  <c r="J229" i="14"/>
  <c r="L229" i="14" s="1"/>
  <c r="J230" i="14"/>
  <c r="L230" i="14" s="1"/>
  <c r="J231" i="14"/>
  <c r="L231" i="14" s="1"/>
  <c r="J232" i="14"/>
  <c r="L232" i="14" s="1"/>
  <c r="J233" i="14"/>
  <c r="L233" i="14" s="1"/>
  <c r="J234" i="14"/>
  <c r="L234" i="14" s="1"/>
  <c r="J235" i="14"/>
  <c r="L235" i="14" s="1"/>
  <c r="J236" i="14"/>
  <c r="L236" i="14" s="1"/>
  <c r="J237" i="14"/>
  <c r="L237" i="14" s="1"/>
  <c r="J238" i="14"/>
  <c r="L238" i="14" s="1"/>
  <c r="T200" i="14"/>
  <c r="V200" i="14" s="1"/>
  <c r="T202" i="14"/>
  <c r="T203" i="14"/>
  <c r="W203" i="14" s="1"/>
  <c r="T204" i="14"/>
  <c r="W204" i="14" s="1"/>
  <c r="T205" i="14"/>
  <c r="W205" i="14" s="1"/>
  <c r="T206" i="14"/>
  <c r="V206" i="14" s="1"/>
  <c r="T207" i="14"/>
  <c r="W207" i="14" s="1"/>
  <c r="T208" i="14"/>
  <c r="W208" i="14" s="1"/>
  <c r="T209" i="14"/>
  <c r="W209" i="14" s="1"/>
  <c r="T210" i="14"/>
  <c r="T211" i="14"/>
  <c r="W211" i="14" s="1"/>
  <c r="T212" i="14"/>
  <c r="W212" i="14" s="1"/>
  <c r="T213" i="14"/>
  <c r="W213" i="14" s="1"/>
  <c r="T214" i="14"/>
  <c r="V214" i="14" s="1"/>
  <c r="J199" i="14"/>
  <c r="L199" i="14" s="1"/>
  <c r="J200" i="14"/>
  <c r="L200" i="14" s="1"/>
  <c r="J202" i="14"/>
  <c r="L202" i="14" s="1"/>
  <c r="J203" i="14"/>
  <c r="L203" i="14" s="1"/>
  <c r="J204" i="14"/>
  <c r="L204" i="14" s="1"/>
  <c r="J205" i="14"/>
  <c r="L205" i="14" s="1"/>
  <c r="J206" i="14"/>
  <c r="L206" i="14" s="1"/>
  <c r="J207" i="14"/>
  <c r="L207" i="14" s="1"/>
  <c r="J208" i="14"/>
  <c r="L208" i="14" s="1"/>
  <c r="J209" i="14"/>
  <c r="L209" i="14" s="1"/>
  <c r="J210" i="14"/>
  <c r="L210" i="14" s="1"/>
  <c r="J211" i="14"/>
  <c r="L211" i="14" s="1"/>
  <c r="J212" i="14"/>
  <c r="L212" i="14" s="1"/>
  <c r="J213" i="14"/>
  <c r="L213" i="14" s="1"/>
  <c r="J214" i="14"/>
  <c r="L214" i="14" s="1"/>
  <c r="T185" i="14"/>
  <c r="V185" i="14" s="1"/>
  <c r="T186" i="14"/>
  <c r="T187" i="14"/>
  <c r="T188" i="14"/>
  <c r="T189" i="14"/>
  <c r="V189" i="14" s="1"/>
  <c r="T190" i="14"/>
  <c r="T191" i="14"/>
  <c r="T192" i="14"/>
  <c r="T193" i="14"/>
  <c r="V193" i="14" s="1"/>
  <c r="T194" i="14"/>
  <c r="T195" i="14"/>
  <c r="V195" i="14" s="1"/>
  <c r="T196" i="14"/>
  <c r="T197" i="14"/>
  <c r="T198" i="14"/>
  <c r="T199" i="14"/>
  <c r="W199" i="14" s="1"/>
  <c r="J185" i="14"/>
  <c r="L185" i="14" s="1"/>
  <c r="J186" i="14"/>
  <c r="L186" i="14" s="1"/>
  <c r="J187" i="14"/>
  <c r="L187" i="14" s="1"/>
  <c r="J188" i="14"/>
  <c r="L188" i="14" s="1"/>
  <c r="J189" i="14"/>
  <c r="L189" i="14" s="1"/>
  <c r="J190" i="14"/>
  <c r="L190" i="14" s="1"/>
  <c r="J191" i="14"/>
  <c r="L191" i="14" s="1"/>
  <c r="J192" i="14"/>
  <c r="L192" i="14" s="1"/>
  <c r="J193" i="14"/>
  <c r="L193" i="14" s="1"/>
  <c r="J194" i="14"/>
  <c r="L194" i="14" s="1"/>
  <c r="J195" i="14"/>
  <c r="L195" i="14" s="1"/>
  <c r="J196" i="14"/>
  <c r="L196" i="14" s="1"/>
  <c r="J197" i="14"/>
  <c r="L197" i="14" s="1"/>
  <c r="J198" i="14"/>
  <c r="L198" i="14" s="1"/>
  <c r="X213" i="14" l="1"/>
  <c r="X211" i="14"/>
  <c r="X208" i="14"/>
  <c r="X205" i="14"/>
  <c r="X203" i="14"/>
  <c r="V210" i="14"/>
  <c r="W210" i="14" s="1"/>
  <c r="X210" i="14" s="1"/>
  <c r="W214" i="14"/>
  <c r="X238" i="14"/>
  <c r="X236" i="14"/>
  <c r="X234" i="14"/>
  <c r="X232" i="14"/>
  <c r="X230" i="14"/>
  <c r="X227" i="14"/>
  <c r="X225" i="14"/>
  <c r="X222" i="14"/>
  <c r="X218" i="14"/>
  <c r="X216" i="14"/>
  <c r="V223" i="14"/>
  <c r="W223" i="14" s="1"/>
  <c r="X223" i="14" s="1"/>
  <c r="W221" i="14"/>
  <c r="X212" i="14"/>
  <c r="X209" i="14"/>
  <c r="X207" i="14"/>
  <c r="X204" i="14"/>
  <c r="X199" i="14"/>
  <c r="V202" i="14"/>
  <c r="W202" i="14" s="1"/>
  <c r="X202" i="14" s="1"/>
  <c r="X237" i="14"/>
  <c r="X235" i="14"/>
  <c r="X233" i="14"/>
  <c r="X231" i="14"/>
  <c r="X228" i="14"/>
  <c r="X226" i="14"/>
  <c r="X224" i="14"/>
  <c r="X221" i="14"/>
  <c r="X219" i="14"/>
  <c r="X217" i="14"/>
  <c r="V229" i="14"/>
  <c r="W229" i="14" s="1"/>
  <c r="X229" i="14" s="1"/>
  <c r="X214" i="14"/>
  <c r="W206" i="14"/>
  <c r="X206" i="14" s="1"/>
  <c r="W200" i="14"/>
  <c r="X200" i="14" s="1"/>
  <c r="T180" i="14" l="1"/>
  <c r="T181" i="14"/>
  <c r="V181" i="14" s="1"/>
  <c r="T182" i="14"/>
  <c r="T183" i="14"/>
  <c r="T184" i="14"/>
  <c r="J174" i="14"/>
  <c r="L174" i="14" s="1"/>
  <c r="J175" i="14"/>
  <c r="L175" i="14" s="1"/>
  <c r="J176" i="14"/>
  <c r="L176" i="14" s="1"/>
  <c r="J177" i="14"/>
  <c r="L177" i="14" s="1"/>
  <c r="J178" i="14"/>
  <c r="L178" i="14" s="1"/>
  <c r="J179" i="14"/>
  <c r="L179" i="14" s="1"/>
  <c r="J180" i="14"/>
  <c r="L180" i="14" s="1"/>
  <c r="J181" i="14"/>
  <c r="L181" i="14" s="1"/>
  <c r="J182" i="14"/>
  <c r="L182" i="14" s="1"/>
  <c r="J183" i="14"/>
  <c r="L183" i="14" s="1"/>
  <c r="J184" i="14"/>
  <c r="L184" i="14" s="1"/>
  <c r="T148" i="14" l="1"/>
  <c r="V148" i="14" s="1"/>
  <c r="T149" i="14"/>
  <c r="V149" i="14" s="1"/>
  <c r="W149" i="14" s="1"/>
  <c r="T150" i="14"/>
  <c r="T151" i="14"/>
  <c r="W151" i="14" s="1"/>
  <c r="T152" i="14"/>
  <c r="T153" i="14"/>
  <c r="V153" i="14" s="1"/>
  <c r="T154" i="14"/>
  <c r="T155" i="14"/>
  <c r="V155" i="14" s="1"/>
  <c r="T156" i="14"/>
  <c r="T157" i="14"/>
  <c r="W157" i="14" s="1"/>
  <c r="T158" i="14"/>
  <c r="T159" i="14"/>
  <c r="W159" i="14" s="1"/>
  <c r="T160" i="14"/>
  <c r="V160" i="14" s="1"/>
  <c r="T161" i="14"/>
  <c r="W161" i="14" s="1"/>
  <c r="T162" i="14"/>
  <c r="V162" i="14" s="1"/>
  <c r="T163" i="14"/>
  <c r="W163" i="14" s="1"/>
  <c r="T164" i="14"/>
  <c r="T165" i="14"/>
  <c r="W165" i="14" s="1"/>
  <c r="T166" i="14"/>
  <c r="T167" i="14"/>
  <c r="W167" i="14" s="1"/>
  <c r="T169" i="14"/>
  <c r="T170" i="14"/>
  <c r="W170" i="14" s="1"/>
  <c r="T171" i="14"/>
  <c r="T172" i="14"/>
  <c r="T173" i="14"/>
  <c r="W173" i="14" s="1"/>
  <c r="T174" i="14"/>
  <c r="W174" i="14" s="1"/>
  <c r="X174" i="14" s="1"/>
  <c r="T175" i="14"/>
  <c r="W175" i="14" s="1"/>
  <c r="X175" i="14" s="1"/>
  <c r="T176" i="14"/>
  <c r="T177" i="14"/>
  <c r="T178" i="14"/>
  <c r="W178" i="14" s="1"/>
  <c r="X178" i="14" s="1"/>
  <c r="T179" i="14"/>
  <c r="J149" i="14"/>
  <c r="L149" i="14" s="1"/>
  <c r="J150" i="14"/>
  <c r="L150" i="14" s="1"/>
  <c r="J151" i="14"/>
  <c r="L151" i="14" s="1"/>
  <c r="J152" i="14"/>
  <c r="L152" i="14" s="1"/>
  <c r="J153" i="14"/>
  <c r="L153" i="14" s="1"/>
  <c r="J154" i="14"/>
  <c r="L154" i="14" s="1"/>
  <c r="J155" i="14"/>
  <c r="L155" i="14" s="1"/>
  <c r="J156" i="14"/>
  <c r="L156" i="14" s="1"/>
  <c r="J157" i="14"/>
  <c r="L157" i="14" s="1"/>
  <c r="J158" i="14"/>
  <c r="L158" i="14" s="1"/>
  <c r="J159" i="14"/>
  <c r="L159" i="14" s="1"/>
  <c r="J160" i="14"/>
  <c r="L160" i="14" s="1"/>
  <c r="J161" i="14"/>
  <c r="L161" i="14" s="1"/>
  <c r="J162" i="14"/>
  <c r="L162" i="14" s="1"/>
  <c r="J163" i="14"/>
  <c r="L163" i="14" s="1"/>
  <c r="J164" i="14"/>
  <c r="L164" i="14" s="1"/>
  <c r="J165" i="14"/>
  <c r="L165" i="14" s="1"/>
  <c r="J166" i="14"/>
  <c r="L166" i="14" s="1"/>
  <c r="J167" i="14"/>
  <c r="L167" i="14" s="1"/>
  <c r="J169" i="14"/>
  <c r="L169" i="14" s="1"/>
  <c r="J170" i="14"/>
  <c r="L170" i="14" s="1"/>
  <c r="J171" i="14"/>
  <c r="L171" i="14" s="1"/>
  <c r="J172" i="14"/>
  <c r="L172" i="14" s="1"/>
  <c r="J173" i="14"/>
  <c r="L173" i="14" s="1"/>
  <c r="W154" i="14"/>
  <c r="W156" i="14"/>
  <c r="W158" i="14"/>
  <c r="W162" i="14"/>
  <c r="W164" i="14"/>
  <c r="W166" i="14"/>
  <c r="W171" i="14"/>
  <c r="W177" i="14"/>
  <c r="X177" i="14" s="1"/>
  <c r="W179" i="14"/>
  <c r="X179" i="14" s="1"/>
  <c r="W180" i="14"/>
  <c r="X180" i="14" s="1"/>
  <c r="W181" i="14"/>
  <c r="X181" i="14" s="1"/>
  <c r="W182" i="14"/>
  <c r="X182" i="14" s="1"/>
  <c r="W183" i="14"/>
  <c r="X183" i="14" s="1"/>
  <c r="W184" i="14"/>
  <c r="X184" i="14" s="1"/>
  <c r="W185" i="14"/>
  <c r="X185" i="14" s="1"/>
  <c r="W186" i="14"/>
  <c r="X186" i="14" s="1"/>
  <c r="W187" i="14"/>
  <c r="X187" i="14" s="1"/>
  <c r="W188" i="14"/>
  <c r="X188" i="14" s="1"/>
  <c r="W189" i="14"/>
  <c r="X189" i="14" s="1"/>
  <c r="W190" i="14"/>
  <c r="X190" i="14" s="1"/>
  <c r="W191" i="14"/>
  <c r="X191" i="14" s="1"/>
  <c r="W192" i="14"/>
  <c r="X192" i="14" s="1"/>
  <c r="W193" i="14"/>
  <c r="X193" i="14" s="1"/>
  <c r="W194" i="14"/>
  <c r="X194" i="14" s="1"/>
  <c r="W195" i="14"/>
  <c r="X195" i="14" s="1"/>
  <c r="W196" i="14"/>
  <c r="X196" i="14" s="1"/>
  <c r="W197" i="14"/>
  <c r="X197" i="14" s="1"/>
  <c r="W198" i="14"/>
  <c r="X198" i="14" s="1"/>
  <c r="T133" i="14"/>
  <c r="W133" i="14" s="1"/>
  <c r="T134" i="14"/>
  <c r="W134" i="14" s="1"/>
  <c r="T135" i="14"/>
  <c r="W135" i="14" s="1"/>
  <c r="T136" i="14"/>
  <c r="W136" i="14" s="1"/>
  <c r="T137" i="14"/>
  <c r="V137" i="14" s="1"/>
  <c r="T138" i="14"/>
  <c r="T139" i="14"/>
  <c r="W139" i="14" s="1"/>
  <c r="T140" i="14"/>
  <c r="W140" i="14" s="1"/>
  <c r="T141" i="14"/>
  <c r="V141" i="14" s="1"/>
  <c r="T142" i="14"/>
  <c r="W142" i="14" s="1"/>
  <c r="T143" i="14"/>
  <c r="W143" i="14" s="1"/>
  <c r="T144" i="14"/>
  <c r="V144" i="14" s="1"/>
  <c r="T145" i="14"/>
  <c r="W145" i="14" s="1"/>
  <c r="T146" i="14"/>
  <c r="W146" i="14" s="1"/>
  <c r="T147" i="14"/>
  <c r="W147" i="14" s="1"/>
  <c r="J133" i="14"/>
  <c r="L133" i="14" s="1"/>
  <c r="J134" i="14"/>
  <c r="L134" i="14" s="1"/>
  <c r="J135" i="14"/>
  <c r="L135" i="14" s="1"/>
  <c r="J136" i="14"/>
  <c r="L136" i="14" s="1"/>
  <c r="J137" i="14"/>
  <c r="L137" i="14" s="1"/>
  <c r="J138" i="14"/>
  <c r="L138" i="14" s="1"/>
  <c r="J139" i="14"/>
  <c r="L139" i="14" s="1"/>
  <c r="J140" i="14"/>
  <c r="L140" i="14" s="1"/>
  <c r="J141" i="14"/>
  <c r="L141" i="14" s="1"/>
  <c r="J142" i="14"/>
  <c r="L142" i="14" s="1"/>
  <c r="J143" i="14"/>
  <c r="L143" i="14" s="1"/>
  <c r="J144" i="14"/>
  <c r="L144" i="14" s="1"/>
  <c r="J145" i="14"/>
  <c r="L145" i="14" s="1"/>
  <c r="J146" i="14"/>
  <c r="L146" i="14" s="1"/>
  <c r="J147" i="14"/>
  <c r="L147" i="14" s="1"/>
  <c r="J148" i="14"/>
  <c r="L148" i="14" s="1"/>
  <c r="T125" i="14"/>
  <c r="V125" i="14" s="1"/>
  <c r="T126" i="14"/>
  <c r="W126" i="14" s="1"/>
  <c r="T127" i="14"/>
  <c r="W127" i="14" s="1"/>
  <c r="T128" i="14"/>
  <c r="V128" i="14" s="1"/>
  <c r="T129" i="14"/>
  <c r="W129" i="14" s="1"/>
  <c r="T130" i="14"/>
  <c r="W130" i="14" s="1"/>
  <c r="T131" i="14"/>
  <c r="T132" i="14"/>
  <c r="W132" i="14" s="1"/>
  <c r="J119" i="14"/>
  <c r="L119" i="14" s="1"/>
  <c r="J120" i="14"/>
  <c r="L120" i="14" s="1"/>
  <c r="J121" i="14"/>
  <c r="L121" i="14" s="1"/>
  <c r="J122" i="14"/>
  <c r="L122" i="14" s="1"/>
  <c r="J123" i="14"/>
  <c r="L123" i="14" s="1"/>
  <c r="J124" i="14"/>
  <c r="L124" i="14" s="1"/>
  <c r="J125" i="14"/>
  <c r="L125" i="14" s="1"/>
  <c r="J126" i="14"/>
  <c r="L126" i="14" s="1"/>
  <c r="J127" i="14"/>
  <c r="L127" i="14" s="1"/>
  <c r="J128" i="14"/>
  <c r="L128" i="14" s="1"/>
  <c r="J129" i="14"/>
  <c r="L129" i="14" s="1"/>
  <c r="J130" i="14"/>
  <c r="L130" i="14" s="1"/>
  <c r="J131" i="14"/>
  <c r="L131" i="14" s="1"/>
  <c r="J132" i="14"/>
  <c r="L132" i="14" s="1"/>
  <c r="X157" i="14" l="1"/>
  <c r="W155" i="14"/>
  <c r="W153" i="14"/>
  <c r="X153" i="14" s="1"/>
  <c r="W160" i="14"/>
  <c r="X149" i="14"/>
  <c r="X132" i="14"/>
  <c r="X129" i="14"/>
  <c r="X126" i="14"/>
  <c r="X146" i="14"/>
  <c r="X143" i="14"/>
  <c r="X140" i="14"/>
  <c r="X135" i="14"/>
  <c r="X133" i="14"/>
  <c r="X160" i="14"/>
  <c r="X159" i="14"/>
  <c r="V176" i="14"/>
  <c r="W176" i="14" s="1"/>
  <c r="X176" i="14" s="1"/>
  <c r="V172" i="14"/>
  <c r="W172" i="14" s="1"/>
  <c r="X172" i="14" s="1"/>
  <c r="V169" i="14"/>
  <c r="W169" i="14" s="1"/>
  <c r="X169" i="14" s="1"/>
  <c r="W148" i="14"/>
  <c r="X130" i="14"/>
  <c r="X127" i="14"/>
  <c r="W128" i="14"/>
  <c r="X128" i="14" s="1"/>
  <c r="X147" i="14"/>
  <c r="X145" i="14"/>
  <c r="X142" i="14"/>
  <c r="X139" i="14"/>
  <c r="X136" i="14"/>
  <c r="X134" i="14"/>
  <c r="W141" i="14"/>
  <c r="X141" i="14" s="1"/>
  <c r="X164" i="14"/>
  <c r="V131" i="14"/>
  <c r="W131" i="14" s="1"/>
  <c r="X131" i="14" s="1"/>
  <c r="V138" i="14"/>
  <c r="W138" i="14" s="1"/>
  <c r="X138" i="14" s="1"/>
  <c r="V152" i="14"/>
  <c r="W152" i="14" s="1"/>
  <c r="X152" i="14" s="1"/>
  <c r="V150" i="14"/>
  <c r="W150" i="14" s="1"/>
  <c r="X150" i="14" s="1"/>
  <c r="X173" i="14"/>
  <c r="X171" i="14"/>
  <c r="X170" i="14"/>
  <c r="X167" i="14"/>
  <c r="X166" i="14"/>
  <c r="X165" i="14"/>
  <c r="X163" i="14"/>
  <c r="X162" i="14"/>
  <c r="X161" i="14"/>
  <c r="X158" i="14"/>
  <c r="X156" i="14"/>
  <c r="X155" i="14"/>
  <c r="X154" i="14"/>
  <c r="X151" i="14"/>
  <c r="X148" i="14"/>
  <c r="W144" i="14"/>
  <c r="X144" i="14" s="1"/>
  <c r="W137" i="14"/>
  <c r="X137" i="14" s="1"/>
  <c r="W125" i="14"/>
  <c r="X125" i="14" s="1"/>
  <c r="J105" i="14"/>
  <c r="J106" i="14"/>
  <c r="L106" i="14" s="1"/>
  <c r="J107" i="14"/>
  <c r="L107" i="14" s="1"/>
  <c r="J108" i="14"/>
  <c r="L108" i="14" s="1"/>
  <c r="J109" i="14"/>
  <c r="L109" i="14" s="1"/>
  <c r="J110" i="14"/>
  <c r="L110" i="14" s="1"/>
  <c r="J111" i="14"/>
  <c r="L111" i="14" s="1"/>
  <c r="J112" i="14"/>
  <c r="L112" i="14" s="1"/>
  <c r="J113" i="14"/>
  <c r="L113" i="14" s="1"/>
  <c r="J114" i="14"/>
  <c r="L114" i="14" s="1"/>
  <c r="J115" i="14"/>
  <c r="L115" i="14" s="1"/>
  <c r="J116" i="14"/>
  <c r="L116" i="14" s="1"/>
  <c r="J117" i="14"/>
  <c r="L117" i="14" s="1"/>
  <c r="J118" i="14"/>
  <c r="L118" i="14" s="1"/>
  <c r="J90" i="14"/>
  <c r="L90" i="14" s="1"/>
  <c r="T90" i="14"/>
  <c r="T91" i="14"/>
  <c r="V91" i="14" s="1"/>
  <c r="T92" i="14"/>
  <c r="W92" i="14" s="1"/>
  <c r="T93" i="14"/>
  <c r="W93" i="14" s="1"/>
  <c r="T94" i="14"/>
  <c r="W94" i="14" s="1"/>
  <c r="T95" i="14"/>
  <c r="V95" i="14" s="1"/>
  <c r="T96" i="14"/>
  <c r="W96" i="14" s="1"/>
  <c r="T97" i="14"/>
  <c r="V97" i="14" s="1"/>
  <c r="T98" i="14"/>
  <c r="W98" i="14" s="1"/>
  <c r="T99" i="14"/>
  <c r="W99" i="14" s="1"/>
  <c r="T100" i="14"/>
  <c r="W100" i="14" s="1"/>
  <c r="T101" i="14"/>
  <c r="W101" i="14" s="1"/>
  <c r="T102" i="14"/>
  <c r="T103" i="14"/>
  <c r="W103" i="14" s="1"/>
  <c r="T104" i="14"/>
  <c r="T105" i="14"/>
  <c r="W105" i="14" s="1"/>
  <c r="T106" i="14"/>
  <c r="W106" i="14" s="1"/>
  <c r="T107" i="14"/>
  <c r="T108" i="14"/>
  <c r="W108" i="14" s="1"/>
  <c r="T109" i="14"/>
  <c r="W109" i="14" s="1"/>
  <c r="T110" i="14"/>
  <c r="W110" i="14" s="1"/>
  <c r="T111" i="14"/>
  <c r="W111" i="14" s="1"/>
  <c r="T112" i="14"/>
  <c r="W112" i="14" s="1"/>
  <c r="T113" i="14"/>
  <c r="W113" i="14" s="1"/>
  <c r="T114" i="14"/>
  <c r="W114" i="14" s="1"/>
  <c r="T115" i="14"/>
  <c r="W115" i="14" s="1"/>
  <c r="T116" i="14"/>
  <c r="W116" i="14" s="1"/>
  <c r="T117" i="14"/>
  <c r="W117" i="14" s="1"/>
  <c r="T118" i="14"/>
  <c r="T119" i="14"/>
  <c r="W119" i="14" s="1"/>
  <c r="X119" i="14" s="1"/>
  <c r="T120" i="14"/>
  <c r="W120" i="14" s="1"/>
  <c r="X120" i="14" s="1"/>
  <c r="T121" i="14"/>
  <c r="W121" i="14" s="1"/>
  <c r="X121" i="14" s="1"/>
  <c r="T122" i="14"/>
  <c r="W122" i="14" s="1"/>
  <c r="X122" i="14" s="1"/>
  <c r="T123" i="14"/>
  <c r="T124" i="14"/>
  <c r="W124" i="14" s="1"/>
  <c r="X124" i="14" s="1"/>
  <c r="L105" i="14"/>
  <c r="J91" i="14"/>
  <c r="L91" i="14" s="1"/>
  <c r="J92" i="14"/>
  <c r="L92" i="14" s="1"/>
  <c r="J93" i="14"/>
  <c r="L93" i="14" s="1"/>
  <c r="J94" i="14"/>
  <c r="L94" i="14" s="1"/>
  <c r="J95" i="14"/>
  <c r="L95" i="14" s="1"/>
  <c r="J96" i="14"/>
  <c r="L96" i="14" s="1"/>
  <c r="J97" i="14"/>
  <c r="L97" i="14" s="1"/>
  <c r="J98" i="14"/>
  <c r="L98" i="14" s="1"/>
  <c r="J99" i="14"/>
  <c r="L99" i="14" s="1"/>
  <c r="J100" i="14"/>
  <c r="L100" i="14" s="1"/>
  <c r="J101" i="14"/>
  <c r="L101" i="14" s="1"/>
  <c r="J102" i="14"/>
  <c r="L102" i="14" s="1"/>
  <c r="J103" i="14"/>
  <c r="L103" i="14" s="1"/>
  <c r="J104" i="14"/>
  <c r="L104" i="14" s="1"/>
  <c r="T89" i="14"/>
  <c r="W89" i="14" s="1"/>
  <c r="T78" i="14"/>
  <c r="W78" i="14" s="1"/>
  <c r="T79" i="14"/>
  <c r="V79" i="14" s="1"/>
  <c r="T80" i="14"/>
  <c r="W80" i="14" s="1"/>
  <c r="T81" i="14"/>
  <c r="W81" i="14" s="1"/>
  <c r="T82" i="14"/>
  <c r="V82" i="14" s="1"/>
  <c r="T83" i="14"/>
  <c r="W83" i="14" s="1"/>
  <c r="T84" i="14"/>
  <c r="W84" i="14" s="1"/>
  <c r="T85" i="14"/>
  <c r="W85" i="14" s="1"/>
  <c r="T86" i="14"/>
  <c r="W86" i="14" s="1"/>
  <c r="T87" i="14"/>
  <c r="T88" i="14"/>
  <c r="W88" i="14" s="1"/>
  <c r="J78" i="14"/>
  <c r="L78" i="14" s="1"/>
  <c r="J79" i="14"/>
  <c r="L79" i="14" s="1"/>
  <c r="J80" i="14"/>
  <c r="L80" i="14" s="1"/>
  <c r="J81" i="14"/>
  <c r="L81" i="14" s="1"/>
  <c r="J82" i="14"/>
  <c r="L82" i="14" s="1"/>
  <c r="J83" i="14"/>
  <c r="L83" i="14" s="1"/>
  <c r="J84" i="14"/>
  <c r="L84" i="14" s="1"/>
  <c r="J85" i="14"/>
  <c r="L85" i="14" s="1"/>
  <c r="J86" i="14"/>
  <c r="L86" i="14" s="1"/>
  <c r="J87" i="14"/>
  <c r="L87" i="14" s="1"/>
  <c r="J88" i="14"/>
  <c r="L88" i="14" s="1"/>
  <c r="J89" i="14"/>
  <c r="L89" i="14" s="1"/>
  <c r="X86" i="14" l="1"/>
  <c r="X84" i="14"/>
  <c r="X81" i="14"/>
  <c r="X78" i="14"/>
  <c r="X103" i="14"/>
  <c r="X100" i="14"/>
  <c r="X98" i="14"/>
  <c r="X94" i="14"/>
  <c r="X92" i="14"/>
  <c r="V123" i="14"/>
  <c r="W123" i="14" s="1"/>
  <c r="X123" i="14" s="1"/>
  <c r="V118" i="14"/>
  <c r="W118" i="14" s="1"/>
  <c r="X118" i="14" s="1"/>
  <c r="V87" i="14"/>
  <c r="W87" i="14" s="1"/>
  <c r="X87" i="14" s="1"/>
  <c r="V102" i="14"/>
  <c r="W102" i="14" s="1"/>
  <c r="X102" i="14" s="1"/>
  <c r="X116" i="14"/>
  <c r="X114" i="14"/>
  <c r="X106" i="14"/>
  <c r="X88" i="14"/>
  <c r="X85" i="14"/>
  <c r="X83" i="14"/>
  <c r="X80" i="14"/>
  <c r="X101" i="14"/>
  <c r="X99" i="14"/>
  <c r="X96" i="14"/>
  <c r="X93" i="14"/>
  <c r="X105" i="14"/>
  <c r="V107" i="14"/>
  <c r="W107" i="14" s="1"/>
  <c r="X107" i="14" s="1"/>
  <c r="V104" i="14"/>
  <c r="W104" i="14" s="1"/>
  <c r="X104" i="14" s="1"/>
  <c r="W95" i="14"/>
  <c r="X95" i="14" s="1"/>
  <c r="X117" i="14"/>
  <c r="X115" i="14"/>
  <c r="X113" i="14"/>
  <c r="X112" i="14"/>
  <c r="X109" i="14"/>
  <c r="X110" i="14"/>
  <c r="X111" i="14"/>
  <c r="X108" i="14"/>
  <c r="W97" i="14"/>
  <c r="X97" i="14" s="1"/>
  <c r="V90" i="14"/>
  <c r="W90" i="14" s="1"/>
  <c r="X90" i="14" s="1"/>
  <c r="W91" i="14"/>
  <c r="X91" i="14" s="1"/>
  <c r="W82" i="14"/>
  <c r="X82" i="14" s="1"/>
  <c r="W79" i="14"/>
  <c r="X79" i="14" s="1"/>
  <c r="X89" i="14"/>
  <c r="T73" i="14"/>
  <c r="W73" i="14" s="1"/>
  <c r="T74" i="14"/>
  <c r="W74" i="14" s="1"/>
  <c r="T75" i="14"/>
  <c r="T76" i="14"/>
  <c r="W76" i="14" s="1"/>
  <c r="T77" i="14"/>
  <c r="J69" i="14"/>
  <c r="L69" i="14" s="1"/>
  <c r="J70" i="14"/>
  <c r="J71" i="14"/>
  <c r="L71" i="14" s="1"/>
  <c r="J72" i="14"/>
  <c r="L72" i="14" s="1"/>
  <c r="J73" i="14"/>
  <c r="L73" i="14" s="1"/>
  <c r="J74" i="14"/>
  <c r="L74" i="14" s="1"/>
  <c r="J75" i="14"/>
  <c r="L75" i="14" s="1"/>
  <c r="J76" i="14"/>
  <c r="L76" i="14" s="1"/>
  <c r="J77" i="14"/>
  <c r="L77" i="14" s="1"/>
  <c r="L70" i="14"/>
  <c r="J47" i="14"/>
  <c r="L47" i="14" s="1"/>
  <c r="J48" i="14"/>
  <c r="L48" i="14" s="1"/>
  <c r="J49" i="14"/>
  <c r="L49" i="14" s="1"/>
  <c r="J50" i="14"/>
  <c r="L50" i="14" s="1"/>
  <c r="J51" i="14"/>
  <c r="L51" i="14" s="1"/>
  <c r="J52" i="14"/>
  <c r="L52" i="14" s="1"/>
  <c r="J53" i="14"/>
  <c r="L53" i="14" s="1"/>
  <c r="J54" i="14"/>
  <c r="L54" i="14" s="1"/>
  <c r="J55" i="14"/>
  <c r="L55" i="14" s="1"/>
  <c r="J56" i="14"/>
  <c r="L56" i="14" s="1"/>
  <c r="J57" i="14"/>
  <c r="L57" i="14" s="1"/>
  <c r="J58" i="14"/>
  <c r="L58" i="14" s="1"/>
  <c r="J59" i="14"/>
  <c r="L59" i="14" s="1"/>
  <c r="J60" i="14"/>
  <c r="L60" i="14" s="1"/>
  <c r="J61" i="14"/>
  <c r="L61" i="14" s="1"/>
  <c r="J62" i="14"/>
  <c r="L62" i="14" s="1"/>
  <c r="J63" i="14"/>
  <c r="L63" i="14" s="1"/>
  <c r="J64" i="14"/>
  <c r="L64" i="14" s="1"/>
  <c r="J65" i="14"/>
  <c r="L65" i="14" s="1"/>
  <c r="J66" i="14"/>
  <c r="L66" i="14" s="1"/>
  <c r="J67" i="14"/>
  <c r="L67" i="14" s="1"/>
  <c r="J68" i="14"/>
  <c r="L68" i="14" s="1"/>
  <c r="J44" i="14"/>
  <c r="J45" i="14"/>
  <c r="L45" i="14" s="1"/>
  <c r="J46" i="14"/>
  <c r="L46" i="14" s="1"/>
  <c r="T44" i="14"/>
  <c r="W44" i="14" s="1"/>
  <c r="T45" i="14"/>
  <c r="W45" i="14" s="1"/>
  <c r="T46" i="14"/>
  <c r="W46" i="14" s="1"/>
  <c r="T47" i="14"/>
  <c r="W47" i="14" s="1"/>
  <c r="T48" i="14"/>
  <c r="W48" i="14" s="1"/>
  <c r="T49" i="14"/>
  <c r="W49" i="14" s="1"/>
  <c r="T50" i="14"/>
  <c r="W50" i="14" s="1"/>
  <c r="T51" i="14"/>
  <c r="T52" i="14"/>
  <c r="W52" i="14" s="1"/>
  <c r="T53" i="14"/>
  <c r="W53" i="14" s="1"/>
  <c r="T54" i="14"/>
  <c r="V54" i="14" s="1"/>
  <c r="T55" i="14"/>
  <c r="W55" i="14" s="1"/>
  <c r="T56" i="14"/>
  <c r="T57" i="14"/>
  <c r="W57" i="14" s="1"/>
  <c r="T58" i="14"/>
  <c r="T59" i="14"/>
  <c r="W59" i="14" s="1"/>
  <c r="T60" i="14"/>
  <c r="T61" i="14"/>
  <c r="W61" i="14" s="1"/>
  <c r="T62" i="14"/>
  <c r="T63" i="14"/>
  <c r="W63" i="14" s="1"/>
  <c r="T64" i="14"/>
  <c r="W64" i="14" s="1"/>
  <c r="T65" i="14"/>
  <c r="W65" i="14" s="1"/>
  <c r="T66" i="14"/>
  <c r="T67" i="14"/>
  <c r="W67" i="14" s="1"/>
  <c r="T68" i="14"/>
  <c r="T69" i="14"/>
  <c r="W69" i="14" s="1"/>
  <c r="T70" i="14"/>
  <c r="W70" i="14" s="1"/>
  <c r="T71" i="14"/>
  <c r="W71" i="14" s="1"/>
  <c r="T72" i="14"/>
  <c r="W72" i="14" s="1"/>
  <c r="L44" i="14"/>
  <c r="J42" i="14"/>
  <c r="L42" i="14" s="1"/>
  <c r="J43" i="14"/>
  <c r="L43" i="14" s="1"/>
  <c r="T36" i="14"/>
  <c r="V36" i="14" s="1"/>
  <c r="T37" i="14"/>
  <c r="W37" i="14" s="1"/>
  <c r="T38" i="14"/>
  <c r="W38" i="14" s="1"/>
  <c r="T39" i="14"/>
  <c r="W39" i="14" s="1"/>
  <c r="T40" i="14"/>
  <c r="W40" i="14" s="1"/>
  <c r="T41" i="14"/>
  <c r="W41" i="14" s="1"/>
  <c r="T42" i="14"/>
  <c r="W42" i="14" s="1"/>
  <c r="T43" i="14"/>
  <c r="V43" i="14" s="1"/>
  <c r="T23" i="14"/>
  <c r="T24" i="14"/>
  <c r="T25" i="14"/>
  <c r="T26" i="14"/>
  <c r="V26" i="14" s="1"/>
  <c r="T27" i="14"/>
  <c r="V27" i="14" s="1"/>
  <c r="T28" i="14"/>
  <c r="T29" i="14"/>
  <c r="T30" i="14"/>
  <c r="T31" i="14"/>
  <c r="V31" i="14" s="1"/>
  <c r="T32" i="14"/>
  <c r="T33" i="14"/>
  <c r="T34" i="14"/>
  <c r="T35" i="14"/>
  <c r="X72" i="14" l="1"/>
  <c r="X70" i="14"/>
  <c r="X71" i="14"/>
  <c r="X65" i="14"/>
  <c r="X63" i="14"/>
  <c r="X59" i="14"/>
  <c r="X57" i="14"/>
  <c r="X50" i="14"/>
  <c r="X48" i="14"/>
  <c r="X46" i="14"/>
  <c r="V68" i="14"/>
  <c r="W68" i="14" s="1"/>
  <c r="X68" i="14" s="1"/>
  <c r="V62" i="14"/>
  <c r="W62" i="14" s="1"/>
  <c r="X62" i="14" s="1"/>
  <c r="X45" i="14"/>
  <c r="X55" i="14"/>
  <c r="X52" i="14"/>
  <c r="V58" i="14"/>
  <c r="W58" i="14" s="1"/>
  <c r="X58" i="14" s="1"/>
  <c r="X74" i="14"/>
  <c r="V77" i="14"/>
  <c r="W77" i="14" s="1"/>
  <c r="X77" i="14" s="1"/>
  <c r="X42" i="14"/>
  <c r="X61" i="14"/>
  <c r="X53" i="14"/>
  <c r="X49" i="14"/>
  <c r="X47" i="14"/>
  <c r="X44" i="14"/>
  <c r="V66" i="14"/>
  <c r="W66" i="14" s="1"/>
  <c r="X66" i="14" s="1"/>
  <c r="V60" i="14"/>
  <c r="W60" i="14" s="1"/>
  <c r="X60" i="14" s="1"/>
  <c r="X67" i="14"/>
  <c r="X64" i="14"/>
  <c r="V51" i="14"/>
  <c r="W51" i="14" s="1"/>
  <c r="X51" i="14" s="1"/>
  <c r="V56" i="14"/>
  <c r="W56" i="14" s="1"/>
  <c r="X56" i="14" s="1"/>
  <c r="X76" i="14"/>
  <c r="X73" i="14"/>
  <c r="X69" i="14"/>
  <c r="V75" i="14"/>
  <c r="W75" i="14" s="1"/>
  <c r="X75" i="14" s="1"/>
  <c r="W54" i="14"/>
  <c r="X54" i="14" s="1"/>
  <c r="W43" i="14"/>
  <c r="X43" i="14" s="1"/>
  <c r="W36" i="14"/>
  <c r="J11" i="14"/>
  <c r="L11" i="14" s="1"/>
  <c r="J12" i="14"/>
  <c r="L12" i="14" s="1"/>
  <c r="J13" i="14"/>
  <c r="L13" i="14" s="1"/>
  <c r="J14" i="14"/>
  <c r="L14" i="14" s="1"/>
  <c r="J15" i="14"/>
  <c r="L15" i="14" s="1"/>
  <c r="J16" i="14"/>
  <c r="L16" i="14" s="1"/>
  <c r="J17" i="14"/>
  <c r="L17" i="14" s="1"/>
  <c r="J18" i="14"/>
  <c r="L18" i="14" s="1"/>
  <c r="J19" i="14"/>
  <c r="L19" i="14" s="1"/>
  <c r="J20" i="14"/>
  <c r="L20" i="14" s="1"/>
  <c r="J21" i="14"/>
  <c r="L21" i="14" s="1"/>
  <c r="J22" i="14"/>
  <c r="L22" i="14" s="1"/>
  <c r="J23" i="14"/>
  <c r="L23" i="14" s="1"/>
  <c r="J24" i="14"/>
  <c r="L24" i="14" s="1"/>
  <c r="J25" i="14"/>
  <c r="L25" i="14" s="1"/>
  <c r="J26" i="14"/>
  <c r="L26" i="14" s="1"/>
  <c r="J27" i="14"/>
  <c r="L27" i="14" s="1"/>
  <c r="J28" i="14"/>
  <c r="L28" i="14" s="1"/>
  <c r="J29" i="14"/>
  <c r="L29" i="14" s="1"/>
  <c r="J30" i="14"/>
  <c r="L30" i="14" s="1"/>
  <c r="J31" i="14"/>
  <c r="L31" i="14" s="1"/>
  <c r="J32" i="14"/>
  <c r="L32" i="14" s="1"/>
  <c r="J33" i="14"/>
  <c r="L33" i="14" s="1"/>
  <c r="J34" i="14"/>
  <c r="L34" i="14" s="1"/>
  <c r="J35" i="14"/>
  <c r="L35" i="14" s="1"/>
  <c r="J36" i="14"/>
  <c r="J37" i="14"/>
  <c r="L37" i="14" s="1"/>
  <c r="X37" i="14" s="1"/>
  <c r="J38" i="14"/>
  <c r="L38" i="14" s="1"/>
  <c r="X38" i="14" s="1"/>
  <c r="J39" i="14"/>
  <c r="L39" i="14" s="1"/>
  <c r="X39" i="14" s="1"/>
  <c r="J40" i="14"/>
  <c r="L40" i="14" s="1"/>
  <c r="X40" i="14" s="1"/>
  <c r="J41" i="14"/>
  <c r="L41" i="14" s="1"/>
  <c r="X41" i="14" s="1"/>
  <c r="W23" i="14"/>
  <c r="W24" i="14"/>
  <c r="W25" i="14"/>
  <c r="W26" i="14"/>
  <c r="W27" i="14"/>
  <c r="W28" i="14"/>
  <c r="W29" i="14"/>
  <c r="W30" i="14"/>
  <c r="W31" i="14"/>
  <c r="W32" i="14"/>
  <c r="W33" i="14"/>
  <c r="W34" i="14"/>
  <c r="W35" i="14"/>
  <c r="T11" i="14"/>
  <c r="V11" i="14" s="1"/>
  <c r="W11" i="14" s="1"/>
  <c r="T12" i="14"/>
  <c r="W12" i="14" s="1"/>
  <c r="T13" i="14"/>
  <c r="V13" i="14" s="1"/>
  <c r="T14" i="14"/>
  <c r="W14" i="14" s="1"/>
  <c r="T15" i="14"/>
  <c r="W15" i="14" s="1"/>
  <c r="T16" i="14"/>
  <c r="W16" i="14" s="1"/>
  <c r="T17" i="14"/>
  <c r="W17" i="14" s="1"/>
  <c r="T18" i="14"/>
  <c r="W18" i="14" s="1"/>
  <c r="T19" i="14"/>
  <c r="W19" i="14" s="1"/>
  <c r="T20" i="14"/>
  <c r="T21" i="14"/>
  <c r="W21" i="14" s="1"/>
  <c r="T22" i="14"/>
  <c r="V22" i="14" s="1"/>
  <c r="T10" i="14"/>
  <c r="V10" i="14" s="1"/>
  <c r="J10" i="14"/>
  <c r="L10" i="14" s="1"/>
  <c r="J513" i="13"/>
  <c r="L513" i="13" s="1"/>
  <c r="J514" i="13"/>
  <c r="L514" i="13" s="1"/>
  <c r="T513" i="13"/>
  <c r="T514" i="13"/>
  <c r="W514" i="13" s="1"/>
  <c r="W513" i="13"/>
  <c r="T508" i="13"/>
  <c r="W508" i="13" s="1"/>
  <c r="T509" i="13"/>
  <c r="W509" i="13" s="1"/>
  <c r="T510" i="13"/>
  <c r="W510" i="13" s="1"/>
  <c r="T511" i="13"/>
  <c r="W511" i="13" s="1"/>
  <c r="J508" i="13"/>
  <c r="L508" i="13" s="1"/>
  <c r="J509" i="13"/>
  <c r="L509" i="13" s="1"/>
  <c r="J510" i="13"/>
  <c r="L510" i="13" s="1"/>
  <c r="J511" i="13"/>
  <c r="L511" i="13" s="1"/>
  <c r="T502" i="13"/>
  <c r="V502" i="13" s="1"/>
  <c r="J502" i="13"/>
  <c r="L502" i="13" s="1"/>
  <c r="T496" i="13"/>
  <c r="V496" i="13" s="1"/>
  <c r="W496" i="13" s="1"/>
  <c r="X496" i="13" s="1"/>
  <c r="X11" i="14" l="1"/>
  <c r="X513" i="13"/>
  <c r="W502" i="13"/>
  <c r="X502" i="13" s="1"/>
  <c r="X510" i="13"/>
  <c r="X508" i="13"/>
  <c r="X511" i="13"/>
  <c r="X509" i="13"/>
  <c r="X514" i="13"/>
  <c r="X31" i="14"/>
  <c r="X19" i="14"/>
  <c r="X17" i="14"/>
  <c r="X15" i="14"/>
  <c r="X12" i="14"/>
  <c r="L36" i="14"/>
  <c r="X36" i="14" s="1"/>
  <c r="X21" i="14"/>
  <c r="X18" i="14"/>
  <c r="X16" i="14"/>
  <c r="X14" i="14"/>
  <c r="V20" i="14"/>
  <c r="W20" i="14" s="1"/>
  <c r="X20" i="14" s="1"/>
  <c r="X35" i="14"/>
  <c r="X34" i="14"/>
  <c r="X33" i="14"/>
  <c r="X32" i="14"/>
  <c r="X30" i="14"/>
  <c r="X29" i="14"/>
  <c r="X28" i="14"/>
  <c r="X27" i="14"/>
  <c r="X26" i="14"/>
  <c r="X25" i="14"/>
  <c r="X24" i="14"/>
  <c r="X23" i="14"/>
  <c r="W22" i="14"/>
  <c r="X22" i="14" s="1"/>
  <c r="W13" i="14"/>
  <c r="X13" i="14" s="1"/>
  <c r="W10" i="14"/>
  <c r="X10" i="14" s="1"/>
  <c r="J497" i="13"/>
  <c r="L497" i="13" s="1"/>
  <c r="J498" i="13"/>
  <c r="L498" i="13" s="1"/>
  <c r="J499" i="13"/>
  <c r="L499" i="13" s="1"/>
  <c r="J500" i="13"/>
  <c r="L500" i="13" s="1"/>
  <c r="J501" i="13"/>
  <c r="L501" i="13" s="1"/>
  <c r="J503" i="13"/>
  <c r="L503" i="13" s="1"/>
  <c r="J504" i="13"/>
  <c r="L504" i="13" s="1"/>
  <c r="J505" i="13"/>
  <c r="L505" i="13" s="1"/>
  <c r="J506" i="13"/>
  <c r="L506" i="13" s="1"/>
  <c r="J488" i="13"/>
  <c r="L488" i="13" s="1"/>
  <c r="J489" i="13"/>
  <c r="L489" i="13" s="1"/>
  <c r="J490" i="13"/>
  <c r="L490" i="13" s="1"/>
  <c r="J491" i="13"/>
  <c r="L491" i="13" s="1"/>
  <c r="J492" i="13"/>
  <c r="L492" i="13" s="1"/>
  <c r="J493" i="13"/>
  <c r="L493" i="13" s="1"/>
  <c r="J494" i="13"/>
  <c r="L494" i="13" s="1"/>
  <c r="J495" i="13"/>
  <c r="L495" i="13" s="1"/>
  <c r="T477" i="13" l="1"/>
  <c r="W477" i="13" s="1"/>
  <c r="T478" i="13"/>
  <c r="W478" i="13" s="1"/>
  <c r="T479" i="13"/>
  <c r="W479" i="13" s="1"/>
  <c r="T480" i="13"/>
  <c r="W480" i="13" s="1"/>
  <c r="T481" i="13"/>
  <c r="V481" i="13" s="1"/>
  <c r="T482" i="13"/>
  <c r="W482" i="13" s="1"/>
  <c r="T483" i="13"/>
  <c r="W483" i="13" s="1"/>
  <c r="T484" i="13"/>
  <c r="T485" i="13"/>
  <c r="W485" i="13" s="1"/>
  <c r="T486" i="13"/>
  <c r="W486" i="13" s="1"/>
  <c r="T487" i="13"/>
  <c r="W487" i="13" s="1"/>
  <c r="T488" i="13"/>
  <c r="T489" i="13"/>
  <c r="W489" i="13" s="1"/>
  <c r="X489" i="13" s="1"/>
  <c r="T490" i="13"/>
  <c r="W490" i="13" s="1"/>
  <c r="X490" i="13" s="1"/>
  <c r="T491" i="13"/>
  <c r="W491" i="13" s="1"/>
  <c r="X491" i="13" s="1"/>
  <c r="T492" i="13"/>
  <c r="T493" i="13"/>
  <c r="W493" i="13" s="1"/>
  <c r="X493" i="13" s="1"/>
  <c r="T494" i="13"/>
  <c r="T495" i="13"/>
  <c r="W495" i="13" s="1"/>
  <c r="X495" i="13" s="1"/>
  <c r="T497" i="13"/>
  <c r="W497" i="13" s="1"/>
  <c r="X497" i="13" s="1"/>
  <c r="T498" i="13"/>
  <c r="W498" i="13" s="1"/>
  <c r="X498" i="13" s="1"/>
  <c r="T499" i="13"/>
  <c r="T500" i="13"/>
  <c r="W500" i="13" s="1"/>
  <c r="X500" i="13" s="1"/>
  <c r="T501" i="13"/>
  <c r="W501" i="13" s="1"/>
  <c r="X501" i="13" s="1"/>
  <c r="T503" i="13"/>
  <c r="W503" i="13" s="1"/>
  <c r="X503" i="13" s="1"/>
  <c r="T504" i="13"/>
  <c r="T505" i="13"/>
  <c r="W505" i="13" s="1"/>
  <c r="X505" i="13" s="1"/>
  <c r="T506" i="13"/>
  <c r="W506" i="13" s="1"/>
  <c r="X506" i="13" s="1"/>
  <c r="J477" i="13"/>
  <c r="L477" i="13" s="1"/>
  <c r="J478" i="13"/>
  <c r="L478" i="13" s="1"/>
  <c r="J479" i="13"/>
  <c r="L479" i="13" s="1"/>
  <c r="J480" i="13"/>
  <c r="L480" i="13" s="1"/>
  <c r="J481" i="13"/>
  <c r="L481" i="13" s="1"/>
  <c r="J482" i="13"/>
  <c r="L482" i="13" s="1"/>
  <c r="J483" i="13"/>
  <c r="L483" i="13" s="1"/>
  <c r="J484" i="13"/>
  <c r="L484" i="13" s="1"/>
  <c r="J485" i="13"/>
  <c r="L485" i="13" s="1"/>
  <c r="J486" i="13"/>
  <c r="L486" i="13" s="1"/>
  <c r="J487" i="13"/>
  <c r="L487" i="13" s="1"/>
  <c r="T476" i="13"/>
  <c r="V476" i="13" s="1"/>
  <c r="T473" i="13"/>
  <c r="V473" i="13" s="1"/>
  <c r="T474" i="13"/>
  <c r="W474" i="13" s="1"/>
  <c r="T475" i="13"/>
  <c r="W475" i="13" s="1"/>
  <c r="J469" i="13"/>
  <c r="L469" i="13" s="1"/>
  <c r="J470" i="13"/>
  <c r="L470" i="13" s="1"/>
  <c r="J471" i="13"/>
  <c r="L471" i="13" s="1"/>
  <c r="J472" i="13"/>
  <c r="L472" i="13" s="1"/>
  <c r="J473" i="13"/>
  <c r="L473" i="13" s="1"/>
  <c r="J474" i="13"/>
  <c r="L474" i="13" s="1"/>
  <c r="J475" i="13"/>
  <c r="L475" i="13" s="1"/>
  <c r="J476" i="13"/>
  <c r="L476" i="13" s="1"/>
  <c r="J464" i="13"/>
  <c r="L464" i="13" s="1"/>
  <c r="J465" i="13"/>
  <c r="L465" i="13" s="1"/>
  <c r="J466" i="13"/>
  <c r="L466" i="13" s="1"/>
  <c r="J467" i="13"/>
  <c r="L467" i="13" s="1"/>
  <c r="J468" i="13"/>
  <c r="L468" i="13" s="1"/>
  <c r="T454" i="13"/>
  <c r="T455" i="13"/>
  <c r="W455" i="13" s="1"/>
  <c r="T456" i="13"/>
  <c r="W456" i="13" s="1"/>
  <c r="T457" i="13"/>
  <c r="V457" i="13" s="1"/>
  <c r="T458" i="13"/>
  <c r="W458" i="13" s="1"/>
  <c r="T459" i="13"/>
  <c r="W459" i="13" s="1"/>
  <c r="T460" i="13"/>
  <c r="W460" i="13" s="1"/>
  <c r="T461" i="13"/>
  <c r="W461" i="13" s="1"/>
  <c r="T462" i="13"/>
  <c r="W462" i="13" s="1"/>
  <c r="T463" i="13"/>
  <c r="W463" i="13" s="1"/>
  <c r="T464" i="13"/>
  <c r="V464" i="13" s="1"/>
  <c r="T465" i="13"/>
  <c r="W465" i="13" s="1"/>
  <c r="T466" i="13"/>
  <c r="W466" i="13" s="1"/>
  <c r="T467" i="13"/>
  <c r="T468" i="13"/>
  <c r="W468" i="13" s="1"/>
  <c r="T469" i="13"/>
  <c r="W469" i="13" s="1"/>
  <c r="T470" i="13"/>
  <c r="W470" i="13" s="1"/>
  <c r="T471" i="13"/>
  <c r="V471" i="13" s="1"/>
  <c r="T472" i="13"/>
  <c r="W472" i="13" s="1"/>
  <c r="J454" i="13"/>
  <c r="L454" i="13" s="1"/>
  <c r="J455" i="13"/>
  <c r="L455" i="13" s="1"/>
  <c r="J456" i="13"/>
  <c r="L456" i="13" s="1"/>
  <c r="J457" i="13"/>
  <c r="L457" i="13" s="1"/>
  <c r="J458" i="13"/>
  <c r="L458" i="13" s="1"/>
  <c r="J459" i="13"/>
  <c r="L459" i="13" s="1"/>
  <c r="J460" i="13"/>
  <c r="L460" i="13" s="1"/>
  <c r="J461" i="13"/>
  <c r="L461" i="13" s="1"/>
  <c r="J462" i="13"/>
  <c r="L462" i="13" s="1"/>
  <c r="J463" i="13"/>
  <c r="L463" i="13" s="1"/>
  <c r="T12" i="13"/>
  <c r="J12" i="13"/>
  <c r="L12" i="13" s="1"/>
  <c r="V12" i="13" l="1"/>
  <c r="W12" i="13" s="1"/>
  <c r="X12" i="13" s="1"/>
  <c r="X462" i="13"/>
  <c r="X460" i="13"/>
  <c r="X458" i="13"/>
  <c r="X455" i="13"/>
  <c r="X468" i="13"/>
  <c r="X465" i="13"/>
  <c r="V454" i="13"/>
  <c r="W454" i="13" s="1"/>
  <c r="X454" i="13" s="1"/>
  <c r="X475" i="13"/>
  <c r="X472" i="13"/>
  <c r="X469" i="13"/>
  <c r="X486" i="13"/>
  <c r="X485" i="13"/>
  <c r="X482" i="13"/>
  <c r="X479" i="13"/>
  <c r="X477" i="13"/>
  <c r="V492" i="13"/>
  <c r="W492" i="13" s="1"/>
  <c r="X492" i="13" s="1"/>
  <c r="X463" i="13"/>
  <c r="X461" i="13"/>
  <c r="X459" i="13"/>
  <c r="X456" i="13"/>
  <c r="W471" i="13"/>
  <c r="X471" i="13" s="1"/>
  <c r="X466" i="13"/>
  <c r="V467" i="13"/>
  <c r="W467" i="13" s="1"/>
  <c r="X467" i="13" s="1"/>
  <c r="X474" i="13"/>
  <c r="X470" i="13"/>
  <c r="W476" i="13"/>
  <c r="X476" i="13" s="1"/>
  <c r="X487" i="13"/>
  <c r="X483" i="13"/>
  <c r="X480" i="13"/>
  <c r="X478" i="13"/>
  <c r="V504" i="13"/>
  <c r="W504" i="13" s="1"/>
  <c r="X504" i="13" s="1"/>
  <c r="V499" i="13"/>
  <c r="W499" i="13" s="1"/>
  <c r="X499" i="13" s="1"/>
  <c r="V494" i="13"/>
  <c r="W494" i="13" s="1"/>
  <c r="X494" i="13" s="1"/>
  <c r="V488" i="13"/>
  <c r="W488" i="13" s="1"/>
  <c r="X488" i="13" s="1"/>
  <c r="V484" i="13"/>
  <c r="W484" i="13" s="1"/>
  <c r="X484" i="13" s="1"/>
  <c r="W481" i="13"/>
  <c r="X481" i="13" s="1"/>
  <c r="W473" i="13"/>
  <c r="X473" i="13" s="1"/>
  <c r="W464" i="13"/>
  <c r="X464" i="13" s="1"/>
  <c r="W457" i="13"/>
  <c r="X457" i="13" s="1"/>
  <c r="T445" i="13"/>
  <c r="W445" i="13" s="1"/>
  <c r="T446" i="13"/>
  <c r="V446" i="13" s="1"/>
  <c r="T447" i="13"/>
  <c r="W447" i="13" s="1"/>
  <c r="T448" i="13"/>
  <c r="W448" i="13" s="1"/>
  <c r="T449" i="13"/>
  <c r="W449" i="13" s="1"/>
  <c r="T450" i="13"/>
  <c r="T451" i="13"/>
  <c r="W451" i="13" s="1"/>
  <c r="T452" i="13"/>
  <c r="W452" i="13" s="1"/>
  <c r="T453" i="13"/>
  <c r="W453" i="13" s="1"/>
  <c r="J445" i="13"/>
  <c r="L445" i="13" s="1"/>
  <c r="J446" i="13"/>
  <c r="L446" i="13" s="1"/>
  <c r="J447" i="13"/>
  <c r="L447" i="13" s="1"/>
  <c r="J448" i="13"/>
  <c r="L448" i="13" s="1"/>
  <c r="J449" i="13"/>
  <c r="L449" i="13" s="1"/>
  <c r="J450" i="13"/>
  <c r="L450" i="13" s="1"/>
  <c r="J451" i="13"/>
  <c r="L451" i="13" s="1"/>
  <c r="J452" i="13"/>
  <c r="L452" i="13" s="1"/>
  <c r="J453" i="13"/>
  <c r="L453" i="13" s="1"/>
  <c r="T423" i="13"/>
  <c r="V423" i="13" s="1"/>
  <c r="J423" i="13"/>
  <c r="L423" i="13" s="1"/>
  <c r="J438" i="13"/>
  <c r="L438" i="13" s="1"/>
  <c r="T438" i="13"/>
  <c r="V438" i="13" s="1"/>
  <c r="T439" i="13"/>
  <c r="V439" i="13" s="1"/>
  <c r="W423" i="13" l="1"/>
  <c r="X423" i="13" s="1"/>
  <c r="X453" i="13"/>
  <c r="X449" i="13"/>
  <c r="X447" i="13"/>
  <c r="V450" i="13"/>
  <c r="W450" i="13" s="1"/>
  <c r="X450" i="13" s="1"/>
  <c r="X452" i="13"/>
  <c r="X451" i="13"/>
  <c r="X448" i="13"/>
  <c r="X445" i="13"/>
  <c r="W446" i="13"/>
  <c r="X446" i="13" s="1"/>
  <c r="T420" i="13"/>
  <c r="W420" i="13" s="1"/>
  <c r="J420" i="13"/>
  <c r="L420" i="13" s="1"/>
  <c r="T416" i="13"/>
  <c r="W416" i="13" s="1"/>
  <c r="T417" i="13"/>
  <c r="W417" i="13" s="1"/>
  <c r="T418" i="13"/>
  <c r="W418" i="13" s="1"/>
  <c r="T419" i="13"/>
  <c r="W419" i="13" s="1"/>
  <c r="T421" i="13"/>
  <c r="T422" i="13"/>
  <c r="W422" i="13" s="1"/>
  <c r="T424" i="13"/>
  <c r="T425" i="13"/>
  <c r="W425" i="13" s="1"/>
  <c r="T426" i="13"/>
  <c r="W426" i="13" s="1"/>
  <c r="T427" i="13"/>
  <c r="T428" i="13"/>
  <c r="W428" i="13" s="1"/>
  <c r="T429" i="13"/>
  <c r="V429" i="13" s="1"/>
  <c r="T430" i="13"/>
  <c r="T431" i="13"/>
  <c r="W431" i="13" s="1"/>
  <c r="T432" i="13"/>
  <c r="T433" i="13"/>
  <c r="W433" i="13" s="1"/>
  <c r="T434" i="13"/>
  <c r="T435" i="13"/>
  <c r="W435" i="13" s="1"/>
  <c r="T436" i="13"/>
  <c r="W436" i="13" s="1"/>
  <c r="T437" i="13"/>
  <c r="W437" i="13" s="1"/>
  <c r="W439" i="13"/>
  <c r="T440" i="13"/>
  <c r="W440" i="13" s="1"/>
  <c r="T441" i="13"/>
  <c r="W441" i="13" s="1"/>
  <c r="T442" i="13"/>
  <c r="T443" i="13"/>
  <c r="W443" i="13" s="1"/>
  <c r="T444" i="13"/>
  <c r="J416" i="13"/>
  <c r="L416" i="13" s="1"/>
  <c r="J417" i="13"/>
  <c r="L417" i="13" s="1"/>
  <c r="J418" i="13"/>
  <c r="L418" i="13" s="1"/>
  <c r="J419" i="13"/>
  <c r="L419" i="13" s="1"/>
  <c r="J421" i="13"/>
  <c r="L421" i="13" s="1"/>
  <c r="J422" i="13"/>
  <c r="L422" i="13" s="1"/>
  <c r="J424" i="13"/>
  <c r="L424" i="13" s="1"/>
  <c r="J425" i="13"/>
  <c r="L425" i="13" s="1"/>
  <c r="J426" i="13"/>
  <c r="L426" i="13" s="1"/>
  <c r="J427" i="13"/>
  <c r="L427" i="13" s="1"/>
  <c r="J428" i="13"/>
  <c r="L428" i="13" s="1"/>
  <c r="J429" i="13"/>
  <c r="L429" i="13" s="1"/>
  <c r="J430" i="13"/>
  <c r="L430" i="13" s="1"/>
  <c r="J431" i="13"/>
  <c r="L431" i="13" s="1"/>
  <c r="J432" i="13"/>
  <c r="L432" i="13" s="1"/>
  <c r="J433" i="13"/>
  <c r="L433" i="13" s="1"/>
  <c r="J434" i="13"/>
  <c r="L434" i="13" s="1"/>
  <c r="J435" i="13"/>
  <c r="L435" i="13" s="1"/>
  <c r="J436" i="13"/>
  <c r="L436" i="13" s="1"/>
  <c r="J437" i="13"/>
  <c r="L437" i="13" s="1"/>
  <c r="J439" i="13"/>
  <c r="L439" i="13" s="1"/>
  <c r="J440" i="13"/>
  <c r="L440" i="13" s="1"/>
  <c r="J441" i="13"/>
  <c r="L441" i="13" s="1"/>
  <c r="J442" i="13"/>
  <c r="L442" i="13" s="1"/>
  <c r="J443" i="13"/>
  <c r="L443" i="13" s="1"/>
  <c r="J444" i="13"/>
  <c r="L444" i="13" s="1"/>
  <c r="X443" i="13" l="1"/>
  <c r="X436" i="13"/>
  <c r="X422" i="13"/>
  <c r="X420" i="13"/>
  <c r="X440" i="13"/>
  <c r="X433" i="13"/>
  <c r="X426" i="13"/>
  <c r="X419" i="13"/>
  <c r="X417" i="13"/>
  <c r="V442" i="13"/>
  <c r="W442" i="13" s="1"/>
  <c r="X442" i="13" s="1"/>
  <c r="V432" i="13"/>
  <c r="W432" i="13" s="1"/>
  <c r="X432" i="13" s="1"/>
  <c r="X441" i="13"/>
  <c r="X437" i="13"/>
  <c r="X435" i="13"/>
  <c r="X431" i="13"/>
  <c r="X428" i="13"/>
  <c r="X425" i="13"/>
  <c r="X418" i="13"/>
  <c r="X416" i="13"/>
  <c r="V444" i="13"/>
  <c r="W444" i="13" s="1"/>
  <c r="X444" i="13" s="1"/>
  <c r="V434" i="13"/>
  <c r="W434" i="13" s="1"/>
  <c r="X434" i="13" s="1"/>
  <c r="V430" i="13"/>
  <c r="W430" i="13" s="1"/>
  <c r="X430" i="13" s="1"/>
  <c r="W429" i="13"/>
  <c r="X429" i="13" s="1"/>
  <c r="V421" i="13"/>
  <c r="W421" i="13" s="1"/>
  <c r="X421" i="13" s="1"/>
  <c r="V427" i="13"/>
  <c r="W427" i="13" s="1"/>
  <c r="X427" i="13" s="1"/>
  <c r="W424" i="13"/>
  <c r="X424" i="13" s="1"/>
  <c r="X439" i="13"/>
  <c r="T391" i="13"/>
  <c r="W391" i="13" s="1"/>
  <c r="T392" i="13"/>
  <c r="W392" i="13" s="1"/>
  <c r="T393" i="13"/>
  <c r="T394" i="13"/>
  <c r="W394" i="13" s="1"/>
  <c r="T395" i="13"/>
  <c r="W395" i="13" s="1"/>
  <c r="T396" i="13"/>
  <c r="W396" i="13" s="1"/>
  <c r="T397" i="13"/>
  <c r="V397" i="13" s="1"/>
  <c r="T398" i="13"/>
  <c r="W398" i="13" s="1"/>
  <c r="T399" i="13"/>
  <c r="W399" i="13" s="1"/>
  <c r="T400" i="13"/>
  <c r="W400" i="13" s="1"/>
  <c r="T401" i="13"/>
  <c r="T402" i="13"/>
  <c r="W402" i="13" s="1"/>
  <c r="T403" i="13"/>
  <c r="V403" i="13" s="1"/>
  <c r="T404" i="13"/>
  <c r="W404" i="13" s="1"/>
  <c r="T405" i="13"/>
  <c r="W405" i="13" s="1"/>
  <c r="T406" i="13"/>
  <c r="W406" i="13" s="1"/>
  <c r="T407" i="13"/>
  <c r="T408" i="13"/>
  <c r="W408" i="13" s="1"/>
  <c r="T409" i="13"/>
  <c r="W409" i="13" s="1"/>
  <c r="T410" i="13"/>
  <c r="W410" i="13" s="1"/>
  <c r="T411" i="13"/>
  <c r="V411" i="13" s="1"/>
  <c r="T412" i="13"/>
  <c r="W412" i="13" s="1"/>
  <c r="T413" i="13"/>
  <c r="W413" i="13" s="1"/>
  <c r="T414" i="13"/>
  <c r="W414" i="13" s="1"/>
  <c r="T415" i="13"/>
  <c r="J388" i="13"/>
  <c r="L388" i="13" s="1"/>
  <c r="J389" i="13"/>
  <c r="L389" i="13" s="1"/>
  <c r="J390" i="13"/>
  <c r="L390" i="13" s="1"/>
  <c r="J391" i="13"/>
  <c r="L391" i="13" s="1"/>
  <c r="J392" i="13"/>
  <c r="L392" i="13" s="1"/>
  <c r="J393" i="13"/>
  <c r="L393" i="13" s="1"/>
  <c r="J394" i="13"/>
  <c r="L394" i="13" s="1"/>
  <c r="J395" i="13"/>
  <c r="L395" i="13" s="1"/>
  <c r="J396" i="13"/>
  <c r="L396" i="13" s="1"/>
  <c r="J397" i="13"/>
  <c r="L397" i="13" s="1"/>
  <c r="J398" i="13"/>
  <c r="L398" i="13" s="1"/>
  <c r="J399" i="13"/>
  <c r="L399" i="13" s="1"/>
  <c r="J400" i="13"/>
  <c r="L400" i="13" s="1"/>
  <c r="J401" i="13"/>
  <c r="L401" i="13" s="1"/>
  <c r="J402" i="13"/>
  <c r="L402" i="13" s="1"/>
  <c r="J403" i="13"/>
  <c r="L403" i="13" s="1"/>
  <c r="J404" i="13"/>
  <c r="L404" i="13" s="1"/>
  <c r="J405" i="13"/>
  <c r="L405" i="13" s="1"/>
  <c r="J406" i="13"/>
  <c r="L406" i="13" s="1"/>
  <c r="J407" i="13"/>
  <c r="L407" i="13" s="1"/>
  <c r="J408" i="13"/>
  <c r="L408" i="13" s="1"/>
  <c r="J409" i="13"/>
  <c r="L409" i="13" s="1"/>
  <c r="J410" i="13"/>
  <c r="L410" i="13" s="1"/>
  <c r="J411" i="13"/>
  <c r="L411" i="13" s="1"/>
  <c r="J412" i="13"/>
  <c r="L412" i="13" s="1"/>
  <c r="J413" i="13"/>
  <c r="L413" i="13" s="1"/>
  <c r="J414" i="13"/>
  <c r="L414" i="13" s="1"/>
  <c r="J415" i="13"/>
  <c r="L415" i="13" s="1"/>
  <c r="X413" i="13" l="1"/>
  <c r="X410" i="13"/>
  <c r="X409" i="13"/>
  <c r="X406" i="13"/>
  <c r="X404" i="13"/>
  <c r="X400" i="13"/>
  <c r="X398" i="13"/>
  <c r="X395" i="13"/>
  <c r="X392" i="13"/>
  <c r="W411" i="13"/>
  <c r="X414" i="13"/>
  <c r="X412" i="13"/>
  <c r="X408" i="13"/>
  <c r="X405" i="13"/>
  <c r="X402" i="13"/>
  <c r="X399" i="13"/>
  <c r="X396" i="13"/>
  <c r="X394" i="13"/>
  <c r="X391" i="13"/>
  <c r="V415" i="13"/>
  <c r="W415" i="13" s="1"/>
  <c r="X415" i="13" s="1"/>
  <c r="V393" i="13"/>
  <c r="W393" i="13" s="1"/>
  <c r="X393" i="13" s="1"/>
  <c r="V401" i="13"/>
  <c r="W401" i="13" s="1"/>
  <c r="X401" i="13" s="1"/>
  <c r="V407" i="13"/>
  <c r="W407" i="13" s="1"/>
  <c r="X407" i="13" s="1"/>
  <c r="X411" i="13"/>
  <c r="W403" i="13"/>
  <c r="X403" i="13" s="1"/>
  <c r="W397" i="13"/>
  <c r="X397" i="13" s="1"/>
  <c r="J382" i="13"/>
  <c r="L382" i="13" s="1"/>
  <c r="T372" i="13"/>
  <c r="W372" i="13" s="1"/>
  <c r="T373" i="13"/>
  <c r="W373" i="13" s="1"/>
  <c r="T374" i="13"/>
  <c r="W374" i="13" s="1"/>
  <c r="T375" i="13"/>
  <c r="V375" i="13" s="1"/>
  <c r="T376" i="13"/>
  <c r="V376" i="13" s="1"/>
  <c r="W376" i="13" s="1"/>
  <c r="T377" i="13"/>
  <c r="W377" i="13" s="1"/>
  <c r="T378" i="13"/>
  <c r="W378" i="13" s="1"/>
  <c r="T379" i="13"/>
  <c r="V379" i="13" s="1"/>
  <c r="W379" i="13" s="1"/>
  <c r="T380" i="13"/>
  <c r="W380" i="13" s="1"/>
  <c r="T381" i="13"/>
  <c r="W381" i="13" s="1"/>
  <c r="T382" i="13"/>
  <c r="W382" i="13" s="1"/>
  <c r="T383" i="13"/>
  <c r="T384" i="13"/>
  <c r="W384" i="13" s="1"/>
  <c r="T385" i="13"/>
  <c r="W385" i="13" s="1"/>
  <c r="T386" i="13"/>
  <c r="V386" i="13" s="1"/>
  <c r="T387" i="13"/>
  <c r="V387" i="13" s="1"/>
  <c r="T388" i="13"/>
  <c r="W388" i="13" s="1"/>
  <c r="X388" i="13" s="1"/>
  <c r="T389" i="13"/>
  <c r="W389" i="13" s="1"/>
  <c r="X389" i="13" s="1"/>
  <c r="T390" i="13"/>
  <c r="W390" i="13" s="1"/>
  <c r="X390" i="13" s="1"/>
  <c r="J381" i="13"/>
  <c r="L381" i="13" s="1"/>
  <c r="J383" i="13"/>
  <c r="L383" i="13" s="1"/>
  <c r="J384" i="13"/>
  <c r="L384" i="13" s="1"/>
  <c r="J385" i="13"/>
  <c r="L385" i="13" s="1"/>
  <c r="J386" i="13"/>
  <c r="L386" i="13" s="1"/>
  <c r="J387" i="13"/>
  <c r="L387" i="13" s="1"/>
  <c r="J366" i="13"/>
  <c r="J367" i="13"/>
  <c r="J368" i="13"/>
  <c r="L368" i="13" s="1"/>
  <c r="J369" i="13"/>
  <c r="L369" i="13" s="1"/>
  <c r="J370" i="13"/>
  <c r="L370" i="13" s="1"/>
  <c r="J371" i="13"/>
  <c r="L371" i="13" s="1"/>
  <c r="J372" i="13"/>
  <c r="L372" i="13" s="1"/>
  <c r="J373" i="13"/>
  <c r="L373" i="13" s="1"/>
  <c r="J374" i="13"/>
  <c r="L374" i="13" s="1"/>
  <c r="J375" i="13"/>
  <c r="L375" i="13" s="1"/>
  <c r="J376" i="13"/>
  <c r="L376" i="13" s="1"/>
  <c r="J377" i="13"/>
  <c r="L377" i="13" s="1"/>
  <c r="J378" i="13"/>
  <c r="L378" i="13" s="1"/>
  <c r="J379" i="13"/>
  <c r="L379" i="13" s="1"/>
  <c r="J380" i="13"/>
  <c r="L380" i="13" s="1"/>
  <c r="X385" i="13" l="1"/>
  <c r="X384" i="13"/>
  <c r="W387" i="13"/>
  <c r="X387" i="13" s="1"/>
  <c r="W386" i="13"/>
  <c r="V383" i="13"/>
  <c r="W383" i="13" s="1"/>
  <c r="X383" i="13" s="1"/>
  <c r="X386" i="13"/>
  <c r="X382" i="13"/>
  <c r="W375" i="13"/>
  <c r="X372" i="13"/>
  <c r="X373" i="13"/>
  <c r="X374" i="13"/>
  <c r="X375" i="13"/>
  <c r="X376" i="13"/>
  <c r="X377" i="13"/>
  <c r="X378" i="13"/>
  <c r="X379" i="13"/>
  <c r="X380" i="13"/>
  <c r="X381" i="13"/>
  <c r="T295" i="13"/>
  <c r="T296" i="13"/>
  <c r="T297" i="13"/>
  <c r="T298" i="13"/>
  <c r="T299" i="13"/>
  <c r="T300" i="13"/>
  <c r="T301" i="13"/>
  <c r="V301" i="13" s="1"/>
  <c r="T302" i="13"/>
  <c r="W302" i="13" s="1"/>
  <c r="T303" i="13"/>
  <c r="W303" i="13" s="1"/>
  <c r="T304" i="13"/>
  <c r="W304" i="13" s="1"/>
  <c r="T305" i="13"/>
  <c r="W305" i="13" s="1"/>
  <c r="T306" i="13"/>
  <c r="W306" i="13" s="1"/>
  <c r="T307" i="13"/>
  <c r="V307" i="13" s="1"/>
  <c r="W307" i="13" s="1"/>
  <c r="T308" i="13"/>
  <c r="W308" i="13" s="1"/>
  <c r="T309" i="13"/>
  <c r="W309" i="13" s="1"/>
  <c r="T310" i="13"/>
  <c r="W310" i="13" s="1"/>
  <c r="T311" i="13"/>
  <c r="V311" i="13" s="1"/>
  <c r="T312" i="13"/>
  <c r="W312" i="13" s="1"/>
  <c r="T313" i="13"/>
  <c r="W313" i="13" s="1"/>
  <c r="T314" i="13"/>
  <c r="V314" i="13" s="1"/>
  <c r="T315" i="13"/>
  <c r="W315" i="13" s="1"/>
  <c r="T316" i="13"/>
  <c r="V316" i="13" s="1"/>
  <c r="T317" i="13"/>
  <c r="W317" i="13" s="1"/>
  <c r="T318" i="13"/>
  <c r="W318" i="13" s="1"/>
  <c r="T319" i="13"/>
  <c r="W319" i="13" s="1"/>
  <c r="T320" i="13"/>
  <c r="W320" i="13" s="1"/>
  <c r="T321" i="13"/>
  <c r="W321" i="13" s="1"/>
  <c r="T322" i="13"/>
  <c r="V322" i="13" s="1"/>
  <c r="T323" i="13"/>
  <c r="W323" i="13" s="1"/>
  <c r="T324" i="13"/>
  <c r="W324" i="13" s="1"/>
  <c r="T325" i="13"/>
  <c r="W325" i="13" s="1"/>
  <c r="T326" i="13"/>
  <c r="V326" i="13" s="1"/>
  <c r="T327" i="13"/>
  <c r="W327" i="13" s="1"/>
  <c r="T328" i="13"/>
  <c r="W328" i="13" s="1"/>
  <c r="T329" i="13"/>
  <c r="W329" i="13" s="1"/>
  <c r="T330" i="13"/>
  <c r="T331" i="13"/>
  <c r="W331" i="13" s="1"/>
  <c r="T332" i="13"/>
  <c r="V332" i="13" s="1"/>
  <c r="T333" i="13"/>
  <c r="V333" i="13" s="1"/>
  <c r="T334" i="13"/>
  <c r="W334" i="13" s="1"/>
  <c r="T335" i="13"/>
  <c r="W335" i="13" s="1"/>
  <c r="T336" i="13"/>
  <c r="V336" i="13" s="1"/>
  <c r="T337" i="13"/>
  <c r="W337" i="13" s="1"/>
  <c r="T338" i="13"/>
  <c r="W338" i="13" s="1"/>
  <c r="T339" i="13"/>
  <c r="V339" i="13" s="1"/>
  <c r="T340" i="13"/>
  <c r="W340" i="13" s="1"/>
  <c r="T341" i="13"/>
  <c r="T342" i="13"/>
  <c r="W342" i="13" s="1"/>
  <c r="T343" i="13"/>
  <c r="W343" i="13" s="1"/>
  <c r="T344" i="13"/>
  <c r="W344" i="13" s="1"/>
  <c r="T345" i="13"/>
  <c r="W345" i="13" s="1"/>
  <c r="T346" i="13"/>
  <c r="T347" i="13"/>
  <c r="W347" i="13" s="1"/>
  <c r="T348" i="13"/>
  <c r="V348" i="13" s="1"/>
  <c r="T349" i="13"/>
  <c r="W349" i="13" s="1"/>
  <c r="T350" i="13"/>
  <c r="W350" i="13" s="1"/>
  <c r="T351" i="13"/>
  <c r="T352" i="13"/>
  <c r="W352" i="13" s="1"/>
  <c r="T353" i="13"/>
  <c r="W353" i="13" s="1"/>
  <c r="T354" i="13"/>
  <c r="T355" i="13"/>
  <c r="W355" i="13" s="1"/>
  <c r="T356" i="13"/>
  <c r="W356" i="13" s="1"/>
  <c r="T357" i="13"/>
  <c r="W357" i="13" s="1"/>
  <c r="T358" i="13"/>
  <c r="T359" i="13"/>
  <c r="W359" i="13" s="1"/>
  <c r="T360" i="13"/>
  <c r="W360" i="13" s="1"/>
  <c r="T361" i="13"/>
  <c r="T362" i="13"/>
  <c r="W362" i="13" s="1"/>
  <c r="T363" i="13"/>
  <c r="T364" i="13"/>
  <c r="W364" i="13" s="1"/>
  <c r="T365" i="13"/>
  <c r="W365" i="13" s="1"/>
  <c r="T366" i="13"/>
  <c r="T367" i="13"/>
  <c r="W367" i="13" s="1"/>
  <c r="T368" i="13"/>
  <c r="W368" i="13" s="1"/>
  <c r="X368" i="13" s="1"/>
  <c r="T369" i="13"/>
  <c r="W369" i="13" s="1"/>
  <c r="X369" i="13" s="1"/>
  <c r="T370" i="13"/>
  <c r="W370" i="13" s="1"/>
  <c r="X370" i="13" s="1"/>
  <c r="T371" i="13"/>
  <c r="L366" i="13"/>
  <c r="L367" i="13"/>
  <c r="X367" i="13" s="1"/>
  <c r="J289" i="13"/>
  <c r="J290" i="13"/>
  <c r="J291" i="13"/>
  <c r="J292" i="13"/>
  <c r="J293" i="13"/>
  <c r="J294" i="13"/>
  <c r="J295" i="13"/>
  <c r="J296" i="13"/>
  <c r="J297" i="13"/>
  <c r="J298" i="13"/>
  <c r="J299" i="13"/>
  <c r="L299" i="13" s="1"/>
  <c r="J300" i="13"/>
  <c r="L300" i="13" s="1"/>
  <c r="J301" i="13"/>
  <c r="L301" i="13" s="1"/>
  <c r="J302" i="13"/>
  <c r="L302" i="13" s="1"/>
  <c r="J303" i="13"/>
  <c r="L303" i="13" s="1"/>
  <c r="J304" i="13"/>
  <c r="L304" i="13" s="1"/>
  <c r="J305" i="13"/>
  <c r="L305" i="13" s="1"/>
  <c r="J306" i="13"/>
  <c r="L306" i="13" s="1"/>
  <c r="J307" i="13"/>
  <c r="L307" i="13" s="1"/>
  <c r="J308" i="13"/>
  <c r="L308" i="13" s="1"/>
  <c r="J309" i="13"/>
  <c r="L309" i="13" s="1"/>
  <c r="J310" i="13"/>
  <c r="L310" i="13" s="1"/>
  <c r="J311" i="13"/>
  <c r="L311" i="13" s="1"/>
  <c r="J312" i="13"/>
  <c r="L312" i="13" s="1"/>
  <c r="J313" i="13"/>
  <c r="L313" i="13" s="1"/>
  <c r="J314" i="13"/>
  <c r="L314" i="13" s="1"/>
  <c r="J315" i="13"/>
  <c r="L315" i="13" s="1"/>
  <c r="J316" i="13"/>
  <c r="L316" i="13" s="1"/>
  <c r="J317" i="13"/>
  <c r="L317" i="13" s="1"/>
  <c r="J318" i="13"/>
  <c r="L318" i="13" s="1"/>
  <c r="J319" i="13"/>
  <c r="L319" i="13" s="1"/>
  <c r="J320" i="13"/>
  <c r="L320" i="13" s="1"/>
  <c r="J321" i="13"/>
  <c r="L321" i="13" s="1"/>
  <c r="J322" i="13"/>
  <c r="L322" i="13" s="1"/>
  <c r="J323" i="13"/>
  <c r="L323" i="13" s="1"/>
  <c r="J324" i="13"/>
  <c r="L324" i="13" s="1"/>
  <c r="J325" i="13"/>
  <c r="L325" i="13" s="1"/>
  <c r="J326" i="13"/>
  <c r="L326" i="13" s="1"/>
  <c r="J327" i="13"/>
  <c r="L327" i="13" s="1"/>
  <c r="J328" i="13"/>
  <c r="L328" i="13" s="1"/>
  <c r="J329" i="13"/>
  <c r="L329" i="13" s="1"/>
  <c r="J330" i="13"/>
  <c r="L330" i="13" s="1"/>
  <c r="J331" i="13"/>
  <c r="L331" i="13" s="1"/>
  <c r="J332" i="13"/>
  <c r="L332" i="13" s="1"/>
  <c r="J333" i="13"/>
  <c r="L333" i="13" s="1"/>
  <c r="J334" i="13"/>
  <c r="L334" i="13" s="1"/>
  <c r="J335" i="13"/>
  <c r="L335" i="13" s="1"/>
  <c r="J336" i="13"/>
  <c r="L336" i="13" s="1"/>
  <c r="J337" i="13"/>
  <c r="L337" i="13" s="1"/>
  <c r="J338" i="13"/>
  <c r="L338" i="13" s="1"/>
  <c r="J339" i="13"/>
  <c r="L339" i="13" s="1"/>
  <c r="J340" i="13"/>
  <c r="L340" i="13" s="1"/>
  <c r="J341" i="13"/>
  <c r="L341" i="13" s="1"/>
  <c r="J342" i="13"/>
  <c r="L342" i="13" s="1"/>
  <c r="J343" i="13"/>
  <c r="L343" i="13" s="1"/>
  <c r="J344" i="13"/>
  <c r="L344" i="13" s="1"/>
  <c r="J345" i="13"/>
  <c r="L345" i="13" s="1"/>
  <c r="J346" i="13"/>
  <c r="L346" i="13" s="1"/>
  <c r="J347" i="13"/>
  <c r="L347" i="13" s="1"/>
  <c r="J348" i="13"/>
  <c r="L348" i="13" s="1"/>
  <c r="J349" i="13"/>
  <c r="L349" i="13" s="1"/>
  <c r="J350" i="13"/>
  <c r="L350" i="13" s="1"/>
  <c r="J351" i="13"/>
  <c r="L351" i="13" s="1"/>
  <c r="J352" i="13"/>
  <c r="L352" i="13" s="1"/>
  <c r="J353" i="13"/>
  <c r="L353" i="13" s="1"/>
  <c r="J354" i="13"/>
  <c r="L354" i="13" s="1"/>
  <c r="J355" i="13"/>
  <c r="L355" i="13" s="1"/>
  <c r="J356" i="13"/>
  <c r="L356" i="13" s="1"/>
  <c r="J357" i="13"/>
  <c r="L357" i="13" s="1"/>
  <c r="J358" i="13"/>
  <c r="L358" i="13" s="1"/>
  <c r="J359" i="13"/>
  <c r="L359" i="13" s="1"/>
  <c r="J360" i="13"/>
  <c r="L360" i="13" s="1"/>
  <c r="J361" i="13"/>
  <c r="L361" i="13" s="1"/>
  <c r="J362" i="13"/>
  <c r="L362" i="13" s="1"/>
  <c r="J363" i="13"/>
  <c r="L363" i="13" s="1"/>
  <c r="J364" i="13"/>
  <c r="L364" i="13" s="1"/>
  <c r="J365" i="13"/>
  <c r="L365" i="13" s="1"/>
  <c r="X304" i="13" l="1"/>
  <c r="X302" i="13"/>
  <c r="X327" i="13"/>
  <c r="X324" i="13"/>
  <c r="X321" i="13"/>
  <c r="X319" i="13"/>
  <c r="X317" i="13"/>
  <c r="X313" i="13"/>
  <c r="X310" i="13"/>
  <c r="X308" i="13"/>
  <c r="X305" i="13"/>
  <c r="X303" i="13"/>
  <c r="X364" i="13"/>
  <c r="X360" i="13"/>
  <c r="X357" i="13"/>
  <c r="X355" i="13"/>
  <c r="X352" i="13"/>
  <c r="X349" i="13"/>
  <c r="X345" i="13"/>
  <c r="X343" i="13"/>
  <c r="X340" i="13"/>
  <c r="X337" i="13"/>
  <c r="X334" i="13"/>
  <c r="X329" i="13"/>
  <c r="X365" i="13"/>
  <c r="X362" i="13"/>
  <c r="X359" i="13"/>
  <c r="X356" i="13"/>
  <c r="X353" i="13"/>
  <c r="X350" i="13"/>
  <c r="X347" i="13"/>
  <c r="X344" i="13"/>
  <c r="X342" i="13"/>
  <c r="X338" i="13"/>
  <c r="X335" i="13"/>
  <c r="X331" i="13"/>
  <c r="X328" i="13"/>
  <c r="X325" i="13"/>
  <c r="X323" i="13"/>
  <c r="X320" i="13"/>
  <c r="X318" i="13"/>
  <c r="X315" i="13"/>
  <c r="X312" i="13"/>
  <c r="X309" i="13"/>
  <c r="X306" i="13"/>
  <c r="X307" i="13"/>
  <c r="V361" i="13"/>
  <c r="W361" i="13" s="1"/>
  <c r="X361" i="13" s="1"/>
  <c r="V358" i="13"/>
  <c r="W358" i="13" s="1"/>
  <c r="X358" i="13" s="1"/>
  <c r="W301" i="13"/>
  <c r="X301" i="13" s="1"/>
  <c r="W339" i="13"/>
  <c r="X339" i="13" s="1"/>
  <c r="W336" i="13"/>
  <c r="X336" i="13" s="1"/>
  <c r="W333" i="13"/>
  <c r="X333" i="13" s="1"/>
  <c r="W332" i="13"/>
  <c r="X332" i="13" s="1"/>
  <c r="W322" i="13"/>
  <c r="X322" i="13" s="1"/>
  <c r="W314" i="13"/>
  <c r="X314" i="13" s="1"/>
  <c r="W311" i="13"/>
  <c r="X311" i="13" s="1"/>
  <c r="V330" i="13"/>
  <c r="W330" i="13" s="1"/>
  <c r="X330" i="13" s="1"/>
  <c r="V341" i="13"/>
  <c r="W341" i="13" s="1"/>
  <c r="X341" i="13" s="1"/>
  <c r="V371" i="13"/>
  <c r="W371" i="13" s="1"/>
  <c r="X371" i="13" s="1"/>
  <c r="V366" i="13"/>
  <c r="W366" i="13" s="1"/>
  <c r="X366" i="13" s="1"/>
  <c r="V363" i="13"/>
  <c r="W363" i="13" s="1"/>
  <c r="X363" i="13" s="1"/>
  <c r="V354" i="13"/>
  <c r="W354" i="13" s="1"/>
  <c r="X354" i="13" s="1"/>
  <c r="W348" i="13"/>
  <c r="X348" i="13" s="1"/>
  <c r="W316" i="13"/>
  <c r="X316" i="13" s="1"/>
  <c r="W326" i="13"/>
  <c r="X326" i="13" s="1"/>
  <c r="V346" i="13"/>
  <c r="W346" i="13" s="1"/>
  <c r="X346" i="13" s="1"/>
  <c r="V351" i="13"/>
  <c r="W351" i="13" s="1"/>
  <c r="X351" i="13" s="1"/>
  <c r="J286" i="13"/>
  <c r="J285" i="13"/>
  <c r="J238" i="13" l="1"/>
  <c r="J239" i="13"/>
  <c r="J240" i="13"/>
  <c r="T235" i="13" l="1"/>
  <c r="T236" i="13"/>
  <c r="W236" i="13" s="1"/>
  <c r="T237" i="13"/>
  <c r="W237" i="13" s="1"/>
  <c r="T238" i="13"/>
  <c r="T239" i="13"/>
  <c r="W239" i="13" s="1"/>
  <c r="T240" i="13"/>
  <c r="T241" i="13"/>
  <c r="W241" i="13" s="1"/>
  <c r="T242" i="13"/>
  <c r="W242" i="13" s="1"/>
  <c r="T243" i="13"/>
  <c r="T244" i="13"/>
  <c r="W244" i="13" s="1"/>
  <c r="T245" i="13"/>
  <c r="T246" i="13"/>
  <c r="W246" i="13" s="1"/>
  <c r="T247" i="13"/>
  <c r="W247" i="13" s="1"/>
  <c r="T248" i="13"/>
  <c r="T249" i="13"/>
  <c r="W249" i="13" s="1"/>
  <c r="T250" i="13"/>
  <c r="T251" i="13"/>
  <c r="W251" i="13" s="1"/>
  <c r="T252" i="13"/>
  <c r="T253" i="13"/>
  <c r="T254" i="13"/>
  <c r="W254" i="13" s="1"/>
  <c r="T255" i="13"/>
  <c r="T256" i="13"/>
  <c r="W256" i="13" s="1"/>
  <c r="T257" i="13"/>
  <c r="T258" i="13"/>
  <c r="W258" i="13" s="1"/>
  <c r="T259" i="13"/>
  <c r="W259" i="13" s="1"/>
  <c r="T260" i="13"/>
  <c r="W260" i="13" s="1"/>
  <c r="T261" i="13"/>
  <c r="W261" i="13" s="1"/>
  <c r="T262" i="13"/>
  <c r="T263" i="13"/>
  <c r="W263" i="13" s="1"/>
  <c r="T264" i="13"/>
  <c r="T265" i="13"/>
  <c r="W265" i="13" s="1"/>
  <c r="T266" i="13"/>
  <c r="T267" i="13"/>
  <c r="W267" i="13" s="1"/>
  <c r="T268" i="13"/>
  <c r="W268" i="13" s="1"/>
  <c r="T269" i="13"/>
  <c r="W269" i="13" s="1"/>
  <c r="T270" i="13"/>
  <c r="W270" i="13" s="1"/>
  <c r="T271" i="13"/>
  <c r="T272" i="13"/>
  <c r="W272" i="13" s="1"/>
  <c r="T273" i="13"/>
  <c r="W273" i="13" s="1"/>
  <c r="T274" i="13"/>
  <c r="W274" i="13" s="1"/>
  <c r="T275" i="13"/>
  <c r="W275" i="13" s="1"/>
  <c r="T276" i="13"/>
  <c r="W276" i="13" s="1"/>
  <c r="T277" i="13"/>
  <c r="W277" i="13" s="1"/>
  <c r="T278" i="13"/>
  <c r="W278" i="13" s="1"/>
  <c r="T279" i="13"/>
  <c r="T280" i="13"/>
  <c r="W280" i="13" s="1"/>
  <c r="T281" i="13"/>
  <c r="W281" i="13" s="1"/>
  <c r="T282" i="13"/>
  <c r="W282" i="13" s="1"/>
  <c r="T283" i="13"/>
  <c r="W283" i="13" s="1"/>
  <c r="T284" i="13"/>
  <c r="T285" i="13"/>
  <c r="W285" i="13" s="1"/>
  <c r="T286" i="13"/>
  <c r="T287" i="13"/>
  <c r="W287" i="13" s="1"/>
  <c r="T288" i="13"/>
  <c r="W288" i="13" s="1"/>
  <c r="T289" i="13"/>
  <c r="W289" i="13" s="1"/>
  <c r="T290" i="13"/>
  <c r="T291" i="13"/>
  <c r="W291" i="13" s="1"/>
  <c r="T292" i="13"/>
  <c r="W292" i="13" s="1"/>
  <c r="T293" i="13"/>
  <c r="W293" i="13" s="1"/>
  <c r="T294" i="13"/>
  <c r="W295" i="13"/>
  <c r="W296" i="13"/>
  <c r="W297" i="13"/>
  <c r="W298" i="13"/>
  <c r="W300" i="13"/>
  <c r="X300" i="13" s="1"/>
  <c r="L238" i="13"/>
  <c r="L239" i="13"/>
  <c r="L240" i="13"/>
  <c r="J235" i="13"/>
  <c r="L235" i="13" s="1"/>
  <c r="J236" i="13"/>
  <c r="L236" i="13" s="1"/>
  <c r="J237" i="13"/>
  <c r="L237" i="13" s="1"/>
  <c r="X237" i="13" s="1"/>
  <c r="J241" i="13"/>
  <c r="L241" i="13" s="1"/>
  <c r="J242" i="13"/>
  <c r="L242" i="13" s="1"/>
  <c r="J243" i="13"/>
  <c r="L243" i="13" s="1"/>
  <c r="J244" i="13"/>
  <c r="L244" i="13" s="1"/>
  <c r="J245" i="13"/>
  <c r="L245" i="13" s="1"/>
  <c r="J246" i="13"/>
  <c r="L246" i="13" s="1"/>
  <c r="J247" i="13"/>
  <c r="L247" i="13" s="1"/>
  <c r="J248" i="13"/>
  <c r="L248" i="13" s="1"/>
  <c r="J249" i="13"/>
  <c r="L249" i="13" s="1"/>
  <c r="J250" i="13"/>
  <c r="L250" i="13" s="1"/>
  <c r="J251" i="13"/>
  <c r="L251" i="13" s="1"/>
  <c r="J252" i="13"/>
  <c r="L252" i="13" s="1"/>
  <c r="J253" i="13"/>
  <c r="L253" i="13" s="1"/>
  <c r="J254" i="13"/>
  <c r="L254" i="13" s="1"/>
  <c r="J255" i="13"/>
  <c r="L255" i="13" s="1"/>
  <c r="J256" i="13"/>
  <c r="L256" i="13" s="1"/>
  <c r="J257" i="13"/>
  <c r="L257" i="13" s="1"/>
  <c r="J258" i="13"/>
  <c r="L258" i="13" s="1"/>
  <c r="J259" i="13"/>
  <c r="L259" i="13" s="1"/>
  <c r="J260" i="13"/>
  <c r="L260" i="13" s="1"/>
  <c r="J261" i="13"/>
  <c r="L261" i="13" s="1"/>
  <c r="J262" i="13"/>
  <c r="L262" i="13" s="1"/>
  <c r="J263" i="13"/>
  <c r="L263" i="13" s="1"/>
  <c r="J264" i="13"/>
  <c r="L264" i="13" s="1"/>
  <c r="J265" i="13"/>
  <c r="L265" i="13" s="1"/>
  <c r="J266" i="13"/>
  <c r="L266" i="13" s="1"/>
  <c r="J267" i="13"/>
  <c r="L267" i="13" s="1"/>
  <c r="J268" i="13"/>
  <c r="L268" i="13" s="1"/>
  <c r="J269" i="13"/>
  <c r="L269" i="13" s="1"/>
  <c r="J270" i="13"/>
  <c r="L270" i="13" s="1"/>
  <c r="J271" i="13"/>
  <c r="L271" i="13" s="1"/>
  <c r="J272" i="13"/>
  <c r="L272" i="13" s="1"/>
  <c r="J273" i="13"/>
  <c r="L273" i="13" s="1"/>
  <c r="J274" i="13"/>
  <c r="L274" i="13" s="1"/>
  <c r="J275" i="13"/>
  <c r="L275" i="13" s="1"/>
  <c r="J276" i="13"/>
  <c r="L276" i="13" s="1"/>
  <c r="J277" i="13"/>
  <c r="L277" i="13" s="1"/>
  <c r="J278" i="13"/>
  <c r="L278" i="13" s="1"/>
  <c r="J279" i="13"/>
  <c r="L279" i="13" s="1"/>
  <c r="J280" i="13"/>
  <c r="L280" i="13" s="1"/>
  <c r="J281" i="13"/>
  <c r="L281" i="13" s="1"/>
  <c r="J282" i="13"/>
  <c r="L282" i="13" s="1"/>
  <c r="J283" i="13"/>
  <c r="L283" i="13" s="1"/>
  <c r="J284" i="13"/>
  <c r="L284" i="13" s="1"/>
  <c r="L285" i="13"/>
  <c r="L286" i="13"/>
  <c r="J287" i="13"/>
  <c r="L287" i="13" s="1"/>
  <c r="J288" i="13"/>
  <c r="L288" i="13" s="1"/>
  <c r="L289" i="13"/>
  <c r="L290" i="13"/>
  <c r="L291" i="13"/>
  <c r="L292" i="13"/>
  <c r="L293" i="13"/>
  <c r="L294" i="13"/>
  <c r="L295" i="13"/>
  <c r="L296" i="13"/>
  <c r="L297" i="13"/>
  <c r="L298" i="13"/>
  <c r="T34" i="1"/>
  <c r="W34" i="1" s="1"/>
  <c r="J34" i="1"/>
  <c r="L34" i="1" s="1"/>
  <c r="X244" i="13" l="1"/>
  <c r="X298" i="13"/>
  <c r="X296" i="13"/>
  <c r="X293" i="13"/>
  <c r="X291" i="13"/>
  <c r="X288" i="13"/>
  <c r="X285" i="13"/>
  <c r="X282" i="13"/>
  <c r="X280" i="13"/>
  <c r="X277" i="13"/>
  <c r="X275" i="13"/>
  <c r="X273" i="13"/>
  <c r="X270" i="13"/>
  <c r="X268" i="13"/>
  <c r="X265" i="13"/>
  <c r="X261" i="13"/>
  <c r="X259" i="13"/>
  <c r="X256" i="13"/>
  <c r="X251" i="13"/>
  <c r="X247" i="13"/>
  <c r="X241" i="13"/>
  <c r="X292" i="13"/>
  <c r="X289" i="13"/>
  <c r="X287" i="13"/>
  <c r="X283" i="13"/>
  <c r="X281" i="13"/>
  <c r="X278" i="13"/>
  <c r="X236" i="13"/>
  <c r="X239" i="13"/>
  <c r="X276" i="13"/>
  <c r="X274" i="13"/>
  <c r="X272" i="13"/>
  <c r="X269" i="13"/>
  <c r="X267" i="13"/>
  <c r="X263" i="13"/>
  <c r="X260" i="13"/>
  <c r="X258" i="13"/>
  <c r="X254" i="13"/>
  <c r="X249" i="13"/>
  <c r="X246" i="13"/>
  <c r="X242" i="13"/>
  <c r="X34" i="1"/>
  <c r="X297" i="13"/>
  <c r="X295" i="13"/>
  <c r="V290" i="13"/>
  <c r="W290" i="13" s="1"/>
  <c r="X290" i="13" s="1"/>
  <c r="V284" i="13"/>
  <c r="W284" i="13" s="1"/>
  <c r="X284" i="13" s="1"/>
  <c r="V279" i="13"/>
  <c r="W279" i="13" s="1"/>
  <c r="X279" i="13" s="1"/>
  <c r="V264" i="13"/>
  <c r="W264" i="13" s="1"/>
  <c r="X264" i="13" s="1"/>
  <c r="V255" i="13"/>
  <c r="W255" i="13" s="1"/>
  <c r="X255" i="13" s="1"/>
  <c r="V250" i="13"/>
  <c r="W250" i="13" s="1"/>
  <c r="X250" i="13" s="1"/>
  <c r="V243" i="13"/>
  <c r="W243" i="13" s="1"/>
  <c r="X243" i="13" s="1"/>
  <c r="V240" i="13"/>
  <c r="W240" i="13" s="1"/>
  <c r="X240" i="13" s="1"/>
  <c r="V299" i="13"/>
  <c r="W299" i="13" s="1"/>
  <c r="X299" i="13" s="1"/>
  <c r="V294" i="13"/>
  <c r="W294" i="13" s="1"/>
  <c r="X294" i="13" s="1"/>
  <c r="V286" i="13"/>
  <c r="W286" i="13" s="1"/>
  <c r="X286" i="13" s="1"/>
  <c r="V271" i="13"/>
  <c r="W271" i="13" s="1"/>
  <c r="X271" i="13" s="1"/>
  <c r="V266" i="13"/>
  <c r="W266" i="13" s="1"/>
  <c r="X266" i="13" s="1"/>
  <c r="V262" i="13"/>
  <c r="W262" i="13" s="1"/>
  <c r="X262" i="13" s="1"/>
  <c r="V257" i="13"/>
  <c r="W257" i="13" s="1"/>
  <c r="X257" i="13" s="1"/>
  <c r="V253" i="13"/>
  <c r="W253" i="13" s="1"/>
  <c r="X253" i="13" s="1"/>
  <c r="V252" i="13"/>
  <c r="W252" i="13" s="1"/>
  <c r="X252" i="13" s="1"/>
  <c r="V248" i="13"/>
  <c r="W248" i="13" s="1"/>
  <c r="X248" i="13" s="1"/>
  <c r="V245" i="13"/>
  <c r="W245" i="13" s="1"/>
  <c r="X245" i="13" s="1"/>
  <c r="V238" i="13"/>
  <c r="W238" i="13" s="1"/>
  <c r="X238" i="13" s="1"/>
  <c r="V235" i="13"/>
  <c r="W235" i="13" s="1"/>
  <c r="X235" i="13" s="1"/>
  <c r="T217" i="13"/>
  <c r="V217" i="13" s="1"/>
  <c r="T233" i="13" l="1"/>
  <c r="T234" i="13"/>
  <c r="W234" i="13" s="1"/>
  <c r="J219" i="13"/>
  <c r="L219" i="13" s="1"/>
  <c r="J220" i="13"/>
  <c r="L220" i="13" s="1"/>
  <c r="J221" i="13"/>
  <c r="L221" i="13" s="1"/>
  <c r="J222" i="13"/>
  <c r="L222" i="13" s="1"/>
  <c r="J223" i="13"/>
  <c r="L223" i="13" s="1"/>
  <c r="J224" i="13"/>
  <c r="L224" i="13" s="1"/>
  <c r="J225" i="13"/>
  <c r="L225" i="13" s="1"/>
  <c r="J226" i="13"/>
  <c r="L226" i="13" s="1"/>
  <c r="J227" i="13"/>
  <c r="L227" i="13" s="1"/>
  <c r="J228" i="13"/>
  <c r="L228" i="13" s="1"/>
  <c r="J229" i="13"/>
  <c r="L229" i="13" s="1"/>
  <c r="J230" i="13"/>
  <c r="L230" i="13" s="1"/>
  <c r="J231" i="13"/>
  <c r="L231" i="13" s="1"/>
  <c r="J232" i="13"/>
  <c r="L232" i="13" s="1"/>
  <c r="J233" i="13"/>
  <c r="L233" i="13" s="1"/>
  <c r="J234" i="13"/>
  <c r="L234" i="13" s="1"/>
  <c r="J212" i="13"/>
  <c r="L212" i="13" s="1"/>
  <c r="J213" i="13"/>
  <c r="J214" i="13"/>
  <c r="L214" i="13" s="1"/>
  <c r="J215" i="13"/>
  <c r="L215" i="13" s="1"/>
  <c r="J216" i="13"/>
  <c r="L216" i="13" s="1"/>
  <c r="J217" i="13"/>
  <c r="L217" i="13" s="1"/>
  <c r="J218" i="13"/>
  <c r="L218" i="13" s="1"/>
  <c r="L213" i="13"/>
  <c r="J201" i="13"/>
  <c r="J202" i="13"/>
  <c r="J203" i="13"/>
  <c r="J204" i="13"/>
  <c r="J205" i="13"/>
  <c r="J206" i="13"/>
  <c r="J207" i="13"/>
  <c r="L207" i="13" s="1"/>
  <c r="J208" i="13"/>
  <c r="L208" i="13" s="1"/>
  <c r="J209" i="13"/>
  <c r="L209" i="13" s="1"/>
  <c r="J210" i="13"/>
  <c r="L210" i="13" s="1"/>
  <c r="J211" i="13"/>
  <c r="L211" i="13" s="1"/>
  <c r="V233" i="13" l="1"/>
  <c r="W233" i="13" s="1"/>
  <c r="X233" i="13" s="1"/>
  <c r="X234" i="13"/>
  <c r="T146" i="13"/>
  <c r="W146" i="13" s="1"/>
  <c r="T147" i="13"/>
  <c r="W147" i="13" s="1"/>
  <c r="T148" i="13"/>
  <c r="W148" i="13" s="1"/>
  <c r="T149" i="13"/>
  <c r="W149" i="13" s="1"/>
  <c r="T150" i="13"/>
  <c r="V150" i="13" s="1"/>
  <c r="T151" i="13"/>
  <c r="W151" i="13" s="1"/>
  <c r="T152" i="13"/>
  <c r="W152" i="13" s="1"/>
  <c r="T153" i="13"/>
  <c r="T154" i="13"/>
  <c r="W154" i="13" s="1"/>
  <c r="T155" i="13"/>
  <c r="V155" i="13" s="1"/>
  <c r="T156" i="13"/>
  <c r="W156" i="13" s="1"/>
  <c r="T157" i="13"/>
  <c r="W157" i="13" s="1"/>
  <c r="T158" i="13"/>
  <c r="W158" i="13" s="1"/>
  <c r="T159" i="13"/>
  <c r="T160" i="13"/>
  <c r="W160" i="13" s="1"/>
  <c r="T161" i="13"/>
  <c r="W161" i="13" s="1"/>
  <c r="T162" i="13"/>
  <c r="W162" i="13" s="1"/>
  <c r="T163" i="13"/>
  <c r="V163" i="13" s="1"/>
  <c r="T164" i="13"/>
  <c r="W164" i="13" s="1"/>
  <c r="T165" i="13"/>
  <c r="V165" i="13" s="1"/>
  <c r="T166" i="13"/>
  <c r="W166" i="13" s="1"/>
  <c r="T167" i="13"/>
  <c r="V167" i="13" s="1"/>
  <c r="T168" i="13"/>
  <c r="W168" i="13" s="1"/>
  <c r="T169" i="13"/>
  <c r="W169" i="13" s="1"/>
  <c r="T170" i="13"/>
  <c r="W170" i="13" s="1"/>
  <c r="T171" i="13"/>
  <c r="W171" i="13" s="1"/>
  <c r="T172" i="13"/>
  <c r="T173" i="13"/>
  <c r="W173" i="13" s="1"/>
  <c r="T174" i="13"/>
  <c r="T175" i="13"/>
  <c r="W175" i="13" s="1"/>
  <c r="T176" i="13"/>
  <c r="W176" i="13" s="1"/>
  <c r="T177" i="13"/>
  <c r="T178" i="13"/>
  <c r="W178" i="13" s="1"/>
  <c r="T179" i="13"/>
  <c r="V179" i="13" s="1"/>
  <c r="T180" i="13"/>
  <c r="W180" i="13" s="1"/>
  <c r="T181" i="13"/>
  <c r="T182" i="13"/>
  <c r="W182" i="13" s="1"/>
  <c r="T183" i="13"/>
  <c r="W183" i="13" s="1"/>
  <c r="T184" i="13"/>
  <c r="T185" i="13"/>
  <c r="T186" i="13"/>
  <c r="W186" i="13" s="1"/>
  <c r="T187" i="13"/>
  <c r="W187" i="13" s="1"/>
  <c r="T188" i="13"/>
  <c r="W188" i="13" s="1"/>
  <c r="T189" i="13"/>
  <c r="W189" i="13" s="1"/>
  <c r="T190" i="13"/>
  <c r="W190" i="13" s="1"/>
  <c r="T191" i="13"/>
  <c r="W191" i="13" s="1"/>
  <c r="T192" i="13"/>
  <c r="W192" i="13" s="1"/>
  <c r="T193" i="13"/>
  <c r="W193" i="13" s="1"/>
  <c r="T194" i="13"/>
  <c r="T195" i="13"/>
  <c r="T196" i="13"/>
  <c r="W196" i="13" s="1"/>
  <c r="T197" i="13"/>
  <c r="T198" i="13"/>
  <c r="W198" i="13" s="1"/>
  <c r="T199" i="13"/>
  <c r="W199" i="13" s="1"/>
  <c r="T200" i="13"/>
  <c r="W200" i="13" s="1"/>
  <c r="T201" i="13"/>
  <c r="T202" i="13"/>
  <c r="W202" i="13" s="1"/>
  <c r="T203" i="13"/>
  <c r="W203" i="13" s="1"/>
  <c r="T204" i="13"/>
  <c r="W204" i="13" s="1"/>
  <c r="T205" i="13"/>
  <c r="W205" i="13" s="1"/>
  <c r="T206" i="13"/>
  <c r="W206" i="13" s="1"/>
  <c r="T207" i="13"/>
  <c r="T208" i="13"/>
  <c r="W208" i="13" s="1"/>
  <c r="X208" i="13" s="1"/>
  <c r="T209" i="13"/>
  <c r="T210" i="13"/>
  <c r="W210" i="13" s="1"/>
  <c r="X210" i="13" s="1"/>
  <c r="T211" i="13"/>
  <c r="W211" i="13" s="1"/>
  <c r="X211" i="13" s="1"/>
  <c r="T212" i="13"/>
  <c r="T213" i="13"/>
  <c r="W213" i="13" s="1"/>
  <c r="X213" i="13" s="1"/>
  <c r="T214" i="13"/>
  <c r="W214" i="13" s="1"/>
  <c r="X214" i="13" s="1"/>
  <c r="T215" i="13"/>
  <c r="W215" i="13" s="1"/>
  <c r="X215" i="13" s="1"/>
  <c r="T216" i="13"/>
  <c r="W216" i="13" s="1"/>
  <c r="X216" i="13" s="1"/>
  <c r="W217" i="13"/>
  <c r="X217" i="13" s="1"/>
  <c r="T218" i="13"/>
  <c r="T219" i="13"/>
  <c r="W219" i="13" s="1"/>
  <c r="X219" i="13" s="1"/>
  <c r="T220" i="13"/>
  <c r="W220" i="13" s="1"/>
  <c r="X220" i="13" s="1"/>
  <c r="T221" i="13"/>
  <c r="T222" i="13"/>
  <c r="W222" i="13" s="1"/>
  <c r="X222" i="13" s="1"/>
  <c r="T223" i="13"/>
  <c r="W223" i="13" s="1"/>
  <c r="X223" i="13" s="1"/>
  <c r="T224" i="13"/>
  <c r="W224" i="13" s="1"/>
  <c r="X224" i="13" s="1"/>
  <c r="T225" i="13"/>
  <c r="W225" i="13" s="1"/>
  <c r="X225" i="13" s="1"/>
  <c r="T226" i="13"/>
  <c r="W226" i="13" s="1"/>
  <c r="X226" i="13" s="1"/>
  <c r="T227" i="13"/>
  <c r="W227" i="13" s="1"/>
  <c r="X227" i="13" s="1"/>
  <c r="T228" i="13"/>
  <c r="T229" i="13"/>
  <c r="W229" i="13" s="1"/>
  <c r="X229" i="13" s="1"/>
  <c r="T230" i="13"/>
  <c r="W230" i="13" s="1"/>
  <c r="X230" i="13" s="1"/>
  <c r="T231" i="13"/>
  <c r="T232" i="13"/>
  <c r="W232" i="13" s="1"/>
  <c r="X232" i="13" s="1"/>
  <c r="L201" i="13"/>
  <c r="L202" i="13"/>
  <c r="X202" i="13" s="1"/>
  <c r="L203" i="13"/>
  <c r="X203" i="13" s="1"/>
  <c r="L204" i="13"/>
  <c r="X204" i="13" s="1"/>
  <c r="L205" i="13"/>
  <c r="X205" i="13" s="1"/>
  <c r="L206" i="13"/>
  <c r="X206" i="13" s="1"/>
  <c r="J146" i="13"/>
  <c r="L146" i="13" s="1"/>
  <c r="J147" i="13"/>
  <c r="L147" i="13" s="1"/>
  <c r="J148" i="13"/>
  <c r="L148" i="13" s="1"/>
  <c r="J149" i="13"/>
  <c r="L149" i="13" s="1"/>
  <c r="J150" i="13"/>
  <c r="L150" i="13" s="1"/>
  <c r="J151" i="13"/>
  <c r="L151" i="13" s="1"/>
  <c r="J152" i="13"/>
  <c r="L152" i="13" s="1"/>
  <c r="J153" i="13"/>
  <c r="L153" i="13" s="1"/>
  <c r="J154" i="13"/>
  <c r="L154" i="13" s="1"/>
  <c r="J155" i="13"/>
  <c r="L155" i="13" s="1"/>
  <c r="J156" i="13"/>
  <c r="L156" i="13" s="1"/>
  <c r="J157" i="13"/>
  <c r="L157" i="13" s="1"/>
  <c r="J158" i="13"/>
  <c r="L158" i="13" s="1"/>
  <c r="J159" i="13"/>
  <c r="L159" i="13" s="1"/>
  <c r="J160" i="13"/>
  <c r="L160" i="13" s="1"/>
  <c r="J161" i="13"/>
  <c r="L161" i="13" s="1"/>
  <c r="J162" i="13"/>
  <c r="L162" i="13" s="1"/>
  <c r="J163" i="13"/>
  <c r="L163" i="13" s="1"/>
  <c r="J164" i="13"/>
  <c r="L164" i="13" s="1"/>
  <c r="J165" i="13"/>
  <c r="L165" i="13" s="1"/>
  <c r="J166" i="13"/>
  <c r="L166" i="13" s="1"/>
  <c r="J167" i="13"/>
  <c r="L167" i="13" s="1"/>
  <c r="J168" i="13"/>
  <c r="L168" i="13" s="1"/>
  <c r="J169" i="13"/>
  <c r="L169" i="13" s="1"/>
  <c r="J170" i="13"/>
  <c r="L170" i="13" s="1"/>
  <c r="J171" i="13"/>
  <c r="L171" i="13" s="1"/>
  <c r="J172" i="13"/>
  <c r="L172" i="13" s="1"/>
  <c r="J173" i="13"/>
  <c r="L173" i="13" s="1"/>
  <c r="J174" i="13"/>
  <c r="L174" i="13" s="1"/>
  <c r="J175" i="13"/>
  <c r="L175" i="13" s="1"/>
  <c r="J176" i="13"/>
  <c r="L176" i="13" s="1"/>
  <c r="J177" i="13"/>
  <c r="L177" i="13" s="1"/>
  <c r="J178" i="13"/>
  <c r="L178" i="13" s="1"/>
  <c r="J179" i="13"/>
  <c r="L179" i="13" s="1"/>
  <c r="J180" i="13"/>
  <c r="L180" i="13" s="1"/>
  <c r="J181" i="13"/>
  <c r="L181" i="13" s="1"/>
  <c r="J182" i="13"/>
  <c r="L182" i="13" s="1"/>
  <c r="J183" i="13"/>
  <c r="L183" i="13" s="1"/>
  <c r="J184" i="13"/>
  <c r="L184" i="13" s="1"/>
  <c r="J185" i="13"/>
  <c r="L185" i="13" s="1"/>
  <c r="J186" i="13"/>
  <c r="L186" i="13" s="1"/>
  <c r="J187" i="13"/>
  <c r="L187" i="13" s="1"/>
  <c r="J188" i="13"/>
  <c r="L188" i="13" s="1"/>
  <c r="J189" i="13"/>
  <c r="L189" i="13" s="1"/>
  <c r="J190" i="13"/>
  <c r="L190" i="13" s="1"/>
  <c r="J191" i="13"/>
  <c r="L191" i="13" s="1"/>
  <c r="J192" i="13"/>
  <c r="L192" i="13" s="1"/>
  <c r="J193" i="13"/>
  <c r="L193" i="13" s="1"/>
  <c r="J194" i="13"/>
  <c r="L194" i="13" s="1"/>
  <c r="J195" i="13"/>
  <c r="L195" i="13" s="1"/>
  <c r="J196" i="13"/>
  <c r="L196" i="13" s="1"/>
  <c r="J197" i="13"/>
  <c r="L197" i="13" s="1"/>
  <c r="J198" i="13"/>
  <c r="L198" i="13" s="1"/>
  <c r="J199" i="13"/>
  <c r="L199" i="13" s="1"/>
  <c r="J200" i="13"/>
  <c r="L200" i="13" s="1"/>
  <c r="V231" i="13" l="1"/>
  <c r="W231" i="13" s="1"/>
  <c r="X231" i="13" s="1"/>
  <c r="V228" i="13"/>
  <c r="W228" i="13" s="1"/>
  <c r="X228" i="13" s="1"/>
  <c r="V207" i="13"/>
  <c r="W207" i="13" s="1"/>
  <c r="X207" i="13" s="1"/>
  <c r="V197" i="13"/>
  <c r="W197" i="13" s="1"/>
  <c r="X197" i="13" s="1"/>
  <c r="V221" i="13"/>
  <c r="W221" i="13" s="1"/>
  <c r="X221" i="13" s="1"/>
  <c r="V218" i="13"/>
  <c r="W218" i="13" s="1"/>
  <c r="X218" i="13" s="1"/>
  <c r="V212" i="13"/>
  <c r="W212" i="13" s="1"/>
  <c r="X212" i="13" s="1"/>
  <c r="V209" i="13"/>
  <c r="W209" i="13" s="1"/>
  <c r="X209" i="13" s="1"/>
  <c r="V201" i="13"/>
  <c r="W201" i="13" s="1"/>
  <c r="X201" i="13" s="1"/>
  <c r="V195" i="13"/>
  <c r="W195" i="13" s="1"/>
  <c r="X195" i="13" s="1"/>
  <c r="V194" i="13"/>
  <c r="W194" i="13" s="1"/>
  <c r="X194" i="13" s="1"/>
  <c r="X192" i="13"/>
  <c r="X191" i="13"/>
  <c r="X189" i="13"/>
  <c r="X187" i="13"/>
  <c r="X183" i="13"/>
  <c r="X180" i="13"/>
  <c r="X176" i="13"/>
  <c r="X173" i="13"/>
  <c r="X170" i="13"/>
  <c r="X168" i="13"/>
  <c r="X164" i="13"/>
  <c r="X160" i="13"/>
  <c r="X157" i="13"/>
  <c r="X154" i="13"/>
  <c r="X151" i="13"/>
  <c r="X148" i="13"/>
  <c r="X146" i="13"/>
  <c r="V174" i="13"/>
  <c r="W174" i="13" s="1"/>
  <c r="X174" i="13" s="1"/>
  <c r="V184" i="13"/>
  <c r="W184" i="13" s="1"/>
  <c r="X184" i="13" s="1"/>
  <c r="X199" i="13"/>
  <c r="X196" i="13"/>
  <c r="X200" i="13"/>
  <c r="X198" i="13"/>
  <c r="X193" i="13"/>
  <c r="X190" i="13"/>
  <c r="X188" i="13"/>
  <c r="X186" i="13"/>
  <c r="X182" i="13"/>
  <c r="X178" i="13"/>
  <c r="X175" i="13"/>
  <c r="X171" i="13"/>
  <c r="X169" i="13"/>
  <c r="X166" i="13"/>
  <c r="X162" i="13"/>
  <c r="X161" i="13"/>
  <c r="X158" i="13"/>
  <c r="X156" i="13"/>
  <c r="X152" i="13"/>
  <c r="X149" i="13"/>
  <c r="X147" i="13"/>
  <c r="W179" i="13"/>
  <c r="W167" i="13"/>
  <c r="W163" i="13"/>
  <c r="X163" i="13" s="1"/>
  <c r="W150" i="13"/>
  <c r="X150" i="13" s="1"/>
  <c r="V153" i="13"/>
  <c r="W153" i="13" s="1"/>
  <c r="X153" i="13" s="1"/>
  <c r="V159" i="13"/>
  <c r="W159" i="13" s="1"/>
  <c r="X159" i="13" s="1"/>
  <c r="V172" i="13"/>
  <c r="W172" i="13" s="1"/>
  <c r="X172" i="13" s="1"/>
  <c r="V177" i="13"/>
  <c r="W177" i="13" s="1"/>
  <c r="X177" i="13" s="1"/>
  <c r="V181" i="13"/>
  <c r="W181" i="13" s="1"/>
  <c r="X181" i="13" s="1"/>
  <c r="V185" i="13"/>
  <c r="W185" i="13" s="1"/>
  <c r="X185" i="13" s="1"/>
  <c r="X179" i="13"/>
  <c r="X167" i="13"/>
  <c r="W165" i="13"/>
  <c r="X165" i="13" s="1"/>
  <c r="W155" i="13"/>
  <c r="X155" i="13" s="1"/>
  <c r="T138" i="13"/>
  <c r="T139" i="13"/>
  <c r="W139" i="13" s="1"/>
  <c r="T140" i="13"/>
  <c r="W140" i="13" s="1"/>
  <c r="T141" i="13"/>
  <c r="T142" i="13"/>
  <c r="T143" i="13"/>
  <c r="W143" i="13" s="1"/>
  <c r="T144" i="13"/>
  <c r="T145" i="13"/>
  <c r="W145" i="13" s="1"/>
  <c r="J138" i="13"/>
  <c r="L138" i="13" s="1"/>
  <c r="J139" i="13"/>
  <c r="L139" i="13" s="1"/>
  <c r="J140" i="13"/>
  <c r="L140" i="13" s="1"/>
  <c r="J141" i="13"/>
  <c r="L141" i="13" s="1"/>
  <c r="J142" i="13"/>
  <c r="L142" i="13" s="1"/>
  <c r="J143" i="13"/>
  <c r="L143" i="13" s="1"/>
  <c r="J144" i="13"/>
  <c r="L144" i="13" s="1"/>
  <c r="J145" i="13"/>
  <c r="L145" i="13" s="1"/>
  <c r="T127" i="13"/>
  <c r="W127" i="13" s="1"/>
  <c r="T126" i="13"/>
  <c r="V126" i="13" s="1"/>
  <c r="T123" i="13"/>
  <c r="V123" i="13" s="1"/>
  <c r="T124" i="13"/>
  <c r="W124" i="13" s="1"/>
  <c r="T125" i="13"/>
  <c r="W125" i="13" s="1"/>
  <c r="T128" i="13"/>
  <c r="W128" i="13" s="1"/>
  <c r="T129" i="13"/>
  <c r="W129" i="13" s="1"/>
  <c r="T130" i="13"/>
  <c r="W130" i="13" s="1"/>
  <c r="T131" i="13"/>
  <c r="V131" i="13" s="1"/>
  <c r="T132" i="13"/>
  <c r="W132" i="13" s="1"/>
  <c r="T133" i="13"/>
  <c r="W133" i="13" s="1"/>
  <c r="T134" i="13"/>
  <c r="T135" i="13"/>
  <c r="W135" i="13" s="1"/>
  <c r="T136" i="13"/>
  <c r="W136" i="13" s="1"/>
  <c r="T137" i="13"/>
  <c r="W137" i="13" s="1"/>
  <c r="J123" i="13"/>
  <c r="L123" i="13" s="1"/>
  <c r="J124" i="13"/>
  <c r="L124" i="13" s="1"/>
  <c r="J125" i="13"/>
  <c r="L125" i="13" s="1"/>
  <c r="J126" i="13"/>
  <c r="L126" i="13" s="1"/>
  <c r="J127" i="13"/>
  <c r="L127" i="13" s="1"/>
  <c r="J128" i="13"/>
  <c r="L128" i="13" s="1"/>
  <c r="J129" i="13"/>
  <c r="L129" i="13" s="1"/>
  <c r="J130" i="13"/>
  <c r="L130" i="13" s="1"/>
  <c r="J131" i="13"/>
  <c r="L131" i="13" s="1"/>
  <c r="J132" i="13"/>
  <c r="L132" i="13" s="1"/>
  <c r="J133" i="13"/>
  <c r="L133" i="13" s="1"/>
  <c r="J134" i="13"/>
  <c r="L134" i="13" s="1"/>
  <c r="J135" i="13"/>
  <c r="L135" i="13" s="1"/>
  <c r="J136" i="13"/>
  <c r="L136" i="13" s="1"/>
  <c r="J137" i="13"/>
  <c r="L137" i="13" s="1"/>
  <c r="X137" i="13" l="1"/>
  <c r="X135" i="13"/>
  <c r="X132" i="13"/>
  <c r="X129" i="13"/>
  <c r="X127" i="13"/>
  <c r="X124" i="13"/>
  <c r="X143" i="13"/>
  <c r="X140" i="13"/>
  <c r="V144" i="13"/>
  <c r="W144" i="13" s="1"/>
  <c r="X144" i="13" s="1"/>
  <c r="V138" i="13"/>
  <c r="W138" i="13" s="1"/>
  <c r="X138" i="13" s="1"/>
  <c r="X136" i="13"/>
  <c r="X133" i="13"/>
  <c r="X130" i="13"/>
  <c r="X128" i="13"/>
  <c r="X125" i="13"/>
  <c r="W131" i="13"/>
  <c r="X131" i="13" s="1"/>
  <c r="X145" i="13"/>
  <c r="X139" i="13"/>
  <c r="V142" i="13"/>
  <c r="W142" i="13" s="1"/>
  <c r="X142" i="13" s="1"/>
  <c r="V141" i="13"/>
  <c r="W141" i="13" s="1"/>
  <c r="X141" i="13" s="1"/>
  <c r="V134" i="13"/>
  <c r="W134" i="13" s="1"/>
  <c r="X134" i="13" s="1"/>
  <c r="W126" i="13"/>
  <c r="X126" i="13" s="1"/>
  <c r="W123" i="13"/>
  <c r="X123" i="13" s="1"/>
  <c r="T103" i="13"/>
  <c r="W103" i="13" s="1"/>
  <c r="T104" i="13"/>
  <c r="W104" i="13" s="1"/>
  <c r="T105" i="13"/>
  <c r="W105" i="13" s="1"/>
  <c r="T106" i="13"/>
  <c r="W106" i="13" s="1"/>
  <c r="T107" i="13"/>
  <c r="W107" i="13" s="1"/>
  <c r="T108" i="13"/>
  <c r="W108" i="13" s="1"/>
  <c r="T109" i="13"/>
  <c r="T110" i="13"/>
  <c r="W110" i="13" s="1"/>
  <c r="T111" i="13"/>
  <c r="T112" i="13"/>
  <c r="W112" i="13" s="1"/>
  <c r="T113" i="13"/>
  <c r="W113" i="13" s="1"/>
  <c r="T114" i="13"/>
  <c r="W114" i="13" s="1"/>
  <c r="T115" i="13"/>
  <c r="W115" i="13" s="1"/>
  <c r="T116" i="13"/>
  <c r="T117" i="13"/>
  <c r="W117" i="13" s="1"/>
  <c r="T118" i="13"/>
  <c r="W118" i="13" s="1"/>
  <c r="T119" i="13"/>
  <c r="T120" i="13"/>
  <c r="W120" i="13" s="1"/>
  <c r="T121" i="13"/>
  <c r="W121" i="13" s="1"/>
  <c r="T122" i="13"/>
  <c r="W122" i="13" s="1"/>
  <c r="J103" i="13"/>
  <c r="L103" i="13" s="1"/>
  <c r="J104" i="13"/>
  <c r="L104" i="13" s="1"/>
  <c r="J105" i="13"/>
  <c r="L105" i="13" s="1"/>
  <c r="J106" i="13"/>
  <c r="L106" i="13" s="1"/>
  <c r="J107" i="13"/>
  <c r="L107" i="13" s="1"/>
  <c r="J108" i="13"/>
  <c r="L108" i="13" s="1"/>
  <c r="J109" i="13"/>
  <c r="L109" i="13" s="1"/>
  <c r="J110" i="13"/>
  <c r="L110" i="13" s="1"/>
  <c r="J111" i="13"/>
  <c r="L111" i="13" s="1"/>
  <c r="J112" i="13"/>
  <c r="L112" i="13" s="1"/>
  <c r="J113" i="13"/>
  <c r="L113" i="13" s="1"/>
  <c r="J114" i="13"/>
  <c r="L114" i="13" s="1"/>
  <c r="J115" i="13"/>
  <c r="L115" i="13" s="1"/>
  <c r="J116" i="13"/>
  <c r="L116" i="13" s="1"/>
  <c r="J117" i="13"/>
  <c r="L117" i="13" s="1"/>
  <c r="J118" i="13"/>
  <c r="L118" i="13" s="1"/>
  <c r="J119" i="13"/>
  <c r="L119" i="13" s="1"/>
  <c r="J120" i="13"/>
  <c r="L120" i="13" s="1"/>
  <c r="J121" i="13"/>
  <c r="L121" i="13" s="1"/>
  <c r="X121" i="13" s="1"/>
  <c r="J122" i="13"/>
  <c r="L122" i="13" s="1"/>
  <c r="T85" i="13"/>
  <c r="W85" i="13" s="1"/>
  <c r="T86" i="13"/>
  <c r="T87" i="13"/>
  <c r="W87" i="13" s="1"/>
  <c r="T88" i="13"/>
  <c r="W88" i="13" s="1"/>
  <c r="T89" i="13"/>
  <c r="T90" i="13"/>
  <c r="W90" i="13" s="1"/>
  <c r="T91" i="13"/>
  <c r="W91" i="13" s="1"/>
  <c r="T92" i="13"/>
  <c r="W92" i="13" s="1"/>
  <c r="T93" i="13"/>
  <c r="W93" i="13" s="1"/>
  <c r="T94" i="13"/>
  <c r="W94" i="13" s="1"/>
  <c r="T95" i="13"/>
  <c r="W95" i="13" s="1"/>
  <c r="T96" i="13"/>
  <c r="W96" i="13" s="1"/>
  <c r="T97" i="13"/>
  <c r="W97" i="13" s="1"/>
  <c r="T98" i="13"/>
  <c r="W98" i="13" s="1"/>
  <c r="T99" i="13"/>
  <c r="W99" i="13" s="1"/>
  <c r="T100" i="13"/>
  <c r="T101" i="13"/>
  <c r="W101" i="13" s="1"/>
  <c r="T102" i="13"/>
  <c r="J85" i="13"/>
  <c r="J86" i="13"/>
  <c r="L86" i="13" s="1"/>
  <c r="J87" i="13"/>
  <c r="L87" i="13" s="1"/>
  <c r="J88" i="13"/>
  <c r="L88" i="13" s="1"/>
  <c r="J89" i="13"/>
  <c r="L89" i="13" s="1"/>
  <c r="J90" i="13"/>
  <c r="L90" i="13" s="1"/>
  <c r="J91" i="13"/>
  <c r="L91" i="13" s="1"/>
  <c r="J92" i="13"/>
  <c r="L92" i="13" s="1"/>
  <c r="J93" i="13"/>
  <c r="L93" i="13" s="1"/>
  <c r="J94" i="13"/>
  <c r="L94" i="13" s="1"/>
  <c r="J95" i="13"/>
  <c r="L95" i="13" s="1"/>
  <c r="J96" i="13"/>
  <c r="L96" i="13" s="1"/>
  <c r="J97" i="13"/>
  <c r="L97" i="13" s="1"/>
  <c r="J98" i="13"/>
  <c r="L98" i="13" s="1"/>
  <c r="J99" i="13"/>
  <c r="L99" i="13" s="1"/>
  <c r="J100" i="13"/>
  <c r="L100" i="13" s="1"/>
  <c r="J101" i="13"/>
  <c r="L101" i="13" s="1"/>
  <c r="J102" i="13"/>
  <c r="L102" i="13" s="1"/>
  <c r="X122" i="13" l="1"/>
  <c r="X120" i="13"/>
  <c r="V119" i="13"/>
  <c r="W119" i="13" s="1"/>
  <c r="X119" i="13" s="1"/>
  <c r="X99" i="13"/>
  <c r="X97" i="13"/>
  <c r="X94" i="13"/>
  <c r="X92" i="13"/>
  <c r="X91" i="13"/>
  <c r="X88" i="13"/>
  <c r="L85" i="13"/>
  <c r="X85" i="13" s="1"/>
  <c r="V89" i="13"/>
  <c r="W89" i="13" s="1"/>
  <c r="X89" i="13" s="1"/>
  <c r="X118" i="13"/>
  <c r="X115" i="13"/>
  <c r="X113" i="13"/>
  <c r="X110" i="13"/>
  <c r="X107" i="13"/>
  <c r="X105" i="13"/>
  <c r="X103" i="13"/>
  <c r="V116" i="13"/>
  <c r="W116" i="13" s="1"/>
  <c r="X116" i="13" s="1"/>
  <c r="V111" i="13"/>
  <c r="W111" i="13" s="1"/>
  <c r="X111" i="13" s="1"/>
  <c r="V100" i="13"/>
  <c r="W100" i="13" s="1"/>
  <c r="X100" i="13" s="1"/>
  <c r="X101" i="13"/>
  <c r="X98" i="13"/>
  <c r="X96" i="13"/>
  <c r="X95" i="13"/>
  <c r="X93" i="13"/>
  <c r="X90" i="13"/>
  <c r="X87" i="13"/>
  <c r="V86" i="13"/>
  <c r="W86" i="13" s="1"/>
  <c r="X86" i="13" s="1"/>
  <c r="X117" i="13"/>
  <c r="X114" i="13"/>
  <c r="X112" i="13"/>
  <c r="X108" i="13"/>
  <c r="X106" i="13"/>
  <c r="X104" i="13"/>
  <c r="V109" i="13"/>
  <c r="W109" i="13" s="1"/>
  <c r="X109" i="13" s="1"/>
  <c r="V102" i="13"/>
  <c r="W102" i="13" s="1"/>
  <c r="X102" i="13" s="1"/>
  <c r="T52" i="13"/>
  <c r="W52" i="13" s="1"/>
  <c r="T53" i="13"/>
  <c r="T54" i="13"/>
  <c r="W54" i="13" s="1"/>
  <c r="T55" i="13"/>
  <c r="W55" i="13" s="1"/>
  <c r="T56" i="13"/>
  <c r="T57" i="13"/>
  <c r="W57" i="13" s="1"/>
  <c r="T58" i="13"/>
  <c r="W58" i="13" s="1"/>
  <c r="T59" i="13"/>
  <c r="W59" i="13" s="1"/>
  <c r="T60" i="13"/>
  <c r="T61" i="13"/>
  <c r="W61" i="13" s="1"/>
  <c r="T62" i="13"/>
  <c r="W62" i="13" s="1"/>
  <c r="T63" i="13"/>
  <c r="W63" i="13" s="1"/>
  <c r="T64" i="13"/>
  <c r="W64" i="13" s="1"/>
  <c r="T65" i="13"/>
  <c r="W65" i="13" s="1"/>
  <c r="T66" i="13"/>
  <c r="W66" i="13" s="1"/>
  <c r="T67" i="13"/>
  <c r="W67" i="13" s="1"/>
  <c r="T68" i="13"/>
  <c r="T69" i="13"/>
  <c r="W69" i="13" s="1"/>
  <c r="T70" i="13"/>
  <c r="T71" i="13"/>
  <c r="W71" i="13" s="1"/>
  <c r="T72" i="13"/>
  <c r="W72" i="13" s="1"/>
  <c r="T73" i="13"/>
  <c r="W73" i="13" s="1"/>
  <c r="T74" i="13"/>
  <c r="W74" i="13" s="1"/>
  <c r="T75" i="13"/>
  <c r="W75" i="13" s="1"/>
  <c r="T76" i="13"/>
  <c r="W76" i="13" s="1"/>
  <c r="T77" i="13"/>
  <c r="T78" i="13"/>
  <c r="W78" i="13" s="1"/>
  <c r="T79" i="13"/>
  <c r="W79" i="13" s="1"/>
  <c r="T80" i="13"/>
  <c r="T81" i="13"/>
  <c r="W81" i="13" s="1"/>
  <c r="T82" i="13"/>
  <c r="W82" i="13" s="1"/>
  <c r="T83" i="13"/>
  <c r="W83" i="13" s="1"/>
  <c r="T84" i="13"/>
  <c r="W84" i="13" s="1"/>
  <c r="J52" i="13"/>
  <c r="L52" i="13" s="1"/>
  <c r="J53" i="13"/>
  <c r="L53" i="13" s="1"/>
  <c r="J54" i="13"/>
  <c r="L54" i="13" s="1"/>
  <c r="J55" i="13"/>
  <c r="L55" i="13" s="1"/>
  <c r="J56" i="13"/>
  <c r="L56" i="13" s="1"/>
  <c r="J57" i="13"/>
  <c r="L57" i="13" s="1"/>
  <c r="J58" i="13"/>
  <c r="L58" i="13" s="1"/>
  <c r="J59" i="13"/>
  <c r="L59" i="13" s="1"/>
  <c r="J60" i="13"/>
  <c r="L60" i="13" s="1"/>
  <c r="J61" i="13"/>
  <c r="L61" i="13" s="1"/>
  <c r="J62" i="13"/>
  <c r="L62" i="13" s="1"/>
  <c r="J63" i="13"/>
  <c r="L63" i="13" s="1"/>
  <c r="J64" i="13"/>
  <c r="L64" i="13" s="1"/>
  <c r="J65" i="13"/>
  <c r="L65" i="13" s="1"/>
  <c r="J66" i="13"/>
  <c r="L66" i="13" s="1"/>
  <c r="J67" i="13"/>
  <c r="L67" i="13" s="1"/>
  <c r="J68" i="13"/>
  <c r="L68" i="13" s="1"/>
  <c r="J69" i="13"/>
  <c r="L69" i="13" s="1"/>
  <c r="J70" i="13"/>
  <c r="L70" i="13" s="1"/>
  <c r="J71" i="13"/>
  <c r="L71" i="13" s="1"/>
  <c r="J72" i="13"/>
  <c r="L72" i="13" s="1"/>
  <c r="J73" i="13"/>
  <c r="L73" i="13" s="1"/>
  <c r="J74" i="13"/>
  <c r="L74" i="13" s="1"/>
  <c r="J75" i="13"/>
  <c r="L75" i="13" s="1"/>
  <c r="J76" i="13"/>
  <c r="L76" i="13" s="1"/>
  <c r="J77" i="13"/>
  <c r="L77" i="13" s="1"/>
  <c r="J78" i="13"/>
  <c r="L78" i="13" s="1"/>
  <c r="J79" i="13"/>
  <c r="L79" i="13" s="1"/>
  <c r="J80" i="13"/>
  <c r="L80" i="13" s="1"/>
  <c r="J81" i="13"/>
  <c r="J82" i="13"/>
  <c r="L82" i="13" s="1"/>
  <c r="J83" i="13"/>
  <c r="L83" i="13" s="1"/>
  <c r="J84" i="13"/>
  <c r="L84" i="13" s="1"/>
  <c r="T507" i="13"/>
  <c r="J507" i="13"/>
  <c r="L507" i="13" s="1"/>
  <c r="T40" i="13"/>
  <c r="V40" i="13" s="1"/>
  <c r="T41" i="13"/>
  <c r="W41" i="13" s="1"/>
  <c r="T42" i="13"/>
  <c r="W42" i="13" s="1"/>
  <c r="T43" i="13"/>
  <c r="W43" i="13" s="1"/>
  <c r="T44" i="13"/>
  <c r="T45" i="13"/>
  <c r="W45" i="13" s="1"/>
  <c r="T46" i="13"/>
  <c r="W46" i="13" s="1"/>
  <c r="T47" i="13"/>
  <c r="W47" i="13" s="1"/>
  <c r="T48" i="13"/>
  <c r="W48" i="13" s="1"/>
  <c r="T49" i="13"/>
  <c r="V49" i="13" s="1"/>
  <c r="T50" i="13"/>
  <c r="W50" i="13" s="1"/>
  <c r="T51" i="13"/>
  <c r="W51" i="13" s="1"/>
  <c r="T512" i="13"/>
  <c r="W512" i="13" s="1"/>
  <c r="J40" i="13"/>
  <c r="L40" i="13" s="1"/>
  <c r="J41" i="13"/>
  <c r="L41" i="13" s="1"/>
  <c r="J42" i="13"/>
  <c r="L42" i="13" s="1"/>
  <c r="J43" i="13"/>
  <c r="L43" i="13" s="1"/>
  <c r="J44" i="13"/>
  <c r="L44" i="13" s="1"/>
  <c r="J45" i="13"/>
  <c r="L45" i="13" s="1"/>
  <c r="J46" i="13"/>
  <c r="L46" i="13" s="1"/>
  <c r="J47" i="13"/>
  <c r="L47" i="13" s="1"/>
  <c r="J48" i="13"/>
  <c r="L48" i="13" s="1"/>
  <c r="J49" i="13"/>
  <c r="L49" i="13" s="1"/>
  <c r="J50" i="13"/>
  <c r="L50" i="13" s="1"/>
  <c r="J51" i="13"/>
  <c r="L51" i="13" s="1"/>
  <c r="J512" i="13"/>
  <c r="L512" i="13" s="1"/>
  <c r="T22" i="13"/>
  <c r="T23" i="13"/>
  <c r="T24" i="13"/>
  <c r="T25" i="13"/>
  <c r="V25" i="13" s="1"/>
  <c r="T26" i="13"/>
  <c r="V26" i="13" s="1"/>
  <c r="T27" i="13"/>
  <c r="W27" i="13" s="1"/>
  <c r="T28" i="13"/>
  <c r="V28" i="13" s="1"/>
  <c r="T29" i="13"/>
  <c r="W29" i="13" s="1"/>
  <c r="T30" i="13"/>
  <c r="W30" i="13" s="1"/>
  <c r="T31" i="13"/>
  <c r="W31" i="13" s="1"/>
  <c r="T32" i="13"/>
  <c r="T33" i="13"/>
  <c r="W33" i="13" s="1"/>
  <c r="T34" i="13"/>
  <c r="W34" i="13" s="1"/>
  <c r="T35" i="13"/>
  <c r="W35" i="13" s="1"/>
  <c r="T36" i="13"/>
  <c r="W36" i="13" s="1"/>
  <c r="T37" i="13"/>
  <c r="W37" i="13" s="1"/>
  <c r="T38" i="13"/>
  <c r="V38" i="13" s="1"/>
  <c r="T39" i="13"/>
  <c r="W39" i="13" s="1"/>
  <c r="J20" i="13"/>
  <c r="L20" i="13" s="1"/>
  <c r="J21" i="13"/>
  <c r="L21" i="13" s="1"/>
  <c r="J22" i="13"/>
  <c r="L22" i="13" s="1"/>
  <c r="J23" i="13"/>
  <c r="L23" i="13" s="1"/>
  <c r="J24" i="13"/>
  <c r="L24" i="13" s="1"/>
  <c r="J25" i="13"/>
  <c r="L25" i="13" s="1"/>
  <c r="J26" i="13"/>
  <c r="L26" i="13" s="1"/>
  <c r="J27" i="13"/>
  <c r="L27" i="13" s="1"/>
  <c r="J28" i="13"/>
  <c r="L28" i="13" s="1"/>
  <c r="J29" i="13"/>
  <c r="L29" i="13" s="1"/>
  <c r="J30" i="13"/>
  <c r="L30" i="13" s="1"/>
  <c r="J31" i="13"/>
  <c r="L31" i="13" s="1"/>
  <c r="J32" i="13"/>
  <c r="L32" i="13" s="1"/>
  <c r="J33" i="13"/>
  <c r="L33" i="13" s="1"/>
  <c r="J34" i="13"/>
  <c r="L34" i="13" s="1"/>
  <c r="J35" i="13"/>
  <c r="L35" i="13" s="1"/>
  <c r="J36" i="13"/>
  <c r="L36" i="13" s="1"/>
  <c r="J37" i="13"/>
  <c r="L37" i="13" s="1"/>
  <c r="J38" i="13"/>
  <c r="L38" i="13" s="1"/>
  <c r="J39" i="13"/>
  <c r="L39" i="13" s="1"/>
  <c r="X512" i="13" l="1"/>
  <c r="V507" i="13"/>
  <c r="W507" i="13" s="1"/>
  <c r="X507" i="13" s="1"/>
  <c r="X39" i="13"/>
  <c r="X36" i="13"/>
  <c r="X34" i="13"/>
  <c r="X31" i="13"/>
  <c r="X29" i="13"/>
  <c r="W38" i="13"/>
  <c r="X38" i="13" s="1"/>
  <c r="V32" i="13"/>
  <c r="W32" i="13" s="1"/>
  <c r="X32" i="13" s="1"/>
  <c r="X50" i="13"/>
  <c r="X47" i="13"/>
  <c r="X45" i="13"/>
  <c r="X42" i="13"/>
  <c r="X83" i="13"/>
  <c r="L81" i="13"/>
  <c r="X81" i="13" s="1"/>
  <c r="X78" i="13"/>
  <c r="X75" i="13"/>
  <c r="X73" i="13"/>
  <c r="X71" i="13"/>
  <c r="X67" i="13"/>
  <c r="X65" i="13"/>
  <c r="X63" i="13"/>
  <c r="X61" i="13"/>
  <c r="X58" i="13"/>
  <c r="X55" i="13"/>
  <c r="X52" i="13"/>
  <c r="V80" i="13"/>
  <c r="W80" i="13" s="1"/>
  <c r="X80" i="13" s="1"/>
  <c r="V77" i="13"/>
  <c r="W77" i="13" s="1"/>
  <c r="X77" i="13" s="1"/>
  <c r="V70" i="13"/>
  <c r="W70" i="13" s="1"/>
  <c r="X70" i="13" s="1"/>
  <c r="V60" i="13"/>
  <c r="W60" i="13" s="1"/>
  <c r="X60" i="13" s="1"/>
  <c r="X37" i="13"/>
  <c r="X35" i="13"/>
  <c r="X33" i="13"/>
  <c r="X30" i="13"/>
  <c r="X27" i="13"/>
  <c r="X51" i="13"/>
  <c r="X48" i="13"/>
  <c r="X46" i="13"/>
  <c r="X43" i="13"/>
  <c r="X41" i="13"/>
  <c r="V44" i="13"/>
  <c r="W44" i="13" s="1"/>
  <c r="X44" i="13" s="1"/>
  <c r="X84" i="13"/>
  <c r="X82" i="13"/>
  <c r="X79" i="13"/>
  <c r="X76" i="13"/>
  <c r="X74" i="13"/>
  <c r="X72" i="13"/>
  <c r="X69" i="13"/>
  <c r="X66" i="13"/>
  <c r="X64" i="13"/>
  <c r="X62" i="13"/>
  <c r="X59" i="13"/>
  <c r="X57" i="13"/>
  <c r="X54" i="13"/>
  <c r="V68" i="13"/>
  <c r="W68" i="13" s="1"/>
  <c r="X68" i="13" s="1"/>
  <c r="V56" i="13"/>
  <c r="W56" i="13" s="1"/>
  <c r="X56" i="13" s="1"/>
  <c r="V53" i="13"/>
  <c r="W53" i="13" s="1"/>
  <c r="X53" i="13" s="1"/>
  <c r="W49" i="13"/>
  <c r="X49" i="13" s="1"/>
  <c r="W40" i="13"/>
  <c r="X40" i="13" s="1"/>
  <c r="W28" i="13"/>
  <c r="X28" i="13" s="1"/>
  <c r="W26" i="13"/>
  <c r="X26" i="13" s="1"/>
  <c r="W25" i="13"/>
  <c r="X25" i="13" s="1"/>
  <c r="W22" i="13"/>
  <c r="X22" i="13" s="1"/>
  <c r="W23" i="13"/>
  <c r="X23" i="13" s="1"/>
  <c r="W24" i="13"/>
  <c r="X24" i="13" s="1"/>
  <c r="T10" i="13"/>
  <c r="V10" i="13" s="1"/>
  <c r="T11" i="13"/>
  <c r="W11" i="13" s="1"/>
  <c r="T13" i="13"/>
  <c r="W13" i="13" s="1"/>
  <c r="T14" i="13"/>
  <c r="W14" i="13" s="1"/>
  <c r="T15" i="13"/>
  <c r="T16" i="13"/>
  <c r="T17" i="13"/>
  <c r="T18" i="13"/>
  <c r="W18" i="13" s="1"/>
  <c r="T19" i="13"/>
  <c r="W19" i="13" s="1"/>
  <c r="T20" i="13"/>
  <c r="T21" i="13"/>
  <c r="W21" i="13" s="1"/>
  <c r="X21" i="13" s="1"/>
  <c r="J10" i="13"/>
  <c r="L10" i="13" s="1"/>
  <c r="J11" i="13"/>
  <c r="L11" i="13" s="1"/>
  <c r="J13" i="13"/>
  <c r="L13" i="13" s="1"/>
  <c r="J14" i="13"/>
  <c r="L14" i="13" s="1"/>
  <c r="J15" i="13"/>
  <c r="L15" i="13" s="1"/>
  <c r="J16" i="13"/>
  <c r="L16" i="13" s="1"/>
  <c r="J17" i="13"/>
  <c r="L17" i="13" s="1"/>
  <c r="J18" i="13"/>
  <c r="L18" i="13" s="1"/>
  <c r="J19" i="13"/>
  <c r="L19" i="13" s="1"/>
  <c r="X19" i="13" l="1"/>
  <c r="X14" i="13"/>
  <c r="X18" i="13"/>
  <c r="X13" i="13"/>
  <c r="X11" i="13"/>
  <c r="V20" i="13"/>
  <c r="W20" i="13" s="1"/>
  <c r="X20" i="13" s="1"/>
  <c r="V17" i="13"/>
  <c r="W17" i="13" s="1"/>
  <c r="X17" i="13" s="1"/>
  <c r="V16" i="13"/>
  <c r="W16" i="13" s="1"/>
  <c r="X16" i="13" s="1"/>
  <c r="V15" i="13"/>
  <c r="W15" i="13" s="1"/>
  <c r="X15" i="13" s="1"/>
  <c r="W10" i="13"/>
  <c r="X10" i="13" s="1"/>
  <c r="T159" i="12"/>
  <c r="W159" i="12" s="1"/>
  <c r="J159" i="12"/>
  <c r="L159" i="12" s="1"/>
  <c r="T158" i="12"/>
  <c r="V158" i="12" s="1"/>
  <c r="J158" i="12"/>
  <c r="L158" i="12" s="1"/>
  <c r="T139" i="12"/>
  <c r="W139" i="12" s="1"/>
  <c r="T140" i="12"/>
  <c r="T141" i="12"/>
  <c r="W141" i="12" s="1"/>
  <c r="T142" i="12"/>
  <c r="W142" i="12" s="1"/>
  <c r="T143" i="12"/>
  <c r="T144" i="12"/>
  <c r="W144" i="12" s="1"/>
  <c r="T145" i="12"/>
  <c r="W145" i="12" s="1"/>
  <c r="T146" i="12"/>
  <c r="T147" i="12"/>
  <c r="W147" i="12" s="1"/>
  <c r="T148" i="12"/>
  <c r="T149" i="12"/>
  <c r="W149" i="12" s="1"/>
  <c r="T150" i="12"/>
  <c r="W150" i="12" s="1"/>
  <c r="T151" i="12"/>
  <c r="V151" i="12" s="1"/>
  <c r="T152" i="12"/>
  <c r="W152" i="12" s="1"/>
  <c r="T153" i="12"/>
  <c r="W153" i="12" s="1"/>
  <c r="T154" i="12"/>
  <c r="W154" i="12" s="1"/>
  <c r="T155" i="12"/>
  <c r="T156" i="12"/>
  <c r="T157" i="12"/>
  <c r="W157" i="12" s="1"/>
  <c r="T160" i="12"/>
  <c r="T161" i="12"/>
  <c r="W161" i="12" s="1"/>
  <c r="T162" i="12"/>
  <c r="W162" i="12" s="1"/>
  <c r="T163" i="12"/>
  <c r="T164" i="12"/>
  <c r="W164" i="12" s="1"/>
  <c r="T165" i="12"/>
  <c r="W165" i="12" s="1"/>
  <c r="T166" i="12"/>
  <c r="W166" i="12" s="1"/>
  <c r="T167" i="12"/>
  <c r="W167" i="12" s="1"/>
  <c r="T168" i="12"/>
  <c r="W168" i="12" s="1"/>
  <c r="T169" i="12"/>
  <c r="T170" i="12"/>
  <c r="W170" i="12" s="1"/>
  <c r="T171" i="12"/>
  <c r="T172" i="12"/>
  <c r="W172" i="12" s="1"/>
  <c r="T173" i="12"/>
  <c r="T174" i="12"/>
  <c r="T175" i="12"/>
  <c r="T176" i="12"/>
  <c r="T177" i="12"/>
  <c r="W177" i="12" s="1"/>
  <c r="T178" i="12"/>
  <c r="W178" i="12" s="1"/>
  <c r="T179" i="12"/>
  <c r="T180" i="12"/>
  <c r="W180" i="12" s="1"/>
  <c r="T181" i="12"/>
  <c r="W181" i="12" s="1"/>
  <c r="T182" i="12"/>
  <c r="W182" i="12" s="1"/>
  <c r="T183" i="12"/>
  <c r="W183" i="12" s="1"/>
  <c r="T184" i="12"/>
  <c r="W184" i="12" s="1"/>
  <c r="T185" i="12"/>
  <c r="T186" i="12"/>
  <c r="W186" i="12" s="1"/>
  <c r="T187" i="12"/>
  <c r="W187" i="12" s="1"/>
  <c r="T188" i="12"/>
  <c r="W188" i="12" s="1"/>
  <c r="J139" i="12"/>
  <c r="L139" i="12" s="1"/>
  <c r="X139" i="12" s="1"/>
  <c r="J140" i="12"/>
  <c r="L140" i="12" s="1"/>
  <c r="J141" i="12"/>
  <c r="L141" i="12" s="1"/>
  <c r="X141" i="12" s="1"/>
  <c r="J142" i="12"/>
  <c r="L142" i="12" s="1"/>
  <c r="J143" i="12"/>
  <c r="L143" i="12" s="1"/>
  <c r="J144" i="12"/>
  <c r="L144" i="12" s="1"/>
  <c r="J145" i="12"/>
  <c r="L145" i="12" s="1"/>
  <c r="X145" i="12" s="1"/>
  <c r="J146" i="12"/>
  <c r="L146" i="12" s="1"/>
  <c r="J147" i="12"/>
  <c r="L147" i="12" s="1"/>
  <c r="X147" i="12" s="1"/>
  <c r="J148" i="12"/>
  <c r="L148" i="12" s="1"/>
  <c r="J149" i="12"/>
  <c r="L149" i="12" s="1"/>
  <c r="X149" i="12" s="1"/>
  <c r="J150" i="12"/>
  <c r="L150" i="12" s="1"/>
  <c r="X150" i="12" s="1"/>
  <c r="J151" i="12"/>
  <c r="L151" i="12" s="1"/>
  <c r="J152" i="12"/>
  <c r="L152" i="12" s="1"/>
  <c r="X152" i="12" s="1"/>
  <c r="J153" i="12"/>
  <c r="L153" i="12" s="1"/>
  <c r="X153" i="12" s="1"/>
  <c r="J154" i="12"/>
  <c r="L154" i="12" s="1"/>
  <c r="X154" i="12" s="1"/>
  <c r="J155" i="12"/>
  <c r="L155" i="12" s="1"/>
  <c r="J156" i="12"/>
  <c r="L156" i="12" s="1"/>
  <c r="J157" i="12"/>
  <c r="L157" i="12" s="1"/>
  <c r="X157" i="12" s="1"/>
  <c r="J160" i="12"/>
  <c r="L160" i="12" s="1"/>
  <c r="J161" i="12"/>
  <c r="L161" i="12" s="1"/>
  <c r="X161" i="12" s="1"/>
  <c r="J162" i="12"/>
  <c r="L162" i="12" s="1"/>
  <c r="X162" i="12" s="1"/>
  <c r="J163" i="12"/>
  <c r="L163" i="12" s="1"/>
  <c r="J164" i="12"/>
  <c r="L164" i="12" s="1"/>
  <c r="X164" i="12" s="1"/>
  <c r="J165" i="12"/>
  <c r="L165" i="12" s="1"/>
  <c r="X165" i="12" s="1"/>
  <c r="J166" i="12"/>
  <c r="L166" i="12" s="1"/>
  <c r="X166" i="12" s="1"/>
  <c r="J167" i="12"/>
  <c r="L167" i="12" s="1"/>
  <c r="X167" i="12" s="1"/>
  <c r="J168" i="12"/>
  <c r="L168" i="12" s="1"/>
  <c r="X168" i="12" s="1"/>
  <c r="J169" i="12"/>
  <c r="L169" i="12" s="1"/>
  <c r="J170" i="12"/>
  <c r="L170" i="12" s="1"/>
  <c r="X170" i="12" s="1"/>
  <c r="J171" i="12"/>
  <c r="L171" i="12" s="1"/>
  <c r="J172" i="12"/>
  <c r="L172" i="12" s="1"/>
  <c r="X172" i="12" s="1"/>
  <c r="J173" i="12"/>
  <c r="L173" i="12" s="1"/>
  <c r="J174" i="12"/>
  <c r="L174" i="12" s="1"/>
  <c r="J175" i="12"/>
  <c r="L175" i="12" s="1"/>
  <c r="J176" i="12"/>
  <c r="L176" i="12" s="1"/>
  <c r="J177" i="12"/>
  <c r="L177" i="12" s="1"/>
  <c r="X177" i="12" s="1"/>
  <c r="J178" i="12"/>
  <c r="L178" i="12" s="1"/>
  <c r="X178" i="12" s="1"/>
  <c r="J179" i="12"/>
  <c r="L179" i="12" s="1"/>
  <c r="J180" i="12"/>
  <c r="L180" i="12" s="1"/>
  <c r="X180" i="12" s="1"/>
  <c r="J181" i="12"/>
  <c r="L181" i="12" s="1"/>
  <c r="X181" i="12" s="1"/>
  <c r="J182" i="12"/>
  <c r="L182" i="12" s="1"/>
  <c r="X182" i="12" s="1"/>
  <c r="J183" i="12"/>
  <c r="L183" i="12" s="1"/>
  <c r="X183" i="12" s="1"/>
  <c r="J184" i="12"/>
  <c r="L184" i="12" s="1"/>
  <c r="X184" i="12" s="1"/>
  <c r="J185" i="12"/>
  <c r="L185" i="12" s="1"/>
  <c r="J186" i="12"/>
  <c r="L186" i="12" s="1"/>
  <c r="X186" i="12" s="1"/>
  <c r="J187" i="12"/>
  <c r="L187" i="12" s="1"/>
  <c r="X187" i="12" s="1"/>
  <c r="J188" i="12"/>
  <c r="L188" i="12" s="1"/>
  <c r="X188" i="12" s="1"/>
  <c r="X144" i="12" l="1"/>
  <c r="X142" i="12"/>
  <c r="X159" i="12"/>
  <c r="V171" i="12"/>
  <c r="W171" i="12" s="1"/>
  <c r="X171" i="12" s="1"/>
  <c r="V163" i="12"/>
  <c r="W163" i="12" s="1"/>
  <c r="X163" i="12" s="1"/>
  <c r="V160" i="12"/>
  <c r="W160" i="12" s="1"/>
  <c r="X160" i="12" s="1"/>
  <c r="V156" i="12"/>
  <c r="W156" i="12" s="1"/>
  <c r="X156" i="12" s="1"/>
  <c r="V155" i="12"/>
  <c r="W155" i="12" s="1"/>
  <c r="X155" i="12" s="1"/>
  <c r="V146" i="12"/>
  <c r="W146" i="12" s="1"/>
  <c r="X146" i="12" s="1"/>
  <c r="V143" i="12"/>
  <c r="W143" i="12" s="1"/>
  <c r="X143" i="12" s="1"/>
  <c r="V140" i="12"/>
  <c r="W140" i="12" s="1"/>
  <c r="X140" i="12" s="1"/>
  <c r="V185" i="12"/>
  <c r="W185" i="12" s="1"/>
  <c r="X185" i="12" s="1"/>
  <c r="V179" i="12"/>
  <c r="W179" i="12" s="1"/>
  <c r="X179" i="12" s="1"/>
  <c r="V176" i="12"/>
  <c r="W176" i="12" s="1"/>
  <c r="X176" i="12" s="1"/>
  <c r="V175" i="12"/>
  <c r="W175" i="12" s="1"/>
  <c r="X175" i="12" s="1"/>
  <c r="V174" i="12"/>
  <c r="W174" i="12" s="1"/>
  <c r="X174" i="12" s="1"/>
  <c r="V173" i="12"/>
  <c r="W173" i="12" s="1"/>
  <c r="X173" i="12" s="1"/>
  <c r="V169" i="12"/>
  <c r="W169" i="12" s="1"/>
  <c r="X169" i="12" s="1"/>
  <c r="V148" i="12"/>
  <c r="W148" i="12" s="1"/>
  <c r="X148" i="12" s="1"/>
  <c r="W158" i="12"/>
  <c r="X158" i="12" s="1"/>
  <c r="W151" i="12"/>
  <c r="X151" i="12" s="1"/>
  <c r="T125" i="12"/>
  <c r="W125" i="12" s="1"/>
  <c r="T126" i="12"/>
  <c r="W126" i="12" s="1"/>
  <c r="T127" i="12"/>
  <c r="T128" i="12"/>
  <c r="W128" i="12" s="1"/>
  <c r="T129" i="12"/>
  <c r="T130" i="12"/>
  <c r="W130" i="12" s="1"/>
  <c r="T131" i="12"/>
  <c r="T132" i="12"/>
  <c r="W132" i="12" s="1"/>
  <c r="T133" i="12"/>
  <c r="T134" i="12"/>
  <c r="W134" i="12" s="1"/>
  <c r="T135" i="12"/>
  <c r="W135" i="12" s="1"/>
  <c r="T136" i="12"/>
  <c r="W136" i="12" s="1"/>
  <c r="T137" i="12"/>
  <c r="W137" i="12" s="1"/>
  <c r="T138" i="12"/>
  <c r="J125" i="12"/>
  <c r="L125" i="12" s="1"/>
  <c r="J126" i="12"/>
  <c r="L126" i="12" s="1"/>
  <c r="J127" i="12"/>
  <c r="L127" i="12" s="1"/>
  <c r="J128" i="12"/>
  <c r="L128" i="12" s="1"/>
  <c r="J129" i="12"/>
  <c r="L129" i="12" s="1"/>
  <c r="J130" i="12"/>
  <c r="L130" i="12" s="1"/>
  <c r="J131" i="12"/>
  <c r="L131" i="12" s="1"/>
  <c r="J132" i="12"/>
  <c r="L132" i="12" s="1"/>
  <c r="J133" i="12"/>
  <c r="L133" i="12" s="1"/>
  <c r="J134" i="12"/>
  <c r="L134" i="12" s="1"/>
  <c r="J135" i="12"/>
  <c r="L135" i="12" s="1"/>
  <c r="J136" i="12"/>
  <c r="L136" i="12" s="1"/>
  <c r="J137" i="12"/>
  <c r="L137" i="12" s="1"/>
  <c r="J138" i="12"/>
  <c r="L138" i="12" s="1"/>
  <c r="T104" i="12"/>
  <c r="W104" i="12" s="1"/>
  <c r="T105" i="12"/>
  <c r="W105" i="12" s="1"/>
  <c r="T106" i="12"/>
  <c r="W106" i="12" s="1"/>
  <c r="T107" i="12"/>
  <c r="W107" i="12" s="1"/>
  <c r="T108" i="12"/>
  <c r="V108" i="12" s="1"/>
  <c r="T109" i="12"/>
  <c r="V109" i="12" s="1"/>
  <c r="T110" i="12"/>
  <c r="W110" i="12" s="1"/>
  <c r="T111" i="12"/>
  <c r="W111" i="12" s="1"/>
  <c r="T112" i="12"/>
  <c r="T113" i="12"/>
  <c r="W113" i="12" s="1"/>
  <c r="T114" i="12"/>
  <c r="T115" i="12"/>
  <c r="W115" i="12" s="1"/>
  <c r="T116" i="12"/>
  <c r="W116" i="12" s="1"/>
  <c r="T117" i="12"/>
  <c r="W117" i="12" s="1"/>
  <c r="T118" i="12"/>
  <c r="T119" i="12"/>
  <c r="W119" i="12" s="1"/>
  <c r="T120" i="12"/>
  <c r="W120" i="12" s="1"/>
  <c r="T121" i="12"/>
  <c r="W121" i="12" s="1"/>
  <c r="T122" i="12"/>
  <c r="T123" i="12"/>
  <c r="W123" i="12" s="1"/>
  <c r="T124" i="12"/>
  <c r="J104" i="12"/>
  <c r="L104" i="12" s="1"/>
  <c r="J105" i="12"/>
  <c r="L105" i="12" s="1"/>
  <c r="J106" i="12"/>
  <c r="L106" i="12" s="1"/>
  <c r="J107" i="12"/>
  <c r="L107" i="12" s="1"/>
  <c r="J108" i="12"/>
  <c r="L108" i="12" s="1"/>
  <c r="J109" i="12"/>
  <c r="L109" i="12" s="1"/>
  <c r="J110" i="12"/>
  <c r="L110" i="12" s="1"/>
  <c r="J111" i="12"/>
  <c r="L111" i="12" s="1"/>
  <c r="J112" i="12"/>
  <c r="L112" i="12" s="1"/>
  <c r="J113" i="12"/>
  <c r="L113" i="12" s="1"/>
  <c r="J114" i="12"/>
  <c r="L114" i="12" s="1"/>
  <c r="J115" i="12"/>
  <c r="L115" i="12" s="1"/>
  <c r="J116" i="12"/>
  <c r="L116" i="12" s="1"/>
  <c r="J117" i="12"/>
  <c r="L117" i="12" s="1"/>
  <c r="J118" i="12"/>
  <c r="L118" i="12" s="1"/>
  <c r="J119" i="12"/>
  <c r="L119" i="12" s="1"/>
  <c r="J120" i="12"/>
  <c r="L120" i="12" s="1"/>
  <c r="J121" i="12"/>
  <c r="L121" i="12" s="1"/>
  <c r="J122" i="12"/>
  <c r="L122" i="12" s="1"/>
  <c r="J123" i="12"/>
  <c r="L123" i="12" s="1"/>
  <c r="J124" i="12"/>
  <c r="L124" i="12" s="1"/>
  <c r="X123" i="12" l="1"/>
  <c r="X120" i="12"/>
  <c r="X117" i="12"/>
  <c r="X115" i="12"/>
  <c r="X111" i="12"/>
  <c r="X107" i="12"/>
  <c r="X105" i="12"/>
  <c r="V122" i="12"/>
  <c r="W122" i="12" s="1"/>
  <c r="X122" i="12" s="1"/>
  <c r="X137" i="12"/>
  <c r="X135" i="12"/>
  <c r="X132" i="12"/>
  <c r="X128" i="12"/>
  <c r="X125" i="12"/>
  <c r="V138" i="12"/>
  <c r="W138" i="12" s="1"/>
  <c r="X138" i="12" s="1"/>
  <c r="V133" i="12"/>
  <c r="W133" i="12" s="1"/>
  <c r="X133" i="12" s="1"/>
  <c r="V114" i="12"/>
  <c r="W114" i="12" s="1"/>
  <c r="X114" i="12" s="1"/>
  <c r="X121" i="12"/>
  <c r="X119" i="12"/>
  <c r="X116" i="12"/>
  <c r="X113" i="12"/>
  <c r="X110" i="12"/>
  <c r="X106" i="12"/>
  <c r="X104" i="12"/>
  <c r="V124" i="12"/>
  <c r="W124" i="12" s="1"/>
  <c r="X124" i="12" s="1"/>
  <c r="W109" i="12"/>
  <c r="X136" i="12"/>
  <c r="X134" i="12"/>
  <c r="X130" i="12"/>
  <c r="X126" i="12"/>
  <c r="V131" i="12"/>
  <c r="W131" i="12" s="1"/>
  <c r="X131" i="12" s="1"/>
  <c r="V127" i="12"/>
  <c r="W127" i="12" s="1"/>
  <c r="X127" i="12" s="1"/>
  <c r="V112" i="12"/>
  <c r="W112" i="12" s="1"/>
  <c r="X112" i="12" s="1"/>
  <c r="V118" i="12"/>
  <c r="W118" i="12" s="1"/>
  <c r="X118" i="12" s="1"/>
  <c r="V129" i="12"/>
  <c r="W129" i="12" s="1"/>
  <c r="X129" i="12" s="1"/>
  <c r="X109" i="12"/>
  <c r="W108" i="12"/>
  <c r="X108" i="12" s="1"/>
  <c r="T86" i="12"/>
  <c r="T87" i="12"/>
  <c r="W87" i="12" s="1"/>
  <c r="T88" i="12"/>
  <c r="W88" i="12" s="1"/>
  <c r="T89" i="12"/>
  <c r="T90" i="12"/>
  <c r="W90" i="12" s="1"/>
  <c r="T91" i="12"/>
  <c r="W91" i="12" s="1"/>
  <c r="T92" i="12"/>
  <c r="T93" i="12"/>
  <c r="W93" i="12" s="1"/>
  <c r="T94" i="12"/>
  <c r="W94" i="12" s="1"/>
  <c r="T95" i="12"/>
  <c r="W95" i="12" s="1"/>
  <c r="T96" i="12"/>
  <c r="T97" i="12"/>
  <c r="W97" i="12" s="1"/>
  <c r="T98" i="12"/>
  <c r="T99" i="12"/>
  <c r="W99" i="12" s="1"/>
  <c r="T100" i="12"/>
  <c r="W100" i="12" s="1"/>
  <c r="T101" i="12"/>
  <c r="W101" i="12" s="1"/>
  <c r="T102" i="12"/>
  <c r="W102" i="12" s="1"/>
  <c r="T103" i="12"/>
  <c r="W103" i="12" s="1"/>
  <c r="J86" i="12"/>
  <c r="L86" i="12" s="1"/>
  <c r="J87" i="12"/>
  <c r="L87" i="12" s="1"/>
  <c r="J88" i="12"/>
  <c r="L88" i="12" s="1"/>
  <c r="J89" i="12"/>
  <c r="L89" i="12" s="1"/>
  <c r="J90" i="12"/>
  <c r="L90" i="12" s="1"/>
  <c r="J91" i="12"/>
  <c r="L91" i="12" s="1"/>
  <c r="J92" i="12"/>
  <c r="L92" i="12" s="1"/>
  <c r="J93" i="12"/>
  <c r="L93" i="12" s="1"/>
  <c r="J94" i="12"/>
  <c r="L94" i="12" s="1"/>
  <c r="J95" i="12"/>
  <c r="L95" i="12" s="1"/>
  <c r="J96" i="12"/>
  <c r="L96" i="12" s="1"/>
  <c r="J97" i="12"/>
  <c r="L97" i="12" s="1"/>
  <c r="J98" i="12"/>
  <c r="L98" i="12" s="1"/>
  <c r="J99" i="12"/>
  <c r="L99" i="12" s="1"/>
  <c r="J100" i="12"/>
  <c r="L100" i="12" s="1"/>
  <c r="J101" i="12"/>
  <c r="L101" i="12" s="1"/>
  <c r="J102" i="12"/>
  <c r="L102" i="12" s="1"/>
  <c r="J103" i="12"/>
  <c r="L103" i="12" s="1"/>
  <c r="X103" i="12" l="1"/>
  <c r="X101" i="12"/>
  <c r="X99" i="12"/>
  <c r="X95" i="12"/>
  <c r="X93" i="12"/>
  <c r="X90" i="12"/>
  <c r="X87" i="12"/>
  <c r="V96" i="12"/>
  <c r="W96" i="12" s="1"/>
  <c r="X96" i="12" s="1"/>
  <c r="X102" i="12"/>
  <c r="X100" i="12"/>
  <c r="X97" i="12"/>
  <c r="X94" i="12"/>
  <c r="X91" i="12"/>
  <c r="X88" i="12"/>
  <c r="V98" i="12"/>
  <c r="W98" i="12" s="1"/>
  <c r="X98" i="12" s="1"/>
  <c r="V92" i="12"/>
  <c r="W92" i="12" s="1"/>
  <c r="X92" i="12" s="1"/>
  <c r="V89" i="12"/>
  <c r="W89" i="12" s="1"/>
  <c r="X89" i="12" s="1"/>
  <c r="V86" i="12"/>
  <c r="W86" i="12" s="1"/>
  <c r="X86" i="12" s="1"/>
  <c r="T64" i="12" l="1"/>
  <c r="W64" i="12" s="1"/>
  <c r="T65" i="12"/>
  <c r="V65" i="12" s="1"/>
  <c r="T66" i="12"/>
  <c r="T67" i="12"/>
  <c r="W67" i="12" s="1"/>
  <c r="T68" i="12"/>
  <c r="W68" i="12" s="1"/>
  <c r="T69" i="12"/>
  <c r="T70" i="12"/>
  <c r="W70" i="12" s="1"/>
  <c r="T71" i="12"/>
  <c r="W71" i="12" s="1"/>
  <c r="T72" i="12"/>
  <c r="W72" i="12" s="1"/>
  <c r="T73" i="12"/>
  <c r="T74" i="12"/>
  <c r="W74" i="12" s="1"/>
  <c r="T75" i="12"/>
  <c r="W75" i="12" s="1"/>
  <c r="T76" i="12"/>
  <c r="T77" i="12"/>
  <c r="W77" i="12" s="1"/>
  <c r="T78" i="12"/>
  <c r="W78" i="12" s="1"/>
  <c r="T79" i="12"/>
  <c r="W79" i="12" s="1"/>
  <c r="T80" i="12"/>
  <c r="T81" i="12"/>
  <c r="T82" i="12"/>
  <c r="W82" i="12" s="1"/>
  <c r="T83" i="12"/>
  <c r="W83" i="12" s="1"/>
  <c r="T84" i="12"/>
  <c r="T85" i="12"/>
  <c r="W85" i="12" s="1"/>
  <c r="J64" i="12"/>
  <c r="J65" i="12"/>
  <c r="L65" i="12" s="1"/>
  <c r="J66" i="12"/>
  <c r="L66" i="12" s="1"/>
  <c r="J67" i="12"/>
  <c r="L67" i="12" s="1"/>
  <c r="J68" i="12"/>
  <c r="L68" i="12" s="1"/>
  <c r="J69" i="12"/>
  <c r="L69" i="12" s="1"/>
  <c r="J70" i="12"/>
  <c r="L70" i="12" s="1"/>
  <c r="J71" i="12"/>
  <c r="L71" i="12" s="1"/>
  <c r="J72" i="12"/>
  <c r="L72" i="12" s="1"/>
  <c r="X72" i="12" s="1"/>
  <c r="J73" i="12"/>
  <c r="L73" i="12" s="1"/>
  <c r="J74" i="12"/>
  <c r="L74" i="12" s="1"/>
  <c r="J75" i="12"/>
  <c r="L75" i="12" s="1"/>
  <c r="J76" i="12"/>
  <c r="L76" i="12" s="1"/>
  <c r="J77" i="12"/>
  <c r="L77" i="12" s="1"/>
  <c r="J78" i="12"/>
  <c r="L78" i="12" s="1"/>
  <c r="J79" i="12"/>
  <c r="L79" i="12" s="1"/>
  <c r="J80" i="12"/>
  <c r="L80" i="12" s="1"/>
  <c r="J81" i="12"/>
  <c r="L81" i="12" s="1"/>
  <c r="J82" i="12"/>
  <c r="L82" i="12" s="1"/>
  <c r="J83" i="12"/>
  <c r="L83" i="12" s="1"/>
  <c r="J84" i="12"/>
  <c r="L84" i="12" s="1"/>
  <c r="J85" i="12"/>
  <c r="L85" i="12" s="1"/>
  <c r="L64" i="12"/>
  <c r="X64" i="12" l="1"/>
  <c r="X83" i="12"/>
  <c r="X79" i="12"/>
  <c r="X77" i="12"/>
  <c r="X74" i="12"/>
  <c r="X71" i="12"/>
  <c r="X68" i="12"/>
  <c r="V84" i="12"/>
  <c r="W84" i="12" s="1"/>
  <c r="X84" i="12" s="1"/>
  <c r="V81" i="12"/>
  <c r="W81" i="12" s="1"/>
  <c r="X81" i="12" s="1"/>
  <c r="V80" i="12"/>
  <c r="W80" i="12" s="1"/>
  <c r="X80" i="12" s="1"/>
  <c r="V69" i="12"/>
  <c r="W69" i="12" s="1"/>
  <c r="X69" i="12" s="1"/>
  <c r="V66" i="12"/>
  <c r="W66" i="12" s="1"/>
  <c r="X66" i="12" s="1"/>
  <c r="W65" i="12"/>
  <c r="X65" i="12" s="1"/>
  <c r="X85" i="12"/>
  <c r="X82" i="12"/>
  <c r="X78" i="12"/>
  <c r="X75" i="12"/>
  <c r="X70" i="12"/>
  <c r="X67" i="12"/>
  <c r="V76" i="12"/>
  <c r="W76" i="12" s="1"/>
  <c r="X76" i="12" s="1"/>
  <c r="V73" i="12"/>
  <c r="W73" i="12" s="1"/>
  <c r="X73" i="12" s="1"/>
  <c r="T10" i="12"/>
  <c r="W10" i="12" s="1"/>
  <c r="T11" i="12"/>
  <c r="V11" i="12" s="1"/>
  <c r="T12" i="12"/>
  <c r="W12" i="12" s="1"/>
  <c r="T13" i="12"/>
  <c r="V13" i="12" s="1"/>
  <c r="T14" i="12"/>
  <c r="W14" i="12" s="1"/>
  <c r="T15" i="12"/>
  <c r="V15" i="12" s="1"/>
  <c r="T16" i="12"/>
  <c r="W16" i="12" s="1"/>
  <c r="T17" i="12"/>
  <c r="W17" i="12" s="1"/>
  <c r="T18" i="12"/>
  <c r="W18" i="12" s="1"/>
  <c r="T19" i="12"/>
  <c r="V19" i="12" s="1"/>
  <c r="T20" i="12"/>
  <c r="W20" i="12" s="1"/>
  <c r="T21" i="12"/>
  <c r="W21" i="12" s="1"/>
  <c r="T22" i="12"/>
  <c r="W22" i="12" s="1"/>
  <c r="T23" i="12"/>
  <c r="T24" i="12"/>
  <c r="W24" i="12" s="1"/>
  <c r="T25" i="12"/>
  <c r="W25" i="12" s="1"/>
  <c r="T26" i="12"/>
  <c r="T27" i="12"/>
  <c r="W27" i="12" s="1"/>
  <c r="T28" i="12"/>
  <c r="W28" i="12" s="1"/>
  <c r="T29" i="12"/>
  <c r="T30" i="12"/>
  <c r="W30" i="12" s="1"/>
  <c r="T31" i="12"/>
  <c r="W31" i="12" s="1"/>
  <c r="T32" i="12"/>
  <c r="T33" i="12"/>
  <c r="T34" i="12"/>
  <c r="W34" i="12" s="1"/>
  <c r="T35" i="12"/>
  <c r="W35" i="12" s="1"/>
  <c r="T36" i="12"/>
  <c r="W36" i="12" s="1"/>
  <c r="T37" i="12"/>
  <c r="W37" i="12" s="1"/>
  <c r="T38" i="12"/>
  <c r="W38" i="12" s="1"/>
  <c r="T39" i="12"/>
  <c r="W39" i="12" s="1"/>
  <c r="T40" i="12"/>
  <c r="W40" i="12" s="1"/>
  <c r="T41" i="12"/>
  <c r="T42" i="12"/>
  <c r="T43" i="12"/>
  <c r="W43" i="12" s="1"/>
  <c r="T44" i="12"/>
  <c r="W44" i="12" s="1"/>
  <c r="T45" i="12"/>
  <c r="T46" i="12"/>
  <c r="W46" i="12" s="1"/>
  <c r="T47" i="12"/>
  <c r="W47" i="12" s="1"/>
  <c r="T48" i="12"/>
  <c r="T49" i="12"/>
  <c r="W49" i="12" s="1"/>
  <c r="T50" i="12"/>
  <c r="W50" i="12" s="1"/>
  <c r="T51" i="12"/>
  <c r="T52" i="12"/>
  <c r="W52" i="12" s="1"/>
  <c r="T53" i="12"/>
  <c r="W53" i="12" s="1"/>
  <c r="T54" i="12"/>
  <c r="W54" i="12" s="1"/>
  <c r="T55" i="12"/>
  <c r="W55" i="12" s="1"/>
  <c r="T56" i="12"/>
  <c r="W56" i="12" s="1"/>
  <c r="T57" i="12"/>
  <c r="W57" i="12" s="1"/>
  <c r="T58" i="12"/>
  <c r="W58" i="12" s="1"/>
  <c r="T59" i="12"/>
  <c r="W59" i="12" s="1"/>
  <c r="T60" i="12"/>
  <c r="T61" i="12"/>
  <c r="T62" i="12"/>
  <c r="W62" i="12" s="1"/>
  <c r="T63" i="12"/>
  <c r="W63" i="12" s="1"/>
  <c r="J10" i="12"/>
  <c r="L10" i="12" s="1"/>
  <c r="X10" i="12" s="1"/>
  <c r="J11" i="12"/>
  <c r="L11" i="12" s="1"/>
  <c r="J12" i="12"/>
  <c r="L12" i="12" s="1"/>
  <c r="X12" i="12" s="1"/>
  <c r="J13" i="12"/>
  <c r="L13" i="12" s="1"/>
  <c r="J14" i="12"/>
  <c r="L14" i="12" s="1"/>
  <c r="X14" i="12" s="1"/>
  <c r="J15" i="12"/>
  <c r="L15" i="12" s="1"/>
  <c r="J16" i="12"/>
  <c r="L16" i="12" s="1"/>
  <c r="X16" i="12" s="1"/>
  <c r="J17" i="12"/>
  <c r="L17" i="12" s="1"/>
  <c r="X17" i="12" s="1"/>
  <c r="J18" i="12"/>
  <c r="L18" i="12" s="1"/>
  <c r="X18" i="12" s="1"/>
  <c r="J19" i="12"/>
  <c r="L19" i="12" s="1"/>
  <c r="J20" i="12"/>
  <c r="L20" i="12" s="1"/>
  <c r="X20" i="12" s="1"/>
  <c r="J21" i="12"/>
  <c r="L21" i="12" s="1"/>
  <c r="X21" i="12" s="1"/>
  <c r="J22" i="12"/>
  <c r="L22" i="12" s="1"/>
  <c r="X22" i="12" s="1"/>
  <c r="J23" i="12"/>
  <c r="L23" i="12" s="1"/>
  <c r="J24" i="12"/>
  <c r="L24" i="12" s="1"/>
  <c r="X24" i="12" s="1"/>
  <c r="J25" i="12"/>
  <c r="L25" i="12" s="1"/>
  <c r="X25" i="12" s="1"/>
  <c r="J26" i="12"/>
  <c r="L26" i="12" s="1"/>
  <c r="J27" i="12"/>
  <c r="L27" i="12" s="1"/>
  <c r="X27" i="12" s="1"/>
  <c r="J28" i="12"/>
  <c r="L28" i="12" s="1"/>
  <c r="X28" i="12" s="1"/>
  <c r="J29" i="12"/>
  <c r="L29" i="12" s="1"/>
  <c r="J30" i="12"/>
  <c r="L30" i="12" s="1"/>
  <c r="X30" i="12" s="1"/>
  <c r="J31" i="12"/>
  <c r="L31" i="12" s="1"/>
  <c r="X31" i="12" s="1"/>
  <c r="J32" i="12"/>
  <c r="L32" i="12" s="1"/>
  <c r="J33" i="12"/>
  <c r="L33" i="12" s="1"/>
  <c r="J34" i="12"/>
  <c r="L34" i="12" s="1"/>
  <c r="X34" i="12" s="1"/>
  <c r="J35" i="12"/>
  <c r="L35" i="12" s="1"/>
  <c r="X35" i="12" s="1"/>
  <c r="J36" i="12"/>
  <c r="L36" i="12" s="1"/>
  <c r="X36" i="12" s="1"/>
  <c r="J37" i="12"/>
  <c r="L37" i="12" s="1"/>
  <c r="X37" i="12" s="1"/>
  <c r="J38" i="12"/>
  <c r="L38" i="12" s="1"/>
  <c r="X38" i="12" s="1"/>
  <c r="J39" i="12"/>
  <c r="L39" i="12" s="1"/>
  <c r="X39" i="12" s="1"/>
  <c r="J40" i="12"/>
  <c r="L40" i="12" s="1"/>
  <c r="X40" i="12" s="1"/>
  <c r="J41" i="12"/>
  <c r="L41" i="12" s="1"/>
  <c r="J42" i="12"/>
  <c r="L42" i="12" s="1"/>
  <c r="J43" i="12"/>
  <c r="L43" i="12" s="1"/>
  <c r="X43" i="12" s="1"/>
  <c r="J44" i="12"/>
  <c r="L44" i="12" s="1"/>
  <c r="X44" i="12" s="1"/>
  <c r="J45" i="12"/>
  <c r="L45" i="12" s="1"/>
  <c r="J46" i="12"/>
  <c r="L46" i="12" s="1"/>
  <c r="X46" i="12" s="1"/>
  <c r="J47" i="12"/>
  <c r="L47" i="12" s="1"/>
  <c r="X47" i="12" s="1"/>
  <c r="J48" i="12"/>
  <c r="L48" i="12" s="1"/>
  <c r="J49" i="12"/>
  <c r="L49" i="12" s="1"/>
  <c r="X49" i="12" s="1"/>
  <c r="J50" i="12"/>
  <c r="L50" i="12" s="1"/>
  <c r="X50" i="12" s="1"/>
  <c r="J51" i="12"/>
  <c r="L51" i="12" s="1"/>
  <c r="J52" i="12"/>
  <c r="L52" i="12" s="1"/>
  <c r="X52" i="12" s="1"/>
  <c r="J53" i="12"/>
  <c r="L53" i="12" s="1"/>
  <c r="X53" i="12" s="1"/>
  <c r="J54" i="12"/>
  <c r="L54" i="12" s="1"/>
  <c r="X54" i="12" s="1"/>
  <c r="J55" i="12"/>
  <c r="L55" i="12" s="1"/>
  <c r="X55" i="12" s="1"/>
  <c r="J56" i="12"/>
  <c r="L56" i="12" s="1"/>
  <c r="X56" i="12" s="1"/>
  <c r="J57" i="12"/>
  <c r="J58" i="12"/>
  <c r="J59" i="12"/>
  <c r="J60" i="12"/>
  <c r="J61" i="12"/>
  <c r="J62" i="12"/>
  <c r="J63" i="12"/>
  <c r="V61" i="12" l="1"/>
  <c r="W61" i="12" s="1"/>
  <c r="V60" i="12"/>
  <c r="W60" i="12" s="1"/>
  <c r="V51" i="12"/>
  <c r="W51" i="12" s="1"/>
  <c r="X51" i="12" s="1"/>
  <c r="V48" i="12"/>
  <c r="W48" i="12" s="1"/>
  <c r="X48" i="12" s="1"/>
  <c r="V45" i="12"/>
  <c r="W45" i="12" s="1"/>
  <c r="X45" i="12" s="1"/>
  <c r="V42" i="12"/>
  <c r="W42" i="12" s="1"/>
  <c r="X42" i="12" s="1"/>
  <c r="V41" i="12"/>
  <c r="W41" i="12" s="1"/>
  <c r="X41" i="12" s="1"/>
  <c r="L57" i="12"/>
  <c r="X57" i="12" s="1"/>
  <c r="V33" i="12"/>
  <c r="W33" i="12" s="1"/>
  <c r="X33" i="12" s="1"/>
  <c r="V32" i="12"/>
  <c r="W32" i="12" s="1"/>
  <c r="X32" i="12" s="1"/>
  <c r="V29" i="12"/>
  <c r="W29" i="12" s="1"/>
  <c r="X29" i="12" s="1"/>
  <c r="V26" i="12"/>
  <c r="W26" i="12" s="1"/>
  <c r="X26" i="12" s="1"/>
  <c r="V23" i="12"/>
  <c r="W23" i="12" s="1"/>
  <c r="X23" i="12" s="1"/>
  <c r="W19" i="12"/>
  <c r="X19" i="12" s="1"/>
  <c r="L63" i="12"/>
  <c r="X63" i="12" s="1"/>
  <c r="L62" i="12"/>
  <c r="X62" i="12" s="1"/>
  <c r="L61" i="12"/>
  <c r="L60" i="12"/>
  <c r="L59" i="12"/>
  <c r="X59" i="12" s="1"/>
  <c r="L58" i="12"/>
  <c r="X58" i="12" s="1"/>
  <c r="W15" i="12"/>
  <c r="X15" i="12" s="1"/>
  <c r="W13" i="12"/>
  <c r="X13" i="12" s="1"/>
  <c r="W11" i="12"/>
  <c r="X11" i="12" s="1"/>
  <c r="T305" i="11"/>
  <c r="W305" i="11" s="1"/>
  <c r="T306" i="11"/>
  <c r="W306" i="11" s="1"/>
  <c r="T307" i="11"/>
  <c r="W307" i="11" s="1"/>
  <c r="T308" i="11"/>
  <c r="V308" i="11" s="1"/>
  <c r="T309" i="11"/>
  <c r="T310" i="11"/>
  <c r="W310" i="11" s="1"/>
  <c r="T311" i="11"/>
  <c r="W311" i="11" s="1"/>
  <c r="T312" i="11"/>
  <c r="T313" i="11"/>
  <c r="T314" i="11"/>
  <c r="W314" i="11" s="1"/>
  <c r="J305" i="11"/>
  <c r="L305" i="11" s="1"/>
  <c r="J306" i="11"/>
  <c r="L306" i="11" s="1"/>
  <c r="J307" i="11"/>
  <c r="L307" i="11" s="1"/>
  <c r="J308" i="11"/>
  <c r="L308" i="11" s="1"/>
  <c r="J309" i="11"/>
  <c r="L309" i="11" s="1"/>
  <c r="J310" i="11"/>
  <c r="L310" i="11" s="1"/>
  <c r="J311" i="11"/>
  <c r="L311" i="11" s="1"/>
  <c r="J312" i="11"/>
  <c r="L312" i="11" s="1"/>
  <c r="J313" i="11"/>
  <c r="L313" i="11" s="1"/>
  <c r="J314" i="11"/>
  <c r="L314" i="11" s="1"/>
  <c r="X61" i="12" l="1"/>
  <c r="X60" i="12"/>
  <c r="X314" i="11"/>
  <c r="X311" i="11"/>
  <c r="X307" i="11"/>
  <c r="X305" i="11"/>
  <c r="V312" i="11"/>
  <c r="W312" i="11" s="1"/>
  <c r="X312" i="11" s="1"/>
  <c r="V309" i="11"/>
  <c r="W309" i="11" s="1"/>
  <c r="X309" i="11" s="1"/>
  <c r="W308" i="11"/>
  <c r="X308" i="11" s="1"/>
  <c r="X310" i="11"/>
  <c r="X306" i="11"/>
  <c r="V313" i="11"/>
  <c r="W313" i="11" s="1"/>
  <c r="X313" i="11" s="1"/>
  <c r="J285" i="11"/>
  <c r="T301" i="11" l="1"/>
  <c r="T302" i="11"/>
  <c r="W302" i="11" s="1"/>
  <c r="T303" i="11"/>
  <c r="W303" i="11" s="1"/>
  <c r="T304" i="11"/>
  <c r="W304" i="11" s="1"/>
  <c r="T260" i="11"/>
  <c r="T261" i="11"/>
  <c r="W261" i="11" s="1"/>
  <c r="T262" i="11"/>
  <c r="W262" i="11" s="1"/>
  <c r="T263" i="11"/>
  <c r="W263" i="11" s="1"/>
  <c r="T264" i="11"/>
  <c r="W264" i="11" s="1"/>
  <c r="T265" i="11"/>
  <c r="W265" i="11" s="1"/>
  <c r="T266" i="11"/>
  <c r="W266" i="11" s="1"/>
  <c r="T267" i="11"/>
  <c r="T268" i="11"/>
  <c r="W268" i="11" s="1"/>
  <c r="T269" i="11"/>
  <c r="W269" i="11" s="1"/>
  <c r="T270" i="11"/>
  <c r="W270" i="11" s="1"/>
  <c r="T271" i="11"/>
  <c r="W271" i="11" s="1"/>
  <c r="T272" i="11"/>
  <c r="W272" i="11" s="1"/>
  <c r="T273" i="11"/>
  <c r="W273" i="11" s="1"/>
  <c r="T274" i="11"/>
  <c r="T275" i="11"/>
  <c r="W275" i="11" s="1"/>
  <c r="T276" i="11"/>
  <c r="W276" i="11" s="1"/>
  <c r="T277" i="11"/>
  <c r="T278" i="11"/>
  <c r="W278" i="11" s="1"/>
  <c r="T279" i="11"/>
  <c r="W279" i="11" s="1"/>
  <c r="T280" i="11"/>
  <c r="W280" i="11" s="1"/>
  <c r="T281" i="11"/>
  <c r="W281" i="11" s="1"/>
  <c r="T282" i="11"/>
  <c r="W282" i="11" s="1"/>
  <c r="T283" i="11"/>
  <c r="W283" i="11" s="1"/>
  <c r="T284" i="11"/>
  <c r="W284" i="11" s="1"/>
  <c r="T285" i="11"/>
  <c r="T286" i="11"/>
  <c r="W286" i="11" s="1"/>
  <c r="T287" i="11"/>
  <c r="V287" i="11" s="1"/>
  <c r="T288" i="11"/>
  <c r="W288" i="11" s="1"/>
  <c r="T289" i="11"/>
  <c r="T290" i="11"/>
  <c r="W290" i="11" s="1"/>
  <c r="T291" i="11"/>
  <c r="W291" i="11" s="1"/>
  <c r="T292" i="11"/>
  <c r="W292" i="11" s="1"/>
  <c r="T293" i="11"/>
  <c r="T294" i="11"/>
  <c r="W294" i="11" s="1"/>
  <c r="T295" i="11"/>
  <c r="T296" i="11"/>
  <c r="W296" i="11" s="1"/>
  <c r="T297" i="11"/>
  <c r="W297" i="11" s="1"/>
  <c r="T298" i="11"/>
  <c r="W298" i="11" s="1"/>
  <c r="T299" i="11"/>
  <c r="T300" i="11"/>
  <c r="W300" i="11" s="1"/>
  <c r="L285" i="11"/>
  <c r="J260" i="11"/>
  <c r="L260" i="11" s="1"/>
  <c r="J261" i="11"/>
  <c r="L261" i="11" s="1"/>
  <c r="J262" i="11"/>
  <c r="L262" i="11" s="1"/>
  <c r="J263" i="11"/>
  <c r="L263" i="11" s="1"/>
  <c r="J264" i="11"/>
  <c r="L264" i="11" s="1"/>
  <c r="J265" i="11"/>
  <c r="L265" i="11" s="1"/>
  <c r="J266" i="11"/>
  <c r="L266" i="11" s="1"/>
  <c r="J267" i="11"/>
  <c r="L267" i="11" s="1"/>
  <c r="J268" i="11"/>
  <c r="L268" i="11" s="1"/>
  <c r="J269" i="11"/>
  <c r="L269" i="11" s="1"/>
  <c r="J270" i="11"/>
  <c r="L270" i="11" s="1"/>
  <c r="X270" i="11" s="1"/>
  <c r="J271" i="11"/>
  <c r="L271" i="11" s="1"/>
  <c r="J272" i="11"/>
  <c r="L272" i="11" s="1"/>
  <c r="J273" i="11"/>
  <c r="L273" i="11" s="1"/>
  <c r="J274" i="11"/>
  <c r="L274" i="11" s="1"/>
  <c r="J275" i="11"/>
  <c r="L275" i="11" s="1"/>
  <c r="J276" i="11"/>
  <c r="L276" i="11" s="1"/>
  <c r="J277" i="11"/>
  <c r="L277" i="11" s="1"/>
  <c r="J278" i="11"/>
  <c r="L278" i="11" s="1"/>
  <c r="J279" i="11"/>
  <c r="L279" i="11" s="1"/>
  <c r="J280" i="11"/>
  <c r="L280" i="11" s="1"/>
  <c r="J281" i="11"/>
  <c r="L281" i="11" s="1"/>
  <c r="J282" i="11"/>
  <c r="L282" i="11" s="1"/>
  <c r="J283" i="11"/>
  <c r="L283" i="11" s="1"/>
  <c r="J284" i="11"/>
  <c r="L284" i="11" s="1"/>
  <c r="J286" i="11"/>
  <c r="L286" i="11" s="1"/>
  <c r="J287" i="11"/>
  <c r="L287" i="11" s="1"/>
  <c r="J288" i="11"/>
  <c r="L288" i="11" s="1"/>
  <c r="J289" i="11"/>
  <c r="L289" i="11" s="1"/>
  <c r="J290" i="11"/>
  <c r="L290" i="11" s="1"/>
  <c r="J291" i="11"/>
  <c r="L291" i="11" s="1"/>
  <c r="J292" i="11"/>
  <c r="L292" i="11" s="1"/>
  <c r="J293" i="11"/>
  <c r="L293" i="11" s="1"/>
  <c r="J294" i="11"/>
  <c r="L294" i="11" s="1"/>
  <c r="J295" i="11"/>
  <c r="L295" i="11" s="1"/>
  <c r="J296" i="11"/>
  <c r="L296" i="11" s="1"/>
  <c r="X296" i="11" s="1"/>
  <c r="J297" i="11"/>
  <c r="L297" i="11" s="1"/>
  <c r="J298" i="11"/>
  <c r="L298" i="11" s="1"/>
  <c r="X298" i="11" s="1"/>
  <c r="J299" i="11"/>
  <c r="L299" i="11" s="1"/>
  <c r="J300" i="11"/>
  <c r="L300" i="11" s="1"/>
  <c r="J301" i="11"/>
  <c r="L301" i="11" s="1"/>
  <c r="J302" i="11"/>
  <c r="L302" i="11" s="1"/>
  <c r="X302" i="11" s="1"/>
  <c r="J303" i="11"/>
  <c r="L303" i="11" s="1"/>
  <c r="J304" i="11"/>
  <c r="L304" i="11" s="1"/>
  <c r="X304" i="11" s="1"/>
  <c r="J243" i="11"/>
  <c r="L243" i="11" s="1"/>
  <c r="T229" i="11"/>
  <c r="W229" i="11" s="1"/>
  <c r="T230" i="11"/>
  <c r="W230" i="11" s="1"/>
  <c r="J229" i="11"/>
  <c r="L229" i="11" s="1"/>
  <c r="J230" i="11"/>
  <c r="L230" i="11" s="1"/>
  <c r="T240" i="11"/>
  <c r="T241" i="11"/>
  <c r="V241" i="11" s="1"/>
  <c r="T242" i="11"/>
  <c r="W242" i="11" s="1"/>
  <c r="T243" i="11"/>
  <c r="W243" i="11" s="1"/>
  <c r="T244" i="11"/>
  <c r="W244" i="11" s="1"/>
  <c r="T245" i="11"/>
  <c r="W245" i="11" s="1"/>
  <c r="T246" i="11"/>
  <c r="V246" i="11" s="1"/>
  <c r="T247" i="11"/>
  <c r="W247" i="11" s="1"/>
  <c r="T248" i="11"/>
  <c r="W248" i="11" s="1"/>
  <c r="T249" i="11"/>
  <c r="W249" i="11" s="1"/>
  <c r="T250" i="11"/>
  <c r="W250" i="11" s="1"/>
  <c r="T251" i="11"/>
  <c r="W251" i="11" s="1"/>
  <c r="T252" i="11"/>
  <c r="T253" i="11"/>
  <c r="W253" i="11" s="1"/>
  <c r="T254" i="11"/>
  <c r="W254" i="11" s="1"/>
  <c r="T255" i="11"/>
  <c r="W255" i="11" s="1"/>
  <c r="T256" i="11"/>
  <c r="W256" i="11" s="1"/>
  <c r="T257" i="11"/>
  <c r="W257" i="11" s="1"/>
  <c r="T258" i="11"/>
  <c r="T259" i="11"/>
  <c r="W259" i="11" s="1"/>
  <c r="J240" i="11"/>
  <c r="L240" i="11" s="1"/>
  <c r="J241" i="11"/>
  <c r="L241" i="11" s="1"/>
  <c r="J242" i="11"/>
  <c r="L242" i="11" s="1"/>
  <c r="X242" i="11" s="1"/>
  <c r="J244" i="11"/>
  <c r="L244" i="11" s="1"/>
  <c r="J245" i="11"/>
  <c r="L245" i="11" s="1"/>
  <c r="J246" i="11"/>
  <c r="L246" i="11" s="1"/>
  <c r="J247" i="11"/>
  <c r="L247" i="11" s="1"/>
  <c r="J248" i="11"/>
  <c r="L248" i="11" s="1"/>
  <c r="J249" i="11"/>
  <c r="L249" i="11" s="1"/>
  <c r="J250" i="11"/>
  <c r="L250" i="11" s="1"/>
  <c r="J251" i="11"/>
  <c r="L251" i="11" s="1"/>
  <c r="J252" i="11"/>
  <c r="L252" i="11" s="1"/>
  <c r="J253" i="11"/>
  <c r="L253" i="11" s="1"/>
  <c r="J254" i="11"/>
  <c r="L254" i="11" s="1"/>
  <c r="J255" i="11"/>
  <c r="L255" i="11" s="1"/>
  <c r="J256" i="11"/>
  <c r="L256" i="11" s="1"/>
  <c r="J257" i="11"/>
  <c r="L257" i="11" s="1"/>
  <c r="J258" i="11"/>
  <c r="L258" i="11" s="1"/>
  <c r="J259" i="11"/>
  <c r="L259" i="11" s="1"/>
  <c r="X303" i="11" l="1"/>
  <c r="X300" i="11"/>
  <c r="X297" i="11"/>
  <c r="X257" i="11"/>
  <c r="X255" i="11"/>
  <c r="X253" i="11"/>
  <c r="X249" i="11"/>
  <c r="X247" i="11"/>
  <c r="X244" i="11"/>
  <c r="X259" i="11"/>
  <c r="X256" i="11"/>
  <c r="X254" i="11"/>
  <c r="X251" i="11"/>
  <c r="X250" i="11"/>
  <c r="X248" i="11"/>
  <c r="X245" i="11"/>
  <c r="X229" i="11"/>
  <c r="X243" i="11"/>
  <c r="X281" i="11"/>
  <c r="V301" i="11"/>
  <c r="W301" i="11" s="1"/>
  <c r="X301" i="11" s="1"/>
  <c r="V299" i="11"/>
  <c r="W299" i="11" s="1"/>
  <c r="X299" i="11" s="1"/>
  <c r="X292" i="11"/>
  <c r="X291" i="11"/>
  <c r="X288" i="11"/>
  <c r="X283" i="11"/>
  <c r="X279" i="11"/>
  <c r="X276" i="11"/>
  <c r="X273" i="11"/>
  <c r="X271" i="11"/>
  <c r="X269" i="11"/>
  <c r="X266" i="11"/>
  <c r="X264" i="11"/>
  <c r="X262" i="11"/>
  <c r="V293" i="11"/>
  <c r="W293" i="11" s="1"/>
  <c r="X293" i="11" s="1"/>
  <c r="V289" i="11"/>
  <c r="W289" i="11" s="1"/>
  <c r="X289" i="11" s="1"/>
  <c r="V285" i="11"/>
  <c r="W285" i="11" s="1"/>
  <c r="X285" i="11" s="1"/>
  <c r="X230" i="11"/>
  <c r="V252" i="11"/>
  <c r="W252" i="11" s="1"/>
  <c r="X252" i="11" s="1"/>
  <c r="X294" i="11"/>
  <c r="X290" i="11"/>
  <c r="X286" i="11"/>
  <c r="X284" i="11"/>
  <c r="X282" i="11"/>
  <c r="X280" i="11"/>
  <c r="X278" i="11"/>
  <c r="X275" i="11"/>
  <c r="X272" i="11"/>
  <c r="X268" i="11"/>
  <c r="X265" i="11"/>
  <c r="X263" i="11"/>
  <c r="X261" i="11"/>
  <c r="V295" i="11"/>
  <c r="W295" i="11" s="1"/>
  <c r="X295" i="11" s="1"/>
  <c r="V277" i="11"/>
  <c r="W277" i="11" s="1"/>
  <c r="X277" i="11" s="1"/>
  <c r="V274" i="11"/>
  <c r="W274" i="11" s="1"/>
  <c r="X274" i="11" s="1"/>
  <c r="V267" i="11"/>
  <c r="W267" i="11" s="1"/>
  <c r="X267" i="11" s="1"/>
  <c r="V260" i="11"/>
  <c r="W260" i="11" s="1"/>
  <c r="X260" i="11" s="1"/>
  <c r="W287" i="11"/>
  <c r="X287" i="11" s="1"/>
  <c r="V258" i="11"/>
  <c r="W258" i="11" s="1"/>
  <c r="X258" i="11" s="1"/>
  <c r="W246" i="11"/>
  <c r="X246" i="11" s="1"/>
  <c r="W241" i="11"/>
  <c r="X241" i="11" s="1"/>
  <c r="W240" i="11"/>
  <c r="X240" i="11" s="1"/>
  <c r="T218" i="11"/>
  <c r="W218" i="11" s="1"/>
  <c r="T219" i="11"/>
  <c r="W219" i="11" s="1"/>
  <c r="T220" i="11"/>
  <c r="T221" i="11"/>
  <c r="W221" i="11" s="1"/>
  <c r="T222" i="11"/>
  <c r="W222" i="11" s="1"/>
  <c r="T223" i="11"/>
  <c r="V223" i="11" s="1"/>
  <c r="T224" i="11"/>
  <c r="W224" i="11" s="1"/>
  <c r="T225" i="11"/>
  <c r="T226" i="11"/>
  <c r="T227" i="11"/>
  <c r="W227" i="11" s="1"/>
  <c r="T228" i="11"/>
  <c r="W228" i="11" s="1"/>
  <c r="T231" i="11"/>
  <c r="T232" i="11"/>
  <c r="W232" i="11" s="1"/>
  <c r="T233" i="11"/>
  <c r="T234" i="11"/>
  <c r="W234" i="11" s="1"/>
  <c r="T235" i="11"/>
  <c r="W235" i="11" s="1"/>
  <c r="T236" i="11"/>
  <c r="T237" i="11"/>
  <c r="W237" i="11" s="1"/>
  <c r="T238" i="11"/>
  <c r="W238" i="11" s="1"/>
  <c r="J220" i="11"/>
  <c r="L220" i="11" s="1"/>
  <c r="J221" i="11"/>
  <c r="L221" i="11" s="1"/>
  <c r="J222" i="11"/>
  <c r="J223" i="11"/>
  <c r="L223" i="11" s="1"/>
  <c r="J224" i="11"/>
  <c r="L224" i="11" s="1"/>
  <c r="J225" i="11"/>
  <c r="L225" i="11" s="1"/>
  <c r="J226" i="11"/>
  <c r="L226" i="11" s="1"/>
  <c r="J227" i="11"/>
  <c r="L227" i="11" s="1"/>
  <c r="J228" i="11"/>
  <c r="L228" i="11" s="1"/>
  <c r="J231" i="11"/>
  <c r="L231" i="11" s="1"/>
  <c r="J232" i="11"/>
  <c r="L232" i="11" s="1"/>
  <c r="J233" i="11"/>
  <c r="L233" i="11" s="1"/>
  <c r="J234" i="11"/>
  <c r="L234" i="11" s="1"/>
  <c r="J235" i="11"/>
  <c r="L235" i="11" s="1"/>
  <c r="J236" i="11"/>
  <c r="L236" i="11" s="1"/>
  <c r="J237" i="11"/>
  <c r="L237" i="11" s="1"/>
  <c r="J238" i="11"/>
  <c r="L238" i="11" s="1"/>
  <c r="J207" i="11"/>
  <c r="L207" i="11" s="1"/>
  <c r="T208" i="11"/>
  <c r="V208" i="11" s="1"/>
  <c r="W208" i="11" s="1"/>
  <c r="T209" i="11"/>
  <c r="W209" i="11" s="1"/>
  <c r="T210" i="11"/>
  <c r="W210" i="11" s="1"/>
  <c r="T211" i="11"/>
  <c r="V211" i="11" s="1"/>
  <c r="T212" i="11"/>
  <c r="W212" i="11" s="1"/>
  <c r="T213" i="11"/>
  <c r="V213" i="11" s="1"/>
  <c r="W213" i="11" s="1"/>
  <c r="T214" i="11"/>
  <c r="W214" i="11" s="1"/>
  <c r="T215" i="11"/>
  <c r="W215" i="11" s="1"/>
  <c r="T216" i="11"/>
  <c r="V216" i="11" s="1"/>
  <c r="T217" i="11"/>
  <c r="W217" i="11" s="1"/>
  <c r="J197" i="11"/>
  <c r="L197" i="11" s="1"/>
  <c r="J198" i="11"/>
  <c r="L198" i="11" s="1"/>
  <c r="J199" i="11"/>
  <c r="L199" i="11" s="1"/>
  <c r="J200" i="11"/>
  <c r="L200" i="11" s="1"/>
  <c r="J201" i="11"/>
  <c r="L201" i="11" s="1"/>
  <c r="J202" i="11"/>
  <c r="L202" i="11" s="1"/>
  <c r="J203" i="11"/>
  <c r="L203" i="11" s="1"/>
  <c r="J204" i="11"/>
  <c r="L204" i="11" s="1"/>
  <c r="J205" i="11"/>
  <c r="L205" i="11" s="1"/>
  <c r="J206" i="11"/>
  <c r="L206" i="11" s="1"/>
  <c r="J208" i="11"/>
  <c r="L208" i="11" s="1"/>
  <c r="J209" i="11"/>
  <c r="L209" i="11" s="1"/>
  <c r="J210" i="11"/>
  <c r="L210" i="11" s="1"/>
  <c r="J211" i="11"/>
  <c r="L211" i="11" s="1"/>
  <c r="J212" i="11"/>
  <c r="L212" i="11" s="1"/>
  <c r="J213" i="11"/>
  <c r="L213" i="11" s="1"/>
  <c r="J214" i="11"/>
  <c r="L214" i="11" s="1"/>
  <c r="J215" i="11"/>
  <c r="L215" i="11" s="1"/>
  <c r="J216" i="11"/>
  <c r="L216" i="11" s="1"/>
  <c r="J217" i="11"/>
  <c r="L217" i="11" s="1"/>
  <c r="J218" i="11"/>
  <c r="L218" i="11" s="1"/>
  <c r="J219" i="11"/>
  <c r="L219" i="11" s="1"/>
  <c r="V225" i="11" l="1"/>
  <c r="W225" i="11" s="1"/>
  <c r="X225" i="11" s="1"/>
  <c r="X218" i="11"/>
  <c r="X214" i="11"/>
  <c r="X210" i="11"/>
  <c r="X237" i="11"/>
  <c r="X234" i="11"/>
  <c r="X227" i="11"/>
  <c r="X224" i="11"/>
  <c r="V236" i="11"/>
  <c r="W236" i="11" s="1"/>
  <c r="X236" i="11" s="1"/>
  <c r="V233" i="11"/>
  <c r="W233" i="11" s="1"/>
  <c r="X233" i="11" s="1"/>
  <c r="V226" i="11"/>
  <c r="W226" i="11" s="1"/>
  <c r="X226" i="11" s="1"/>
  <c r="L222" i="11"/>
  <c r="X222" i="11" s="1"/>
  <c r="X219" i="11"/>
  <c r="X217" i="11"/>
  <c r="X215" i="11"/>
  <c r="X212" i="11"/>
  <c r="X209" i="11"/>
  <c r="W216" i="11"/>
  <c r="X238" i="11"/>
  <c r="X235" i="11"/>
  <c r="X232" i="11"/>
  <c r="X228" i="11"/>
  <c r="X221" i="11"/>
  <c r="V231" i="11"/>
  <c r="W231" i="11" s="1"/>
  <c r="X231" i="11" s="1"/>
  <c r="W223" i="11"/>
  <c r="V220" i="11"/>
  <c r="W220" i="11" s="1"/>
  <c r="X220" i="11" s="1"/>
  <c r="X223" i="11"/>
  <c r="X216" i="11"/>
  <c r="X213" i="11"/>
  <c r="W211" i="11"/>
  <c r="X211" i="11" s="1"/>
  <c r="X208" i="11"/>
  <c r="T176" i="11"/>
  <c r="T177" i="11"/>
  <c r="W177" i="11" s="1"/>
  <c r="T178" i="11"/>
  <c r="T179" i="11"/>
  <c r="W179" i="11" s="1"/>
  <c r="T180" i="11"/>
  <c r="V180" i="11" s="1"/>
  <c r="T181" i="11"/>
  <c r="W181" i="11" s="1"/>
  <c r="T182" i="11"/>
  <c r="V182" i="11" s="1"/>
  <c r="T183" i="11"/>
  <c r="W183" i="11" s="1"/>
  <c r="T184" i="11"/>
  <c r="W184" i="11" s="1"/>
  <c r="T185" i="11"/>
  <c r="T186" i="11"/>
  <c r="V186" i="11" s="1"/>
  <c r="T187" i="11"/>
  <c r="T188" i="11"/>
  <c r="W188" i="11" s="1"/>
  <c r="T189" i="11"/>
  <c r="V189" i="11" s="1"/>
  <c r="T190" i="11"/>
  <c r="W190" i="11" s="1"/>
  <c r="T191" i="11"/>
  <c r="W191" i="11" s="1"/>
  <c r="T192" i="11"/>
  <c r="W192" i="11" s="1"/>
  <c r="T193" i="11"/>
  <c r="V193" i="11" s="1"/>
  <c r="T194" i="11"/>
  <c r="W194" i="11" s="1"/>
  <c r="T195" i="11"/>
  <c r="W195" i="11" s="1"/>
  <c r="T196" i="11"/>
  <c r="W196" i="11" s="1"/>
  <c r="T197" i="11"/>
  <c r="T198" i="11"/>
  <c r="W198" i="11" s="1"/>
  <c r="X198" i="11" s="1"/>
  <c r="T199" i="11"/>
  <c r="W199" i="11" s="1"/>
  <c r="X199" i="11" s="1"/>
  <c r="T200" i="11"/>
  <c r="T201" i="11"/>
  <c r="T202" i="11"/>
  <c r="W202" i="11" s="1"/>
  <c r="X202" i="11" s="1"/>
  <c r="T203" i="11"/>
  <c r="W203" i="11" s="1"/>
  <c r="X203" i="11" s="1"/>
  <c r="T204" i="11"/>
  <c r="V204" i="11" s="1"/>
  <c r="T205" i="11"/>
  <c r="W205" i="11" s="1"/>
  <c r="X205" i="11" s="1"/>
  <c r="T206" i="11"/>
  <c r="W206" i="11" s="1"/>
  <c r="X206" i="11" s="1"/>
  <c r="T207" i="11"/>
  <c r="W207" i="11" s="1"/>
  <c r="X207" i="11" s="1"/>
  <c r="J177" i="11"/>
  <c r="L177" i="11" s="1"/>
  <c r="J178" i="11"/>
  <c r="L178" i="11" s="1"/>
  <c r="J179" i="11"/>
  <c r="L179" i="11" s="1"/>
  <c r="J180" i="11"/>
  <c r="L180" i="11" s="1"/>
  <c r="J181" i="11"/>
  <c r="L181" i="11" s="1"/>
  <c r="J182" i="11"/>
  <c r="L182" i="11" s="1"/>
  <c r="J183" i="11"/>
  <c r="L183" i="11" s="1"/>
  <c r="J184" i="11"/>
  <c r="L184" i="11" s="1"/>
  <c r="J185" i="11"/>
  <c r="L185" i="11" s="1"/>
  <c r="J186" i="11"/>
  <c r="L186" i="11" s="1"/>
  <c r="J187" i="11"/>
  <c r="L187" i="11" s="1"/>
  <c r="J188" i="11"/>
  <c r="L188" i="11" s="1"/>
  <c r="J189" i="11"/>
  <c r="L189" i="11" s="1"/>
  <c r="J190" i="11"/>
  <c r="L190" i="11" s="1"/>
  <c r="J191" i="11"/>
  <c r="L191" i="11" s="1"/>
  <c r="J192" i="11"/>
  <c r="L192" i="11" s="1"/>
  <c r="J193" i="11"/>
  <c r="L193" i="11" s="1"/>
  <c r="J194" i="11"/>
  <c r="L194" i="11" s="1"/>
  <c r="J195" i="11"/>
  <c r="L195" i="11" s="1"/>
  <c r="J196" i="11"/>
  <c r="L196" i="11" s="1"/>
  <c r="T166" i="11"/>
  <c r="V166" i="11" s="1"/>
  <c r="J166" i="11"/>
  <c r="L166" i="11" s="1"/>
  <c r="T165" i="11"/>
  <c r="V165" i="11" s="1"/>
  <c r="X195" i="11" l="1"/>
  <c r="X192" i="11"/>
  <c r="X190" i="11"/>
  <c r="X184" i="11"/>
  <c r="X181" i="11"/>
  <c r="X177" i="11"/>
  <c r="W193" i="11"/>
  <c r="X193" i="11" s="1"/>
  <c r="W182" i="11"/>
  <c r="V176" i="11"/>
  <c r="W176" i="11" s="1"/>
  <c r="V178" i="11"/>
  <c r="W178" i="11" s="1"/>
  <c r="X178" i="11" s="1"/>
  <c r="X196" i="11"/>
  <c r="X194" i="11"/>
  <c r="X191" i="11"/>
  <c r="X188" i="11"/>
  <c r="X183" i="11"/>
  <c r="X179" i="11"/>
  <c r="V201" i="11"/>
  <c r="W201" i="11" s="1"/>
  <c r="X201" i="11" s="1"/>
  <c r="V200" i="11"/>
  <c r="W200" i="11" s="1"/>
  <c r="X200" i="11" s="1"/>
  <c r="V197" i="11"/>
  <c r="W197" i="11" s="1"/>
  <c r="X197" i="11" s="1"/>
  <c r="W189" i="11"/>
  <c r="W204" i="11"/>
  <c r="X204" i="11" s="1"/>
  <c r="V185" i="11"/>
  <c r="W185" i="11" s="1"/>
  <c r="X185" i="11" s="1"/>
  <c r="V187" i="11"/>
  <c r="W187" i="11" s="1"/>
  <c r="X187" i="11" s="1"/>
  <c r="X189" i="11"/>
  <c r="W186" i="11"/>
  <c r="X186" i="11" s="1"/>
  <c r="X182" i="11"/>
  <c r="W180" i="11"/>
  <c r="X180" i="11" s="1"/>
  <c r="W166" i="11"/>
  <c r="X166" i="11" s="1"/>
  <c r="Q1712" i="8"/>
  <c r="T1712" i="8" s="1"/>
  <c r="G1712" i="8"/>
  <c r="I1712" i="8" s="1"/>
  <c r="Q1711" i="8"/>
  <c r="T1711" i="8" s="1"/>
  <c r="G1711" i="8"/>
  <c r="I1711" i="8" s="1"/>
  <c r="U1711" i="8" s="1"/>
  <c r="Q1710" i="8"/>
  <c r="T1710" i="8" s="1"/>
  <c r="G1710" i="8"/>
  <c r="I1710" i="8" s="1"/>
  <c r="U1710" i="8" s="1"/>
  <c r="Z58" i="8"/>
  <c r="AA58" i="8" s="1"/>
  <c r="Z88" i="8"/>
  <c r="AA88" i="8" s="1"/>
  <c r="Z126" i="8"/>
  <c r="AA126" i="8" s="1"/>
  <c r="Z165" i="8"/>
  <c r="AA165" i="8" s="1"/>
  <c r="Z203" i="8"/>
  <c r="AA203" i="8" s="1"/>
  <c r="Z243" i="8"/>
  <c r="AA243" i="8" s="1"/>
  <c r="Z279" i="8"/>
  <c r="AA279" i="8" s="1"/>
  <c r="Z316" i="8"/>
  <c r="AA316" i="8" s="1"/>
  <c r="Z353" i="8"/>
  <c r="AA353" i="8" s="1"/>
  <c r="Z427" i="8"/>
  <c r="AA427" i="8" s="1"/>
  <c r="Z464" i="8"/>
  <c r="AA464" i="8" s="1"/>
  <c r="Z501" i="8"/>
  <c r="AA501" i="8" s="1"/>
  <c r="Z538" i="8"/>
  <c r="AA538" i="8" s="1"/>
  <c r="Z612" i="8"/>
  <c r="AA612" i="8" s="1"/>
  <c r="Z650" i="8"/>
  <c r="AA650" i="8" s="1"/>
  <c r="Z688" i="8"/>
  <c r="AA688" i="8" s="1"/>
  <c r="Z726" i="8"/>
  <c r="AA726" i="8" s="1"/>
  <c r="Z764" i="8"/>
  <c r="AA764" i="8" s="1"/>
  <c r="Z801" i="8"/>
  <c r="AA801" i="8" s="1"/>
  <c r="Z839" i="8"/>
  <c r="AA839" i="8" s="1"/>
  <c r="Z877" i="8"/>
  <c r="AA877" i="8" s="1"/>
  <c r="Z952" i="8"/>
  <c r="AA952" i="8" s="1"/>
  <c r="Z991" i="8"/>
  <c r="AA991" i="8" s="1"/>
  <c r="Z1031" i="8"/>
  <c r="AA1031" i="8" s="1"/>
  <c r="Z1072" i="8"/>
  <c r="AA1072" i="8" s="1"/>
  <c r="Z1351" i="8"/>
  <c r="AA1351" i="8" s="1"/>
  <c r="Z1391" i="8"/>
  <c r="AA1391" i="8" s="1"/>
  <c r="Z1592" i="8"/>
  <c r="AA1592" i="8" s="1"/>
  <c r="N1719" i="8"/>
  <c r="P1719" i="8"/>
  <c r="T71" i="4"/>
  <c r="W71" i="4" s="1"/>
  <c r="J71" i="4"/>
  <c r="L71" i="4" s="1"/>
  <c r="X71" i="4" l="1"/>
  <c r="U1712" i="8"/>
  <c r="U1719" i="8" s="1"/>
  <c r="R1719" i="8"/>
  <c r="T152" i="11"/>
  <c r="W152" i="11" s="1"/>
  <c r="T153" i="11"/>
  <c r="V153" i="11" s="1"/>
  <c r="T154" i="11"/>
  <c r="W154" i="11" s="1"/>
  <c r="T155" i="11"/>
  <c r="T156" i="11"/>
  <c r="T157" i="11"/>
  <c r="W157" i="11" s="1"/>
  <c r="T158" i="11"/>
  <c r="V158" i="11" s="1"/>
  <c r="T159" i="11"/>
  <c r="W159" i="11" s="1"/>
  <c r="T160" i="11"/>
  <c r="T161" i="11"/>
  <c r="W161" i="11" s="1"/>
  <c r="T162" i="11"/>
  <c r="T163" i="11"/>
  <c r="W163" i="11" s="1"/>
  <c r="T164" i="11"/>
  <c r="W164" i="11" s="1"/>
  <c r="W165" i="11"/>
  <c r="T167" i="11"/>
  <c r="W167" i="11" s="1"/>
  <c r="T168" i="11"/>
  <c r="W168" i="11" s="1"/>
  <c r="T169" i="11"/>
  <c r="W169" i="11" s="1"/>
  <c r="T170" i="11"/>
  <c r="T171" i="11"/>
  <c r="W171" i="11" s="1"/>
  <c r="T172" i="11"/>
  <c r="W172" i="11" s="1"/>
  <c r="T173" i="11"/>
  <c r="W173" i="11" s="1"/>
  <c r="T174" i="11"/>
  <c r="W174" i="11" s="1"/>
  <c r="T175" i="11"/>
  <c r="W175" i="11" s="1"/>
  <c r="J152" i="11"/>
  <c r="L152" i="11" s="1"/>
  <c r="J153" i="11"/>
  <c r="L153" i="11" s="1"/>
  <c r="J154" i="11"/>
  <c r="L154" i="11" s="1"/>
  <c r="J155" i="11"/>
  <c r="L155" i="11" s="1"/>
  <c r="J156" i="11"/>
  <c r="L156" i="11" s="1"/>
  <c r="J157" i="11"/>
  <c r="L157" i="11" s="1"/>
  <c r="J158" i="11"/>
  <c r="L158" i="11" s="1"/>
  <c r="J159" i="11"/>
  <c r="L159" i="11" s="1"/>
  <c r="J160" i="11"/>
  <c r="L160" i="11" s="1"/>
  <c r="J161" i="11"/>
  <c r="L161" i="11" s="1"/>
  <c r="J162" i="11"/>
  <c r="L162" i="11" s="1"/>
  <c r="J163" i="11"/>
  <c r="L163" i="11" s="1"/>
  <c r="J164" i="11"/>
  <c r="L164" i="11" s="1"/>
  <c r="J165" i="11"/>
  <c r="L165" i="11" s="1"/>
  <c r="J167" i="11"/>
  <c r="L167" i="11" s="1"/>
  <c r="J168" i="11"/>
  <c r="L168" i="11" s="1"/>
  <c r="X168" i="11" s="1"/>
  <c r="J169" i="11"/>
  <c r="L169" i="11" s="1"/>
  <c r="J170" i="11"/>
  <c r="L170" i="11" s="1"/>
  <c r="J171" i="11"/>
  <c r="L171" i="11" s="1"/>
  <c r="J172" i="11"/>
  <c r="L172" i="11" s="1"/>
  <c r="J173" i="11"/>
  <c r="L173" i="11" s="1"/>
  <c r="J174" i="11"/>
  <c r="J175" i="11"/>
  <c r="L175" i="11" s="1"/>
  <c r="J176" i="11"/>
  <c r="L176" i="11" s="1"/>
  <c r="X175" i="11" l="1"/>
  <c r="X173" i="11"/>
  <c r="X171" i="11"/>
  <c r="X172" i="11"/>
  <c r="X169" i="11"/>
  <c r="X167" i="11"/>
  <c r="X161" i="11"/>
  <c r="V170" i="11"/>
  <c r="W170" i="11" s="1"/>
  <c r="X170" i="11" s="1"/>
  <c r="L174" i="11"/>
  <c r="X174" i="11" s="1"/>
  <c r="X176" i="11"/>
  <c r="X164" i="11"/>
  <c r="X157" i="11"/>
  <c r="X152" i="11"/>
  <c r="V162" i="11"/>
  <c r="W162" i="11" s="1"/>
  <c r="X162" i="11" s="1"/>
  <c r="X163" i="11"/>
  <c r="X159" i="11"/>
  <c r="X154" i="11"/>
  <c r="V160" i="11"/>
  <c r="W160" i="11" s="1"/>
  <c r="X160" i="11" s="1"/>
  <c r="V156" i="11"/>
  <c r="W156" i="11" s="1"/>
  <c r="X156" i="11" s="1"/>
  <c r="V155" i="11"/>
  <c r="W155" i="11" s="1"/>
  <c r="X155" i="11" s="1"/>
  <c r="W158" i="11"/>
  <c r="X158" i="11" s="1"/>
  <c r="W153" i="11"/>
  <c r="X153" i="11" s="1"/>
  <c r="X165" i="11"/>
  <c r="Z1719" i="8"/>
  <c r="AA1719" i="8" l="1"/>
  <c r="S1719" i="8"/>
  <c r="T1719" i="8"/>
  <c r="T112" i="11" l="1"/>
  <c r="T113" i="11"/>
  <c r="T114" i="11"/>
  <c r="W114" i="11" s="1"/>
  <c r="T115" i="11"/>
  <c r="T116" i="11"/>
  <c r="W116" i="11" s="1"/>
  <c r="T117" i="11"/>
  <c r="T118" i="11"/>
  <c r="W118" i="11" s="1"/>
  <c r="T119" i="11"/>
  <c r="W119" i="11" s="1"/>
  <c r="T120" i="11"/>
  <c r="T121" i="11"/>
  <c r="W121" i="11" s="1"/>
  <c r="T123" i="11"/>
  <c r="T124" i="11"/>
  <c r="W124" i="11" s="1"/>
  <c r="T125" i="11"/>
  <c r="W125" i="11" s="1"/>
  <c r="T126" i="11"/>
  <c r="T127" i="11"/>
  <c r="W127" i="11" s="1"/>
  <c r="T128" i="11"/>
  <c r="W128" i="11" s="1"/>
  <c r="T129" i="11"/>
  <c r="W129" i="11" s="1"/>
  <c r="T131" i="11"/>
  <c r="T132" i="11"/>
  <c r="W132" i="11" s="1"/>
  <c r="T133" i="11"/>
  <c r="T134" i="11"/>
  <c r="W134" i="11" s="1"/>
  <c r="T135" i="11"/>
  <c r="T136" i="11"/>
  <c r="W136" i="11" s="1"/>
  <c r="T137" i="11"/>
  <c r="T138" i="11"/>
  <c r="W138" i="11" s="1"/>
  <c r="T139" i="11"/>
  <c r="W139" i="11" s="1"/>
  <c r="T140" i="11"/>
  <c r="W140" i="11" s="1"/>
  <c r="T141" i="11"/>
  <c r="V141" i="11" s="1"/>
  <c r="T142" i="11"/>
  <c r="W142" i="11" s="1"/>
  <c r="T143" i="11"/>
  <c r="W143" i="11" s="1"/>
  <c r="T144" i="11"/>
  <c r="V144" i="11" s="1"/>
  <c r="T145" i="11"/>
  <c r="W145" i="11" s="1"/>
  <c r="T146" i="11"/>
  <c r="W146" i="11" s="1"/>
  <c r="T147" i="11"/>
  <c r="W147" i="11" s="1"/>
  <c r="T148" i="11"/>
  <c r="T149" i="11"/>
  <c r="W149" i="11" s="1"/>
  <c r="T150" i="11"/>
  <c r="V150" i="11" s="1"/>
  <c r="T151" i="11"/>
  <c r="W151" i="11" s="1"/>
  <c r="J112" i="11"/>
  <c r="L112" i="11" s="1"/>
  <c r="J113" i="11"/>
  <c r="L113" i="11" s="1"/>
  <c r="J114" i="11"/>
  <c r="L114" i="11" s="1"/>
  <c r="J115" i="11"/>
  <c r="L115" i="11" s="1"/>
  <c r="J116" i="11"/>
  <c r="L116" i="11" s="1"/>
  <c r="J117" i="11"/>
  <c r="L117" i="11" s="1"/>
  <c r="J118" i="11"/>
  <c r="L118" i="11" s="1"/>
  <c r="J119" i="11"/>
  <c r="L119" i="11" s="1"/>
  <c r="J120" i="11"/>
  <c r="L120" i="11" s="1"/>
  <c r="J121" i="11"/>
  <c r="L121" i="11" s="1"/>
  <c r="J123" i="11"/>
  <c r="L123" i="11" s="1"/>
  <c r="J124" i="11"/>
  <c r="L124" i="11" s="1"/>
  <c r="J125" i="11"/>
  <c r="L125" i="11" s="1"/>
  <c r="J126" i="11"/>
  <c r="L126" i="11" s="1"/>
  <c r="J127" i="11"/>
  <c r="L127" i="11" s="1"/>
  <c r="J128" i="11"/>
  <c r="L128" i="11" s="1"/>
  <c r="J129" i="11"/>
  <c r="L129" i="11" s="1"/>
  <c r="J131" i="11"/>
  <c r="L131" i="11" s="1"/>
  <c r="J132" i="11"/>
  <c r="L132" i="11" s="1"/>
  <c r="J133" i="11"/>
  <c r="L133" i="11" s="1"/>
  <c r="J134" i="11"/>
  <c r="L134" i="11" s="1"/>
  <c r="J135" i="11"/>
  <c r="L135" i="11" s="1"/>
  <c r="J136" i="11"/>
  <c r="L136" i="11" s="1"/>
  <c r="J137" i="11"/>
  <c r="L137" i="11" s="1"/>
  <c r="J138" i="11"/>
  <c r="L138" i="11" s="1"/>
  <c r="J139" i="11"/>
  <c r="L139" i="11" s="1"/>
  <c r="J140" i="11"/>
  <c r="L140" i="11" s="1"/>
  <c r="J141" i="11"/>
  <c r="L141" i="11" s="1"/>
  <c r="J142" i="11"/>
  <c r="L142" i="11" s="1"/>
  <c r="J143" i="11"/>
  <c r="L143" i="11" s="1"/>
  <c r="J144" i="11"/>
  <c r="L144" i="11" s="1"/>
  <c r="J145" i="11"/>
  <c r="L145" i="11" s="1"/>
  <c r="J146" i="11"/>
  <c r="L146" i="11" s="1"/>
  <c r="J147" i="11"/>
  <c r="L147" i="11" s="1"/>
  <c r="J148" i="11"/>
  <c r="L148" i="11" s="1"/>
  <c r="J149" i="11"/>
  <c r="L149" i="11" s="1"/>
  <c r="J150" i="11"/>
  <c r="L150" i="11" s="1"/>
  <c r="J151" i="11"/>
  <c r="L151" i="11" s="1"/>
  <c r="J96" i="11"/>
  <c r="L96" i="11" s="1"/>
  <c r="T92" i="11"/>
  <c r="V92" i="11" s="1"/>
  <c r="T93" i="11"/>
  <c r="W93" i="11" s="1"/>
  <c r="T94" i="11"/>
  <c r="W94" i="11" s="1"/>
  <c r="T95" i="11"/>
  <c r="W95" i="11" s="1"/>
  <c r="T96" i="11"/>
  <c r="W96" i="11" s="1"/>
  <c r="T97" i="11"/>
  <c r="W97" i="11" s="1"/>
  <c r="T98" i="11"/>
  <c r="V98" i="11" s="1"/>
  <c r="T99" i="11"/>
  <c r="W99" i="11" s="1"/>
  <c r="T100" i="11"/>
  <c r="W100" i="11" s="1"/>
  <c r="T101" i="11"/>
  <c r="T102" i="11"/>
  <c r="W102" i="11" s="1"/>
  <c r="T103" i="11"/>
  <c r="T104" i="11"/>
  <c r="W104" i="11" s="1"/>
  <c r="T105" i="11"/>
  <c r="V105" i="11" s="1"/>
  <c r="T106" i="11"/>
  <c r="T107" i="11"/>
  <c r="W107" i="11" s="1"/>
  <c r="T108" i="11"/>
  <c r="W108" i="11" s="1"/>
  <c r="T109" i="11"/>
  <c r="T110" i="11"/>
  <c r="J92" i="11"/>
  <c r="L92" i="11" s="1"/>
  <c r="J93" i="11"/>
  <c r="L93" i="11" s="1"/>
  <c r="J94" i="11"/>
  <c r="L94" i="11" s="1"/>
  <c r="J95" i="11"/>
  <c r="L95" i="11" s="1"/>
  <c r="J97" i="11"/>
  <c r="L97" i="11" s="1"/>
  <c r="J98" i="11"/>
  <c r="L98" i="11" s="1"/>
  <c r="J99" i="11"/>
  <c r="L99" i="11" s="1"/>
  <c r="J100" i="11"/>
  <c r="L100" i="11" s="1"/>
  <c r="J101" i="11"/>
  <c r="L101" i="11" s="1"/>
  <c r="J102" i="11"/>
  <c r="L102" i="11" s="1"/>
  <c r="J103" i="11"/>
  <c r="L103" i="11" s="1"/>
  <c r="J104" i="11"/>
  <c r="L104" i="11" s="1"/>
  <c r="J105" i="11"/>
  <c r="L105" i="11" s="1"/>
  <c r="J106" i="11"/>
  <c r="L106" i="11" s="1"/>
  <c r="J107" i="11"/>
  <c r="L107" i="11" s="1"/>
  <c r="J108" i="11"/>
  <c r="L108" i="11" s="1"/>
  <c r="J109" i="11"/>
  <c r="L109" i="11" s="1"/>
  <c r="J110" i="11"/>
  <c r="L110" i="11" s="1"/>
  <c r="X145" i="11" l="1"/>
  <c r="X139" i="11"/>
  <c r="X108" i="11"/>
  <c r="X104" i="11"/>
  <c r="X100" i="11"/>
  <c r="X97" i="11"/>
  <c r="X94" i="11"/>
  <c r="X151" i="11"/>
  <c r="X147" i="11"/>
  <c r="X146" i="11"/>
  <c r="X143" i="11"/>
  <c r="X140" i="11"/>
  <c r="X138" i="11"/>
  <c r="X134" i="11"/>
  <c r="X129" i="11"/>
  <c r="X127" i="11"/>
  <c r="X124" i="11"/>
  <c r="X119" i="11"/>
  <c r="X116" i="11"/>
  <c r="V148" i="11"/>
  <c r="W148" i="11" s="1"/>
  <c r="X148" i="11" s="1"/>
  <c r="V135" i="11"/>
  <c r="W135" i="11" s="1"/>
  <c r="X135" i="11" s="1"/>
  <c r="V131" i="11"/>
  <c r="W131" i="11" s="1"/>
  <c r="X131" i="11" s="1"/>
  <c r="V120" i="11"/>
  <c r="W120" i="11" s="1"/>
  <c r="X120" i="11" s="1"/>
  <c r="V117" i="11"/>
  <c r="W117" i="11" s="1"/>
  <c r="X117" i="11" s="1"/>
  <c r="V113" i="11"/>
  <c r="W113" i="11" s="1"/>
  <c r="X113" i="11" s="1"/>
  <c r="V112" i="11"/>
  <c r="W112" i="11" s="1"/>
  <c r="X112" i="11" s="1"/>
  <c r="W150" i="11"/>
  <c r="X150" i="11" s="1"/>
  <c r="W144" i="11"/>
  <c r="X144" i="11" s="1"/>
  <c r="W141" i="11"/>
  <c r="X141" i="11" s="1"/>
  <c r="X107" i="11"/>
  <c r="X102" i="11"/>
  <c r="X99" i="11"/>
  <c r="X95" i="11"/>
  <c r="X93" i="11"/>
  <c r="V110" i="11"/>
  <c r="W110" i="11" s="1"/>
  <c r="X110" i="11" s="1"/>
  <c r="V109" i="11"/>
  <c r="W109" i="11" s="1"/>
  <c r="X109" i="11" s="1"/>
  <c r="V106" i="11"/>
  <c r="W106" i="11" s="1"/>
  <c r="X106" i="11" s="1"/>
  <c r="W105" i="11"/>
  <c r="X105" i="11" s="1"/>
  <c r="W98" i="11"/>
  <c r="X96" i="11"/>
  <c r="V101" i="11"/>
  <c r="W101" i="11" s="1"/>
  <c r="X101" i="11" s="1"/>
  <c r="X149" i="11"/>
  <c r="X142" i="11"/>
  <c r="X136" i="11"/>
  <c r="X132" i="11"/>
  <c r="X128" i="11"/>
  <c r="X125" i="11"/>
  <c r="X121" i="11"/>
  <c r="X118" i="11"/>
  <c r="X114" i="11"/>
  <c r="V137" i="11"/>
  <c r="W137" i="11" s="1"/>
  <c r="X137" i="11" s="1"/>
  <c r="V133" i="11"/>
  <c r="W133" i="11" s="1"/>
  <c r="X133" i="11" s="1"/>
  <c r="V126" i="11"/>
  <c r="W126" i="11" s="1"/>
  <c r="X126" i="11" s="1"/>
  <c r="V123" i="11"/>
  <c r="W123" i="11" s="1"/>
  <c r="X123" i="11" s="1"/>
  <c r="V115" i="11"/>
  <c r="W115" i="11" s="1"/>
  <c r="X115" i="11" s="1"/>
  <c r="V103" i="11"/>
  <c r="W103" i="11" s="1"/>
  <c r="X103" i="11" s="1"/>
  <c r="X98" i="11"/>
  <c r="W92" i="11"/>
  <c r="X92" i="11" s="1"/>
  <c r="T72" i="11"/>
  <c r="T73" i="11"/>
  <c r="W73" i="11" s="1"/>
  <c r="T74" i="11"/>
  <c r="W74" i="11" s="1"/>
  <c r="T75" i="11"/>
  <c r="W75" i="11" s="1"/>
  <c r="T76" i="11"/>
  <c r="W76" i="11" s="1"/>
  <c r="T77" i="11"/>
  <c r="T78" i="11"/>
  <c r="W78" i="11" s="1"/>
  <c r="T79" i="11"/>
  <c r="W79" i="11" s="1"/>
  <c r="T80" i="11"/>
  <c r="W80" i="11" s="1"/>
  <c r="T81" i="11"/>
  <c r="W81" i="11" s="1"/>
  <c r="T82" i="11"/>
  <c r="W82" i="11" s="1"/>
  <c r="T83" i="11"/>
  <c r="T84" i="11"/>
  <c r="W84" i="11" s="1"/>
  <c r="T85" i="11"/>
  <c r="W85" i="11" s="1"/>
  <c r="T86" i="11"/>
  <c r="W86" i="11" s="1"/>
  <c r="T87" i="11"/>
  <c r="T88" i="11"/>
  <c r="W88" i="11" s="1"/>
  <c r="T89" i="11"/>
  <c r="W89" i="11" s="1"/>
  <c r="T90" i="11"/>
  <c r="W90" i="11" s="1"/>
  <c r="T91" i="11"/>
  <c r="W91" i="11" s="1"/>
  <c r="J72" i="11"/>
  <c r="L72" i="11" s="1"/>
  <c r="J73" i="11"/>
  <c r="L73" i="11" s="1"/>
  <c r="J74" i="11"/>
  <c r="L74" i="11" s="1"/>
  <c r="J75" i="11"/>
  <c r="L75" i="11" s="1"/>
  <c r="J76" i="11"/>
  <c r="L76" i="11" s="1"/>
  <c r="J77" i="11"/>
  <c r="L77" i="11" s="1"/>
  <c r="J78" i="11"/>
  <c r="L78" i="11" s="1"/>
  <c r="J79" i="11"/>
  <c r="L79" i="11" s="1"/>
  <c r="J80" i="11"/>
  <c r="L80" i="11" s="1"/>
  <c r="J81" i="11"/>
  <c r="L81" i="11" s="1"/>
  <c r="J82" i="11"/>
  <c r="L82" i="11" s="1"/>
  <c r="J83" i="11"/>
  <c r="L83" i="11" s="1"/>
  <c r="J84" i="11"/>
  <c r="L84" i="11" s="1"/>
  <c r="J85" i="11"/>
  <c r="L85" i="11" s="1"/>
  <c r="J86" i="11"/>
  <c r="L86" i="11" s="1"/>
  <c r="J87" i="11"/>
  <c r="L87" i="11" s="1"/>
  <c r="J88" i="11"/>
  <c r="L88" i="11" s="1"/>
  <c r="J89" i="11"/>
  <c r="L89" i="11" s="1"/>
  <c r="J90" i="11"/>
  <c r="L90" i="11" s="1"/>
  <c r="J91" i="11"/>
  <c r="L91" i="11" s="1"/>
  <c r="J60" i="11"/>
  <c r="L60" i="11" s="1"/>
  <c r="T44" i="11"/>
  <c r="W44" i="11" s="1"/>
  <c r="T45" i="11"/>
  <c r="W45" i="11" s="1"/>
  <c r="T46" i="11"/>
  <c r="W46" i="11" s="1"/>
  <c r="T47" i="11"/>
  <c r="W47" i="11" s="1"/>
  <c r="T48" i="11"/>
  <c r="W48" i="11" s="1"/>
  <c r="T49" i="11"/>
  <c r="W49" i="11" s="1"/>
  <c r="T50" i="11"/>
  <c r="V50" i="11" s="1"/>
  <c r="T51" i="11"/>
  <c r="T52" i="11"/>
  <c r="W52" i="11" s="1"/>
  <c r="T53" i="11"/>
  <c r="W53" i="11" s="1"/>
  <c r="T54" i="11"/>
  <c r="V54" i="11" s="1"/>
  <c r="T55" i="11"/>
  <c r="T56" i="11"/>
  <c r="V56" i="11" s="1"/>
  <c r="T57" i="11"/>
  <c r="T58" i="11"/>
  <c r="W58" i="11" s="1"/>
  <c r="T59" i="11"/>
  <c r="V59" i="11" s="1"/>
  <c r="T60" i="11"/>
  <c r="W60" i="11" s="1"/>
  <c r="T61" i="11"/>
  <c r="V61" i="11" s="1"/>
  <c r="T62" i="11"/>
  <c r="W62" i="11" s="1"/>
  <c r="T63" i="11"/>
  <c r="V63" i="11" s="1"/>
  <c r="T64" i="11"/>
  <c r="T65" i="11"/>
  <c r="T66" i="11"/>
  <c r="T67" i="11"/>
  <c r="W67" i="11" s="1"/>
  <c r="T68" i="11"/>
  <c r="T69" i="11"/>
  <c r="W69" i="11" s="1"/>
  <c r="T70" i="11"/>
  <c r="W70" i="11" s="1"/>
  <c r="T71" i="11"/>
  <c r="W71" i="11" s="1"/>
  <c r="J44" i="11"/>
  <c r="L44" i="11" s="1"/>
  <c r="J45" i="11"/>
  <c r="L45" i="11" s="1"/>
  <c r="J46" i="11"/>
  <c r="L46" i="11" s="1"/>
  <c r="J47" i="11"/>
  <c r="L47" i="11" s="1"/>
  <c r="J48" i="11"/>
  <c r="L48" i="11" s="1"/>
  <c r="J49" i="11"/>
  <c r="L49" i="11" s="1"/>
  <c r="J50" i="11"/>
  <c r="L50" i="11" s="1"/>
  <c r="J51" i="11"/>
  <c r="L51" i="11" s="1"/>
  <c r="J52" i="11"/>
  <c r="L52" i="11" s="1"/>
  <c r="J53" i="11"/>
  <c r="L53" i="11" s="1"/>
  <c r="J54" i="11"/>
  <c r="L54" i="11" s="1"/>
  <c r="J55" i="11"/>
  <c r="L55" i="11" s="1"/>
  <c r="J56" i="11"/>
  <c r="L56" i="11" s="1"/>
  <c r="J57" i="11"/>
  <c r="L57" i="11" s="1"/>
  <c r="J58" i="11"/>
  <c r="L58" i="11" s="1"/>
  <c r="J59" i="11"/>
  <c r="L59" i="11" s="1"/>
  <c r="J61" i="11"/>
  <c r="L61" i="11" s="1"/>
  <c r="J62" i="11"/>
  <c r="L62" i="11" s="1"/>
  <c r="J63" i="11"/>
  <c r="L63" i="11" s="1"/>
  <c r="J64" i="11"/>
  <c r="L64" i="11" s="1"/>
  <c r="J65" i="11"/>
  <c r="L65" i="11" s="1"/>
  <c r="J66" i="11"/>
  <c r="L66" i="11" s="1"/>
  <c r="J67" i="11"/>
  <c r="L67" i="11" s="1"/>
  <c r="J68" i="11"/>
  <c r="L68" i="11" s="1"/>
  <c r="J69" i="11"/>
  <c r="L69" i="11" s="1"/>
  <c r="J70" i="11"/>
  <c r="L70" i="11" s="1"/>
  <c r="J71" i="11"/>
  <c r="L71" i="11" s="1"/>
  <c r="X71" i="11" l="1"/>
  <c r="X69" i="11"/>
  <c r="X67" i="11"/>
  <c r="X70" i="11"/>
  <c r="X62" i="11"/>
  <c r="X58" i="11"/>
  <c r="X52" i="11"/>
  <c r="X48" i="11"/>
  <c r="X46" i="11"/>
  <c r="X44" i="11"/>
  <c r="X53" i="11"/>
  <c r="X49" i="11"/>
  <c r="X47" i="11"/>
  <c r="X45" i="11"/>
  <c r="X60" i="11"/>
  <c r="V64" i="11"/>
  <c r="W64" i="11" s="1"/>
  <c r="X64" i="11" s="1"/>
  <c r="X91" i="11"/>
  <c r="X89" i="11"/>
  <c r="X86" i="11"/>
  <c r="X84" i="11"/>
  <c r="X81" i="11"/>
  <c r="X79" i="11"/>
  <c r="X76" i="11"/>
  <c r="X75" i="11"/>
  <c r="X73" i="11"/>
  <c r="V87" i="11"/>
  <c r="W87" i="11" s="1"/>
  <c r="X87" i="11" s="1"/>
  <c r="V77" i="11"/>
  <c r="W77" i="11" s="1"/>
  <c r="X77" i="11" s="1"/>
  <c r="V66" i="11"/>
  <c r="W66" i="11" s="1"/>
  <c r="X66" i="11" s="1"/>
  <c r="W56" i="11"/>
  <c r="V51" i="11"/>
  <c r="W51" i="11" s="1"/>
  <c r="X51" i="11" s="1"/>
  <c r="V55" i="11"/>
  <c r="W55" i="11" s="1"/>
  <c r="X55" i="11" s="1"/>
  <c r="V57" i="11"/>
  <c r="W57" i="11" s="1"/>
  <c r="X57" i="11" s="1"/>
  <c r="V65" i="11"/>
  <c r="W65" i="11" s="1"/>
  <c r="X65" i="11" s="1"/>
  <c r="X90" i="11"/>
  <c r="X88" i="11"/>
  <c r="X85" i="11"/>
  <c r="X82" i="11"/>
  <c r="X80" i="11"/>
  <c r="X78" i="11"/>
  <c r="X74" i="11"/>
  <c r="V83" i="11"/>
  <c r="W83" i="11" s="1"/>
  <c r="X83" i="11" s="1"/>
  <c r="V72" i="11"/>
  <c r="W72" i="11" s="1"/>
  <c r="X72" i="11" s="1"/>
  <c r="V68" i="11"/>
  <c r="W68" i="11" s="1"/>
  <c r="X68" i="11" s="1"/>
  <c r="W63" i="11"/>
  <c r="X63" i="11" s="1"/>
  <c r="W61" i="11"/>
  <c r="X61" i="11" s="1"/>
  <c r="W59" i="11"/>
  <c r="X59" i="11" s="1"/>
  <c r="X56" i="11"/>
  <c r="W54" i="11"/>
  <c r="X54" i="11" s="1"/>
  <c r="W50" i="11"/>
  <c r="X50" i="11" s="1"/>
  <c r="T33" i="11"/>
  <c r="V33" i="11" s="1"/>
  <c r="T34" i="11"/>
  <c r="W33" i="11" l="1"/>
  <c r="W34" i="11"/>
  <c r="T13" i="11"/>
  <c r="W13" i="11" s="1"/>
  <c r="T14" i="11"/>
  <c r="W14" i="11" s="1"/>
  <c r="T15" i="11"/>
  <c r="W15" i="11" s="1"/>
  <c r="T16" i="11"/>
  <c r="W16" i="11" s="1"/>
  <c r="T17" i="11"/>
  <c r="W17" i="11" s="1"/>
  <c r="T18" i="11"/>
  <c r="W18" i="11" s="1"/>
  <c r="T21" i="11"/>
  <c r="V21" i="11" s="1"/>
  <c r="T22" i="11"/>
  <c r="W22" i="11" s="1"/>
  <c r="T23" i="11"/>
  <c r="W23" i="11" s="1"/>
  <c r="T24" i="11"/>
  <c r="W24" i="11" s="1"/>
  <c r="T25" i="11"/>
  <c r="W25" i="11" s="1"/>
  <c r="T26" i="11"/>
  <c r="V26" i="11" s="1"/>
  <c r="T27" i="11"/>
  <c r="W27" i="11" s="1"/>
  <c r="T28" i="11"/>
  <c r="W28" i="11" s="1"/>
  <c r="T29" i="11"/>
  <c r="W29" i="11" s="1"/>
  <c r="T30" i="11"/>
  <c r="T31" i="11"/>
  <c r="W31" i="11" s="1"/>
  <c r="T32" i="11"/>
  <c r="W32" i="11" s="1"/>
  <c r="T35" i="11"/>
  <c r="W35" i="11" s="1"/>
  <c r="T36" i="11"/>
  <c r="T37" i="11"/>
  <c r="T38" i="11"/>
  <c r="W38" i="11" s="1"/>
  <c r="T39" i="11"/>
  <c r="W39" i="11" s="1"/>
  <c r="T40" i="11"/>
  <c r="W40" i="11" s="1"/>
  <c r="T41" i="11"/>
  <c r="T42" i="11"/>
  <c r="W42" i="11" s="1"/>
  <c r="T43" i="11"/>
  <c r="J13" i="11"/>
  <c r="L13" i="11" s="1"/>
  <c r="J14" i="11"/>
  <c r="L14" i="11" s="1"/>
  <c r="J15" i="11"/>
  <c r="L15" i="11" s="1"/>
  <c r="J16" i="11"/>
  <c r="L16" i="11" s="1"/>
  <c r="J17" i="11"/>
  <c r="L17" i="11" s="1"/>
  <c r="J18" i="11"/>
  <c r="L18" i="11" s="1"/>
  <c r="J21" i="11"/>
  <c r="L21" i="11" s="1"/>
  <c r="J22" i="11"/>
  <c r="L22" i="11" s="1"/>
  <c r="J23" i="11"/>
  <c r="L23" i="11" s="1"/>
  <c r="J24" i="11"/>
  <c r="L24" i="11" s="1"/>
  <c r="J25" i="11"/>
  <c r="L25" i="11" s="1"/>
  <c r="J26" i="11"/>
  <c r="L26" i="11" s="1"/>
  <c r="J27" i="11"/>
  <c r="L27" i="11" s="1"/>
  <c r="J28" i="11"/>
  <c r="L28" i="11" s="1"/>
  <c r="J29" i="11"/>
  <c r="L29" i="11" s="1"/>
  <c r="J30" i="11"/>
  <c r="L30" i="11" s="1"/>
  <c r="J31" i="11"/>
  <c r="L31" i="11" s="1"/>
  <c r="J32" i="11"/>
  <c r="L32" i="11" s="1"/>
  <c r="J33" i="11"/>
  <c r="L33" i="11" s="1"/>
  <c r="J34" i="11"/>
  <c r="L34" i="11" s="1"/>
  <c r="J35" i="11"/>
  <c r="L35" i="11" s="1"/>
  <c r="J36" i="11"/>
  <c r="L36" i="11" s="1"/>
  <c r="J37" i="11"/>
  <c r="L37" i="11" s="1"/>
  <c r="J38" i="11"/>
  <c r="L38" i="11" s="1"/>
  <c r="J39" i="11"/>
  <c r="L39" i="11" s="1"/>
  <c r="J40" i="11"/>
  <c r="L40" i="11" s="1"/>
  <c r="J41" i="11"/>
  <c r="L41" i="11" s="1"/>
  <c r="J42" i="11"/>
  <c r="L42" i="11" s="1"/>
  <c r="J43" i="11"/>
  <c r="L43" i="11" s="1"/>
  <c r="T12" i="11"/>
  <c r="W12" i="11" s="1"/>
  <c r="J12" i="11"/>
  <c r="L12" i="11" s="1"/>
  <c r="T11" i="11"/>
  <c r="W11" i="11" s="1"/>
  <c r="J11" i="11"/>
  <c r="L11" i="11" s="1"/>
  <c r="T10" i="11"/>
  <c r="V10" i="11" s="1"/>
  <c r="J10" i="11"/>
  <c r="L10" i="11" s="1"/>
  <c r="T376" i="10"/>
  <c r="V376" i="10" s="1"/>
  <c r="T377" i="10"/>
  <c r="W377" i="10" s="1"/>
  <c r="T378" i="10"/>
  <c r="W378" i="10" s="1"/>
  <c r="T379" i="10"/>
  <c r="V379" i="10" s="1"/>
  <c r="T380" i="10"/>
  <c r="V380" i="10" s="1"/>
  <c r="T381" i="10"/>
  <c r="W381" i="10" s="1"/>
  <c r="T382" i="10"/>
  <c r="T383" i="10"/>
  <c r="W383" i="10" s="1"/>
  <c r="T384" i="10"/>
  <c r="V384" i="10" s="1"/>
  <c r="T385" i="10"/>
  <c r="W385" i="10" s="1"/>
  <c r="T386" i="10"/>
  <c r="W386" i="10" s="1"/>
  <c r="T387" i="10"/>
  <c r="T388" i="10"/>
  <c r="W388" i="10" s="1"/>
  <c r="T389" i="10"/>
  <c r="W389" i="10" s="1"/>
  <c r="T390" i="10"/>
  <c r="W390" i="10" s="1"/>
  <c r="T391" i="10"/>
  <c r="W391" i="10" s="1"/>
  <c r="T392" i="10"/>
  <c r="V392" i="10" s="1"/>
  <c r="J376" i="10"/>
  <c r="L376" i="10" s="1"/>
  <c r="J377" i="10"/>
  <c r="L377" i="10" s="1"/>
  <c r="J378" i="10"/>
  <c r="L378" i="10" s="1"/>
  <c r="J379" i="10"/>
  <c r="L379" i="10" s="1"/>
  <c r="J380" i="10"/>
  <c r="L380" i="10" s="1"/>
  <c r="J381" i="10"/>
  <c r="L381" i="10" s="1"/>
  <c r="J382" i="10"/>
  <c r="L382" i="10" s="1"/>
  <c r="J383" i="10"/>
  <c r="L383" i="10" s="1"/>
  <c r="J384" i="10"/>
  <c r="L384" i="10" s="1"/>
  <c r="J385" i="10"/>
  <c r="L385" i="10" s="1"/>
  <c r="J386" i="10"/>
  <c r="L386" i="10" s="1"/>
  <c r="J387" i="10"/>
  <c r="L387" i="10" s="1"/>
  <c r="J388" i="10"/>
  <c r="L388" i="10" s="1"/>
  <c r="J389" i="10"/>
  <c r="L389" i="10" s="1"/>
  <c r="J390" i="10"/>
  <c r="L390" i="10" s="1"/>
  <c r="J391" i="10"/>
  <c r="L391" i="10" s="1"/>
  <c r="J392" i="10"/>
  <c r="L392" i="10" s="1"/>
  <c r="J351" i="10"/>
  <c r="L351" i="10" s="1"/>
  <c r="T351" i="10"/>
  <c r="V351" i="10" s="1"/>
  <c r="W351" i="10" s="1"/>
  <c r="T350" i="10"/>
  <c r="W350" i="10" s="1"/>
  <c r="T352" i="10"/>
  <c r="W352" i="10" s="1"/>
  <c r="T353" i="10"/>
  <c r="V353" i="10" s="1"/>
  <c r="T354" i="10"/>
  <c r="W354" i="10" s="1"/>
  <c r="T355" i="10"/>
  <c r="W355" i="10" s="1"/>
  <c r="T356" i="10"/>
  <c r="V356" i="10" s="1"/>
  <c r="T357" i="10"/>
  <c r="W357" i="10" s="1"/>
  <c r="T358" i="10"/>
  <c r="W358" i="10" s="1"/>
  <c r="T359" i="10"/>
  <c r="W359" i="10" s="1"/>
  <c r="T360" i="10"/>
  <c r="W360" i="10" s="1"/>
  <c r="T361" i="10"/>
  <c r="W361" i="10" s="1"/>
  <c r="T362" i="10"/>
  <c r="V362" i="10" s="1"/>
  <c r="T363" i="10"/>
  <c r="V363" i="10" s="1"/>
  <c r="T364" i="10"/>
  <c r="W364" i="10" s="1"/>
  <c r="T365" i="10"/>
  <c r="V365" i="10" s="1"/>
  <c r="T366" i="10"/>
  <c r="W366" i="10" s="1"/>
  <c r="T367" i="10"/>
  <c r="W367" i="10" s="1"/>
  <c r="T368" i="10"/>
  <c r="W368" i="10" s="1"/>
  <c r="T369" i="10"/>
  <c r="W369" i="10" s="1"/>
  <c r="T370" i="10"/>
  <c r="W370" i="10" s="1"/>
  <c r="T371" i="10"/>
  <c r="W371" i="10" s="1"/>
  <c r="T372" i="10"/>
  <c r="W372" i="10" s="1"/>
  <c r="T373" i="10"/>
  <c r="W373" i="10" s="1"/>
  <c r="T374" i="10"/>
  <c r="W374" i="10" s="1"/>
  <c r="T375" i="10"/>
  <c r="J375" i="10"/>
  <c r="L375" i="10" s="1"/>
  <c r="J350" i="10"/>
  <c r="L350" i="10" s="1"/>
  <c r="J352" i="10"/>
  <c r="L352" i="10" s="1"/>
  <c r="J353" i="10"/>
  <c r="L353" i="10" s="1"/>
  <c r="J354" i="10"/>
  <c r="L354" i="10" s="1"/>
  <c r="X354" i="10" s="1"/>
  <c r="J355" i="10"/>
  <c r="L355" i="10" s="1"/>
  <c r="J356" i="10"/>
  <c r="L356" i="10" s="1"/>
  <c r="J357" i="10"/>
  <c r="L357" i="10" s="1"/>
  <c r="J358" i="10"/>
  <c r="L358" i="10" s="1"/>
  <c r="J359" i="10"/>
  <c r="L359" i="10" s="1"/>
  <c r="J360" i="10"/>
  <c r="L360" i="10" s="1"/>
  <c r="J361" i="10"/>
  <c r="L361" i="10" s="1"/>
  <c r="J362" i="10"/>
  <c r="L362" i="10" s="1"/>
  <c r="J363" i="10"/>
  <c r="L363" i="10" s="1"/>
  <c r="J364" i="10"/>
  <c r="L364" i="10" s="1"/>
  <c r="J365" i="10"/>
  <c r="L365" i="10" s="1"/>
  <c r="J366" i="10"/>
  <c r="L366" i="10" s="1"/>
  <c r="X366" i="10" s="1"/>
  <c r="J367" i="10"/>
  <c r="L367" i="10" s="1"/>
  <c r="J368" i="10"/>
  <c r="L368" i="10" s="1"/>
  <c r="X368" i="10" s="1"/>
  <c r="J369" i="10"/>
  <c r="L369" i="10" s="1"/>
  <c r="J370" i="10"/>
  <c r="L370" i="10" s="1"/>
  <c r="X370" i="10" s="1"/>
  <c r="J371" i="10"/>
  <c r="L371" i="10" s="1"/>
  <c r="J372" i="10"/>
  <c r="L372" i="10" s="1"/>
  <c r="X372" i="10" s="1"/>
  <c r="J373" i="10"/>
  <c r="L373" i="10" s="1"/>
  <c r="J374" i="10"/>
  <c r="L374" i="10" s="1"/>
  <c r="X374" i="10" s="1"/>
  <c r="AA13" i="11" l="1"/>
  <c r="X28" i="11"/>
  <c r="X11" i="11"/>
  <c r="X361" i="10"/>
  <c r="X359" i="10"/>
  <c r="X357" i="10"/>
  <c r="X373" i="10"/>
  <c r="X371" i="10"/>
  <c r="X369" i="10"/>
  <c r="X367" i="10"/>
  <c r="X364" i="10"/>
  <c r="X360" i="10"/>
  <c r="X358" i="10"/>
  <c r="X355" i="10"/>
  <c r="X390" i="10"/>
  <c r="X388" i="10"/>
  <c r="X385" i="10"/>
  <c r="X381" i="10"/>
  <c r="X377" i="10"/>
  <c r="X391" i="10"/>
  <c r="X389" i="10"/>
  <c r="X386" i="10"/>
  <c r="X383" i="10"/>
  <c r="X378" i="10"/>
  <c r="W384" i="10"/>
  <c r="X384" i="10" s="1"/>
  <c r="V375" i="10"/>
  <c r="W375" i="10" s="1"/>
  <c r="X375" i="10" s="1"/>
  <c r="V382" i="10"/>
  <c r="W382" i="10" s="1"/>
  <c r="X382" i="10" s="1"/>
  <c r="V387" i="10"/>
  <c r="W387" i="10" s="1"/>
  <c r="X387" i="10" s="1"/>
  <c r="X40" i="11"/>
  <c r="X38" i="11"/>
  <c r="X35" i="11"/>
  <c r="X32" i="11"/>
  <c r="X31" i="11"/>
  <c r="X18" i="11"/>
  <c r="X16" i="11"/>
  <c r="X14" i="11"/>
  <c r="X25" i="11"/>
  <c r="X23" i="11"/>
  <c r="V43" i="11"/>
  <c r="W43" i="11" s="1"/>
  <c r="X43" i="11" s="1"/>
  <c r="V37" i="11"/>
  <c r="W37" i="11" s="1"/>
  <c r="X37" i="11" s="1"/>
  <c r="V36" i="11"/>
  <c r="W36" i="11" s="1"/>
  <c r="X36" i="11" s="1"/>
  <c r="V30" i="11"/>
  <c r="W30" i="11" s="1"/>
  <c r="X30" i="11" s="1"/>
  <c r="W10" i="11"/>
  <c r="X10" i="11" s="1"/>
  <c r="X12" i="11"/>
  <c r="X42" i="11"/>
  <c r="X39" i="11"/>
  <c r="X29" i="11"/>
  <c r="X27" i="11"/>
  <c r="X24" i="11"/>
  <c r="X22" i="11"/>
  <c r="X17" i="11"/>
  <c r="X15" i="11"/>
  <c r="X13" i="11"/>
  <c r="V41" i="11"/>
  <c r="W41" i="11" s="1"/>
  <c r="X41" i="11" s="1"/>
  <c r="W26" i="11"/>
  <c r="X26" i="11" s="1"/>
  <c r="X34" i="11"/>
  <c r="X33" i="11"/>
  <c r="W21" i="11"/>
  <c r="X21" i="11" s="1"/>
  <c r="W392" i="10"/>
  <c r="X392" i="10" s="1"/>
  <c r="W379" i="10"/>
  <c r="W380" i="10"/>
  <c r="X380" i="10" s="1"/>
  <c r="X379" i="10"/>
  <c r="W376" i="10"/>
  <c r="X376" i="10" s="1"/>
  <c r="W365" i="10"/>
  <c r="X365" i="10" s="1"/>
  <c r="W363" i="10"/>
  <c r="X363" i="10" s="1"/>
  <c r="W362" i="10"/>
  <c r="X362" i="10" s="1"/>
  <c r="W356" i="10"/>
  <c r="X356" i="10" s="1"/>
  <c r="W353" i="10"/>
  <c r="X353" i="10" s="1"/>
  <c r="X351" i="10"/>
  <c r="X352" i="10"/>
  <c r="X350" i="10"/>
  <c r="T317" i="10"/>
  <c r="W317" i="10" s="1"/>
  <c r="T318" i="10"/>
  <c r="W318" i="10" s="1"/>
  <c r="T320" i="10"/>
  <c r="V320" i="10" s="1"/>
  <c r="T321" i="10"/>
  <c r="W321" i="10" s="1"/>
  <c r="T322" i="10"/>
  <c r="W322" i="10" s="1"/>
  <c r="T323" i="10"/>
  <c r="W323" i="10" s="1"/>
  <c r="T324" i="10"/>
  <c r="W324" i="10" s="1"/>
  <c r="T325" i="10"/>
  <c r="V325" i="10" s="1"/>
  <c r="T328" i="10"/>
  <c r="W328" i="10" s="1"/>
  <c r="T329" i="10"/>
  <c r="T330" i="10"/>
  <c r="W330" i="10" s="1"/>
  <c r="T331" i="10"/>
  <c r="W331" i="10" s="1"/>
  <c r="T332" i="10"/>
  <c r="T333" i="10"/>
  <c r="W333" i="10" s="1"/>
  <c r="T334" i="10"/>
  <c r="W334" i="10" s="1"/>
  <c r="T335" i="10"/>
  <c r="T336" i="10"/>
  <c r="W336" i="10" s="1"/>
  <c r="T337" i="10"/>
  <c r="W337" i="10" s="1"/>
  <c r="T338" i="10"/>
  <c r="W338" i="10" s="1"/>
  <c r="T339" i="10"/>
  <c r="W339" i="10" s="1"/>
  <c r="T340" i="10"/>
  <c r="W340" i="10" s="1"/>
  <c r="T341" i="10"/>
  <c r="V341" i="10" s="1"/>
  <c r="T342" i="10"/>
  <c r="W342" i="10" s="1"/>
  <c r="T343" i="10"/>
  <c r="W343" i="10" s="1"/>
  <c r="T344" i="10"/>
  <c r="V344" i="10" s="1"/>
  <c r="T345" i="10"/>
  <c r="W345" i="10" s="1"/>
  <c r="T346" i="10"/>
  <c r="W346" i="10" s="1"/>
  <c r="T347" i="10"/>
  <c r="W347" i="10" s="1"/>
  <c r="T348" i="10"/>
  <c r="W348" i="10" s="1"/>
  <c r="T349" i="10"/>
  <c r="V349" i="10" s="1"/>
  <c r="J317" i="10"/>
  <c r="L317" i="10" s="1"/>
  <c r="J318" i="10"/>
  <c r="L318" i="10" s="1"/>
  <c r="J320" i="10"/>
  <c r="L320" i="10" s="1"/>
  <c r="J321" i="10"/>
  <c r="L321" i="10" s="1"/>
  <c r="J322" i="10"/>
  <c r="L322" i="10" s="1"/>
  <c r="J323" i="10"/>
  <c r="L323" i="10" s="1"/>
  <c r="J324" i="10"/>
  <c r="L324" i="10" s="1"/>
  <c r="J325" i="10"/>
  <c r="L325" i="10" s="1"/>
  <c r="J328" i="10"/>
  <c r="L328" i="10" s="1"/>
  <c r="J329" i="10"/>
  <c r="L329" i="10" s="1"/>
  <c r="J330" i="10"/>
  <c r="L330" i="10" s="1"/>
  <c r="J331" i="10"/>
  <c r="L331" i="10" s="1"/>
  <c r="J332" i="10"/>
  <c r="L332" i="10" s="1"/>
  <c r="J333" i="10"/>
  <c r="L333" i="10" s="1"/>
  <c r="J334" i="10"/>
  <c r="L334" i="10" s="1"/>
  <c r="J335" i="10"/>
  <c r="L335" i="10" s="1"/>
  <c r="J336" i="10"/>
  <c r="L336" i="10" s="1"/>
  <c r="J337" i="10"/>
  <c r="L337" i="10" s="1"/>
  <c r="J338" i="10"/>
  <c r="L338" i="10" s="1"/>
  <c r="J339" i="10"/>
  <c r="L339" i="10" s="1"/>
  <c r="J340" i="10"/>
  <c r="L340" i="10" s="1"/>
  <c r="J341" i="10"/>
  <c r="L341" i="10" s="1"/>
  <c r="J342" i="10"/>
  <c r="L342" i="10" s="1"/>
  <c r="J343" i="10"/>
  <c r="L343" i="10" s="1"/>
  <c r="J344" i="10"/>
  <c r="L344" i="10" s="1"/>
  <c r="J345" i="10"/>
  <c r="L345" i="10" s="1"/>
  <c r="J346" i="10"/>
  <c r="L346" i="10" s="1"/>
  <c r="J347" i="10"/>
  <c r="L347" i="10" s="1"/>
  <c r="J348" i="10"/>
  <c r="L348" i="10" s="1"/>
  <c r="J349" i="10"/>
  <c r="L349" i="10" s="1"/>
  <c r="T280" i="10"/>
  <c r="V280" i="10" s="1"/>
  <c r="X324" i="10" l="1"/>
  <c r="X348" i="10"/>
  <c r="X346" i="10"/>
  <c r="X343" i="10"/>
  <c r="X340" i="10"/>
  <c r="X339" i="10"/>
  <c r="X337" i="10"/>
  <c r="X334" i="10"/>
  <c r="X331" i="10"/>
  <c r="X328" i="10"/>
  <c r="X318" i="10"/>
  <c r="W349" i="10"/>
  <c r="X349" i="10" s="1"/>
  <c r="W344" i="10"/>
  <c r="X344" i="10" s="1"/>
  <c r="W341" i="10"/>
  <c r="X341" i="10" s="1"/>
  <c r="W320" i="10"/>
  <c r="X320" i="10" s="1"/>
  <c r="X347" i="10"/>
  <c r="X345" i="10"/>
  <c r="X342" i="10"/>
  <c r="X338" i="10"/>
  <c r="X336" i="10"/>
  <c r="X333" i="10"/>
  <c r="X330" i="10"/>
  <c r="X323" i="10"/>
  <c r="X322" i="10"/>
  <c r="X321" i="10"/>
  <c r="X317" i="10"/>
  <c r="V335" i="10"/>
  <c r="W335" i="10" s="1"/>
  <c r="X335" i="10" s="1"/>
  <c r="V332" i="10"/>
  <c r="W332" i="10" s="1"/>
  <c r="X332" i="10" s="1"/>
  <c r="V329" i="10"/>
  <c r="W329" i="10" s="1"/>
  <c r="X329" i="10" s="1"/>
  <c r="W325" i="10"/>
  <c r="X325" i="10" s="1"/>
  <c r="T282" i="10"/>
  <c r="W282" i="10" s="1"/>
  <c r="T283" i="10"/>
  <c r="W283" i="10" s="1"/>
  <c r="T284" i="10"/>
  <c r="W284" i="10" s="1"/>
  <c r="T285" i="10"/>
  <c r="W285" i="10" s="1"/>
  <c r="T286" i="10"/>
  <c r="W286" i="10" s="1"/>
  <c r="T287" i="10"/>
  <c r="T288" i="10"/>
  <c r="W288" i="10" s="1"/>
  <c r="T289" i="10"/>
  <c r="W289" i="10" s="1"/>
  <c r="T290" i="10"/>
  <c r="W290" i="10" s="1"/>
  <c r="T291" i="10"/>
  <c r="W291" i="10" s="1"/>
  <c r="T292" i="10"/>
  <c r="W292" i="10" s="1"/>
  <c r="T293" i="10"/>
  <c r="W293" i="10" s="1"/>
  <c r="T294" i="10"/>
  <c r="T295" i="10"/>
  <c r="T296" i="10"/>
  <c r="W296" i="10" s="1"/>
  <c r="T297" i="10"/>
  <c r="W297" i="10" s="1"/>
  <c r="T298" i="10"/>
  <c r="W298" i="10" s="1"/>
  <c r="T299" i="10"/>
  <c r="W299" i="10" s="1"/>
  <c r="T300" i="10"/>
  <c r="W300" i="10" s="1"/>
  <c r="T301" i="10"/>
  <c r="W301" i="10" s="1"/>
  <c r="T302" i="10"/>
  <c r="W302" i="10" s="1"/>
  <c r="T303" i="10"/>
  <c r="W303" i="10" s="1"/>
  <c r="T304" i="10"/>
  <c r="T305" i="10"/>
  <c r="W305" i="10" s="1"/>
  <c r="T306" i="10"/>
  <c r="W306" i="10" s="1"/>
  <c r="T307" i="10"/>
  <c r="W307" i="10" s="1"/>
  <c r="T308" i="10"/>
  <c r="W308" i="10" s="1"/>
  <c r="T309" i="10"/>
  <c r="T310" i="10"/>
  <c r="W310" i="10" s="1"/>
  <c r="T311" i="10"/>
  <c r="T312" i="10"/>
  <c r="W312" i="10" s="1"/>
  <c r="T313" i="10"/>
  <c r="T314" i="10"/>
  <c r="T315" i="10"/>
  <c r="W315" i="10" s="1"/>
  <c r="T316" i="10"/>
  <c r="W316" i="10" s="1"/>
  <c r="J282" i="10"/>
  <c r="L282" i="10" s="1"/>
  <c r="J283" i="10"/>
  <c r="L283" i="10" s="1"/>
  <c r="J284" i="10"/>
  <c r="L284" i="10" s="1"/>
  <c r="J285" i="10"/>
  <c r="L285" i="10" s="1"/>
  <c r="J286" i="10"/>
  <c r="L286" i="10" s="1"/>
  <c r="J287" i="10"/>
  <c r="L287" i="10" s="1"/>
  <c r="J288" i="10"/>
  <c r="L288" i="10" s="1"/>
  <c r="J289" i="10"/>
  <c r="L289" i="10" s="1"/>
  <c r="J290" i="10"/>
  <c r="L290" i="10" s="1"/>
  <c r="J291" i="10"/>
  <c r="L291" i="10" s="1"/>
  <c r="J292" i="10"/>
  <c r="L292" i="10" s="1"/>
  <c r="J293" i="10"/>
  <c r="L293" i="10" s="1"/>
  <c r="J294" i="10"/>
  <c r="L294" i="10" s="1"/>
  <c r="J295" i="10"/>
  <c r="L295" i="10" s="1"/>
  <c r="J296" i="10"/>
  <c r="L296" i="10" s="1"/>
  <c r="J297" i="10"/>
  <c r="L297" i="10" s="1"/>
  <c r="J298" i="10"/>
  <c r="L298" i="10" s="1"/>
  <c r="J299" i="10"/>
  <c r="L299" i="10" s="1"/>
  <c r="J300" i="10"/>
  <c r="L300" i="10" s="1"/>
  <c r="J301" i="10"/>
  <c r="L301" i="10" s="1"/>
  <c r="J302" i="10"/>
  <c r="L302" i="10" s="1"/>
  <c r="J303" i="10"/>
  <c r="L303" i="10" s="1"/>
  <c r="J304" i="10"/>
  <c r="L304" i="10" s="1"/>
  <c r="J305" i="10"/>
  <c r="L305" i="10" s="1"/>
  <c r="J306" i="10"/>
  <c r="L306" i="10" s="1"/>
  <c r="J307" i="10"/>
  <c r="J308" i="10"/>
  <c r="L308" i="10" s="1"/>
  <c r="J309" i="10"/>
  <c r="L309" i="10" s="1"/>
  <c r="J310" i="10"/>
  <c r="L310" i="10" s="1"/>
  <c r="J311" i="10"/>
  <c r="L311" i="10" s="1"/>
  <c r="J312" i="10"/>
  <c r="L312" i="10" s="1"/>
  <c r="J313" i="10"/>
  <c r="L313" i="10" s="1"/>
  <c r="J314" i="10"/>
  <c r="L314" i="10" s="1"/>
  <c r="J315" i="10"/>
  <c r="L315" i="10" s="1"/>
  <c r="J316" i="10"/>
  <c r="L316" i="10" s="1"/>
  <c r="X316" i="10" l="1"/>
  <c r="X315" i="10"/>
  <c r="X310" i="10"/>
  <c r="L307" i="10"/>
  <c r="X307" i="10" s="1"/>
  <c r="X305" i="10"/>
  <c r="X302" i="10"/>
  <c r="X301" i="10"/>
  <c r="X299" i="10"/>
  <c r="X297" i="10"/>
  <c r="X293" i="10"/>
  <c r="X291" i="10"/>
  <c r="X289" i="10"/>
  <c r="X286" i="10"/>
  <c r="X284" i="10"/>
  <c r="X282" i="10"/>
  <c r="V311" i="10"/>
  <c r="W311" i="10" s="1"/>
  <c r="X311" i="10" s="1"/>
  <c r="V295" i="10"/>
  <c r="W295" i="10" s="1"/>
  <c r="X295" i="10" s="1"/>
  <c r="V294" i="10"/>
  <c r="W294" i="10" s="1"/>
  <c r="X294" i="10" s="1"/>
  <c r="V287" i="10"/>
  <c r="W287" i="10" s="1"/>
  <c r="X287" i="10" s="1"/>
  <c r="X312" i="10"/>
  <c r="X308" i="10"/>
  <c r="X306" i="10"/>
  <c r="X303" i="10"/>
  <c r="X300" i="10"/>
  <c r="X298" i="10"/>
  <c r="X296" i="10"/>
  <c r="X292" i="10"/>
  <c r="X290" i="10"/>
  <c r="X288" i="10"/>
  <c r="X285" i="10"/>
  <c r="X283" i="10"/>
  <c r="V314" i="10"/>
  <c r="W314" i="10" s="1"/>
  <c r="X314" i="10" s="1"/>
  <c r="V313" i="10"/>
  <c r="W313" i="10" s="1"/>
  <c r="X313" i="10" s="1"/>
  <c r="V309" i="10"/>
  <c r="W309" i="10" s="1"/>
  <c r="X309" i="10" s="1"/>
  <c r="V304" i="10"/>
  <c r="W304" i="10" s="1"/>
  <c r="X304" i="10" s="1"/>
  <c r="T266" i="10"/>
  <c r="V266" i="10" s="1"/>
  <c r="T267" i="10"/>
  <c r="V267" i="10" s="1"/>
  <c r="T268" i="10"/>
  <c r="W268" i="10" s="1"/>
  <c r="T269" i="10"/>
  <c r="W269" i="10" s="1"/>
  <c r="T270" i="10"/>
  <c r="V270" i="10" s="1"/>
  <c r="T271" i="10"/>
  <c r="W271" i="10" s="1"/>
  <c r="T272" i="10"/>
  <c r="W272" i="10" s="1"/>
  <c r="T273" i="10"/>
  <c r="T274" i="10"/>
  <c r="W274" i="10" s="1"/>
  <c r="T275" i="10"/>
  <c r="W275" i="10" s="1"/>
  <c r="T276" i="10"/>
  <c r="T277" i="10"/>
  <c r="T278" i="10"/>
  <c r="W278" i="10" s="1"/>
  <c r="T279" i="10"/>
  <c r="W280" i="10"/>
  <c r="T281" i="10"/>
  <c r="W281" i="10" s="1"/>
  <c r="J266" i="10"/>
  <c r="L266" i="10" s="1"/>
  <c r="J267" i="10"/>
  <c r="L267" i="10" s="1"/>
  <c r="J268" i="10"/>
  <c r="L268" i="10" s="1"/>
  <c r="J269" i="10"/>
  <c r="L269" i="10" s="1"/>
  <c r="J270" i="10"/>
  <c r="L270" i="10" s="1"/>
  <c r="J271" i="10"/>
  <c r="L271" i="10" s="1"/>
  <c r="J272" i="10"/>
  <c r="L272" i="10" s="1"/>
  <c r="J273" i="10"/>
  <c r="L273" i="10" s="1"/>
  <c r="J274" i="10"/>
  <c r="L274" i="10" s="1"/>
  <c r="J275" i="10"/>
  <c r="L275" i="10" s="1"/>
  <c r="J276" i="10"/>
  <c r="L276" i="10" s="1"/>
  <c r="J277" i="10"/>
  <c r="L277" i="10" s="1"/>
  <c r="J278" i="10"/>
  <c r="L278" i="10" s="1"/>
  <c r="J279" i="10"/>
  <c r="L279" i="10" s="1"/>
  <c r="J280" i="10"/>
  <c r="L280" i="10" s="1"/>
  <c r="J281" i="10"/>
  <c r="L281" i="10" s="1"/>
  <c r="T242" i="10"/>
  <c r="V242" i="10" s="1"/>
  <c r="T243" i="10"/>
  <c r="W243" i="10" s="1"/>
  <c r="T244" i="10"/>
  <c r="W244" i="10" s="1"/>
  <c r="T245" i="10"/>
  <c r="T246" i="10"/>
  <c r="W246" i="10" s="1"/>
  <c r="T247" i="10"/>
  <c r="W247" i="10" s="1"/>
  <c r="T248" i="10"/>
  <c r="W248" i="10" s="1"/>
  <c r="T249" i="10"/>
  <c r="T250" i="10"/>
  <c r="W250" i="10" s="1"/>
  <c r="T251" i="10"/>
  <c r="W251" i="10" s="1"/>
  <c r="T252" i="10"/>
  <c r="W252" i="10" s="1"/>
  <c r="T253" i="10"/>
  <c r="T254" i="10"/>
  <c r="W254" i="10" s="1"/>
  <c r="T255" i="10"/>
  <c r="W255" i="10" s="1"/>
  <c r="T256" i="10"/>
  <c r="W256" i="10" s="1"/>
  <c r="T257" i="10"/>
  <c r="W257" i="10" s="1"/>
  <c r="T258" i="10"/>
  <c r="W258" i="10" s="1"/>
  <c r="T259" i="10"/>
  <c r="V259" i="10" s="1"/>
  <c r="T260" i="10"/>
  <c r="W260" i="10" s="1"/>
  <c r="T261" i="10"/>
  <c r="W261" i="10" s="1"/>
  <c r="T262" i="10"/>
  <c r="T263" i="10"/>
  <c r="W263" i="10" s="1"/>
  <c r="T264" i="10"/>
  <c r="W264" i="10" s="1"/>
  <c r="T265" i="10"/>
  <c r="W265" i="10" s="1"/>
  <c r="J242" i="10"/>
  <c r="L242" i="10" s="1"/>
  <c r="J243" i="10"/>
  <c r="L243" i="10" s="1"/>
  <c r="J244" i="10"/>
  <c r="L244" i="10" s="1"/>
  <c r="J245" i="10"/>
  <c r="L245" i="10" s="1"/>
  <c r="J246" i="10"/>
  <c r="L246" i="10" s="1"/>
  <c r="J247" i="10"/>
  <c r="L247" i="10" s="1"/>
  <c r="J248" i="10"/>
  <c r="L248" i="10" s="1"/>
  <c r="J249" i="10"/>
  <c r="L249" i="10" s="1"/>
  <c r="J250" i="10"/>
  <c r="L250" i="10" s="1"/>
  <c r="J251" i="10"/>
  <c r="L251" i="10" s="1"/>
  <c r="J252" i="10"/>
  <c r="L252" i="10" s="1"/>
  <c r="J253" i="10"/>
  <c r="L253" i="10" s="1"/>
  <c r="J254" i="10"/>
  <c r="L254" i="10" s="1"/>
  <c r="J255" i="10"/>
  <c r="L255" i="10" s="1"/>
  <c r="J256" i="10"/>
  <c r="L256" i="10" s="1"/>
  <c r="J257" i="10"/>
  <c r="L257" i="10" s="1"/>
  <c r="J258" i="10"/>
  <c r="L258" i="10" s="1"/>
  <c r="J259" i="10"/>
  <c r="L259" i="10" s="1"/>
  <c r="J260" i="10"/>
  <c r="L260" i="10" s="1"/>
  <c r="J261" i="10"/>
  <c r="L261" i="10" s="1"/>
  <c r="J262" i="10"/>
  <c r="L262" i="10" s="1"/>
  <c r="J263" i="10"/>
  <c r="L263" i="10" s="1"/>
  <c r="J264" i="10"/>
  <c r="L264" i="10" s="1"/>
  <c r="J265" i="10"/>
  <c r="L265" i="10" s="1"/>
  <c r="X264" i="10" l="1"/>
  <c r="X261" i="10"/>
  <c r="X258" i="10"/>
  <c r="X257" i="10"/>
  <c r="X255" i="10"/>
  <c r="X252" i="10"/>
  <c r="X251" i="10"/>
  <c r="X248" i="10"/>
  <c r="X244" i="10"/>
  <c r="V245" i="10"/>
  <c r="W245" i="10" s="1"/>
  <c r="X245" i="10" s="1"/>
  <c r="V253" i="10"/>
  <c r="W253" i="10" s="1"/>
  <c r="X253" i="10" s="1"/>
  <c r="V262" i="10"/>
  <c r="W262" i="10" s="1"/>
  <c r="X262" i="10" s="1"/>
  <c r="X278" i="10"/>
  <c r="X274" i="10"/>
  <c r="X271" i="10"/>
  <c r="X268" i="10"/>
  <c r="V279" i="10"/>
  <c r="W279" i="10" s="1"/>
  <c r="X279" i="10" s="1"/>
  <c r="W267" i="10"/>
  <c r="X267" i="10" s="1"/>
  <c r="X265" i="10"/>
  <c r="X263" i="10"/>
  <c r="X260" i="10"/>
  <c r="X256" i="10"/>
  <c r="X254" i="10"/>
  <c r="X250" i="10"/>
  <c r="X247" i="10"/>
  <c r="X246" i="10"/>
  <c r="X243" i="10"/>
  <c r="W259" i="10"/>
  <c r="X259" i="10" s="1"/>
  <c r="V249" i="10"/>
  <c r="W249" i="10" s="1"/>
  <c r="X249" i="10" s="1"/>
  <c r="X281" i="10"/>
  <c r="X275" i="10"/>
  <c r="X272" i="10"/>
  <c r="X269" i="10"/>
  <c r="X280" i="10"/>
  <c r="V277" i="10"/>
  <c r="W277" i="10" s="1"/>
  <c r="X277" i="10" s="1"/>
  <c r="V276" i="10"/>
  <c r="W276" i="10" s="1"/>
  <c r="X276" i="10" s="1"/>
  <c r="V273" i="10"/>
  <c r="W273" i="10" s="1"/>
  <c r="X273" i="10" s="1"/>
  <c r="W270" i="10"/>
  <c r="X270" i="10" s="1"/>
  <c r="W266" i="10"/>
  <c r="X266" i="10" s="1"/>
  <c r="W242" i="10"/>
  <c r="X242" i="10" s="1"/>
  <c r="T226" i="10"/>
  <c r="T227" i="10"/>
  <c r="T228" i="10"/>
  <c r="W228" i="10" s="1"/>
  <c r="T229" i="10"/>
  <c r="W229" i="10" s="1"/>
  <c r="T230" i="10"/>
  <c r="W230" i="10" s="1"/>
  <c r="T231" i="10"/>
  <c r="W231" i="10" s="1"/>
  <c r="T232" i="10"/>
  <c r="T233" i="10"/>
  <c r="W233" i="10" s="1"/>
  <c r="T234" i="10"/>
  <c r="W234" i="10" s="1"/>
  <c r="T235" i="10"/>
  <c r="T236" i="10"/>
  <c r="W236" i="10" s="1"/>
  <c r="T237" i="10"/>
  <c r="T238" i="10"/>
  <c r="T239" i="10"/>
  <c r="W239" i="10" s="1"/>
  <c r="T240" i="10"/>
  <c r="T241" i="10"/>
  <c r="J226" i="10"/>
  <c r="L226" i="10" s="1"/>
  <c r="J227" i="10"/>
  <c r="L227" i="10" s="1"/>
  <c r="J228" i="10"/>
  <c r="L228" i="10" s="1"/>
  <c r="J229" i="10"/>
  <c r="L229" i="10" s="1"/>
  <c r="J230" i="10"/>
  <c r="L230" i="10" s="1"/>
  <c r="J231" i="10"/>
  <c r="L231" i="10" s="1"/>
  <c r="J232" i="10"/>
  <c r="L232" i="10" s="1"/>
  <c r="J233" i="10"/>
  <c r="L233" i="10" s="1"/>
  <c r="J234" i="10"/>
  <c r="L234" i="10" s="1"/>
  <c r="J235" i="10"/>
  <c r="L235" i="10" s="1"/>
  <c r="J236" i="10"/>
  <c r="L236" i="10" s="1"/>
  <c r="J237" i="10"/>
  <c r="L237" i="10" s="1"/>
  <c r="J238" i="10"/>
  <c r="L238" i="10" s="1"/>
  <c r="J239" i="10"/>
  <c r="L239" i="10" s="1"/>
  <c r="J240" i="10"/>
  <c r="L240" i="10" s="1"/>
  <c r="J241" i="10"/>
  <c r="L241" i="10" s="1"/>
  <c r="T200" i="10"/>
  <c r="W200" i="10" s="1"/>
  <c r="T201" i="10"/>
  <c r="W201" i="10" s="1"/>
  <c r="T202" i="10"/>
  <c r="T203" i="10"/>
  <c r="W203" i="10" s="1"/>
  <c r="T204" i="10"/>
  <c r="T205" i="10"/>
  <c r="W205" i="10" s="1"/>
  <c r="T206" i="10"/>
  <c r="W206" i="10" s="1"/>
  <c r="T207" i="10"/>
  <c r="W207" i="10" s="1"/>
  <c r="T208" i="10"/>
  <c r="W208" i="10" s="1"/>
  <c r="T209" i="10"/>
  <c r="T210" i="10"/>
  <c r="W210" i="10" s="1"/>
  <c r="T211" i="10"/>
  <c r="W211" i="10" s="1"/>
  <c r="T212" i="10"/>
  <c r="V212" i="10" s="1"/>
  <c r="T213" i="10"/>
  <c r="W213" i="10" s="1"/>
  <c r="T214" i="10"/>
  <c r="W214" i="10" s="1"/>
  <c r="T215" i="10"/>
  <c r="W215" i="10" s="1"/>
  <c r="T216" i="10"/>
  <c r="W216" i="10" s="1"/>
  <c r="T217" i="10"/>
  <c r="V217" i="10" s="1"/>
  <c r="T218" i="10"/>
  <c r="W218" i="10" s="1"/>
  <c r="T219" i="10"/>
  <c r="W219" i="10" s="1"/>
  <c r="T220" i="10"/>
  <c r="W220" i="10" s="1"/>
  <c r="T221" i="10"/>
  <c r="W221" i="10" s="1"/>
  <c r="T222" i="10"/>
  <c r="T223" i="10"/>
  <c r="W223" i="10" s="1"/>
  <c r="T224" i="10"/>
  <c r="W224" i="10" s="1"/>
  <c r="T225" i="10"/>
  <c r="W225" i="10" s="1"/>
  <c r="J200" i="10"/>
  <c r="L200" i="10" s="1"/>
  <c r="J201" i="10"/>
  <c r="L201" i="10" s="1"/>
  <c r="J202" i="10"/>
  <c r="L202" i="10" s="1"/>
  <c r="J203" i="10"/>
  <c r="L203" i="10" s="1"/>
  <c r="J204" i="10"/>
  <c r="L204" i="10" s="1"/>
  <c r="J205" i="10"/>
  <c r="L205" i="10" s="1"/>
  <c r="J206" i="10"/>
  <c r="L206" i="10" s="1"/>
  <c r="J207" i="10"/>
  <c r="L207" i="10" s="1"/>
  <c r="J208" i="10"/>
  <c r="L208" i="10" s="1"/>
  <c r="J209" i="10"/>
  <c r="L209" i="10" s="1"/>
  <c r="J210" i="10"/>
  <c r="L210" i="10" s="1"/>
  <c r="J211" i="10"/>
  <c r="L211" i="10" s="1"/>
  <c r="J212" i="10"/>
  <c r="L212" i="10" s="1"/>
  <c r="J213" i="10"/>
  <c r="L213" i="10" s="1"/>
  <c r="J214" i="10"/>
  <c r="L214" i="10" s="1"/>
  <c r="J215" i="10"/>
  <c r="L215" i="10" s="1"/>
  <c r="J216" i="10"/>
  <c r="L216" i="10" s="1"/>
  <c r="J217" i="10"/>
  <c r="L217" i="10" s="1"/>
  <c r="J218" i="10"/>
  <c r="L218" i="10" s="1"/>
  <c r="J219" i="10"/>
  <c r="L219" i="10" s="1"/>
  <c r="J220" i="10"/>
  <c r="L220" i="10" s="1"/>
  <c r="J221" i="10"/>
  <c r="L221" i="10" s="1"/>
  <c r="J222" i="10"/>
  <c r="L222" i="10" s="1"/>
  <c r="J223" i="10"/>
  <c r="L223" i="10" s="1"/>
  <c r="J224" i="10"/>
  <c r="L224" i="10" s="1"/>
  <c r="J225" i="10"/>
  <c r="L225" i="10" s="1"/>
  <c r="T179" i="10"/>
  <c r="W179" i="10" s="1"/>
  <c r="T180" i="10"/>
  <c r="W180" i="10" s="1"/>
  <c r="T181" i="10"/>
  <c r="W181" i="10" s="1"/>
  <c r="T182" i="10"/>
  <c r="V182" i="10" s="1"/>
  <c r="T183" i="10"/>
  <c r="W183" i="10" s="1"/>
  <c r="T184" i="10"/>
  <c r="W184" i="10" s="1"/>
  <c r="T185" i="10"/>
  <c r="W185" i="10" s="1"/>
  <c r="T186" i="10"/>
  <c r="W186" i="10" s="1"/>
  <c r="T187" i="10"/>
  <c r="V187" i="10" s="1"/>
  <c r="T188" i="10"/>
  <c r="T189" i="10"/>
  <c r="W189" i="10" s="1"/>
  <c r="T190" i="10"/>
  <c r="W190" i="10" s="1"/>
  <c r="T191" i="10"/>
  <c r="W191" i="10" s="1"/>
  <c r="T192" i="10"/>
  <c r="T193" i="10"/>
  <c r="W193" i="10" s="1"/>
  <c r="T194" i="10"/>
  <c r="W194" i="10" s="1"/>
  <c r="T195" i="10"/>
  <c r="T196" i="10"/>
  <c r="W196" i="10" s="1"/>
  <c r="T197" i="10"/>
  <c r="W197" i="10" s="1"/>
  <c r="T198" i="10"/>
  <c r="W198" i="10" s="1"/>
  <c r="T199" i="10"/>
  <c r="W199" i="10" s="1"/>
  <c r="J178" i="10"/>
  <c r="L178" i="10" s="1"/>
  <c r="J179" i="10"/>
  <c r="L179" i="10" s="1"/>
  <c r="J180" i="10"/>
  <c r="L180" i="10" s="1"/>
  <c r="J181" i="10"/>
  <c r="L181" i="10" s="1"/>
  <c r="J182" i="10"/>
  <c r="L182" i="10" s="1"/>
  <c r="J183" i="10"/>
  <c r="L183" i="10" s="1"/>
  <c r="J184" i="10"/>
  <c r="L184" i="10" s="1"/>
  <c r="J185" i="10"/>
  <c r="L185" i="10" s="1"/>
  <c r="J186" i="10"/>
  <c r="L186" i="10" s="1"/>
  <c r="J187" i="10"/>
  <c r="L187" i="10" s="1"/>
  <c r="J188" i="10"/>
  <c r="L188" i="10" s="1"/>
  <c r="J189" i="10"/>
  <c r="L189" i="10" s="1"/>
  <c r="J190" i="10"/>
  <c r="L190" i="10" s="1"/>
  <c r="J191" i="10"/>
  <c r="L191" i="10" s="1"/>
  <c r="J192" i="10"/>
  <c r="L192" i="10" s="1"/>
  <c r="J193" i="10"/>
  <c r="L193" i="10" s="1"/>
  <c r="J194" i="10"/>
  <c r="L194" i="10" s="1"/>
  <c r="J195" i="10"/>
  <c r="L195" i="10" s="1"/>
  <c r="J196" i="10"/>
  <c r="L196" i="10" s="1"/>
  <c r="J197" i="10"/>
  <c r="L197" i="10" s="1"/>
  <c r="J198" i="10"/>
  <c r="L198" i="10" s="1"/>
  <c r="J199" i="10"/>
  <c r="L199" i="10" s="1"/>
  <c r="T157" i="10"/>
  <c r="T158" i="10"/>
  <c r="W158" i="10" s="1"/>
  <c r="T159" i="10"/>
  <c r="W159" i="10" s="1"/>
  <c r="T160" i="10"/>
  <c r="W160" i="10" s="1"/>
  <c r="T161" i="10"/>
  <c r="V161" i="10" s="1"/>
  <c r="T162" i="10"/>
  <c r="W162" i="10" s="1"/>
  <c r="T163" i="10"/>
  <c r="W163" i="10" s="1"/>
  <c r="T164" i="10"/>
  <c r="V164" i="10" s="1"/>
  <c r="T165" i="10"/>
  <c r="W165" i="10" s="1"/>
  <c r="T166" i="10"/>
  <c r="W166" i="10" s="1"/>
  <c r="T167" i="10"/>
  <c r="W167" i="10" s="1"/>
  <c r="T168" i="10"/>
  <c r="V168" i="10" s="1"/>
  <c r="T169" i="10"/>
  <c r="W169" i="10" s="1"/>
  <c r="T170" i="10"/>
  <c r="V170" i="10" s="1"/>
  <c r="T171" i="10"/>
  <c r="W171" i="10" s="1"/>
  <c r="T172" i="10"/>
  <c r="W172" i="10" s="1"/>
  <c r="T173" i="10"/>
  <c r="W173" i="10" s="1"/>
  <c r="T174" i="10"/>
  <c r="V174" i="10" s="1"/>
  <c r="T175" i="10"/>
  <c r="W175" i="10" s="1"/>
  <c r="T176" i="10"/>
  <c r="T177" i="10"/>
  <c r="W177" i="10" s="1"/>
  <c r="T178" i="10"/>
  <c r="W178" i="10" s="1"/>
  <c r="J158" i="10"/>
  <c r="L158" i="10" s="1"/>
  <c r="J159" i="10"/>
  <c r="L159" i="10" s="1"/>
  <c r="J160" i="10"/>
  <c r="L160" i="10" s="1"/>
  <c r="J161" i="10"/>
  <c r="L161" i="10" s="1"/>
  <c r="J162" i="10"/>
  <c r="L162" i="10" s="1"/>
  <c r="J163" i="10"/>
  <c r="L163" i="10" s="1"/>
  <c r="J164" i="10"/>
  <c r="L164" i="10" s="1"/>
  <c r="J165" i="10"/>
  <c r="L165" i="10" s="1"/>
  <c r="J166" i="10"/>
  <c r="L166" i="10" s="1"/>
  <c r="J167" i="10"/>
  <c r="L167" i="10" s="1"/>
  <c r="J168" i="10"/>
  <c r="L168" i="10" s="1"/>
  <c r="J169" i="10"/>
  <c r="L169" i="10" s="1"/>
  <c r="J170" i="10"/>
  <c r="L170" i="10" s="1"/>
  <c r="J171" i="10"/>
  <c r="L171" i="10" s="1"/>
  <c r="J172" i="10"/>
  <c r="L172" i="10" s="1"/>
  <c r="J173" i="10"/>
  <c r="L173" i="10" s="1"/>
  <c r="J174" i="10"/>
  <c r="L174" i="10" s="1"/>
  <c r="J175" i="10"/>
  <c r="L175" i="10" s="1"/>
  <c r="J176" i="10"/>
  <c r="L176" i="10" s="1"/>
  <c r="J177" i="10"/>
  <c r="L177" i="10" s="1"/>
  <c r="T150" i="10"/>
  <c r="V150" i="10" s="1"/>
  <c r="J155" i="10"/>
  <c r="L155" i="10" s="1"/>
  <c r="J156" i="10"/>
  <c r="L156" i="10" s="1"/>
  <c r="J157" i="10"/>
  <c r="L157" i="10" s="1"/>
  <c r="X199" i="10" l="1"/>
  <c r="X197" i="10"/>
  <c r="X194" i="10"/>
  <c r="X191" i="10"/>
  <c r="X189" i="10"/>
  <c r="X185" i="10"/>
  <c r="X183" i="10"/>
  <c r="X180" i="10"/>
  <c r="X210" i="10"/>
  <c r="X198" i="10"/>
  <c r="X196" i="10"/>
  <c r="X193" i="10"/>
  <c r="X190" i="10"/>
  <c r="X186" i="10"/>
  <c r="X184" i="10"/>
  <c r="X181" i="10"/>
  <c r="X179" i="10"/>
  <c r="X177" i="10"/>
  <c r="X173" i="10"/>
  <c r="X171" i="10"/>
  <c r="X167" i="10"/>
  <c r="X165" i="10"/>
  <c r="X162" i="10"/>
  <c r="X159" i="10"/>
  <c r="V176" i="10"/>
  <c r="W176" i="10" s="1"/>
  <c r="X176" i="10" s="1"/>
  <c r="X175" i="10"/>
  <c r="X172" i="10"/>
  <c r="X169" i="10"/>
  <c r="X166" i="10"/>
  <c r="X163" i="10"/>
  <c r="X160" i="10"/>
  <c r="X158" i="10"/>
  <c r="W174" i="10"/>
  <c r="X174" i="10" s="1"/>
  <c r="W168" i="10"/>
  <c r="X168" i="10" s="1"/>
  <c r="V157" i="10"/>
  <c r="W157" i="10" s="1"/>
  <c r="X157" i="10" s="1"/>
  <c r="X178" i="10"/>
  <c r="V192" i="10"/>
  <c r="W192" i="10" s="1"/>
  <c r="X192" i="10" s="1"/>
  <c r="X224" i="10"/>
  <c r="X221" i="10"/>
  <c r="X220" i="10"/>
  <c r="X218" i="10"/>
  <c r="X215" i="10"/>
  <c r="X213" i="10"/>
  <c r="X207" i="10"/>
  <c r="X205" i="10"/>
  <c r="X201" i="10"/>
  <c r="V222" i="10"/>
  <c r="W222" i="10" s="1"/>
  <c r="X222" i="10" s="1"/>
  <c r="V195" i="10"/>
  <c r="W195" i="10" s="1"/>
  <c r="X195" i="10" s="1"/>
  <c r="V204" i="10"/>
  <c r="W204" i="10" s="1"/>
  <c r="X204" i="10" s="1"/>
  <c r="X236" i="10"/>
  <c r="X233" i="10"/>
  <c r="X230" i="10"/>
  <c r="X228" i="10"/>
  <c r="V240" i="10"/>
  <c r="W240" i="10" s="1"/>
  <c r="X240" i="10" s="1"/>
  <c r="V235" i="10"/>
  <c r="W235" i="10" s="1"/>
  <c r="X235" i="10" s="1"/>
  <c r="V232" i="10"/>
  <c r="W232" i="10" s="1"/>
  <c r="X232" i="10" s="1"/>
  <c r="V227" i="10"/>
  <c r="W227" i="10" s="1"/>
  <c r="X227" i="10" s="1"/>
  <c r="V226" i="10"/>
  <c r="W226" i="10" s="1"/>
  <c r="X226" i="10" s="1"/>
  <c r="W187" i="10"/>
  <c r="V188" i="10"/>
  <c r="W188" i="10" s="1"/>
  <c r="X188" i="10" s="1"/>
  <c r="X225" i="10"/>
  <c r="X223" i="10"/>
  <c r="X219" i="10"/>
  <c r="X216" i="10"/>
  <c r="X214" i="10"/>
  <c r="X211" i="10"/>
  <c r="X208" i="10"/>
  <c r="X206" i="10"/>
  <c r="X203" i="10"/>
  <c r="X200" i="10"/>
  <c r="W217" i="10"/>
  <c r="V202" i="10"/>
  <c r="W202" i="10" s="1"/>
  <c r="X202" i="10" s="1"/>
  <c r="V209" i="10"/>
  <c r="W209" i="10" s="1"/>
  <c r="X209" i="10" s="1"/>
  <c r="X239" i="10"/>
  <c r="X234" i="10"/>
  <c r="X231" i="10"/>
  <c r="X229" i="10"/>
  <c r="V241" i="10"/>
  <c r="W241" i="10" s="1"/>
  <c r="X241" i="10" s="1"/>
  <c r="V238" i="10"/>
  <c r="W238" i="10" s="1"/>
  <c r="X238" i="10" s="1"/>
  <c r="V237" i="10"/>
  <c r="W237" i="10" s="1"/>
  <c r="X237" i="10" s="1"/>
  <c r="X217" i="10"/>
  <c r="W212" i="10"/>
  <c r="X212" i="10" s="1"/>
  <c r="X187" i="10"/>
  <c r="W182" i="10"/>
  <c r="X182" i="10" s="1"/>
  <c r="W170" i="10"/>
  <c r="X170" i="10" s="1"/>
  <c r="W164" i="10"/>
  <c r="X164" i="10" s="1"/>
  <c r="W161" i="10"/>
  <c r="X161" i="10" s="1"/>
  <c r="T132" i="10"/>
  <c r="W132" i="10" s="1"/>
  <c r="T133" i="10"/>
  <c r="W133" i="10" s="1"/>
  <c r="T134" i="10"/>
  <c r="W134" i="10" s="1"/>
  <c r="T135" i="10"/>
  <c r="V135" i="10" s="1"/>
  <c r="W135" i="10" s="1"/>
  <c r="T136" i="10"/>
  <c r="T137" i="10"/>
  <c r="T138" i="10"/>
  <c r="T139" i="10"/>
  <c r="T140" i="10"/>
  <c r="W140" i="10" s="1"/>
  <c r="T141" i="10"/>
  <c r="T142" i="10"/>
  <c r="W142" i="10" s="1"/>
  <c r="T143" i="10"/>
  <c r="W143" i="10" s="1"/>
  <c r="T144" i="10"/>
  <c r="W144" i="10" s="1"/>
  <c r="T145" i="10"/>
  <c r="W145" i="10" s="1"/>
  <c r="T146" i="10"/>
  <c r="V146" i="10" s="1"/>
  <c r="T147" i="10"/>
  <c r="W147" i="10" s="1"/>
  <c r="T148" i="10"/>
  <c r="T149" i="10"/>
  <c r="W149" i="10" s="1"/>
  <c r="T151" i="10"/>
  <c r="T152" i="10"/>
  <c r="V152" i="10" s="1"/>
  <c r="W152" i="10" s="1"/>
  <c r="T153" i="10"/>
  <c r="V153" i="10" s="1"/>
  <c r="T154" i="10"/>
  <c r="W154" i="10" s="1"/>
  <c r="T155" i="10"/>
  <c r="W155" i="10" s="1"/>
  <c r="X155" i="10" s="1"/>
  <c r="T156" i="10"/>
  <c r="W156" i="10" s="1"/>
  <c r="X156" i="10" s="1"/>
  <c r="W138" i="10"/>
  <c r="W141" i="10"/>
  <c r="W148" i="10"/>
  <c r="W150" i="10"/>
  <c r="W151" i="10"/>
  <c r="J130" i="10"/>
  <c r="L130" i="10" s="1"/>
  <c r="J131" i="10"/>
  <c r="L131" i="10" s="1"/>
  <c r="J132" i="10"/>
  <c r="L132" i="10" s="1"/>
  <c r="J133" i="10"/>
  <c r="L133" i="10" s="1"/>
  <c r="J134" i="10"/>
  <c r="L134" i="10" s="1"/>
  <c r="J135" i="10"/>
  <c r="L135" i="10" s="1"/>
  <c r="J136" i="10"/>
  <c r="L136" i="10" s="1"/>
  <c r="J137" i="10"/>
  <c r="L137" i="10" s="1"/>
  <c r="J138" i="10"/>
  <c r="L138" i="10" s="1"/>
  <c r="J139" i="10"/>
  <c r="L139" i="10" s="1"/>
  <c r="J140" i="10"/>
  <c r="L140" i="10" s="1"/>
  <c r="J141" i="10"/>
  <c r="L141" i="10" s="1"/>
  <c r="J142" i="10"/>
  <c r="L142" i="10" s="1"/>
  <c r="J143" i="10"/>
  <c r="L143" i="10" s="1"/>
  <c r="J144" i="10"/>
  <c r="L144" i="10" s="1"/>
  <c r="J145" i="10"/>
  <c r="L145" i="10" s="1"/>
  <c r="J146" i="10"/>
  <c r="L146" i="10" s="1"/>
  <c r="J147" i="10"/>
  <c r="L147" i="10" s="1"/>
  <c r="J148" i="10"/>
  <c r="L148" i="10" s="1"/>
  <c r="J149" i="10"/>
  <c r="L149" i="10" s="1"/>
  <c r="J150" i="10"/>
  <c r="L150" i="10" s="1"/>
  <c r="J151" i="10"/>
  <c r="L151" i="10" s="1"/>
  <c r="J152" i="10"/>
  <c r="L152" i="10" s="1"/>
  <c r="J153" i="10"/>
  <c r="L153" i="10" s="1"/>
  <c r="J154" i="10"/>
  <c r="L154" i="10" s="1"/>
  <c r="W136" i="10"/>
  <c r="W137" i="10"/>
  <c r="T71" i="10"/>
  <c r="T72" i="10"/>
  <c r="W72" i="10" s="1"/>
  <c r="T73" i="10"/>
  <c r="W73" i="10" s="1"/>
  <c r="T74" i="10"/>
  <c r="W74" i="10" s="1"/>
  <c r="T75" i="10"/>
  <c r="T76" i="10"/>
  <c r="W76" i="10" s="1"/>
  <c r="T77" i="10"/>
  <c r="W77" i="10" s="1"/>
  <c r="T78" i="10"/>
  <c r="W78" i="10" s="1"/>
  <c r="T79" i="10"/>
  <c r="V79" i="10" s="1"/>
  <c r="T80" i="10"/>
  <c r="W80" i="10" s="1"/>
  <c r="T81" i="10"/>
  <c r="W81" i="10" s="1"/>
  <c r="T82" i="10"/>
  <c r="W82" i="10" s="1"/>
  <c r="T83" i="10"/>
  <c r="W83" i="10" s="1"/>
  <c r="T84" i="10"/>
  <c r="W84" i="10" s="1"/>
  <c r="T85" i="10"/>
  <c r="W85" i="10" s="1"/>
  <c r="T86" i="10"/>
  <c r="W86" i="10" s="1"/>
  <c r="T87" i="10"/>
  <c r="W87" i="10" s="1"/>
  <c r="T88" i="10"/>
  <c r="V88" i="10" s="1"/>
  <c r="T89" i="10"/>
  <c r="W89" i="10" s="1"/>
  <c r="T90" i="10"/>
  <c r="W90" i="10" s="1"/>
  <c r="T91" i="10"/>
  <c r="W91" i="10" s="1"/>
  <c r="T92" i="10"/>
  <c r="W92" i="10" s="1"/>
  <c r="T93" i="10"/>
  <c r="W93" i="10" s="1"/>
  <c r="T94" i="10"/>
  <c r="W94" i="10" s="1"/>
  <c r="T95" i="10"/>
  <c r="V95" i="10" s="1"/>
  <c r="T96" i="10"/>
  <c r="W96" i="10" s="1"/>
  <c r="T97" i="10"/>
  <c r="W97" i="10" s="1"/>
  <c r="T98" i="10"/>
  <c r="V98" i="10" s="1"/>
  <c r="T99" i="10"/>
  <c r="W99" i="10" s="1"/>
  <c r="T100" i="10"/>
  <c r="W100" i="10" s="1"/>
  <c r="T101" i="10"/>
  <c r="W101" i="10" s="1"/>
  <c r="T102" i="10"/>
  <c r="V102" i="10" s="1"/>
  <c r="T103" i="10"/>
  <c r="W103" i="10" s="1"/>
  <c r="T104" i="10"/>
  <c r="W104" i="10" s="1"/>
  <c r="T105" i="10"/>
  <c r="W105" i="10" s="1"/>
  <c r="T106" i="10"/>
  <c r="W106" i="10" s="1"/>
  <c r="T107" i="10"/>
  <c r="W107" i="10" s="1"/>
  <c r="T108" i="10"/>
  <c r="W108" i="10" s="1"/>
  <c r="T109" i="10"/>
  <c r="W109" i="10" s="1"/>
  <c r="T110" i="10"/>
  <c r="T111" i="10"/>
  <c r="W111" i="10" s="1"/>
  <c r="T112" i="10"/>
  <c r="W112" i="10" s="1"/>
  <c r="T113" i="10"/>
  <c r="W113" i="10" s="1"/>
  <c r="T114" i="10"/>
  <c r="W114" i="10" s="1"/>
  <c r="T115" i="10"/>
  <c r="T116" i="10"/>
  <c r="W116" i="10" s="1"/>
  <c r="T117" i="10"/>
  <c r="W117" i="10" s="1"/>
  <c r="T118" i="10"/>
  <c r="W118" i="10" s="1"/>
  <c r="T119" i="10"/>
  <c r="W119" i="10" s="1"/>
  <c r="T120" i="10"/>
  <c r="W120" i="10" s="1"/>
  <c r="T121" i="10"/>
  <c r="W121" i="10" s="1"/>
  <c r="T122" i="10"/>
  <c r="W122" i="10" s="1"/>
  <c r="T123" i="10"/>
  <c r="T124" i="10"/>
  <c r="W124" i="10" s="1"/>
  <c r="T125" i="10"/>
  <c r="W125" i="10" s="1"/>
  <c r="T126" i="10"/>
  <c r="T127" i="10"/>
  <c r="W127" i="10" s="1"/>
  <c r="T128" i="10"/>
  <c r="W128" i="10" s="1"/>
  <c r="T129" i="10"/>
  <c r="W129" i="10" s="1"/>
  <c r="T130" i="10"/>
  <c r="T131" i="10"/>
  <c r="W131" i="10" s="1"/>
  <c r="J71" i="10"/>
  <c r="L71" i="10" s="1"/>
  <c r="J72" i="10"/>
  <c r="L72" i="10" s="1"/>
  <c r="J73" i="10"/>
  <c r="L73" i="10" s="1"/>
  <c r="J74" i="10"/>
  <c r="L74" i="10" s="1"/>
  <c r="J75" i="10"/>
  <c r="L75" i="10" s="1"/>
  <c r="J76" i="10"/>
  <c r="L76" i="10" s="1"/>
  <c r="J77" i="10"/>
  <c r="L77" i="10" s="1"/>
  <c r="J78" i="10"/>
  <c r="L78" i="10" s="1"/>
  <c r="J79" i="10"/>
  <c r="L79" i="10" s="1"/>
  <c r="J80" i="10"/>
  <c r="L80" i="10" s="1"/>
  <c r="J81" i="10"/>
  <c r="L81" i="10" s="1"/>
  <c r="J82" i="10"/>
  <c r="L82" i="10" s="1"/>
  <c r="J83" i="10"/>
  <c r="L83" i="10" s="1"/>
  <c r="J84" i="10"/>
  <c r="L84" i="10" s="1"/>
  <c r="J85" i="10"/>
  <c r="L85" i="10" s="1"/>
  <c r="J86" i="10"/>
  <c r="L86" i="10" s="1"/>
  <c r="J87" i="10"/>
  <c r="L87" i="10" s="1"/>
  <c r="J88" i="10"/>
  <c r="L88" i="10" s="1"/>
  <c r="J89" i="10"/>
  <c r="L89" i="10" s="1"/>
  <c r="J90" i="10"/>
  <c r="L90" i="10" s="1"/>
  <c r="J91" i="10"/>
  <c r="L91" i="10" s="1"/>
  <c r="J92" i="10"/>
  <c r="L92" i="10" s="1"/>
  <c r="J93" i="10"/>
  <c r="L93" i="10" s="1"/>
  <c r="J94" i="10"/>
  <c r="L94" i="10" s="1"/>
  <c r="J95" i="10"/>
  <c r="L95" i="10" s="1"/>
  <c r="J96" i="10"/>
  <c r="L96" i="10" s="1"/>
  <c r="J97" i="10"/>
  <c r="L97" i="10" s="1"/>
  <c r="J98" i="10"/>
  <c r="L98" i="10" s="1"/>
  <c r="J99" i="10"/>
  <c r="L99" i="10" s="1"/>
  <c r="J100" i="10"/>
  <c r="L100" i="10" s="1"/>
  <c r="J101" i="10"/>
  <c r="L101" i="10" s="1"/>
  <c r="J102" i="10"/>
  <c r="L102" i="10" s="1"/>
  <c r="J103" i="10"/>
  <c r="L103" i="10" s="1"/>
  <c r="J104" i="10"/>
  <c r="L104" i="10" s="1"/>
  <c r="J105" i="10"/>
  <c r="L105" i="10" s="1"/>
  <c r="J106" i="10"/>
  <c r="L106" i="10" s="1"/>
  <c r="J107" i="10"/>
  <c r="L107" i="10" s="1"/>
  <c r="J108" i="10"/>
  <c r="L108" i="10" s="1"/>
  <c r="J109" i="10"/>
  <c r="L109" i="10" s="1"/>
  <c r="J110" i="10"/>
  <c r="L110" i="10" s="1"/>
  <c r="J111" i="10"/>
  <c r="L111" i="10" s="1"/>
  <c r="J112" i="10"/>
  <c r="L112" i="10" s="1"/>
  <c r="J113" i="10"/>
  <c r="L113" i="10" s="1"/>
  <c r="J114" i="10"/>
  <c r="L114" i="10" s="1"/>
  <c r="J115" i="10"/>
  <c r="L115" i="10" s="1"/>
  <c r="J116" i="10"/>
  <c r="L116" i="10" s="1"/>
  <c r="J117" i="10"/>
  <c r="L117" i="10" s="1"/>
  <c r="J118" i="10"/>
  <c r="L118" i="10" s="1"/>
  <c r="J119" i="10"/>
  <c r="L119" i="10" s="1"/>
  <c r="J120" i="10"/>
  <c r="L120" i="10" s="1"/>
  <c r="J121" i="10"/>
  <c r="L121" i="10" s="1"/>
  <c r="J122" i="10"/>
  <c r="L122" i="10" s="1"/>
  <c r="J123" i="10"/>
  <c r="L123" i="10" s="1"/>
  <c r="J124" i="10"/>
  <c r="L124" i="10" s="1"/>
  <c r="J125" i="10"/>
  <c r="L125" i="10" s="1"/>
  <c r="J126" i="10"/>
  <c r="L126" i="10" s="1"/>
  <c r="J127" i="10"/>
  <c r="L127" i="10" s="1"/>
  <c r="J128" i="10"/>
  <c r="L128" i="10" s="1"/>
  <c r="J129" i="10"/>
  <c r="L129" i="10" s="1"/>
  <c r="X124" i="10" l="1"/>
  <c r="X118" i="10"/>
  <c r="X116" i="10"/>
  <c r="X100" i="10"/>
  <c r="X94" i="10"/>
  <c r="X92" i="10"/>
  <c r="X90" i="10"/>
  <c r="W153" i="10"/>
  <c r="X129" i="10"/>
  <c r="X121" i="10"/>
  <c r="X113" i="10"/>
  <c r="X111" i="10"/>
  <c r="X107" i="10"/>
  <c r="X105" i="10"/>
  <c r="X103" i="10"/>
  <c r="X97" i="10"/>
  <c r="W146" i="10"/>
  <c r="X146" i="10" s="1"/>
  <c r="X128" i="10"/>
  <c r="X125" i="10"/>
  <c r="X122" i="10"/>
  <c r="X120" i="10"/>
  <c r="X119" i="10"/>
  <c r="X117" i="10"/>
  <c r="X114" i="10"/>
  <c r="X112" i="10"/>
  <c r="X109" i="10"/>
  <c r="X108" i="10"/>
  <c r="X106" i="10"/>
  <c r="X104" i="10"/>
  <c r="X101" i="10"/>
  <c r="X99" i="10"/>
  <c r="X96" i="10"/>
  <c r="X93" i="10"/>
  <c r="X91" i="10"/>
  <c r="X89" i="10"/>
  <c r="X127" i="10"/>
  <c r="X135" i="10"/>
  <c r="X85" i="10"/>
  <c r="X83" i="10"/>
  <c r="X81" i="10"/>
  <c r="X78" i="10"/>
  <c r="X76" i="10"/>
  <c r="X73" i="10"/>
  <c r="W102" i="10"/>
  <c r="X102" i="10" s="1"/>
  <c r="V71" i="10"/>
  <c r="W71" i="10" s="1"/>
  <c r="X71" i="10" s="1"/>
  <c r="V115" i="10"/>
  <c r="W115" i="10" s="1"/>
  <c r="X115" i="10" s="1"/>
  <c r="V126" i="10"/>
  <c r="W126" i="10" s="1"/>
  <c r="X126" i="10" s="1"/>
  <c r="X131" i="10"/>
  <c r="X152" i="10"/>
  <c r="X87" i="10"/>
  <c r="X86" i="10"/>
  <c r="X84" i="10"/>
  <c r="X82" i="10"/>
  <c r="X80" i="10"/>
  <c r="X77" i="10"/>
  <c r="X74" i="10"/>
  <c r="X72" i="10"/>
  <c r="W95" i="10"/>
  <c r="X95" i="10" s="1"/>
  <c r="W88" i="10"/>
  <c r="X88" i="10" s="1"/>
  <c r="V75" i="10"/>
  <c r="W75" i="10" s="1"/>
  <c r="X75" i="10" s="1"/>
  <c r="V110" i="10"/>
  <c r="W110" i="10" s="1"/>
  <c r="X110" i="10" s="1"/>
  <c r="V123" i="10"/>
  <c r="W123" i="10" s="1"/>
  <c r="X123" i="10" s="1"/>
  <c r="V139" i="10"/>
  <c r="W139" i="10" s="1"/>
  <c r="X139" i="10" s="1"/>
  <c r="V130" i="10"/>
  <c r="W130" i="10" s="1"/>
  <c r="X130" i="10" s="1"/>
  <c r="X154" i="10"/>
  <c r="X153" i="10"/>
  <c r="X151" i="10"/>
  <c r="X150" i="10"/>
  <c r="X149" i="10"/>
  <c r="X148" i="10"/>
  <c r="X147" i="10"/>
  <c r="X145" i="10"/>
  <c r="X144" i="10"/>
  <c r="X143" i="10"/>
  <c r="X142" i="10"/>
  <c r="X141" i="10"/>
  <c r="X140" i="10"/>
  <c r="X138" i="10"/>
  <c r="X137" i="10"/>
  <c r="X136" i="10"/>
  <c r="X134" i="10"/>
  <c r="X133" i="10"/>
  <c r="X132" i="10"/>
  <c r="W98" i="10"/>
  <c r="X98" i="10" s="1"/>
  <c r="W79" i="10"/>
  <c r="X79" i="10" s="1"/>
  <c r="T58" i="10"/>
  <c r="W58" i="10" s="1"/>
  <c r="J58" i="10"/>
  <c r="L58" i="10" s="1"/>
  <c r="T40" i="10"/>
  <c r="W40" i="10" s="1"/>
  <c r="T41" i="10"/>
  <c r="W41" i="10" s="1"/>
  <c r="T42" i="10"/>
  <c r="V42" i="10" s="1"/>
  <c r="T43" i="10"/>
  <c r="W43" i="10" s="1"/>
  <c r="T44" i="10"/>
  <c r="W44" i="10" s="1"/>
  <c r="T45" i="10"/>
  <c r="W45" i="10" s="1"/>
  <c r="T46" i="10"/>
  <c r="W46" i="10" s="1"/>
  <c r="T47" i="10"/>
  <c r="W47" i="10" s="1"/>
  <c r="T48" i="10"/>
  <c r="T49" i="10"/>
  <c r="W49" i="10" s="1"/>
  <c r="T50" i="10"/>
  <c r="W50" i="10" s="1"/>
  <c r="T51" i="10"/>
  <c r="W51" i="10" s="1"/>
  <c r="T52" i="10"/>
  <c r="W52" i="10" s="1"/>
  <c r="T53" i="10"/>
  <c r="W53" i="10" s="1"/>
  <c r="T54" i="10"/>
  <c r="W54" i="10" s="1"/>
  <c r="T55" i="10"/>
  <c r="T56" i="10"/>
  <c r="W56" i="10" s="1"/>
  <c r="T57" i="10"/>
  <c r="T59" i="10"/>
  <c r="W59" i="10" s="1"/>
  <c r="T60" i="10"/>
  <c r="W60" i="10" s="1"/>
  <c r="T61" i="10"/>
  <c r="W61" i="10" s="1"/>
  <c r="T62" i="10"/>
  <c r="W62" i="10" s="1"/>
  <c r="T63" i="10"/>
  <c r="T64" i="10"/>
  <c r="W64" i="10" s="1"/>
  <c r="T65" i="10"/>
  <c r="W65" i="10" s="1"/>
  <c r="T66" i="10"/>
  <c r="W66" i="10" s="1"/>
  <c r="T67" i="10"/>
  <c r="W67" i="10" s="1"/>
  <c r="T68" i="10"/>
  <c r="W68" i="10" s="1"/>
  <c r="T69" i="10"/>
  <c r="T70" i="10"/>
  <c r="W70" i="10" s="1"/>
  <c r="J40" i="10"/>
  <c r="L40" i="10" s="1"/>
  <c r="J41" i="10"/>
  <c r="L41" i="10" s="1"/>
  <c r="J42" i="10"/>
  <c r="L42" i="10" s="1"/>
  <c r="J43" i="10"/>
  <c r="L43" i="10" s="1"/>
  <c r="J44" i="10"/>
  <c r="L44" i="10" s="1"/>
  <c r="J45" i="10"/>
  <c r="L45" i="10" s="1"/>
  <c r="J46" i="10"/>
  <c r="L46" i="10" s="1"/>
  <c r="J47" i="10"/>
  <c r="L47" i="10" s="1"/>
  <c r="J48" i="10"/>
  <c r="L48" i="10" s="1"/>
  <c r="J49" i="10"/>
  <c r="L49" i="10" s="1"/>
  <c r="J50" i="10"/>
  <c r="L50" i="10" s="1"/>
  <c r="J51" i="10"/>
  <c r="L51" i="10" s="1"/>
  <c r="J52" i="10"/>
  <c r="L52" i="10" s="1"/>
  <c r="J53" i="10"/>
  <c r="L53" i="10" s="1"/>
  <c r="J54" i="10"/>
  <c r="L54" i="10" s="1"/>
  <c r="J55" i="10"/>
  <c r="L55" i="10" s="1"/>
  <c r="J56" i="10"/>
  <c r="L56" i="10" s="1"/>
  <c r="J57" i="10"/>
  <c r="L57" i="10" s="1"/>
  <c r="J59" i="10"/>
  <c r="L59" i="10" s="1"/>
  <c r="J60" i="10"/>
  <c r="L60" i="10" s="1"/>
  <c r="J61" i="10"/>
  <c r="L61" i="10" s="1"/>
  <c r="J62" i="10"/>
  <c r="L62" i="10" s="1"/>
  <c r="J63" i="10"/>
  <c r="L63" i="10" s="1"/>
  <c r="J64" i="10"/>
  <c r="L64" i="10" s="1"/>
  <c r="J65" i="10"/>
  <c r="L65" i="10" s="1"/>
  <c r="J66" i="10"/>
  <c r="L66" i="10" s="1"/>
  <c r="J67" i="10"/>
  <c r="L67" i="10" s="1"/>
  <c r="J68" i="10"/>
  <c r="L68" i="10" s="1"/>
  <c r="J69" i="10"/>
  <c r="L69" i="10" s="1"/>
  <c r="J70" i="10"/>
  <c r="L70" i="10" s="1"/>
  <c r="T10" i="10"/>
  <c r="V10" i="10" s="1"/>
  <c r="T15" i="10"/>
  <c r="W15" i="10" s="1"/>
  <c r="T16" i="10"/>
  <c r="W16" i="10" s="1"/>
  <c r="T17" i="10"/>
  <c r="W17" i="10" s="1"/>
  <c r="T18" i="10"/>
  <c r="W18" i="10" s="1"/>
  <c r="T19" i="10"/>
  <c r="W19" i="10" s="1"/>
  <c r="T20" i="10"/>
  <c r="W20" i="10" s="1"/>
  <c r="T21" i="10"/>
  <c r="W21" i="10" s="1"/>
  <c r="T22" i="10"/>
  <c r="T23" i="10"/>
  <c r="W23" i="10" s="1"/>
  <c r="T24" i="10"/>
  <c r="W24" i="10" s="1"/>
  <c r="T25" i="10"/>
  <c r="T26" i="10"/>
  <c r="W26" i="10" s="1"/>
  <c r="T27" i="10"/>
  <c r="W27" i="10" s="1"/>
  <c r="T28" i="10"/>
  <c r="V28" i="10" s="1"/>
  <c r="T29" i="10"/>
  <c r="W29" i="10" s="1"/>
  <c r="T30" i="10"/>
  <c r="W30" i="10" s="1"/>
  <c r="T31" i="10"/>
  <c r="W31" i="10" s="1"/>
  <c r="T32" i="10"/>
  <c r="W32" i="10" s="1"/>
  <c r="T33" i="10"/>
  <c r="T34" i="10"/>
  <c r="W34" i="10" s="1"/>
  <c r="T35" i="10"/>
  <c r="W35" i="10" s="1"/>
  <c r="T36" i="10"/>
  <c r="W36" i="10" s="1"/>
  <c r="T37" i="10"/>
  <c r="T38" i="10"/>
  <c r="W38" i="10" s="1"/>
  <c r="T39" i="10"/>
  <c r="W39" i="10" s="1"/>
  <c r="J15" i="10"/>
  <c r="L15" i="10" s="1"/>
  <c r="J16" i="10"/>
  <c r="L16" i="10" s="1"/>
  <c r="J17" i="10"/>
  <c r="L17" i="10" s="1"/>
  <c r="J18" i="10"/>
  <c r="L18" i="10" s="1"/>
  <c r="J19" i="10"/>
  <c r="L19" i="10" s="1"/>
  <c r="J20" i="10"/>
  <c r="L20" i="10" s="1"/>
  <c r="J21" i="10"/>
  <c r="L21" i="10" s="1"/>
  <c r="J22" i="10"/>
  <c r="L22" i="10" s="1"/>
  <c r="J23" i="10"/>
  <c r="L23" i="10" s="1"/>
  <c r="J24" i="10"/>
  <c r="L24" i="10" s="1"/>
  <c r="J25" i="10"/>
  <c r="L25" i="10" s="1"/>
  <c r="J26" i="10"/>
  <c r="L26" i="10" s="1"/>
  <c r="J27" i="10"/>
  <c r="L27" i="10" s="1"/>
  <c r="J28" i="10"/>
  <c r="L28" i="10" s="1"/>
  <c r="J29" i="10"/>
  <c r="L29" i="10" s="1"/>
  <c r="J30" i="10"/>
  <c r="L30" i="10" s="1"/>
  <c r="J31" i="10"/>
  <c r="L31" i="10" s="1"/>
  <c r="J32" i="10"/>
  <c r="L32" i="10" s="1"/>
  <c r="J33" i="10"/>
  <c r="L33" i="10" s="1"/>
  <c r="J34" i="10"/>
  <c r="L34" i="10" s="1"/>
  <c r="J35" i="10"/>
  <c r="L35" i="10" s="1"/>
  <c r="J36" i="10"/>
  <c r="L36" i="10" s="1"/>
  <c r="J37" i="10"/>
  <c r="L37" i="10" s="1"/>
  <c r="J38" i="10"/>
  <c r="L38" i="10" s="1"/>
  <c r="J39" i="10"/>
  <c r="L39" i="10" s="1"/>
  <c r="T14" i="10"/>
  <c r="W14" i="10" s="1"/>
  <c r="J14" i="10"/>
  <c r="L14" i="10" s="1"/>
  <c r="T13" i="10"/>
  <c r="W13" i="10" s="1"/>
  <c r="J13" i="10"/>
  <c r="L13" i="10" s="1"/>
  <c r="T12" i="10"/>
  <c r="W12" i="10" s="1"/>
  <c r="J12" i="10"/>
  <c r="L12" i="10" s="1"/>
  <c r="T11" i="10"/>
  <c r="W11" i="10" s="1"/>
  <c r="J11" i="10"/>
  <c r="L11" i="10" s="1"/>
  <c r="J10" i="10"/>
  <c r="L10" i="10" s="1"/>
  <c r="X18" i="10" l="1"/>
  <c r="X58" i="10"/>
  <c r="X13" i="10"/>
  <c r="X11" i="10"/>
  <c r="X12" i="10"/>
  <c r="X36" i="10"/>
  <c r="X34" i="10"/>
  <c r="X31" i="10"/>
  <c r="X29" i="10"/>
  <c r="X26" i="10"/>
  <c r="X23" i="10"/>
  <c r="X19" i="10"/>
  <c r="X17" i="10"/>
  <c r="X15" i="10"/>
  <c r="V22" i="10"/>
  <c r="W22" i="10" s="1"/>
  <c r="X22" i="10" s="1"/>
  <c r="X70" i="10"/>
  <c r="X67" i="10"/>
  <c r="X65" i="10"/>
  <c r="X62" i="10"/>
  <c r="X60" i="10"/>
  <c r="X56" i="10"/>
  <c r="X53" i="10"/>
  <c r="X51" i="10"/>
  <c r="X49" i="10"/>
  <c r="X46" i="10"/>
  <c r="X44" i="10"/>
  <c r="X41" i="10"/>
  <c r="V69" i="10"/>
  <c r="W69" i="10" s="1"/>
  <c r="X69" i="10" s="1"/>
  <c r="V55" i="10"/>
  <c r="W55" i="10" s="1"/>
  <c r="X55" i="10" s="1"/>
  <c r="X14" i="10"/>
  <c r="X39" i="10"/>
  <c r="X38" i="10"/>
  <c r="X35" i="10"/>
  <c r="X32" i="10"/>
  <c r="X30" i="10"/>
  <c r="X27" i="10"/>
  <c r="X24" i="10"/>
  <c r="X21" i="10"/>
  <c r="X20" i="10"/>
  <c r="X16" i="10"/>
  <c r="V25" i="10"/>
  <c r="W25" i="10" s="1"/>
  <c r="X25" i="10" s="1"/>
  <c r="V33" i="10"/>
  <c r="W33" i="10" s="1"/>
  <c r="X33" i="10" s="1"/>
  <c r="X68" i="10"/>
  <c r="X66" i="10"/>
  <c r="X64" i="10"/>
  <c r="X61" i="10"/>
  <c r="X59" i="10"/>
  <c r="X54" i="10"/>
  <c r="X52" i="10"/>
  <c r="X50" i="10"/>
  <c r="X47" i="10"/>
  <c r="X45" i="10"/>
  <c r="X43" i="10"/>
  <c r="X40" i="10"/>
  <c r="V63" i="10"/>
  <c r="W63" i="10" s="1"/>
  <c r="X63" i="10" s="1"/>
  <c r="V37" i="10"/>
  <c r="W37" i="10" s="1"/>
  <c r="X37" i="10" s="1"/>
  <c r="V48" i="10"/>
  <c r="W48" i="10" s="1"/>
  <c r="X48" i="10" s="1"/>
  <c r="V57" i="10"/>
  <c r="W57" i="10" s="1"/>
  <c r="X57" i="10" s="1"/>
  <c r="W42" i="10"/>
  <c r="X42" i="10" s="1"/>
  <c r="W28" i="10"/>
  <c r="X28" i="10" s="1"/>
  <c r="W10" i="10"/>
  <c r="X10" i="10" s="1"/>
  <c r="J351" i="9"/>
  <c r="L351" i="9" s="1"/>
  <c r="J345" i="9"/>
  <c r="L345" i="9" s="1"/>
  <c r="T338" i="9"/>
  <c r="W338" i="9" s="1"/>
  <c r="T339" i="9"/>
  <c r="T340" i="9"/>
  <c r="W340" i="9" s="1"/>
  <c r="T342" i="9"/>
  <c r="T343" i="9"/>
  <c r="T344" i="9"/>
  <c r="T345" i="9"/>
  <c r="V345" i="9" s="1"/>
  <c r="W345" i="9" s="1"/>
  <c r="T346" i="9"/>
  <c r="T347" i="9"/>
  <c r="W347" i="9" s="1"/>
  <c r="T348" i="9"/>
  <c r="T349" i="9"/>
  <c r="W349" i="9" s="1"/>
  <c r="T350" i="9"/>
  <c r="T351" i="9"/>
  <c r="W351" i="9" s="1"/>
  <c r="T352" i="9"/>
  <c r="T353" i="9"/>
  <c r="W353" i="9" s="1"/>
  <c r="T354" i="9"/>
  <c r="W354" i="9" s="1"/>
  <c r="T355" i="9"/>
  <c r="V355" i="9" s="1"/>
  <c r="W355" i="9" s="1"/>
  <c r="T356" i="9"/>
  <c r="V356" i="9" s="1"/>
  <c r="T357" i="9"/>
  <c r="T358" i="9"/>
  <c r="W358" i="9" s="1"/>
  <c r="W342" i="9"/>
  <c r="W343" i="9"/>
  <c r="W344" i="9"/>
  <c r="W346" i="9"/>
  <c r="W348" i="9"/>
  <c r="W350" i="9"/>
  <c r="W356" i="9"/>
  <c r="J340" i="9"/>
  <c r="L340" i="9" s="1"/>
  <c r="J342" i="9"/>
  <c r="L342" i="9" s="1"/>
  <c r="J343" i="9"/>
  <c r="L343" i="9" s="1"/>
  <c r="J344" i="9"/>
  <c r="L344" i="9" s="1"/>
  <c r="J346" i="9"/>
  <c r="L346" i="9" s="1"/>
  <c r="J347" i="9"/>
  <c r="L347" i="9" s="1"/>
  <c r="J348" i="9"/>
  <c r="L348" i="9" s="1"/>
  <c r="J349" i="9"/>
  <c r="L349" i="9" s="1"/>
  <c r="J350" i="9"/>
  <c r="L350" i="9" s="1"/>
  <c r="J352" i="9"/>
  <c r="L352" i="9" s="1"/>
  <c r="J353" i="9"/>
  <c r="L353" i="9" s="1"/>
  <c r="J354" i="9"/>
  <c r="L354" i="9" s="1"/>
  <c r="J355" i="9"/>
  <c r="L355" i="9" s="1"/>
  <c r="J356" i="9"/>
  <c r="L356" i="9" s="1"/>
  <c r="J357" i="9"/>
  <c r="L357" i="9" s="1"/>
  <c r="J358" i="9"/>
  <c r="L358" i="9" s="1"/>
  <c r="W339" i="9"/>
  <c r="J325" i="9"/>
  <c r="L325" i="9" s="1"/>
  <c r="J326" i="9"/>
  <c r="L326" i="9" s="1"/>
  <c r="J327" i="9"/>
  <c r="L327" i="9" s="1"/>
  <c r="J328" i="9"/>
  <c r="L328" i="9" s="1"/>
  <c r="J329" i="9"/>
  <c r="L329" i="9" s="1"/>
  <c r="J330" i="9"/>
  <c r="L330" i="9" s="1"/>
  <c r="J331" i="9"/>
  <c r="L331" i="9" s="1"/>
  <c r="J332" i="9"/>
  <c r="L332" i="9" s="1"/>
  <c r="J334" i="9"/>
  <c r="L334" i="9" s="1"/>
  <c r="J335" i="9"/>
  <c r="L335" i="9" s="1"/>
  <c r="J336" i="9"/>
  <c r="L336" i="9" s="1"/>
  <c r="J337" i="9"/>
  <c r="L337" i="9" s="1"/>
  <c r="J338" i="9"/>
  <c r="L338" i="9" s="1"/>
  <c r="J339" i="9"/>
  <c r="L339" i="9" s="1"/>
  <c r="T291" i="9"/>
  <c r="W291" i="9" s="1"/>
  <c r="T292" i="9"/>
  <c r="W292" i="9" s="1"/>
  <c r="J291" i="9"/>
  <c r="L291" i="9" s="1"/>
  <c r="J292" i="9"/>
  <c r="L292" i="9" s="1"/>
  <c r="T284" i="9"/>
  <c r="V284" i="9" s="1"/>
  <c r="J285" i="9"/>
  <c r="L285" i="9" s="1"/>
  <c r="J286" i="9"/>
  <c r="L286" i="9" s="1"/>
  <c r="J287" i="9"/>
  <c r="L287" i="9" s="1"/>
  <c r="J288" i="9"/>
  <c r="L288" i="9" s="1"/>
  <c r="J289" i="9"/>
  <c r="L289" i="9" s="1"/>
  <c r="J290" i="9"/>
  <c r="L290" i="9" s="1"/>
  <c r="J293" i="9"/>
  <c r="L293" i="9" s="1"/>
  <c r="J294" i="9"/>
  <c r="L294" i="9" s="1"/>
  <c r="J295" i="9"/>
  <c r="L295" i="9" s="1"/>
  <c r="J296" i="9"/>
  <c r="L296" i="9" s="1"/>
  <c r="J297" i="9"/>
  <c r="L297" i="9" s="1"/>
  <c r="J298" i="9"/>
  <c r="L298" i="9" s="1"/>
  <c r="J299" i="9"/>
  <c r="L299" i="9" s="1"/>
  <c r="J300" i="9"/>
  <c r="L300" i="9" s="1"/>
  <c r="J301" i="9"/>
  <c r="L301" i="9" s="1"/>
  <c r="J302" i="9"/>
  <c r="L302" i="9" s="1"/>
  <c r="J303" i="9"/>
  <c r="L303" i="9" s="1"/>
  <c r="J304" i="9"/>
  <c r="L304" i="9" s="1"/>
  <c r="J305" i="9"/>
  <c r="L305" i="9" s="1"/>
  <c r="J306" i="9"/>
  <c r="L306" i="9" s="1"/>
  <c r="J307" i="9"/>
  <c r="L307" i="9" s="1"/>
  <c r="J308" i="9"/>
  <c r="L308" i="9" s="1"/>
  <c r="J309" i="9"/>
  <c r="L309" i="9" s="1"/>
  <c r="J310" i="9"/>
  <c r="L310" i="9" s="1"/>
  <c r="J311" i="9"/>
  <c r="L311" i="9" s="1"/>
  <c r="J312" i="9"/>
  <c r="L312" i="9" s="1"/>
  <c r="J313" i="9"/>
  <c r="L313" i="9" s="1"/>
  <c r="J314" i="9"/>
  <c r="L314" i="9" s="1"/>
  <c r="J315" i="9"/>
  <c r="L315" i="9" s="1"/>
  <c r="J316" i="9"/>
  <c r="L316" i="9" s="1"/>
  <c r="J317" i="9"/>
  <c r="L317" i="9" s="1"/>
  <c r="J318" i="9"/>
  <c r="L318" i="9" s="1"/>
  <c r="J319" i="9"/>
  <c r="L319" i="9" s="1"/>
  <c r="J320" i="9"/>
  <c r="L320" i="9" s="1"/>
  <c r="J321" i="9"/>
  <c r="L321" i="9" s="1"/>
  <c r="J322" i="9"/>
  <c r="L322" i="9" s="1"/>
  <c r="J323" i="9"/>
  <c r="L323" i="9" s="1"/>
  <c r="J324" i="9"/>
  <c r="L324" i="9" s="1"/>
  <c r="V357" i="9" l="1"/>
  <c r="W357" i="9" s="1"/>
  <c r="X357" i="9" s="1"/>
  <c r="X339" i="9"/>
  <c r="X354" i="9"/>
  <c r="X344" i="9"/>
  <c r="X342" i="9"/>
  <c r="X349" i="9"/>
  <c r="X347" i="9"/>
  <c r="X291" i="9"/>
  <c r="X340" i="9"/>
  <c r="V352" i="9"/>
  <c r="W352" i="9" s="1"/>
  <c r="X352" i="9" s="1"/>
  <c r="X292" i="9"/>
  <c r="X351" i="9"/>
  <c r="X358" i="9"/>
  <c r="X356" i="9"/>
  <c r="X355" i="9"/>
  <c r="X353" i="9"/>
  <c r="X350" i="9"/>
  <c r="X348" i="9"/>
  <c r="X346" i="9"/>
  <c r="X345" i="9"/>
  <c r="X343" i="9"/>
  <c r="X338" i="9"/>
  <c r="J275" i="9"/>
  <c r="L275" i="9" s="1"/>
  <c r="J276" i="9"/>
  <c r="L276" i="9" s="1"/>
  <c r="J277" i="9"/>
  <c r="L277" i="9" s="1"/>
  <c r="J278" i="9"/>
  <c r="L278" i="9" s="1"/>
  <c r="J279" i="9"/>
  <c r="L279" i="9" s="1"/>
  <c r="J280" i="9"/>
  <c r="L280" i="9" s="1"/>
  <c r="J281" i="9"/>
  <c r="L281" i="9" s="1"/>
  <c r="J282" i="9"/>
  <c r="L282" i="9" s="1"/>
  <c r="J283" i="9"/>
  <c r="L283" i="9" s="1"/>
  <c r="J284" i="9"/>
  <c r="L284" i="9" s="1"/>
  <c r="J248" i="9"/>
  <c r="L248" i="9" s="1"/>
  <c r="J249" i="9"/>
  <c r="L249" i="9" s="1"/>
  <c r="J250" i="9"/>
  <c r="L250" i="9" s="1"/>
  <c r="J251" i="9"/>
  <c r="L251" i="9" s="1"/>
  <c r="J252" i="9"/>
  <c r="L252" i="9" s="1"/>
  <c r="J253" i="9"/>
  <c r="L253" i="9" s="1"/>
  <c r="J254" i="9"/>
  <c r="L254" i="9" s="1"/>
  <c r="J255" i="9"/>
  <c r="L255" i="9" s="1"/>
  <c r="J256" i="9"/>
  <c r="L256" i="9" s="1"/>
  <c r="J257" i="9"/>
  <c r="L257" i="9" s="1"/>
  <c r="J258" i="9"/>
  <c r="L258" i="9" s="1"/>
  <c r="J259" i="9"/>
  <c r="L259" i="9" s="1"/>
  <c r="J260" i="9"/>
  <c r="L260" i="9" s="1"/>
  <c r="J261" i="9"/>
  <c r="L261" i="9" s="1"/>
  <c r="J262" i="9"/>
  <c r="L262" i="9" s="1"/>
  <c r="J263" i="9"/>
  <c r="L263" i="9" s="1"/>
  <c r="J264" i="9"/>
  <c r="L264" i="9" s="1"/>
  <c r="J265" i="9"/>
  <c r="L265" i="9" s="1"/>
  <c r="J266" i="9"/>
  <c r="L266" i="9" s="1"/>
  <c r="J267" i="9"/>
  <c r="L267" i="9" s="1"/>
  <c r="J268" i="9"/>
  <c r="L268" i="9" s="1"/>
  <c r="J269" i="9"/>
  <c r="L269" i="9" s="1"/>
  <c r="J270" i="9"/>
  <c r="L270" i="9" s="1"/>
  <c r="J271" i="9"/>
  <c r="L271" i="9" s="1"/>
  <c r="J272" i="9"/>
  <c r="L272" i="9" s="1"/>
  <c r="J273" i="9"/>
  <c r="L273" i="9" s="1"/>
  <c r="J274" i="9"/>
  <c r="L274" i="9" s="1"/>
  <c r="J238" i="9"/>
  <c r="L238" i="9" s="1"/>
  <c r="J239" i="9"/>
  <c r="L239" i="9" s="1"/>
  <c r="J240" i="9"/>
  <c r="L240" i="9" s="1"/>
  <c r="J241" i="9"/>
  <c r="L241" i="9" s="1"/>
  <c r="J242" i="9"/>
  <c r="L242" i="9" s="1"/>
  <c r="J243" i="9"/>
  <c r="L243" i="9" s="1"/>
  <c r="J244" i="9"/>
  <c r="L244" i="9" s="1"/>
  <c r="J245" i="9"/>
  <c r="L245" i="9" s="1"/>
  <c r="J246" i="9"/>
  <c r="L246" i="9" s="1"/>
  <c r="J247" i="9"/>
  <c r="L247" i="9" s="1"/>
  <c r="J213" i="9" l="1"/>
  <c r="L213" i="9" s="1"/>
  <c r="J214" i="9"/>
  <c r="L214" i="9" s="1"/>
  <c r="J215" i="9"/>
  <c r="L215" i="9" s="1"/>
  <c r="J216" i="9"/>
  <c r="L216" i="9" s="1"/>
  <c r="J217" i="9"/>
  <c r="L217" i="9" s="1"/>
  <c r="J218" i="9"/>
  <c r="L218" i="9" s="1"/>
  <c r="J219" i="9"/>
  <c r="L219" i="9" s="1"/>
  <c r="J220" i="9"/>
  <c r="L220" i="9" s="1"/>
  <c r="J221" i="9"/>
  <c r="L221" i="9" s="1"/>
  <c r="J222" i="9"/>
  <c r="L222" i="9" s="1"/>
  <c r="J223" i="9"/>
  <c r="L223" i="9" s="1"/>
  <c r="J224" i="9"/>
  <c r="L224" i="9" s="1"/>
  <c r="J225" i="9"/>
  <c r="L225" i="9" s="1"/>
  <c r="J226" i="9"/>
  <c r="L226" i="9" s="1"/>
  <c r="J227" i="9"/>
  <c r="L227" i="9" s="1"/>
  <c r="J228" i="9"/>
  <c r="L228" i="9" s="1"/>
  <c r="J229" i="9"/>
  <c r="L229" i="9" s="1"/>
  <c r="J230" i="9"/>
  <c r="L230" i="9" s="1"/>
  <c r="J231" i="9"/>
  <c r="L231" i="9" s="1"/>
  <c r="J232" i="9"/>
  <c r="L232" i="9" s="1"/>
  <c r="J233" i="9"/>
  <c r="L233" i="9" s="1"/>
  <c r="J234" i="9"/>
  <c r="L234" i="9" s="1"/>
  <c r="J235" i="9"/>
  <c r="L235" i="9" s="1"/>
  <c r="J236" i="9"/>
  <c r="L236" i="9" s="1"/>
  <c r="J237" i="9"/>
  <c r="L237" i="9" s="1"/>
  <c r="J208" i="9" l="1"/>
  <c r="L208" i="9" s="1"/>
  <c r="J209" i="9"/>
  <c r="L209" i="9" s="1"/>
  <c r="J210" i="9"/>
  <c r="L210" i="9" s="1"/>
  <c r="J211" i="9"/>
  <c r="L211" i="9" s="1"/>
  <c r="J212" i="9"/>
  <c r="L212" i="9" s="1"/>
  <c r="J199" i="9"/>
  <c r="L199" i="9" s="1"/>
  <c r="J200" i="9"/>
  <c r="L200" i="9" s="1"/>
  <c r="J201" i="9"/>
  <c r="L201" i="9" s="1"/>
  <c r="J202" i="9"/>
  <c r="J203" i="9"/>
  <c r="L203" i="9" s="1"/>
  <c r="J204" i="9"/>
  <c r="L204" i="9" s="1"/>
  <c r="J205" i="9"/>
  <c r="L205" i="9" s="1"/>
  <c r="J206" i="9"/>
  <c r="L206" i="9" s="1"/>
  <c r="J207" i="9"/>
  <c r="L207" i="9" s="1"/>
  <c r="T176" i="9"/>
  <c r="W176" i="9" s="1"/>
  <c r="T177" i="9"/>
  <c r="W177" i="9" s="1"/>
  <c r="T178" i="9"/>
  <c r="W178" i="9" s="1"/>
  <c r="T179" i="9"/>
  <c r="V179" i="9" s="1"/>
  <c r="T180" i="9"/>
  <c r="W180" i="9" s="1"/>
  <c r="T181" i="9"/>
  <c r="W181" i="9" s="1"/>
  <c r="T182" i="9"/>
  <c r="V182" i="9" s="1"/>
  <c r="T183" i="9"/>
  <c r="W183" i="9" s="1"/>
  <c r="T184" i="9"/>
  <c r="W184" i="9" s="1"/>
  <c r="T185" i="9"/>
  <c r="W185" i="9" s="1"/>
  <c r="T186" i="9"/>
  <c r="W186" i="9" s="1"/>
  <c r="T187" i="9"/>
  <c r="W187" i="9" s="1"/>
  <c r="T188" i="9"/>
  <c r="W188" i="9" s="1"/>
  <c r="T189" i="9"/>
  <c r="W189" i="9" s="1"/>
  <c r="T190" i="9"/>
  <c r="W190" i="9" s="1"/>
  <c r="T191" i="9"/>
  <c r="W191" i="9" s="1"/>
  <c r="T192" i="9"/>
  <c r="W192" i="9" s="1"/>
  <c r="T193" i="9"/>
  <c r="T194" i="9"/>
  <c r="W194" i="9" s="1"/>
  <c r="T195" i="9"/>
  <c r="W195" i="9" s="1"/>
  <c r="T196" i="9"/>
  <c r="W196" i="9" s="1"/>
  <c r="T197" i="9"/>
  <c r="W197" i="9" s="1"/>
  <c r="T198" i="9"/>
  <c r="T199" i="9"/>
  <c r="W199" i="9" s="1"/>
  <c r="T200" i="9"/>
  <c r="W200" i="9" s="1"/>
  <c r="T201" i="9"/>
  <c r="W201" i="9" s="1"/>
  <c r="T202" i="9"/>
  <c r="W202" i="9" s="1"/>
  <c r="T203" i="9"/>
  <c r="V203" i="9" s="1"/>
  <c r="T204" i="9"/>
  <c r="W204" i="9" s="1"/>
  <c r="T205" i="9"/>
  <c r="W205" i="9" s="1"/>
  <c r="T206" i="9"/>
  <c r="W206" i="9" s="1"/>
  <c r="T207" i="9"/>
  <c r="T208" i="9"/>
  <c r="W208" i="9" s="1"/>
  <c r="T209" i="9"/>
  <c r="W209" i="9" s="1"/>
  <c r="T210" i="9"/>
  <c r="W210" i="9" s="1"/>
  <c r="T211" i="9"/>
  <c r="W211" i="9" s="1"/>
  <c r="T212" i="9"/>
  <c r="T213" i="9"/>
  <c r="W213" i="9" s="1"/>
  <c r="X213" i="9" s="1"/>
  <c r="T214" i="9"/>
  <c r="W214" i="9" s="1"/>
  <c r="X214" i="9" s="1"/>
  <c r="T215" i="9"/>
  <c r="W215" i="9" s="1"/>
  <c r="X215" i="9" s="1"/>
  <c r="T216" i="9"/>
  <c r="W216" i="9" s="1"/>
  <c r="X216" i="9" s="1"/>
  <c r="T217" i="9"/>
  <c r="W217" i="9" s="1"/>
  <c r="X217" i="9" s="1"/>
  <c r="T218" i="9"/>
  <c r="W218" i="9" s="1"/>
  <c r="X218" i="9" s="1"/>
  <c r="T219" i="9"/>
  <c r="T220" i="9"/>
  <c r="W220" i="9" s="1"/>
  <c r="X220" i="9" s="1"/>
  <c r="T221" i="9"/>
  <c r="W221" i="9" s="1"/>
  <c r="X221" i="9" s="1"/>
  <c r="T222" i="9"/>
  <c r="W222" i="9" s="1"/>
  <c r="X222" i="9" s="1"/>
  <c r="T223" i="9"/>
  <c r="T224" i="9"/>
  <c r="W224" i="9" s="1"/>
  <c r="X224" i="9" s="1"/>
  <c r="T225" i="9"/>
  <c r="W225" i="9" s="1"/>
  <c r="X225" i="9" s="1"/>
  <c r="T226" i="9"/>
  <c r="W226" i="9" s="1"/>
  <c r="X226" i="9" s="1"/>
  <c r="T227" i="9"/>
  <c r="W227" i="9" s="1"/>
  <c r="X227" i="9" s="1"/>
  <c r="T228" i="9"/>
  <c r="W228" i="9" s="1"/>
  <c r="X228" i="9" s="1"/>
  <c r="T229" i="9"/>
  <c r="W229" i="9" s="1"/>
  <c r="X229" i="9" s="1"/>
  <c r="T230" i="9"/>
  <c r="T231" i="9"/>
  <c r="W231" i="9" s="1"/>
  <c r="X231" i="9" s="1"/>
  <c r="T232" i="9"/>
  <c r="W232" i="9" s="1"/>
  <c r="X232" i="9" s="1"/>
  <c r="T233" i="9"/>
  <c r="T234" i="9"/>
  <c r="W234" i="9" s="1"/>
  <c r="X234" i="9" s="1"/>
  <c r="T235" i="9"/>
  <c r="W235" i="9" s="1"/>
  <c r="X235" i="9" s="1"/>
  <c r="T236" i="9"/>
  <c r="W236" i="9" s="1"/>
  <c r="X236" i="9" s="1"/>
  <c r="T237" i="9"/>
  <c r="W237" i="9" s="1"/>
  <c r="X237" i="9" s="1"/>
  <c r="T238" i="9"/>
  <c r="W238" i="9" s="1"/>
  <c r="X238" i="9" s="1"/>
  <c r="T239" i="9"/>
  <c r="T240" i="9"/>
  <c r="W240" i="9" s="1"/>
  <c r="X240" i="9" s="1"/>
  <c r="T241" i="9"/>
  <c r="W241" i="9" s="1"/>
  <c r="X241" i="9" s="1"/>
  <c r="T242" i="9"/>
  <c r="T243" i="9"/>
  <c r="W243" i="9" s="1"/>
  <c r="X243" i="9" s="1"/>
  <c r="T244" i="9"/>
  <c r="T245" i="9"/>
  <c r="W245" i="9" s="1"/>
  <c r="X245" i="9" s="1"/>
  <c r="T246" i="9"/>
  <c r="W246" i="9" s="1"/>
  <c r="X246" i="9" s="1"/>
  <c r="T247" i="9"/>
  <c r="W247" i="9" s="1"/>
  <c r="X247" i="9" s="1"/>
  <c r="T248" i="9"/>
  <c r="W248" i="9" s="1"/>
  <c r="X248" i="9" s="1"/>
  <c r="T249" i="9"/>
  <c r="W249" i="9" s="1"/>
  <c r="X249" i="9" s="1"/>
  <c r="T250" i="9"/>
  <c r="T251" i="9"/>
  <c r="W251" i="9" s="1"/>
  <c r="X251" i="9" s="1"/>
  <c r="T252" i="9"/>
  <c r="W252" i="9" s="1"/>
  <c r="X252" i="9" s="1"/>
  <c r="T253" i="9"/>
  <c r="W253" i="9" s="1"/>
  <c r="X253" i="9" s="1"/>
  <c r="T254" i="9"/>
  <c r="W254" i="9" s="1"/>
  <c r="X254" i="9" s="1"/>
  <c r="T255" i="9"/>
  <c r="W255" i="9" s="1"/>
  <c r="X255" i="9" s="1"/>
  <c r="T256" i="9"/>
  <c r="T257" i="9"/>
  <c r="W257" i="9" s="1"/>
  <c r="X257" i="9" s="1"/>
  <c r="T258" i="9"/>
  <c r="W258" i="9" s="1"/>
  <c r="X258" i="9" s="1"/>
  <c r="T259" i="9"/>
  <c r="W259" i="9" s="1"/>
  <c r="X259" i="9" s="1"/>
  <c r="T260" i="9"/>
  <c r="W260" i="9" s="1"/>
  <c r="X260" i="9" s="1"/>
  <c r="T261" i="9"/>
  <c r="W261" i="9" s="1"/>
  <c r="X261" i="9" s="1"/>
  <c r="T262" i="9"/>
  <c r="T263" i="9"/>
  <c r="W263" i="9" s="1"/>
  <c r="X263" i="9" s="1"/>
  <c r="T264" i="9"/>
  <c r="W264" i="9" s="1"/>
  <c r="X264" i="9" s="1"/>
  <c r="T265" i="9"/>
  <c r="W265" i="9" s="1"/>
  <c r="X265" i="9" s="1"/>
  <c r="T266" i="9"/>
  <c r="W266" i="9" s="1"/>
  <c r="X266" i="9" s="1"/>
  <c r="T267" i="9"/>
  <c r="W267" i="9" s="1"/>
  <c r="X267" i="9" s="1"/>
  <c r="T268" i="9"/>
  <c r="W268" i="9" s="1"/>
  <c r="X268" i="9" s="1"/>
  <c r="T269" i="9"/>
  <c r="W269" i="9" s="1"/>
  <c r="X269" i="9" s="1"/>
  <c r="T270" i="9"/>
  <c r="W270" i="9" s="1"/>
  <c r="X270" i="9" s="1"/>
  <c r="T271" i="9"/>
  <c r="W271" i="9" s="1"/>
  <c r="X271" i="9" s="1"/>
  <c r="T272" i="9"/>
  <c r="T273" i="9"/>
  <c r="W273" i="9" s="1"/>
  <c r="X273" i="9" s="1"/>
  <c r="T274" i="9"/>
  <c r="W274" i="9" s="1"/>
  <c r="X274" i="9" s="1"/>
  <c r="T275" i="9"/>
  <c r="W275" i="9" s="1"/>
  <c r="X275" i="9" s="1"/>
  <c r="T276" i="9"/>
  <c r="W276" i="9" s="1"/>
  <c r="X276" i="9" s="1"/>
  <c r="T277" i="9"/>
  <c r="W277" i="9" s="1"/>
  <c r="X277" i="9" s="1"/>
  <c r="T278" i="9"/>
  <c r="T279" i="9"/>
  <c r="W279" i="9" s="1"/>
  <c r="X279" i="9" s="1"/>
  <c r="T280" i="9"/>
  <c r="W280" i="9" s="1"/>
  <c r="X280" i="9" s="1"/>
  <c r="T281" i="9"/>
  <c r="T282" i="9"/>
  <c r="W282" i="9" s="1"/>
  <c r="X282" i="9" s="1"/>
  <c r="T283" i="9"/>
  <c r="W283" i="9" s="1"/>
  <c r="X283" i="9" s="1"/>
  <c r="W284" i="9"/>
  <c r="X284" i="9" s="1"/>
  <c r="T285" i="9"/>
  <c r="W285" i="9" s="1"/>
  <c r="X285" i="9" s="1"/>
  <c r="T286" i="9"/>
  <c r="W286" i="9" s="1"/>
  <c r="X286" i="9" s="1"/>
  <c r="T287" i="9"/>
  <c r="T288" i="9"/>
  <c r="T289" i="9"/>
  <c r="W289" i="9" s="1"/>
  <c r="X289" i="9" s="1"/>
  <c r="T290" i="9"/>
  <c r="W290" i="9" s="1"/>
  <c r="X290" i="9" s="1"/>
  <c r="T293" i="9"/>
  <c r="T294" i="9"/>
  <c r="W294" i="9" s="1"/>
  <c r="X294" i="9" s="1"/>
  <c r="T295" i="9"/>
  <c r="T296" i="9"/>
  <c r="W296" i="9" s="1"/>
  <c r="X296" i="9" s="1"/>
  <c r="T297" i="9"/>
  <c r="W297" i="9" s="1"/>
  <c r="X297" i="9" s="1"/>
  <c r="T298" i="9"/>
  <c r="W298" i="9" s="1"/>
  <c r="X298" i="9" s="1"/>
  <c r="T299" i="9"/>
  <c r="W299" i="9" s="1"/>
  <c r="X299" i="9" s="1"/>
  <c r="T300" i="9"/>
  <c r="T301" i="9"/>
  <c r="W301" i="9" s="1"/>
  <c r="X301" i="9" s="1"/>
  <c r="T302" i="9"/>
  <c r="W302" i="9" s="1"/>
  <c r="X302" i="9" s="1"/>
  <c r="T303" i="9"/>
  <c r="W303" i="9" s="1"/>
  <c r="X303" i="9" s="1"/>
  <c r="T304" i="9"/>
  <c r="W304" i="9" s="1"/>
  <c r="X304" i="9" s="1"/>
  <c r="T305" i="9"/>
  <c r="W305" i="9" s="1"/>
  <c r="X305" i="9" s="1"/>
  <c r="T306" i="9"/>
  <c r="W306" i="9" s="1"/>
  <c r="X306" i="9" s="1"/>
  <c r="T307" i="9"/>
  <c r="T308" i="9"/>
  <c r="W308" i="9" s="1"/>
  <c r="X308" i="9" s="1"/>
  <c r="T309" i="9"/>
  <c r="W309" i="9" s="1"/>
  <c r="X309" i="9" s="1"/>
  <c r="T310" i="9"/>
  <c r="W310" i="9" s="1"/>
  <c r="X310" i="9" s="1"/>
  <c r="T311" i="9"/>
  <c r="W311" i="9" s="1"/>
  <c r="X311" i="9" s="1"/>
  <c r="T312" i="9"/>
  <c r="T313" i="9"/>
  <c r="W313" i="9" s="1"/>
  <c r="X313" i="9" s="1"/>
  <c r="T314" i="9"/>
  <c r="W314" i="9" s="1"/>
  <c r="X314" i="9" s="1"/>
  <c r="T315" i="9"/>
  <c r="W315" i="9" s="1"/>
  <c r="X315" i="9" s="1"/>
  <c r="T316" i="9"/>
  <c r="W316" i="9" s="1"/>
  <c r="X316" i="9" s="1"/>
  <c r="T317" i="9"/>
  <c r="W317" i="9" s="1"/>
  <c r="X317" i="9" s="1"/>
  <c r="T318" i="9"/>
  <c r="W318" i="9" s="1"/>
  <c r="X318" i="9" s="1"/>
  <c r="T319" i="9"/>
  <c r="W319" i="9" s="1"/>
  <c r="X319" i="9" s="1"/>
  <c r="T320" i="9"/>
  <c r="T321" i="9"/>
  <c r="W321" i="9" s="1"/>
  <c r="X321" i="9" s="1"/>
  <c r="T322" i="9"/>
  <c r="W322" i="9" s="1"/>
  <c r="X322" i="9" s="1"/>
  <c r="T323" i="9"/>
  <c r="W323" i="9" s="1"/>
  <c r="X323" i="9" s="1"/>
  <c r="T324" i="9"/>
  <c r="W324" i="9" s="1"/>
  <c r="X324" i="9" s="1"/>
  <c r="T325" i="9"/>
  <c r="W325" i="9" s="1"/>
  <c r="X325" i="9" s="1"/>
  <c r="T326" i="9"/>
  <c r="T327" i="9"/>
  <c r="W327" i="9" s="1"/>
  <c r="X327" i="9" s="1"/>
  <c r="T328" i="9"/>
  <c r="W328" i="9" s="1"/>
  <c r="X328" i="9" s="1"/>
  <c r="T329" i="9"/>
  <c r="W329" i="9" s="1"/>
  <c r="X329" i="9" s="1"/>
  <c r="T330" i="9"/>
  <c r="W330" i="9" s="1"/>
  <c r="X330" i="9" s="1"/>
  <c r="T331" i="9"/>
  <c r="W331" i="9" s="1"/>
  <c r="X331" i="9" s="1"/>
  <c r="T332" i="9"/>
  <c r="W332" i="9" s="1"/>
  <c r="X332" i="9" s="1"/>
  <c r="T334" i="9"/>
  <c r="W334" i="9" s="1"/>
  <c r="X334" i="9" s="1"/>
  <c r="T335" i="9"/>
  <c r="W335" i="9" s="1"/>
  <c r="X335" i="9" s="1"/>
  <c r="T336" i="9"/>
  <c r="W336" i="9" s="1"/>
  <c r="X336" i="9" s="1"/>
  <c r="T337" i="9"/>
  <c r="J176" i="9"/>
  <c r="L176" i="9" s="1"/>
  <c r="J177" i="9"/>
  <c r="L177" i="9" s="1"/>
  <c r="J178" i="9"/>
  <c r="L178" i="9" s="1"/>
  <c r="J179" i="9"/>
  <c r="L179" i="9" s="1"/>
  <c r="J180" i="9"/>
  <c r="L180" i="9" s="1"/>
  <c r="J181" i="9"/>
  <c r="L181" i="9" s="1"/>
  <c r="J182" i="9"/>
  <c r="L182" i="9" s="1"/>
  <c r="J183" i="9"/>
  <c r="L183" i="9" s="1"/>
  <c r="J184" i="9"/>
  <c r="L184" i="9" s="1"/>
  <c r="J185" i="9"/>
  <c r="L185" i="9" s="1"/>
  <c r="J186" i="9"/>
  <c r="L186" i="9" s="1"/>
  <c r="J187" i="9"/>
  <c r="L187" i="9" s="1"/>
  <c r="J188" i="9"/>
  <c r="L188" i="9" s="1"/>
  <c r="J189" i="9"/>
  <c r="L189" i="9" s="1"/>
  <c r="J190" i="9"/>
  <c r="L190" i="9" s="1"/>
  <c r="J191" i="9"/>
  <c r="L191" i="9" s="1"/>
  <c r="J192" i="9"/>
  <c r="L192" i="9" s="1"/>
  <c r="J193" i="9"/>
  <c r="L193" i="9" s="1"/>
  <c r="J194" i="9"/>
  <c r="J195" i="9"/>
  <c r="L195" i="9" s="1"/>
  <c r="J196" i="9"/>
  <c r="L196" i="9" s="1"/>
  <c r="J197" i="9"/>
  <c r="L197" i="9" s="1"/>
  <c r="J198" i="9"/>
  <c r="L198" i="9" s="1"/>
  <c r="X191" i="9" l="1"/>
  <c r="X189" i="9"/>
  <c r="X186" i="9"/>
  <c r="X185" i="9"/>
  <c r="X184" i="9"/>
  <c r="X177" i="9"/>
  <c r="V320" i="9"/>
  <c r="W320" i="9" s="1"/>
  <c r="X320" i="9" s="1"/>
  <c r="V312" i="9"/>
  <c r="W312" i="9" s="1"/>
  <c r="X312" i="9" s="1"/>
  <c r="V307" i="9"/>
  <c r="W307" i="9" s="1"/>
  <c r="X307" i="9" s="1"/>
  <c r="V295" i="9"/>
  <c r="W295" i="9" s="1"/>
  <c r="X295" i="9" s="1"/>
  <c r="V272" i="9"/>
  <c r="W272" i="9" s="1"/>
  <c r="X272" i="9" s="1"/>
  <c r="V256" i="9"/>
  <c r="W256" i="9" s="1"/>
  <c r="X256" i="9" s="1"/>
  <c r="V244" i="9"/>
  <c r="W244" i="9" s="1"/>
  <c r="X244" i="9" s="1"/>
  <c r="V233" i="9"/>
  <c r="W233" i="9" s="1"/>
  <c r="X233" i="9" s="1"/>
  <c r="X205" i="9"/>
  <c r="W203" i="9"/>
  <c r="X203" i="9" s="1"/>
  <c r="V326" i="9"/>
  <c r="W326" i="9" s="1"/>
  <c r="X326" i="9" s="1"/>
  <c r="V300" i="9"/>
  <c r="W300" i="9" s="1"/>
  <c r="X300" i="9" s="1"/>
  <c r="V293" i="9"/>
  <c r="W293" i="9" s="1"/>
  <c r="X293" i="9" s="1"/>
  <c r="V288" i="9"/>
  <c r="W288" i="9" s="1"/>
  <c r="X288" i="9" s="1"/>
  <c r="V287" i="9"/>
  <c r="W287" i="9" s="1"/>
  <c r="X287" i="9" s="1"/>
  <c r="V281" i="9"/>
  <c r="W281" i="9" s="1"/>
  <c r="X281" i="9" s="1"/>
  <c r="V278" i="9"/>
  <c r="W278" i="9" s="1"/>
  <c r="X278" i="9" s="1"/>
  <c r="V262" i="9"/>
  <c r="W262" i="9" s="1"/>
  <c r="X262" i="9" s="1"/>
  <c r="V250" i="9"/>
  <c r="W250" i="9" s="1"/>
  <c r="X250" i="9" s="1"/>
  <c r="V242" i="9"/>
  <c r="W242" i="9" s="1"/>
  <c r="X242" i="9" s="1"/>
  <c r="V239" i="9"/>
  <c r="W239" i="9" s="1"/>
  <c r="X239" i="9" s="1"/>
  <c r="V337" i="9"/>
  <c r="W337" i="9" s="1"/>
  <c r="X337" i="9" s="1"/>
  <c r="X196" i="9"/>
  <c r="L194" i="9"/>
  <c r="X194" i="9" s="1"/>
  <c r="X181" i="9"/>
  <c r="X180" i="9"/>
  <c r="X197" i="9"/>
  <c r="X195" i="9"/>
  <c r="X192" i="9"/>
  <c r="X190" i="9"/>
  <c r="X188" i="9"/>
  <c r="X187" i="9"/>
  <c r="X183" i="9"/>
  <c r="X178" i="9"/>
  <c r="X176" i="9"/>
  <c r="V212" i="9"/>
  <c r="W212" i="9" s="1"/>
  <c r="X212" i="9" s="1"/>
  <c r="X206" i="9"/>
  <c r="X204" i="9"/>
  <c r="V230" i="9"/>
  <c r="W230" i="9" s="1"/>
  <c r="X230" i="9" s="1"/>
  <c r="V223" i="9"/>
  <c r="W223" i="9" s="1"/>
  <c r="X223" i="9" s="1"/>
  <c r="V219" i="9"/>
  <c r="W219" i="9" s="1"/>
  <c r="X219" i="9" s="1"/>
  <c r="V207" i="9"/>
  <c r="W207" i="9" s="1"/>
  <c r="X207" i="9" s="1"/>
  <c r="V198" i="9"/>
  <c r="W198" i="9" s="1"/>
  <c r="X198" i="9" s="1"/>
  <c r="V193" i="9"/>
  <c r="W193" i="9" s="1"/>
  <c r="X193" i="9" s="1"/>
  <c r="L202" i="9"/>
  <c r="X202" i="9" s="1"/>
  <c r="X201" i="9"/>
  <c r="X200" i="9"/>
  <c r="X210" i="9"/>
  <c r="X211" i="9"/>
  <c r="X199" i="9"/>
  <c r="X208" i="9"/>
  <c r="X209" i="9"/>
  <c r="W182" i="9"/>
  <c r="X182" i="9" s="1"/>
  <c r="W179" i="9"/>
  <c r="X179" i="9" s="1"/>
  <c r="T42" i="4"/>
  <c r="W42" i="4" s="1"/>
  <c r="T43" i="4"/>
  <c r="W43" i="4" s="1"/>
  <c r="T44" i="4"/>
  <c r="W44" i="4" s="1"/>
  <c r="T45" i="4"/>
  <c r="W45" i="4" s="1"/>
  <c r="T46" i="4"/>
  <c r="W46" i="4" s="1"/>
  <c r="J42" i="4"/>
  <c r="L42" i="4" s="1"/>
  <c r="J43" i="4"/>
  <c r="L43" i="4" s="1"/>
  <c r="J44" i="4"/>
  <c r="L44" i="4" s="1"/>
  <c r="J45" i="4"/>
  <c r="L45" i="4" s="1"/>
  <c r="J46" i="4"/>
  <c r="L46" i="4" s="1"/>
  <c r="X45" i="4" l="1"/>
  <c r="X42" i="4"/>
  <c r="X46" i="4"/>
  <c r="X44" i="4"/>
  <c r="X43" i="4"/>
  <c r="T165" i="9"/>
  <c r="W165" i="9" s="1"/>
  <c r="T166" i="9"/>
  <c r="T167" i="9"/>
  <c r="W167" i="9" s="1"/>
  <c r="T168" i="9"/>
  <c r="W168" i="9" s="1"/>
  <c r="T169" i="9"/>
  <c r="W169" i="9" s="1"/>
  <c r="T170" i="9"/>
  <c r="W170" i="9" s="1"/>
  <c r="T171" i="9"/>
  <c r="T172" i="9"/>
  <c r="W172" i="9" s="1"/>
  <c r="T173" i="9"/>
  <c r="W173" i="9" s="1"/>
  <c r="T174" i="9"/>
  <c r="W174" i="9" s="1"/>
  <c r="T175" i="9"/>
  <c r="J165" i="9"/>
  <c r="L165" i="9" s="1"/>
  <c r="J166" i="9"/>
  <c r="L166" i="9" s="1"/>
  <c r="J167" i="9"/>
  <c r="L167" i="9" s="1"/>
  <c r="J168" i="9"/>
  <c r="L168" i="9" s="1"/>
  <c r="J169" i="9"/>
  <c r="L169" i="9" s="1"/>
  <c r="J170" i="9"/>
  <c r="L170" i="9" s="1"/>
  <c r="J171" i="9"/>
  <c r="L171" i="9" s="1"/>
  <c r="J172" i="9"/>
  <c r="L172" i="9" s="1"/>
  <c r="J173" i="9"/>
  <c r="L173" i="9" s="1"/>
  <c r="J174" i="9"/>
  <c r="L174" i="9" s="1"/>
  <c r="J175" i="9"/>
  <c r="L175" i="9" s="1"/>
  <c r="T152" i="9"/>
  <c r="W152" i="9" s="1"/>
  <c r="T153" i="9"/>
  <c r="W153" i="9" s="1"/>
  <c r="T154" i="9"/>
  <c r="W154" i="9" s="1"/>
  <c r="T155" i="9"/>
  <c r="W155" i="9" s="1"/>
  <c r="T156" i="9"/>
  <c r="W156" i="9" s="1"/>
  <c r="T157" i="9"/>
  <c r="V157" i="9" s="1"/>
  <c r="T158" i="9"/>
  <c r="W158" i="9" s="1"/>
  <c r="T159" i="9"/>
  <c r="T160" i="9"/>
  <c r="W160" i="9" s="1"/>
  <c r="T161" i="9"/>
  <c r="W161" i="9" s="1"/>
  <c r="T162" i="9"/>
  <c r="W162" i="9" s="1"/>
  <c r="T163" i="9"/>
  <c r="W163" i="9" s="1"/>
  <c r="T164" i="9"/>
  <c r="W164" i="9" s="1"/>
  <c r="J151" i="9"/>
  <c r="J152" i="9"/>
  <c r="L152" i="9" s="1"/>
  <c r="J153" i="9"/>
  <c r="L153" i="9" s="1"/>
  <c r="J154" i="9"/>
  <c r="L154" i="9" s="1"/>
  <c r="J155" i="9"/>
  <c r="L155" i="9" s="1"/>
  <c r="J156" i="9"/>
  <c r="L156" i="9" s="1"/>
  <c r="J157" i="9"/>
  <c r="L157" i="9" s="1"/>
  <c r="J158" i="9"/>
  <c r="L158" i="9" s="1"/>
  <c r="J159" i="9"/>
  <c r="L159" i="9" s="1"/>
  <c r="J160" i="9"/>
  <c r="L160" i="9" s="1"/>
  <c r="J161" i="9"/>
  <c r="L161" i="9" s="1"/>
  <c r="J162" i="9"/>
  <c r="L162" i="9" s="1"/>
  <c r="J163" i="9"/>
  <c r="L163" i="9" s="1"/>
  <c r="J164" i="9"/>
  <c r="L164" i="9" s="1"/>
  <c r="T135" i="9"/>
  <c r="X173" i="9" l="1"/>
  <c r="X169" i="9"/>
  <c r="X163" i="9"/>
  <c r="X162" i="9"/>
  <c r="X160" i="9"/>
  <c r="X156" i="9"/>
  <c r="X154" i="9"/>
  <c r="X152" i="9"/>
  <c r="X170" i="9"/>
  <c r="X168" i="9"/>
  <c r="X165" i="9"/>
  <c r="V171" i="9"/>
  <c r="W171" i="9" s="1"/>
  <c r="X171" i="9" s="1"/>
  <c r="V166" i="9"/>
  <c r="W166" i="9" s="1"/>
  <c r="X166" i="9" s="1"/>
  <c r="X164" i="9"/>
  <c r="X161" i="9"/>
  <c r="X158" i="9"/>
  <c r="X155" i="9"/>
  <c r="X153" i="9"/>
  <c r="V159" i="9"/>
  <c r="W159" i="9" s="1"/>
  <c r="X159" i="9" s="1"/>
  <c r="X174" i="9"/>
  <c r="X172" i="9"/>
  <c r="X167" i="9"/>
  <c r="V175" i="9"/>
  <c r="W175" i="9" s="1"/>
  <c r="X175" i="9" s="1"/>
  <c r="W157" i="9"/>
  <c r="X157" i="9" s="1"/>
  <c r="T141" i="9"/>
  <c r="W141" i="9" s="1"/>
  <c r="T142" i="9"/>
  <c r="W142" i="9" s="1"/>
  <c r="T143" i="9"/>
  <c r="V143" i="9" s="1"/>
  <c r="T144" i="9"/>
  <c r="W144" i="9" s="1"/>
  <c r="T145" i="9"/>
  <c r="W145" i="9" s="1"/>
  <c r="T146" i="9"/>
  <c r="W146" i="9" s="1"/>
  <c r="T147" i="9"/>
  <c r="W147" i="9" s="1"/>
  <c r="T148" i="9"/>
  <c r="W148" i="9" s="1"/>
  <c r="T149" i="9"/>
  <c r="T150" i="9"/>
  <c r="W150" i="9" s="1"/>
  <c r="T151" i="9"/>
  <c r="W151" i="9" s="1"/>
  <c r="L151" i="9"/>
  <c r="J140" i="9"/>
  <c r="L140" i="9" s="1"/>
  <c r="J141" i="9"/>
  <c r="L141" i="9" s="1"/>
  <c r="J142" i="9"/>
  <c r="L142" i="9" s="1"/>
  <c r="J143" i="9"/>
  <c r="L143" i="9" s="1"/>
  <c r="J144" i="9"/>
  <c r="L144" i="9" s="1"/>
  <c r="J145" i="9"/>
  <c r="L145" i="9" s="1"/>
  <c r="J146" i="9"/>
  <c r="L146" i="9" s="1"/>
  <c r="J147" i="9"/>
  <c r="L147" i="9" s="1"/>
  <c r="J148" i="9"/>
  <c r="L148" i="9" s="1"/>
  <c r="J149" i="9"/>
  <c r="L149" i="9" s="1"/>
  <c r="J150" i="9"/>
  <c r="L150" i="9" s="1"/>
  <c r="J120" i="9"/>
  <c r="X144" i="9" l="1"/>
  <c r="V149" i="9"/>
  <c r="W149" i="9" s="1"/>
  <c r="X149" i="9" s="1"/>
  <c r="X142" i="9"/>
  <c r="X150" i="9"/>
  <c r="X148" i="9"/>
  <c r="X147" i="9"/>
  <c r="X146" i="9"/>
  <c r="X145" i="9"/>
  <c r="X151" i="9"/>
  <c r="W143" i="9"/>
  <c r="X143" i="9" s="1"/>
  <c r="X141" i="9"/>
  <c r="T122" i="9"/>
  <c r="T123" i="9"/>
  <c r="W123" i="9" s="1"/>
  <c r="T124" i="9"/>
  <c r="W124" i="9" s="1"/>
  <c r="T125" i="9"/>
  <c r="W125" i="9" s="1"/>
  <c r="T126" i="9"/>
  <c r="W126" i="9" s="1"/>
  <c r="T127" i="9"/>
  <c r="W127" i="9" s="1"/>
  <c r="T128" i="9"/>
  <c r="T129" i="9"/>
  <c r="W129" i="9" s="1"/>
  <c r="T130" i="9"/>
  <c r="W130" i="9" s="1"/>
  <c r="T131" i="9"/>
  <c r="W131" i="9" s="1"/>
  <c r="T132" i="9"/>
  <c r="T133" i="9"/>
  <c r="W133" i="9" s="1"/>
  <c r="T134" i="9"/>
  <c r="W134" i="9" s="1"/>
  <c r="W135" i="9"/>
  <c r="T136" i="9"/>
  <c r="W136" i="9" s="1"/>
  <c r="T137" i="9"/>
  <c r="W137" i="9" s="1"/>
  <c r="T138" i="9"/>
  <c r="W138" i="9" s="1"/>
  <c r="T139" i="9"/>
  <c r="W139" i="9" s="1"/>
  <c r="T140" i="9"/>
  <c r="J122" i="9"/>
  <c r="L122" i="9" s="1"/>
  <c r="J123" i="9"/>
  <c r="L123" i="9" s="1"/>
  <c r="J124" i="9"/>
  <c r="L124" i="9" s="1"/>
  <c r="J125" i="9"/>
  <c r="L125" i="9" s="1"/>
  <c r="J126" i="9"/>
  <c r="L126" i="9" s="1"/>
  <c r="J127" i="9"/>
  <c r="L127" i="9" s="1"/>
  <c r="J128" i="9"/>
  <c r="L128" i="9" s="1"/>
  <c r="J129" i="9"/>
  <c r="L129" i="9" s="1"/>
  <c r="J130" i="9"/>
  <c r="L130" i="9" s="1"/>
  <c r="J131" i="9"/>
  <c r="L131" i="9" s="1"/>
  <c r="J132" i="9"/>
  <c r="L132" i="9" s="1"/>
  <c r="J133" i="9"/>
  <c r="L133" i="9" s="1"/>
  <c r="J134" i="9"/>
  <c r="L134" i="9" s="1"/>
  <c r="J135" i="9"/>
  <c r="L135" i="9" s="1"/>
  <c r="J136" i="9"/>
  <c r="L136" i="9" s="1"/>
  <c r="J137" i="9"/>
  <c r="L137" i="9" s="1"/>
  <c r="J138" i="9"/>
  <c r="L138" i="9" s="1"/>
  <c r="L139" i="9"/>
  <c r="T110" i="9"/>
  <c r="V110" i="9" s="1"/>
  <c r="T111" i="9"/>
  <c r="W111" i="9" s="1"/>
  <c r="T112" i="9"/>
  <c r="W112" i="9" s="1"/>
  <c r="T113" i="9"/>
  <c r="V113" i="9" s="1"/>
  <c r="T114" i="9"/>
  <c r="W114" i="9" s="1"/>
  <c r="T115" i="9"/>
  <c r="W115" i="9" s="1"/>
  <c r="T116" i="9"/>
  <c r="W116" i="9" s="1"/>
  <c r="T117" i="9"/>
  <c r="W117" i="9" s="1"/>
  <c r="T118" i="9"/>
  <c r="T119" i="9"/>
  <c r="W119" i="9" s="1"/>
  <c r="T120" i="9"/>
  <c r="T121" i="9"/>
  <c r="W121" i="9" s="1"/>
  <c r="J110" i="9"/>
  <c r="L110" i="9" s="1"/>
  <c r="J111" i="9"/>
  <c r="L111" i="9" s="1"/>
  <c r="J112" i="9"/>
  <c r="L112" i="9" s="1"/>
  <c r="J113" i="9"/>
  <c r="L113" i="9" s="1"/>
  <c r="J114" i="9"/>
  <c r="L114" i="9" s="1"/>
  <c r="J115" i="9"/>
  <c r="L115" i="9" s="1"/>
  <c r="J116" i="9"/>
  <c r="L116" i="9" s="1"/>
  <c r="J117" i="9"/>
  <c r="L117" i="9" s="1"/>
  <c r="J118" i="9"/>
  <c r="L118" i="9" s="1"/>
  <c r="J119" i="9"/>
  <c r="L119" i="9" s="1"/>
  <c r="L120" i="9"/>
  <c r="J121" i="9"/>
  <c r="L121" i="9" s="1"/>
  <c r="J102" i="9"/>
  <c r="J103" i="9"/>
  <c r="L103" i="9" s="1"/>
  <c r="J104" i="9"/>
  <c r="L104" i="9" s="1"/>
  <c r="J105" i="9"/>
  <c r="L105" i="9" s="1"/>
  <c r="J106" i="9"/>
  <c r="L106" i="9" s="1"/>
  <c r="J107" i="9"/>
  <c r="L107" i="9" s="1"/>
  <c r="J108" i="9"/>
  <c r="L108" i="9" s="1"/>
  <c r="J109" i="9"/>
  <c r="L109" i="9" s="1"/>
  <c r="T82" i="9"/>
  <c r="T83" i="9"/>
  <c r="W83" i="9" s="1"/>
  <c r="T84" i="9"/>
  <c r="W84" i="9" s="1"/>
  <c r="T85" i="9"/>
  <c r="W85" i="9" s="1"/>
  <c r="T86" i="9"/>
  <c r="W86" i="9" s="1"/>
  <c r="T87" i="9"/>
  <c r="W87" i="9" s="1"/>
  <c r="T88" i="9"/>
  <c r="W88" i="9" s="1"/>
  <c r="T89" i="9"/>
  <c r="W89" i="9" s="1"/>
  <c r="T90" i="9"/>
  <c r="V90" i="9" s="1"/>
  <c r="T91" i="9"/>
  <c r="W91" i="9" s="1"/>
  <c r="T92" i="9"/>
  <c r="V92" i="9" s="1"/>
  <c r="T93" i="9"/>
  <c r="W93" i="9" s="1"/>
  <c r="T94" i="9"/>
  <c r="W94" i="9" s="1"/>
  <c r="T95" i="9"/>
  <c r="W95" i="9" s="1"/>
  <c r="T96" i="9"/>
  <c r="V96" i="9" s="1"/>
  <c r="T97" i="9"/>
  <c r="W97" i="9" s="1"/>
  <c r="T98" i="9"/>
  <c r="W98" i="9" s="1"/>
  <c r="T99" i="9"/>
  <c r="T100" i="9"/>
  <c r="W100" i="9" s="1"/>
  <c r="T101" i="9"/>
  <c r="W101" i="9" s="1"/>
  <c r="T102" i="9"/>
  <c r="W102" i="9" s="1"/>
  <c r="T103" i="9"/>
  <c r="V103" i="9" s="1"/>
  <c r="T104" i="9"/>
  <c r="W104" i="9" s="1"/>
  <c r="T105" i="9"/>
  <c r="W105" i="9" s="1"/>
  <c r="T106" i="9"/>
  <c r="W106" i="9" s="1"/>
  <c r="T107" i="9"/>
  <c r="T108" i="9"/>
  <c r="W108" i="9" s="1"/>
  <c r="T109" i="9"/>
  <c r="W109" i="9" s="1"/>
  <c r="L102" i="9"/>
  <c r="J82" i="9"/>
  <c r="L82" i="9" s="1"/>
  <c r="J83" i="9"/>
  <c r="J84" i="9"/>
  <c r="L84" i="9" s="1"/>
  <c r="J85" i="9"/>
  <c r="L85" i="9" s="1"/>
  <c r="J86" i="9"/>
  <c r="L86" i="9" s="1"/>
  <c r="J87" i="9"/>
  <c r="L87" i="9" s="1"/>
  <c r="J88" i="9"/>
  <c r="L88" i="9" s="1"/>
  <c r="J89" i="9"/>
  <c r="L89" i="9" s="1"/>
  <c r="J90" i="9"/>
  <c r="L90" i="9" s="1"/>
  <c r="J91" i="9"/>
  <c r="L91" i="9" s="1"/>
  <c r="J92" i="9"/>
  <c r="L92" i="9" s="1"/>
  <c r="J93" i="9"/>
  <c r="L93" i="9" s="1"/>
  <c r="J94" i="9"/>
  <c r="L94" i="9" s="1"/>
  <c r="J95" i="9"/>
  <c r="L95" i="9" s="1"/>
  <c r="J96" i="9"/>
  <c r="L96" i="9" s="1"/>
  <c r="J97" i="9"/>
  <c r="L97" i="9" s="1"/>
  <c r="J98" i="9"/>
  <c r="L98" i="9" s="1"/>
  <c r="J99" i="9"/>
  <c r="L99" i="9" s="1"/>
  <c r="J100" i="9"/>
  <c r="L100" i="9" s="1"/>
  <c r="J101" i="9"/>
  <c r="L101" i="9" s="1"/>
  <c r="X87" i="9" l="1"/>
  <c r="X86" i="9"/>
  <c r="X101" i="9"/>
  <c r="X100" i="9"/>
  <c r="X97" i="9"/>
  <c r="X93" i="9"/>
  <c r="X89" i="9"/>
  <c r="X85" i="9"/>
  <c r="X106" i="9"/>
  <c r="V82" i="9"/>
  <c r="W82" i="9" s="1"/>
  <c r="X82" i="9" s="1"/>
  <c r="X105" i="9"/>
  <c r="X98" i="9"/>
  <c r="X95" i="9"/>
  <c r="X94" i="9"/>
  <c r="X91" i="9"/>
  <c r="X88" i="9"/>
  <c r="X84" i="9"/>
  <c r="X104" i="9"/>
  <c r="X102" i="9"/>
  <c r="W103" i="9"/>
  <c r="W92" i="9"/>
  <c r="X92" i="9" s="1"/>
  <c r="L83" i="9"/>
  <c r="X83" i="9" s="1"/>
  <c r="V99" i="9"/>
  <c r="W99" i="9" s="1"/>
  <c r="X99" i="9" s="1"/>
  <c r="X108" i="9"/>
  <c r="X119" i="9"/>
  <c r="X116" i="9"/>
  <c r="X114" i="9"/>
  <c r="X111" i="9"/>
  <c r="V120" i="9"/>
  <c r="W120" i="9" s="1"/>
  <c r="X120" i="9" s="1"/>
  <c r="W113" i="9"/>
  <c r="W110" i="9"/>
  <c r="X110" i="9" s="1"/>
  <c r="X139" i="9"/>
  <c r="X137" i="9"/>
  <c r="X130" i="9"/>
  <c r="X127" i="9"/>
  <c r="X125" i="9"/>
  <c r="X123" i="9"/>
  <c r="X133" i="9"/>
  <c r="V140" i="9"/>
  <c r="W140" i="9" s="1"/>
  <c r="X140" i="9" s="1"/>
  <c r="V128" i="9"/>
  <c r="W128" i="9" s="1"/>
  <c r="X128" i="9" s="1"/>
  <c r="X109" i="9"/>
  <c r="X121" i="9"/>
  <c r="X117" i="9"/>
  <c r="X115" i="9"/>
  <c r="X112" i="9"/>
  <c r="V107" i="9"/>
  <c r="W107" i="9" s="1"/>
  <c r="X107" i="9" s="1"/>
  <c r="X138" i="9"/>
  <c r="X136" i="9"/>
  <c r="X134" i="9"/>
  <c r="X131" i="9"/>
  <c r="X129" i="9"/>
  <c r="X126" i="9"/>
  <c r="X124" i="9"/>
  <c r="X135" i="9"/>
  <c r="V132" i="9"/>
  <c r="W132" i="9" s="1"/>
  <c r="X132" i="9" s="1"/>
  <c r="V122" i="9"/>
  <c r="W122" i="9" s="1"/>
  <c r="X122" i="9" s="1"/>
  <c r="W118" i="9"/>
  <c r="X118" i="9" s="1"/>
  <c r="X113" i="9"/>
  <c r="X103" i="9"/>
  <c r="W96" i="9"/>
  <c r="X96" i="9" s="1"/>
  <c r="W90" i="9"/>
  <c r="X90" i="9" s="1"/>
  <c r="T72" i="9"/>
  <c r="V72" i="9" s="1"/>
  <c r="T73" i="9"/>
  <c r="W73" i="9" l="1"/>
  <c r="T64" i="9"/>
  <c r="T65" i="9"/>
  <c r="W65" i="9" s="1"/>
  <c r="T66" i="9"/>
  <c r="W66" i="9" s="1"/>
  <c r="T67" i="9"/>
  <c r="W67" i="9" s="1"/>
  <c r="T68" i="9"/>
  <c r="W68" i="9" s="1"/>
  <c r="T69" i="9"/>
  <c r="T70" i="9"/>
  <c r="W70" i="9" s="1"/>
  <c r="T71" i="9"/>
  <c r="W71" i="9" s="1"/>
  <c r="W72" i="9"/>
  <c r="T74" i="9"/>
  <c r="W74" i="9" s="1"/>
  <c r="T75" i="9"/>
  <c r="W75" i="9" s="1"/>
  <c r="T76" i="9"/>
  <c r="T77" i="9"/>
  <c r="W77" i="9" s="1"/>
  <c r="T78" i="9"/>
  <c r="T79" i="9"/>
  <c r="W79" i="9" s="1"/>
  <c r="T80" i="9"/>
  <c r="W80" i="9" s="1"/>
  <c r="T81" i="9"/>
  <c r="W81" i="9" s="1"/>
  <c r="J63" i="9"/>
  <c r="L63" i="9" s="1"/>
  <c r="J64" i="9"/>
  <c r="L64" i="9" s="1"/>
  <c r="J65" i="9"/>
  <c r="L65" i="9" s="1"/>
  <c r="J66" i="9"/>
  <c r="L66" i="9" s="1"/>
  <c r="J67" i="9"/>
  <c r="L67" i="9" s="1"/>
  <c r="J68" i="9"/>
  <c r="L68" i="9" s="1"/>
  <c r="J69" i="9"/>
  <c r="L69" i="9" s="1"/>
  <c r="J70" i="9"/>
  <c r="L70" i="9" s="1"/>
  <c r="J71" i="9"/>
  <c r="L71" i="9" s="1"/>
  <c r="J72" i="9"/>
  <c r="L72" i="9" s="1"/>
  <c r="J73" i="9"/>
  <c r="L73" i="9" s="1"/>
  <c r="J74" i="9"/>
  <c r="L74" i="9" s="1"/>
  <c r="J75" i="9"/>
  <c r="L75" i="9" s="1"/>
  <c r="J76" i="9"/>
  <c r="L76" i="9" s="1"/>
  <c r="J77" i="9"/>
  <c r="L77" i="9" s="1"/>
  <c r="J78" i="9"/>
  <c r="L78" i="9" s="1"/>
  <c r="J79" i="9"/>
  <c r="L79" i="9" s="1"/>
  <c r="J80" i="9"/>
  <c r="L80" i="9" s="1"/>
  <c r="J81" i="9"/>
  <c r="L81" i="9" s="1"/>
  <c r="T49" i="9"/>
  <c r="T50" i="9"/>
  <c r="V50" i="9" s="1"/>
  <c r="T51" i="9"/>
  <c r="W51" i="9" s="1"/>
  <c r="T52" i="9"/>
  <c r="W52" i="9" s="1"/>
  <c r="T53" i="9"/>
  <c r="V53" i="9" s="1"/>
  <c r="T54" i="9"/>
  <c r="W54" i="9" s="1"/>
  <c r="T55" i="9"/>
  <c r="W55" i="9" s="1"/>
  <c r="T56" i="9"/>
  <c r="T57" i="9"/>
  <c r="W57" i="9" s="1"/>
  <c r="T58" i="9"/>
  <c r="W58" i="9" s="1"/>
  <c r="T59" i="9"/>
  <c r="V59" i="9" s="1"/>
  <c r="T60" i="9"/>
  <c r="T61" i="9"/>
  <c r="T62" i="9"/>
  <c r="W62" i="9" s="1"/>
  <c r="T63" i="9"/>
  <c r="W63" i="9" s="1"/>
  <c r="J49" i="9"/>
  <c r="L49" i="9" s="1"/>
  <c r="J50" i="9"/>
  <c r="L50" i="9" s="1"/>
  <c r="J51" i="9"/>
  <c r="L51" i="9" s="1"/>
  <c r="J52" i="9"/>
  <c r="L52" i="9" s="1"/>
  <c r="J53" i="9"/>
  <c r="L53" i="9" s="1"/>
  <c r="J54" i="9"/>
  <c r="L54" i="9" s="1"/>
  <c r="J55" i="9"/>
  <c r="L55" i="9" s="1"/>
  <c r="J56" i="9"/>
  <c r="L56" i="9" s="1"/>
  <c r="J57" i="9"/>
  <c r="L57" i="9" s="1"/>
  <c r="J58" i="9"/>
  <c r="L58" i="9" s="1"/>
  <c r="J59" i="9"/>
  <c r="L59" i="9" s="1"/>
  <c r="J60" i="9"/>
  <c r="L60" i="9" s="1"/>
  <c r="J61" i="9"/>
  <c r="L61" i="9" s="1"/>
  <c r="J62" i="9"/>
  <c r="L62" i="9" s="1"/>
  <c r="J37" i="9"/>
  <c r="L37" i="9" s="1"/>
  <c r="T11" i="9"/>
  <c r="V11" i="9" s="1"/>
  <c r="J10" i="9"/>
  <c r="T17" i="9"/>
  <c r="W17" i="9" s="1"/>
  <c r="T18" i="9"/>
  <c r="W18" i="9" s="1"/>
  <c r="T19" i="9"/>
  <c r="W19" i="9" s="1"/>
  <c r="T20" i="9"/>
  <c r="W20" i="9" s="1"/>
  <c r="T21" i="9"/>
  <c r="W21" i="9" s="1"/>
  <c r="T22" i="9"/>
  <c r="V22" i="9" s="1"/>
  <c r="T23" i="9"/>
  <c r="W23" i="9" s="1"/>
  <c r="T24" i="9"/>
  <c r="W24" i="9" s="1"/>
  <c r="T25" i="9"/>
  <c r="T26" i="9"/>
  <c r="W26" i="9" s="1"/>
  <c r="T27" i="9"/>
  <c r="W27" i="9" s="1"/>
  <c r="T28" i="9"/>
  <c r="W28" i="9" s="1"/>
  <c r="T29" i="9"/>
  <c r="V29" i="9" s="1"/>
  <c r="T30" i="9"/>
  <c r="T31" i="9"/>
  <c r="W31" i="9" s="1"/>
  <c r="T32" i="9"/>
  <c r="W32" i="9" s="1"/>
  <c r="T33" i="9"/>
  <c r="W33" i="9" s="1"/>
  <c r="T34" i="9"/>
  <c r="V34" i="9" s="1"/>
  <c r="T35" i="9"/>
  <c r="W35" i="9" s="1"/>
  <c r="T36" i="9"/>
  <c r="W36" i="9" s="1"/>
  <c r="T37" i="9"/>
  <c r="W37" i="9" s="1"/>
  <c r="T38" i="9"/>
  <c r="W38" i="9" s="1"/>
  <c r="T39" i="9"/>
  <c r="V39" i="9" s="1"/>
  <c r="T40" i="9"/>
  <c r="W40" i="9" s="1"/>
  <c r="T41" i="9"/>
  <c r="W41" i="9" s="1"/>
  <c r="T42" i="9"/>
  <c r="W42" i="9" s="1"/>
  <c r="T43" i="9"/>
  <c r="W43" i="9" s="1"/>
  <c r="T44" i="9"/>
  <c r="T45" i="9"/>
  <c r="W45" i="9" s="1"/>
  <c r="T46" i="9"/>
  <c r="T47" i="9"/>
  <c r="W47" i="9" s="1"/>
  <c r="T48" i="9"/>
  <c r="J17" i="9"/>
  <c r="L17" i="9" s="1"/>
  <c r="J18" i="9"/>
  <c r="L18" i="9" s="1"/>
  <c r="J19" i="9"/>
  <c r="L19" i="9" s="1"/>
  <c r="J20" i="9"/>
  <c r="L20" i="9" s="1"/>
  <c r="J21" i="9"/>
  <c r="L21" i="9" s="1"/>
  <c r="J22" i="9"/>
  <c r="L22" i="9" s="1"/>
  <c r="J23" i="9"/>
  <c r="L23" i="9" s="1"/>
  <c r="J24" i="9"/>
  <c r="L24" i="9" s="1"/>
  <c r="J25" i="9"/>
  <c r="L25" i="9" s="1"/>
  <c r="J26" i="9"/>
  <c r="L26" i="9" s="1"/>
  <c r="J27" i="9"/>
  <c r="L27" i="9" s="1"/>
  <c r="J28" i="9"/>
  <c r="L28" i="9" s="1"/>
  <c r="J29" i="9"/>
  <c r="L29" i="9" s="1"/>
  <c r="J30" i="9"/>
  <c r="L30" i="9" s="1"/>
  <c r="J31" i="9"/>
  <c r="L31" i="9" s="1"/>
  <c r="J32" i="9"/>
  <c r="L32" i="9" s="1"/>
  <c r="J33" i="9"/>
  <c r="L33" i="9" s="1"/>
  <c r="J34" i="9"/>
  <c r="L34" i="9" s="1"/>
  <c r="J35" i="9"/>
  <c r="L35" i="9" s="1"/>
  <c r="J36" i="9"/>
  <c r="L36" i="9" s="1"/>
  <c r="J38" i="9"/>
  <c r="L38" i="9" s="1"/>
  <c r="J39" i="9"/>
  <c r="L39" i="9" s="1"/>
  <c r="J40" i="9"/>
  <c r="L40" i="9" s="1"/>
  <c r="J41" i="9"/>
  <c r="L41" i="9" s="1"/>
  <c r="J42" i="9"/>
  <c r="L42" i="9" s="1"/>
  <c r="J43" i="9"/>
  <c r="L43" i="9" s="1"/>
  <c r="J44" i="9"/>
  <c r="L44" i="9" s="1"/>
  <c r="J45" i="9"/>
  <c r="L45" i="9" s="1"/>
  <c r="J46" i="9"/>
  <c r="L46" i="9" s="1"/>
  <c r="J47" i="9"/>
  <c r="L47" i="9" s="1"/>
  <c r="J48" i="9"/>
  <c r="L48" i="9" s="1"/>
  <c r="T16" i="9"/>
  <c r="W16" i="9" s="1"/>
  <c r="J16" i="9"/>
  <c r="L16" i="9" s="1"/>
  <c r="T15" i="9"/>
  <c r="J15" i="9"/>
  <c r="L15" i="9" s="1"/>
  <c r="T14" i="9"/>
  <c r="W14" i="9" s="1"/>
  <c r="J14" i="9"/>
  <c r="L14" i="9" s="1"/>
  <c r="T13" i="9"/>
  <c r="W13" i="9" s="1"/>
  <c r="J13" i="9"/>
  <c r="L13" i="9" s="1"/>
  <c r="T12" i="9"/>
  <c r="W12" i="9" s="1"/>
  <c r="J12" i="9"/>
  <c r="L12" i="9" s="1"/>
  <c r="J11" i="9"/>
  <c r="L11" i="9" s="1"/>
  <c r="T10" i="9"/>
  <c r="L10" i="9"/>
  <c r="X47" i="9" l="1"/>
  <c r="X45" i="9"/>
  <c r="X43" i="9"/>
  <c r="X41" i="9"/>
  <c r="X42" i="9"/>
  <c r="X14" i="9"/>
  <c r="X80" i="9"/>
  <c r="X81" i="9"/>
  <c r="X79" i="9"/>
  <c r="X12" i="9"/>
  <c r="V10" i="9"/>
  <c r="W10" i="9" s="1"/>
  <c r="X10" i="9" s="1"/>
  <c r="X13" i="9"/>
  <c r="V15" i="9"/>
  <c r="W15" i="9" s="1"/>
  <c r="X15" i="9" s="1"/>
  <c r="X38" i="9"/>
  <c r="X35" i="9"/>
  <c r="X32" i="9"/>
  <c r="X28" i="9"/>
  <c r="X26" i="9"/>
  <c r="X23" i="9"/>
  <c r="X20" i="9"/>
  <c r="X18" i="9"/>
  <c r="X62" i="9"/>
  <c r="X57" i="9"/>
  <c r="X54" i="9"/>
  <c r="X51" i="9"/>
  <c r="V61" i="9"/>
  <c r="W61" i="9" s="1"/>
  <c r="X61" i="9" s="1"/>
  <c r="V60" i="9"/>
  <c r="W60" i="9" s="1"/>
  <c r="X60" i="9" s="1"/>
  <c r="V56" i="9"/>
  <c r="W56" i="9" s="1"/>
  <c r="X56" i="9" s="1"/>
  <c r="V49" i="9"/>
  <c r="W49" i="9" s="1"/>
  <c r="X49" i="9" s="1"/>
  <c r="W53" i="9"/>
  <c r="W50" i="9"/>
  <c r="X50" i="9" s="1"/>
  <c r="V46" i="9"/>
  <c r="W46" i="9" s="1"/>
  <c r="X46" i="9" s="1"/>
  <c r="X75" i="9"/>
  <c r="X70" i="9"/>
  <c r="X67" i="9"/>
  <c r="X65" i="9"/>
  <c r="V76" i="9"/>
  <c r="W76" i="9" s="1"/>
  <c r="X76" i="9" s="1"/>
  <c r="V69" i="9"/>
  <c r="W69" i="9" s="1"/>
  <c r="X69" i="9" s="1"/>
  <c r="V64" i="9"/>
  <c r="W64" i="9" s="1"/>
  <c r="X64" i="9" s="1"/>
  <c r="X36" i="9"/>
  <c r="X33" i="9"/>
  <c r="X31" i="9"/>
  <c r="X27" i="9"/>
  <c r="X24" i="9"/>
  <c r="X21" i="9"/>
  <c r="X19" i="9"/>
  <c r="X17" i="9"/>
  <c r="V48" i="9"/>
  <c r="W48" i="9" s="1"/>
  <c r="X48" i="9" s="1"/>
  <c r="W39" i="9"/>
  <c r="X39" i="9" s="1"/>
  <c r="V25" i="9"/>
  <c r="W25" i="9" s="1"/>
  <c r="X25" i="9" s="1"/>
  <c r="V30" i="9"/>
  <c r="W30" i="9" s="1"/>
  <c r="X30" i="9" s="1"/>
  <c r="X37" i="9"/>
  <c r="V44" i="9"/>
  <c r="W44" i="9" s="1"/>
  <c r="X44" i="9" s="1"/>
  <c r="X58" i="9"/>
  <c r="X55" i="9"/>
  <c r="X53" i="9"/>
  <c r="X52" i="9"/>
  <c r="W59" i="9"/>
  <c r="X59" i="9" s="1"/>
  <c r="X77" i="9"/>
  <c r="X74" i="9"/>
  <c r="X71" i="9"/>
  <c r="X68" i="9"/>
  <c r="X66" i="9"/>
  <c r="X63" i="9"/>
  <c r="V78" i="9"/>
  <c r="W78" i="9" s="1"/>
  <c r="X78" i="9" s="1"/>
  <c r="X73" i="9"/>
  <c r="X72" i="9"/>
  <c r="X40" i="9"/>
  <c r="W34" i="9"/>
  <c r="X34" i="9" s="1"/>
  <c r="W29" i="9"/>
  <c r="X29" i="9" s="1"/>
  <c r="W22" i="9"/>
  <c r="X22" i="9" s="1"/>
  <c r="W11" i="9"/>
  <c r="X11" i="9" s="1"/>
  <c r="X16" i="9"/>
  <c r="P1673" i="8"/>
  <c r="P1674" i="8"/>
  <c r="R1673" i="8"/>
  <c r="R1674" i="8"/>
  <c r="S1673" i="8"/>
  <c r="S1674" i="8"/>
  <c r="G1673" i="8"/>
  <c r="I1673" i="8" s="1"/>
  <c r="U1673" i="8" s="1"/>
  <c r="G1674" i="8"/>
  <c r="I1674" i="8" s="1"/>
  <c r="U1674" i="8" s="1"/>
  <c r="W1673" i="8" l="1"/>
  <c r="T1673" i="8"/>
  <c r="W1674" i="8"/>
  <c r="T1674" i="8"/>
  <c r="G1672" i="8"/>
  <c r="I1672" i="8" s="1"/>
  <c r="N1684" i="8"/>
  <c r="P1672" i="8"/>
  <c r="N1643" i="8"/>
  <c r="P1631" i="8"/>
  <c r="P1643" i="8" s="1"/>
  <c r="Z1674" i="8" l="1"/>
  <c r="AA1674" i="8" s="1"/>
  <c r="Z1673" i="8"/>
  <c r="AA1673" i="8" s="1"/>
  <c r="R1672" i="8"/>
  <c r="R1684" i="8" s="1"/>
  <c r="P1684" i="8"/>
  <c r="R1631" i="8"/>
  <c r="R1643" i="8" s="1"/>
  <c r="T450" i="5"/>
  <c r="W450" i="5" s="1"/>
  <c r="T451" i="5"/>
  <c r="T452" i="5"/>
  <c r="T453" i="5"/>
  <c r="W453" i="5" s="1"/>
  <c r="T454" i="5"/>
  <c r="T455" i="5"/>
  <c r="W455" i="5" s="1"/>
  <c r="X455" i="5" s="1"/>
  <c r="V452" i="5" l="1"/>
  <c r="W452" i="5" s="1"/>
  <c r="V454" i="5"/>
  <c r="W454" i="5" s="1"/>
  <c r="X454" i="5" s="1"/>
  <c r="V451" i="5"/>
  <c r="W451" i="5" s="1"/>
  <c r="S1672" i="8"/>
  <c r="U1672" i="8" s="1"/>
  <c r="U1684" i="8" s="1"/>
  <c r="S1631" i="8"/>
  <c r="T435" i="5"/>
  <c r="V435" i="5" s="1"/>
  <c r="T436" i="5"/>
  <c r="T437" i="5"/>
  <c r="V437" i="5" s="1"/>
  <c r="T438" i="5"/>
  <c r="T439" i="5"/>
  <c r="T440" i="5"/>
  <c r="V440" i="5" s="1"/>
  <c r="T441" i="5"/>
  <c r="T442" i="5"/>
  <c r="T445" i="5"/>
  <c r="V445" i="5" s="1"/>
  <c r="T446" i="5"/>
  <c r="T447" i="5"/>
  <c r="V447" i="5" s="1"/>
  <c r="T448" i="5"/>
  <c r="T449" i="5"/>
  <c r="J434" i="5"/>
  <c r="L434" i="5" s="1"/>
  <c r="J435" i="5"/>
  <c r="L435" i="5" s="1"/>
  <c r="J436" i="5"/>
  <c r="L436" i="5" s="1"/>
  <c r="J437" i="5"/>
  <c r="L437" i="5" s="1"/>
  <c r="J438" i="5"/>
  <c r="L438" i="5" s="1"/>
  <c r="J439" i="5"/>
  <c r="L439" i="5" s="1"/>
  <c r="J440" i="5"/>
  <c r="L440" i="5" s="1"/>
  <c r="J441" i="5"/>
  <c r="L441" i="5" s="1"/>
  <c r="J442" i="5"/>
  <c r="L442" i="5" s="1"/>
  <c r="J445" i="5"/>
  <c r="L445" i="5" s="1"/>
  <c r="J446" i="5"/>
  <c r="L446" i="5" s="1"/>
  <c r="J447" i="5"/>
  <c r="L447" i="5" s="1"/>
  <c r="J448" i="5"/>
  <c r="L448" i="5" s="1"/>
  <c r="J449" i="5"/>
  <c r="L449" i="5" s="1"/>
  <c r="J450" i="5"/>
  <c r="L450" i="5" s="1"/>
  <c r="X450" i="5" s="1"/>
  <c r="J451" i="5"/>
  <c r="L451" i="5" s="1"/>
  <c r="J452" i="5"/>
  <c r="L452" i="5" s="1"/>
  <c r="J453" i="5"/>
  <c r="L453" i="5" s="1"/>
  <c r="X453" i="5" s="1"/>
  <c r="X451" i="5" l="1"/>
  <c r="X452" i="5"/>
  <c r="S1643" i="8"/>
  <c r="U1631" i="8"/>
  <c r="U1643" i="8" s="1"/>
  <c r="T1631" i="8"/>
  <c r="T1643" i="8" s="1"/>
  <c r="S1684" i="8"/>
  <c r="T1672" i="8"/>
  <c r="T1684" i="8" s="1"/>
  <c r="J422" i="5"/>
  <c r="L422" i="5" s="1"/>
  <c r="J423" i="5"/>
  <c r="L423" i="5" s="1"/>
  <c r="J424" i="5"/>
  <c r="L424" i="5" s="1"/>
  <c r="J425" i="5"/>
  <c r="L425" i="5" s="1"/>
  <c r="J426" i="5"/>
  <c r="L426" i="5" s="1"/>
  <c r="J427" i="5"/>
  <c r="L427" i="5" s="1"/>
  <c r="J428" i="5"/>
  <c r="L428" i="5" s="1"/>
  <c r="J429" i="5"/>
  <c r="L429" i="5" s="1"/>
  <c r="J430" i="5"/>
  <c r="L430" i="5" s="1"/>
  <c r="J431" i="5"/>
  <c r="L431" i="5" s="1"/>
  <c r="J432" i="5"/>
  <c r="L432" i="5" s="1"/>
  <c r="J433" i="5"/>
  <c r="L433" i="5" s="1"/>
  <c r="T416" i="5"/>
  <c r="W416" i="5" s="1"/>
  <c r="T417" i="5"/>
  <c r="V417" i="5" s="1"/>
  <c r="W417" i="5" s="1"/>
  <c r="T418" i="5"/>
  <c r="W418" i="5" s="1"/>
  <c r="T419" i="5"/>
  <c r="W419" i="5" s="1"/>
  <c r="T420" i="5"/>
  <c r="V420" i="5" s="1"/>
  <c r="T421" i="5"/>
  <c r="T422" i="5"/>
  <c r="T423" i="5"/>
  <c r="W423" i="5" s="1"/>
  <c r="T424" i="5"/>
  <c r="W424" i="5" s="1"/>
  <c r="T425" i="5"/>
  <c r="V425" i="5" s="1"/>
  <c r="T426" i="5"/>
  <c r="V426" i="5" s="1"/>
  <c r="T427" i="5"/>
  <c r="V427" i="5" s="1"/>
  <c r="T428" i="5"/>
  <c r="W428" i="5" s="1"/>
  <c r="T429" i="5"/>
  <c r="W429" i="5" s="1"/>
  <c r="T430" i="5"/>
  <c r="W430" i="5" s="1"/>
  <c r="T431" i="5"/>
  <c r="V431" i="5" s="1"/>
  <c r="T432" i="5"/>
  <c r="W432" i="5" s="1"/>
  <c r="T433" i="5"/>
  <c r="V433" i="5" s="1"/>
  <c r="T434" i="5"/>
  <c r="W434" i="5" s="1"/>
  <c r="X434" i="5" s="1"/>
  <c r="W421" i="5"/>
  <c r="W435" i="5"/>
  <c r="X435" i="5" s="1"/>
  <c r="W436" i="5"/>
  <c r="X436" i="5" s="1"/>
  <c r="W437" i="5"/>
  <c r="X437" i="5" s="1"/>
  <c r="W438" i="5"/>
  <c r="X438" i="5" s="1"/>
  <c r="W439" i="5"/>
  <c r="X439" i="5" s="1"/>
  <c r="W440" i="5"/>
  <c r="X440" i="5" s="1"/>
  <c r="W441" i="5"/>
  <c r="X441" i="5" s="1"/>
  <c r="W442" i="5"/>
  <c r="X442" i="5" s="1"/>
  <c r="W445" i="5"/>
  <c r="X445" i="5" s="1"/>
  <c r="W446" i="5"/>
  <c r="X446" i="5" s="1"/>
  <c r="W447" i="5"/>
  <c r="X447" i="5" s="1"/>
  <c r="W448" i="5"/>
  <c r="X448" i="5" s="1"/>
  <c r="W449" i="5"/>
  <c r="X449" i="5" s="1"/>
  <c r="J413" i="5"/>
  <c r="L413" i="5" s="1"/>
  <c r="J414" i="5"/>
  <c r="L414" i="5" s="1"/>
  <c r="J415" i="5"/>
  <c r="L415" i="5" s="1"/>
  <c r="J416" i="5"/>
  <c r="L416" i="5" s="1"/>
  <c r="J417" i="5"/>
  <c r="L417" i="5" s="1"/>
  <c r="J418" i="5"/>
  <c r="L418" i="5" s="1"/>
  <c r="J419" i="5"/>
  <c r="L419" i="5" s="1"/>
  <c r="J420" i="5"/>
  <c r="L420" i="5" s="1"/>
  <c r="J421" i="5"/>
  <c r="L421" i="5" s="1"/>
  <c r="T402" i="5"/>
  <c r="W402" i="5" s="1"/>
  <c r="T403" i="5"/>
  <c r="W403" i="5" s="1"/>
  <c r="T404" i="5"/>
  <c r="V404" i="5" s="1"/>
  <c r="T405" i="5"/>
  <c r="W405" i="5" s="1"/>
  <c r="T406" i="5"/>
  <c r="W406" i="5" s="1"/>
  <c r="T407" i="5"/>
  <c r="W407" i="5" s="1"/>
  <c r="T408" i="5"/>
  <c r="W408" i="5" s="1"/>
  <c r="T409" i="5"/>
  <c r="W409" i="5" s="1"/>
  <c r="T410" i="5"/>
  <c r="W410" i="5" s="1"/>
  <c r="T411" i="5"/>
  <c r="W411" i="5" s="1"/>
  <c r="T412" i="5"/>
  <c r="W412" i="5" s="1"/>
  <c r="T413" i="5"/>
  <c r="W413" i="5" s="1"/>
  <c r="T414" i="5"/>
  <c r="V414" i="5" s="1"/>
  <c r="T415" i="5"/>
  <c r="W415" i="5" s="1"/>
  <c r="J402" i="5"/>
  <c r="L402" i="5" s="1"/>
  <c r="J403" i="5"/>
  <c r="L403" i="5" s="1"/>
  <c r="J404" i="5"/>
  <c r="L404" i="5" s="1"/>
  <c r="J405" i="5"/>
  <c r="L405" i="5" s="1"/>
  <c r="J406" i="5"/>
  <c r="L406" i="5" s="1"/>
  <c r="J407" i="5"/>
  <c r="L407" i="5" s="1"/>
  <c r="J408" i="5"/>
  <c r="L408" i="5" s="1"/>
  <c r="J409" i="5"/>
  <c r="L409" i="5" s="1"/>
  <c r="J410" i="5"/>
  <c r="L410" i="5" s="1"/>
  <c r="J411" i="5"/>
  <c r="L411" i="5" s="1"/>
  <c r="J412" i="5"/>
  <c r="L412" i="5" s="1"/>
  <c r="T384" i="5"/>
  <c r="W384" i="5" s="1"/>
  <c r="T385" i="5"/>
  <c r="V385" i="5" s="1"/>
  <c r="T388" i="5"/>
  <c r="V388" i="5" s="1"/>
  <c r="T389" i="5"/>
  <c r="W389" i="5" s="1"/>
  <c r="T390" i="5"/>
  <c r="W390" i="5" s="1"/>
  <c r="T391" i="5"/>
  <c r="V391" i="5" s="1"/>
  <c r="T392" i="5"/>
  <c r="V392" i="5" s="1"/>
  <c r="T393" i="5"/>
  <c r="W393" i="5" s="1"/>
  <c r="T394" i="5"/>
  <c r="T395" i="5"/>
  <c r="W395" i="5" s="1"/>
  <c r="T396" i="5"/>
  <c r="V396" i="5" s="1"/>
  <c r="T397" i="5"/>
  <c r="W397" i="5" s="1"/>
  <c r="T398" i="5"/>
  <c r="T399" i="5"/>
  <c r="W399" i="5" s="1"/>
  <c r="T400" i="5"/>
  <c r="W400" i="5" s="1"/>
  <c r="T401" i="5"/>
  <c r="J384" i="5"/>
  <c r="L384" i="5" s="1"/>
  <c r="J385" i="5"/>
  <c r="L385" i="5" s="1"/>
  <c r="J388" i="5"/>
  <c r="L388" i="5" s="1"/>
  <c r="J389" i="5"/>
  <c r="L389" i="5" s="1"/>
  <c r="J390" i="5"/>
  <c r="L390" i="5" s="1"/>
  <c r="J391" i="5"/>
  <c r="L391" i="5" s="1"/>
  <c r="J392" i="5"/>
  <c r="L392" i="5" s="1"/>
  <c r="J393" i="5"/>
  <c r="L393" i="5" s="1"/>
  <c r="J394" i="5"/>
  <c r="L394" i="5" s="1"/>
  <c r="J395" i="5"/>
  <c r="L395" i="5" s="1"/>
  <c r="J396" i="5"/>
  <c r="L396" i="5" s="1"/>
  <c r="J397" i="5"/>
  <c r="L397" i="5" s="1"/>
  <c r="J398" i="5"/>
  <c r="L398" i="5" s="1"/>
  <c r="J399" i="5"/>
  <c r="L399" i="5" s="1"/>
  <c r="J400" i="5"/>
  <c r="L400" i="5" s="1"/>
  <c r="J401" i="5"/>
  <c r="L401" i="5" s="1"/>
  <c r="X417" i="5" l="1"/>
  <c r="W431" i="5"/>
  <c r="X431" i="5" s="1"/>
  <c r="X429" i="5"/>
  <c r="X421" i="5"/>
  <c r="X418" i="5"/>
  <c r="X419" i="5"/>
  <c r="W433" i="5"/>
  <c r="W427" i="5"/>
  <c r="X427" i="5" s="1"/>
  <c r="W426" i="5"/>
  <c r="X426" i="5" s="1"/>
  <c r="W425" i="5"/>
  <c r="X425" i="5" s="1"/>
  <c r="X399" i="5"/>
  <c r="X395" i="5"/>
  <c r="X390" i="5"/>
  <c r="X384" i="5"/>
  <c r="X411" i="5"/>
  <c r="X409" i="5"/>
  <c r="X407" i="5"/>
  <c r="X405" i="5"/>
  <c r="V401" i="5"/>
  <c r="W401" i="5" s="1"/>
  <c r="X401" i="5" s="1"/>
  <c r="X413" i="5"/>
  <c r="X430" i="5"/>
  <c r="X428" i="5"/>
  <c r="X423" i="5"/>
  <c r="W420" i="5"/>
  <c r="X400" i="5"/>
  <c r="X397" i="5"/>
  <c r="X393" i="5"/>
  <c r="X389" i="5"/>
  <c r="W396" i="5"/>
  <c r="X396" i="5" s="1"/>
  <c r="W392" i="5"/>
  <c r="X392" i="5" s="1"/>
  <c r="V394" i="5"/>
  <c r="W394" i="5" s="1"/>
  <c r="X394" i="5" s="1"/>
  <c r="X412" i="5"/>
  <c r="X410" i="5"/>
  <c r="X408" i="5"/>
  <c r="X406" i="5"/>
  <c r="X403" i="5"/>
  <c r="X402" i="5"/>
  <c r="W414" i="5"/>
  <c r="X414" i="5" s="1"/>
  <c r="V398" i="5"/>
  <c r="W398" i="5" s="1"/>
  <c r="X398" i="5" s="1"/>
  <c r="X415" i="5"/>
  <c r="V422" i="5"/>
  <c r="W422" i="5" s="1"/>
  <c r="X422" i="5" s="1"/>
  <c r="X432" i="5"/>
  <c r="X424" i="5"/>
  <c r="W1672" i="8"/>
  <c r="W1631" i="8"/>
  <c r="X433" i="5"/>
  <c r="X420" i="5"/>
  <c r="X416" i="5"/>
  <c r="W404" i="5"/>
  <c r="X404" i="5" s="1"/>
  <c r="W391" i="5"/>
  <c r="X391" i="5" s="1"/>
  <c r="W388" i="5"/>
  <c r="X388" i="5" s="1"/>
  <c r="W385" i="5"/>
  <c r="X385" i="5" s="1"/>
  <c r="Z1672" i="8" l="1"/>
  <c r="Z1684" i="8" s="1"/>
  <c r="Z1631" i="8"/>
  <c r="Z1643" i="8" s="1"/>
  <c r="W1684" i="8"/>
  <c r="W1643" i="8"/>
  <c r="P1592" i="8"/>
  <c r="R1592" i="8" s="1"/>
  <c r="G1592" i="8"/>
  <c r="I1592" i="8" s="1"/>
  <c r="P1591" i="8"/>
  <c r="R1591" i="8" s="1"/>
  <c r="G1591" i="8"/>
  <c r="I1591" i="8" s="1"/>
  <c r="P1551" i="8"/>
  <c r="R1551" i="8" s="1"/>
  <c r="G1551" i="8"/>
  <c r="I1551" i="8" s="1"/>
  <c r="P1511" i="8"/>
  <c r="R1511" i="8" s="1"/>
  <c r="G1511" i="8"/>
  <c r="I1511" i="8" s="1"/>
  <c r="P1471" i="8"/>
  <c r="R1471" i="8" s="1"/>
  <c r="G1471" i="8"/>
  <c r="I1471" i="8" s="1"/>
  <c r="P1431" i="8"/>
  <c r="G1431" i="8"/>
  <c r="I1431" i="8" s="1"/>
  <c r="P1392" i="8"/>
  <c r="R1392" i="8" s="1"/>
  <c r="G1392" i="8"/>
  <c r="I1392" i="8" s="1"/>
  <c r="P1391" i="8"/>
  <c r="R1391" i="8" s="1"/>
  <c r="G1391" i="8"/>
  <c r="I1391" i="8" s="1"/>
  <c r="P1352" i="8"/>
  <c r="R1352" i="8" s="1"/>
  <c r="G1352" i="8"/>
  <c r="I1352" i="8" s="1"/>
  <c r="P1351" i="8"/>
  <c r="G1351" i="8"/>
  <c r="I1351" i="8" s="1"/>
  <c r="AA1631" i="8" l="1"/>
  <c r="AA1643" i="8" s="1"/>
  <c r="AA1672" i="8"/>
  <c r="AA1684" i="8" s="1"/>
  <c r="S1391" i="8"/>
  <c r="U1391" i="8" s="1"/>
  <c r="R1431" i="8"/>
  <c r="S1431" i="8" s="1"/>
  <c r="U1431" i="8" s="1"/>
  <c r="U1443" i="8" s="1"/>
  <c r="S1591" i="8"/>
  <c r="T1591" i="8" s="1"/>
  <c r="S1592" i="8"/>
  <c r="T1592" i="8" s="1"/>
  <c r="S1551" i="8"/>
  <c r="T1551" i="8" s="1"/>
  <c r="S1511" i="8"/>
  <c r="T1511" i="8" s="1"/>
  <c r="S1471" i="8"/>
  <c r="T1471" i="8" s="1"/>
  <c r="S1392" i="8"/>
  <c r="T1392" i="8" s="1"/>
  <c r="T1391" i="8"/>
  <c r="R1351" i="8"/>
  <c r="S1351" i="8" s="1"/>
  <c r="U1351" i="8" s="1"/>
  <c r="S1352" i="8"/>
  <c r="U1352" i="8" s="1"/>
  <c r="P1311" i="8"/>
  <c r="R1311" i="8" s="1"/>
  <c r="G1311" i="8"/>
  <c r="I1311" i="8" s="1"/>
  <c r="P1271" i="8"/>
  <c r="R1271" i="8" s="1"/>
  <c r="G1271" i="8"/>
  <c r="I1271" i="8" s="1"/>
  <c r="P1231" i="8"/>
  <c r="R1231" i="8" s="1"/>
  <c r="G1231" i="8"/>
  <c r="I1231" i="8" s="1"/>
  <c r="P1193" i="8"/>
  <c r="R1193" i="8" s="1"/>
  <c r="G1193" i="8"/>
  <c r="I1193" i="8" s="1"/>
  <c r="P1153" i="8"/>
  <c r="R1153" i="8" s="1"/>
  <c r="G1153" i="8"/>
  <c r="I1153" i="8" s="1"/>
  <c r="P1112" i="8"/>
  <c r="R1112" i="8" s="1"/>
  <c r="G1112" i="8"/>
  <c r="I1112" i="8" s="1"/>
  <c r="P1073" i="8"/>
  <c r="R1073" i="8" s="1"/>
  <c r="G1073" i="8"/>
  <c r="I1073" i="8" s="1"/>
  <c r="P1072" i="8"/>
  <c r="R1072" i="8" s="1"/>
  <c r="G1072" i="8"/>
  <c r="I1072" i="8" s="1"/>
  <c r="P1032" i="8"/>
  <c r="R1032" i="8" s="1"/>
  <c r="G1032" i="8"/>
  <c r="I1032" i="8" s="1"/>
  <c r="P1031" i="8"/>
  <c r="G1031" i="8"/>
  <c r="I1031" i="8" s="1"/>
  <c r="P992" i="8"/>
  <c r="R992" i="8" s="1"/>
  <c r="G992" i="8"/>
  <c r="I992" i="8" s="1"/>
  <c r="P991" i="8"/>
  <c r="R991" i="8" s="1"/>
  <c r="G991" i="8"/>
  <c r="I991" i="8" s="1"/>
  <c r="P953" i="8"/>
  <c r="R953" i="8" s="1"/>
  <c r="G953" i="8"/>
  <c r="I953" i="8" s="1"/>
  <c r="P952" i="8"/>
  <c r="G952" i="8"/>
  <c r="I952" i="8" s="1"/>
  <c r="P915" i="8"/>
  <c r="P927" i="8" s="1"/>
  <c r="G915" i="8"/>
  <c r="I915" i="8" s="1"/>
  <c r="P878" i="8"/>
  <c r="G878" i="8"/>
  <c r="I878" i="8" s="1"/>
  <c r="P877" i="8"/>
  <c r="P889" i="8" s="1"/>
  <c r="G877" i="8"/>
  <c r="I877" i="8" s="1"/>
  <c r="P840" i="8"/>
  <c r="G840" i="8"/>
  <c r="I840" i="8" s="1"/>
  <c r="P839" i="8"/>
  <c r="G839" i="8"/>
  <c r="I839" i="8" s="1"/>
  <c r="P802" i="8"/>
  <c r="G802" i="8"/>
  <c r="I802" i="8" s="1"/>
  <c r="P801" i="8"/>
  <c r="P813" i="8" s="1"/>
  <c r="G801" i="8"/>
  <c r="I801" i="8" s="1"/>
  <c r="P765" i="8"/>
  <c r="R765" i="8" s="1"/>
  <c r="G765" i="8"/>
  <c r="I765" i="8" s="1"/>
  <c r="P764" i="8"/>
  <c r="R764" i="8" s="1"/>
  <c r="G764" i="8"/>
  <c r="I764" i="8" s="1"/>
  <c r="P727" i="8"/>
  <c r="R727" i="8" s="1"/>
  <c r="G727" i="8"/>
  <c r="I727" i="8" s="1"/>
  <c r="P726" i="8"/>
  <c r="P738" i="8" s="1"/>
  <c r="G726" i="8"/>
  <c r="I726" i="8" s="1"/>
  <c r="P689" i="8"/>
  <c r="G689" i="8"/>
  <c r="I689" i="8" s="1"/>
  <c r="P688" i="8"/>
  <c r="G688" i="8"/>
  <c r="I688" i="8" s="1"/>
  <c r="P651" i="8"/>
  <c r="G651" i="8"/>
  <c r="I651" i="8" s="1"/>
  <c r="P650" i="8"/>
  <c r="R650" i="8" s="1"/>
  <c r="G650" i="8"/>
  <c r="I650" i="8" s="1"/>
  <c r="P613" i="8"/>
  <c r="R613" i="8" s="1"/>
  <c r="G613" i="8"/>
  <c r="I613" i="8" s="1"/>
  <c r="P612" i="8"/>
  <c r="P624" i="8" s="1"/>
  <c r="G612" i="8"/>
  <c r="I612" i="8" s="1"/>
  <c r="P575" i="8"/>
  <c r="R575" i="8" s="1"/>
  <c r="G575" i="8"/>
  <c r="I575" i="8" s="1"/>
  <c r="N1603" i="8"/>
  <c r="P1603" i="8"/>
  <c r="N1563" i="8"/>
  <c r="P1563" i="8"/>
  <c r="N1523" i="8"/>
  <c r="P1523" i="8"/>
  <c r="N1483" i="8"/>
  <c r="P1483" i="8"/>
  <c r="N1443" i="8"/>
  <c r="P1443" i="8"/>
  <c r="N1403" i="8"/>
  <c r="P1403" i="8"/>
  <c r="N1363" i="8"/>
  <c r="P1363" i="8"/>
  <c r="N1323" i="8"/>
  <c r="N1283" i="8"/>
  <c r="N1243" i="8"/>
  <c r="N1205" i="8"/>
  <c r="N1165" i="8"/>
  <c r="N1124" i="8"/>
  <c r="N1084" i="8"/>
  <c r="N1043" i="8"/>
  <c r="N1003" i="8"/>
  <c r="N964" i="8"/>
  <c r="N927" i="8"/>
  <c r="N889" i="8"/>
  <c r="N851" i="8"/>
  <c r="N813" i="8"/>
  <c r="N776" i="8"/>
  <c r="N738" i="8"/>
  <c r="N700" i="8"/>
  <c r="N662" i="8"/>
  <c r="N624" i="8"/>
  <c r="N587" i="8"/>
  <c r="N550" i="8"/>
  <c r="P539" i="8"/>
  <c r="R539" i="8" s="1"/>
  <c r="G539" i="8"/>
  <c r="I539" i="8" s="1"/>
  <c r="P538" i="8"/>
  <c r="R538" i="8" s="1"/>
  <c r="R550" i="8" s="1"/>
  <c r="G538" i="8"/>
  <c r="I538" i="8" s="1"/>
  <c r="N513" i="8"/>
  <c r="P502" i="8"/>
  <c r="R502" i="8" s="1"/>
  <c r="R513" i="8" s="1"/>
  <c r="G502" i="8"/>
  <c r="I502" i="8" s="1"/>
  <c r="P501" i="8"/>
  <c r="S501" i="8" s="1"/>
  <c r="G501" i="8"/>
  <c r="I501" i="8" s="1"/>
  <c r="AB21" i="7"/>
  <c r="AC21" i="7" s="1"/>
  <c r="S21" i="7"/>
  <c r="U21" i="7" s="1"/>
  <c r="S20" i="7"/>
  <c r="U20" i="7" s="1"/>
  <c r="S19" i="7"/>
  <c r="U19" i="7" s="1"/>
  <c r="S18" i="7"/>
  <c r="U18" i="7" s="1"/>
  <c r="S17" i="7"/>
  <c r="U17" i="7" s="1"/>
  <c r="S16" i="7"/>
  <c r="U16" i="7" s="1"/>
  <c r="S15" i="7"/>
  <c r="U15" i="7" s="1"/>
  <c r="S14" i="7"/>
  <c r="U14" i="7" s="1"/>
  <c r="S13" i="7"/>
  <c r="U13" i="7" s="1"/>
  <c r="S22" i="7"/>
  <c r="U22" i="7" s="1"/>
  <c r="V22" i="7" s="1"/>
  <c r="AB22" i="7"/>
  <c r="AC22" i="7" s="1"/>
  <c r="S23" i="7"/>
  <c r="S24" i="7"/>
  <c r="U24" i="7" s="1"/>
  <c r="V24" i="7" s="1"/>
  <c r="AB24" i="7"/>
  <c r="AC24" i="7" s="1"/>
  <c r="S25" i="7"/>
  <c r="N476" i="8"/>
  <c r="P465" i="8"/>
  <c r="R465" i="8" s="1"/>
  <c r="G465" i="8"/>
  <c r="I465" i="8" s="1"/>
  <c r="P464" i="8"/>
  <c r="R464" i="8" s="1"/>
  <c r="G464" i="8"/>
  <c r="I464" i="8" s="1"/>
  <c r="N439" i="8"/>
  <c r="P428" i="8"/>
  <c r="R428" i="8" s="1"/>
  <c r="G428" i="8"/>
  <c r="I428" i="8" s="1"/>
  <c r="P427" i="8"/>
  <c r="R427" i="8" s="1"/>
  <c r="G427" i="8"/>
  <c r="I427" i="8" s="1"/>
  <c r="N402" i="8"/>
  <c r="P390" i="8"/>
  <c r="R390" i="8" s="1"/>
  <c r="R402" i="8" s="1"/>
  <c r="G390" i="8"/>
  <c r="I390" i="8" s="1"/>
  <c r="N365" i="8"/>
  <c r="P354" i="8"/>
  <c r="R354" i="8" s="1"/>
  <c r="G354" i="8"/>
  <c r="I354" i="8" s="1"/>
  <c r="P353" i="8"/>
  <c r="R353" i="8" s="1"/>
  <c r="R365" i="8" s="1"/>
  <c r="G353" i="8"/>
  <c r="I353" i="8" s="1"/>
  <c r="O328" i="8"/>
  <c r="N328" i="8"/>
  <c r="P320" i="8"/>
  <c r="S320" i="8" s="1"/>
  <c r="G320" i="8"/>
  <c r="I320" i="8" s="1"/>
  <c r="U320" i="8" s="1"/>
  <c r="P319" i="8"/>
  <c r="S319" i="8" s="1"/>
  <c r="G319" i="8"/>
  <c r="I319" i="8" s="1"/>
  <c r="U319" i="8" s="1"/>
  <c r="P318" i="8"/>
  <c r="S318" i="8" s="1"/>
  <c r="G318" i="8"/>
  <c r="I318" i="8" s="1"/>
  <c r="U318" i="8" s="1"/>
  <c r="P317" i="8"/>
  <c r="G317" i="8"/>
  <c r="I317" i="8" s="1"/>
  <c r="P316" i="8"/>
  <c r="G316" i="8"/>
  <c r="I316" i="8" s="1"/>
  <c r="O291" i="8"/>
  <c r="N291" i="8"/>
  <c r="P280" i="8"/>
  <c r="G280" i="8"/>
  <c r="I280" i="8" s="1"/>
  <c r="P279" i="8"/>
  <c r="R279" i="8" s="1"/>
  <c r="S279" i="8" s="1"/>
  <c r="G279" i="8"/>
  <c r="I279" i="8" s="1"/>
  <c r="U279" i="8" s="1"/>
  <c r="O254" i="8"/>
  <c r="N254" i="8"/>
  <c r="O214" i="8"/>
  <c r="N214" i="8"/>
  <c r="P243" i="8"/>
  <c r="G243" i="8"/>
  <c r="I243" i="8" s="1"/>
  <c r="P242" i="8"/>
  <c r="P254" i="8" s="1"/>
  <c r="G242" i="8"/>
  <c r="I242" i="8" s="1"/>
  <c r="P204" i="8"/>
  <c r="R204" i="8" s="1"/>
  <c r="S29" i="7"/>
  <c r="P203" i="8"/>
  <c r="G203" i="8"/>
  <c r="I203" i="8" s="1"/>
  <c r="O176" i="8"/>
  <c r="N176" i="8"/>
  <c r="P166" i="8"/>
  <c r="R166" i="8" s="1"/>
  <c r="P165" i="8"/>
  <c r="G165" i="8"/>
  <c r="I165" i="8" s="1"/>
  <c r="O137" i="8"/>
  <c r="N137" i="8"/>
  <c r="P127" i="8"/>
  <c r="R127" i="8" s="1"/>
  <c r="G127" i="8"/>
  <c r="I127" i="8" s="1"/>
  <c r="P126" i="8"/>
  <c r="G126" i="8"/>
  <c r="I126" i="8" s="1"/>
  <c r="O100" i="8"/>
  <c r="N100" i="8"/>
  <c r="P89" i="8"/>
  <c r="P88" i="8"/>
  <c r="R88" i="8" s="1"/>
  <c r="G88" i="8"/>
  <c r="I88" i="8" s="1"/>
  <c r="O24" i="8"/>
  <c r="N24" i="8"/>
  <c r="J13" i="7"/>
  <c r="L13" i="7" s="1"/>
  <c r="J22" i="7"/>
  <c r="L22" i="7" s="1"/>
  <c r="J24" i="7"/>
  <c r="L24" i="7" s="1"/>
  <c r="J25" i="7"/>
  <c r="L25" i="7" s="1"/>
  <c r="J26" i="7"/>
  <c r="L26" i="7" s="1"/>
  <c r="S26" i="7"/>
  <c r="AB26" i="7"/>
  <c r="AC26" i="7" s="1"/>
  <c r="O62" i="8"/>
  <c r="N62" i="8"/>
  <c r="P51" i="8"/>
  <c r="R51" i="8" s="1"/>
  <c r="P52" i="8"/>
  <c r="P53" i="8"/>
  <c r="P54" i="8"/>
  <c r="P55" i="8"/>
  <c r="P56" i="8"/>
  <c r="P57" i="8"/>
  <c r="P58" i="8"/>
  <c r="P50" i="8"/>
  <c r="G50" i="8"/>
  <c r="I50" i="8" s="1"/>
  <c r="U29" i="7" l="1"/>
  <c r="V29" i="7" s="1"/>
  <c r="U25" i="7"/>
  <c r="V25" i="7" s="1"/>
  <c r="U26" i="7"/>
  <c r="V26" i="7" s="1"/>
  <c r="U23" i="7"/>
  <c r="V23" i="7" s="1"/>
  <c r="U1363" i="8"/>
  <c r="U1592" i="8"/>
  <c r="U1551" i="8"/>
  <c r="U1563" i="8" s="1"/>
  <c r="U1471" i="8"/>
  <c r="U1483" i="8" s="1"/>
  <c r="U1392" i="8"/>
  <c r="U1403" i="8" s="1"/>
  <c r="U501" i="8"/>
  <c r="W1352" i="8"/>
  <c r="U1591" i="8"/>
  <c r="U1603" i="8" s="1"/>
  <c r="U1511" i="8"/>
  <c r="U1523" i="8" s="1"/>
  <c r="P1003" i="8"/>
  <c r="P1124" i="8"/>
  <c r="P1165" i="8"/>
  <c r="P1205" i="8"/>
  <c r="P1243" i="8"/>
  <c r="P1283" i="8"/>
  <c r="P1323" i="8"/>
  <c r="Z1352" i="8"/>
  <c r="Z1363" i="8" s="1"/>
  <c r="P851" i="8"/>
  <c r="W1591" i="8"/>
  <c r="W1431" i="8"/>
  <c r="T1431" i="8"/>
  <c r="W1392" i="8"/>
  <c r="W1471" i="8"/>
  <c r="W1511" i="8"/>
  <c r="W1551" i="8"/>
  <c r="P700" i="8"/>
  <c r="T1352" i="8"/>
  <c r="T1351" i="8"/>
  <c r="P328" i="8"/>
  <c r="W319" i="8"/>
  <c r="R439" i="8"/>
  <c r="R476" i="8"/>
  <c r="P776" i="8"/>
  <c r="P1084" i="8"/>
  <c r="S1311" i="8"/>
  <c r="T1311" i="8" s="1"/>
  <c r="P137" i="8"/>
  <c r="S1271" i="8"/>
  <c r="T1271" i="8" s="1"/>
  <c r="S1231" i="8"/>
  <c r="T1231" i="8" s="1"/>
  <c r="S1193" i="8"/>
  <c r="T1193" i="8" s="1"/>
  <c r="S1153" i="8"/>
  <c r="T1153" i="8" s="1"/>
  <c r="S1112" i="8"/>
  <c r="T1112" i="8" s="1"/>
  <c r="R1031" i="8"/>
  <c r="S1031" i="8" s="1"/>
  <c r="U1031" i="8" s="1"/>
  <c r="S1072" i="8"/>
  <c r="U1072" i="8" s="1"/>
  <c r="S1073" i="8"/>
  <c r="T1073" i="8" s="1"/>
  <c r="S1032" i="8"/>
  <c r="T1032" i="8" s="1"/>
  <c r="P1043" i="8"/>
  <c r="R612" i="8"/>
  <c r="S612" i="8" s="1"/>
  <c r="U612" i="8" s="1"/>
  <c r="R651" i="8"/>
  <c r="S651" i="8" s="1"/>
  <c r="U651" i="8" s="1"/>
  <c r="R689" i="8"/>
  <c r="S689" i="8" s="1"/>
  <c r="U689" i="8" s="1"/>
  <c r="R726" i="8"/>
  <c r="S726" i="8" s="1"/>
  <c r="U726" i="8" s="1"/>
  <c r="S764" i="8"/>
  <c r="U764" i="8" s="1"/>
  <c r="R802" i="8"/>
  <c r="S802" i="8" s="1"/>
  <c r="U802" i="8" s="1"/>
  <c r="R840" i="8"/>
  <c r="S840" i="8" s="1"/>
  <c r="U840" i="8" s="1"/>
  <c r="R878" i="8"/>
  <c r="S878" i="8" s="1"/>
  <c r="U878" i="8" s="1"/>
  <c r="R915" i="8"/>
  <c r="S915" i="8" s="1"/>
  <c r="U915" i="8" s="1"/>
  <c r="U927" i="8" s="1"/>
  <c r="R952" i="8"/>
  <c r="R964" i="8" s="1"/>
  <c r="S991" i="8"/>
  <c r="U991" i="8" s="1"/>
  <c r="S992" i="8"/>
  <c r="T992" i="8" s="1"/>
  <c r="S953" i="8"/>
  <c r="T953" i="8" s="1"/>
  <c r="R877" i="8"/>
  <c r="S877" i="8" s="1"/>
  <c r="U877" i="8" s="1"/>
  <c r="U889" i="8" s="1"/>
  <c r="R839" i="8"/>
  <c r="S839" i="8" s="1"/>
  <c r="U839" i="8" s="1"/>
  <c r="U851" i="8" s="1"/>
  <c r="R801" i="8"/>
  <c r="S801" i="8" s="1"/>
  <c r="U801" i="8" s="1"/>
  <c r="U813" i="8" s="1"/>
  <c r="T764" i="8"/>
  <c r="S765" i="8"/>
  <c r="T765" i="8" s="1"/>
  <c r="S727" i="8"/>
  <c r="T727" i="8" s="1"/>
  <c r="R688" i="8"/>
  <c r="S688" i="8" s="1"/>
  <c r="U688" i="8" s="1"/>
  <c r="U700" i="8" s="1"/>
  <c r="S650" i="8"/>
  <c r="T650" i="8" s="1"/>
  <c r="P662" i="8"/>
  <c r="S613" i="8"/>
  <c r="T613" i="8" s="1"/>
  <c r="S575" i="8"/>
  <c r="T575" i="8" s="1"/>
  <c r="P964" i="8"/>
  <c r="R587" i="8"/>
  <c r="S538" i="8"/>
  <c r="U538" i="8" s="1"/>
  <c r="P550" i="8"/>
  <c r="P587" i="8"/>
  <c r="S539" i="8"/>
  <c r="T539" i="8" s="1"/>
  <c r="P513" i="8"/>
  <c r="T501" i="8"/>
  <c r="S502" i="8"/>
  <c r="T502" i="8" s="1"/>
  <c r="S464" i="8"/>
  <c r="T464" i="8" s="1"/>
  <c r="P476" i="8"/>
  <c r="V13" i="7"/>
  <c r="V14" i="7"/>
  <c r="V15" i="7"/>
  <c r="V16" i="7"/>
  <c r="V17" i="7"/>
  <c r="V18" i="7"/>
  <c r="V19" i="7"/>
  <c r="V20" i="7"/>
  <c r="V21" i="7"/>
  <c r="W22" i="7"/>
  <c r="X22" i="7"/>
  <c r="X24" i="7"/>
  <c r="W24" i="7"/>
  <c r="S465" i="8"/>
  <c r="T465" i="8" s="1"/>
  <c r="S427" i="8"/>
  <c r="U427" i="8" s="1"/>
  <c r="P439" i="8"/>
  <c r="T427" i="8"/>
  <c r="S428" i="8"/>
  <c r="T428" i="8" s="1"/>
  <c r="P402" i="8"/>
  <c r="S390" i="8"/>
  <c r="U390" i="8" s="1"/>
  <c r="U402" i="8" s="1"/>
  <c r="P365" i="8"/>
  <c r="S353" i="8"/>
  <c r="U353" i="8" s="1"/>
  <c r="S354" i="8"/>
  <c r="T354" i="8" s="1"/>
  <c r="R316" i="8"/>
  <c r="S316" i="8" s="1"/>
  <c r="U316" i="8" s="1"/>
  <c r="U328" i="8" s="1"/>
  <c r="T318" i="8"/>
  <c r="W318" i="8"/>
  <c r="T320" i="8"/>
  <c r="W320" i="8"/>
  <c r="R317" i="8"/>
  <c r="S317" i="8" s="1"/>
  <c r="U317" i="8" s="1"/>
  <c r="T319" i="8"/>
  <c r="P291" i="8"/>
  <c r="P214" i="8"/>
  <c r="R203" i="8"/>
  <c r="R214" i="8" s="1"/>
  <c r="R280" i="8"/>
  <c r="S280" i="8" s="1"/>
  <c r="S291" i="8" s="1"/>
  <c r="T279" i="8"/>
  <c r="R242" i="8"/>
  <c r="R243" i="8"/>
  <c r="S243" i="8" s="1"/>
  <c r="U243" i="8" s="1"/>
  <c r="S204" i="8"/>
  <c r="U204" i="8" s="1"/>
  <c r="P176" i="8"/>
  <c r="R165" i="8"/>
  <c r="R176" i="8" s="1"/>
  <c r="S166" i="8"/>
  <c r="U166" i="8" s="1"/>
  <c r="R126" i="8"/>
  <c r="R137" i="8" s="1"/>
  <c r="S127" i="8"/>
  <c r="T127" i="8" s="1"/>
  <c r="P100" i="8"/>
  <c r="R89" i="8"/>
  <c r="R100" i="8" s="1"/>
  <c r="S88" i="8"/>
  <c r="U88" i="8" s="1"/>
  <c r="P62" i="8"/>
  <c r="R57" i="8"/>
  <c r="S57" i="8" s="1"/>
  <c r="R55" i="8"/>
  <c r="S55" i="8" s="1"/>
  <c r="R53" i="8"/>
  <c r="S53" i="8" s="1"/>
  <c r="R58" i="8"/>
  <c r="S58" i="8" s="1"/>
  <c r="U58" i="8" s="1"/>
  <c r="R56" i="8"/>
  <c r="S56" i="8" s="1"/>
  <c r="R54" i="8"/>
  <c r="S54" i="8" s="1"/>
  <c r="R52" i="8"/>
  <c r="S52" i="8" s="1"/>
  <c r="S51" i="8"/>
  <c r="W51" i="8" s="1"/>
  <c r="Y51" i="8" s="1"/>
  <c r="Z51" i="8" s="1"/>
  <c r="AA51" i="8" s="1"/>
  <c r="R50" i="8"/>
  <c r="P12" i="8"/>
  <c r="P24" i="8" s="1"/>
  <c r="G12" i="8"/>
  <c r="I12" i="8" s="1"/>
  <c r="U52" i="8" l="1"/>
  <c r="W52" i="8"/>
  <c r="Y52" i="8" s="1"/>
  <c r="Z52" i="8" s="1"/>
  <c r="AA52" i="8" s="1"/>
  <c r="U56" i="8"/>
  <c r="W56" i="8"/>
  <c r="Y56" i="8" s="1"/>
  <c r="Z56" i="8" s="1"/>
  <c r="AA56" i="8" s="1"/>
  <c r="U53" i="8"/>
  <c r="W53" i="8"/>
  <c r="Y53" i="8" s="1"/>
  <c r="Z53" i="8" s="1"/>
  <c r="AA53" i="8" s="1"/>
  <c r="U57" i="8"/>
  <c r="W57" i="8"/>
  <c r="Y57" i="8" s="1"/>
  <c r="Z57" i="8" s="1"/>
  <c r="AA57" i="8" s="1"/>
  <c r="U54" i="8"/>
  <c r="W54" i="8"/>
  <c r="Y54" i="8" s="1"/>
  <c r="U55" i="8"/>
  <c r="W55" i="8"/>
  <c r="Y55" i="8" s="1"/>
  <c r="Z55" i="8" s="1"/>
  <c r="AA55" i="8" s="1"/>
  <c r="X23" i="7"/>
  <c r="Z23" i="7" s="1"/>
  <c r="W23" i="7"/>
  <c r="W25" i="7"/>
  <c r="X25" i="7"/>
  <c r="Z25" i="7" s="1"/>
  <c r="W26" i="7"/>
  <c r="X26" i="7"/>
  <c r="X29" i="7"/>
  <c r="Z29" i="7" s="1"/>
  <c r="AB29" i="7" s="1"/>
  <c r="AC29" i="7" s="1"/>
  <c r="W29" i="7"/>
  <c r="U51" i="8"/>
  <c r="U1271" i="8"/>
  <c r="U1283" i="8" s="1"/>
  <c r="U1193" i="8"/>
  <c r="U1205" i="8" s="1"/>
  <c r="U1112" i="8"/>
  <c r="U1124" i="8" s="1"/>
  <c r="U765" i="8"/>
  <c r="U776" i="8" s="1"/>
  <c r="U727" i="8"/>
  <c r="U738" i="8" s="1"/>
  <c r="U613" i="8"/>
  <c r="U624" i="8" s="1"/>
  <c r="U575" i="8"/>
  <c r="U587" i="8" s="1"/>
  <c r="U464" i="8"/>
  <c r="U1311" i="8"/>
  <c r="U1323" i="8" s="1"/>
  <c r="U1231" i="8"/>
  <c r="U1243" i="8" s="1"/>
  <c r="U1153" i="8"/>
  <c r="U1165" i="8" s="1"/>
  <c r="U1073" i="8"/>
  <c r="U1084" i="8" s="1"/>
  <c r="U1032" i="8"/>
  <c r="U1043" i="8" s="1"/>
  <c r="U992" i="8"/>
  <c r="U1003" i="8" s="1"/>
  <c r="U953" i="8"/>
  <c r="U650" i="8"/>
  <c r="U662" i="8" s="1"/>
  <c r="U502" i="8"/>
  <c r="U513" i="8" s="1"/>
  <c r="U465" i="8"/>
  <c r="U127" i="8"/>
  <c r="U539" i="8"/>
  <c r="U550" i="8" s="1"/>
  <c r="U428" i="8"/>
  <c r="U439" i="8" s="1"/>
  <c r="U354" i="8"/>
  <c r="U365" i="8" s="1"/>
  <c r="U280" i="8"/>
  <c r="U291" i="8" s="1"/>
  <c r="AA1352" i="8"/>
  <c r="AA1363" i="8" s="1"/>
  <c r="Z1551" i="8"/>
  <c r="Z1563" i="8" s="1"/>
  <c r="Z1471" i="8"/>
  <c r="Z1483" i="8" s="1"/>
  <c r="Z1591" i="8"/>
  <c r="Z1603" i="8" s="1"/>
  <c r="Z320" i="8"/>
  <c r="AA320" i="8" s="1"/>
  <c r="Z318" i="8"/>
  <c r="AA318" i="8" s="1"/>
  <c r="Z319" i="8"/>
  <c r="AA319" i="8" s="1"/>
  <c r="Z1511" i="8"/>
  <c r="Z1523" i="8" s="1"/>
  <c r="Z1392" i="8"/>
  <c r="Z1403" i="8" s="1"/>
  <c r="Z1431" i="8"/>
  <c r="Z1443" i="8" s="1"/>
  <c r="T538" i="8"/>
  <c r="T550" i="8" s="1"/>
  <c r="T476" i="8"/>
  <c r="S587" i="8"/>
  <c r="W1311" i="8"/>
  <c r="W1271" i="8"/>
  <c r="T1031" i="8"/>
  <c r="W1153" i="8"/>
  <c r="W1231" i="8"/>
  <c r="W1112" i="8"/>
  <c r="W1193" i="8"/>
  <c r="T1072" i="8"/>
  <c r="W1073" i="8"/>
  <c r="W1032" i="8"/>
  <c r="T612" i="8"/>
  <c r="W915" i="8"/>
  <c r="T915" i="8"/>
  <c r="T840" i="8"/>
  <c r="W840" i="8"/>
  <c r="T689" i="8"/>
  <c r="W689" i="8"/>
  <c r="T878" i="8"/>
  <c r="W878" i="8"/>
  <c r="T802" i="8"/>
  <c r="W802" i="8"/>
  <c r="T726" i="8"/>
  <c r="W651" i="8"/>
  <c r="T651" i="8"/>
  <c r="W575" i="8"/>
  <c r="T991" i="8"/>
  <c r="S952" i="8"/>
  <c r="U952" i="8" s="1"/>
  <c r="U964" i="8" s="1"/>
  <c r="W992" i="8"/>
  <c r="T877" i="8"/>
  <c r="T839" i="8"/>
  <c r="T801" i="8"/>
  <c r="W765" i="8"/>
  <c r="W727" i="8"/>
  <c r="T688" i="8"/>
  <c r="W613" i="8"/>
  <c r="R1603" i="8"/>
  <c r="S1603" i="8"/>
  <c r="R1563" i="8"/>
  <c r="S1563" i="8"/>
  <c r="R1523" i="8"/>
  <c r="S1523" i="8"/>
  <c r="R1483" i="8"/>
  <c r="S1483" i="8"/>
  <c r="R1443" i="8"/>
  <c r="S1443" i="8"/>
  <c r="R1403" i="8"/>
  <c r="S1403" i="8"/>
  <c r="R1363" i="8"/>
  <c r="S1363" i="8"/>
  <c r="R1323" i="8"/>
  <c r="S1323" i="8"/>
  <c r="R1283" i="8"/>
  <c r="S1283" i="8"/>
  <c r="R1243" i="8"/>
  <c r="S1243" i="8"/>
  <c r="R1205" i="8"/>
  <c r="S1205" i="8"/>
  <c r="R1165" i="8"/>
  <c r="S1165" i="8"/>
  <c r="R1124" i="8"/>
  <c r="S1124" i="8"/>
  <c r="R1084" i="8"/>
  <c r="S1084" i="8"/>
  <c r="R1043" i="8"/>
  <c r="S1043" i="8"/>
  <c r="R1003" i="8"/>
  <c r="S1003" i="8"/>
  <c r="R927" i="8"/>
  <c r="S927" i="8"/>
  <c r="R889" i="8"/>
  <c r="S889" i="8"/>
  <c r="R851" i="8"/>
  <c r="S851" i="8"/>
  <c r="R813" i="8"/>
  <c r="S813" i="8"/>
  <c r="R776" i="8"/>
  <c r="S776" i="8"/>
  <c r="R738" i="8"/>
  <c r="S738" i="8"/>
  <c r="R700" i="8"/>
  <c r="S700" i="8"/>
  <c r="S550" i="8"/>
  <c r="R662" i="8"/>
  <c r="S662" i="8"/>
  <c r="R624" i="8"/>
  <c r="S624" i="8"/>
  <c r="T587" i="8"/>
  <c r="W539" i="8"/>
  <c r="S513" i="8"/>
  <c r="S476" i="8"/>
  <c r="T513" i="8"/>
  <c r="W502" i="8"/>
  <c r="X18" i="7"/>
  <c r="Z18" i="7" s="1"/>
  <c r="W18" i="7"/>
  <c r="X14" i="7"/>
  <c r="Z14" i="7" s="1"/>
  <c r="W14" i="7"/>
  <c r="X21" i="7"/>
  <c r="W21" i="7"/>
  <c r="X19" i="7"/>
  <c r="Z19" i="7" s="1"/>
  <c r="W19" i="7"/>
  <c r="X17" i="7"/>
  <c r="Z17" i="7" s="1"/>
  <c r="W17" i="7"/>
  <c r="X15" i="7"/>
  <c r="Z15" i="7" s="1"/>
  <c r="W15" i="7"/>
  <c r="X13" i="7"/>
  <c r="Z13" i="7" s="1"/>
  <c r="W13" i="7"/>
  <c r="X20" i="7"/>
  <c r="Z20" i="7" s="1"/>
  <c r="W20" i="7"/>
  <c r="X16" i="7"/>
  <c r="Z16" i="7" s="1"/>
  <c r="W16" i="7"/>
  <c r="AB25" i="7"/>
  <c r="AC25" i="7" s="1"/>
  <c r="AB23" i="7"/>
  <c r="AC23" i="7" s="1"/>
  <c r="W465" i="8"/>
  <c r="T439" i="8"/>
  <c r="S439" i="8"/>
  <c r="W428" i="8"/>
  <c r="W390" i="8"/>
  <c r="T390" i="8"/>
  <c r="T402" i="8" s="1"/>
  <c r="S402" i="8"/>
  <c r="R328" i="8"/>
  <c r="T353" i="8"/>
  <c r="T365" i="8" s="1"/>
  <c r="S328" i="8"/>
  <c r="S365" i="8"/>
  <c r="W354" i="8"/>
  <c r="T316" i="8"/>
  <c r="W317" i="8"/>
  <c r="T317" i="8"/>
  <c r="R291" i="8"/>
  <c r="T280" i="8"/>
  <c r="T291" i="8" s="1"/>
  <c r="W280" i="8"/>
  <c r="S242" i="8"/>
  <c r="R254" i="8"/>
  <c r="S203" i="8"/>
  <c r="U203" i="8" s="1"/>
  <c r="U214" i="8" s="1"/>
  <c r="T243" i="8"/>
  <c r="T204" i="8"/>
  <c r="W204" i="8"/>
  <c r="S126" i="8"/>
  <c r="S165" i="8"/>
  <c r="U165" i="8" s="1"/>
  <c r="U176" i="8" s="1"/>
  <c r="T166" i="8"/>
  <c r="W166" i="8"/>
  <c r="S89" i="8"/>
  <c r="W127" i="8"/>
  <c r="T88" i="8"/>
  <c r="T56" i="8"/>
  <c r="T55" i="8"/>
  <c r="T54" i="8"/>
  <c r="T58" i="8"/>
  <c r="T53" i="8"/>
  <c r="T57" i="8"/>
  <c r="R12" i="8"/>
  <c r="R24" i="8" s="1"/>
  <c r="S50" i="8"/>
  <c r="W50" i="8" s="1"/>
  <c r="Y50" i="8" s="1"/>
  <c r="Z50" i="8" s="1"/>
  <c r="AA50" i="8" s="1"/>
  <c r="R62" i="8"/>
  <c r="T51" i="8"/>
  <c r="T52" i="8"/>
  <c r="S117" i="7"/>
  <c r="U117" i="7" s="1"/>
  <c r="J117" i="7"/>
  <c r="L117" i="7" s="1"/>
  <c r="S116" i="7"/>
  <c r="U116" i="7" s="1"/>
  <c r="J116" i="7"/>
  <c r="L116" i="7" s="1"/>
  <c r="AB115" i="7"/>
  <c r="AC115" i="7" s="1"/>
  <c r="S115" i="7"/>
  <c r="V115" i="7" s="1"/>
  <c r="J115" i="7"/>
  <c r="L115" i="7" s="1"/>
  <c r="S114" i="7"/>
  <c r="U114" i="7" s="1"/>
  <c r="J114" i="7"/>
  <c r="L114" i="7" s="1"/>
  <c r="AB113" i="7"/>
  <c r="AC113" i="7" s="1"/>
  <c r="S113" i="7"/>
  <c r="V113" i="7" s="1"/>
  <c r="J113" i="7"/>
  <c r="L113" i="7" s="1"/>
  <c r="S112" i="7"/>
  <c r="U112" i="7" s="1"/>
  <c r="J112" i="7"/>
  <c r="L112" i="7" s="1"/>
  <c r="AB111" i="7"/>
  <c r="AC111" i="7" s="1"/>
  <c r="S111" i="7"/>
  <c r="V111" i="7" s="1"/>
  <c r="J111" i="7"/>
  <c r="L111" i="7" s="1"/>
  <c r="S110" i="7"/>
  <c r="U110" i="7" s="1"/>
  <c r="J110" i="7"/>
  <c r="L110" i="7" s="1"/>
  <c r="AB109" i="7"/>
  <c r="AC109" i="7" s="1"/>
  <c r="S109" i="7"/>
  <c r="V109" i="7" s="1"/>
  <c r="J109" i="7"/>
  <c r="L109" i="7" s="1"/>
  <c r="S108" i="7"/>
  <c r="U108" i="7" s="1"/>
  <c r="J108" i="7"/>
  <c r="L108" i="7" s="1"/>
  <c r="AB107" i="7"/>
  <c r="AC107" i="7" s="1"/>
  <c r="S107" i="7"/>
  <c r="V107" i="7" s="1"/>
  <c r="J107" i="7"/>
  <c r="L107" i="7" s="1"/>
  <c r="S106" i="7"/>
  <c r="U106" i="7" s="1"/>
  <c r="J106" i="7"/>
  <c r="L106" i="7" s="1"/>
  <c r="AB105" i="7"/>
  <c r="AC105" i="7" s="1"/>
  <c r="S105" i="7"/>
  <c r="U105" i="7" s="1"/>
  <c r="J105" i="7"/>
  <c r="L105" i="7" s="1"/>
  <c r="AB104" i="7"/>
  <c r="AC104" i="7" s="1"/>
  <c r="S104" i="7"/>
  <c r="V104" i="7" s="1"/>
  <c r="J104" i="7"/>
  <c r="L104" i="7" s="1"/>
  <c r="S103" i="7"/>
  <c r="U103" i="7" s="1"/>
  <c r="J103" i="7"/>
  <c r="L103" i="7" s="1"/>
  <c r="AB102" i="7"/>
  <c r="AC102" i="7" s="1"/>
  <c r="S102" i="7"/>
  <c r="U102" i="7" s="1"/>
  <c r="J102" i="7"/>
  <c r="L102" i="7" s="1"/>
  <c r="AB101" i="7"/>
  <c r="AC101" i="7" s="1"/>
  <c r="S101" i="7"/>
  <c r="V101" i="7" s="1"/>
  <c r="J101" i="7"/>
  <c r="L101" i="7" s="1"/>
  <c r="S100" i="7"/>
  <c r="U100" i="7" s="1"/>
  <c r="J100" i="7"/>
  <c r="L100" i="7" s="1"/>
  <c r="AB99" i="7"/>
  <c r="AC99" i="7" s="1"/>
  <c r="S99" i="7"/>
  <c r="V99" i="7" s="1"/>
  <c r="J99" i="7"/>
  <c r="L99" i="7" s="1"/>
  <c r="S98" i="7"/>
  <c r="U98" i="7" s="1"/>
  <c r="J98" i="7"/>
  <c r="L98" i="7" s="1"/>
  <c r="AB97" i="7"/>
  <c r="AC97" i="7" s="1"/>
  <c r="S97" i="7"/>
  <c r="V97" i="7" s="1"/>
  <c r="J97" i="7"/>
  <c r="L97" i="7" s="1"/>
  <c r="S96" i="7"/>
  <c r="U96" i="7" s="1"/>
  <c r="J96" i="7"/>
  <c r="L96" i="7" s="1"/>
  <c r="AB95" i="7"/>
  <c r="AC95" i="7" s="1"/>
  <c r="S95" i="7"/>
  <c r="V95" i="7" s="1"/>
  <c r="J95" i="7"/>
  <c r="L95" i="7" s="1"/>
  <c r="S94" i="7"/>
  <c r="U94" i="7" s="1"/>
  <c r="J94" i="7"/>
  <c r="L94" i="7" s="1"/>
  <c r="AB93" i="7"/>
  <c r="AC93" i="7" s="1"/>
  <c r="S93" i="7"/>
  <c r="V93" i="7" s="1"/>
  <c r="J93" i="7"/>
  <c r="L93" i="7" s="1"/>
  <c r="S92" i="7"/>
  <c r="U92" i="7" s="1"/>
  <c r="J92" i="7"/>
  <c r="L92" i="7" s="1"/>
  <c r="AB91" i="7"/>
  <c r="AC91" i="7" s="1"/>
  <c r="S91" i="7"/>
  <c r="V91" i="7" s="1"/>
  <c r="J91" i="7"/>
  <c r="L91" i="7" s="1"/>
  <c r="S90" i="7"/>
  <c r="U90" i="7" s="1"/>
  <c r="J90" i="7"/>
  <c r="L90" i="7" s="1"/>
  <c r="AB89" i="7"/>
  <c r="AC89" i="7" s="1"/>
  <c r="S89" i="7"/>
  <c r="V89" i="7" s="1"/>
  <c r="J89" i="7"/>
  <c r="L89" i="7" s="1"/>
  <c r="S88" i="7"/>
  <c r="U88" i="7" s="1"/>
  <c r="J88" i="7"/>
  <c r="L88" i="7" s="1"/>
  <c r="AB87" i="7"/>
  <c r="AC87" i="7" s="1"/>
  <c r="S87" i="7"/>
  <c r="U87" i="7" s="1"/>
  <c r="J87" i="7"/>
  <c r="L87" i="7" s="1"/>
  <c r="AB86" i="7"/>
  <c r="AC86" i="7" s="1"/>
  <c r="S86" i="7"/>
  <c r="V86" i="7" s="1"/>
  <c r="J86" i="7"/>
  <c r="L86" i="7" s="1"/>
  <c r="S85" i="7"/>
  <c r="J85" i="7"/>
  <c r="L85" i="7" s="1"/>
  <c r="AB84" i="7"/>
  <c r="AC84" i="7" s="1"/>
  <c r="S84" i="7"/>
  <c r="U84" i="7" s="1"/>
  <c r="J84" i="7"/>
  <c r="L84" i="7" s="1"/>
  <c r="AB83" i="7"/>
  <c r="AC83" i="7" s="1"/>
  <c r="S83" i="7"/>
  <c r="V83" i="7" s="1"/>
  <c r="J83" i="7"/>
  <c r="L83" i="7" s="1"/>
  <c r="S82" i="7"/>
  <c r="U82" i="7" s="1"/>
  <c r="J82" i="7"/>
  <c r="L82" i="7" s="1"/>
  <c r="AB81" i="7"/>
  <c r="AC81" i="7" s="1"/>
  <c r="S81" i="7"/>
  <c r="U81" i="7" s="1"/>
  <c r="J81" i="7"/>
  <c r="L81" i="7" s="1"/>
  <c r="AB80" i="7"/>
  <c r="AC80" i="7" s="1"/>
  <c r="S80" i="7"/>
  <c r="V80" i="7" s="1"/>
  <c r="J80" i="7"/>
  <c r="L80" i="7" s="1"/>
  <c r="S79" i="7"/>
  <c r="U79" i="7" s="1"/>
  <c r="J79" i="7"/>
  <c r="L79" i="7" s="1"/>
  <c r="AB78" i="7"/>
  <c r="AC78" i="7" s="1"/>
  <c r="S78" i="7"/>
  <c r="U78" i="7" s="1"/>
  <c r="J78" i="7"/>
  <c r="L78" i="7" s="1"/>
  <c r="AB77" i="7"/>
  <c r="AC77" i="7" s="1"/>
  <c r="S77" i="7"/>
  <c r="V77" i="7" s="1"/>
  <c r="J77" i="7"/>
  <c r="L77" i="7" s="1"/>
  <c r="S76" i="7"/>
  <c r="U76" i="7" s="1"/>
  <c r="J76" i="7"/>
  <c r="L76" i="7" s="1"/>
  <c r="AB75" i="7"/>
  <c r="AC75" i="7" s="1"/>
  <c r="S75" i="7"/>
  <c r="V75" i="7" s="1"/>
  <c r="J75" i="7"/>
  <c r="L75" i="7" s="1"/>
  <c r="S74" i="7"/>
  <c r="U74" i="7" s="1"/>
  <c r="J74" i="7"/>
  <c r="L74" i="7" s="1"/>
  <c r="AB73" i="7"/>
  <c r="AC73" i="7" s="1"/>
  <c r="S73" i="7"/>
  <c r="U73" i="7" s="1"/>
  <c r="J73" i="7"/>
  <c r="L73" i="7" s="1"/>
  <c r="AB72" i="7"/>
  <c r="AC72" i="7" s="1"/>
  <c r="S72" i="7"/>
  <c r="V72" i="7" s="1"/>
  <c r="J72" i="7"/>
  <c r="L72" i="7" s="1"/>
  <c r="S71" i="7"/>
  <c r="U71" i="7" s="1"/>
  <c r="J71" i="7"/>
  <c r="L71" i="7" s="1"/>
  <c r="AB70" i="7"/>
  <c r="AC70" i="7" s="1"/>
  <c r="S70" i="7"/>
  <c r="U70" i="7" s="1"/>
  <c r="J70" i="7"/>
  <c r="L70" i="7" s="1"/>
  <c r="AB69" i="7"/>
  <c r="AC69" i="7" s="1"/>
  <c r="S69" i="7"/>
  <c r="V69" i="7" s="1"/>
  <c r="J69" i="7"/>
  <c r="L69" i="7" s="1"/>
  <c r="S68" i="7"/>
  <c r="U68" i="7" s="1"/>
  <c r="J68" i="7"/>
  <c r="L68" i="7" s="1"/>
  <c r="AB67" i="7"/>
  <c r="AC67" i="7" s="1"/>
  <c r="S67" i="7"/>
  <c r="U67" i="7" s="1"/>
  <c r="J67" i="7"/>
  <c r="L67" i="7" s="1"/>
  <c r="AB66" i="7"/>
  <c r="AC66" i="7" s="1"/>
  <c r="S66" i="7"/>
  <c r="V66" i="7" s="1"/>
  <c r="J66" i="7"/>
  <c r="L66" i="7" s="1"/>
  <c r="S65" i="7"/>
  <c r="U65" i="7" s="1"/>
  <c r="J65" i="7"/>
  <c r="L65" i="7" s="1"/>
  <c r="AB64" i="7"/>
  <c r="AC64" i="7" s="1"/>
  <c r="S64" i="7"/>
  <c r="U64" i="7" s="1"/>
  <c r="J64" i="7"/>
  <c r="L64" i="7" s="1"/>
  <c r="AB63" i="7"/>
  <c r="AC63" i="7" s="1"/>
  <c r="S63" i="7"/>
  <c r="V63" i="7" s="1"/>
  <c r="J63" i="7"/>
  <c r="L63" i="7" s="1"/>
  <c r="S62" i="7"/>
  <c r="U62" i="7" s="1"/>
  <c r="J62" i="7"/>
  <c r="L62" i="7" s="1"/>
  <c r="AB61" i="7"/>
  <c r="AC61" i="7" s="1"/>
  <c r="S61" i="7"/>
  <c r="U61" i="7" s="1"/>
  <c r="J61" i="7"/>
  <c r="L61" i="7" s="1"/>
  <c r="AB60" i="7"/>
  <c r="AC60" i="7" s="1"/>
  <c r="S60" i="7"/>
  <c r="V60" i="7" s="1"/>
  <c r="J60" i="7"/>
  <c r="L60" i="7" s="1"/>
  <c r="S59" i="7"/>
  <c r="U59" i="7" s="1"/>
  <c r="J59" i="7"/>
  <c r="L59" i="7" s="1"/>
  <c r="AB58" i="7"/>
  <c r="AC58" i="7" s="1"/>
  <c r="S58" i="7"/>
  <c r="U58" i="7" s="1"/>
  <c r="J58" i="7"/>
  <c r="L58" i="7" s="1"/>
  <c r="AB57" i="7"/>
  <c r="AC57" i="7" s="1"/>
  <c r="S57" i="7"/>
  <c r="V57" i="7" s="1"/>
  <c r="J57" i="7"/>
  <c r="L57" i="7" s="1"/>
  <c r="S56" i="7"/>
  <c r="U56" i="7" s="1"/>
  <c r="J56" i="7"/>
  <c r="L56" i="7" s="1"/>
  <c r="AB55" i="7"/>
  <c r="AC55" i="7" s="1"/>
  <c r="S55" i="7"/>
  <c r="U55" i="7" s="1"/>
  <c r="J55" i="7"/>
  <c r="L55" i="7" s="1"/>
  <c r="AB54" i="7"/>
  <c r="AC54" i="7" s="1"/>
  <c r="S54" i="7"/>
  <c r="V54" i="7" s="1"/>
  <c r="J54" i="7"/>
  <c r="L54" i="7" s="1"/>
  <c r="S53" i="7"/>
  <c r="U53" i="7" s="1"/>
  <c r="J53" i="7"/>
  <c r="L53" i="7" s="1"/>
  <c r="AB52" i="7"/>
  <c r="AC52" i="7" s="1"/>
  <c r="S52" i="7"/>
  <c r="U52" i="7" s="1"/>
  <c r="J52" i="7"/>
  <c r="L52" i="7" s="1"/>
  <c r="AB51" i="7"/>
  <c r="AC51" i="7" s="1"/>
  <c r="S51" i="7"/>
  <c r="V51" i="7" s="1"/>
  <c r="J51" i="7"/>
  <c r="L51" i="7" s="1"/>
  <c r="S50" i="7"/>
  <c r="U50" i="7" s="1"/>
  <c r="J50" i="7"/>
  <c r="L50" i="7" s="1"/>
  <c r="AB49" i="7"/>
  <c r="AC49" i="7" s="1"/>
  <c r="S49" i="7"/>
  <c r="U49" i="7" s="1"/>
  <c r="J49" i="7"/>
  <c r="L49" i="7" s="1"/>
  <c r="S48" i="7"/>
  <c r="U48" i="7" s="1"/>
  <c r="J48" i="7"/>
  <c r="L48" i="7" s="1"/>
  <c r="S47" i="7"/>
  <c r="U47" i="7" s="1"/>
  <c r="J47" i="7"/>
  <c r="L47" i="7" s="1"/>
  <c r="AB46" i="7"/>
  <c r="AC46" i="7" s="1"/>
  <c r="S46" i="7"/>
  <c r="J46" i="7"/>
  <c r="L46" i="7" s="1"/>
  <c r="S45" i="7"/>
  <c r="U45" i="7" s="1"/>
  <c r="J45" i="7"/>
  <c r="L45" i="7" s="1"/>
  <c r="AB44" i="7"/>
  <c r="AC44" i="7" s="1"/>
  <c r="S44" i="7"/>
  <c r="J44" i="7"/>
  <c r="L44" i="7" s="1"/>
  <c r="S43" i="7"/>
  <c r="U43" i="7" s="1"/>
  <c r="J43" i="7"/>
  <c r="L43" i="7" s="1"/>
  <c r="AB42" i="7"/>
  <c r="AC42" i="7" s="1"/>
  <c r="S42" i="7"/>
  <c r="U42" i="7" s="1"/>
  <c r="J42" i="7"/>
  <c r="L42" i="7" s="1"/>
  <c r="S41" i="7"/>
  <c r="U41" i="7" s="1"/>
  <c r="J41" i="7"/>
  <c r="L41" i="7" s="1"/>
  <c r="S40" i="7"/>
  <c r="U40" i="7" s="1"/>
  <c r="J40" i="7"/>
  <c r="L40" i="7" s="1"/>
  <c r="AB39" i="7"/>
  <c r="AC39" i="7" s="1"/>
  <c r="S39" i="7"/>
  <c r="U39" i="7" s="1"/>
  <c r="J39" i="7"/>
  <c r="L39" i="7" s="1"/>
  <c r="S38" i="7"/>
  <c r="V38" i="7" s="1"/>
  <c r="J38" i="7"/>
  <c r="L38" i="7" s="1"/>
  <c r="S37" i="7"/>
  <c r="V37" i="7" s="1"/>
  <c r="J37" i="7"/>
  <c r="L37" i="7" s="1"/>
  <c r="S36" i="7"/>
  <c r="V36" i="7" s="1"/>
  <c r="J36" i="7"/>
  <c r="L36" i="7" s="1"/>
  <c r="S35" i="7"/>
  <c r="U35" i="7" s="1"/>
  <c r="J35" i="7"/>
  <c r="L35" i="7" s="1"/>
  <c r="AB34" i="7"/>
  <c r="AC34" i="7" s="1"/>
  <c r="S34" i="7"/>
  <c r="U34" i="7" s="1"/>
  <c r="J34" i="7"/>
  <c r="L34" i="7" s="1"/>
  <c r="S33" i="7"/>
  <c r="U33" i="7" s="1"/>
  <c r="J33" i="7"/>
  <c r="L33" i="7" s="1"/>
  <c r="AB32" i="7"/>
  <c r="AC32" i="7" s="1"/>
  <c r="S32" i="7"/>
  <c r="U32" i="7" s="1"/>
  <c r="J32" i="7"/>
  <c r="L32" i="7" s="1"/>
  <c r="AB31" i="7"/>
  <c r="AC31" i="7" s="1"/>
  <c r="S31" i="7"/>
  <c r="U31" i="7" s="1"/>
  <c r="J31" i="7"/>
  <c r="L31" i="7" s="1"/>
  <c r="S30" i="7"/>
  <c r="U30" i="7" s="1"/>
  <c r="J30" i="7"/>
  <c r="L30" i="7" s="1"/>
  <c r="AB28" i="7"/>
  <c r="AC28" i="7" s="1"/>
  <c r="S28" i="7"/>
  <c r="U28" i="7" s="1"/>
  <c r="J28" i="7"/>
  <c r="L28" i="7" s="1"/>
  <c r="S27" i="7"/>
  <c r="U27" i="7" s="1"/>
  <c r="S12" i="7"/>
  <c r="U12" i="7" s="1"/>
  <c r="J12" i="7"/>
  <c r="L12" i="7" s="1"/>
  <c r="Z54" i="8" l="1"/>
  <c r="AA54" i="8"/>
  <c r="X80" i="7"/>
  <c r="X93" i="7"/>
  <c r="X54" i="7"/>
  <c r="W57" i="7"/>
  <c r="X66" i="7"/>
  <c r="W113" i="7"/>
  <c r="U46" i="7"/>
  <c r="V46" i="7" s="1"/>
  <c r="U85" i="7"/>
  <c r="V85" i="7" s="1"/>
  <c r="S100" i="8"/>
  <c r="U89" i="8"/>
  <c r="U100" i="8" s="1"/>
  <c r="T126" i="8"/>
  <c r="T137" i="8" s="1"/>
  <c r="U126" i="8"/>
  <c r="U137" i="8" s="1"/>
  <c r="S62" i="8"/>
  <c r="U50" i="8"/>
  <c r="U62" i="8" s="1"/>
  <c r="S254" i="8"/>
  <c r="U242" i="8"/>
  <c r="U254" i="8" s="1"/>
  <c r="U476" i="8"/>
  <c r="T50" i="8"/>
  <c r="W214" i="8"/>
  <c r="Z204" i="8"/>
  <c r="Z214" i="8" s="1"/>
  <c r="W439" i="8"/>
  <c r="Z428" i="8"/>
  <c r="Z439" i="8" s="1"/>
  <c r="W513" i="8"/>
  <c r="Z502" i="8"/>
  <c r="Z513" i="8" s="1"/>
  <c r="W550" i="8"/>
  <c r="Z539" i="8"/>
  <c r="Z550" i="8" s="1"/>
  <c r="Z765" i="8"/>
  <c r="Z776" i="8" s="1"/>
  <c r="Z992" i="8"/>
  <c r="Z1003" i="8" s="1"/>
  <c r="Z802" i="8"/>
  <c r="Z813" i="8" s="1"/>
  <c r="Z878" i="8"/>
  <c r="Z889" i="8" s="1"/>
  <c r="Z689" i="8"/>
  <c r="Z700" i="8" s="1"/>
  <c r="Z840" i="8"/>
  <c r="Z851" i="8" s="1"/>
  <c r="Z1032" i="8"/>
  <c r="Z1043" i="8" s="1"/>
  <c r="Z1112" i="8"/>
  <c r="Z1124" i="8" s="1"/>
  <c r="Z1153" i="8"/>
  <c r="Z1165" i="8" s="1"/>
  <c r="Z1311" i="8"/>
  <c r="Z1323" i="8" s="1"/>
  <c r="W137" i="8"/>
  <c r="Z127" i="8"/>
  <c r="Z137" i="8" s="1"/>
  <c r="W176" i="8"/>
  <c r="Z166" i="8"/>
  <c r="Z176" i="8" s="1"/>
  <c r="W291" i="8"/>
  <c r="Z280" i="8"/>
  <c r="Z291" i="8" s="1"/>
  <c r="W328" i="8"/>
  <c r="Z317" i="8"/>
  <c r="Z328" i="8" s="1"/>
  <c r="W365" i="8"/>
  <c r="Z354" i="8"/>
  <c r="Z365" i="8" s="1"/>
  <c r="W402" i="8"/>
  <c r="Z390" i="8"/>
  <c r="Z402" i="8" s="1"/>
  <c r="W476" i="8"/>
  <c r="Z465" i="8"/>
  <c r="Z476" i="8" s="1"/>
  <c r="Z613" i="8"/>
  <c r="Z624" i="8" s="1"/>
  <c r="Z727" i="8"/>
  <c r="Z738" i="8" s="1"/>
  <c r="W587" i="8"/>
  <c r="Z575" i="8"/>
  <c r="Z587" i="8" s="1"/>
  <c r="Z651" i="8"/>
  <c r="Z662" i="8" s="1"/>
  <c r="Z915" i="8"/>
  <c r="Z927" i="8" s="1"/>
  <c r="Z1073" i="8"/>
  <c r="Z1084" i="8" s="1"/>
  <c r="Z1193" i="8"/>
  <c r="Z1205" i="8" s="1"/>
  <c r="Z1231" i="8"/>
  <c r="Z1243" i="8" s="1"/>
  <c r="Z1271" i="8"/>
  <c r="Z1283" i="8" s="1"/>
  <c r="AA1431" i="8"/>
  <c r="AA1443" i="8" s="1"/>
  <c r="AA1392" i="8"/>
  <c r="AA1403" i="8" s="1"/>
  <c r="AA1511" i="8"/>
  <c r="AA1523" i="8" s="1"/>
  <c r="AA1591" i="8"/>
  <c r="AA1603" i="8" s="1"/>
  <c r="AA1471" i="8"/>
  <c r="AA1483" i="8" s="1"/>
  <c r="AA1551" i="8"/>
  <c r="AA1563" i="8" s="1"/>
  <c r="T952" i="8"/>
  <c r="T964" i="8" s="1"/>
  <c r="S964" i="8"/>
  <c r="W953" i="8"/>
  <c r="T1603" i="8"/>
  <c r="W1603" i="8"/>
  <c r="T1563" i="8"/>
  <c r="W1563" i="8"/>
  <c r="T1523" i="8"/>
  <c r="W1523" i="8"/>
  <c r="T1483" i="8"/>
  <c r="W1483" i="8"/>
  <c r="T1443" i="8"/>
  <c r="W1443" i="8"/>
  <c r="T1403" i="8"/>
  <c r="W1403" i="8"/>
  <c r="T1363" i="8"/>
  <c r="W1363" i="8"/>
  <c r="T1323" i="8"/>
  <c r="W1323" i="8"/>
  <c r="T1283" i="8"/>
  <c r="W1283" i="8"/>
  <c r="T1243" i="8"/>
  <c r="W1243" i="8"/>
  <c r="T1205" i="8"/>
  <c r="W1205" i="8"/>
  <c r="T1165" i="8"/>
  <c r="W1165" i="8"/>
  <c r="T1124" i="8"/>
  <c r="W1124" i="8"/>
  <c r="T1084" i="8"/>
  <c r="W1084" i="8"/>
  <c r="T1043" i="8"/>
  <c r="W1043" i="8"/>
  <c r="T1003" i="8"/>
  <c r="W1003" i="8"/>
  <c r="T927" i="8"/>
  <c r="W927" i="8"/>
  <c r="T889" i="8"/>
  <c r="W889" i="8"/>
  <c r="T851" i="8"/>
  <c r="W851" i="8"/>
  <c r="T813" i="8"/>
  <c r="W813" i="8"/>
  <c r="T776" i="8"/>
  <c r="W776" i="8"/>
  <c r="T738" i="8"/>
  <c r="W738" i="8"/>
  <c r="T700" i="8"/>
  <c r="W700" i="8"/>
  <c r="T662" i="8"/>
  <c r="W662" i="8"/>
  <c r="T624" i="8"/>
  <c r="W624" i="8"/>
  <c r="AB16" i="7"/>
  <c r="AC16" i="7" s="1"/>
  <c r="AB20" i="7"/>
  <c r="AC20" i="7" s="1"/>
  <c r="AB13" i="7"/>
  <c r="AC13" i="7" s="1"/>
  <c r="AB15" i="7"/>
  <c r="AC15" i="7" s="1"/>
  <c r="AB17" i="7"/>
  <c r="AC17" i="7" s="1"/>
  <c r="AB19" i="7"/>
  <c r="AC19" i="7" s="1"/>
  <c r="AB14" i="7"/>
  <c r="AC14" i="7" s="1"/>
  <c r="AB18" i="7"/>
  <c r="AC18" i="7" s="1"/>
  <c r="W36" i="7"/>
  <c r="X38" i="7"/>
  <c r="Z38" i="7" s="1"/>
  <c r="T242" i="8"/>
  <c r="T254" i="8" s="1"/>
  <c r="T328" i="8"/>
  <c r="S214" i="8"/>
  <c r="T203" i="8"/>
  <c r="T214" i="8" s="1"/>
  <c r="S137" i="8"/>
  <c r="S176" i="8"/>
  <c r="T165" i="8"/>
  <c r="T176" i="8" s="1"/>
  <c r="T89" i="8"/>
  <c r="T100" i="8" s="1"/>
  <c r="S12" i="8"/>
  <c r="W12" i="8" s="1"/>
  <c r="Y12" i="8" s="1"/>
  <c r="T62" i="8"/>
  <c r="T12" i="8"/>
  <c r="T24" i="8" s="1"/>
  <c r="X104" i="7"/>
  <c r="W75" i="7"/>
  <c r="V48" i="7"/>
  <c r="W48" i="7" s="1"/>
  <c r="W63" i="7"/>
  <c r="X63" i="7"/>
  <c r="W89" i="7"/>
  <c r="X89" i="7"/>
  <c r="W111" i="7"/>
  <c r="W115" i="7"/>
  <c r="W51" i="7"/>
  <c r="X51" i="7"/>
  <c r="W77" i="7"/>
  <c r="X77" i="7"/>
  <c r="W91" i="7"/>
  <c r="X91" i="7"/>
  <c r="V28" i="7"/>
  <c r="X28" i="7" s="1"/>
  <c r="V40" i="7"/>
  <c r="W40" i="7" s="1"/>
  <c r="V55" i="7"/>
  <c r="W55" i="7" s="1"/>
  <c r="V59" i="7"/>
  <c r="W59" i="7" s="1"/>
  <c r="V103" i="7"/>
  <c r="W103" i="7" s="1"/>
  <c r="V105" i="7"/>
  <c r="V27" i="7"/>
  <c r="V32" i="7"/>
  <c r="X32" i="7" s="1"/>
  <c r="V35" i="7"/>
  <c r="X35" i="7" s="1"/>
  <c r="Z35" i="7" s="1"/>
  <c r="AB35" i="7" s="1"/>
  <c r="AC35" i="7" s="1"/>
  <c r="V39" i="7"/>
  <c r="W39" i="7" s="1"/>
  <c r="V42" i="7"/>
  <c r="W42" i="7" s="1"/>
  <c r="V43" i="7"/>
  <c r="U44" i="7"/>
  <c r="V44" i="7" s="1"/>
  <c r="V45" i="7"/>
  <c r="W45" i="7" s="1"/>
  <c r="V56" i="7"/>
  <c r="W56" i="7" s="1"/>
  <c r="V58" i="7"/>
  <c r="W58" i="7" s="1"/>
  <c r="V67" i="7"/>
  <c r="V68" i="7"/>
  <c r="V70" i="7"/>
  <c r="V71" i="7"/>
  <c r="W71" i="7" s="1"/>
  <c r="X75" i="7"/>
  <c r="V81" i="7"/>
  <c r="X81" i="7" s="1"/>
  <c r="V82" i="7"/>
  <c r="V84" i="7"/>
  <c r="V94" i="7"/>
  <c r="X94" i="7" s="1"/>
  <c r="Z94" i="7" s="1"/>
  <c r="V112" i="7"/>
  <c r="X112" i="7" s="1"/>
  <c r="Z112" i="7" s="1"/>
  <c r="AB112" i="7" s="1"/>
  <c r="AC112" i="7" s="1"/>
  <c r="V114" i="7"/>
  <c r="X114" i="7" s="1"/>
  <c r="Z114" i="7" s="1"/>
  <c r="AB114" i="7" s="1"/>
  <c r="AC114" i="7" s="1"/>
  <c r="V116" i="7"/>
  <c r="X116" i="7" s="1"/>
  <c r="Z116" i="7" s="1"/>
  <c r="AB116" i="7" s="1"/>
  <c r="AC116" i="7" s="1"/>
  <c r="W37" i="7"/>
  <c r="X37" i="7"/>
  <c r="Z37" i="7" s="1"/>
  <c r="AB38" i="7"/>
  <c r="AC38" i="7" s="1"/>
  <c r="V12" i="7"/>
  <c r="W12" i="7" s="1"/>
  <c r="V30" i="7"/>
  <c r="X30" i="7" s="1"/>
  <c r="Z30" i="7" s="1"/>
  <c r="V31" i="7"/>
  <c r="X31" i="7" s="1"/>
  <c r="W32" i="7"/>
  <c r="V33" i="7"/>
  <c r="W33" i="7" s="1"/>
  <c r="V34" i="7"/>
  <c r="X34" i="7" s="1"/>
  <c r="W35" i="7"/>
  <c r="X36" i="7"/>
  <c r="Z36" i="7" s="1"/>
  <c r="W38" i="7"/>
  <c r="W54" i="7"/>
  <c r="W66" i="7"/>
  <c r="W67" i="7"/>
  <c r="X67" i="7"/>
  <c r="W69" i="7"/>
  <c r="X69" i="7"/>
  <c r="V87" i="7"/>
  <c r="W99" i="7"/>
  <c r="X99" i="7"/>
  <c r="W109" i="7"/>
  <c r="X109" i="7"/>
  <c r="X40" i="7"/>
  <c r="Z40" i="7" s="1"/>
  <c r="V41" i="7"/>
  <c r="X41" i="7" s="1"/>
  <c r="Z41" i="7" s="1"/>
  <c r="X42" i="7"/>
  <c r="X45" i="7"/>
  <c r="Z45" i="7" s="1"/>
  <c r="V47" i="7"/>
  <c r="X47" i="7" s="1"/>
  <c r="Z47" i="7" s="1"/>
  <c r="V49" i="7"/>
  <c r="X49" i="7" s="1"/>
  <c r="V50" i="7"/>
  <c r="X50" i="7" s="1"/>
  <c r="Z50" i="7" s="1"/>
  <c r="V52" i="7"/>
  <c r="X52" i="7" s="1"/>
  <c r="V53" i="7"/>
  <c r="X53" i="7" s="1"/>
  <c r="Z53" i="7" s="1"/>
  <c r="X55" i="7"/>
  <c r="X57" i="7"/>
  <c r="X59" i="7"/>
  <c r="Z59" i="7" s="1"/>
  <c r="X60" i="7"/>
  <c r="W60" i="7"/>
  <c r="V61" i="7"/>
  <c r="X61" i="7" s="1"/>
  <c r="V62" i="7"/>
  <c r="X62" i="7" s="1"/>
  <c r="Z62" i="7" s="1"/>
  <c r="V64" i="7"/>
  <c r="X64" i="7" s="1"/>
  <c r="V65" i="7"/>
  <c r="X65" i="7" s="1"/>
  <c r="Z65" i="7" s="1"/>
  <c r="V73" i="7"/>
  <c r="V79" i="7"/>
  <c r="W80" i="7"/>
  <c r="W81" i="7"/>
  <c r="W83" i="7"/>
  <c r="X83" i="7"/>
  <c r="X72" i="7"/>
  <c r="W72" i="7"/>
  <c r="V74" i="7"/>
  <c r="W74" i="7" s="1"/>
  <c r="V76" i="7"/>
  <c r="W76" i="7" s="1"/>
  <c r="V78" i="7"/>
  <c r="W78" i="7" s="1"/>
  <c r="X86" i="7"/>
  <c r="W86" i="7"/>
  <c r="V88" i="7"/>
  <c r="W88" i="7" s="1"/>
  <c r="V90" i="7"/>
  <c r="W90" i="7" s="1"/>
  <c r="V92" i="7"/>
  <c r="W92" i="7" s="1"/>
  <c r="W93" i="7"/>
  <c r="W94" i="7"/>
  <c r="V96" i="7"/>
  <c r="X95" i="7"/>
  <c r="W95" i="7"/>
  <c r="W97" i="7"/>
  <c r="X97" i="7"/>
  <c r="W101" i="7"/>
  <c r="X101" i="7"/>
  <c r="W105" i="7"/>
  <c r="W107" i="7"/>
  <c r="X107" i="7"/>
  <c r="V98" i="7"/>
  <c r="V100" i="7"/>
  <c r="V102" i="7"/>
  <c r="W104" i="7"/>
  <c r="X105" i="7"/>
  <c r="V106" i="7"/>
  <c r="V108" i="7"/>
  <c r="V110" i="7"/>
  <c r="X111" i="7"/>
  <c r="X113" i="7"/>
  <c r="X115" i="7"/>
  <c r="V117" i="7"/>
  <c r="W117" i="7" s="1"/>
  <c r="Z12" i="8" l="1"/>
  <c r="AA12" i="8" s="1"/>
  <c r="X85" i="7"/>
  <c r="Z85" i="7" s="1"/>
  <c r="W85" i="7"/>
  <c r="W46" i="7"/>
  <c r="X46" i="7"/>
  <c r="W114" i="7"/>
  <c r="X71" i="7"/>
  <c r="Z71" i="7" s="1"/>
  <c r="S24" i="8"/>
  <c r="U12" i="8"/>
  <c r="U24" i="8" s="1"/>
  <c r="AA280" i="8"/>
  <c r="AA291" i="8" s="1"/>
  <c r="AA428" i="8"/>
  <c r="AA439" i="8" s="1"/>
  <c r="AA727" i="8"/>
  <c r="AA738" i="8" s="1"/>
  <c r="AA613" i="8"/>
  <c r="AA624" i="8" s="1"/>
  <c r="AA465" i="8"/>
  <c r="AA476" i="8" s="1"/>
  <c r="AA354" i="8"/>
  <c r="AA365" i="8" s="1"/>
  <c r="AA127" i="8"/>
  <c r="AA137" i="8" s="1"/>
  <c r="AA992" i="8"/>
  <c r="AA1003" i="8" s="1"/>
  <c r="AA765" i="8"/>
  <c r="AA776" i="8" s="1"/>
  <c r="AA539" i="8"/>
  <c r="AA550" i="8" s="1"/>
  <c r="AA1271" i="8"/>
  <c r="AA1283" i="8" s="1"/>
  <c r="AA1231" i="8"/>
  <c r="AA1243" i="8" s="1"/>
  <c r="AA1193" i="8"/>
  <c r="AA1205" i="8" s="1"/>
  <c r="AA1073" i="8"/>
  <c r="AA1084" i="8" s="1"/>
  <c r="AA915" i="8"/>
  <c r="AA927" i="8" s="1"/>
  <c r="AA651" i="8"/>
  <c r="AA662" i="8" s="1"/>
  <c r="AA575" i="8"/>
  <c r="AA587" i="8" s="1"/>
  <c r="AA390" i="8"/>
  <c r="AA402" i="8" s="1"/>
  <c r="AA317" i="8"/>
  <c r="AA328" i="8" s="1"/>
  <c r="AA166" i="8"/>
  <c r="AA176" i="8" s="1"/>
  <c r="AA1311" i="8"/>
  <c r="AA1323" i="8" s="1"/>
  <c r="AA1153" i="8"/>
  <c r="AA1165" i="8" s="1"/>
  <c r="AA1112" i="8"/>
  <c r="AA1124" i="8" s="1"/>
  <c r="AA1032" i="8"/>
  <c r="AA1043" i="8" s="1"/>
  <c r="AA840" i="8"/>
  <c r="AA851" i="8" s="1"/>
  <c r="AA689" i="8"/>
  <c r="AA700" i="8" s="1"/>
  <c r="AA878" i="8"/>
  <c r="AA889" i="8" s="1"/>
  <c r="AA802" i="8"/>
  <c r="AA813" i="8" s="1"/>
  <c r="Z953" i="8"/>
  <c r="Z964" i="8" s="1"/>
  <c r="AA502" i="8"/>
  <c r="AA513" i="8" s="1"/>
  <c r="AA204" i="8"/>
  <c r="AA214" i="8" s="1"/>
  <c r="W242" i="8"/>
  <c r="W62" i="8"/>
  <c r="W964" i="8"/>
  <c r="W89" i="8"/>
  <c r="X103" i="7"/>
  <c r="Z103" i="7" s="1"/>
  <c r="AB103" i="7" s="1"/>
  <c r="AC103" i="7" s="1"/>
  <c r="X56" i="7"/>
  <c r="Z56" i="7" s="1"/>
  <c r="X48" i="7"/>
  <c r="Z48" i="7" s="1"/>
  <c r="AB48" i="7" s="1"/>
  <c r="AC48" i="7" s="1"/>
  <c r="X73" i="7"/>
  <c r="W73" i="7"/>
  <c r="X79" i="7"/>
  <c r="Z79" i="7" s="1"/>
  <c r="AB79" i="7" s="1"/>
  <c r="AC79" i="7" s="1"/>
  <c r="W79" i="7"/>
  <c r="X87" i="7"/>
  <c r="W87" i="7"/>
  <c r="W116" i="7"/>
  <c r="W112" i="7"/>
  <c r="W64" i="7"/>
  <c r="W62" i="7"/>
  <c r="X58" i="7"/>
  <c r="W50" i="7"/>
  <c r="X39" i="7"/>
  <c r="W28" i="7"/>
  <c r="W82" i="7"/>
  <c r="X82" i="7"/>
  <c r="Z82" i="7" s="1"/>
  <c r="AB82" i="7" s="1"/>
  <c r="AC82" i="7" s="1"/>
  <c r="W70" i="7"/>
  <c r="X70" i="7"/>
  <c r="W43" i="7"/>
  <c r="X43" i="7"/>
  <c r="Z43" i="7" s="1"/>
  <c r="AB43" i="7" s="1"/>
  <c r="AC43" i="7" s="1"/>
  <c r="X27" i="7"/>
  <c r="Z27" i="7" s="1"/>
  <c r="W27" i="7"/>
  <c r="W84" i="7"/>
  <c r="X84" i="7"/>
  <c r="W68" i="7"/>
  <c r="X68" i="7"/>
  <c r="Z68" i="7" s="1"/>
  <c r="AB68" i="7" s="1"/>
  <c r="AC68" i="7" s="1"/>
  <c r="W44" i="7"/>
  <c r="X44" i="7"/>
  <c r="W52" i="7"/>
  <c r="W110" i="7"/>
  <c r="X110" i="7"/>
  <c r="Z110" i="7" s="1"/>
  <c r="X106" i="7"/>
  <c r="Z106" i="7" s="1"/>
  <c r="W106" i="7"/>
  <c r="X102" i="7"/>
  <c r="W102" i="7"/>
  <c r="W98" i="7"/>
  <c r="X98" i="7"/>
  <c r="Z98" i="7" s="1"/>
  <c r="AB50" i="7"/>
  <c r="AC50" i="7" s="1"/>
  <c r="W108" i="7"/>
  <c r="X108" i="7"/>
  <c r="Z108" i="7" s="1"/>
  <c r="W100" i="7"/>
  <c r="X100" i="7"/>
  <c r="Z100" i="7" s="1"/>
  <c r="X96" i="7"/>
  <c r="Z96" i="7" s="1"/>
  <c r="W96" i="7"/>
  <c r="AB62" i="7"/>
  <c r="AC62" i="7" s="1"/>
  <c r="AB30" i="7"/>
  <c r="AC30" i="7" s="1"/>
  <c r="X92" i="7"/>
  <c r="Z92" i="7" s="1"/>
  <c r="X90" i="7"/>
  <c r="Z90" i="7" s="1"/>
  <c r="X88" i="7"/>
  <c r="Z88" i="7" s="1"/>
  <c r="AB71" i="7"/>
  <c r="AC71" i="7" s="1"/>
  <c r="AB65" i="7"/>
  <c r="AC65" i="7" s="1"/>
  <c r="AB59" i="7"/>
  <c r="AC59" i="7" s="1"/>
  <c r="W53" i="7"/>
  <c r="W49" i="7"/>
  <c r="AB47" i="7"/>
  <c r="AC47" i="7" s="1"/>
  <c r="AB45" i="7"/>
  <c r="AC45" i="7" s="1"/>
  <c r="W41" i="7"/>
  <c r="X117" i="7"/>
  <c r="X78" i="7"/>
  <c r="X76" i="7"/>
  <c r="Z76" i="7" s="1"/>
  <c r="X74" i="7"/>
  <c r="Z74" i="7" s="1"/>
  <c r="AB36" i="7"/>
  <c r="AC36" i="7" s="1"/>
  <c r="W34" i="7"/>
  <c r="W31" i="7"/>
  <c r="W30" i="7"/>
  <c r="X33" i="7"/>
  <c r="Z33" i="7" s="1"/>
  <c r="X12" i="7"/>
  <c r="Z12" i="7" s="1"/>
  <c r="AB94" i="7"/>
  <c r="AC94" i="7" s="1"/>
  <c r="W65" i="7"/>
  <c r="W61" i="7"/>
  <c r="AB56" i="7"/>
  <c r="AC56" i="7" s="1"/>
  <c r="AB53" i="7"/>
  <c r="AC53" i="7" s="1"/>
  <c r="W47" i="7"/>
  <c r="AB41" i="7"/>
  <c r="AC41" i="7" s="1"/>
  <c r="AB40" i="7"/>
  <c r="AC40" i="7" s="1"/>
  <c r="AB85" i="7"/>
  <c r="AC85" i="7" s="1"/>
  <c r="AB37" i="7"/>
  <c r="AC37" i="7" s="1"/>
  <c r="AB27" i="7"/>
  <c r="AC27" i="7" s="1"/>
  <c r="AA953" i="8" l="1"/>
  <c r="AA964" i="8" s="1"/>
  <c r="Z89" i="8"/>
  <c r="Z100" i="8" s="1"/>
  <c r="Z62" i="8"/>
  <c r="W254" i="8"/>
  <c r="Z242" i="8"/>
  <c r="Z254" i="8" s="1"/>
  <c r="W100" i="8"/>
  <c r="AB12" i="7"/>
  <c r="AC12" i="7" s="1"/>
  <c r="AB74" i="7"/>
  <c r="AC74" i="7" s="1"/>
  <c r="AB90" i="7"/>
  <c r="AC90" i="7" s="1"/>
  <c r="AB100" i="7"/>
  <c r="AC100" i="7" s="1"/>
  <c r="AB108" i="7"/>
  <c r="AC108" i="7" s="1"/>
  <c r="AB98" i="7"/>
  <c r="AC98" i="7" s="1"/>
  <c r="AB110" i="7"/>
  <c r="AC110" i="7" s="1"/>
  <c r="AB33" i="7"/>
  <c r="AC33" i="7" s="1"/>
  <c r="AB76" i="7"/>
  <c r="AC76" i="7" s="1"/>
  <c r="AB117" i="7"/>
  <c r="AC117" i="7" s="1"/>
  <c r="AB88" i="7"/>
  <c r="AC88" i="7" s="1"/>
  <c r="AB92" i="7"/>
  <c r="AC92" i="7" s="1"/>
  <c r="AB96" i="7"/>
  <c r="AC96" i="7" s="1"/>
  <c r="AB106" i="7"/>
  <c r="AC106" i="7" s="1"/>
  <c r="AA62" i="8" l="1"/>
  <c r="AA89" i="8"/>
  <c r="AA100" i="8" s="1"/>
  <c r="W24" i="8"/>
  <c r="Z24" i="8"/>
  <c r="AA242" i="8"/>
  <c r="AA254" i="8" s="1"/>
  <c r="AA24" i="8" l="1"/>
  <c r="T356" i="5"/>
  <c r="T357" i="5"/>
  <c r="W357" i="5" s="1"/>
  <c r="T358" i="5"/>
  <c r="T359" i="5"/>
  <c r="W359" i="5" s="1"/>
  <c r="T360" i="5"/>
  <c r="T361" i="5"/>
  <c r="W361" i="5" s="1"/>
  <c r="T362" i="5"/>
  <c r="W362" i="5" s="1"/>
  <c r="T363" i="5"/>
  <c r="W363" i="5" s="1"/>
  <c r="T364" i="5"/>
  <c r="W364" i="5" s="1"/>
  <c r="T365" i="5"/>
  <c r="T366" i="5"/>
  <c r="W366" i="5" s="1"/>
  <c r="T367" i="5"/>
  <c r="W367" i="5" s="1"/>
  <c r="T368" i="5"/>
  <c r="T369" i="5"/>
  <c r="V369" i="5" s="1"/>
  <c r="T370" i="5"/>
  <c r="W370" i="5" s="1"/>
  <c r="T371" i="5"/>
  <c r="W371" i="5" s="1"/>
  <c r="T372" i="5"/>
  <c r="T373" i="5"/>
  <c r="W373" i="5" s="1"/>
  <c r="T374" i="5"/>
  <c r="T375" i="5"/>
  <c r="W375" i="5" s="1"/>
  <c r="T376" i="5"/>
  <c r="W376" i="5" s="1"/>
  <c r="T377" i="5"/>
  <c r="V377" i="5" s="1"/>
  <c r="T378" i="5"/>
  <c r="T379" i="5"/>
  <c r="W379" i="5" s="1"/>
  <c r="T380" i="5"/>
  <c r="W380" i="5" s="1"/>
  <c r="T381" i="5"/>
  <c r="T383" i="5"/>
  <c r="J340" i="5"/>
  <c r="L340" i="5" s="1"/>
  <c r="J341" i="5"/>
  <c r="L341" i="5" s="1"/>
  <c r="J342" i="5"/>
  <c r="L342" i="5" s="1"/>
  <c r="J343" i="5"/>
  <c r="L343" i="5" s="1"/>
  <c r="J344" i="5"/>
  <c r="L344" i="5" s="1"/>
  <c r="J345" i="5"/>
  <c r="L345" i="5" s="1"/>
  <c r="J346" i="5"/>
  <c r="L346" i="5" s="1"/>
  <c r="J347" i="5"/>
  <c r="L347" i="5" s="1"/>
  <c r="J348" i="5"/>
  <c r="L348" i="5" s="1"/>
  <c r="J349" i="5"/>
  <c r="L349" i="5" s="1"/>
  <c r="J350" i="5"/>
  <c r="L350" i="5" s="1"/>
  <c r="J351" i="5"/>
  <c r="L351" i="5" s="1"/>
  <c r="J352" i="5"/>
  <c r="L352" i="5" s="1"/>
  <c r="J353" i="5"/>
  <c r="L353" i="5" s="1"/>
  <c r="J354" i="5"/>
  <c r="L354" i="5" s="1"/>
  <c r="J355" i="5"/>
  <c r="L355" i="5" s="1"/>
  <c r="J356" i="5"/>
  <c r="L356" i="5" s="1"/>
  <c r="J357" i="5"/>
  <c r="L357" i="5" s="1"/>
  <c r="J358" i="5"/>
  <c r="L358" i="5" s="1"/>
  <c r="J359" i="5"/>
  <c r="L359" i="5" s="1"/>
  <c r="J360" i="5"/>
  <c r="L360" i="5" s="1"/>
  <c r="J361" i="5"/>
  <c r="L361" i="5" s="1"/>
  <c r="J362" i="5"/>
  <c r="L362" i="5" s="1"/>
  <c r="J363" i="5"/>
  <c r="L363" i="5" s="1"/>
  <c r="J364" i="5"/>
  <c r="L364" i="5" s="1"/>
  <c r="J365" i="5"/>
  <c r="L365" i="5" s="1"/>
  <c r="J366" i="5"/>
  <c r="L366" i="5" s="1"/>
  <c r="J367" i="5"/>
  <c r="L367" i="5" s="1"/>
  <c r="J368" i="5"/>
  <c r="L368" i="5" s="1"/>
  <c r="J369" i="5"/>
  <c r="L369" i="5" s="1"/>
  <c r="J370" i="5"/>
  <c r="L370" i="5" s="1"/>
  <c r="J371" i="5"/>
  <c r="L371" i="5" s="1"/>
  <c r="J372" i="5"/>
  <c r="L372" i="5" s="1"/>
  <c r="J373" i="5"/>
  <c r="L373" i="5" s="1"/>
  <c r="J374" i="5"/>
  <c r="L374" i="5" s="1"/>
  <c r="J375" i="5"/>
  <c r="L375" i="5" s="1"/>
  <c r="J376" i="5"/>
  <c r="L376" i="5" s="1"/>
  <c r="J377" i="5"/>
  <c r="L377" i="5" s="1"/>
  <c r="J378" i="5"/>
  <c r="L378" i="5" s="1"/>
  <c r="J379" i="5"/>
  <c r="L379" i="5" s="1"/>
  <c r="J380" i="5"/>
  <c r="L380" i="5" s="1"/>
  <c r="J381" i="5"/>
  <c r="L381" i="5" s="1"/>
  <c r="J383" i="5"/>
  <c r="L383" i="5" s="1"/>
  <c r="X380" i="5" l="1"/>
  <c r="X367" i="5"/>
  <c r="X364" i="5"/>
  <c r="X357" i="5"/>
  <c r="X376" i="5"/>
  <c r="X373" i="5"/>
  <c r="X370" i="5"/>
  <c r="X362" i="5"/>
  <c r="X359" i="5"/>
  <c r="V383" i="5"/>
  <c r="W383" i="5" s="1"/>
  <c r="X383" i="5" s="1"/>
  <c r="V381" i="5"/>
  <c r="W381" i="5" s="1"/>
  <c r="X381" i="5" s="1"/>
  <c r="V378" i="5"/>
  <c r="W378" i="5" s="1"/>
  <c r="X378" i="5" s="1"/>
  <c r="V374" i="5"/>
  <c r="W374" i="5" s="1"/>
  <c r="X374" i="5" s="1"/>
  <c r="V365" i="5"/>
  <c r="W365" i="5" s="1"/>
  <c r="X365" i="5" s="1"/>
  <c r="V360" i="5"/>
  <c r="W360" i="5" s="1"/>
  <c r="X360" i="5" s="1"/>
  <c r="V358" i="5"/>
  <c r="W358" i="5" s="1"/>
  <c r="X358" i="5" s="1"/>
  <c r="V356" i="5"/>
  <c r="W356" i="5" s="1"/>
  <c r="X356" i="5" s="1"/>
  <c r="W377" i="5"/>
  <c r="X377" i="5" s="1"/>
  <c r="X379" i="5"/>
  <c r="X375" i="5"/>
  <c r="X371" i="5"/>
  <c r="X366" i="5"/>
  <c r="X363" i="5"/>
  <c r="X361" i="5"/>
  <c r="V372" i="5"/>
  <c r="W372" i="5" s="1"/>
  <c r="X372" i="5" s="1"/>
  <c r="V368" i="5"/>
  <c r="W368" i="5" s="1"/>
  <c r="X368" i="5" s="1"/>
  <c r="W369" i="5"/>
  <c r="X369" i="5" s="1"/>
  <c r="T316" i="5"/>
  <c r="W316" i="5" s="1"/>
  <c r="T317" i="5"/>
  <c r="V317" i="5" s="1"/>
  <c r="T318" i="5"/>
  <c r="W318" i="5" s="1"/>
  <c r="T319" i="5"/>
  <c r="T320" i="5"/>
  <c r="W320" i="5" s="1"/>
  <c r="T321" i="5"/>
  <c r="W321" i="5" s="1"/>
  <c r="T322" i="5"/>
  <c r="W322" i="5" s="1"/>
  <c r="T323" i="5"/>
  <c r="T324" i="5"/>
  <c r="W324" i="5" s="1"/>
  <c r="T325" i="5"/>
  <c r="T326" i="5"/>
  <c r="W326" i="5" s="1"/>
  <c r="T327" i="5"/>
  <c r="W327" i="5" s="1"/>
  <c r="T328" i="5"/>
  <c r="W328" i="5" s="1"/>
  <c r="T329" i="5"/>
  <c r="W329" i="5" s="1"/>
  <c r="T330" i="5"/>
  <c r="T331" i="5"/>
  <c r="T332" i="5"/>
  <c r="W332" i="5" s="1"/>
  <c r="T333" i="5"/>
  <c r="W333" i="5" s="1"/>
  <c r="T334" i="5"/>
  <c r="T335" i="5"/>
  <c r="W335" i="5" s="1"/>
  <c r="T336" i="5"/>
  <c r="W336" i="5" s="1"/>
  <c r="T337" i="5"/>
  <c r="T338" i="5"/>
  <c r="W338" i="5" s="1"/>
  <c r="T339" i="5"/>
  <c r="W339" i="5" s="1"/>
  <c r="T340" i="5"/>
  <c r="T341" i="5"/>
  <c r="W341" i="5" s="1"/>
  <c r="X341" i="5" s="1"/>
  <c r="T342" i="5"/>
  <c r="W342" i="5" s="1"/>
  <c r="X342" i="5" s="1"/>
  <c r="T343" i="5"/>
  <c r="T344" i="5"/>
  <c r="T345" i="5"/>
  <c r="W345" i="5" s="1"/>
  <c r="X345" i="5" s="1"/>
  <c r="T346" i="5"/>
  <c r="V346" i="5" s="1"/>
  <c r="T347" i="5"/>
  <c r="W347" i="5" s="1"/>
  <c r="X347" i="5" s="1"/>
  <c r="T348" i="5"/>
  <c r="W348" i="5" s="1"/>
  <c r="X348" i="5" s="1"/>
  <c r="T349" i="5"/>
  <c r="T350" i="5"/>
  <c r="W350" i="5" s="1"/>
  <c r="X350" i="5" s="1"/>
  <c r="T351" i="5"/>
  <c r="W351" i="5" s="1"/>
  <c r="X351" i="5" s="1"/>
  <c r="T352" i="5"/>
  <c r="W352" i="5" s="1"/>
  <c r="X352" i="5" s="1"/>
  <c r="T353" i="5"/>
  <c r="W353" i="5" s="1"/>
  <c r="X353" i="5" s="1"/>
  <c r="T354" i="5"/>
  <c r="T355" i="5"/>
  <c r="W355" i="5" s="1"/>
  <c r="X355" i="5" s="1"/>
  <c r="J316" i="5"/>
  <c r="L316" i="5" s="1"/>
  <c r="J317" i="5"/>
  <c r="L317" i="5" s="1"/>
  <c r="J318" i="5"/>
  <c r="L318" i="5" s="1"/>
  <c r="J319" i="5"/>
  <c r="L319" i="5" s="1"/>
  <c r="J320" i="5"/>
  <c r="L320" i="5" s="1"/>
  <c r="J321" i="5"/>
  <c r="L321" i="5" s="1"/>
  <c r="J322" i="5"/>
  <c r="L322" i="5" s="1"/>
  <c r="J323" i="5"/>
  <c r="L323" i="5" s="1"/>
  <c r="J324" i="5"/>
  <c r="L324" i="5" s="1"/>
  <c r="J325" i="5"/>
  <c r="L325" i="5" s="1"/>
  <c r="J326" i="5"/>
  <c r="L326" i="5" s="1"/>
  <c r="J327" i="5"/>
  <c r="L327" i="5" s="1"/>
  <c r="J328" i="5"/>
  <c r="L328" i="5" s="1"/>
  <c r="J329" i="5"/>
  <c r="L329" i="5" s="1"/>
  <c r="J330" i="5"/>
  <c r="L330" i="5" s="1"/>
  <c r="J331" i="5"/>
  <c r="L331" i="5" s="1"/>
  <c r="J332" i="5"/>
  <c r="L332" i="5" s="1"/>
  <c r="J333" i="5"/>
  <c r="L333" i="5" s="1"/>
  <c r="J334" i="5"/>
  <c r="L334" i="5" s="1"/>
  <c r="J335" i="5"/>
  <c r="L335" i="5" s="1"/>
  <c r="J336" i="5"/>
  <c r="L336" i="5" s="1"/>
  <c r="J337" i="5"/>
  <c r="L337" i="5" s="1"/>
  <c r="J338" i="5"/>
  <c r="L338" i="5" s="1"/>
  <c r="J339" i="5"/>
  <c r="L339" i="5" s="1"/>
  <c r="T297" i="5"/>
  <c r="V297" i="5" s="1"/>
  <c r="W297" i="5" s="1"/>
  <c r="T298" i="5"/>
  <c r="V298" i="5" s="1"/>
  <c r="T299" i="5"/>
  <c r="W299" i="5" s="1"/>
  <c r="T300" i="5"/>
  <c r="V300" i="5" s="1"/>
  <c r="T301" i="5"/>
  <c r="W301" i="5" s="1"/>
  <c r="T302" i="5"/>
  <c r="W302" i="5" s="1"/>
  <c r="T303" i="5"/>
  <c r="W303" i="5" s="1"/>
  <c r="T304" i="5"/>
  <c r="W304" i="5" s="1"/>
  <c r="T305" i="5"/>
  <c r="T306" i="5"/>
  <c r="W306" i="5" s="1"/>
  <c r="T307" i="5"/>
  <c r="W307" i="5" s="1"/>
  <c r="T308" i="5"/>
  <c r="V308" i="5" s="1"/>
  <c r="T309" i="5"/>
  <c r="W309" i="5" s="1"/>
  <c r="T310" i="5"/>
  <c r="W310" i="5" s="1"/>
  <c r="T311" i="5"/>
  <c r="W311" i="5" s="1"/>
  <c r="T312" i="5"/>
  <c r="T313" i="5"/>
  <c r="W313" i="5" s="1"/>
  <c r="T314" i="5"/>
  <c r="T315" i="5"/>
  <c r="W315" i="5" s="1"/>
  <c r="J297" i="5"/>
  <c r="L297" i="5" s="1"/>
  <c r="J298" i="5"/>
  <c r="L298" i="5" s="1"/>
  <c r="J299" i="5"/>
  <c r="L299" i="5" s="1"/>
  <c r="J300" i="5"/>
  <c r="L300" i="5" s="1"/>
  <c r="J301" i="5"/>
  <c r="L301" i="5" s="1"/>
  <c r="J302" i="5"/>
  <c r="L302" i="5" s="1"/>
  <c r="J303" i="5"/>
  <c r="L303" i="5" s="1"/>
  <c r="J304" i="5"/>
  <c r="L304" i="5" s="1"/>
  <c r="J305" i="5"/>
  <c r="L305" i="5" s="1"/>
  <c r="J306" i="5"/>
  <c r="L306" i="5" s="1"/>
  <c r="J307" i="5"/>
  <c r="J308" i="5"/>
  <c r="L308" i="5" s="1"/>
  <c r="J309" i="5"/>
  <c r="L309" i="5" s="1"/>
  <c r="J310" i="5"/>
  <c r="L310" i="5" s="1"/>
  <c r="J311" i="5"/>
  <c r="L311" i="5" s="1"/>
  <c r="J312" i="5"/>
  <c r="L312" i="5" s="1"/>
  <c r="J313" i="5"/>
  <c r="L313" i="5" s="1"/>
  <c r="J314" i="5"/>
  <c r="L314" i="5" s="1"/>
  <c r="J315" i="5"/>
  <c r="L315" i="5" s="1"/>
  <c r="X302" i="5" l="1"/>
  <c r="X324" i="5"/>
  <c r="X318" i="5"/>
  <c r="X328" i="5"/>
  <c r="X322" i="5"/>
  <c r="X313" i="5"/>
  <c r="X310" i="5"/>
  <c r="X304" i="5"/>
  <c r="X299" i="5"/>
  <c r="W308" i="5"/>
  <c r="X308" i="5" s="1"/>
  <c r="V305" i="5"/>
  <c r="W305" i="5" s="1"/>
  <c r="X305" i="5" s="1"/>
  <c r="X339" i="5"/>
  <c r="X336" i="5"/>
  <c r="X333" i="5"/>
  <c r="X329" i="5"/>
  <c r="X327" i="5"/>
  <c r="X321" i="5"/>
  <c r="V354" i="5"/>
  <c r="W354" i="5" s="1"/>
  <c r="X354" i="5" s="1"/>
  <c r="V349" i="5"/>
  <c r="W349" i="5" s="1"/>
  <c r="X349" i="5" s="1"/>
  <c r="V323" i="5"/>
  <c r="W323" i="5" s="1"/>
  <c r="X323" i="5" s="1"/>
  <c r="V314" i="5"/>
  <c r="W314" i="5" s="1"/>
  <c r="X314" i="5" s="1"/>
  <c r="X315" i="5"/>
  <c r="X311" i="5"/>
  <c r="X309" i="5"/>
  <c r="X306" i="5"/>
  <c r="X303" i="5"/>
  <c r="X301" i="5"/>
  <c r="W300" i="5"/>
  <c r="X300" i="5" s="1"/>
  <c r="L307" i="5"/>
  <c r="X307" i="5" s="1"/>
  <c r="X338" i="5"/>
  <c r="X335" i="5"/>
  <c r="X332" i="5"/>
  <c r="X326" i="5"/>
  <c r="X320" i="5"/>
  <c r="X316" i="5"/>
  <c r="V344" i="5"/>
  <c r="W344" i="5" s="1"/>
  <c r="X344" i="5" s="1"/>
  <c r="V343" i="5"/>
  <c r="W343" i="5" s="1"/>
  <c r="X343" i="5" s="1"/>
  <c r="V340" i="5"/>
  <c r="W340" i="5" s="1"/>
  <c r="X340" i="5" s="1"/>
  <c r="V337" i="5"/>
  <c r="W337" i="5" s="1"/>
  <c r="X337" i="5" s="1"/>
  <c r="V334" i="5"/>
  <c r="W334" i="5" s="1"/>
  <c r="X334" i="5" s="1"/>
  <c r="V331" i="5"/>
  <c r="W331" i="5" s="1"/>
  <c r="X331" i="5" s="1"/>
  <c r="V330" i="5"/>
  <c r="W330" i="5" s="1"/>
  <c r="X330" i="5" s="1"/>
  <c r="V325" i="5"/>
  <c r="W325" i="5" s="1"/>
  <c r="X325" i="5" s="1"/>
  <c r="V319" i="5"/>
  <c r="W319" i="5" s="1"/>
  <c r="X319" i="5" s="1"/>
  <c r="W346" i="5"/>
  <c r="X346" i="5" s="1"/>
  <c r="W317" i="5"/>
  <c r="X317" i="5" s="1"/>
  <c r="V312" i="5"/>
  <c r="W312" i="5" s="1"/>
  <c r="X312" i="5" s="1"/>
  <c r="W298" i="5"/>
  <c r="X298" i="5" s="1"/>
  <c r="X297" i="5"/>
  <c r="T287" i="5" l="1"/>
  <c r="W287" i="5" s="1"/>
  <c r="T288" i="5"/>
  <c r="T289" i="5"/>
  <c r="W289" i="5" s="1"/>
  <c r="T290" i="5"/>
  <c r="T291" i="5"/>
  <c r="W291" i="5" s="1"/>
  <c r="T292" i="5"/>
  <c r="T293" i="5"/>
  <c r="T294" i="5"/>
  <c r="W294" i="5" s="1"/>
  <c r="T295" i="5"/>
  <c r="W295" i="5" s="1"/>
  <c r="T296" i="5"/>
  <c r="J282" i="5"/>
  <c r="L282" i="5" s="1"/>
  <c r="J283" i="5"/>
  <c r="L283" i="5" s="1"/>
  <c r="J284" i="5"/>
  <c r="L284" i="5" s="1"/>
  <c r="J285" i="5"/>
  <c r="L285" i="5" s="1"/>
  <c r="J286" i="5"/>
  <c r="L286" i="5" s="1"/>
  <c r="J287" i="5"/>
  <c r="L287" i="5" s="1"/>
  <c r="J288" i="5"/>
  <c r="L288" i="5" s="1"/>
  <c r="J289" i="5"/>
  <c r="L289" i="5" s="1"/>
  <c r="J290" i="5"/>
  <c r="L290" i="5" s="1"/>
  <c r="J291" i="5"/>
  <c r="L291" i="5" s="1"/>
  <c r="J292" i="5"/>
  <c r="L292" i="5" s="1"/>
  <c r="J293" i="5"/>
  <c r="L293" i="5" s="1"/>
  <c r="J294" i="5"/>
  <c r="L294" i="5" s="1"/>
  <c r="J295" i="5"/>
  <c r="L295" i="5" s="1"/>
  <c r="J296" i="5"/>
  <c r="L296" i="5" s="1"/>
  <c r="X287" i="5" l="1"/>
  <c r="X294" i="5"/>
  <c r="X295" i="5"/>
  <c r="X291" i="5"/>
  <c r="V296" i="5"/>
  <c r="W296" i="5" s="1"/>
  <c r="X296" i="5" s="1"/>
  <c r="V293" i="5"/>
  <c r="W293" i="5" s="1"/>
  <c r="X293" i="5" s="1"/>
  <c r="V292" i="5"/>
  <c r="W292" i="5" s="1"/>
  <c r="X292" i="5" s="1"/>
  <c r="V288" i="5"/>
  <c r="W288" i="5" s="1"/>
  <c r="X288" i="5" s="1"/>
  <c r="X289" i="5"/>
  <c r="V290" i="5"/>
  <c r="W290" i="5" s="1"/>
  <c r="X290" i="5" s="1"/>
  <c r="T255" i="5" l="1"/>
  <c r="T256" i="5"/>
  <c r="W256" i="5" s="1"/>
  <c r="T257" i="5"/>
  <c r="W257" i="5" s="1"/>
  <c r="T258" i="5"/>
  <c r="W258" i="5" s="1"/>
  <c r="T259" i="5"/>
  <c r="V259" i="5" s="1"/>
  <c r="T260" i="5"/>
  <c r="W260" i="5" s="1"/>
  <c r="T261" i="5"/>
  <c r="T262" i="5"/>
  <c r="T263" i="5"/>
  <c r="W263" i="5" s="1"/>
  <c r="T264" i="5"/>
  <c r="W264" i="5" s="1"/>
  <c r="T265" i="5"/>
  <c r="W265" i="5" s="1"/>
  <c r="T266" i="5"/>
  <c r="W266" i="5" s="1"/>
  <c r="T267" i="5"/>
  <c r="W267" i="5" s="1"/>
  <c r="T268" i="5"/>
  <c r="W268" i="5" s="1"/>
  <c r="T269" i="5"/>
  <c r="T270" i="5"/>
  <c r="T271" i="5"/>
  <c r="W271" i="5" s="1"/>
  <c r="T272" i="5"/>
  <c r="V272" i="5" s="1"/>
  <c r="T273" i="5"/>
  <c r="T274" i="5"/>
  <c r="W274" i="5" s="1"/>
  <c r="T275" i="5"/>
  <c r="T276" i="5"/>
  <c r="W276" i="5" s="1"/>
  <c r="T277" i="5"/>
  <c r="W277" i="5" s="1"/>
  <c r="T278" i="5"/>
  <c r="T279" i="5"/>
  <c r="W279" i="5" s="1"/>
  <c r="T280" i="5"/>
  <c r="T281" i="5"/>
  <c r="W281" i="5" s="1"/>
  <c r="T282" i="5"/>
  <c r="W282" i="5" s="1"/>
  <c r="X282" i="5" s="1"/>
  <c r="T283" i="5"/>
  <c r="T284" i="5"/>
  <c r="W284" i="5" s="1"/>
  <c r="X284" i="5" s="1"/>
  <c r="T285" i="5"/>
  <c r="T286" i="5"/>
  <c r="W286" i="5" s="1"/>
  <c r="X286" i="5" s="1"/>
  <c r="J255" i="5"/>
  <c r="L255" i="5" s="1"/>
  <c r="J256" i="5"/>
  <c r="L256" i="5" s="1"/>
  <c r="J257" i="5"/>
  <c r="L257" i="5" s="1"/>
  <c r="J258" i="5"/>
  <c r="L258" i="5" s="1"/>
  <c r="J259" i="5"/>
  <c r="L259" i="5" s="1"/>
  <c r="J260" i="5"/>
  <c r="L260" i="5" s="1"/>
  <c r="J261" i="5"/>
  <c r="L261" i="5" s="1"/>
  <c r="J262" i="5"/>
  <c r="L262" i="5" s="1"/>
  <c r="J263" i="5"/>
  <c r="L263" i="5" s="1"/>
  <c r="J264" i="5"/>
  <c r="L264" i="5" s="1"/>
  <c r="J265" i="5"/>
  <c r="L265" i="5" s="1"/>
  <c r="J266" i="5"/>
  <c r="L266" i="5" s="1"/>
  <c r="J267" i="5"/>
  <c r="L267" i="5" s="1"/>
  <c r="J268" i="5"/>
  <c r="L268" i="5" s="1"/>
  <c r="J269" i="5"/>
  <c r="L269" i="5" s="1"/>
  <c r="J270" i="5"/>
  <c r="L270" i="5" s="1"/>
  <c r="J271" i="5"/>
  <c r="L271" i="5" s="1"/>
  <c r="J272" i="5"/>
  <c r="L272" i="5" s="1"/>
  <c r="J273" i="5"/>
  <c r="L273" i="5" s="1"/>
  <c r="J274" i="5"/>
  <c r="L274" i="5" s="1"/>
  <c r="J275" i="5"/>
  <c r="L275" i="5" s="1"/>
  <c r="J276" i="5"/>
  <c r="L276" i="5" s="1"/>
  <c r="J277" i="5"/>
  <c r="L277" i="5" s="1"/>
  <c r="J278" i="5"/>
  <c r="L278" i="5" s="1"/>
  <c r="J279" i="5"/>
  <c r="L279" i="5" s="1"/>
  <c r="J280" i="5"/>
  <c r="L280" i="5" s="1"/>
  <c r="J281" i="5"/>
  <c r="L281" i="5" s="1"/>
  <c r="J247" i="5"/>
  <c r="L247" i="5" s="1"/>
  <c r="J249" i="5"/>
  <c r="L249" i="5" s="1"/>
  <c r="T229" i="5"/>
  <c r="W229" i="5" s="1"/>
  <c r="T230" i="5"/>
  <c r="W230" i="5" s="1"/>
  <c r="T231" i="5"/>
  <c r="W231" i="5" s="1"/>
  <c r="T232" i="5"/>
  <c r="V232" i="5" s="1"/>
  <c r="T233" i="5"/>
  <c r="W233" i="5" s="1"/>
  <c r="T234" i="5"/>
  <c r="W234" i="5" s="1"/>
  <c r="T235" i="5"/>
  <c r="V235" i="5" s="1"/>
  <c r="T236" i="5"/>
  <c r="W236" i="5" s="1"/>
  <c r="T237" i="5"/>
  <c r="W237" i="5" s="1"/>
  <c r="T238" i="5"/>
  <c r="V238" i="5" s="1"/>
  <c r="T239" i="5"/>
  <c r="V239" i="5" s="1"/>
  <c r="T240" i="5"/>
  <c r="W240" i="5" s="1"/>
  <c r="T241" i="5"/>
  <c r="W241" i="5" s="1"/>
  <c r="T242" i="5"/>
  <c r="W242" i="5" s="1"/>
  <c r="T243" i="5"/>
  <c r="W243" i="5" s="1"/>
  <c r="T244" i="5"/>
  <c r="W244" i="5" s="1"/>
  <c r="T245" i="5"/>
  <c r="V245" i="5" s="1"/>
  <c r="T246" i="5"/>
  <c r="W246" i="5" s="1"/>
  <c r="T247" i="5"/>
  <c r="V247" i="5" s="1"/>
  <c r="T248" i="5"/>
  <c r="W248" i="5" s="1"/>
  <c r="T249" i="5"/>
  <c r="W249" i="5" s="1"/>
  <c r="T250" i="5"/>
  <c r="T251" i="5"/>
  <c r="W251" i="5" s="1"/>
  <c r="T252" i="5"/>
  <c r="W252" i="5" s="1"/>
  <c r="T253" i="5"/>
  <c r="V253" i="5" s="1"/>
  <c r="T254" i="5"/>
  <c r="W254" i="5" s="1"/>
  <c r="J229" i="5"/>
  <c r="L229" i="5" s="1"/>
  <c r="X229" i="5" s="1"/>
  <c r="J230" i="5"/>
  <c r="L230" i="5" s="1"/>
  <c r="J231" i="5"/>
  <c r="L231" i="5" s="1"/>
  <c r="J232" i="5"/>
  <c r="L232" i="5" s="1"/>
  <c r="J233" i="5"/>
  <c r="L233" i="5" s="1"/>
  <c r="J234" i="5"/>
  <c r="L234" i="5" s="1"/>
  <c r="X234" i="5" s="1"/>
  <c r="J235" i="5"/>
  <c r="L235" i="5" s="1"/>
  <c r="J236" i="5"/>
  <c r="L236" i="5" s="1"/>
  <c r="J237" i="5"/>
  <c r="L237" i="5" s="1"/>
  <c r="X237" i="5" s="1"/>
  <c r="J238" i="5"/>
  <c r="L238" i="5" s="1"/>
  <c r="J239" i="5"/>
  <c r="L239" i="5" s="1"/>
  <c r="J240" i="5"/>
  <c r="L240" i="5" s="1"/>
  <c r="J241" i="5"/>
  <c r="L241" i="5" s="1"/>
  <c r="X241" i="5" s="1"/>
  <c r="J242" i="5"/>
  <c r="L242" i="5" s="1"/>
  <c r="J243" i="5"/>
  <c r="L243" i="5" s="1"/>
  <c r="X243" i="5" s="1"/>
  <c r="J244" i="5"/>
  <c r="L244" i="5" s="1"/>
  <c r="J245" i="5"/>
  <c r="L245" i="5" s="1"/>
  <c r="J246" i="5"/>
  <c r="L246" i="5" s="1"/>
  <c r="X246" i="5" s="1"/>
  <c r="J248" i="5"/>
  <c r="L248" i="5" s="1"/>
  <c r="J250" i="5"/>
  <c r="L250" i="5" s="1"/>
  <c r="J251" i="5"/>
  <c r="L251" i="5" s="1"/>
  <c r="J252" i="5"/>
  <c r="L252" i="5" s="1"/>
  <c r="X252" i="5" s="1"/>
  <c r="J253" i="5"/>
  <c r="L253" i="5" s="1"/>
  <c r="J254" i="5"/>
  <c r="L254" i="5" s="1"/>
  <c r="X248" i="5" l="1"/>
  <c r="X254" i="5"/>
  <c r="X251" i="5"/>
  <c r="X244" i="5"/>
  <c r="X242" i="5"/>
  <c r="X240" i="5"/>
  <c r="X236" i="5"/>
  <c r="X233" i="5"/>
  <c r="X230" i="5"/>
  <c r="X279" i="5"/>
  <c r="X276" i="5"/>
  <c r="X274" i="5"/>
  <c r="X268" i="5"/>
  <c r="X266" i="5"/>
  <c r="X263" i="5"/>
  <c r="X258" i="5"/>
  <c r="X256" i="5"/>
  <c r="V283" i="5"/>
  <c r="W283" i="5" s="1"/>
  <c r="X283" i="5" s="1"/>
  <c r="V280" i="5"/>
  <c r="W280" i="5" s="1"/>
  <c r="X280" i="5" s="1"/>
  <c r="V275" i="5"/>
  <c r="W275" i="5" s="1"/>
  <c r="X275" i="5" s="1"/>
  <c r="V270" i="5"/>
  <c r="W270" i="5" s="1"/>
  <c r="X270" i="5" s="1"/>
  <c r="V269" i="5"/>
  <c r="W269" i="5" s="1"/>
  <c r="X269" i="5" s="1"/>
  <c r="W272" i="5"/>
  <c r="X231" i="5"/>
  <c r="W253" i="5"/>
  <c r="X253" i="5" s="1"/>
  <c r="W247" i="5"/>
  <c r="W239" i="5"/>
  <c r="X239" i="5" s="1"/>
  <c r="W235" i="5"/>
  <c r="X235" i="5" s="1"/>
  <c r="W232" i="5"/>
  <c r="X232" i="5" s="1"/>
  <c r="X249" i="5"/>
  <c r="X281" i="5"/>
  <c r="X277" i="5"/>
  <c r="X272" i="5"/>
  <c r="X271" i="5"/>
  <c r="X267" i="5"/>
  <c r="X265" i="5"/>
  <c r="X264" i="5"/>
  <c r="X260" i="5"/>
  <c r="X257" i="5"/>
  <c r="V285" i="5"/>
  <c r="W285" i="5" s="1"/>
  <c r="X285" i="5" s="1"/>
  <c r="V278" i="5"/>
  <c r="W278" i="5" s="1"/>
  <c r="X278" i="5" s="1"/>
  <c r="V273" i="5"/>
  <c r="W273" i="5" s="1"/>
  <c r="X273" i="5" s="1"/>
  <c r="V262" i="5"/>
  <c r="W262" i="5" s="1"/>
  <c r="X262" i="5" s="1"/>
  <c r="V261" i="5"/>
  <c r="W261" i="5" s="1"/>
  <c r="X261" i="5" s="1"/>
  <c r="W259" i="5"/>
  <c r="X259" i="5" s="1"/>
  <c r="V250" i="5"/>
  <c r="W250" i="5" s="1"/>
  <c r="X250" i="5" s="1"/>
  <c r="V255" i="5"/>
  <c r="W255" i="5" s="1"/>
  <c r="X255" i="5" s="1"/>
  <c r="X247" i="5"/>
  <c r="W245" i="5"/>
  <c r="X245" i="5" s="1"/>
  <c r="W238" i="5"/>
  <c r="X238" i="5" s="1"/>
  <c r="T211" i="5"/>
  <c r="W211" i="5" s="1"/>
  <c r="T212" i="5"/>
  <c r="T213" i="5"/>
  <c r="W213" i="5" s="1"/>
  <c r="T214" i="5"/>
  <c r="W214" i="5" s="1"/>
  <c r="T215" i="5"/>
  <c r="V215" i="5" s="1"/>
  <c r="T216" i="5"/>
  <c r="W216" i="5" s="1"/>
  <c r="T217" i="5"/>
  <c r="W217" i="5" s="1"/>
  <c r="T218" i="5"/>
  <c r="T219" i="5"/>
  <c r="W219" i="5" s="1"/>
  <c r="T220" i="5"/>
  <c r="W220" i="5" s="1"/>
  <c r="T221" i="5"/>
  <c r="W221" i="5" s="1"/>
  <c r="T222" i="5"/>
  <c r="W222" i="5" s="1"/>
  <c r="T223" i="5"/>
  <c r="W223" i="5" s="1"/>
  <c r="T224" i="5"/>
  <c r="T225" i="5"/>
  <c r="W225" i="5" s="1"/>
  <c r="T226" i="5"/>
  <c r="W226" i="5" s="1"/>
  <c r="T227" i="5"/>
  <c r="W227" i="5" s="1"/>
  <c r="T228" i="5"/>
  <c r="J211" i="5"/>
  <c r="L211" i="5" s="1"/>
  <c r="J212" i="5"/>
  <c r="L212" i="5" s="1"/>
  <c r="J213" i="5"/>
  <c r="L213" i="5" s="1"/>
  <c r="J214" i="5"/>
  <c r="L214" i="5" s="1"/>
  <c r="J215" i="5"/>
  <c r="L215" i="5" s="1"/>
  <c r="J216" i="5"/>
  <c r="L216" i="5" s="1"/>
  <c r="J217" i="5"/>
  <c r="L217" i="5" s="1"/>
  <c r="J218" i="5"/>
  <c r="L218" i="5" s="1"/>
  <c r="J219" i="5"/>
  <c r="L219" i="5" s="1"/>
  <c r="J220" i="5"/>
  <c r="L220" i="5" s="1"/>
  <c r="J221" i="5"/>
  <c r="L221" i="5" s="1"/>
  <c r="J222" i="5"/>
  <c r="L222" i="5" s="1"/>
  <c r="J223" i="5"/>
  <c r="L223" i="5" s="1"/>
  <c r="J224" i="5"/>
  <c r="L224" i="5" s="1"/>
  <c r="J225" i="5"/>
  <c r="L225" i="5" s="1"/>
  <c r="J226" i="5"/>
  <c r="L226" i="5" s="1"/>
  <c r="J227" i="5"/>
  <c r="L227" i="5" s="1"/>
  <c r="J228" i="5"/>
  <c r="L228" i="5" s="1"/>
  <c r="T188" i="5"/>
  <c r="W188" i="5" s="1"/>
  <c r="T189" i="5"/>
  <c r="V189" i="5" s="1"/>
  <c r="T190" i="5"/>
  <c r="W190" i="5" s="1"/>
  <c r="T191" i="5"/>
  <c r="T192" i="5"/>
  <c r="W192" i="5" s="1"/>
  <c r="T193" i="5"/>
  <c r="W193" i="5" s="1"/>
  <c r="T194" i="5"/>
  <c r="V194" i="5" s="1"/>
  <c r="T195" i="5"/>
  <c r="W195" i="5" s="1"/>
  <c r="T196" i="5"/>
  <c r="W196" i="5" s="1"/>
  <c r="T197" i="5"/>
  <c r="T198" i="5"/>
  <c r="W198" i="5" s="1"/>
  <c r="T199" i="5"/>
  <c r="W199" i="5" s="1"/>
  <c r="T200" i="5"/>
  <c r="V200" i="5" s="1"/>
  <c r="T201" i="5"/>
  <c r="W201" i="5" s="1"/>
  <c r="T202" i="5"/>
  <c r="T203" i="5"/>
  <c r="W203" i="5" s="1"/>
  <c r="T204" i="5"/>
  <c r="W204" i="5" s="1"/>
  <c r="T205" i="5"/>
  <c r="W205" i="5" s="1"/>
  <c r="T206" i="5"/>
  <c r="W206" i="5" s="1"/>
  <c r="T207" i="5"/>
  <c r="W207" i="5" s="1"/>
  <c r="T208" i="5"/>
  <c r="W208" i="5" s="1"/>
  <c r="T209" i="5"/>
  <c r="V209" i="5" s="1"/>
  <c r="T210" i="5"/>
  <c r="W210" i="5" s="1"/>
  <c r="J188" i="5"/>
  <c r="L188" i="5" s="1"/>
  <c r="J189" i="5"/>
  <c r="L189" i="5" s="1"/>
  <c r="J190" i="5"/>
  <c r="L190" i="5" s="1"/>
  <c r="J191" i="5"/>
  <c r="L191" i="5" s="1"/>
  <c r="J192" i="5"/>
  <c r="L192" i="5" s="1"/>
  <c r="J193" i="5"/>
  <c r="L193" i="5" s="1"/>
  <c r="J194" i="5"/>
  <c r="L194" i="5" s="1"/>
  <c r="J195" i="5"/>
  <c r="L195" i="5" s="1"/>
  <c r="J196" i="5"/>
  <c r="L196" i="5" s="1"/>
  <c r="J197" i="5"/>
  <c r="L197" i="5" s="1"/>
  <c r="J198" i="5"/>
  <c r="L198" i="5" s="1"/>
  <c r="J199" i="5"/>
  <c r="L199" i="5" s="1"/>
  <c r="J200" i="5"/>
  <c r="L200" i="5" s="1"/>
  <c r="J201" i="5"/>
  <c r="L201" i="5" s="1"/>
  <c r="J202" i="5"/>
  <c r="L202" i="5" s="1"/>
  <c r="J203" i="5"/>
  <c r="L203" i="5" s="1"/>
  <c r="J204" i="5"/>
  <c r="L204" i="5" s="1"/>
  <c r="J205" i="5"/>
  <c r="L205" i="5" s="1"/>
  <c r="J206" i="5"/>
  <c r="L206" i="5" s="1"/>
  <c r="J207" i="5"/>
  <c r="L207" i="5" s="1"/>
  <c r="J208" i="5"/>
  <c r="L208" i="5" s="1"/>
  <c r="J209" i="5"/>
  <c r="L209" i="5" s="1"/>
  <c r="J210" i="5"/>
  <c r="L210" i="5" s="1"/>
  <c r="T167" i="5"/>
  <c r="J167" i="5"/>
  <c r="L167" i="5" s="1"/>
  <c r="T20" i="5"/>
  <c r="J20" i="5"/>
  <c r="L20" i="5" s="1"/>
  <c r="V20" i="5" l="1"/>
  <c r="W20" i="5" s="1"/>
  <c r="X20" i="5" s="1"/>
  <c r="V167" i="5"/>
  <c r="W167" i="5" s="1"/>
  <c r="X167" i="5" s="1"/>
  <c r="X210" i="5"/>
  <c r="X207" i="5"/>
  <c r="X205" i="5"/>
  <c r="X203" i="5"/>
  <c r="X199" i="5"/>
  <c r="X196" i="5"/>
  <c r="X193" i="5"/>
  <c r="X190" i="5"/>
  <c r="V191" i="5"/>
  <c r="W191" i="5" s="1"/>
  <c r="X191" i="5" s="1"/>
  <c r="V197" i="5"/>
  <c r="W197" i="5" s="1"/>
  <c r="X197" i="5" s="1"/>
  <c r="X227" i="5"/>
  <c r="X225" i="5"/>
  <c r="X222" i="5"/>
  <c r="X220" i="5"/>
  <c r="X217" i="5"/>
  <c r="X214" i="5"/>
  <c r="X211" i="5"/>
  <c r="V224" i="5"/>
  <c r="W224" i="5" s="1"/>
  <c r="X224" i="5" s="1"/>
  <c r="X208" i="5"/>
  <c r="X206" i="5"/>
  <c r="X204" i="5"/>
  <c r="X201" i="5"/>
  <c r="X198" i="5"/>
  <c r="X195" i="5"/>
  <c r="X192" i="5"/>
  <c r="X188" i="5"/>
  <c r="X226" i="5"/>
  <c r="X223" i="5"/>
  <c r="X221" i="5"/>
  <c r="X219" i="5"/>
  <c r="X216" i="5"/>
  <c r="X213" i="5"/>
  <c r="V228" i="5"/>
  <c r="W228" i="5" s="1"/>
  <c r="X228" i="5" s="1"/>
  <c r="V202" i="5"/>
  <c r="W202" i="5" s="1"/>
  <c r="X202" i="5" s="1"/>
  <c r="V212" i="5"/>
  <c r="W212" i="5" s="1"/>
  <c r="X212" i="5" s="1"/>
  <c r="V218" i="5"/>
  <c r="W218" i="5" s="1"/>
  <c r="X218" i="5" s="1"/>
  <c r="W215" i="5"/>
  <c r="X215" i="5" s="1"/>
  <c r="W209" i="5"/>
  <c r="X209" i="5" s="1"/>
  <c r="W200" i="5"/>
  <c r="X200" i="5" s="1"/>
  <c r="W194" i="5"/>
  <c r="X194" i="5" s="1"/>
  <c r="W189" i="5"/>
  <c r="X189" i="5" s="1"/>
  <c r="T44" i="5"/>
  <c r="W44" i="5" s="1"/>
  <c r="J44" i="5"/>
  <c r="L44" i="5" s="1"/>
  <c r="T40" i="5"/>
  <c r="W40" i="5" s="1"/>
  <c r="T41" i="5"/>
  <c r="W41" i="5" s="1"/>
  <c r="T42" i="5"/>
  <c r="W42" i="5" s="1"/>
  <c r="T43" i="5"/>
  <c r="W43" i="5" s="1"/>
  <c r="J39" i="5"/>
  <c r="L39" i="5" s="1"/>
  <c r="J40" i="5"/>
  <c r="L40" i="5" s="1"/>
  <c r="J41" i="5"/>
  <c r="L41" i="5" s="1"/>
  <c r="J42" i="5"/>
  <c r="L42" i="5" s="1"/>
  <c r="J43" i="5"/>
  <c r="L43" i="5" s="1"/>
  <c r="T161" i="5"/>
  <c r="W161" i="5" s="1"/>
  <c r="T162" i="5"/>
  <c r="W162" i="5" s="1"/>
  <c r="T163" i="5"/>
  <c r="T164" i="5"/>
  <c r="W164" i="5" s="1"/>
  <c r="T165" i="5"/>
  <c r="W165" i="5" s="1"/>
  <c r="T166" i="5"/>
  <c r="W166" i="5" s="1"/>
  <c r="T168" i="5"/>
  <c r="W168" i="5" s="1"/>
  <c r="T169" i="5"/>
  <c r="W169" i="5" s="1"/>
  <c r="T170" i="5"/>
  <c r="T171" i="5"/>
  <c r="W171" i="5" s="1"/>
  <c r="T172" i="5"/>
  <c r="T173" i="5"/>
  <c r="W173" i="5" s="1"/>
  <c r="T174" i="5"/>
  <c r="W174" i="5" s="1"/>
  <c r="T175" i="5"/>
  <c r="W175" i="5" s="1"/>
  <c r="T176" i="5"/>
  <c r="W176" i="5" s="1"/>
  <c r="T177" i="5"/>
  <c r="T178" i="5"/>
  <c r="W178" i="5" s="1"/>
  <c r="T179" i="5"/>
  <c r="T180" i="5"/>
  <c r="W180" i="5" s="1"/>
  <c r="T181" i="5"/>
  <c r="W181" i="5" s="1"/>
  <c r="T182" i="5"/>
  <c r="T183" i="5"/>
  <c r="W183" i="5" s="1"/>
  <c r="T184" i="5"/>
  <c r="W184" i="5" s="1"/>
  <c r="T185" i="5"/>
  <c r="W185" i="5" s="1"/>
  <c r="T186" i="5"/>
  <c r="W186" i="5" s="1"/>
  <c r="T187" i="5"/>
  <c r="W187" i="5" s="1"/>
  <c r="J161" i="5"/>
  <c r="L161" i="5" s="1"/>
  <c r="J162" i="5"/>
  <c r="L162" i="5" s="1"/>
  <c r="J163" i="5"/>
  <c r="L163" i="5" s="1"/>
  <c r="J164" i="5"/>
  <c r="L164" i="5" s="1"/>
  <c r="X164" i="5" s="1"/>
  <c r="J165" i="5"/>
  <c r="L165" i="5" s="1"/>
  <c r="X165" i="5" s="1"/>
  <c r="J166" i="5"/>
  <c r="L166" i="5" s="1"/>
  <c r="X166" i="5" s="1"/>
  <c r="J168" i="5"/>
  <c r="L168" i="5" s="1"/>
  <c r="X168" i="5" s="1"/>
  <c r="J169" i="5"/>
  <c r="L169" i="5" s="1"/>
  <c r="X169" i="5" s="1"/>
  <c r="J170" i="5"/>
  <c r="L170" i="5" s="1"/>
  <c r="J171" i="5"/>
  <c r="L171" i="5" s="1"/>
  <c r="X171" i="5" s="1"/>
  <c r="J172" i="5"/>
  <c r="L172" i="5" s="1"/>
  <c r="J173" i="5"/>
  <c r="L173" i="5" s="1"/>
  <c r="X173" i="5" s="1"/>
  <c r="J174" i="5"/>
  <c r="L174" i="5" s="1"/>
  <c r="X174" i="5" s="1"/>
  <c r="J175" i="5"/>
  <c r="L175" i="5" s="1"/>
  <c r="X175" i="5" s="1"/>
  <c r="J176" i="5"/>
  <c r="L176" i="5" s="1"/>
  <c r="X176" i="5" s="1"/>
  <c r="J177" i="5"/>
  <c r="L177" i="5" s="1"/>
  <c r="J178" i="5"/>
  <c r="L178" i="5" s="1"/>
  <c r="X178" i="5" s="1"/>
  <c r="J179" i="5"/>
  <c r="L179" i="5" s="1"/>
  <c r="J180" i="5"/>
  <c r="L180" i="5" s="1"/>
  <c r="X180" i="5" s="1"/>
  <c r="J181" i="5"/>
  <c r="L181" i="5" s="1"/>
  <c r="X181" i="5" s="1"/>
  <c r="J182" i="5"/>
  <c r="L182" i="5" s="1"/>
  <c r="J183" i="5"/>
  <c r="L183" i="5" s="1"/>
  <c r="X183" i="5" s="1"/>
  <c r="J184" i="5"/>
  <c r="L184" i="5" s="1"/>
  <c r="X184" i="5" s="1"/>
  <c r="J185" i="5"/>
  <c r="L185" i="5" s="1"/>
  <c r="X185" i="5" s="1"/>
  <c r="J186" i="5"/>
  <c r="L186" i="5" s="1"/>
  <c r="X186" i="5" s="1"/>
  <c r="J187" i="5"/>
  <c r="L187" i="5" s="1"/>
  <c r="X187" i="5" s="1"/>
  <c r="X42" i="5" l="1"/>
  <c r="X40" i="5"/>
  <c r="V177" i="5"/>
  <c r="W177" i="5" s="1"/>
  <c r="X177" i="5" s="1"/>
  <c r="V172" i="5"/>
  <c r="W172" i="5" s="1"/>
  <c r="X172" i="5" s="1"/>
  <c r="V182" i="5"/>
  <c r="W182" i="5" s="1"/>
  <c r="X182" i="5" s="1"/>
  <c r="V179" i="5"/>
  <c r="W179" i="5" s="1"/>
  <c r="X179" i="5" s="1"/>
  <c r="V170" i="5"/>
  <c r="W170" i="5" s="1"/>
  <c r="X170" i="5" s="1"/>
  <c r="V163" i="5"/>
  <c r="W163" i="5" s="1"/>
  <c r="X163" i="5" s="1"/>
  <c r="X43" i="5"/>
  <c r="X41" i="5"/>
  <c r="X44" i="5"/>
  <c r="X162" i="5"/>
  <c r="X161" i="5"/>
  <c r="T140" i="5"/>
  <c r="T141" i="5"/>
  <c r="W141" i="5" s="1"/>
  <c r="T142" i="5"/>
  <c r="W142" i="5" s="1"/>
  <c r="T143" i="5"/>
  <c r="T144" i="5"/>
  <c r="W144" i="5" s="1"/>
  <c r="T145" i="5"/>
  <c r="V145" i="5" s="1"/>
  <c r="T147" i="5"/>
  <c r="W147" i="5" s="1"/>
  <c r="T148" i="5"/>
  <c r="W148" i="5" s="1"/>
  <c r="T149" i="5"/>
  <c r="V149" i="5" s="1"/>
  <c r="T150" i="5"/>
  <c r="T151" i="5"/>
  <c r="T152" i="5"/>
  <c r="W152" i="5" s="1"/>
  <c r="T153" i="5"/>
  <c r="W153" i="5" s="1"/>
  <c r="T154" i="5"/>
  <c r="W154" i="5" s="1"/>
  <c r="T155" i="5"/>
  <c r="T156" i="5"/>
  <c r="T157" i="5"/>
  <c r="W157" i="5" s="1"/>
  <c r="T158" i="5"/>
  <c r="W158" i="5" s="1"/>
  <c r="T159" i="5"/>
  <c r="T160" i="5"/>
  <c r="W160" i="5" s="1"/>
  <c r="J140" i="5"/>
  <c r="L140" i="5" s="1"/>
  <c r="J141" i="5"/>
  <c r="L141" i="5" s="1"/>
  <c r="J142" i="5"/>
  <c r="L142" i="5" s="1"/>
  <c r="J143" i="5"/>
  <c r="L143" i="5" s="1"/>
  <c r="J144" i="5"/>
  <c r="L144" i="5" s="1"/>
  <c r="J145" i="5"/>
  <c r="L145" i="5" s="1"/>
  <c r="J147" i="5"/>
  <c r="L147" i="5" s="1"/>
  <c r="J148" i="5"/>
  <c r="L148" i="5" s="1"/>
  <c r="J149" i="5"/>
  <c r="L149" i="5" s="1"/>
  <c r="J150" i="5"/>
  <c r="L150" i="5" s="1"/>
  <c r="J151" i="5"/>
  <c r="L151" i="5" s="1"/>
  <c r="J152" i="5"/>
  <c r="L152" i="5" s="1"/>
  <c r="J153" i="5"/>
  <c r="L153" i="5" s="1"/>
  <c r="J154" i="5"/>
  <c r="L154" i="5" s="1"/>
  <c r="J155" i="5"/>
  <c r="L155" i="5" s="1"/>
  <c r="J156" i="5"/>
  <c r="L156" i="5" s="1"/>
  <c r="J157" i="5"/>
  <c r="L157" i="5" s="1"/>
  <c r="J158" i="5"/>
  <c r="L158" i="5" s="1"/>
  <c r="J159" i="5"/>
  <c r="L159" i="5" s="1"/>
  <c r="J160" i="5"/>
  <c r="L160" i="5" s="1"/>
  <c r="J128" i="5"/>
  <c r="L128" i="5" s="1"/>
  <c r="J129" i="5"/>
  <c r="T123" i="5"/>
  <c r="W123" i="5" s="1"/>
  <c r="T124" i="5"/>
  <c r="W124" i="5" s="1"/>
  <c r="T125" i="5"/>
  <c r="W125" i="5" s="1"/>
  <c r="T126" i="5"/>
  <c r="W126" i="5" s="1"/>
  <c r="T127" i="5"/>
  <c r="W127" i="5" s="1"/>
  <c r="T128" i="5"/>
  <c r="V128" i="5" s="1"/>
  <c r="T129" i="5"/>
  <c r="W129" i="5" s="1"/>
  <c r="T130" i="5"/>
  <c r="V130" i="5" s="1"/>
  <c r="T131" i="5"/>
  <c r="W131" i="5" s="1"/>
  <c r="T132" i="5"/>
  <c r="W132" i="5" s="1"/>
  <c r="T133" i="5"/>
  <c r="W133" i="5" s="1"/>
  <c r="T134" i="5"/>
  <c r="W134" i="5" s="1"/>
  <c r="T135" i="5"/>
  <c r="V135" i="5" s="1"/>
  <c r="T136" i="5"/>
  <c r="W136" i="5" s="1"/>
  <c r="T137" i="5"/>
  <c r="V137" i="5" s="1"/>
  <c r="T138" i="5"/>
  <c r="W138" i="5" s="1"/>
  <c r="T139" i="5"/>
  <c r="W139" i="5" s="1"/>
  <c r="L129" i="5"/>
  <c r="J121" i="5"/>
  <c r="J122" i="5"/>
  <c r="J123" i="5"/>
  <c r="J124" i="5"/>
  <c r="J125" i="5"/>
  <c r="J126" i="5"/>
  <c r="J127" i="5"/>
  <c r="L127" i="5" s="1"/>
  <c r="J130" i="5"/>
  <c r="L130" i="5" s="1"/>
  <c r="J131" i="5"/>
  <c r="L131" i="5" s="1"/>
  <c r="J132" i="5"/>
  <c r="L132" i="5" s="1"/>
  <c r="J133" i="5"/>
  <c r="L133" i="5" s="1"/>
  <c r="J134" i="5"/>
  <c r="L134" i="5" s="1"/>
  <c r="J135" i="5"/>
  <c r="L135" i="5" s="1"/>
  <c r="J136" i="5"/>
  <c r="L136" i="5" s="1"/>
  <c r="J137" i="5"/>
  <c r="L137" i="5" s="1"/>
  <c r="J138" i="5"/>
  <c r="L138" i="5" s="1"/>
  <c r="J139" i="5"/>
  <c r="L139" i="5" s="1"/>
  <c r="T23" i="5"/>
  <c r="W23" i="5" s="1"/>
  <c r="J23" i="5"/>
  <c r="L23" i="5" s="1"/>
  <c r="X138" i="5" l="1"/>
  <c r="X134" i="5"/>
  <c r="X132" i="5"/>
  <c r="V150" i="5"/>
  <c r="W150" i="5" s="1"/>
  <c r="X150" i="5" s="1"/>
  <c r="V155" i="5"/>
  <c r="W155" i="5" s="1"/>
  <c r="X155" i="5" s="1"/>
  <c r="W145" i="5"/>
  <c r="X145" i="5" s="1"/>
  <c r="X23" i="5"/>
  <c r="X129" i="5"/>
  <c r="X158" i="5"/>
  <c r="X154" i="5"/>
  <c r="X152" i="5"/>
  <c r="X147" i="5"/>
  <c r="X142" i="5"/>
  <c r="V159" i="5"/>
  <c r="W159" i="5" s="1"/>
  <c r="X159" i="5" s="1"/>
  <c r="V156" i="5"/>
  <c r="W156" i="5" s="1"/>
  <c r="X156" i="5" s="1"/>
  <c r="V143" i="5"/>
  <c r="W143" i="5" s="1"/>
  <c r="X143" i="5" s="1"/>
  <c r="V140" i="5"/>
  <c r="W140" i="5" s="1"/>
  <c r="X140" i="5" s="1"/>
  <c r="X139" i="5"/>
  <c r="X136" i="5"/>
  <c r="X133" i="5"/>
  <c r="X131" i="5"/>
  <c r="X127" i="5"/>
  <c r="W137" i="5"/>
  <c r="X137" i="5" s="1"/>
  <c r="X160" i="5"/>
  <c r="X157" i="5"/>
  <c r="X153" i="5"/>
  <c r="X148" i="5"/>
  <c r="X144" i="5"/>
  <c r="X141" i="5"/>
  <c r="V151" i="5"/>
  <c r="W151" i="5" s="1"/>
  <c r="X151" i="5" s="1"/>
  <c r="W149" i="5"/>
  <c r="X149" i="5" s="1"/>
  <c r="W135" i="5"/>
  <c r="X135" i="5" s="1"/>
  <c r="W130" i="5"/>
  <c r="X130" i="5" s="1"/>
  <c r="W128" i="5"/>
  <c r="X128" i="5" s="1"/>
  <c r="J100" i="5"/>
  <c r="L100" i="5" s="1"/>
  <c r="T101" i="5"/>
  <c r="W101" i="5" s="1"/>
  <c r="T102" i="5"/>
  <c r="W102" i="5" s="1"/>
  <c r="T103" i="5"/>
  <c r="W103" i="5" s="1"/>
  <c r="T104" i="5"/>
  <c r="W104" i="5" s="1"/>
  <c r="T105" i="5"/>
  <c r="W105" i="5" s="1"/>
  <c r="T106" i="5"/>
  <c r="W106" i="5" s="1"/>
  <c r="T107" i="5"/>
  <c r="W107" i="5" s="1"/>
  <c r="T108" i="5"/>
  <c r="T109" i="5"/>
  <c r="W109" i="5" s="1"/>
  <c r="T110" i="5"/>
  <c r="W110" i="5" s="1"/>
  <c r="T111" i="5"/>
  <c r="T112" i="5"/>
  <c r="W112" i="5" s="1"/>
  <c r="T113" i="5"/>
  <c r="W113" i="5" s="1"/>
  <c r="T114" i="5"/>
  <c r="T115" i="5"/>
  <c r="T116" i="5"/>
  <c r="W116" i="5" s="1"/>
  <c r="T117" i="5"/>
  <c r="W117" i="5" s="1"/>
  <c r="T118" i="5"/>
  <c r="T119" i="5"/>
  <c r="T120" i="5"/>
  <c r="W120" i="5" s="1"/>
  <c r="T121" i="5"/>
  <c r="T122" i="5"/>
  <c r="W122" i="5" s="1"/>
  <c r="L121" i="5"/>
  <c r="L122" i="5"/>
  <c r="L123" i="5"/>
  <c r="X123" i="5" s="1"/>
  <c r="L124" i="5"/>
  <c r="X124" i="5" s="1"/>
  <c r="L125" i="5"/>
  <c r="X125" i="5" s="1"/>
  <c r="L126" i="5"/>
  <c r="X126" i="5" s="1"/>
  <c r="J101" i="5"/>
  <c r="L101" i="5" s="1"/>
  <c r="J102" i="5"/>
  <c r="L102" i="5" s="1"/>
  <c r="J103" i="5"/>
  <c r="L103" i="5" s="1"/>
  <c r="J104" i="5"/>
  <c r="L104" i="5" s="1"/>
  <c r="J105" i="5"/>
  <c r="L105" i="5" s="1"/>
  <c r="J106" i="5"/>
  <c r="L106" i="5" s="1"/>
  <c r="J107" i="5"/>
  <c r="L107" i="5" s="1"/>
  <c r="J108" i="5"/>
  <c r="L108" i="5" s="1"/>
  <c r="J109" i="5"/>
  <c r="L109" i="5" s="1"/>
  <c r="J110" i="5"/>
  <c r="L110" i="5" s="1"/>
  <c r="J111" i="5"/>
  <c r="L111" i="5" s="1"/>
  <c r="J112" i="5"/>
  <c r="L112" i="5" s="1"/>
  <c r="J113" i="5"/>
  <c r="L113" i="5" s="1"/>
  <c r="J114" i="5"/>
  <c r="L114" i="5" s="1"/>
  <c r="J115" i="5"/>
  <c r="L115" i="5" s="1"/>
  <c r="J116" i="5"/>
  <c r="L116" i="5" s="1"/>
  <c r="J117" i="5"/>
  <c r="L117" i="5" s="1"/>
  <c r="J118" i="5"/>
  <c r="L118" i="5" s="1"/>
  <c r="J119" i="5"/>
  <c r="L119" i="5" s="1"/>
  <c r="J120" i="5"/>
  <c r="L120" i="5" s="1"/>
  <c r="J89" i="5"/>
  <c r="L89" i="5" s="1"/>
  <c r="T77" i="5"/>
  <c r="W77" i="5" s="1"/>
  <c r="T78" i="5"/>
  <c r="W78" i="5" s="1"/>
  <c r="T79" i="5"/>
  <c r="W79" i="5" s="1"/>
  <c r="T80" i="5"/>
  <c r="W80" i="5" s="1"/>
  <c r="T81" i="5"/>
  <c r="W81" i="5" s="1"/>
  <c r="T82" i="5"/>
  <c r="W82" i="5" s="1"/>
  <c r="T83" i="5"/>
  <c r="W83" i="5" s="1"/>
  <c r="T84" i="5"/>
  <c r="W84" i="5" s="1"/>
  <c r="T85" i="5"/>
  <c r="W85" i="5" s="1"/>
  <c r="T86" i="5"/>
  <c r="V86" i="5" s="1"/>
  <c r="T87" i="5"/>
  <c r="W87" i="5" s="1"/>
  <c r="T88" i="5"/>
  <c r="T89" i="5"/>
  <c r="W89" i="5" s="1"/>
  <c r="T90" i="5"/>
  <c r="W90" i="5" s="1"/>
  <c r="T91" i="5"/>
  <c r="W91" i="5" s="1"/>
  <c r="T92" i="5"/>
  <c r="W92" i="5" s="1"/>
  <c r="T93" i="5"/>
  <c r="T94" i="5"/>
  <c r="W94" i="5" s="1"/>
  <c r="T95" i="5"/>
  <c r="V95" i="5" s="1"/>
  <c r="T96" i="5"/>
  <c r="W96" i="5" s="1"/>
  <c r="T97" i="5"/>
  <c r="V97" i="5" s="1"/>
  <c r="T98" i="5"/>
  <c r="W98" i="5" s="1"/>
  <c r="T99" i="5"/>
  <c r="W99" i="5" s="1"/>
  <c r="T100" i="5"/>
  <c r="W100" i="5" s="1"/>
  <c r="J77" i="5"/>
  <c r="L77" i="5" s="1"/>
  <c r="J78" i="5"/>
  <c r="L78" i="5" s="1"/>
  <c r="J79" i="5"/>
  <c r="L79" i="5" s="1"/>
  <c r="J80" i="5"/>
  <c r="L80" i="5" s="1"/>
  <c r="J81" i="5"/>
  <c r="L81" i="5" s="1"/>
  <c r="J82" i="5"/>
  <c r="L82" i="5" s="1"/>
  <c r="J83" i="5"/>
  <c r="L83" i="5" s="1"/>
  <c r="J84" i="5"/>
  <c r="L84" i="5" s="1"/>
  <c r="J85" i="5"/>
  <c r="L85" i="5" s="1"/>
  <c r="J86" i="5"/>
  <c r="L86" i="5" s="1"/>
  <c r="J87" i="5"/>
  <c r="L87" i="5" s="1"/>
  <c r="J88" i="5"/>
  <c r="L88" i="5" s="1"/>
  <c r="J90" i="5"/>
  <c r="L90" i="5" s="1"/>
  <c r="J91" i="5"/>
  <c r="L91" i="5" s="1"/>
  <c r="J92" i="5"/>
  <c r="L92" i="5" s="1"/>
  <c r="J93" i="5"/>
  <c r="L93" i="5" s="1"/>
  <c r="X93" i="5" s="1"/>
  <c r="J94" i="5"/>
  <c r="L94" i="5" s="1"/>
  <c r="J95" i="5"/>
  <c r="L95" i="5" s="1"/>
  <c r="J96" i="5"/>
  <c r="L96" i="5" s="1"/>
  <c r="J97" i="5"/>
  <c r="L97" i="5" s="1"/>
  <c r="J98" i="5"/>
  <c r="L98" i="5" s="1"/>
  <c r="J99" i="5"/>
  <c r="L99" i="5" s="1"/>
  <c r="T58" i="5"/>
  <c r="W58" i="5" s="1"/>
  <c r="T59" i="5"/>
  <c r="W59" i="5" s="1"/>
  <c r="T60" i="5"/>
  <c r="W60" i="5" s="1"/>
  <c r="T61" i="5"/>
  <c r="W61" i="5" s="1"/>
  <c r="T62" i="5"/>
  <c r="W62" i="5" s="1"/>
  <c r="T63" i="5"/>
  <c r="W63" i="5" s="1"/>
  <c r="T64" i="5"/>
  <c r="W64" i="5" s="1"/>
  <c r="T65" i="5"/>
  <c r="W65" i="5" s="1"/>
  <c r="T66" i="5"/>
  <c r="W66" i="5" s="1"/>
  <c r="T67" i="5"/>
  <c r="V67" i="5" s="1"/>
  <c r="T68" i="5"/>
  <c r="W68" i="5" s="1"/>
  <c r="T69" i="5"/>
  <c r="W69" i="5" s="1"/>
  <c r="T70" i="5"/>
  <c r="W70" i="5" s="1"/>
  <c r="T71" i="5"/>
  <c r="W71" i="5" s="1"/>
  <c r="T72" i="5"/>
  <c r="W72" i="5" s="1"/>
  <c r="T73" i="5"/>
  <c r="W73" i="5" s="1"/>
  <c r="T74" i="5"/>
  <c r="W74" i="5" s="1"/>
  <c r="T75" i="5"/>
  <c r="W75" i="5" s="1"/>
  <c r="T76" i="5"/>
  <c r="W76" i="5" s="1"/>
  <c r="J58" i="5"/>
  <c r="L58" i="5" s="1"/>
  <c r="J59" i="5"/>
  <c r="L59" i="5" s="1"/>
  <c r="J60" i="5"/>
  <c r="L60" i="5" s="1"/>
  <c r="J61" i="5"/>
  <c r="L61" i="5" s="1"/>
  <c r="J62" i="5"/>
  <c r="L62" i="5" s="1"/>
  <c r="J63" i="5"/>
  <c r="L63" i="5" s="1"/>
  <c r="J64" i="5"/>
  <c r="L64" i="5" s="1"/>
  <c r="J65" i="5"/>
  <c r="L65" i="5" s="1"/>
  <c r="J66" i="5"/>
  <c r="L66" i="5" s="1"/>
  <c r="J67" i="5"/>
  <c r="L67" i="5" s="1"/>
  <c r="J68" i="5"/>
  <c r="L68" i="5" s="1"/>
  <c r="J69" i="5"/>
  <c r="L69" i="5" s="1"/>
  <c r="J70" i="5"/>
  <c r="L70" i="5" s="1"/>
  <c r="J71" i="5"/>
  <c r="L71" i="5" s="1"/>
  <c r="J72" i="5"/>
  <c r="L72" i="5" s="1"/>
  <c r="J73" i="5"/>
  <c r="L73" i="5" s="1"/>
  <c r="J74" i="5"/>
  <c r="L74" i="5" s="1"/>
  <c r="J75" i="5"/>
  <c r="L75" i="5" s="1"/>
  <c r="J76" i="5"/>
  <c r="L76" i="5" s="1"/>
  <c r="X112" i="5" l="1"/>
  <c r="X72" i="5"/>
  <c r="X70" i="5"/>
  <c r="X68" i="5"/>
  <c r="X66" i="5"/>
  <c r="X64" i="5"/>
  <c r="X62" i="5"/>
  <c r="X60" i="5"/>
  <c r="X58" i="5"/>
  <c r="X73" i="5"/>
  <c r="X71" i="5"/>
  <c r="X69" i="5"/>
  <c r="X65" i="5"/>
  <c r="X63" i="5"/>
  <c r="X61" i="5"/>
  <c r="X59" i="5"/>
  <c r="X113" i="5"/>
  <c r="X74" i="5"/>
  <c r="X75" i="5"/>
  <c r="X76" i="5"/>
  <c r="X98" i="5"/>
  <c r="X94" i="5"/>
  <c r="X92" i="5"/>
  <c r="X90" i="5"/>
  <c r="X87" i="5"/>
  <c r="X83" i="5"/>
  <c r="X81" i="5"/>
  <c r="X78" i="5"/>
  <c r="X77" i="5"/>
  <c r="X120" i="5"/>
  <c r="X116" i="5"/>
  <c r="X109" i="5"/>
  <c r="X103" i="5"/>
  <c r="X102" i="5"/>
  <c r="V119" i="5"/>
  <c r="W119" i="5" s="1"/>
  <c r="X119" i="5" s="1"/>
  <c r="V118" i="5"/>
  <c r="W118" i="5" s="1"/>
  <c r="X118" i="5" s="1"/>
  <c r="V115" i="5"/>
  <c r="W115" i="5" s="1"/>
  <c r="X115" i="5" s="1"/>
  <c r="V114" i="5"/>
  <c r="W114" i="5" s="1"/>
  <c r="X114" i="5" s="1"/>
  <c r="V111" i="5"/>
  <c r="W111" i="5" s="1"/>
  <c r="X111" i="5" s="1"/>
  <c r="V108" i="5"/>
  <c r="W108" i="5" s="1"/>
  <c r="X108" i="5" s="1"/>
  <c r="X99" i="5"/>
  <c r="X96" i="5"/>
  <c r="X91" i="5"/>
  <c r="X89" i="5"/>
  <c r="X85" i="5"/>
  <c r="X84" i="5"/>
  <c r="X82" i="5"/>
  <c r="X80" i="5"/>
  <c r="X79" i="5"/>
  <c r="W97" i="5"/>
  <c r="X97" i="5" s="1"/>
  <c r="W86" i="5"/>
  <c r="X86" i="5" s="1"/>
  <c r="V88" i="5"/>
  <c r="W88" i="5" s="1"/>
  <c r="X88" i="5" s="1"/>
  <c r="X117" i="5"/>
  <c r="X110" i="5"/>
  <c r="X107" i="5"/>
  <c r="X106" i="5"/>
  <c r="X105" i="5"/>
  <c r="X104" i="5"/>
  <c r="X101" i="5"/>
  <c r="X122" i="5"/>
  <c r="X100" i="5"/>
  <c r="V121" i="5"/>
  <c r="W121" i="5" s="1"/>
  <c r="X121" i="5" s="1"/>
  <c r="W95" i="5"/>
  <c r="X95" i="5" s="1"/>
  <c r="W67" i="5"/>
  <c r="X67" i="5" s="1"/>
  <c r="T37" i="5" l="1"/>
  <c r="W37" i="5" s="1"/>
  <c r="T38" i="5"/>
  <c r="W38" i="5" s="1"/>
  <c r="T39" i="5"/>
  <c r="T45" i="5"/>
  <c r="V45" i="5" s="1"/>
  <c r="T46" i="5"/>
  <c r="W46" i="5" s="1"/>
  <c r="T47" i="5"/>
  <c r="W47" i="5" s="1"/>
  <c r="T48" i="5"/>
  <c r="W48" i="5" s="1"/>
  <c r="T49" i="5"/>
  <c r="W49" i="5" s="1"/>
  <c r="T50" i="5"/>
  <c r="W50" i="5" s="1"/>
  <c r="T51" i="5"/>
  <c r="W51" i="5" s="1"/>
  <c r="T52" i="5"/>
  <c r="W52" i="5" s="1"/>
  <c r="T53" i="5"/>
  <c r="W53" i="5" s="1"/>
  <c r="T54" i="5"/>
  <c r="W54" i="5" s="1"/>
  <c r="T55" i="5"/>
  <c r="W55" i="5" s="1"/>
  <c r="T56" i="5"/>
  <c r="W56" i="5" s="1"/>
  <c r="T57" i="5"/>
  <c r="W57" i="5" s="1"/>
  <c r="J35" i="5"/>
  <c r="J36" i="5"/>
  <c r="L36" i="5" s="1"/>
  <c r="J37" i="5"/>
  <c r="L37" i="5" s="1"/>
  <c r="J38" i="5"/>
  <c r="L38" i="5" s="1"/>
  <c r="J45" i="5"/>
  <c r="L45" i="5" s="1"/>
  <c r="J46" i="5"/>
  <c r="L46" i="5" s="1"/>
  <c r="J47" i="5"/>
  <c r="L47" i="5" s="1"/>
  <c r="J48" i="5"/>
  <c r="L48" i="5" s="1"/>
  <c r="J49" i="5"/>
  <c r="L49" i="5" s="1"/>
  <c r="J50" i="5"/>
  <c r="L50" i="5" s="1"/>
  <c r="J51" i="5"/>
  <c r="L51" i="5" s="1"/>
  <c r="J52" i="5"/>
  <c r="L52" i="5" s="1"/>
  <c r="J53" i="5"/>
  <c r="L53" i="5" s="1"/>
  <c r="J54" i="5"/>
  <c r="L54" i="5" s="1"/>
  <c r="J55" i="5"/>
  <c r="L55" i="5" s="1"/>
  <c r="J56" i="5"/>
  <c r="L56" i="5" s="1"/>
  <c r="J57" i="5"/>
  <c r="L57" i="5" s="1"/>
  <c r="J11" i="5"/>
  <c r="J12" i="5"/>
  <c r="J13" i="5"/>
  <c r="J14" i="5"/>
  <c r="J15" i="5"/>
  <c r="L15" i="5" s="1"/>
  <c r="J16" i="5"/>
  <c r="L16" i="5" s="1"/>
  <c r="J17" i="5"/>
  <c r="J18" i="5"/>
  <c r="J19" i="5"/>
  <c r="J21" i="5"/>
  <c r="J22" i="5"/>
  <c r="J24" i="5"/>
  <c r="J25" i="5"/>
  <c r="J26" i="5"/>
  <c r="L26" i="5" s="1"/>
  <c r="J27" i="5"/>
  <c r="L27" i="5" s="1"/>
  <c r="J30" i="5"/>
  <c r="L30" i="5" s="1"/>
  <c r="J31" i="5"/>
  <c r="L31" i="5" s="1"/>
  <c r="J32" i="5"/>
  <c r="J33" i="5"/>
  <c r="L33" i="5" s="1"/>
  <c r="J34" i="5"/>
  <c r="L34" i="5" s="1"/>
  <c r="T11" i="5"/>
  <c r="W11" i="5" s="1"/>
  <c r="T12" i="5"/>
  <c r="W12" i="5" s="1"/>
  <c r="T13" i="5"/>
  <c r="W13" i="5" s="1"/>
  <c r="T14" i="5"/>
  <c r="W14" i="5" s="1"/>
  <c r="T15" i="5"/>
  <c r="W15" i="5" s="1"/>
  <c r="T16" i="5"/>
  <c r="W16" i="5" s="1"/>
  <c r="T17" i="5"/>
  <c r="W17" i="5" s="1"/>
  <c r="T18" i="5"/>
  <c r="W18" i="5" s="1"/>
  <c r="T19" i="5"/>
  <c r="W19" i="5" s="1"/>
  <c r="T21" i="5"/>
  <c r="W21" i="5" s="1"/>
  <c r="T22" i="5"/>
  <c r="W22" i="5" s="1"/>
  <c r="T24" i="5"/>
  <c r="W24" i="5" s="1"/>
  <c r="T25" i="5"/>
  <c r="W25" i="5" s="1"/>
  <c r="T26" i="5"/>
  <c r="T27" i="5"/>
  <c r="W27" i="5" s="1"/>
  <c r="T30" i="5"/>
  <c r="W30" i="5" s="1"/>
  <c r="T31" i="5"/>
  <c r="T32" i="5"/>
  <c r="W32" i="5" s="1"/>
  <c r="T33" i="5"/>
  <c r="T34" i="5"/>
  <c r="W34" i="5" s="1"/>
  <c r="T35" i="5"/>
  <c r="W35" i="5" s="1"/>
  <c r="T36" i="5"/>
  <c r="W36" i="5" s="1"/>
  <c r="L11" i="5"/>
  <c r="L12" i="5"/>
  <c r="L13" i="5"/>
  <c r="L14" i="5"/>
  <c r="L17" i="5"/>
  <c r="L18" i="5"/>
  <c r="L19" i="5"/>
  <c r="L21" i="5"/>
  <c r="L22" i="5"/>
  <c r="L24" i="5"/>
  <c r="L25" i="5"/>
  <c r="L32" i="5"/>
  <c r="L35" i="5"/>
  <c r="T10" i="5"/>
  <c r="W10" i="5" s="1"/>
  <c r="J10" i="5"/>
  <c r="L10" i="5" s="1"/>
  <c r="V26" i="5" l="1"/>
  <c r="W26" i="5" s="1"/>
  <c r="X26" i="5" s="1"/>
  <c r="V39" i="5"/>
  <c r="W39" i="5" s="1"/>
  <c r="X39" i="5" s="1"/>
  <c r="X35" i="5"/>
  <c r="X25" i="5"/>
  <c r="X21" i="5"/>
  <c r="X19" i="5"/>
  <c r="X18" i="5"/>
  <c r="X13" i="5"/>
  <c r="X12" i="5"/>
  <c r="V31" i="5"/>
  <c r="W31" i="5" s="1"/>
  <c r="X31" i="5" s="1"/>
  <c r="X27" i="5"/>
  <c r="X15" i="5"/>
  <c r="X55" i="5"/>
  <c r="X53" i="5"/>
  <c r="X51" i="5"/>
  <c r="X49" i="5"/>
  <c r="X48" i="5"/>
  <c r="X46" i="5"/>
  <c r="W45" i="5"/>
  <c r="X45" i="5" s="1"/>
  <c r="X10" i="5"/>
  <c r="X36" i="5"/>
  <c r="X34" i="5"/>
  <c r="X32" i="5"/>
  <c r="X24" i="5"/>
  <c r="X22" i="5"/>
  <c r="X17" i="5"/>
  <c r="X14" i="5"/>
  <c r="X11" i="5"/>
  <c r="V33" i="5"/>
  <c r="W33" i="5" s="1"/>
  <c r="X33" i="5" s="1"/>
  <c r="X30" i="5"/>
  <c r="X16" i="5"/>
  <c r="X57" i="5"/>
  <c r="X56" i="5"/>
  <c r="X54" i="5"/>
  <c r="X52" i="5"/>
  <c r="X50" i="5"/>
  <c r="X47" i="5"/>
  <c r="X38" i="5"/>
  <c r="X37" i="5"/>
  <c r="T291" i="4"/>
  <c r="V291" i="4" s="1"/>
  <c r="T292" i="4"/>
  <c r="V292" i="4" s="1"/>
  <c r="T293" i="4"/>
  <c r="W293" i="4" s="1"/>
  <c r="T294" i="4"/>
  <c r="W294" i="4" s="1"/>
  <c r="T295" i="4"/>
  <c r="W295" i="4" s="1"/>
  <c r="T296" i="4"/>
  <c r="W296" i="4" s="1"/>
  <c r="T297" i="4"/>
  <c r="W297" i="4" s="1"/>
  <c r="T298" i="4"/>
  <c r="T299" i="4"/>
  <c r="W299" i="4" s="1"/>
  <c r="T300" i="4"/>
  <c r="W300" i="4" s="1"/>
  <c r="T301" i="4"/>
  <c r="W301" i="4" s="1"/>
  <c r="T302" i="4"/>
  <c r="V302" i="4" s="1"/>
  <c r="T303" i="4"/>
  <c r="V303" i="4" s="1"/>
  <c r="T304" i="4"/>
  <c r="V304" i="4" s="1"/>
  <c r="T305" i="4"/>
  <c r="V305" i="4" s="1"/>
  <c r="T306" i="4"/>
  <c r="V306" i="4" s="1"/>
  <c r="J291" i="4"/>
  <c r="L291" i="4" s="1"/>
  <c r="J292" i="4"/>
  <c r="L292" i="4" s="1"/>
  <c r="J293" i="4"/>
  <c r="L293" i="4" s="1"/>
  <c r="J294" i="4"/>
  <c r="L294" i="4" s="1"/>
  <c r="J295" i="4"/>
  <c r="L295" i="4" s="1"/>
  <c r="J296" i="4"/>
  <c r="L296" i="4" s="1"/>
  <c r="J297" i="4"/>
  <c r="L297" i="4" s="1"/>
  <c r="J298" i="4"/>
  <c r="L298" i="4" s="1"/>
  <c r="J299" i="4"/>
  <c r="L299" i="4" s="1"/>
  <c r="J300" i="4"/>
  <c r="L300" i="4" s="1"/>
  <c r="J301" i="4"/>
  <c r="L301" i="4" s="1"/>
  <c r="J302" i="4"/>
  <c r="L302" i="4" s="1"/>
  <c r="J303" i="4"/>
  <c r="L303" i="4" s="1"/>
  <c r="J304" i="4"/>
  <c r="L304" i="4" s="1"/>
  <c r="J305" i="4"/>
  <c r="L305" i="4" s="1"/>
  <c r="J306" i="4"/>
  <c r="L306" i="4" s="1"/>
  <c r="X301" i="4" l="1"/>
  <c r="X299" i="4"/>
  <c r="X296" i="4"/>
  <c r="X294" i="4"/>
  <c r="W306" i="4"/>
  <c r="X306" i="4" s="1"/>
  <c r="V298" i="4"/>
  <c r="W298" i="4" s="1"/>
  <c r="X298" i="4" s="1"/>
  <c r="X300" i="4"/>
  <c r="X297" i="4"/>
  <c r="X295" i="4"/>
  <c r="X293" i="4"/>
  <c r="W303" i="4"/>
  <c r="X303" i="4" s="1"/>
  <c r="W291" i="4"/>
  <c r="X291" i="4" s="1"/>
  <c r="W305" i="4"/>
  <c r="X305" i="4" s="1"/>
  <c r="W304" i="4"/>
  <c r="X304" i="4" s="1"/>
  <c r="W302" i="4"/>
  <c r="X302" i="4" s="1"/>
  <c r="W292" i="4"/>
  <c r="X292" i="4" s="1"/>
  <c r="T271" i="4"/>
  <c r="T272" i="4"/>
  <c r="W272" i="4" s="1"/>
  <c r="T273" i="4"/>
  <c r="W273" i="4" s="1"/>
  <c r="T274" i="4"/>
  <c r="V274" i="4" s="1"/>
  <c r="T275" i="4"/>
  <c r="W275" i="4" s="1"/>
  <c r="T276" i="4"/>
  <c r="W276" i="4" s="1"/>
  <c r="T277" i="4"/>
  <c r="W277" i="4" s="1"/>
  <c r="T278" i="4"/>
  <c r="W278" i="4" s="1"/>
  <c r="T279" i="4"/>
  <c r="W279" i="4" s="1"/>
  <c r="T280" i="4"/>
  <c r="W280" i="4" s="1"/>
  <c r="T281" i="4"/>
  <c r="T282" i="4"/>
  <c r="W282" i="4" s="1"/>
  <c r="T283" i="4"/>
  <c r="W283" i="4" s="1"/>
  <c r="T284" i="4"/>
  <c r="W284" i="4" s="1"/>
  <c r="T285" i="4"/>
  <c r="W285" i="4" s="1"/>
  <c r="T286" i="4"/>
  <c r="W286" i="4" s="1"/>
  <c r="T287" i="4"/>
  <c r="W287" i="4" s="1"/>
  <c r="T288" i="4"/>
  <c r="W288" i="4" s="1"/>
  <c r="T289" i="4"/>
  <c r="T290" i="4"/>
  <c r="W290" i="4" s="1"/>
  <c r="J273" i="4"/>
  <c r="L273" i="4" s="1"/>
  <c r="J274" i="4"/>
  <c r="L274" i="4" s="1"/>
  <c r="J275" i="4"/>
  <c r="L275" i="4" s="1"/>
  <c r="J276" i="4"/>
  <c r="L276" i="4" s="1"/>
  <c r="J277" i="4"/>
  <c r="L277" i="4" s="1"/>
  <c r="J278" i="4"/>
  <c r="L278" i="4" s="1"/>
  <c r="J279" i="4"/>
  <c r="L279" i="4" s="1"/>
  <c r="J280" i="4"/>
  <c r="L280" i="4" s="1"/>
  <c r="J281" i="4"/>
  <c r="L281" i="4" s="1"/>
  <c r="J282" i="4"/>
  <c r="L282" i="4" s="1"/>
  <c r="J283" i="4"/>
  <c r="L283" i="4" s="1"/>
  <c r="J284" i="4"/>
  <c r="L284" i="4" s="1"/>
  <c r="J285" i="4"/>
  <c r="L285" i="4" s="1"/>
  <c r="J286" i="4"/>
  <c r="L286" i="4" s="1"/>
  <c r="J287" i="4"/>
  <c r="L287" i="4" s="1"/>
  <c r="J288" i="4"/>
  <c r="L288" i="4" s="1"/>
  <c r="J289" i="4"/>
  <c r="L289" i="4" s="1"/>
  <c r="J290" i="4"/>
  <c r="L290" i="4" s="1"/>
  <c r="T256" i="4"/>
  <c r="V256" i="4" s="1"/>
  <c r="T257" i="4"/>
  <c r="W257" i="4" s="1"/>
  <c r="T258" i="4"/>
  <c r="W258" i="4" s="1"/>
  <c r="T259" i="4"/>
  <c r="T260" i="4"/>
  <c r="V260" i="4" s="1"/>
  <c r="T261" i="4"/>
  <c r="W261" i="4" s="1"/>
  <c r="T262" i="4"/>
  <c r="W262" i="4" s="1"/>
  <c r="T263" i="4"/>
  <c r="W263" i="4" s="1"/>
  <c r="T264" i="4"/>
  <c r="T265" i="4"/>
  <c r="W265" i="4" s="1"/>
  <c r="T266" i="4"/>
  <c r="V266" i="4" s="1"/>
  <c r="T267" i="4"/>
  <c r="W267" i="4" s="1"/>
  <c r="T268" i="4"/>
  <c r="W268" i="4" s="1"/>
  <c r="T269" i="4"/>
  <c r="V269" i="4" s="1"/>
  <c r="T270" i="4"/>
  <c r="W270" i="4" s="1"/>
  <c r="J266" i="4"/>
  <c r="L266" i="4" s="1"/>
  <c r="J267" i="4"/>
  <c r="L267" i="4" s="1"/>
  <c r="J268" i="4"/>
  <c r="L268" i="4" s="1"/>
  <c r="J269" i="4"/>
  <c r="L269" i="4" s="1"/>
  <c r="J270" i="4"/>
  <c r="L270" i="4" s="1"/>
  <c r="J271" i="4"/>
  <c r="L271" i="4" s="1"/>
  <c r="J272" i="4"/>
  <c r="L272" i="4" s="1"/>
  <c r="J256" i="4"/>
  <c r="L256" i="4" s="1"/>
  <c r="J257" i="4"/>
  <c r="L257" i="4" s="1"/>
  <c r="J258" i="4"/>
  <c r="L258" i="4" s="1"/>
  <c r="J259" i="4"/>
  <c r="L259" i="4" s="1"/>
  <c r="J260" i="4"/>
  <c r="L260" i="4" s="1"/>
  <c r="J261" i="4"/>
  <c r="L261" i="4" s="1"/>
  <c r="J262" i="4"/>
  <c r="L262" i="4" s="1"/>
  <c r="J263" i="4"/>
  <c r="L263" i="4" s="1"/>
  <c r="X270" i="4" l="1"/>
  <c r="X258" i="4"/>
  <c r="X290" i="4"/>
  <c r="X287" i="4"/>
  <c r="X285" i="4"/>
  <c r="X283" i="4"/>
  <c r="X280" i="4"/>
  <c r="X273" i="4"/>
  <c r="X272" i="4"/>
  <c r="X288" i="4"/>
  <c r="X286" i="4"/>
  <c r="X284" i="4"/>
  <c r="X282" i="4"/>
  <c r="V289" i="4"/>
  <c r="W289" i="4" s="1"/>
  <c r="X289" i="4" s="1"/>
  <c r="V281" i="4"/>
  <c r="W281" i="4" s="1"/>
  <c r="X281" i="4" s="1"/>
  <c r="X263" i="4"/>
  <c r="X261" i="4"/>
  <c r="X257" i="4"/>
  <c r="X267" i="4"/>
  <c r="X279" i="4"/>
  <c r="X277" i="4"/>
  <c r="X275" i="4"/>
  <c r="X262" i="4"/>
  <c r="X268" i="4"/>
  <c r="V259" i="4"/>
  <c r="W259" i="4" s="1"/>
  <c r="X259" i="4" s="1"/>
  <c r="V264" i="4"/>
  <c r="W264" i="4" s="1"/>
  <c r="X278" i="4"/>
  <c r="X276" i="4"/>
  <c r="W274" i="4"/>
  <c r="X274" i="4" s="1"/>
  <c r="W269" i="4"/>
  <c r="X269" i="4" s="1"/>
  <c r="W266" i="4"/>
  <c r="X266" i="4" s="1"/>
  <c r="W260" i="4"/>
  <c r="X260" i="4" s="1"/>
  <c r="W256" i="4"/>
  <c r="X256" i="4" s="1"/>
  <c r="J246" i="4"/>
  <c r="L246" i="4" s="1"/>
  <c r="T234" i="4"/>
  <c r="W234" i="4" s="1"/>
  <c r="T235" i="4"/>
  <c r="W235" i="4" s="1"/>
  <c r="T236" i="4"/>
  <c r="V236" i="4" s="1"/>
  <c r="T237" i="4"/>
  <c r="W237" i="4" s="1"/>
  <c r="T238" i="4"/>
  <c r="W238" i="4" s="1"/>
  <c r="T239" i="4"/>
  <c r="W239" i="4" s="1"/>
  <c r="T240" i="4"/>
  <c r="W240" i="4" s="1"/>
  <c r="T241" i="4"/>
  <c r="W241" i="4" s="1"/>
  <c r="T242" i="4"/>
  <c r="T243" i="4"/>
  <c r="W243" i="4" s="1"/>
  <c r="T244" i="4"/>
  <c r="V244" i="4" s="1"/>
  <c r="T245" i="4"/>
  <c r="W245" i="4" s="1"/>
  <c r="T246" i="4"/>
  <c r="W246" i="4" s="1"/>
  <c r="T247" i="4"/>
  <c r="W247" i="4" s="1"/>
  <c r="T248" i="4"/>
  <c r="W248" i="4" s="1"/>
  <c r="T249" i="4"/>
  <c r="W249" i="4" s="1"/>
  <c r="T250" i="4"/>
  <c r="T251" i="4"/>
  <c r="W251" i="4" s="1"/>
  <c r="T252" i="4"/>
  <c r="T253" i="4"/>
  <c r="W253" i="4" s="1"/>
  <c r="T254" i="4"/>
  <c r="T255" i="4"/>
  <c r="W255" i="4" s="1"/>
  <c r="J234" i="4"/>
  <c r="L234" i="4" s="1"/>
  <c r="J235" i="4"/>
  <c r="L235" i="4" s="1"/>
  <c r="J236" i="4"/>
  <c r="L236" i="4" s="1"/>
  <c r="J237" i="4"/>
  <c r="L237" i="4" s="1"/>
  <c r="J238" i="4"/>
  <c r="L238" i="4" s="1"/>
  <c r="J239" i="4"/>
  <c r="L239" i="4" s="1"/>
  <c r="J240" i="4"/>
  <c r="L240" i="4" s="1"/>
  <c r="J241" i="4"/>
  <c r="L241" i="4" s="1"/>
  <c r="J242" i="4"/>
  <c r="L242" i="4" s="1"/>
  <c r="J243" i="4"/>
  <c r="L243" i="4" s="1"/>
  <c r="J244" i="4"/>
  <c r="L244" i="4" s="1"/>
  <c r="J245" i="4"/>
  <c r="L245" i="4" s="1"/>
  <c r="J247" i="4"/>
  <c r="L247" i="4" s="1"/>
  <c r="J248" i="4"/>
  <c r="L248" i="4" s="1"/>
  <c r="J249" i="4"/>
  <c r="L249" i="4" s="1"/>
  <c r="J250" i="4"/>
  <c r="L250" i="4" s="1"/>
  <c r="J251" i="4"/>
  <c r="L251" i="4" s="1"/>
  <c r="J252" i="4"/>
  <c r="L252" i="4" s="1"/>
  <c r="J253" i="4"/>
  <c r="L253" i="4" s="1"/>
  <c r="J254" i="4"/>
  <c r="L254" i="4" s="1"/>
  <c r="J255" i="4"/>
  <c r="L255" i="4" s="1"/>
  <c r="J265" i="4"/>
  <c r="L265" i="4" s="1"/>
  <c r="X265" i="4" s="1"/>
  <c r="J264" i="4"/>
  <c r="L264" i="4" s="1"/>
  <c r="X248" i="4" l="1"/>
  <c r="X246" i="4"/>
  <c r="X243" i="4"/>
  <c r="X240" i="4"/>
  <c r="X238" i="4"/>
  <c r="X235" i="4"/>
  <c r="V252" i="4"/>
  <c r="W252" i="4" s="1"/>
  <c r="X252" i="4" s="1"/>
  <c r="X264" i="4"/>
  <c r="X251" i="4"/>
  <c r="X255" i="4"/>
  <c r="X253" i="4"/>
  <c r="X249" i="4"/>
  <c r="X247" i="4"/>
  <c r="X245" i="4"/>
  <c r="X241" i="4"/>
  <c r="X239" i="4"/>
  <c r="X237" i="4"/>
  <c r="X234" i="4"/>
  <c r="V254" i="4"/>
  <c r="W254" i="4" s="1"/>
  <c r="X254" i="4" s="1"/>
  <c r="V250" i="4"/>
  <c r="W250" i="4" s="1"/>
  <c r="X250" i="4" s="1"/>
  <c r="V242" i="4"/>
  <c r="W242" i="4" s="1"/>
  <c r="X242" i="4" s="1"/>
  <c r="W244" i="4"/>
  <c r="X244" i="4" s="1"/>
  <c r="W236" i="4"/>
  <c r="X236" i="4" s="1"/>
  <c r="W271" i="4" l="1"/>
  <c r="X271" i="4" s="1"/>
  <c r="T209" i="4"/>
  <c r="W209" i="4" s="1"/>
  <c r="T210" i="4"/>
  <c r="W210" i="4" s="1"/>
  <c r="T211" i="4"/>
  <c r="T212" i="4"/>
  <c r="W212" i="4" s="1"/>
  <c r="T213" i="4"/>
  <c r="W213" i="4" s="1"/>
  <c r="T214" i="4"/>
  <c r="T215" i="4"/>
  <c r="T216" i="4"/>
  <c r="W216" i="4" s="1"/>
  <c r="T217" i="4"/>
  <c r="W217" i="4" s="1"/>
  <c r="T218" i="4"/>
  <c r="W218" i="4" s="1"/>
  <c r="T219" i="4"/>
  <c r="W219" i="4" s="1"/>
  <c r="T220" i="4"/>
  <c r="T221" i="4"/>
  <c r="W221" i="4" s="1"/>
  <c r="T222" i="4"/>
  <c r="T223" i="4"/>
  <c r="W223" i="4" s="1"/>
  <c r="T224" i="4"/>
  <c r="W224" i="4" s="1"/>
  <c r="T225" i="4"/>
  <c r="T226" i="4"/>
  <c r="W226" i="4" s="1"/>
  <c r="T227" i="4"/>
  <c r="W227" i="4" s="1"/>
  <c r="T228" i="4"/>
  <c r="W228" i="4" s="1"/>
  <c r="T229" i="4"/>
  <c r="T230" i="4"/>
  <c r="W230" i="4" s="1"/>
  <c r="T231" i="4"/>
  <c r="W231" i="4" s="1"/>
  <c r="T232" i="4"/>
  <c r="W232" i="4" s="1"/>
  <c r="T233" i="4"/>
  <c r="J209" i="4"/>
  <c r="L209" i="4" s="1"/>
  <c r="J210" i="4"/>
  <c r="L210" i="4" s="1"/>
  <c r="J211" i="4"/>
  <c r="L211" i="4" s="1"/>
  <c r="J212" i="4"/>
  <c r="L212" i="4" s="1"/>
  <c r="J213" i="4"/>
  <c r="L213" i="4" s="1"/>
  <c r="J214" i="4"/>
  <c r="L214" i="4" s="1"/>
  <c r="J215" i="4"/>
  <c r="L215" i="4" s="1"/>
  <c r="J216" i="4"/>
  <c r="L216" i="4" s="1"/>
  <c r="J217" i="4"/>
  <c r="L217" i="4" s="1"/>
  <c r="J218" i="4"/>
  <c r="L218" i="4" s="1"/>
  <c r="J219" i="4"/>
  <c r="L219" i="4" s="1"/>
  <c r="J220" i="4"/>
  <c r="L220" i="4" s="1"/>
  <c r="J221" i="4"/>
  <c r="L221" i="4" s="1"/>
  <c r="J222" i="4"/>
  <c r="L222" i="4" s="1"/>
  <c r="J223" i="4"/>
  <c r="L223" i="4" s="1"/>
  <c r="J224" i="4"/>
  <c r="L224" i="4" s="1"/>
  <c r="J225" i="4"/>
  <c r="L225" i="4" s="1"/>
  <c r="J226" i="4"/>
  <c r="L226" i="4" s="1"/>
  <c r="J227" i="4"/>
  <c r="L227" i="4" s="1"/>
  <c r="J228" i="4"/>
  <c r="L228" i="4" s="1"/>
  <c r="J229" i="4"/>
  <c r="L229" i="4" s="1"/>
  <c r="J230" i="4"/>
  <c r="L230" i="4" s="1"/>
  <c r="J231" i="4"/>
  <c r="L231" i="4" s="1"/>
  <c r="J232" i="4"/>
  <c r="L232" i="4" s="1"/>
  <c r="J233" i="4"/>
  <c r="L233" i="4" s="1"/>
  <c r="T189" i="4"/>
  <c r="V189" i="4" s="1"/>
  <c r="T190" i="4"/>
  <c r="W190" i="4" s="1"/>
  <c r="T191" i="4"/>
  <c r="V191" i="4" s="1"/>
  <c r="T192" i="4"/>
  <c r="W192" i="4" s="1"/>
  <c r="T193" i="4"/>
  <c r="W193" i="4" s="1"/>
  <c r="T195" i="4"/>
  <c r="V195" i="4" s="1"/>
  <c r="T196" i="4"/>
  <c r="V196" i="4" s="1"/>
  <c r="T197" i="4"/>
  <c r="W197" i="4" s="1"/>
  <c r="T198" i="4"/>
  <c r="T199" i="4"/>
  <c r="W199" i="4" s="1"/>
  <c r="T200" i="4"/>
  <c r="W200" i="4" s="1"/>
  <c r="T201" i="4"/>
  <c r="V201" i="4" s="1"/>
  <c r="T202" i="4"/>
  <c r="V202" i="4" s="1"/>
  <c r="T203" i="4"/>
  <c r="T204" i="4"/>
  <c r="W204" i="4" s="1"/>
  <c r="T205" i="4"/>
  <c r="V205" i="4" s="1"/>
  <c r="T206" i="4"/>
  <c r="W206" i="4" s="1"/>
  <c r="T207" i="4"/>
  <c r="T208" i="4"/>
  <c r="W208" i="4" s="1"/>
  <c r="J180" i="4"/>
  <c r="L180" i="4" s="1"/>
  <c r="J181" i="4"/>
  <c r="L181" i="4" s="1"/>
  <c r="J182" i="4"/>
  <c r="L182" i="4" s="1"/>
  <c r="J183" i="4"/>
  <c r="L183" i="4" s="1"/>
  <c r="J184" i="4"/>
  <c r="L184" i="4" s="1"/>
  <c r="J185" i="4"/>
  <c r="L185" i="4" s="1"/>
  <c r="J186" i="4"/>
  <c r="L186" i="4" s="1"/>
  <c r="J187" i="4"/>
  <c r="L187" i="4" s="1"/>
  <c r="J188" i="4"/>
  <c r="L188" i="4" s="1"/>
  <c r="J189" i="4"/>
  <c r="L189" i="4" s="1"/>
  <c r="J190" i="4"/>
  <c r="L190" i="4" s="1"/>
  <c r="J191" i="4"/>
  <c r="L191" i="4" s="1"/>
  <c r="J192" i="4"/>
  <c r="L192" i="4" s="1"/>
  <c r="J193" i="4"/>
  <c r="L193" i="4" s="1"/>
  <c r="J195" i="4"/>
  <c r="L195" i="4" s="1"/>
  <c r="J196" i="4"/>
  <c r="L196" i="4" s="1"/>
  <c r="J197" i="4"/>
  <c r="L197" i="4" s="1"/>
  <c r="J198" i="4"/>
  <c r="L198" i="4" s="1"/>
  <c r="J199" i="4"/>
  <c r="L199" i="4" s="1"/>
  <c r="J200" i="4"/>
  <c r="L200" i="4" s="1"/>
  <c r="J201" i="4"/>
  <c r="L201" i="4" s="1"/>
  <c r="J202" i="4"/>
  <c r="L202" i="4" s="1"/>
  <c r="J203" i="4"/>
  <c r="L203" i="4" s="1"/>
  <c r="J204" i="4"/>
  <c r="L204" i="4" s="1"/>
  <c r="J205" i="4"/>
  <c r="L205" i="4" s="1"/>
  <c r="J206" i="4"/>
  <c r="L206" i="4" s="1"/>
  <c r="J207" i="4"/>
  <c r="L207" i="4" s="1"/>
  <c r="J208" i="4"/>
  <c r="L208" i="4" s="1"/>
  <c r="X206" i="4" l="1"/>
  <c r="X208" i="4"/>
  <c r="X204" i="4"/>
  <c r="X199" i="4"/>
  <c r="X193" i="4"/>
  <c r="X190" i="4"/>
  <c r="X232" i="4"/>
  <c r="X230" i="4"/>
  <c r="X227" i="4"/>
  <c r="X224" i="4"/>
  <c r="X221" i="4"/>
  <c r="X218" i="4"/>
  <c r="X216" i="4"/>
  <c r="X212" i="4"/>
  <c r="X209" i="4"/>
  <c r="V233" i="4"/>
  <c r="W233" i="4" s="1"/>
  <c r="X233" i="4" s="1"/>
  <c r="V225" i="4"/>
  <c r="W225" i="4" s="1"/>
  <c r="X225" i="4" s="1"/>
  <c r="V222" i="4"/>
  <c r="W222" i="4" s="1"/>
  <c r="X222" i="4" s="1"/>
  <c r="X200" i="4"/>
  <c r="X197" i="4"/>
  <c r="X192" i="4"/>
  <c r="W205" i="4"/>
  <c r="X205" i="4" s="1"/>
  <c r="V198" i="4"/>
  <c r="W198" i="4" s="1"/>
  <c r="X198" i="4" s="1"/>
  <c r="X231" i="4"/>
  <c r="X228" i="4"/>
  <c r="X226" i="4"/>
  <c r="X223" i="4"/>
  <c r="X219" i="4"/>
  <c r="X217" i="4"/>
  <c r="X213" i="4"/>
  <c r="X210" i="4"/>
  <c r="V229" i="4"/>
  <c r="W229" i="4" s="1"/>
  <c r="X229" i="4" s="1"/>
  <c r="V220" i="4"/>
  <c r="W220" i="4" s="1"/>
  <c r="X220" i="4" s="1"/>
  <c r="V215" i="4"/>
  <c r="W215" i="4" s="1"/>
  <c r="X215" i="4" s="1"/>
  <c r="V214" i="4"/>
  <c r="W214" i="4" s="1"/>
  <c r="X214" i="4" s="1"/>
  <c r="V211" i="4"/>
  <c r="W211" i="4" s="1"/>
  <c r="X211" i="4" s="1"/>
  <c r="V203" i="4"/>
  <c r="W203" i="4" s="1"/>
  <c r="X203" i="4" s="1"/>
  <c r="V207" i="4"/>
  <c r="W207" i="4" s="1"/>
  <c r="X207" i="4" s="1"/>
  <c r="W202" i="4"/>
  <c r="X202" i="4" s="1"/>
  <c r="W201" i="4"/>
  <c r="X201" i="4" s="1"/>
  <c r="W196" i="4"/>
  <c r="X196" i="4" s="1"/>
  <c r="W195" i="4"/>
  <c r="X195" i="4" s="1"/>
  <c r="W191" i="4"/>
  <c r="X191" i="4" s="1"/>
  <c r="W189" i="4"/>
  <c r="X189" i="4" s="1"/>
  <c r="T177" i="4"/>
  <c r="V177" i="4" s="1"/>
  <c r="W177" i="4" s="1"/>
  <c r="T178" i="4"/>
  <c r="V178" i="4" s="1"/>
  <c r="W178" i="4" s="1"/>
  <c r="T179" i="4"/>
  <c r="W179" i="4" s="1"/>
  <c r="T180" i="4"/>
  <c r="V180" i="4" s="1"/>
  <c r="T181" i="4"/>
  <c r="W181" i="4" s="1"/>
  <c r="X181" i="4" s="1"/>
  <c r="T182" i="4"/>
  <c r="W182" i="4" s="1"/>
  <c r="X182" i="4" s="1"/>
  <c r="T183" i="4"/>
  <c r="W183" i="4" s="1"/>
  <c r="X183" i="4" s="1"/>
  <c r="T184" i="4"/>
  <c r="W184" i="4" s="1"/>
  <c r="X184" i="4" s="1"/>
  <c r="T185" i="4"/>
  <c r="V185" i="4" s="1"/>
  <c r="T186" i="4"/>
  <c r="W186" i="4" s="1"/>
  <c r="X186" i="4" s="1"/>
  <c r="T187" i="4"/>
  <c r="V187" i="4" s="1"/>
  <c r="T188" i="4"/>
  <c r="W188" i="4" s="1"/>
  <c r="X188" i="4" s="1"/>
  <c r="J169" i="4"/>
  <c r="L169" i="4" s="1"/>
  <c r="J170" i="4"/>
  <c r="L170" i="4" s="1"/>
  <c r="J171" i="4"/>
  <c r="L171" i="4" s="1"/>
  <c r="J172" i="4"/>
  <c r="L172" i="4" s="1"/>
  <c r="J173" i="4"/>
  <c r="L173" i="4" s="1"/>
  <c r="J174" i="4"/>
  <c r="L174" i="4" s="1"/>
  <c r="J175" i="4"/>
  <c r="L175" i="4" s="1"/>
  <c r="J176" i="4"/>
  <c r="L176" i="4" s="1"/>
  <c r="J177" i="4"/>
  <c r="L177" i="4" s="1"/>
  <c r="J178" i="4"/>
  <c r="L178" i="4" s="1"/>
  <c r="J179" i="4"/>
  <c r="L179" i="4" s="1"/>
  <c r="W149" i="4"/>
  <c r="J149" i="4"/>
  <c r="L149" i="4" s="1"/>
  <c r="T148" i="4"/>
  <c r="T150" i="4"/>
  <c r="W150" i="4" s="1"/>
  <c r="T151" i="4"/>
  <c r="V151" i="4" s="1"/>
  <c r="T152" i="4"/>
  <c r="V152" i="4" s="1"/>
  <c r="T153" i="4"/>
  <c r="T154" i="4"/>
  <c r="W154" i="4" s="1"/>
  <c r="T155" i="4"/>
  <c r="W155" i="4" s="1"/>
  <c r="T156" i="4"/>
  <c r="V156" i="4" s="1"/>
  <c r="T157" i="4"/>
  <c r="W157" i="4" s="1"/>
  <c r="T158" i="4"/>
  <c r="T159" i="4"/>
  <c r="V159" i="4" s="1"/>
  <c r="T160" i="4"/>
  <c r="T161" i="4"/>
  <c r="W161" i="4" s="1"/>
  <c r="T162" i="4"/>
  <c r="W162" i="4" s="1"/>
  <c r="T163" i="4"/>
  <c r="V163" i="4" s="1"/>
  <c r="T164" i="4"/>
  <c r="W164" i="4" s="1"/>
  <c r="T165" i="4"/>
  <c r="W165" i="4" s="1"/>
  <c r="T166" i="4"/>
  <c r="T167" i="4"/>
  <c r="W167" i="4" s="1"/>
  <c r="T168" i="4"/>
  <c r="W168" i="4" s="1"/>
  <c r="T169" i="4"/>
  <c r="V169" i="4" s="1"/>
  <c r="T170" i="4"/>
  <c r="W170" i="4" s="1"/>
  <c r="T171" i="4"/>
  <c r="T172" i="4"/>
  <c r="W172" i="4" s="1"/>
  <c r="T173" i="4"/>
  <c r="T174" i="4"/>
  <c r="W174" i="4" s="1"/>
  <c r="T175" i="4"/>
  <c r="W175" i="4" s="1"/>
  <c r="T176" i="4"/>
  <c r="W176" i="4" s="1"/>
  <c r="J148" i="4"/>
  <c r="L148" i="4" s="1"/>
  <c r="J150" i="4"/>
  <c r="L150" i="4" s="1"/>
  <c r="J151" i="4"/>
  <c r="L151" i="4" s="1"/>
  <c r="J152" i="4"/>
  <c r="L152" i="4" s="1"/>
  <c r="J153" i="4"/>
  <c r="L153" i="4" s="1"/>
  <c r="J154" i="4"/>
  <c r="L154" i="4" s="1"/>
  <c r="J155" i="4"/>
  <c r="L155" i="4" s="1"/>
  <c r="J156" i="4"/>
  <c r="L156" i="4" s="1"/>
  <c r="J157" i="4"/>
  <c r="L157" i="4" s="1"/>
  <c r="J158" i="4"/>
  <c r="L158" i="4" s="1"/>
  <c r="J159" i="4"/>
  <c r="L159" i="4" s="1"/>
  <c r="J160" i="4"/>
  <c r="L160" i="4" s="1"/>
  <c r="J161" i="4"/>
  <c r="L161" i="4" s="1"/>
  <c r="J162" i="4"/>
  <c r="L162" i="4" s="1"/>
  <c r="J163" i="4"/>
  <c r="L163" i="4" s="1"/>
  <c r="J164" i="4"/>
  <c r="L164" i="4" s="1"/>
  <c r="J165" i="4"/>
  <c r="L165" i="4" s="1"/>
  <c r="J166" i="4"/>
  <c r="L166" i="4" s="1"/>
  <c r="J167" i="4"/>
  <c r="L167" i="4" s="1"/>
  <c r="J168" i="4"/>
  <c r="L168" i="4" s="1"/>
  <c r="X149" i="4" l="1"/>
  <c r="W187" i="4"/>
  <c r="X187" i="4" s="1"/>
  <c r="X179" i="4"/>
  <c r="W185" i="4"/>
  <c r="X185" i="4" s="1"/>
  <c r="W180" i="4"/>
  <c r="X180" i="4" s="1"/>
  <c r="X168" i="4"/>
  <c r="X165" i="4"/>
  <c r="X162" i="4"/>
  <c r="X157" i="4"/>
  <c r="X154" i="4"/>
  <c r="W169" i="4"/>
  <c r="V148" i="4"/>
  <c r="W148" i="4" s="1"/>
  <c r="X176" i="4"/>
  <c r="X174" i="4"/>
  <c r="X170" i="4"/>
  <c r="V166" i="4"/>
  <c r="W166" i="4" s="1"/>
  <c r="X166" i="4" s="1"/>
  <c r="V171" i="4"/>
  <c r="W171" i="4" s="1"/>
  <c r="X171" i="4" s="1"/>
  <c r="X167" i="4"/>
  <c r="X164" i="4"/>
  <c r="X161" i="4"/>
  <c r="X155" i="4"/>
  <c r="W152" i="4"/>
  <c r="X152" i="4" s="1"/>
  <c r="V153" i="4"/>
  <c r="W153" i="4" s="1"/>
  <c r="X153" i="4" s="1"/>
  <c r="V158" i="4"/>
  <c r="W158" i="4" s="1"/>
  <c r="X158" i="4" s="1"/>
  <c r="V160" i="4"/>
  <c r="W160" i="4" s="1"/>
  <c r="X160" i="4" s="1"/>
  <c r="X175" i="4"/>
  <c r="X172" i="4"/>
  <c r="V173" i="4"/>
  <c r="W173" i="4" s="1"/>
  <c r="X173" i="4" s="1"/>
  <c r="X178" i="4"/>
  <c r="X177" i="4"/>
  <c r="X169" i="4"/>
  <c r="W163" i="4"/>
  <c r="X163" i="4" s="1"/>
  <c r="W159" i="4"/>
  <c r="X159" i="4" s="1"/>
  <c r="W156" i="4"/>
  <c r="X156" i="4" s="1"/>
  <c r="W151" i="4"/>
  <c r="X151" i="4" s="1"/>
  <c r="J138" i="4"/>
  <c r="L138" i="4" s="1"/>
  <c r="J139" i="4"/>
  <c r="J140" i="4"/>
  <c r="L140" i="4" s="1"/>
  <c r="J141" i="4"/>
  <c r="L141" i="4" s="1"/>
  <c r="J143" i="4"/>
  <c r="L143" i="4" s="1"/>
  <c r="J144" i="4"/>
  <c r="L144" i="4" s="1"/>
  <c r="J145" i="4"/>
  <c r="L145" i="4" s="1"/>
  <c r="J146" i="4"/>
  <c r="L146" i="4" s="1"/>
  <c r="J147" i="4"/>
  <c r="L147" i="4" s="1"/>
  <c r="L139" i="4"/>
  <c r="T143" i="4"/>
  <c r="V143" i="4" s="1"/>
  <c r="W143" i="4" s="1"/>
  <c r="T144" i="4"/>
  <c r="T145" i="4"/>
  <c r="T146" i="4"/>
  <c r="W146" i="4" s="1"/>
  <c r="T147" i="4"/>
  <c r="W147" i="4" s="1"/>
  <c r="V145" i="4" l="1"/>
  <c r="W145" i="4" s="1"/>
  <c r="X145" i="4" s="1"/>
  <c r="V144" i="4"/>
  <c r="W144" i="4" s="1"/>
  <c r="X144" i="4" s="1"/>
  <c r="T130" i="4"/>
  <c r="V130" i="4" s="1"/>
  <c r="T131" i="4"/>
  <c r="W131" i="4" s="1"/>
  <c r="T132" i="4"/>
  <c r="V132" i="4" s="1"/>
  <c r="T133" i="4"/>
  <c r="W133" i="4" s="1"/>
  <c r="T134" i="4"/>
  <c r="V134" i="4" s="1"/>
  <c r="T135" i="4"/>
  <c r="W135" i="4" s="1"/>
  <c r="T136" i="4"/>
  <c r="W136" i="4" s="1"/>
  <c r="T137" i="4"/>
  <c r="V137" i="4" s="1"/>
  <c r="T138" i="4"/>
  <c r="T139" i="4"/>
  <c r="W139" i="4" s="1"/>
  <c r="X139" i="4" s="1"/>
  <c r="T140" i="4"/>
  <c r="T141" i="4"/>
  <c r="W141" i="4" s="1"/>
  <c r="X141" i="4" s="1"/>
  <c r="X143" i="4"/>
  <c r="X146" i="4"/>
  <c r="X147" i="4"/>
  <c r="X148" i="4"/>
  <c r="X150" i="4"/>
  <c r="T117" i="4"/>
  <c r="W117" i="4" s="1"/>
  <c r="T118" i="4"/>
  <c r="V118" i="4" s="1"/>
  <c r="W118" i="4" s="1"/>
  <c r="T119" i="4"/>
  <c r="W119" i="4" s="1"/>
  <c r="T120" i="4"/>
  <c r="W120" i="4" s="1"/>
  <c r="T121" i="4"/>
  <c r="W121" i="4" s="1"/>
  <c r="T122" i="4"/>
  <c r="W122" i="4" s="1"/>
  <c r="T123" i="4"/>
  <c r="V123" i="4" s="1"/>
  <c r="W123" i="4" s="1"/>
  <c r="T124" i="4"/>
  <c r="T125" i="4"/>
  <c r="W125" i="4" s="1"/>
  <c r="T126" i="4"/>
  <c r="W126" i="4" s="1"/>
  <c r="T127" i="4"/>
  <c r="V127" i="4" s="1"/>
  <c r="T128" i="4"/>
  <c r="W128" i="4" s="1"/>
  <c r="T129" i="4"/>
  <c r="W129" i="4" s="1"/>
  <c r="J109" i="4"/>
  <c r="L109" i="4" s="1"/>
  <c r="J110" i="4"/>
  <c r="L110" i="4" s="1"/>
  <c r="J111" i="4"/>
  <c r="L111" i="4" s="1"/>
  <c r="J112" i="4"/>
  <c r="L112" i="4" s="1"/>
  <c r="J113" i="4"/>
  <c r="L113" i="4" s="1"/>
  <c r="J114" i="4"/>
  <c r="L114" i="4" s="1"/>
  <c r="J115" i="4"/>
  <c r="L115" i="4" s="1"/>
  <c r="J116" i="4"/>
  <c r="L116" i="4" s="1"/>
  <c r="J117" i="4"/>
  <c r="L117" i="4" s="1"/>
  <c r="J118" i="4"/>
  <c r="L118" i="4" s="1"/>
  <c r="J119" i="4"/>
  <c r="L119" i="4" s="1"/>
  <c r="J120" i="4"/>
  <c r="L120" i="4" s="1"/>
  <c r="J121" i="4"/>
  <c r="L121" i="4" s="1"/>
  <c r="J122" i="4"/>
  <c r="L122" i="4" s="1"/>
  <c r="J123" i="4"/>
  <c r="L123" i="4" s="1"/>
  <c r="J124" i="4"/>
  <c r="L124" i="4" s="1"/>
  <c r="J125" i="4"/>
  <c r="L125" i="4" s="1"/>
  <c r="J126" i="4"/>
  <c r="L126" i="4" s="1"/>
  <c r="J127" i="4"/>
  <c r="L127" i="4" s="1"/>
  <c r="J128" i="4"/>
  <c r="L128" i="4" s="1"/>
  <c r="J129" i="4"/>
  <c r="L129" i="4" s="1"/>
  <c r="J130" i="4"/>
  <c r="L130" i="4" s="1"/>
  <c r="J131" i="4"/>
  <c r="L131" i="4" s="1"/>
  <c r="J132" i="4"/>
  <c r="L132" i="4" s="1"/>
  <c r="J133" i="4"/>
  <c r="L133" i="4" s="1"/>
  <c r="J134" i="4"/>
  <c r="L134" i="4" s="1"/>
  <c r="J135" i="4"/>
  <c r="L135" i="4" s="1"/>
  <c r="J136" i="4"/>
  <c r="L136" i="4" s="1"/>
  <c r="J137" i="4"/>
  <c r="L137" i="4" s="1"/>
  <c r="T102" i="4"/>
  <c r="T103" i="4"/>
  <c r="W103" i="4" s="1"/>
  <c r="T104" i="4"/>
  <c r="W104" i="4" s="1"/>
  <c r="T105" i="4"/>
  <c r="W105" i="4" s="1"/>
  <c r="T106" i="4"/>
  <c r="W106" i="4" s="1"/>
  <c r="T107" i="4"/>
  <c r="T108" i="4"/>
  <c r="W108" i="4" s="1"/>
  <c r="T109" i="4"/>
  <c r="W109" i="4" s="1"/>
  <c r="T110" i="4"/>
  <c r="W110" i="4" s="1"/>
  <c r="T111" i="4"/>
  <c r="V111" i="4" s="1"/>
  <c r="T112" i="4"/>
  <c r="W112" i="4" s="1"/>
  <c r="T113" i="4"/>
  <c r="W113" i="4" s="1"/>
  <c r="T114" i="4"/>
  <c r="W114" i="4" s="1"/>
  <c r="T115" i="4"/>
  <c r="W115" i="4" s="1"/>
  <c r="T116" i="4"/>
  <c r="J98" i="4"/>
  <c r="L98" i="4" s="1"/>
  <c r="J99" i="4"/>
  <c r="L99" i="4" s="1"/>
  <c r="J100" i="4"/>
  <c r="L100" i="4" s="1"/>
  <c r="J101" i="4"/>
  <c r="L101" i="4" s="1"/>
  <c r="J102" i="4"/>
  <c r="L102" i="4" s="1"/>
  <c r="J103" i="4"/>
  <c r="L103" i="4" s="1"/>
  <c r="J104" i="4"/>
  <c r="L104" i="4" s="1"/>
  <c r="J105" i="4"/>
  <c r="L105" i="4" s="1"/>
  <c r="J106" i="4"/>
  <c r="L106" i="4" s="1"/>
  <c r="J107" i="4"/>
  <c r="L107" i="4" s="1"/>
  <c r="J108" i="4"/>
  <c r="L108" i="4" s="1"/>
  <c r="T84" i="4"/>
  <c r="W84" i="4" s="1"/>
  <c r="T85" i="4"/>
  <c r="W85" i="4" s="1"/>
  <c r="T86" i="4"/>
  <c r="W86" i="4" s="1"/>
  <c r="T87" i="4"/>
  <c r="T88" i="4"/>
  <c r="W88" i="4" s="1"/>
  <c r="T89" i="4"/>
  <c r="T90" i="4"/>
  <c r="W90" i="4" s="1"/>
  <c r="T91" i="4"/>
  <c r="W91" i="4" s="1"/>
  <c r="T92" i="4"/>
  <c r="W92" i="4" s="1"/>
  <c r="T93" i="4"/>
  <c r="T94" i="4"/>
  <c r="W94" i="4" s="1"/>
  <c r="T95" i="4"/>
  <c r="W95" i="4" s="1"/>
  <c r="T96" i="4"/>
  <c r="W96" i="4" s="1"/>
  <c r="T97" i="4"/>
  <c r="W97" i="4" s="1"/>
  <c r="T98" i="4"/>
  <c r="T99" i="4"/>
  <c r="W99" i="4" s="1"/>
  <c r="T100" i="4"/>
  <c r="W100" i="4" s="1"/>
  <c r="T101" i="4"/>
  <c r="W101" i="4" s="1"/>
  <c r="J82" i="4"/>
  <c r="L82" i="4" s="1"/>
  <c r="J83" i="4"/>
  <c r="L83" i="4" s="1"/>
  <c r="J84" i="4"/>
  <c r="L84" i="4" s="1"/>
  <c r="J85" i="4"/>
  <c r="L85" i="4" s="1"/>
  <c r="J86" i="4"/>
  <c r="L86" i="4" s="1"/>
  <c r="J87" i="4"/>
  <c r="L87" i="4" s="1"/>
  <c r="J88" i="4"/>
  <c r="L88" i="4" s="1"/>
  <c r="J89" i="4"/>
  <c r="L89" i="4" s="1"/>
  <c r="J90" i="4"/>
  <c r="L90" i="4" s="1"/>
  <c r="J91" i="4"/>
  <c r="L91" i="4" s="1"/>
  <c r="J92" i="4"/>
  <c r="L92" i="4" s="1"/>
  <c r="J93" i="4"/>
  <c r="L93" i="4" s="1"/>
  <c r="J94" i="4"/>
  <c r="L94" i="4" s="1"/>
  <c r="J95" i="4"/>
  <c r="L95" i="4" s="1"/>
  <c r="J96" i="4"/>
  <c r="L96" i="4" s="1"/>
  <c r="J97" i="4"/>
  <c r="L97" i="4" s="1"/>
  <c r="T69" i="4"/>
  <c r="W69" i="4" s="1"/>
  <c r="T70" i="4"/>
  <c r="W70" i="4" s="1"/>
  <c r="T72" i="4"/>
  <c r="T73" i="4"/>
  <c r="W73" i="4" s="1"/>
  <c r="T74" i="4"/>
  <c r="W74" i="4" s="1"/>
  <c r="T75" i="4"/>
  <c r="W75" i="4" s="1"/>
  <c r="T76" i="4"/>
  <c r="W76" i="4" s="1"/>
  <c r="T77" i="4"/>
  <c r="W77" i="4" s="1"/>
  <c r="T78" i="4"/>
  <c r="W78" i="4" s="1"/>
  <c r="T79" i="4"/>
  <c r="W79" i="4" s="1"/>
  <c r="T80" i="4"/>
  <c r="W80" i="4" s="1"/>
  <c r="T81" i="4"/>
  <c r="W81" i="4" s="1"/>
  <c r="T82" i="4"/>
  <c r="T83" i="4"/>
  <c r="W83" i="4" s="1"/>
  <c r="J69" i="4"/>
  <c r="L69" i="4" s="1"/>
  <c r="J70" i="4"/>
  <c r="L70" i="4" s="1"/>
  <c r="J72" i="4"/>
  <c r="L72" i="4" s="1"/>
  <c r="J73" i="4"/>
  <c r="L73" i="4" s="1"/>
  <c r="J74" i="4"/>
  <c r="L74" i="4" s="1"/>
  <c r="J75" i="4"/>
  <c r="L75" i="4" s="1"/>
  <c r="J76" i="4"/>
  <c r="L76" i="4" s="1"/>
  <c r="J77" i="4"/>
  <c r="L77" i="4" s="1"/>
  <c r="J78" i="4"/>
  <c r="L78" i="4" s="1"/>
  <c r="J79" i="4"/>
  <c r="L79" i="4" s="1"/>
  <c r="J80" i="4"/>
  <c r="L80" i="4" s="1"/>
  <c r="J81" i="4"/>
  <c r="L81" i="4" s="1"/>
  <c r="J56" i="4"/>
  <c r="L56" i="4" s="1"/>
  <c r="J57" i="4"/>
  <c r="L57" i="4" s="1"/>
  <c r="J58" i="4"/>
  <c r="L58" i="4" s="1"/>
  <c r="J59" i="4"/>
  <c r="L59" i="4" s="1"/>
  <c r="J60" i="4"/>
  <c r="L60" i="4" s="1"/>
  <c r="J61" i="4"/>
  <c r="L61" i="4" s="1"/>
  <c r="J62" i="4"/>
  <c r="L62" i="4" s="1"/>
  <c r="J63" i="4"/>
  <c r="L63" i="4" s="1"/>
  <c r="J64" i="4"/>
  <c r="L64" i="4" s="1"/>
  <c r="J65" i="4"/>
  <c r="L65" i="4" s="1"/>
  <c r="J66" i="4"/>
  <c r="L66" i="4" s="1"/>
  <c r="J67" i="4"/>
  <c r="L67" i="4" s="1"/>
  <c r="J68" i="4"/>
  <c r="L68" i="4" s="1"/>
  <c r="T56" i="4"/>
  <c r="V56" i="4" s="1"/>
  <c r="T57" i="4"/>
  <c r="T58" i="4"/>
  <c r="W58" i="4" s="1"/>
  <c r="T59" i="4"/>
  <c r="W59" i="4" s="1"/>
  <c r="T60" i="4"/>
  <c r="W60" i="4" s="1"/>
  <c r="T61" i="4"/>
  <c r="W61" i="4" s="1"/>
  <c r="T62" i="4"/>
  <c r="V62" i="4" s="1"/>
  <c r="W62" i="4" s="1"/>
  <c r="T63" i="4"/>
  <c r="V63" i="4" s="1"/>
  <c r="T64" i="4"/>
  <c r="W64" i="4" s="1"/>
  <c r="T65" i="4"/>
  <c r="W65" i="4" s="1"/>
  <c r="T66" i="4"/>
  <c r="W66" i="4" s="1"/>
  <c r="T67" i="4"/>
  <c r="W67" i="4" s="1"/>
  <c r="T68" i="4"/>
  <c r="W68" i="4" s="1"/>
  <c r="W57" i="4"/>
  <c r="X113" i="4" l="1"/>
  <c r="X117" i="4"/>
  <c r="X115" i="4"/>
  <c r="W63" i="4"/>
  <c r="X63" i="4" s="1"/>
  <c r="W56" i="4"/>
  <c r="X65" i="4"/>
  <c r="X114" i="4"/>
  <c r="X57" i="4"/>
  <c r="X60" i="4"/>
  <c r="X58" i="4"/>
  <c r="X66" i="4"/>
  <c r="X64" i="4"/>
  <c r="W132" i="4"/>
  <c r="X121" i="4"/>
  <c r="X136" i="4"/>
  <c r="X133" i="4"/>
  <c r="X61" i="4"/>
  <c r="X59" i="4"/>
  <c r="X62" i="4"/>
  <c r="X135" i="4"/>
  <c r="X132" i="4"/>
  <c r="X131" i="4"/>
  <c r="X123" i="4"/>
  <c r="X118" i="4"/>
  <c r="W137" i="4"/>
  <c r="X137" i="4" s="1"/>
  <c r="W134" i="4"/>
  <c r="X134" i="4" s="1"/>
  <c r="W130" i="4"/>
  <c r="X130" i="4" s="1"/>
  <c r="X68" i="4"/>
  <c r="X67" i="4"/>
  <c r="X80" i="4"/>
  <c r="X78" i="4"/>
  <c r="X76" i="4"/>
  <c r="X75" i="4"/>
  <c r="X74" i="4"/>
  <c r="X73" i="4"/>
  <c r="X69" i="4"/>
  <c r="X97" i="4"/>
  <c r="X95" i="4"/>
  <c r="X92" i="4"/>
  <c r="X90" i="4"/>
  <c r="X86" i="4"/>
  <c r="X85" i="4"/>
  <c r="X83" i="4"/>
  <c r="X101" i="4"/>
  <c r="X106" i="4"/>
  <c r="X104" i="4"/>
  <c r="X129" i="4"/>
  <c r="X126" i="4"/>
  <c r="X122" i="4"/>
  <c r="X112" i="4"/>
  <c r="V87" i="4"/>
  <c r="W87" i="4" s="1"/>
  <c r="X87" i="4" s="1"/>
  <c r="V93" i="4"/>
  <c r="W93" i="4" s="1"/>
  <c r="X93" i="4" s="1"/>
  <c r="V102" i="4"/>
  <c r="W102" i="4" s="1"/>
  <c r="X102" i="4" s="1"/>
  <c r="V124" i="4"/>
  <c r="W124" i="4" s="1"/>
  <c r="X124" i="4" s="1"/>
  <c r="V138" i="4"/>
  <c r="W138" i="4" s="1"/>
  <c r="X138" i="4" s="1"/>
  <c r="X81" i="4"/>
  <c r="X79" i="4"/>
  <c r="X77" i="4"/>
  <c r="X70" i="4"/>
  <c r="V72" i="4"/>
  <c r="W72" i="4" s="1"/>
  <c r="X72" i="4" s="1"/>
  <c r="X96" i="4"/>
  <c r="X94" i="4"/>
  <c r="X91" i="4"/>
  <c r="X88" i="4"/>
  <c r="X99" i="4"/>
  <c r="X108" i="4"/>
  <c r="X105" i="4"/>
  <c r="X103" i="4"/>
  <c r="X100" i="4"/>
  <c r="X109" i="4"/>
  <c r="W111" i="4"/>
  <c r="X111" i="4" s="1"/>
  <c r="X128" i="4"/>
  <c r="X125" i="4"/>
  <c r="X120" i="4"/>
  <c r="X119" i="4"/>
  <c r="X110" i="4"/>
  <c r="W127" i="4"/>
  <c r="X127" i="4" s="1"/>
  <c r="V82" i="4"/>
  <c r="W82" i="4" s="1"/>
  <c r="X82" i="4" s="1"/>
  <c r="V89" i="4"/>
  <c r="W89" i="4" s="1"/>
  <c r="X89" i="4" s="1"/>
  <c r="V98" i="4"/>
  <c r="W98" i="4" s="1"/>
  <c r="X98" i="4" s="1"/>
  <c r="V107" i="4"/>
  <c r="W107" i="4" s="1"/>
  <c r="X107" i="4" s="1"/>
  <c r="V116" i="4"/>
  <c r="W116" i="4" s="1"/>
  <c r="X116" i="4" s="1"/>
  <c r="V140" i="4"/>
  <c r="W140" i="4" s="1"/>
  <c r="X140" i="4" s="1"/>
  <c r="X84" i="4"/>
  <c r="X56" i="4"/>
  <c r="T39" i="4"/>
  <c r="W39" i="4" s="1"/>
  <c r="T40" i="4"/>
  <c r="W40" i="4" s="1"/>
  <c r="T41" i="4"/>
  <c r="T47" i="4"/>
  <c r="W47" i="4" s="1"/>
  <c r="T48" i="4"/>
  <c r="T49" i="4"/>
  <c r="W49" i="4" s="1"/>
  <c r="T50" i="4"/>
  <c r="T51" i="4"/>
  <c r="W51" i="4" s="1"/>
  <c r="T52" i="4"/>
  <c r="W52" i="4" s="1"/>
  <c r="T53" i="4"/>
  <c r="W53" i="4" s="1"/>
  <c r="T54" i="4"/>
  <c r="T55" i="4"/>
  <c r="W55" i="4" s="1"/>
  <c r="J48" i="4"/>
  <c r="L48" i="4" s="1"/>
  <c r="J49" i="4"/>
  <c r="L49" i="4" s="1"/>
  <c r="J50" i="4"/>
  <c r="L50" i="4" s="1"/>
  <c r="J51" i="4"/>
  <c r="L51" i="4" s="1"/>
  <c r="J52" i="4"/>
  <c r="L52" i="4" s="1"/>
  <c r="J53" i="4"/>
  <c r="L53" i="4" s="1"/>
  <c r="J54" i="4"/>
  <c r="L54" i="4" s="1"/>
  <c r="J55" i="4"/>
  <c r="L55" i="4" s="1"/>
  <c r="J37" i="4"/>
  <c r="L37" i="4" s="1"/>
  <c r="J38" i="4"/>
  <c r="L38" i="4" s="1"/>
  <c r="J39" i="4"/>
  <c r="L39" i="4" s="1"/>
  <c r="J40" i="4"/>
  <c r="L40" i="4" s="1"/>
  <c r="J41" i="4"/>
  <c r="L41" i="4" s="1"/>
  <c r="J47" i="4"/>
  <c r="L47" i="4" s="1"/>
  <c r="J25" i="4"/>
  <c r="J26" i="4"/>
  <c r="L26" i="4" s="1"/>
  <c r="J27" i="4"/>
  <c r="L27" i="4" s="1"/>
  <c r="J28" i="4"/>
  <c r="L28" i="4" s="1"/>
  <c r="J29" i="4"/>
  <c r="L29" i="4" s="1"/>
  <c r="J30" i="4"/>
  <c r="L30" i="4" s="1"/>
  <c r="J31" i="4"/>
  <c r="L31" i="4" s="1"/>
  <c r="J32" i="4"/>
  <c r="L32" i="4" s="1"/>
  <c r="J33" i="4"/>
  <c r="L33" i="4" s="1"/>
  <c r="J34" i="4"/>
  <c r="L34" i="4" s="1"/>
  <c r="J35" i="4"/>
  <c r="L35" i="4" s="1"/>
  <c r="J36" i="4"/>
  <c r="L36" i="4" s="1"/>
  <c r="L25" i="4"/>
  <c r="T25" i="4"/>
  <c r="V25" i="4" s="1"/>
  <c r="W25" i="4" s="1"/>
  <c r="T26" i="4"/>
  <c r="W26" i="4" s="1"/>
  <c r="T27" i="4"/>
  <c r="W27" i="4" s="1"/>
  <c r="T28" i="4"/>
  <c r="V28" i="4" s="1"/>
  <c r="W28" i="4" s="1"/>
  <c r="T29" i="4"/>
  <c r="W29" i="4" s="1"/>
  <c r="T30" i="4"/>
  <c r="W30" i="4" s="1"/>
  <c r="T31" i="4"/>
  <c r="T32" i="4"/>
  <c r="V32" i="4" s="1"/>
  <c r="W32" i="4" s="1"/>
  <c r="T33" i="4"/>
  <c r="W33" i="4" s="1"/>
  <c r="T34" i="4"/>
  <c r="V34" i="4" s="1"/>
  <c r="T35" i="4"/>
  <c r="W35" i="4" s="1"/>
  <c r="T36" i="4"/>
  <c r="W36" i="4" s="1"/>
  <c r="T37" i="4"/>
  <c r="V37" i="4" s="1"/>
  <c r="T38" i="4"/>
  <c r="W38" i="4" s="1"/>
  <c r="T11" i="4"/>
  <c r="W11" i="4" s="1"/>
  <c r="T12" i="4"/>
  <c r="W12" i="4" s="1"/>
  <c r="T13" i="4"/>
  <c r="T14" i="4"/>
  <c r="W14" i="4" s="1"/>
  <c r="T15" i="4"/>
  <c r="V15" i="4" s="1"/>
  <c r="T16" i="4"/>
  <c r="W16" i="4" s="1"/>
  <c r="T17" i="4"/>
  <c r="W17" i="4" s="1"/>
  <c r="T18" i="4"/>
  <c r="W18" i="4" s="1"/>
  <c r="T19" i="4"/>
  <c r="T20" i="4"/>
  <c r="W20" i="4" s="1"/>
  <c r="T21" i="4"/>
  <c r="W21" i="4" s="1"/>
  <c r="T22" i="4"/>
  <c r="V22" i="4" s="1"/>
  <c r="T23" i="4"/>
  <c r="W23" i="4" s="1"/>
  <c r="T24" i="4"/>
  <c r="W24" i="4" s="1"/>
  <c r="J11" i="4"/>
  <c r="L11" i="4" s="1"/>
  <c r="X11" i="4" s="1"/>
  <c r="J12" i="4"/>
  <c r="L12" i="4" s="1"/>
  <c r="J13" i="4"/>
  <c r="L13" i="4" s="1"/>
  <c r="J14" i="4"/>
  <c r="L14" i="4" s="1"/>
  <c r="J15" i="4"/>
  <c r="L15" i="4" s="1"/>
  <c r="J16" i="4"/>
  <c r="L16" i="4" s="1"/>
  <c r="J17" i="4"/>
  <c r="L17" i="4" s="1"/>
  <c r="J18" i="4"/>
  <c r="L18" i="4" s="1"/>
  <c r="J19" i="4"/>
  <c r="L19" i="4" s="1"/>
  <c r="J20" i="4"/>
  <c r="L20" i="4" s="1"/>
  <c r="J21" i="4"/>
  <c r="L21" i="4" s="1"/>
  <c r="J22" i="4"/>
  <c r="L22" i="4" s="1"/>
  <c r="J23" i="4"/>
  <c r="L23" i="4" s="1"/>
  <c r="J24" i="4"/>
  <c r="L24" i="4" s="1"/>
  <c r="T10" i="4"/>
  <c r="V10" i="4" s="1"/>
  <c r="J10" i="4"/>
  <c r="L10" i="4" s="1"/>
  <c r="J233" i="3"/>
  <c r="W37" i="4" l="1"/>
  <c r="X37" i="4" s="1"/>
  <c r="X36" i="4"/>
  <c r="X33" i="4"/>
  <c r="X29" i="4"/>
  <c r="X25" i="4"/>
  <c r="X24" i="4"/>
  <c r="X21" i="4"/>
  <c r="X18" i="4"/>
  <c r="X16" i="4"/>
  <c r="X12" i="4"/>
  <c r="X35" i="4"/>
  <c r="X30" i="4"/>
  <c r="X27" i="4"/>
  <c r="V31" i="4"/>
  <c r="W31" i="4" s="1"/>
  <c r="X31" i="4" s="1"/>
  <c r="X39" i="4"/>
  <c r="X53" i="4"/>
  <c r="X52" i="4"/>
  <c r="X49" i="4"/>
  <c r="V48" i="4"/>
  <c r="W48" i="4" s="1"/>
  <c r="X48" i="4" s="1"/>
  <c r="V41" i="4"/>
  <c r="W41" i="4" s="1"/>
  <c r="X41" i="4" s="1"/>
  <c r="X23" i="4"/>
  <c r="X20" i="4"/>
  <c r="X17" i="4"/>
  <c r="X14" i="4"/>
  <c r="V13" i="4"/>
  <c r="W13" i="4" s="1"/>
  <c r="X13" i="4" s="1"/>
  <c r="V19" i="4"/>
  <c r="W19" i="4" s="1"/>
  <c r="X19" i="4" s="1"/>
  <c r="X26" i="4"/>
  <c r="X47" i="4"/>
  <c r="X40" i="4"/>
  <c r="X38" i="4"/>
  <c r="X55" i="4"/>
  <c r="X51" i="4"/>
  <c r="V54" i="4"/>
  <c r="W54" i="4" s="1"/>
  <c r="X54" i="4" s="1"/>
  <c r="V50" i="4"/>
  <c r="W50" i="4" s="1"/>
  <c r="X50" i="4" s="1"/>
  <c r="X32" i="4"/>
  <c r="X28" i="4"/>
  <c r="W34" i="4"/>
  <c r="X34" i="4" s="1"/>
  <c r="W22" i="4"/>
  <c r="X22" i="4" s="1"/>
  <c r="W15" i="4"/>
  <c r="X15" i="4" s="1"/>
  <c r="W10" i="4"/>
  <c r="X10" i="4" s="1"/>
  <c r="T229" i="3" l="1"/>
  <c r="V229" i="3" s="1"/>
  <c r="T230" i="3"/>
  <c r="T231" i="3"/>
  <c r="T232" i="3"/>
  <c r="W232" i="3" s="1"/>
  <c r="T233" i="3"/>
  <c r="T234" i="3"/>
  <c r="T235" i="3"/>
  <c r="W235" i="3" s="1"/>
  <c r="T236" i="3"/>
  <c r="W236" i="3" s="1"/>
  <c r="T237" i="3"/>
  <c r="T238" i="3"/>
  <c r="T239" i="3"/>
  <c r="W239" i="3" s="1"/>
  <c r="T240" i="3"/>
  <c r="T241" i="3"/>
  <c r="W241" i="3" s="1"/>
  <c r="T242" i="3"/>
  <c r="W242" i="3" s="1"/>
  <c r="J230" i="3"/>
  <c r="L230" i="3" s="1"/>
  <c r="J231" i="3"/>
  <c r="L231" i="3" s="1"/>
  <c r="J232" i="3"/>
  <c r="L232" i="3" s="1"/>
  <c r="L233" i="3"/>
  <c r="J234" i="3"/>
  <c r="L234" i="3" s="1"/>
  <c r="J235" i="3"/>
  <c r="L235" i="3" s="1"/>
  <c r="J236" i="3"/>
  <c r="L236" i="3" s="1"/>
  <c r="J237" i="3"/>
  <c r="L237" i="3" s="1"/>
  <c r="J238" i="3"/>
  <c r="L238" i="3" s="1"/>
  <c r="J239" i="3"/>
  <c r="L239" i="3" s="1"/>
  <c r="J240" i="3"/>
  <c r="L240" i="3" s="1"/>
  <c r="J241" i="3"/>
  <c r="L241" i="3" s="1"/>
  <c r="J242" i="3"/>
  <c r="L242" i="3" s="1"/>
  <c r="J243" i="3"/>
  <c r="L243" i="3" s="1"/>
  <c r="X243" i="3" s="1"/>
  <c r="J221" i="3"/>
  <c r="L221" i="3" s="1"/>
  <c r="J222" i="3"/>
  <c r="L222" i="3" s="1"/>
  <c r="J223" i="3"/>
  <c r="L223" i="3" s="1"/>
  <c r="J224" i="3"/>
  <c r="L224" i="3" s="1"/>
  <c r="J225" i="3"/>
  <c r="L225" i="3" s="1"/>
  <c r="J226" i="3"/>
  <c r="L226" i="3" s="1"/>
  <c r="J227" i="3"/>
  <c r="L227" i="3" s="1"/>
  <c r="J228" i="3"/>
  <c r="L228" i="3" s="1"/>
  <c r="J229" i="3"/>
  <c r="L229" i="3" s="1"/>
  <c r="W229" i="3"/>
  <c r="T222" i="3"/>
  <c r="W222" i="3" s="1"/>
  <c r="T223" i="3"/>
  <c r="V223" i="3" s="1"/>
  <c r="T224" i="3"/>
  <c r="V224" i="3" s="1"/>
  <c r="W224" i="3" s="1"/>
  <c r="T225" i="3"/>
  <c r="V225" i="3" s="1"/>
  <c r="T226" i="3"/>
  <c r="T227" i="3"/>
  <c r="T228" i="3"/>
  <c r="V228" i="3" s="1"/>
  <c r="T213" i="3"/>
  <c r="W213" i="3" s="1"/>
  <c r="T214" i="3"/>
  <c r="V214" i="3" s="1"/>
  <c r="T215" i="3"/>
  <c r="W215" i="3" s="1"/>
  <c r="T216" i="3"/>
  <c r="V216" i="3" s="1"/>
  <c r="T217" i="3"/>
  <c r="W217" i="3" s="1"/>
  <c r="T218" i="3"/>
  <c r="W218" i="3" s="1"/>
  <c r="T219" i="3"/>
  <c r="T220" i="3"/>
  <c r="V220" i="3" s="1"/>
  <c r="T221" i="3"/>
  <c r="J209" i="3"/>
  <c r="L209" i="3" s="1"/>
  <c r="J210" i="3"/>
  <c r="L210" i="3" s="1"/>
  <c r="J211" i="3"/>
  <c r="L211" i="3" s="1"/>
  <c r="J212" i="3"/>
  <c r="L212" i="3" s="1"/>
  <c r="J213" i="3"/>
  <c r="L213" i="3" s="1"/>
  <c r="J214" i="3"/>
  <c r="L214" i="3" s="1"/>
  <c r="J215" i="3"/>
  <c r="L215" i="3" s="1"/>
  <c r="J216" i="3"/>
  <c r="L216" i="3" s="1"/>
  <c r="J217" i="3"/>
  <c r="L217" i="3" s="1"/>
  <c r="J218" i="3"/>
  <c r="L218" i="3" s="1"/>
  <c r="J219" i="3"/>
  <c r="L219" i="3" s="1"/>
  <c r="J220" i="3"/>
  <c r="L220" i="3" s="1"/>
  <c r="X242" i="3" l="1"/>
  <c r="X239" i="3"/>
  <c r="X236" i="3"/>
  <c r="X241" i="3"/>
  <c r="V219" i="3"/>
  <c r="W219" i="3" s="1"/>
  <c r="X219" i="3" s="1"/>
  <c r="V227" i="3"/>
  <c r="W227" i="3" s="1"/>
  <c r="X227" i="3" s="1"/>
  <c r="V226" i="3"/>
  <c r="W226" i="3" s="1"/>
  <c r="X226" i="3" s="1"/>
  <c r="V240" i="3"/>
  <c r="W240" i="3" s="1"/>
  <c r="X240" i="3" s="1"/>
  <c r="V238" i="3"/>
  <c r="W238" i="3" s="1"/>
  <c r="X238" i="3" s="1"/>
  <c r="V237" i="3"/>
  <c r="W237" i="3" s="1"/>
  <c r="X237" i="3" s="1"/>
  <c r="V234" i="3"/>
  <c r="W234" i="3" s="1"/>
  <c r="X234" i="3" s="1"/>
  <c r="V231" i="3"/>
  <c r="W231" i="3" s="1"/>
  <c r="X231" i="3" s="1"/>
  <c r="V230" i="3"/>
  <c r="W230" i="3" s="1"/>
  <c r="X230" i="3" s="1"/>
  <c r="X235" i="3"/>
  <c r="X218" i="3"/>
  <c r="X215" i="3"/>
  <c r="W214" i="3"/>
  <c r="X214" i="3" s="1"/>
  <c r="X232" i="3"/>
  <c r="V233" i="3"/>
  <c r="W233" i="3" s="1"/>
  <c r="X233" i="3" s="1"/>
  <c r="X217" i="3"/>
  <c r="X213" i="3"/>
  <c r="W220" i="3"/>
  <c r="X220" i="3" s="1"/>
  <c r="W225" i="3"/>
  <c r="X225" i="3" s="1"/>
  <c r="W223" i="3"/>
  <c r="X223" i="3" s="1"/>
  <c r="V221" i="3"/>
  <c r="W221" i="3" s="1"/>
  <c r="X221" i="3" s="1"/>
  <c r="W228" i="3"/>
  <c r="X228" i="3" s="1"/>
  <c r="X229" i="3"/>
  <c r="X224" i="3"/>
  <c r="X222" i="3"/>
  <c r="W216" i="3"/>
  <c r="X216" i="3" s="1"/>
  <c r="J205" i="3"/>
  <c r="L205" i="3" s="1"/>
  <c r="J206" i="3"/>
  <c r="L206" i="3" s="1"/>
  <c r="J207" i="3"/>
  <c r="L207" i="3" s="1"/>
  <c r="J208" i="3"/>
  <c r="L208" i="3" s="1"/>
  <c r="T198" i="3"/>
  <c r="T199" i="3"/>
  <c r="W199" i="3" s="1"/>
  <c r="T200" i="3"/>
  <c r="T201" i="3"/>
  <c r="T202" i="3"/>
  <c r="V202" i="3" s="1"/>
  <c r="T203" i="3"/>
  <c r="W203" i="3" s="1"/>
  <c r="T204" i="3"/>
  <c r="V204" i="3" s="1"/>
  <c r="T205" i="3"/>
  <c r="T206" i="3"/>
  <c r="W206" i="3" s="1"/>
  <c r="T207" i="3"/>
  <c r="T208" i="3"/>
  <c r="W208" i="3" s="1"/>
  <c r="T209" i="3"/>
  <c r="T210" i="3"/>
  <c r="W210" i="3" s="1"/>
  <c r="X210" i="3" s="1"/>
  <c r="T211" i="3"/>
  <c r="T212" i="3"/>
  <c r="W212" i="3" s="1"/>
  <c r="X212" i="3" s="1"/>
  <c r="J193" i="3"/>
  <c r="L193" i="3" s="1"/>
  <c r="J194" i="3"/>
  <c r="L194" i="3" s="1"/>
  <c r="J195" i="3"/>
  <c r="L195" i="3" s="1"/>
  <c r="J196" i="3"/>
  <c r="L196" i="3" s="1"/>
  <c r="J197" i="3"/>
  <c r="L197" i="3" s="1"/>
  <c r="J198" i="3"/>
  <c r="L198" i="3" s="1"/>
  <c r="J199" i="3"/>
  <c r="L199" i="3" s="1"/>
  <c r="J200" i="3"/>
  <c r="L200" i="3" s="1"/>
  <c r="J201" i="3"/>
  <c r="L201" i="3" s="1"/>
  <c r="J202" i="3"/>
  <c r="L202" i="3" s="1"/>
  <c r="J203" i="3"/>
  <c r="L203" i="3" s="1"/>
  <c r="J204" i="3"/>
  <c r="L204" i="3" s="1"/>
  <c r="T192" i="3"/>
  <c r="T193" i="3"/>
  <c r="W193" i="3" s="1"/>
  <c r="T194" i="3"/>
  <c r="T195" i="3"/>
  <c r="T196" i="3"/>
  <c r="W196" i="3" s="1"/>
  <c r="T197" i="3"/>
  <c r="X206" i="3" l="1"/>
  <c r="V209" i="3"/>
  <c r="W209" i="3" s="1"/>
  <c r="X209" i="3" s="1"/>
  <c r="V200" i="3"/>
  <c r="W200" i="3" s="1"/>
  <c r="X200" i="3" s="1"/>
  <c r="V207" i="3"/>
  <c r="W207" i="3" s="1"/>
  <c r="X207" i="3" s="1"/>
  <c r="V211" i="3"/>
  <c r="W211" i="3" s="1"/>
  <c r="X211" i="3" s="1"/>
  <c r="V205" i="3"/>
  <c r="W205" i="3" s="1"/>
  <c r="X205" i="3" s="1"/>
  <c r="X208" i="3"/>
  <c r="X203" i="3"/>
  <c r="X196" i="3"/>
  <c r="X193" i="3"/>
  <c r="V192" i="3"/>
  <c r="W192" i="3" s="1"/>
  <c r="V197" i="3"/>
  <c r="W197" i="3" s="1"/>
  <c r="X197" i="3" s="1"/>
  <c r="X199" i="3"/>
  <c r="W202" i="3"/>
  <c r="V194" i="3"/>
  <c r="W194" i="3" s="1"/>
  <c r="X194" i="3" s="1"/>
  <c r="V195" i="3"/>
  <c r="W195" i="3" s="1"/>
  <c r="X195" i="3" s="1"/>
  <c r="V198" i="3"/>
  <c r="W198" i="3" s="1"/>
  <c r="X198" i="3" s="1"/>
  <c r="V201" i="3"/>
  <c r="W201" i="3" s="1"/>
  <c r="X201" i="3" s="1"/>
  <c r="W204" i="3"/>
  <c r="X204" i="3" s="1"/>
  <c r="X202" i="3"/>
  <c r="J187" i="3" l="1"/>
  <c r="L187" i="3" s="1"/>
  <c r="J188" i="3"/>
  <c r="L188" i="3" s="1"/>
  <c r="J189" i="3"/>
  <c r="L189" i="3" s="1"/>
  <c r="J190" i="3"/>
  <c r="L190" i="3" s="1"/>
  <c r="J191" i="3"/>
  <c r="L191" i="3" s="1"/>
  <c r="J192" i="3"/>
  <c r="L192" i="3" s="1"/>
  <c r="X192" i="3" s="1"/>
  <c r="T182" i="3"/>
  <c r="V182" i="3" s="1"/>
  <c r="T183" i="3"/>
  <c r="V183" i="3" s="1"/>
  <c r="W183" i="3" s="1"/>
  <c r="T184" i="3"/>
  <c r="V184" i="3" s="1"/>
  <c r="T185" i="3"/>
  <c r="W185" i="3" s="1"/>
  <c r="T186" i="3"/>
  <c r="W186" i="3" s="1"/>
  <c r="T187" i="3"/>
  <c r="W187" i="3" s="1"/>
  <c r="T188" i="3"/>
  <c r="V188" i="3" s="1"/>
  <c r="T189" i="3"/>
  <c r="W189" i="3" s="1"/>
  <c r="T190" i="3"/>
  <c r="W190" i="3" s="1"/>
  <c r="T191" i="3"/>
  <c r="W191" i="3" s="1"/>
  <c r="W188" i="3"/>
  <c r="J175" i="3"/>
  <c r="L175" i="3" s="1"/>
  <c r="J176" i="3"/>
  <c r="L176" i="3" s="1"/>
  <c r="J177" i="3"/>
  <c r="L177" i="3" s="1"/>
  <c r="J178" i="3"/>
  <c r="L178" i="3" s="1"/>
  <c r="J179" i="3"/>
  <c r="L179" i="3" s="1"/>
  <c r="J180" i="3"/>
  <c r="L180" i="3" s="1"/>
  <c r="J181" i="3"/>
  <c r="L181" i="3" s="1"/>
  <c r="J182" i="3"/>
  <c r="L182" i="3" s="1"/>
  <c r="J183" i="3"/>
  <c r="L183" i="3" s="1"/>
  <c r="J184" i="3"/>
  <c r="L184" i="3" s="1"/>
  <c r="J185" i="3"/>
  <c r="L185" i="3" s="1"/>
  <c r="J186" i="3"/>
  <c r="L186" i="3" s="1"/>
  <c r="T166" i="3"/>
  <c r="T167" i="3"/>
  <c r="W167" i="3" s="1"/>
  <c r="T168" i="3"/>
  <c r="V168" i="3" s="1"/>
  <c r="T169" i="3"/>
  <c r="T170" i="3"/>
  <c r="V170" i="3" s="1"/>
  <c r="T171" i="3"/>
  <c r="T172" i="3"/>
  <c r="T173" i="3"/>
  <c r="W173" i="3" s="1"/>
  <c r="T174" i="3"/>
  <c r="W174" i="3" s="1"/>
  <c r="T175" i="3"/>
  <c r="T176" i="3"/>
  <c r="W176" i="3" s="1"/>
  <c r="T177" i="3"/>
  <c r="W177" i="3" s="1"/>
  <c r="T178" i="3"/>
  <c r="V178" i="3" s="1"/>
  <c r="T179" i="3"/>
  <c r="W179" i="3" s="1"/>
  <c r="T180" i="3"/>
  <c r="W180" i="3" s="1"/>
  <c r="T181" i="3"/>
  <c r="W181" i="3" s="1"/>
  <c r="J166" i="3"/>
  <c r="L166" i="3" s="1"/>
  <c r="J167" i="3"/>
  <c r="L167" i="3" s="1"/>
  <c r="J168" i="3"/>
  <c r="L168" i="3" s="1"/>
  <c r="J169" i="3"/>
  <c r="L169" i="3" s="1"/>
  <c r="J170" i="3"/>
  <c r="L170" i="3" s="1"/>
  <c r="J171" i="3"/>
  <c r="L171" i="3" s="1"/>
  <c r="J172" i="3"/>
  <c r="L172" i="3" s="1"/>
  <c r="J173" i="3"/>
  <c r="L173" i="3" s="1"/>
  <c r="J174" i="3"/>
  <c r="L174" i="3" s="1"/>
  <c r="J248" i="3"/>
  <c r="L248" i="3" s="1"/>
  <c r="X248" i="3" s="1"/>
  <c r="J247" i="3"/>
  <c r="L247" i="3" s="1"/>
  <c r="X247" i="3" s="1"/>
  <c r="T246" i="3"/>
  <c r="J246" i="3"/>
  <c r="L246" i="3" s="1"/>
  <c r="T245" i="3"/>
  <c r="W245" i="3" s="1"/>
  <c r="J245" i="3"/>
  <c r="L245" i="3" s="1"/>
  <c r="T244" i="3"/>
  <c r="W244" i="3" s="1"/>
  <c r="J244" i="3"/>
  <c r="L244" i="3" s="1"/>
  <c r="J164" i="3"/>
  <c r="T161" i="3"/>
  <c r="V161" i="3" s="1"/>
  <c r="W161" i="3" s="1"/>
  <c r="T162" i="3"/>
  <c r="W162" i="3" s="1"/>
  <c r="T163" i="3"/>
  <c r="W163" i="3" s="1"/>
  <c r="T164" i="3"/>
  <c r="T165" i="3"/>
  <c r="V165" i="3" s="1"/>
  <c r="T149" i="3"/>
  <c r="W149" i="3" s="1"/>
  <c r="J149" i="3"/>
  <c r="L149" i="3" s="1"/>
  <c r="J148" i="3"/>
  <c r="L148" i="3" s="1"/>
  <c r="J150" i="3"/>
  <c r="L150" i="3" s="1"/>
  <c r="J151" i="3"/>
  <c r="L151" i="3" s="1"/>
  <c r="J152" i="3"/>
  <c r="L152" i="3" s="1"/>
  <c r="J153" i="3"/>
  <c r="L153" i="3" s="1"/>
  <c r="J154" i="3"/>
  <c r="L154" i="3" s="1"/>
  <c r="J155" i="3"/>
  <c r="L155" i="3" s="1"/>
  <c r="J156" i="3"/>
  <c r="L156" i="3" s="1"/>
  <c r="J157" i="3"/>
  <c r="L157" i="3" s="1"/>
  <c r="J158" i="3"/>
  <c r="L158" i="3" s="1"/>
  <c r="J159" i="3"/>
  <c r="L159" i="3" s="1"/>
  <c r="T146" i="3"/>
  <c r="T147" i="3"/>
  <c r="T148" i="3"/>
  <c r="V148" i="3" s="1"/>
  <c r="T150" i="3"/>
  <c r="V150" i="3" s="1"/>
  <c r="T151" i="3"/>
  <c r="T152" i="3"/>
  <c r="V152" i="3" s="1"/>
  <c r="T153" i="3"/>
  <c r="T154" i="3"/>
  <c r="T155" i="3"/>
  <c r="W155" i="3" s="1"/>
  <c r="T156" i="3"/>
  <c r="W156" i="3" s="1"/>
  <c r="T157" i="3"/>
  <c r="T158" i="3"/>
  <c r="W158" i="3" s="1"/>
  <c r="W146" i="3"/>
  <c r="W147" i="3"/>
  <c r="X191" i="3" l="1"/>
  <c r="X190" i="3"/>
  <c r="X189" i="3"/>
  <c r="X186" i="3"/>
  <c r="X149" i="3"/>
  <c r="X244" i="3"/>
  <c r="X245" i="3"/>
  <c r="X185" i="3"/>
  <c r="W184" i="3"/>
  <c r="X184" i="3" s="1"/>
  <c r="V246" i="3"/>
  <c r="W246" i="3" s="1"/>
  <c r="X246" i="3" s="1"/>
  <c r="X174" i="3"/>
  <c r="X173" i="3"/>
  <c r="V172" i="3"/>
  <c r="W172" i="3" s="1"/>
  <c r="X172" i="3" s="1"/>
  <c r="X180" i="3"/>
  <c r="X177" i="3"/>
  <c r="X187" i="3"/>
  <c r="X167" i="3"/>
  <c r="W178" i="3"/>
  <c r="V164" i="3"/>
  <c r="W164" i="3" s="1"/>
  <c r="V166" i="3"/>
  <c r="W166" i="3" s="1"/>
  <c r="X166" i="3" s="1"/>
  <c r="V169" i="3"/>
  <c r="W169" i="3" s="1"/>
  <c r="X169" i="3" s="1"/>
  <c r="V171" i="3"/>
  <c r="W171" i="3" s="1"/>
  <c r="X171" i="3" s="1"/>
  <c r="X183" i="3"/>
  <c r="X181" i="3"/>
  <c r="X179" i="3"/>
  <c r="X176" i="3"/>
  <c r="V175" i="3"/>
  <c r="W175" i="3" s="1"/>
  <c r="X175" i="3" s="1"/>
  <c r="X188" i="3"/>
  <c r="W182" i="3"/>
  <c r="X182" i="3" s="1"/>
  <c r="X178" i="3"/>
  <c r="W170" i="3"/>
  <c r="X170" i="3" s="1"/>
  <c r="W168" i="3"/>
  <c r="X168" i="3" s="1"/>
  <c r="X158" i="3"/>
  <c r="X155" i="3"/>
  <c r="V154" i="3"/>
  <c r="W154" i="3" s="1"/>
  <c r="X154" i="3" s="1"/>
  <c r="X156" i="3"/>
  <c r="V151" i="3"/>
  <c r="W151" i="3" s="1"/>
  <c r="X151" i="3" s="1"/>
  <c r="V153" i="3"/>
  <c r="W153" i="3" s="1"/>
  <c r="X153" i="3" s="1"/>
  <c r="V157" i="3"/>
  <c r="W157" i="3" s="1"/>
  <c r="X157" i="3" s="1"/>
  <c r="W152" i="3"/>
  <c r="X152" i="3" s="1"/>
  <c r="W148" i="3"/>
  <c r="W150" i="3"/>
  <c r="X150" i="3" s="1"/>
  <c r="X148" i="3"/>
  <c r="T130" i="3"/>
  <c r="V130" i="3" s="1"/>
  <c r="T131" i="3"/>
  <c r="W131" i="3" s="1"/>
  <c r="T132" i="3"/>
  <c r="T133" i="3"/>
  <c r="W133" i="3" s="1"/>
  <c r="T134" i="3"/>
  <c r="W134" i="3" s="1"/>
  <c r="T135" i="3"/>
  <c r="V135" i="3" s="1"/>
  <c r="T136" i="3"/>
  <c r="W136" i="3" s="1"/>
  <c r="T137" i="3"/>
  <c r="V137" i="3" s="1"/>
  <c r="T138" i="3"/>
  <c r="W138" i="3" s="1"/>
  <c r="T139" i="3"/>
  <c r="T140" i="3"/>
  <c r="T141" i="3"/>
  <c r="V141" i="3" s="1"/>
  <c r="T142" i="3"/>
  <c r="T143" i="3"/>
  <c r="T144" i="3"/>
  <c r="T145" i="3"/>
  <c r="W145" i="3" s="1"/>
  <c r="J130" i="3"/>
  <c r="L130" i="3" s="1"/>
  <c r="J131" i="3"/>
  <c r="L131" i="3" s="1"/>
  <c r="J132" i="3"/>
  <c r="L132" i="3" s="1"/>
  <c r="J133" i="3"/>
  <c r="L133" i="3" s="1"/>
  <c r="J134" i="3"/>
  <c r="L134" i="3" s="1"/>
  <c r="J135" i="3"/>
  <c r="L135" i="3" s="1"/>
  <c r="J136" i="3"/>
  <c r="L136" i="3" s="1"/>
  <c r="J137" i="3"/>
  <c r="L137" i="3" s="1"/>
  <c r="J138" i="3"/>
  <c r="L138" i="3" s="1"/>
  <c r="J139" i="3"/>
  <c r="L139" i="3" s="1"/>
  <c r="J140" i="3"/>
  <c r="L140" i="3" s="1"/>
  <c r="J141" i="3"/>
  <c r="L141" i="3" s="1"/>
  <c r="J142" i="3"/>
  <c r="L142" i="3" s="1"/>
  <c r="J143" i="3"/>
  <c r="L143" i="3" s="1"/>
  <c r="J144" i="3"/>
  <c r="L144" i="3" s="1"/>
  <c r="J145" i="3"/>
  <c r="L145" i="3" s="1"/>
  <c r="J146" i="3"/>
  <c r="J147" i="3"/>
  <c r="L147" i="3" s="1"/>
  <c r="X147" i="3" s="1"/>
  <c r="J129" i="3"/>
  <c r="L129" i="3" s="1"/>
  <c r="T118" i="3"/>
  <c r="T119" i="3"/>
  <c r="T120" i="3"/>
  <c r="W120" i="3" s="1"/>
  <c r="T121" i="3"/>
  <c r="W121" i="3" s="1"/>
  <c r="T122" i="3"/>
  <c r="V122" i="3" s="1"/>
  <c r="T123" i="3"/>
  <c r="W123" i="3" s="1"/>
  <c r="T124" i="3"/>
  <c r="W124" i="3" s="1"/>
  <c r="T125" i="3"/>
  <c r="W125" i="3" s="1"/>
  <c r="T126" i="3"/>
  <c r="V126" i="3" s="1"/>
  <c r="T127" i="3"/>
  <c r="V127" i="3" s="1"/>
  <c r="T128" i="3"/>
  <c r="V128" i="3" s="1"/>
  <c r="T129" i="3"/>
  <c r="W129" i="3" s="1"/>
  <c r="J117" i="3"/>
  <c r="L117" i="3" s="1"/>
  <c r="J118" i="3"/>
  <c r="L118" i="3" s="1"/>
  <c r="J119" i="3"/>
  <c r="L119" i="3" s="1"/>
  <c r="J120" i="3"/>
  <c r="L120" i="3" s="1"/>
  <c r="J121" i="3"/>
  <c r="L121" i="3" s="1"/>
  <c r="J122" i="3"/>
  <c r="L122" i="3" s="1"/>
  <c r="J123" i="3"/>
  <c r="L123" i="3" s="1"/>
  <c r="J124" i="3"/>
  <c r="L124" i="3" s="1"/>
  <c r="J125" i="3"/>
  <c r="L125" i="3" s="1"/>
  <c r="J126" i="3"/>
  <c r="L126" i="3" s="1"/>
  <c r="J127" i="3"/>
  <c r="L127" i="3" s="1"/>
  <c r="J128" i="3"/>
  <c r="L128" i="3" s="1"/>
  <c r="X125" i="3" l="1"/>
  <c r="X123" i="3"/>
  <c r="X129" i="3"/>
  <c r="X136" i="3"/>
  <c r="X133" i="3"/>
  <c r="V140" i="3"/>
  <c r="W140" i="3" s="1"/>
  <c r="X140" i="3" s="1"/>
  <c r="V132" i="3"/>
  <c r="W132" i="3" s="1"/>
  <c r="X132" i="3" s="1"/>
  <c r="X124" i="3"/>
  <c r="X121" i="3"/>
  <c r="X120" i="3"/>
  <c r="W128" i="3"/>
  <c r="X128" i="3" s="1"/>
  <c r="W126" i="3"/>
  <c r="X126" i="3" s="1"/>
  <c r="V119" i="3"/>
  <c r="W119" i="3" s="1"/>
  <c r="X119" i="3" s="1"/>
  <c r="L146" i="3"/>
  <c r="X146" i="3" s="1"/>
  <c r="X145" i="3"/>
  <c r="X138" i="3"/>
  <c r="X134" i="3"/>
  <c r="X131" i="3"/>
  <c r="V144" i="3"/>
  <c r="W144" i="3" s="1"/>
  <c r="X144" i="3" s="1"/>
  <c r="V143" i="3"/>
  <c r="W143" i="3" s="1"/>
  <c r="X143" i="3" s="1"/>
  <c r="W141" i="3"/>
  <c r="X141" i="3" s="1"/>
  <c r="W137" i="3"/>
  <c r="X137" i="3" s="1"/>
  <c r="V139" i="3"/>
  <c r="W139" i="3" s="1"/>
  <c r="X139" i="3" s="1"/>
  <c r="V142" i="3"/>
  <c r="W142" i="3" s="1"/>
  <c r="X142" i="3" s="1"/>
  <c r="W135" i="3"/>
  <c r="X135" i="3" s="1"/>
  <c r="W130" i="3"/>
  <c r="X130" i="3" s="1"/>
  <c r="W127" i="3"/>
  <c r="X127" i="3" s="1"/>
  <c r="W122" i="3"/>
  <c r="X122" i="3" s="1"/>
  <c r="J109" i="3"/>
  <c r="T111" i="3"/>
  <c r="V111" i="3" s="1"/>
  <c r="T112" i="3"/>
  <c r="W112" i="3" s="1"/>
  <c r="T113" i="3"/>
  <c r="V113" i="3" s="1"/>
  <c r="T114" i="3"/>
  <c r="W114" i="3" s="1"/>
  <c r="T115" i="3"/>
  <c r="W115" i="3" s="1"/>
  <c r="T116" i="3"/>
  <c r="W116" i="3" s="1"/>
  <c r="T117" i="3"/>
  <c r="W118" i="3"/>
  <c r="X118" i="3" s="1"/>
  <c r="J108" i="3"/>
  <c r="L108" i="3" s="1"/>
  <c r="L109" i="3"/>
  <c r="J110" i="3"/>
  <c r="L110" i="3" s="1"/>
  <c r="J111" i="3"/>
  <c r="L111" i="3" s="1"/>
  <c r="J112" i="3"/>
  <c r="L112" i="3" s="1"/>
  <c r="J113" i="3"/>
  <c r="L113" i="3" s="1"/>
  <c r="J114" i="3"/>
  <c r="L114" i="3" s="1"/>
  <c r="J115" i="3"/>
  <c r="L115" i="3" s="1"/>
  <c r="J116" i="3"/>
  <c r="L116" i="3" s="1"/>
  <c r="J92" i="3"/>
  <c r="J93" i="3"/>
  <c r="L93" i="3" s="1"/>
  <c r="J94" i="3"/>
  <c r="L94" i="3" s="1"/>
  <c r="J95" i="3"/>
  <c r="L95" i="3" s="1"/>
  <c r="J96" i="3"/>
  <c r="L96" i="3" s="1"/>
  <c r="J97" i="3"/>
  <c r="L97" i="3" s="1"/>
  <c r="J98" i="3"/>
  <c r="L98" i="3" s="1"/>
  <c r="J99" i="3"/>
  <c r="L99" i="3" s="1"/>
  <c r="J100" i="3"/>
  <c r="L100" i="3" s="1"/>
  <c r="J101" i="3"/>
  <c r="L101" i="3" s="1"/>
  <c r="J102" i="3"/>
  <c r="L102" i="3" s="1"/>
  <c r="J103" i="3"/>
  <c r="L103" i="3" s="1"/>
  <c r="J104" i="3"/>
  <c r="L104" i="3" s="1"/>
  <c r="J105" i="3"/>
  <c r="L105" i="3" s="1"/>
  <c r="J106" i="3"/>
  <c r="L106" i="3" s="1"/>
  <c r="J107" i="3"/>
  <c r="L107" i="3" s="1"/>
  <c r="L92" i="3"/>
  <c r="T91" i="3"/>
  <c r="V91" i="3" s="1"/>
  <c r="W91" i="3" s="1"/>
  <c r="T92" i="3"/>
  <c r="W92" i="3" s="1"/>
  <c r="T93" i="3"/>
  <c r="T94" i="3"/>
  <c r="T95" i="3"/>
  <c r="W95" i="3" s="1"/>
  <c r="T96" i="3"/>
  <c r="W96" i="3" s="1"/>
  <c r="T97" i="3"/>
  <c r="W97" i="3" s="1"/>
  <c r="T98" i="3"/>
  <c r="W98" i="3" s="1"/>
  <c r="T99" i="3"/>
  <c r="V99" i="3" s="1"/>
  <c r="W99" i="3" s="1"/>
  <c r="T100" i="3"/>
  <c r="W100" i="3" s="1"/>
  <c r="T101" i="3"/>
  <c r="V101" i="3" s="1"/>
  <c r="T102" i="3"/>
  <c r="W102" i="3" s="1"/>
  <c r="T103" i="3"/>
  <c r="V103" i="3" s="1"/>
  <c r="W103" i="3" s="1"/>
  <c r="T104" i="3"/>
  <c r="W104" i="3" s="1"/>
  <c r="T105" i="3"/>
  <c r="W105" i="3" s="1"/>
  <c r="T106" i="3"/>
  <c r="T107" i="3"/>
  <c r="W107" i="3" s="1"/>
  <c r="T108" i="3"/>
  <c r="T109" i="3"/>
  <c r="W109" i="3" s="1"/>
  <c r="T110" i="3"/>
  <c r="W110" i="3" s="1"/>
  <c r="W93" i="3"/>
  <c r="J71" i="3"/>
  <c r="L71" i="3" s="1"/>
  <c r="T71" i="3"/>
  <c r="J72" i="3"/>
  <c r="L72" i="3" s="1"/>
  <c r="T72" i="3"/>
  <c r="W72" i="3" s="1"/>
  <c r="J73" i="3"/>
  <c r="L73" i="3" s="1"/>
  <c r="J74" i="3"/>
  <c r="L74" i="3" s="1"/>
  <c r="J75" i="3"/>
  <c r="L75" i="3" s="1"/>
  <c r="J76" i="3"/>
  <c r="L76" i="3" s="1"/>
  <c r="J77" i="3"/>
  <c r="L77" i="3" s="1"/>
  <c r="J78" i="3"/>
  <c r="L78" i="3" s="1"/>
  <c r="J79" i="3"/>
  <c r="L79" i="3" s="1"/>
  <c r="J80" i="3"/>
  <c r="L80" i="3" s="1"/>
  <c r="J81" i="3"/>
  <c r="L81" i="3" s="1"/>
  <c r="J82" i="3"/>
  <c r="L82" i="3" s="1"/>
  <c r="J83" i="3"/>
  <c r="L83" i="3" s="1"/>
  <c r="J84" i="3"/>
  <c r="L84" i="3" s="1"/>
  <c r="J85" i="3"/>
  <c r="L85" i="3" s="1"/>
  <c r="J86" i="3"/>
  <c r="L86" i="3" s="1"/>
  <c r="J87" i="3"/>
  <c r="L87" i="3" s="1"/>
  <c r="J88" i="3"/>
  <c r="L88" i="3" s="1"/>
  <c r="J89" i="3"/>
  <c r="L89" i="3" s="1"/>
  <c r="J90" i="3"/>
  <c r="L90" i="3" s="1"/>
  <c r="J91" i="3"/>
  <c r="L91" i="3" s="1"/>
  <c r="T73" i="3"/>
  <c r="T74" i="3"/>
  <c r="T75" i="3"/>
  <c r="T76" i="3"/>
  <c r="T77" i="3"/>
  <c r="V77" i="3" s="1"/>
  <c r="T78" i="3"/>
  <c r="T79" i="3"/>
  <c r="W79" i="3" s="1"/>
  <c r="T80" i="3"/>
  <c r="T81" i="3"/>
  <c r="W81" i="3" s="1"/>
  <c r="T82" i="3"/>
  <c r="W82" i="3" s="1"/>
  <c r="T83" i="3"/>
  <c r="W83" i="3" s="1"/>
  <c r="T84" i="3"/>
  <c r="W84" i="3" s="1"/>
  <c r="T85" i="3"/>
  <c r="T86" i="3"/>
  <c r="V86" i="3" s="1"/>
  <c r="T87" i="3"/>
  <c r="V87" i="3" s="1"/>
  <c r="T88" i="3"/>
  <c r="T89" i="3"/>
  <c r="T90" i="3"/>
  <c r="W90" i="3" s="1"/>
  <c r="J63" i="3"/>
  <c r="L63" i="3" s="1"/>
  <c r="J64" i="3"/>
  <c r="L64" i="3" s="1"/>
  <c r="J65" i="3"/>
  <c r="L65" i="3" s="1"/>
  <c r="J66" i="3"/>
  <c r="L66" i="3" s="1"/>
  <c r="J67" i="3"/>
  <c r="L67" i="3" s="1"/>
  <c r="J68" i="3"/>
  <c r="L68" i="3" s="1"/>
  <c r="J69" i="3"/>
  <c r="L69" i="3" s="1"/>
  <c r="J70" i="3"/>
  <c r="L70" i="3" s="1"/>
  <c r="T63" i="3"/>
  <c r="W63" i="3" s="1"/>
  <c r="T64" i="3"/>
  <c r="T65" i="3"/>
  <c r="V65" i="3" s="1"/>
  <c r="T66" i="3"/>
  <c r="T67" i="3"/>
  <c r="V67" i="3" s="1"/>
  <c r="T68" i="3"/>
  <c r="V68" i="3" s="1"/>
  <c r="T69" i="3"/>
  <c r="V69" i="3" s="1"/>
  <c r="T70" i="3"/>
  <c r="X96" i="3" l="1"/>
  <c r="X102" i="3"/>
  <c r="X98" i="3"/>
  <c r="X83" i="3"/>
  <c r="X107" i="3"/>
  <c r="X97" i="3"/>
  <c r="X95" i="3"/>
  <c r="X72" i="3"/>
  <c r="W111" i="3"/>
  <c r="X111" i="3" s="1"/>
  <c r="X84" i="3"/>
  <c r="X82" i="3"/>
  <c r="X63" i="3"/>
  <c r="X81" i="3"/>
  <c r="V71" i="3"/>
  <c r="W71" i="3" s="1"/>
  <c r="X71" i="3" s="1"/>
  <c r="V75" i="3"/>
  <c r="W75" i="3" s="1"/>
  <c r="X75" i="3" s="1"/>
  <c r="V80" i="3"/>
  <c r="W80" i="3" s="1"/>
  <c r="X80" i="3" s="1"/>
  <c r="X110" i="3"/>
  <c r="V64" i="3"/>
  <c r="W64" i="3" s="1"/>
  <c r="X64" i="3" s="1"/>
  <c r="V66" i="3"/>
  <c r="W66" i="3" s="1"/>
  <c r="X66" i="3" s="1"/>
  <c r="W87" i="3"/>
  <c r="X87" i="3" s="1"/>
  <c r="W86" i="3"/>
  <c r="X86" i="3" s="1"/>
  <c r="W77" i="3"/>
  <c r="X77" i="3" s="1"/>
  <c r="X90" i="3"/>
  <c r="X79" i="3"/>
  <c r="V70" i="3"/>
  <c r="W70" i="3" s="1"/>
  <c r="X70" i="3" s="1"/>
  <c r="V74" i="3"/>
  <c r="W74" i="3" s="1"/>
  <c r="X74" i="3" s="1"/>
  <c r="V76" i="3"/>
  <c r="W76" i="3" s="1"/>
  <c r="X76" i="3" s="1"/>
  <c r="V78" i="3"/>
  <c r="W78" i="3" s="1"/>
  <c r="X78" i="3" s="1"/>
  <c r="V85" i="3"/>
  <c r="W85" i="3" s="1"/>
  <c r="X85" i="3" s="1"/>
  <c r="V88" i="3"/>
  <c r="W88" i="3" s="1"/>
  <c r="X88" i="3" s="1"/>
  <c r="V89" i="3"/>
  <c r="W89" i="3" s="1"/>
  <c r="X89" i="3" s="1"/>
  <c r="V73" i="3"/>
  <c r="W73" i="3" s="1"/>
  <c r="X73" i="3" s="1"/>
  <c r="V94" i="3"/>
  <c r="W94" i="3" s="1"/>
  <c r="X94" i="3" s="1"/>
  <c r="V106" i="3"/>
  <c r="W106" i="3" s="1"/>
  <c r="X106" i="3" s="1"/>
  <c r="X109" i="3"/>
  <c r="W113" i="3"/>
  <c r="X113" i="3" s="1"/>
  <c r="V117" i="3"/>
  <c r="W117" i="3" s="1"/>
  <c r="X117" i="3" s="1"/>
  <c r="V108" i="3"/>
  <c r="W108" i="3" s="1"/>
  <c r="X108" i="3" s="1"/>
  <c r="X99" i="3"/>
  <c r="X103" i="3"/>
  <c r="X116" i="3"/>
  <c r="X115" i="3"/>
  <c r="X114" i="3"/>
  <c r="X112" i="3"/>
  <c r="X105" i="3"/>
  <c r="X104" i="3"/>
  <c r="W101" i="3"/>
  <c r="X101" i="3" s="1"/>
  <c r="X100" i="3"/>
  <c r="X93" i="3"/>
  <c r="X92" i="3"/>
  <c r="X91" i="3"/>
  <c r="W69" i="3"/>
  <c r="X69" i="3" s="1"/>
  <c r="W68" i="3"/>
  <c r="X68" i="3" s="1"/>
  <c r="W67" i="3"/>
  <c r="X67" i="3" s="1"/>
  <c r="W65" i="3"/>
  <c r="X65" i="3" s="1"/>
  <c r="T50" i="3"/>
  <c r="V50" i="3" s="1"/>
  <c r="T51" i="3"/>
  <c r="W51" i="3" s="1"/>
  <c r="T52" i="3"/>
  <c r="V52" i="3" s="1"/>
  <c r="T53" i="3"/>
  <c r="V53" i="3" s="1"/>
  <c r="T54" i="3"/>
  <c r="W54" i="3" s="1"/>
  <c r="T55" i="3"/>
  <c r="T56" i="3"/>
  <c r="V56" i="3" s="1"/>
  <c r="T57" i="3"/>
  <c r="T58" i="3"/>
  <c r="T59" i="3"/>
  <c r="T60" i="3"/>
  <c r="W60" i="3" s="1"/>
  <c r="T61" i="3"/>
  <c r="T62" i="3"/>
  <c r="J50" i="3"/>
  <c r="L50" i="3" s="1"/>
  <c r="J51" i="3"/>
  <c r="L51" i="3" s="1"/>
  <c r="J52" i="3"/>
  <c r="L52" i="3" s="1"/>
  <c r="J53" i="3"/>
  <c r="L53" i="3" s="1"/>
  <c r="J54" i="3"/>
  <c r="L54" i="3" s="1"/>
  <c r="J55" i="3"/>
  <c r="L55" i="3" s="1"/>
  <c r="J56" i="3"/>
  <c r="L56" i="3" s="1"/>
  <c r="J57" i="3"/>
  <c r="L57" i="3" s="1"/>
  <c r="J58" i="3"/>
  <c r="L58" i="3" s="1"/>
  <c r="J59" i="3"/>
  <c r="L59" i="3" s="1"/>
  <c r="J60" i="3"/>
  <c r="L60" i="3" s="1"/>
  <c r="J61" i="3"/>
  <c r="L61" i="3" s="1"/>
  <c r="J62" i="3"/>
  <c r="L62" i="3" s="1"/>
  <c r="T42" i="3"/>
  <c r="T43" i="3"/>
  <c r="V43" i="3" s="1"/>
  <c r="T44" i="3"/>
  <c r="W44" i="3" s="1"/>
  <c r="T45" i="3"/>
  <c r="W45" i="3" s="1"/>
  <c r="T46" i="3"/>
  <c r="W46" i="3" s="1"/>
  <c r="T47" i="3"/>
  <c r="W47" i="3" s="1"/>
  <c r="T48" i="3"/>
  <c r="W48" i="3" s="1"/>
  <c r="T49" i="3"/>
  <c r="W49" i="3" s="1"/>
  <c r="J42" i="3"/>
  <c r="L42" i="3" s="1"/>
  <c r="J43" i="3"/>
  <c r="L43" i="3" s="1"/>
  <c r="J44" i="3"/>
  <c r="L44" i="3" s="1"/>
  <c r="J45" i="3"/>
  <c r="L45" i="3" s="1"/>
  <c r="J46" i="3"/>
  <c r="L46" i="3" s="1"/>
  <c r="J47" i="3"/>
  <c r="L47" i="3" s="1"/>
  <c r="X47" i="3" s="1"/>
  <c r="J48" i="3"/>
  <c r="L48" i="3" s="1"/>
  <c r="J49" i="3"/>
  <c r="L49" i="3" s="1"/>
  <c r="L164" i="3"/>
  <c r="X164" i="3" s="1"/>
  <c r="J163" i="3"/>
  <c r="L163" i="3" s="1"/>
  <c r="X163" i="3" s="1"/>
  <c r="J162" i="3"/>
  <c r="L162" i="3" s="1"/>
  <c r="X162" i="3" s="1"/>
  <c r="J161" i="3"/>
  <c r="L161" i="3" s="1"/>
  <c r="X161" i="3" s="1"/>
  <c r="T160" i="3"/>
  <c r="W160" i="3" s="1"/>
  <c r="J160" i="3"/>
  <c r="L160" i="3" s="1"/>
  <c r="T159" i="3"/>
  <c r="T40" i="3"/>
  <c r="W40" i="3" s="1"/>
  <c r="T41" i="3"/>
  <c r="W41" i="3" s="1"/>
  <c r="W165" i="3"/>
  <c r="J39" i="3"/>
  <c r="L39" i="3" s="1"/>
  <c r="J40" i="3"/>
  <c r="L40" i="3" s="1"/>
  <c r="J41" i="3"/>
  <c r="L41" i="3" s="1"/>
  <c r="J165" i="3"/>
  <c r="L165" i="3" s="1"/>
  <c r="T29" i="3"/>
  <c r="V29" i="3" s="1"/>
  <c r="W29" i="3" s="1"/>
  <c r="T30" i="3"/>
  <c r="V30" i="3" s="1"/>
  <c r="W30" i="3" s="1"/>
  <c r="T31" i="3"/>
  <c r="W31" i="3" s="1"/>
  <c r="T32" i="3"/>
  <c r="V32" i="3" s="1"/>
  <c r="T33" i="3"/>
  <c r="T34" i="3"/>
  <c r="W34" i="3" s="1"/>
  <c r="T35" i="3"/>
  <c r="W35" i="3" s="1"/>
  <c r="T36" i="3"/>
  <c r="V36" i="3" s="1"/>
  <c r="W36" i="3" s="1"/>
  <c r="T37" i="3"/>
  <c r="W37" i="3" s="1"/>
  <c r="T38" i="3"/>
  <c r="W38" i="3" s="1"/>
  <c r="T39" i="3"/>
  <c r="V39" i="3" s="1"/>
  <c r="W39" i="3" s="1"/>
  <c r="J26" i="3"/>
  <c r="L26" i="3" s="1"/>
  <c r="J27" i="3"/>
  <c r="L27" i="3" s="1"/>
  <c r="J28" i="3"/>
  <c r="L28" i="3" s="1"/>
  <c r="J29" i="3"/>
  <c r="L29" i="3" s="1"/>
  <c r="J30" i="3"/>
  <c r="L30" i="3" s="1"/>
  <c r="J31" i="3"/>
  <c r="L31" i="3" s="1"/>
  <c r="J32" i="3"/>
  <c r="L32" i="3" s="1"/>
  <c r="J33" i="3"/>
  <c r="L33" i="3" s="1"/>
  <c r="J34" i="3"/>
  <c r="L34" i="3" s="1"/>
  <c r="J35" i="3"/>
  <c r="L35" i="3" s="1"/>
  <c r="J36" i="3"/>
  <c r="L36" i="3" s="1"/>
  <c r="J37" i="3"/>
  <c r="L37" i="3" s="1"/>
  <c r="J38" i="3"/>
  <c r="L38" i="3" s="1"/>
  <c r="W33" i="3"/>
  <c r="T11" i="3"/>
  <c r="W11" i="3" s="1"/>
  <c r="T12" i="3"/>
  <c r="W12" i="3" s="1"/>
  <c r="T13" i="3"/>
  <c r="W13" i="3" s="1"/>
  <c r="T14" i="3"/>
  <c r="W14" i="3" s="1"/>
  <c r="T15" i="3"/>
  <c r="W15" i="3" s="1"/>
  <c r="T16" i="3"/>
  <c r="T17" i="3"/>
  <c r="W17" i="3" s="1"/>
  <c r="T18" i="3"/>
  <c r="T19" i="3"/>
  <c r="V19" i="3" s="1"/>
  <c r="T20" i="3"/>
  <c r="W20" i="3" s="1"/>
  <c r="T21" i="3"/>
  <c r="T22" i="3"/>
  <c r="W22" i="3" s="1"/>
  <c r="T23" i="3"/>
  <c r="W23" i="3" s="1"/>
  <c r="T24" i="3"/>
  <c r="V24" i="3" s="1"/>
  <c r="T25" i="3"/>
  <c r="T26" i="3"/>
  <c r="T27" i="3"/>
  <c r="V27" i="3" s="1"/>
  <c r="T28" i="3"/>
  <c r="J11" i="3"/>
  <c r="L11" i="3" s="1"/>
  <c r="J12" i="3"/>
  <c r="L12" i="3" s="1"/>
  <c r="J13" i="3"/>
  <c r="L13" i="3" s="1"/>
  <c r="J14" i="3"/>
  <c r="L14" i="3" s="1"/>
  <c r="J15" i="3"/>
  <c r="L15" i="3" s="1"/>
  <c r="J16" i="3"/>
  <c r="L16" i="3" s="1"/>
  <c r="J17" i="3"/>
  <c r="L17" i="3" s="1"/>
  <c r="J18" i="3"/>
  <c r="L18" i="3" s="1"/>
  <c r="J19" i="3"/>
  <c r="L19" i="3" s="1"/>
  <c r="J20" i="3"/>
  <c r="L20" i="3" s="1"/>
  <c r="J21" i="3"/>
  <c r="L21" i="3" s="1"/>
  <c r="J22" i="3"/>
  <c r="L22" i="3" s="1"/>
  <c r="X22" i="3" s="1"/>
  <c r="J23" i="3"/>
  <c r="L23" i="3" s="1"/>
  <c r="J24" i="3"/>
  <c r="L24" i="3" s="1"/>
  <c r="J25" i="3"/>
  <c r="L25" i="3" s="1"/>
  <c r="T10" i="3"/>
  <c r="V10" i="3" s="1"/>
  <c r="J10" i="3"/>
  <c r="L10" i="3" s="1"/>
  <c r="T372" i="2"/>
  <c r="V372" i="2" s="1"/>
  <c r="T373" i="2"/>
  <c r="W373" i="2" s="1"/>
  <c r="T374" i="2"/>
  <c r="W374" i="2" s="1"/>
  <c r="T375" i="2"/>
  <c r="W375" i="2" s="1"/>
  <c r="T376" i="2"/>
  <c r="W376" i="2" s="1"/>
  <c r="T377" i="2"/>
  <c r="T378" i="2"/>
  <c r="W378" i="2" s="1"/>
  <c r="T379" i="2"/>
  <c r="W379" i="2" s="1"/>
  <c r="T380" i="2"/>
  <c r="W380" i="2" s="1"/>
  <c r="T381" i="2"/>
  <c r="W381" i="2" s="1"/>
  <c r="T382" i="2"/>
  <c r="W382" i="2" s="1"/>
  <c r="T383" i="2"/>
  <c r="W383" i="2" s="1"/>
  <c r="T384" i="2"/>
  <c r="W384" i="2" s="1"/>
  <c r="T385" i="2"/>
  <c r="W385" i="2" s="1"/>
  <c r="J371" i="2"/>
  <c r="L371" i="2" s="1"/>
  <c r="J372" i="2"/>
  <c r="L372" i="2" s="1"/>
  <c r="J373" i="2"/>
  <c r="L373" i="2" s="1"/>
  <c r="J374" i="2"/>
  <c r="L374" i="2" s="1"/>
  <c r="J375" i="2"/>
  <c r="L375" i="2" s="1"/>
  <c r="J376" i="2"/>
  <c r="L376" i="2" s="1"/>
  <c r="J377" i="2"/>
  <c r="L377" i="2" s="1"/>
  <c r="J378" i="2"/>
  <c r="L378" i="2" s="1"/>
  <c r="J379" i="2"/>
  <c r="L379" i="2" s="1"/>
  <c r="J380" i="2"/>
  <c r="L380" i="2" s="1"/>
  <c r="J381" i="2"/>
  <c r="L381" i="2" s="1"/>
  <c r="J382" i="2"/>
  <c r="L382" i="2" s="1"/>
  <c r="J383" i="2"/>
  <c r="L383" i="2" s="1"/>
  <c r="J384" i="2"/>
  <c r="L384" i="2" s="1"/>
  <c r="J385" i="2"/>
  <c r="L385" i="2" s="1"/>
  <c r="X39" i="3" l="1"/>
  <c r="X23" i="3"/>
  <c r="X20" i="3"/>
  <c r="X15" i="3"/>
  <c r="X11" i="3"/>
  <c r="X385" i="2"/>
  <c r="X383" i="2"/>
  <c r="X380" i="2"/>
  <c r="X378" i="2"/>
  <c r="X384" i="2"/>
  <c r="X382" i="2"/>
  <c r="X381" i="2"/>
  <c r="X379" i="2"/>
  <c r="V377" i="2"/>
  <c r="W377" i="2" s="1"/>
  <c r="X377" i="2" s="1"/>
  <c r="X165" i="3"/>
  <c r="X375" i="2"/>
  <c r="X373" i="2"/>
  <c r="X376" i="2"/>
  <c r="X374" i="2"/>
  <c r="V159" i="3"/>
  <c r="W159" i="3" s="1"/>
  <c r="X159" i="3" s="1"/>
  <c r="X30" i="3"/>
  <c r="X13" i="3"/>
  <c r="X12" i="3"/>
  <c r="V16" i="3"/>
  <c r="W16" i="3" s="1"/>
  <c r="X16" i="3" s="1"/>
  <c r="X41" i="3"/>
  <c r="X45" i="3"/>
  <c r="X54" i="3"/>
  <c r="V59" i="3"/>
  <c r="W59" i="3" s="1"/>
  <c r="X59" i="3" s="1"/>
  <c r="V58" i="3"/>
  <c r="W58" i="3" s="1"/>
  <c r="X58" i="3" s="1"/>
  <c r="V57" i="3"/>
  <c r="W57" i="3" s="1"/>
  <c r="X57" i="3" s="1"/>
  <c r="V55" i="3"/>
  <c r="W55" i="3" s="1"/>
  <c r="X55" i="3" s="1"/>
  <c r="X17" i="3"/>
  <c r="X14" i="3"/>
  <c r="X29" i="3"/>
  <c r="W27" i="3"/>
  <c r="X27" i="3" s="1"/>
  <c r="V18" i="3"/>
  <c r="W18" i="3" s="1"/>
  <c r="X18" i="3" s="1"/>
  <c r="V21" i="3"/>
  <c r="W21" i="3" s="1"/>
  <c r="X21" i="3" s="1"/>
  <c r="V25" i="3"/>
  <c r="W25" i="3" s="1"/>
  <c r="X25" i="3" s="1"/>
  <c r="V26" i="3"/>
  <c r="W26" i="3" s="1"/>
  <c r="X26" i="3" s="1"/>
  <c r="V28" i="3"/>
  <c r="W28" i="3" s="1"/>
  <c r="X28" i="3" s="1"/>
  <c r="X49" i="3"/>
  <c r="X48" i="3"/>
  <c r="X46" i="3"/>
  <c r="X44" i="3"/>
  <c r="V42" i="3"/>
  <c r="W42" i="3" s="1"/>
  <c r="X42" i="3" s="1"/>
  <c r="X60" i="3"/>
  <c r="X51" i="3"/>
  <c r="V62" i="3"/>
  <c r="W62" i="3" s="1"/>
  <c r="X62" i="3" s="1"/>
  <c r="V61" i="3"/>
  <c r="W61" i="3" s="1"/>
  <c r="X61" i="3" s="1"/>
  <c r="W52" i="3"/>
  <c r="X160" i="3"/>
  <c r="W56" i="3"/>
  <c r="X56" i="3" s="1"/>
  <c r="W53" i="3"/>
  <c r="X53" i="3" s="1"/>
  <c r="X52" i="3"/>
  <c r="W50" i="3"/>
  <c r="X50" i="3" s="1"/>
  <c r="W43" i="3"/>
  <c r="X43" i="3" s="1"/>
  <c r="X40" i="3"/>
  <c r="X38" i="3"/>
  <c r="X37" i="3"/>
  <c r="X36" i="3"/>
  <c r="X35" i="3"/>
  <c r="X34" i="3"/>
  <c r="X33" i="3"/>
  <c r="W32" i="3"/>
  <c r="X32" i="3" s="1"/>
  <c r="X31" i="3"/>
  <c r="W24" i="3"/>
  <c r="X24" i="3" s="1"/>
  <c r="W19" i="3"/>
  <c r="X19" i="3" s="1"/>
  <c r="W10" i="3"/>
  <c r="X10" i="3" s="1"/>
  <c r="W372" i="2"/>
  <c r="X372" i="2" s="1"/>
  <c r="T351" i="2"/>
  <c r="V351" i="2" s="1"/>
  <c r="T352" i="2"/>
  <c r="T353" i="2"/>
  <c r="W353" i="2" s="1"/>
  <c r="T354" i="2"/>
  <c r="W354" i="2" s="1"/>
  <c r="T355" i="2"/>
  <c r="W355" i="2" s="1"/>
  <c r="T356" i="2"/>
  <c r="W356" i="2" s="1"/>
  <c r="T357" i="2"/>
  <c r="W357" i="2" s="1"/>
  <c r="T358" i="2"/>
  <c r="V358" i="2" s="1"/>
  <c r="T359" i="2"/>
  <c r="V359" i="2" s="1"/>
  <c r="T360" i="2"/>
  <c r="W360" i="2" s="1"/>
  <c r="T361" i="2"/>
  <c r="W361" i="2" s="1"/>
  <c r="T362" i="2"/>
  <c r="W362" i="2" s="1"/>
  <c r="T363" i="2"/>
  <c r="W363" i="2" s="1"/>
  <c r="T364" i="2"/>
  <c r="W364" i="2" s="1"/>
  <c r="T365" i="2"/>
  <c r="W365" i="2" s="1"/>
  <c r="T366" i="2"/>
  <c r="W366" i="2" s="1"/>
  <c r="T367" i="2"/>
  <c r="W367" i="2" s="1"/>
  <c r="T368" i="2"/>
  <c r="T369" i="2"/>
  <c r="W369" i="2" s="1"/>
  <c r="T370" i="2"/>
  <c r="W370" i="2" s="1"/>
  <c r="T371" i="2"/>
  <c r="W371" i="2" s="1"/>
  <c r="X371" i="2" s="1"/>
  <c r="J351" i="2"/>
  <c r="L351" i="2" s="1"/>
  <c r="J352" i="2"/>
  <c r="L352" i="2" s="1"/>
  <c r="J353" i="2"/>
  <c r="L353" i="2" s="1"/>
  <c r="J354" i="2"/>
  <c r="L354" i="2" s="1"/>
  <c r="J355" i="2"/>
  <c r="L355" i="2" s="1"/>
  <c r="J356" i="2"/>
  <c r="L356" i="2" s="1"/>
  <c r="J357" i="2"/>
  <c r="L357" i="2" s="1"/>
  <c r="J358" i="2"/>
  <c r="L358" i="2" s="1"/>
  <c r="J359" i="2"/>
  <c r="L359" i="2" s="1"/>
  <c r="J360" i="2"/>
  <c r="L360" i="2" s="1"/>
  <c r="J361" i="2"/>
  <c r="L361" i="2" s="1"/>
  <c r="J362" i="2"/>
  <c r="L362" i="2" s="1"/>
  <c r="J363" i="2"/>
  <c r="L363" i="2" s="1"/>
  <c r="J364" i="2"/>
  <c r="L364" i="2" s="1"/>
  <c r="J365" i="2"/>
  <c r="L365" i="2" s="1"/>
  <c r="J366" i="2"/>
  <c r="L366" i="2" s="1"/>
  <c r="J367" i="2"/>
  <c r="L367" i="2" s="1"/>
  <c r="J368" i="2"/>
  <c r="L368" i="2" s="1"/>
  <c r="J369" i="2"/>
  <c r="L369" i="2" s="1"/>
  <c r="J370" i="2"/>
  <c r="L370" i="2" s="1"/>
  <c r="T347" i="2"/>
  <c r="W347" i="2" s="1"/>
  <c r="T348" i="2"/>
  <c r="W348" i="2" s="1"/>
  <c r="T349" i="2"/>
  <c r="V349" i="2" s="1"/>
  <c r="T350" i="2"/>
  <c r="W350" i="2" s="1"/>
  <c r="J344" i="2"/>
  <c r="J345" i="2"/>
  <c r="J346" i="2"/>
  <c r="J347" i="2"/>
  <c r="L347" i="2" s="1"/>
  <c r="J348" i="2"/>
  <c r="L348" i="2" s="1"/>
  <c r="J349" i="2"/>
  <c r="L349" i="2" s="1"/>
  <c r="J350" i="2"/>
  <c r="L350" i="2" s="1"/>
  <c r="X350" i="2" l="1"/>
  <c r="X347" i="2"/>
  <c r="X370" i="2"/>
  <c r="X367" i="2"/>
  <c r="X365" i="2"/>
  <c r="X363" i="2"/>
  <c r="X361" i="2"/>
  <c r="X356" i="2"/>
  <c r="X354" i="2"/>
  <c r="V368" i="2"/>
  <c r="W368" i="2" s="1"/>
  <c r="X368" i="2" s="1"/>
  <c r="V352" i="2"/>
  <c r="W352" i="2" s="1"/>
  <c r="X352" i="2" s="1"/>
  <c r="X348" i="2"/>
  <c r="X369" i="2"/>
  <c r="X366" i="2"/>
  <c r="X364" i="2"/>
  <c r="X362" i="2"/>
  <c r="X360" i="2"/>
  <c r="X357" i="2"/>
  <c r="X355" i="2"/>
  <c r="X353" i="2"/>
  <c r="W359" i="2"/>
  <c r="X359" i="2" s="1"/>
  <c r="W358" i="2"/>
  <c r="X358" i="2" s="1"/>
  <c r="W351" i="2"/>
  <c r="X351" i="2" s="1"/>
  <c r="W349" i="2"/>
  <c r="X349" i="2" s="1"/>
  <c r="J334" i="2"/>
  <c r="L334" i="2" s="1"/>
  <c r="J335" i="2"/>
  <c r="L335" i="2" s="1"/>
  <c r="J336" i="2"/>
  <c r="L336" i="2" s="1"/>
  <c r="J337" i="2"/>
  <c r="L337" i="2" s="1"/>
  <c r="J338" i="2"/>
  <c r="L338" i="2" s="1"/>
  <c r="J339" i="2"/>
  <c r="L339" i="2" s="1"/>
  <c r="J340" i="2"/>
  <c r="L340" i="2" s="1"/>
  <c r="J341" i="2"/>
  <c r="L341" i="2" s="1"/>
  <c r="J342" i="2"/>
  <c r="L342" i="2" s="1"/>
  <c r="J343" i="2"/>
  <c r="L343" i="2" s="1"/>
  <c r="L344" i="2"/>
  <c r="L345" i="2"/>
  <c r="L346" i="2"/>
  <c r="J333" i="2"/>
  <c r="L333" i="2" s="1"/>
  <c r="T333" i="2"/>
  <c r="W333" i="2" s="1"/>
  <c r="T334" i="2"/>
  <c r="T335" i="2"/>
  <c r="W335" i="2" s="1"/>
  <c r="T336" i="2"/>
  <c r="T337" i="2"/>
  <c r="T338" i="2"/>
  <c r="W338" i="2" s="1"/>
  <c r="T339" i="2"/>
  <c r="W339" i="2" s="1"/>
  <c r="T340" i="2"/>
  <c r="W340" i="2" s="1"/>
  <c r="T341" i="2"/>
  <c r="T342" i="2"/>
  <c r="W342" i="2" s="1"/>
  <c r="T343" i="2"/>
  <c r="W343" i="2" s="1"/>
  <c r="T344" i="2"/>
  <c r="W344" i="2" s="1"/>
  <c r="T345" i="2"/>
  <c r="T346" i="2"/>
  <c r="W346" i="2" s="1"/>
  <c r="J325" i="2"/>
  <c r="L325" i="2" s="1"/>
  <c r="J326" i="2"/>
  <c r="L326" i="2" s="1"/>
  <c r="J327" i="2"/>
  <c r="J328" i="2"/>
  <c r="L328" i="2" s="1"/>
  <c r="J329" i="2"/>
  <c r="L329" i="2" s="1"/>
  <c r="J330" i="2"/>
  <c r="L330" i="2" s="1"/>
  <c r="J331" i="2"/>
  <c r="L331" i="2" s="1"/>
  <c r="J332" i="2"/>
  <c r="L332" i="2" s="1"/>
  <c r="L327" i="2"/>
  <c r="T321" i="2"/>
  <c r="T322" i="2"/>
  <c r="V322" i="2" s="1"/>
  <c r="T323" i="2"/>
  <c r="W323" i="2" s="1"/>
  <c r="T324" i="2"/>
  <c r="V324" i="2" s="1"/>
  <c r="T325" i="2"/>
  <c r="W325" i="2" s="1"/>
  <c r="T326" i="2"/>
  <c r="W326" i="2" s="1"/>
  <c r="T327" i="2"/>
  <c r="V327" i="2" s="1"/>
  <c r="T328" i="2"/>
  <c r="W328" i="2" s="1"/>
  <c r="T329" i="2"/>
  <c r="W329" i="2" s="1"/>
  <c r="T330" i="2"/>
  <c r="W330" i="2" s="1"/>
  <c r="T331" i="2"/>
  <c r="W331" i="2" s="1"/>
  <c r="T332" i="2"/>
  <c r="W332" i="2" s="1"/>
  <c r="X346" i="2"/>
  <c r="T314" i="2"/>
  <c r="V314" i="2" s="1"/>
  <c r="J313" i="2"/>
  <c r="J314" i="2"/>
  <c r="J315" i="2"/>
  <c r="J316" i="2"/>
  <c r="J317" i="2"/>
  <c r="J318" i="2"/>
  <c r="J319" i="2"/>
  <c r="L319" i="2" s="1"/>
  <c r="J320" i="2"/>
  <c r="L320" i="2" s="1"/>
  <c r="J321" i="2"/>
  <c r="L321" i="2" s="1"/>
  <c r="J322" i="2"/>
  <c r="J323" i="2"/>
  <c r="J324" i="2"/>
  <c r="V341" i="2" l="1"/>
  <c r="W341" i="2" s="1"/>
  <c r="X341" i="2" s="1"/>
  <c r="V334" i="2"/>
  <c r="W334" i="2" s="1"/>
  <c r="X334" i="2" s="1"/>
  <c r="V345" i="2"/>
  <c r="W345" i="2" s="1"/>
  <c r="X345" i="2" s="1"/>
  <c r="V337" i="2"/>
  <c r="W337" i="2" s="1"/>
  <c r="X337" i="2" s="1"/>
  <c r="V336" i="2"/>
  <c r="W336" i="2" s="1"/>
  <c r="X336" i="2" s="1"/>
  <c r="X332" i="2"/>
  <c r="X330" i="2"/>
  <c r="X342" i="2"/>
  <c r="X339" i="2"/>
  <c r="X335" i="2"/>
  <c r="X331" i="2"/>
  <c r="X329" i="2"/>
  <c r="X326" i="2"/>
  <c r="X325" i="2"/>
  <c r="X343" i="2"/>
  <c r="X340" i="2"/>
  <c r="X338" i="2"/>
  <c r="X344" i="2"/>
  <c r="V321" i="2"/>
  <c r="W321" i="2" s="1"/>
  <c r="X321" i="2" s="1"/>
  <c r="X333" i="2"/>
  <c r="X328" i="2"/>
  <c r="W327" i="2"/>
  <c r="X327" i="2" s="1"/>
  <c r="W324" i="2"/>
  <c r="W322" i="2"/>
  <c r="W314" i="2"/>
  <c r="T300" i="2"/>
  <c r="W300" i="2" s="1"/>
  <c r="T301" i="2"/>
  <c r="W301" i="2" s="1"/>
  <c r="T302" i="2"/>
  <c r="V302" i="2" s="1"/>
  <c r="T303" i="2"/>
  <c r="W303" i="2" s="1"/>
  <c r="T304" i="2"/>
  <c r="W304" i="2" s="1"/>
  <c r="T305" i="2"/>
  <c r="W305" i="2" s="1"/>
  <c r="T306" i="2"/>
  <c r="W306" i="2" s="1"/>
  <c r="T307" i="2"/>
  <c r="W307" i="2" s="1"/>
  <c r="T308" i="2"/>
  <c r="W308" i="2" s="1"/>
  <c r="T309" i="2"/>
  <c r="W309" i="2" s="1"/>
  <c r="T310" i="2"/>
  <c r="T311" i="2"/>
  <c r="W311" i="2" s="1"/>
  <c r="J296" i="2"/>
  <c r="L296" i="2" s="1"/>
  <c r="J297" i="2"/>
  <c r="L297" i="2" s="1"/>
  <c r="J298" i="2"/>
  <c r="L298" i="2" s="1"/>
  <c r="J299" i="2"/>
  <c r="L299" i="2" s="1"/>
  <c r="J300" i="2"/>
  <c r="L300" i="2" s="1"/>
  <c r="J301" i="2"/>
  <c r="L301" i="2" s="1"/>
  <c r="J302" i="2"/>
  <c r="L302" i="2" s="1"/>
  <c r="J303" i="2"/>
  <c r="L303" i="2" s="1"/>
  <c r="J304" i="2"/>
  <c r="L304" i="2" s="1"/>
  <c r="J305" i="2"/>
  <c r="L305" i="2" s="1"/>
  <c r="J306" i="2"/>
  <c r="L306" i="2" s="1"/>
  <c r="J307" i="2"/>
  <c r="L307" i="2" s="1"/>
  <c r="J308" i="2"/>
  <c r="L308" i="2" s="1"/>
  <c r="J309" i="2"/>
  <c r="L309" i="2" s="1"/>
  <c r="J310" i="2"/>
  <c r="L310" i="2" s="1"/>
  <c r="J311" i="2"/>
  <c r="L311" i="2" s="1"/>
  <c r="J312" i="2"/>
  <c r="L312" i="2" s="1"/>
  <c r="T277" i="2"/>
  <c r="W277" i="2" s="1"/>
  <c r="T278" i="2"/>
  <c r="V278" i="2" s="1"/>
  <c r="T279" i="2"/>
  <c r="W279" i="2" s="1"/>
  <c r="T280" i="2"/>
  <c r="W280" i="2" s="1"/>
  <c r="T281" i="2"/>
  <c r="W281" i="2" s="1"/>
  <c r="T282" i="2"/>
  <c r="W282" i="2" s="1"/>
  <c r="T283" i="2"/>
  <c r="W283" i="2" s="1"/>
  <c r="T284" i="2"/>
  <c r="V284" i="2" s="1"/>
  <c r="T285" i="2"/>
  <c r="W285" i="2" s="1"/>
  <c r="T286" i="2"/>
  <c r="W286" i="2" s="1"/>
  <c r="T287" i="2"/>
  <c r="W287" i="2" s="1"/>
  <c r="T288" i="2"/>
  <c r="W288" i="2" s="1"/>
  <c r="T289" i="2"/>
  <c r="W289" i="2" s="1"/>
  <c r="T290" i="2"/>
  <c r="T291" i="2"/>
  <c r="W291" i="2" s="1"/>
  <c r="T292" i="2"/>
  <c r="W292" i="2" s="1"/>
  <c r="T294" i="2"/>
  <c r="T295" i="2"/>
  <c r="T296" i="2"/>
  <c r="W296" i="2" s="1"/>
  <c r="T297" i="2"/>
  <c r="W297" i="2" s="1"/>
  <c r="T298" i="2"/>
  <c r="T299" i="2"/>
  <c r="W299" i="2" s="1"/>
  <c r="J277" i="2"/>
  <c r="L277" i="2" s="1"/>
  <c r="J278" i="2"/>
  <c r="L278" i="2" s="1"/>
  <c r="J279" i="2"/>
  <c r="L279" i="2" s="1"/>
  <c r="J280" i="2"/>
  <c r="L280" i="2" s="1"/>
  <c r="J281" i="2"/>
  <c r="L281" i="2" s="1"/>
  <c r="J282" i="2"/>
  <c r="L282" i="2" s="1"/>
  <c r="J283" i="2"/>
  <c r="L283" i="2" s="1"/>
  <c r="J284" i="2"/>
  <c r="L284" i="2" s="1"/>
  <c r="J285" i="2"/>
  <c r="L285" i="2" s="1"/>
  <c r="J286" i="2"/>
  <c r="L286" i="2" s="1"/>
  <c r="J287" i="2"/>
  <c r="L287" i="2" s="1"/>
  <c r="J288" i="2"/>
  <c r="L288" i="2" s="1"/>
  <c r="J289" i="2"/>
  <c r="L289" i="2" s="1"/>
  <c r="J290" i="2"/>
  <c r="L290" i="2" s="1"/>
  <c r="J291" i="2"/>
  <c r="L291" i="2" s="1"/>
  <c r="J292" i="2"/>
  <c r="L292" i="2" s="1"/>
  <c r="J294" i="2"/>
  <c r="L294" i="2" s="1"/>
  <c r="J295" i="2"/>
  <c r="L295" i="2" s="1"/>
  <c r="T320" i="2"/>
  <c r="W320" i="2" s="1"/>
  <c r="X320" i="2" s="1"/>
  <c r="T319" i="2"/>
  <c r="W319" i="2" s="1"/>
  <c r="X319" i="2" s="1"/>
  <c r="T318" i="2"/>
  <c r="W318" i="2" s="1"/>
  <c r="L318" i="2"/>
  <c r="T317" i="2"/>
  <c r="L317" i="2"/>
  <c r="T316" i="2"/>
  <c r="W316" i="2" s="1"/>
  <c r="L316" i="2"/>
  <c r="T315" i="2"/>
  <c r="L315" i="2"/>
  <c r="L314" i="2"/>
  <c r="T313" i="2"/>
  <c r="L313" i="2"/>
  <c r="T312" i="2"/>
  <c r="W312" i="2" s="1"/>
  <c r="X314" i="2" l="1"/>
  <c r="X316" i="2"/>
  <c r="X318" i="2"/>
  <c r="V313" i="2"/>
  <c r="W313" i="2" s="1"/>
  <c r="X313" i="2" s="1"/>
  <c r="X292" i="2"/>
  <c r="X282" i="2"/>
  <c r="X280" i="2"/>
  <c r="V294" i="2"/>
  <c r="W294" i="2" s="1"/>
  <c r="X294" i="2" s="1"/>
  <c r="X311" i="2"/>
  <c r="X308" i="2"/>
  <c r="X306" i="2"/>
  <c r="X304" i="2"/>
  <c r="V310" i="2"/>
  <c r="W310" i="2" s="1"/>
  <c r="X310" i="2" s="1"/>
  <c r="V315" i="2"/>
  <c r="W315" i="2" s="1"/>
  <c r="X315" i="2" s="1"/>
  <c r="V317" i="2"/>
  <c r="W317" i="2" s="1"/>
  <c r="X317" i="2" s="1"/>
  <c r="X291" i="2"/>
  <c r="X288" i="2"/>
  <c r="X286" i="2"/>
  <c r="X283" i="2"/>
  <c r="X281" i="2"/>
  <c r="X279" i="2"/>
  <c r="W284" i="2"/>
  <c r="X284" i="2" s="1"/>
  <c r="V290" i="2"/>
  <c r="W290" i="2" s="1"/>
  <c r="X290" i="2" s="1"/>
  <c r="V295" i="2"/>
  <c r="W295" i="2" s="1"/>
  <c r="X295" i="2" s="1"/>
  <c r="X312" i="2"/>
  <c r="X309" i="2"/>
  <c r="X307" i="2"/>
  <c r="X305" i="2"/>
  <c r="X303" i="2"/>
  <c r="W302" i="2"/>
  <c r="X302" i="2" s="1"/>
  <c r="V298" i="2"/>
  <c r="W298" i="2" s="1"/>
  <c r="X298" i="2" s="1"/>
  <c r="X289" i="2"/>
  <c r="X287" i="2"/>
  <c r="X285" i="2"/>
  <c r="X277" i="2"/>
  <c r="X301" i="2"/>
  <c r="X296" i="2"/>
  <c r="X297" i="2"/>
  <c r="X299" i="2"/>
  <c r="X300" i="2"/>
  <c r="W278" i="2"/>
  <c r="X278" i="2" s="1"/>
  <c r="T264" i="2"/>
  <c r="V264" i="2" s="1"/>
  <c r="W264" i="2" s="1"/>
  <c r="T265" i="2"/>
  <c r="W265" i="2" s="1"/>
  <c r="T266" i="2"/>
  <c r="W266" i="2" s="1"/>
  <c r="T267" i="2"/>
  <c r="W267" i="2" s="1"/>
  <c r="T268" i="2"/>
  <c r="W268" i="2" s="1"/>
  <c r="T269" i="2"/>
  <c r="W269" i="2" s="1"/>
  <c r="T270" i="2"/>
  <c r="W270" i="2" s="1"/>
  <c r="T271" i="2"/>
  <c r="T272" i="2"/>
  <c r="W272" i="2" s="1"/>
  <c r="T273" i="2"/>
  <c r="W273" i="2" s="1"/>
  <c r="T274" i="2"/>
  <c r="T275" i="2"/>
  <c r="J271" i="2"/>
  <c r="L271" i="2" s="1"/>
  <c r="J272" i="2"/>
  <c r="L272" i="2" s="1"/>
  <c r="J273" i="2"/>
  <c r="L273" i="2" s="1"/>
  <c r="J274" i="2"/>
  <c r="L274" i="2" s="1"/>
  <c r="J275" i="2"/>
  <c r="L275" i="2" s="1"/>
  <c r="J276" i="2"/>
  <c r="L276" i="2" s="1"/>
  <c r="J256" i="2"/>
  <c r="L256" i="2" s="1"/>
  <c r="J257" i="2"/>
  <c r="L257" i="2" s="1"/>
  <c r="J258" i="2"/>
  <c r="L258" i="2" s="1"/>
  <c r="J259" i="2"/>
  <c r="J260" i="2"/>
  <c r="L260" i="2" s="1"/>
  <c r="J261" i="2"/>
  <c r="L261" i="2" s="1"/>
  <c r="J262" i="2"/>
  <c r="L262" i="2" s="1"/>
  <c r="J264" i="2"/>
  <c r="L264" i="2" s="1"/>
  <c r="J265" i="2"/>
  <c r="L265" i="2" s="1"/>
  <c r="J266" i="2"/>
  <c r="L266" i="2" s="1"/>
  <c r="J267" i="2"/>
  <c r="J268" i="2"/>
  <c r="L268" i="2" s="1"/>
  <c r="J269" i="2"/>
  <c r="L269" i="2" s="1"/>
  <c r="J270" i="2"/>
  <c r="L270" i="2" s="1"/>
  <c r="T250" i="2"/>
  <c r="W250" i="2" s="1"/>
  <c r="T251" i="2"/>
  <c r="V251" i="2" s="1"/>
  <c r="T252" i="2"/>
  <c r="W252" i="2" s="1"/>
  <c r="T253" i="2"/>
  <c r="W253" i="2" s="1"/>
  <c r="T254" i="2"/>
  <c r="V254" i="2" s="1"/>
  <c r="T255" i="2"/>
  <c r="W255" i="2" s="1"/>
  <c r="T256" i="2"/>
  <c r="V256" i="2" s="1"/>
  <c r="T257" i="2"/>
  <c r="W257" i="2" s="1"/>
  <c r="T258" i="2"/>
  <c r="W258" i="2" s="1"/>
  <c r="T259" i="2"/>
  <c r="W259" i="2" s="1"/>
  <c r="T260" i="2"/>
  <c r="W260" i="2" s="1"/>
  <c r="T261" i="2"/>
  <c r="W261" i="2" s="1"/>
  <c r="T262" i="2"/>
  <c r="W262" i="2" s="1"/>
  <c r="T241" i="2"/>
  <c r="T242" i="2"/>
  <c r="W242" i="2" s="1"/>
  <c r="T243" i="2"/>
  <c r="W243" i="2" s="1"/>
  <c r="T244" i="2"/>
  <c r="W244" i="2" s="1"/>
  <c r="T245" i="2"/>
  <c r="W245" i="2" s="1"/>
  <c r="T246" i="2"/>
  <c r="V246" i="2" s="1"/>
  <c r="W246" i="2" s="1"/>
  <c r="T247" i="2"/>
  <c r="T248" i="2"/>
  <c r="W248" i="2" s="1"/>
  <c r="T249" i="2"/>
  <c r="W249" i="2" s="1"/>
  <c r="J240" i="2"/>
  <c r="L240" i="2" s="1"/>
  <c r="J241" i="2"/>
  <c r="L241" i="2" s="1"/>
  <c r="J242" i="2"/>
  <c r="L242" i="2" s="1"/>
  <c r="J243" i="2"/>
  <c r="L243" i="2" s="1"/>
  <c r="J244" i="2"/>
  <c r="L244" i="2" s="1"/>
  <c r="J245" i="2"/>
  <c r="L245" i="2" s="1"/>
  <c r="J246" i="2"/>
  <c r="L246" i="2" s="1"/>
  <c r="J247" i="2"/>
  <c r="L247" i="2" s="1"/>
  <c r="J248" i="2"/>
  <c r="L248" i="2" s="1"/>
  <c r="X248" i="2" s="1"/>
  <c r="J249" i="2"/>
  <c r="L249" i="2" s="1"/>
  <c r="J250" i="2"/>
  <c r="L250" i="2" s="1"/>
  <c r="J251" i="2"/>
  <c r="L251" i="2" s="1"/>
  <c r="J252" i="2"/>
  <c r="L252" i="2" s="1"/>
  <c r="J253" i="2"/>
  <c r="L253" i="2" s="1"/>
  <c r="J254" i="2"/>
  <c r="L254" i="2" s="1"/>
  <c r="J255" i="2"/>
  <c r="L255" i="2" s="1"/>
  <c r="J223" i="2"/>
  <c r="L223" i="2" s="1"/>
  <c r="J224" i="2"/>
  <c r="J225" i="2"/>
  <c r="L225" i="2" s="1"/>
  <c r="J226" i="2"/>
  <c r="L226" i="2" s="1"/>
  <c r="J227" i="2"/>
  <c r="L227" i="2" s="1"/>
  <c r="J228" i="2"/>
  <c r="L228" i="2" s="1"/>
  <c r="J229" i="2"/>
  <c r="J230" i="2"/>
  <c r="L230" i="2" s="1"/>
  <c r="J231" i="2"/>
  <c r="L231" i="2" s="1"/>
  <c r="J232" i="2"/>
  <c r="L232" i="2" s="1"/>
  <c r="J233" i="2"/>
  <c r="L233" i="2" s="1"/>
  <c r="J234" i="2"/>
  <c r="J235" i="2"/>
  <c r="L235" i="2" s="1"/>
  <c r="J236" i="2"/>
  <c r="L236" i="2" s="1"/>
  <c r="J237" i="2"/>
  <c r="J238" i="2"/>
  <c r="L238" i="2" s="1"/>
  <c r="J239" i="2"/>
  <c r="L239" i="2" s="1"/>
  <c r="L224" i="2"/>
  <c r="L229" i="2"/>
  <c r="L234" i="2"/>
  <c r="L237" i="2"/>
  <c r="L259" i="2"/>
  <c r="L267" i="2"/>
  <c r="L322" i="2"/>
  <c r="L323" i="2"/>
  <c r="L324" i="2"/>
  <c r="T223" i="2"/>
  <c r="T224" i="2"/>
  <c r="W224" i="2" s="1"/>
  <c r="T225" i="2"/>
  <c r="W225" i="2" s="1"/>
  <c r="T226" i="2"/>
  <c r="T227" i="2"/>
  <c r="W227" i="2" s="1"/>
  <c r="T228" i="2"/>
  <c r="V228" i="2" s="1"/>
  <c r="T229" i="2"/>
  <c r="W229" i="2" s="1"/>
  <c r="T230" i="2"/>
  <c r="W230" i="2" s="1"/>
  <c r="T231" i="2"/>
  <c r="T232" i="2"/>
  <c r="W232" i="2" s="1"/>
  <c r="T233" i="2"/>
  <c r="W233" i="2" s="1"/>
  <c r="T234" i="2"/>
  <c r="T235" i="2"/>
  <c r="W235" i="2" s="1"/>
  <c r="T236" i="2"/>
  <c r="W236" i="2" s="1"/>
  <c r="T237" i="2"/>
  <c r="T238" i="2"/>
  <c r="W238" i="2" s="1"/>
  <c r="T239" i="2"/>
  <c r="W239" i="2" s="1"/>
  <c r="T240" i="2"/>
  <c r="W223" i="2"/>
  <c r="W234" i="2"/>
  <c r="T212" i="2"/>
  <c r="W212" i="2" s="1"/>
  <c r="T213" i="2"/>
  <c r="W213" i="2" s="1"/>
  <c r="T214" i="2"/>
  <c r="V214" i="2" s="1"/>
  <c r="T215" i="2"/>
  <c r="W215" i="2" s="1"/>
  <c r="T216" i="2"/>
  <c r="W216" i="2" s="1"/>
  <c r="T217" i="2"/>
  <c r="T218" i="2"/>
  <c r="W218" i="2" s="1"/>
  <c r="T219" i="2"/>
  <c r="W219" i="2" s="1"/>
  <c r="T220" i="2"/>
  <c r="W220" i="2" s="1"/>
  <c r="T221" i="2"/>
  <c r="W221" i="2" s="1"/>
  <c r="T222" i="2"/>
  <c r="W222" i="2" s="1"/>
  <c r="J206" i="2"/>
  <c r="L206" i="2" s="1"/>
  <c r="J207" i="2"/>
  <c r="L207" i="2" s="1"/>
  <c r="J208" i="2"/>
  <c r="L208" i="2" s="1"/>
  <c r="J209" i="2"/>
  <c r="L209" i="2" s="1"/>
  <c r="J210" i="2"/>
  <c r="L210" i="2" s="1"/>
  <c r="J211" i="2"/>
  <c r="L211" i="2" s="1"/>
  <c r="J212" i="2"/>
  <c r="L212" i="2" s="1"/>
  <c r="J213" i="2"/>
  <c r="L213" i="2" s="1"/>
  <c r="J214" i="2"/>
  <c r="L214" i="2" s="1"/>
  <c r="J215" i="2"/>
  <c r="L215" i="2" s="1"/>
  <c r="J216" i="2"/>
  <c r="L216" i="2" s="1"/>
  <c r="J217" i="2"/>
  <c r="L217" i="2" s="1"/>
  <c r="J218" i="2"/>
  <c r="L218" i="2" s="1"/>
  <c r="J219" i="2"/>
  <c r="L219" i="2" s="1"/>
  <c r="J220" i="2"/>
  <c r="L220" i="2" s="1"/>
  <c r="J221" i="2"/>
  <c r="L221" i="2" s="1"/>
  <c r="J222" i="2"/>
  <c r="L222" i="2" s="1"/>
  <c r="T190" i="2"/>
  <c r="T191" i="2"/>
  <c r="W191" i="2" s="1"/>
  <c r="T192" i="2"/>
  <c r="V192" i="2" s="1"/>
  <c r="T193" i="2"/>
  <c r="W193" i="2" s="1"/>
  <c r="T194" i="2"/>
  <c r="T195" i="2"/>
  <c r="W195" i="2" s="1"/>
  <c r="T196" i="2"/>
  <c r="V196" i="2" s="1"/>
  <c r="T197" i="2"/>
  <c r="W197" i="2" s="1"/>
  <c r="T198" i="2"/>
  <c r="W198" i="2" s="1"/>
  <c r="T199" i="2"/>
  <c r="W199" i="2" s="1"/>
  <c r="T200" i="2"/>
  <c r="T201" i="2"/>
  <c r="W201" i="2" s="1"/>
  <c r="T202" i="2"/>
  <c r="W202" i="2" s="1"/>
  <c r="T204" i="2"/>
  <c r="T205" i="2"/>
  <c r="W205" i="2" s="1"/>
  <c r="T206" i="2"/>
  <c r="W206" i="2" s="1"/>
  <c r="T207" i="2"/>
  <c r="W207" i="2" s="1"/>
  <c r="T208" i="2"/>
  <c r="W208" i="2" s="1"/>
  <c r="T209" i="2"/>
  <c r="W209" i="2" s="1"/>
  <c r="T210" i="2"/>
  <c r="W210" i="2" s="1"/>
  <c r="T211" i="2"/>
  <c r="W211" i="2" s="1"/>
  <c r="J190" i="2"/>
  <c r="L190" i="2" s="1"/>
  <c r="J191" i="2"/>
  <c r="L191" i="2" s="1"/>
  <c r="J192" i="2"/>
  <c r="L192" i="2" s="1"/>
  <c r="J193" i="2"/>
  <c r="L193" i="2" s="1"/>
  <c r="J194" i="2"/>
  <c r="L194" i="2" s="1"/>
  <c r="J195" i="2"/>
  <c r="L195" i="2" s="1"/>
  <c r="J196" i="2"/>
  <c r="L196" i="2" s="1"/>
  <c r="J197" i="2"/>
  <c r="L197" i="2" s="1"/>
  <c r="J198" i="2"/>
  <c r="L198" i="2" s="1"/>
  <c r="J199" i="2"/>
  <c r="L199" i="2" s="1"/>
  <c r="J200" i="2"/>
  <c r="L200" i="2" s="1"/>
  <c r="J201" i="2"/>
  <c r="L201" i="2" s="1"/>
  <c r="J202" i="2"/>
  <c r="L202" i="2" s="1"/>
  <c r="J204" i="2"/>
  <c r="L204" i="2" s="1"/>
  <c r="J205" i="2"/>
  <c r="L205" i="2" s="1"/>
  <c r="X243" i="2" l="1"/>
  <c r="X235" i="2"/>
  <c r="X238" i="2"/>
  <c r="X233" i="2"/>
  <c r="X230" i="2"/>
  <c r="X227" i="2"/>
  <c r="X224" i="2"/>
  <c r="X232" i="2"/>
  <c r="X245" i="2"/>
  <c r="X242" i="2"/>
  <c r="X249" i="2"/>
  <c r="X244" i="2"/>
  <c r="X246" i="2"/>
  <c r="X205" i="2"/>
  <c r="X201" i="2"/>
  <c r="X198" i="2"/>
  <c r="X195" i="2"/>
  <c r="X191" i="2"/>
  <c r="X222" i="2"/>
  <c r="X220" i="2"/>
  <c r="X218" i="2"/>
  <c r="X215" i="2"/>
  <c r="X212" i="2"/>
  <c r="X272" i="2"/>
  <c r="X270" i="2"/>
  <c r="X268" i="2"/>
  <c r="X266" i="2"/>
  <c r="X262" i="2"/>
  <c r="X260" i="2"/>
  <c r="X258" i="2"/>
  <c r="X239" i="2"/>
  <c r="V237" i="2"/>
  <c r="W237" i="2" s="1"/>
  <c r="X237" i="2" s="1"/>
  <c r="V241" i="2"/>
  <c r="W241" i="2" s="1"/>
  <c r="X241" i="2" s="1"/>
  <c r="V247" i="2"/>
  <c r="W247" i="2" s="1"/>
  <c r="X247" i="2" s="1"/>
  <c r="X199" i="2"/>
  <c r="X197" i="2"/>
  <c r="X193" i="2"/>
  <c r="V190" i="2"/>
  <c r="W190" i="2" s="1"/>
  <c r="X190" i="2" s="1"/>
  <c r="V194" i="2"/>
  <c r="W194" i="2" s="1"/>
  <c r="X194" i="2" s="1"/>
  <c r="V200" i="2"/>
  <c r="W200" i="2" s="1"/>
  <c r="X200" i="2" s="1"/>
  <c r="X216" i="2"/>
  <c r="V204" i="2"/>
  <c r="W204" i="2" s="1"/>
  <c r="X204" i="2" s="1"/>
  <c r="V217" i="2"/>
  <c r="W217" i="2" s="1"/>
  <c r="X217" i="2" s="1"/>
  <c r="W228" i="2"/>
  <c r="X228" i="2" s="1"/>
  <c r="X269" i="2"/>
  <c r="X267" i="2"/>
  <c r="X265" i="2"/>
  <c r="X261" i="2"/>
  <c r="X259" i="2"/>
  <c r="X257" i="2"/>
  <c r="X253" i="2"/>
  <c r="X252" i="2"/>
  <c r="V226" i="2"/>
  <c r="W226" i="2" s="1"/>
  <c r="X226" i="2" s="1"/>
  <c r="V231" i="2"/>
  <c r="W231" i="2" s="1"/>
  <c r="X231" i="2" s="1"/>
  <c r="V240" i="2"/>
  <c r="W240" i="2" s="1"/>
  <c r="X240" i="2" s="1"/>
  <c r="X273" i="2"/>
  <c r="V275" i="2"/>
  <c r="W275" i="2" s="1"/>
  <c r="X275" i="2" s="1"/>
  <c r="V274" i="2"/>
  <c r="W274" i="2" s="1"/>
  <c r="X274" i="2" s="1"/>
  <c r="V271" i="2"/>
  <c r="W271" i="2" s="1"/>
  <c r="X271" i="2" s="1"/>
  <c r="X202" i="2"/>
  <c r="X221" i="2"/>
  <c r="X219" i="2"/>
  <c r="X213" i="2"/>
  <c r="X255" i="2"/>
  <c r="X250" i="2"/>
  <c r="X211" i="2"/>
  <c r="X209" i="2"/>
  <c r="X207" i="2"/>
  <c r="X236" i="2"/>
  <c r="X234" i="2"/>
  <c r="X229" i="2"/>
  <c r="X225" i="2"/>
  <c r="X223" i="2"/>
  <c r="X264" i="2"/>
  <c r="X210" i="2"/>
  <c r="X208" i="2"/>
  <c r="X206" i="2"/>
  <c r="W256" i="2"/>
  <c r="X256" i="2" s="1"/>
  <c r="W254" i="2"/>
  <c r="X254" i="2" s="1"/>
  <c r="W251" i="2"/>
  <c r="X251" i="2" s="1"/>
  <c r="W214" i="2"/>
  <c r="X214" i="2" s="1"/>
  <c r="W196" i="2"/>
  <c r="X196" i="2" s="1"/>
  <c r="W192" i="2"/>
  <c r="X192" i="2" s="1"/>
  <c r="T181" i="2"/>
  <c r="T182" i="2"/>
  <c r="W182" i="2" s="1"/>
  <c r="T183" i="2"/>
  <c r="T184" i="2"/>
  <c r="W184" i="2" s="1"/>
  <c r="T186" i="2"/>
  <c r="T187" i="2"/>
  <c r="W187" i="2" s="1"/>
  <c r="T188" i="2"/>
  <c r="W188" i="2" s="1"/>
  <c r="T189" i="2"/>
  <c r="J180" i="2"/>
  <c r="L180" i="2" s="1"/>
  <c r="J181" i="2"/>
  <c r="L181" i="2" s="1"/>
  <c r="J182" i="2"/>
  <c r="L182" i="2" s="1"/>
  <c r="J183" i="2"/>
  <c r="L183" i="2" s="1"/>
  <c r="J184" i="2"/>
  <c r="L184" i="2" s="1"/>
  <c r="J186" i="2"/>
  <c r="L186" i="2" s="1"/>
  <c r="J187" i="2"/>
  <c r="L187" i="2" s="1"/>
  <c r="J188" i="2"/>
  <c r="L188" i="2" s="1"/>
  <c r="J189" i="2"/>
  <c r="L189" i="2" s="1"/>
  <c r="T167" i="2"/>
  <c r="V167" i="2" s="1"/>
  <c r="T168" i="2"/>
  <c r="W168" i="2" s="1"/>
  <c r="T169" i="2"/>
  <c r="T170" i="2"/>
  <c r="W170" i="2" s="1"/>
  <c r="T171" i="2"/>
  <c r="W171" i="2" s="1"/>
  <c r="T172" i="2"/>
  <c r="W172" i="2" s="1"/>
  <c r="T173" i="2"/>
  <c r="W173" i="2" s="1"/>
  <c r="T174" i="2"/>
  <c r="W174" i="2" s="1"/>
  <c r="T175" i="2"/>
  <c r="W175" i="2" s="1"/>
  <c r="T176" i="2"/>
  <c r="V176" i="2" s="1"/>
  <c r="T177" i="2"/>
  <c r="W177" i="2" s="1"/>
  <c r="T178" i="2"/>
  <c r="T179" i="2"/>
  <c r="W179" i="2" s="1"/>
  <c r="T180" i="2"/>
  <c r="W180" i="2" s="1"/>
  <c r="J167" i="2"/>
  <c r="L167" i="2" s="1"/>
  <c r="J168" i="2"/>
  <c r="L168" i="2" s="1"/>
  <c r="J169" i="2"/>
  <c r="L169" i="2" s="1"/>
  <c r="J170" i="2"/>
  <c r="L170" i="2" s="1"/>
  <c r="J171" i="2"/>
  <c r="L171" i="2" s="1"/>
  <c r="J172" i="2"/>
  <c r="L172" i="2" s="1"/>
  <c r="J173" i="2"/>
  <c r="L173" i="2" s="1"/>
  <c r="J174" i="2"/>
  <c r="L174" i="2" s="1"/>
  <c r="J175" i="2"/>
  <c r="L175" i="2" s="1"/>
  <c r="J176" i="2"/>
  <c r="L176" i="2" s="1"/>
  <c r="J177" i="2"/>
  <c r="L177" i="2" s="1"/>
  <c r="J178" i="2"/>
  <c r="L178" i="2" s="1"/>
  <c r="J179" i="2"/>
  <c r="L179" i="2" s="1"/>
  <c r="X324" i="2"/>
  <c r="X323" i="2"/>
  <c r="X322" i="2"/>
  <c r="T276" i="2"/>
  <c r="W276" i="2" s="1"/>
  <c r="X276" i="2" s="1"/>
  <c r="J150" i="2"/>
  <c r="L150" i="2" s="1"/>
  <c r="J151" i="2"/>
  <c r="L151" i="2" s="1"/>
  <c r="J152" i="2"/>
  <c r="L152" i="2" s="1"/>
  <c r="J153" i="2"/>
  <c r="L153" i="2" s="1"/>
  <c r="J154" i="2"/>
  <c r="L154" i="2" s="1"/>
  <c r="J155" i="2"/>
  <c r="L155" i="2" s="1"/>
  <c r="J156" i="2"/>
  <c r="L156" i="2" s="1"/>
  <c r="J157" i="2"/>
  <c r="L157" i="2" s="1"/>
  <c r="J158" i="2"/>
  <c r="L158" i="2" s="1"/>
  <c r="J159" i="2"/>
  <c r="L159" i="2" s="1"/>
  <c r="J160" i="2"/>
  <c r="L160" i="2" s="1"/>
  <c r="J161" i="2"/>
  <c r="L161" i="2" s="1"/>
  <c r="J162" i="2"/>
  <c r="L162" i="2" s="1"/>
  <c r="J163" i="2"/>
  <c r="L163" i="2" s="1"/>
  <c r="J164" i="2"/>
  <c r="L164" i="2" s="1"/>
  <c r="J165" i="2"/>
  <c r="L165" i="2" s="1"/>
  <c r="J166" i="2"/>
  <c r="L166" i="2" s="1"/>
  <c r="T132" i="2"/>
  <c r="W132" i="2" s="1"/>
  <c r="T133" i="2"/>
  <c r="T134" i="2"/>
  <c r="W134" i="2" s="1"/>
  <c r="T135" i="2"/>
  <c r="W135" i="2" s="1"/>
  <c r="T136" i="2"/>
  <c r="W136" i="2" s="1"/>
  <c r="T137" i="2"/>
  <c r="V137" i="2" s="1"/>
  <c r="T138" i="2"/>
  <c r="W138" i="2" s="1"/>
  <c r="T139" i="2"/>
  <c r="W139" i="2" s="1"/>
  <c r="T140" i="2"/>
  <c r="W140" i="2" s="1"/>
  <c r="T141" i="2"/>
  <c r="T142" i="2"/>
  <c r="V142" i="2" s="1"/>
  <c r="T143" i="2"/>
  <c r="W143" i="2" s="1"/>
  <c r="T144" i="2"/>
  <c r="W144" i="2" s="1"/>
  <c r="T145" i="2"/>
  <c r="W145" i="2" s="1"/>
  <c r="T146" i="2"/>
  <c r="W146" i="2" s="1"/>
  <c r="T147" i="2"/>
  <c r="T148" i="2"/>
  <c r="W148" i="2" s="1"/>
  <c r="T149" i="2"/>
  <c r="W149" i="2" s="1"/>
  <c r="T150" i="2"/>
  <c r="T151" i="2"/>
  <c r="W151" i="2" s="1"/>
  <c r="T152" i="2"/>
  <c r="W152" i="2" s="1"/>
  <c r="T153" i="2"/>
  <c r="T154" i="2"/>
  <c r="W154" i="2" s="1"/>
  <c r="T155" i="2"/>
  <c r="W155" i="2" s="1"/>
  <c r="T156" i="2"/>
  <c r="W156" i="2" s="1"/>
  <c r="T157" i="2"/>
  <c r="W157" i="2" s="1"/>
  <c r="T158" i="2"/>
  <c r="T159" i="2"/>
  <c r="W159" i="2" s="1"/>
  <c r="T160" i="2"/>
  <c r="W160" i="2" s="1"/>
  <c r="T161" i="2"/>
  <c r="T162" i="2"/>
  <c r="W162" i="2" s="1"/>
  <c r="T163" i="2"/>
  <c r="W163" i="2" s="1"/>
  <c r="T164" i="2"/>
  <c r="T165" i="2"/>
  <c r="W165" i="2" s="1"/>
  <c r="T166" i="2"/>
  <c r="W166" i="2" s="1"/>
  <c r="X188" i="2" l="1"/>
  <c r="X184" i="2"/>
  <c r="X152" i="2"/>
  <c r="V189" i="2"/>
  <c r="W189" i="2" s="1"/>
  <c r="X189" i="2" s="1"/>
  <c r="V186" i="2"/>
  <c r="W186" i="2" s="1"/>
  <c r="X186" i="2" s="1"/>
  <c r="V181" i="2"/>
  <c r="W181" i="2" s="1"/>
  <c r="X181" i="2" s="1"/>
  <c r="V183" i="2"/>
  <c r="W183" i="2" s="1"/>
  <c r="X183" i="2" s="1"/>
  <c r="X179" i="2"/>
  <c r="X187" i="2"/>
  <c r="X182" i="2"/>
  <c r="V141" i="2"/>
  <c r="W141" i="2" s="1"/>
  <c r="X151" i="2"/>
  <c r="V150" i="2"/>
  <c r="W150" i="2" s="1"/>
  <c r="X150" i="2" s="1"/>
  <c r="V158" i="2"/>
  <c r="W158" i="2" s="1"/>
  <c r="V164" i="2"/>
  <c r="W164" i="2" s="1"/>
  <c r="X177" i="2"/>
  <c r="X174" i="2"/>
  <c r="X172" i="2"/>
  <c r="X170" i="2"/>
  <c r="X180" i="2"/>
  <c r="V169" i="2"/>
  <c r="W169" i="2" s="1"/>
  <c r="X169" i="2" s="1"/>
  <c r="V133" i="2"/>
  <c r="W133" i="2" s="1"/>
  <c r="V153" i="2"/>
  <c r="W153" i="2" s="1"/>
  <c r="V161" i="2"/>
  <c r="W161" i="2" s="1"/>
  <c r="X175" i="2"/>
  <c r="X173" i="2"/>
  <c r="X171" i="2"/>
  <c r="X168" i="2"/>
  <c r="V178" i="2"/>
  <c r="W178" i="2" s="1"/>
  <c r="X178" i="2" s="1"/>
  <c r="W176" i="2"/>
  <c r="X176" i="2" s="1"/>
  <c r="W167" i="2"/>
  <c r="X167" i="2" s="1"/>
  <c r="W142" i="2"/>
  <c r="W137" i="2"/>
  <c r="J122" i="2"/>
  <c r="L122" i="2" s="1"/>
  <c r="J123" i="2"/>
  <c r="L123" i="2" s="1"/>
  <c r="J124" i="2"/>
  <c r="L124" i="2" s="1"/>
  <c r="J125" i="2"/>
  <c r="L125" i="2" s="1"/>
  <c r="J126" i="2"/>
  <c r="L126" i="2" s="1"/>
  <c r="J127" i="2"/>
  <c r="L127" i="2" s="1"/>
  <c r="J128" i="2"/>
  <c r="L128" i="2" s="1"/>
  <c r="J129" i="2"/>
  <c r="L129" i="2" s="1"/>
  <c r="J130" i="2"/>
  <c r="L130" i="2" s="1"/>
  <c r="J131" i="2"/>
  <c r="L131" i="2" s="1"/>
  <c r="J132" i="2"/>
  <c r="L132" i="2" s="1"/>
  <c r="X132" i="2" s="1"/>
  <c r="J133" i="2"/>
  <c r="L133" i="2" s="1"/>
  <c r="J134" i="2"/>
  <c r="L134" i="2" s="1"/>
  <c r="X134" i="2" s="1"/>
  <c r="J135" i="2"/>
  <c r="L135" i="2" s="1"/>
  <c r="X135" i="2" s="1"/>
  <c r="J136" i="2"/>
  <c r="L136" i="2" s="1"/>
  <c r="X136" i="2" s="1"/>
  <c r="J137" i="2"/>
  <c r="L137" i="2" s="1"/>
  <c r="J138" i="2"/>
  <c r="L138" i="2" s="1"/>
  <c r="X138" i="2" s="1"/>
  <c r="J139" i="2"/>
  <c r="L139" i="2" s="1"/>
  <c r="X139" i="2" s="1"/>
  <c r="J140" i="2"/>
  <c r="L140" i="2" s="1"/>
  <c r="X140" i="2" s="1"/>
  <c r="J141" i="2"/>
  <c r="L141" i="2" s="1"/>
  <c r="J142" i="2"/>
  <c r="L142" i="2" s="1"/>
  <c r="J143" i="2"/>
  <c r="L143" i="2" s="1"/>
  <c r="X143" i="2" s="1"/>
  <c r="J144" i="2"/>
  <c r="L144" i="2" s="1"/>
  <c r="X144" i="2" s="1"/>
  <c r="J145" i="2"/>
  <c r="L145" i="2" s="1"/>
  <c r="X145" i="2" s="1"/>
  <c r="T116" i="2"/>
  <c r="W116" i="2" s="1"/>
  <c r="T117" i="2"/>
  <c r="W117" i="2" s="1"/>
  <c r="T118" i="2"/>
  <c r="W118" i="2" s="1"/>
  <c r="T119" i="2"/>
  <c r="V119" i="2" s="1"/>
  <c r="T120" i="2"/>
  <c r="W120" i="2" s="1"/>
  <c r="T121" i="2"/>
  <c r="W121" i="2" s="1"/>
  <c r="T122" i="2"/>
  <c r="W122" i="2" s="1"/>
  <c r="T123" i="2"/>
  <c r="W123" i="2" s="1"/>
  <c r="T124" i="2"/>
  <c r="T125" i="2"/>
  <c r="W125" i="2" s="1"/>
  <c r="T126" i="2"/>
  <c r="W126" i="2" s="1"/>
  <c r="T127" i="2"/>
  <c r="W127" i="2" s="1"/>
  <c r="T128" i="2"/>
  <c r="T129" i="2"/>
  <c r="W129" i="2" s="1"/>
  <c r="T130" i="2"/>
  <c r="W130" i="2" s="1"/>
  <c r="T131" i="2"/>
  <c r="X137" i="2" l="1"/>
  <c r="X142" i="2"/>
  <c r="V131" i="2"/>
  <c r="W131" i="2" s="1"/>
  <c r="X131" i="2" s="1"/>
  <c r="V128" i="2"/>
  <c r="W128" i="2" s="1"/>
  <c r="X128" i="2" s="1"/>
  <c r="X141" i="2"/>
  <c r="X133" i="2"/>
  <c r="V124" i="2"/>
  <c r="W124" i="2" s="1"/>
  <c r="X124" i="2" s="1"/>
  <c r="W119" i="2"/>
  <c r="X129" i="2"/>
  <c r="X126" i="2"/>
  <c r="X123" i="2"/>
  <c r="X130" i="2"/>
  <c r="X127" i="2"/>
  <c r="X125" i="2"/>
  <c r="X122" i="2"/>
  <c r="J95" i="2"/>
  <c r="L95" i="2" s="1"/>
  <c r="J96" i="2"/>
  <c r="L96" i="2" s="1"/>
  <c r="J97" i="2"/>
  <c r="L97" i="2" s="1"/>
  <c r="J98" i="2"/>
  <c r="L98" i="2" s="1"/>
  <c r="J99" i="2"/>
  <c r="L99" i="2" s="1"/>
  <c r="J100" i="2"/>
  <c r="L100" i="2" s="1"/>
  <c r="J101" i="2"/>
  <c r="L101" i="2" s="1"/>
  <c r="J102" i="2"/>
  <c r="L102" i="2" s="1"/>
  <c r="J103" i="2"/>
  <c r="L103" i="2" s="1"/>
  <c r="J104" i="2"/>
  <c r="L104" i="2" s="1"/>
  <c r="J105" i="2"/>
  <c r="L105" i="2" s="1"/>
  <c r="J106" i="2"/>
  <c r="L106" i="2" s="1"/>
  <c r="J107" i="2"/>
  <c r="L107" i="2" s="1"/>
  <c r="J108" i="2"/>
  <c r="L108" i="2" s="1"/>
  <c r="J109" i="2"/>
  <c r="L109" i="2" s="1"/>
  <c r="J110" i="2"/>
  <c r="L110" i="2" s="1"/>
  <c r="J111" i="2"/>
  <c r="L111" i="2" s="1"/>
  <c r="J112" i="2"/>
  <c r="L112" i="2" s="1"/>
  <c r="J113" i="2"/>
  <c r="L113" i="2" s="1"/>
  <c r="J114" i="2"/>
  <c r="L114" i="2" s="1"/>
  <c r="J115" i="2"/>
  <c r="L115" i="2" s="1"/>
  <c r="J116" i="2"/>
  <c r="L116" i="2" s="1"/>
  <c r="X116" i="2" s="1"/>
  <c r="J117" i="2"/>
  <c r="L117" i="2" s="1"/>
  <c r="X117" i="2" s="1"/>
  <c r="J118" i="2"/>
  <c r="L118" i="2" s="1"/>
  <c r="X118" i="2" s="1"/>
  <c r="J119" i="2"/>
  <c r="L119" i="2" s="1"/>
  <c r="X119" i="2" s="1"/>
  <c r="J120" i="2"/>
  <c r="L120" i="2" s="1"/>
  <c r="X120" i="2" s="1"/>
  <c r="J121" i="2"/>
  <c r="L121" i="2" s="1"/>
  <c r="X121" i="2" s="1"/>
  <c r="T104" i="2"/>
  <c r="W104" i="2" s="1"/>
  <c r="T105" i="2"/>
  <c r="W105" i="2" s="1"/>
  <c r="T106" i="2"/>
  <c r="W106" i="2" s="1"/>
  <c r="T107" i="2"/>
  <c r="W107" i="2" s="1"/>
  <c r="T108" i="2"/>
  <c r="W108" i="2" s="1"/>
  <c r="T109" i="2"/>
  <c r="W109" i="2" s="1"/>
  <c r="T110" i="2"/>
  <c r="T111" i="2"/>
  <c r="W111" i="2" s="1"/>
  <c r="T112" i="2"/>
  <c r="W112" i="2" s="1"/>
  <c r="T113" i="2"/>
  <c r="W113" i="2" s="1"/>
  <c r="T114" i="2"/>
  <c r="T115" i="2"/>
  <c r="W115" i="2" s="1"/>
  <c r="T95" i="2"/>
  <c r="T96" i="2"/>
  <c r="T97" i="2"/>
  <c r="T98" i="2"/>
  <c r="T99" i="2"/>
  <c r="T100" i="2"/>
  <c r="T101" i="2"/>
  <c r="W101" i="2" s="1"/>
  <c r="T102" i="2"/>
  <c r="W102" i="2" s="1"/>
  <c r="T103" i="2"/>
  <c r="W103" i="2" s="1"/>
  <c r="W96" i="2"/>
  <c r="W97" i="2"/>
  <c r="W98" i="2"/>
  <c r="W99" i="2"/>
  <c r="J79" i="2"/>
  <c r="L79" i="2" s="1"/>
  <c r="J80" i="2"/>
  <c r="L80" i="2" s="1"/>
  <c r="J81" i="2"/>
  <c r="L81" i="2" s="1"/>
  <c r="J82" i="2"/>
  <c r="L82" i="2" s="1"/>
  <c r="J83" i="2"/>
  <c r="L83" i="2" s="1"/>
  <c r="J84" i="2"/>
  <c r="L84" i="2" s="1"/>
  <c r="J85" i="2"/>
  <c r="L85" i="2" s="1"/>
  <c r="J86" i="2"/>
  <c r="L86" i="2" s="1"/>
  <c r="J87" i="2"/>
  <c r="L87" i="2" s="1"/>
  <c r="J88" i="2"/>
  <c r="L88" i="2" s="1"/>
  <c r="J89" i="2"/>
  <c r="L89" i="2" s="1"/>
  <c r="J90" i="2"/>
  <c r="L90" i="2" s="1"/>
  <c r="J91" i="2"/>
  <c r="L91" i="2" s="1"/>
  <c r="J92" i="2"/>
  <c r="L92" i="2" s="1"/>
  <c r="J93" i="2"/>
  <c r="L93" i="2" s="1"/>
  <c r="J94" i="2"/>
  <c r="L94" i="2" s="1"/>
  <c r="T79" i="2"/>
  <c r="W79" i="2" s="1"/>
  <c r="T80" i="2"/>
  <c r="W80" i="2" s="1"/>
  <c r="T81" i="2"/>
  <c r="V81" i="2" s="1"/>
  <c r="T82" i="2"/>
  <c r="V82" i="2" s="1"/>
  <c r="T83" i="2"/>
  <c r="V83" i="2" s="1"/>
  <c r="T84" i="2"/>
  <c r="W84" i="2" s="1"/>
  <c r="T85" i="2"/>
  <c r="V85" i="2" s="1"/>
  <c r="T86" i="2"/>
  <c r="W86" i="2" s="1"/>
  <c r="T87" i="2"/>
  <c r="V87" i="2" s="1"/>
  <c r="T88" i="2"/>
  <c r="W88" i="2" s="1"/>
  <c r="T89" i="2"/>
  <c r="W89" i="2" s="1"/>
  <c r="T90" i="2"/>
  <c r="W90" i="2" s="1"/>
  <c r="T91" i="2"/>
  <c r="T92" i="2"/>
  <c r="W92" i="2" s="1"/>
  <c r="T93" i="2"/>
  <c r="W93" i="2" s="1"/>
  <c r="T94" i="2"/>
  <c r="W94" i="2" s="1"/>
  <c r="J146" i="2"/>
  <c r="L146" i="2" s="1"/>
  <c r="X146" i="2" s="1"/>
  <c r="J147" i="2"/>
  <c r="L147" i="2" s="1"/>
  <c r="W147" i="2"/>
  <c r="J148" i="2"/>
  <c r="L148" i="2" s="1"/>
  <c r="X148" i="2" s="1"/>
  <c r="J149" i="2"/>
  <c r="L149" i="2" s="1"/>
  <c r="X149" i="2" s="1"/>
  <c r="X153" i="2"/>
  <c r="X154" i="2"/>
  <c r="X155" i="2"/>
  <c r="X156" i="2"/>
  <c r="X157" i="2"/>
  <c r="X166" i="2"/>
  <c r="X165" i="2"/>
  <c r="X164" i="2"/>
  <c r="X163" i="2"/>
  <c r="X162" i="2"/>
  <c r="J70" i="2"/>
  <c r="L70" i="2" s="1"/>
  <c r="J71" i="2"/>
  <c r="J72" i="2"/>
  <c r="L72" i="2" s="1"/>
  <c r="J73" i="2"/>
  <c r="L73" i="2" s="1"/>
  <c r="J74" i="2"/>
  <c r="L74" i="2" s="1"/>
  <c r="J75" i="2"/>
  <c r="L75" i="2" s="1"/>
  <c r="J76" i="2"/>
  <c r="L76" i="2" s="1"/>
  <c r="J77" i="2"/>
  <c r="L77" i="2" s="1"/>
  <c r="J78" i="2"/>
  <c r="L78" i="2" s="1"/>
  <c r="L71" i="2"/>
  <c r="X161" i="2"/>
  <c r="T67" i="2"/>
  <c r="T68" i="2"/>
  <c r="T69" i="2"/>
  <c r="T70" i="2"/>
  <c r="T71" i="2"/>
  <c r="T72" i="2"/>
  <c r="T73" i="2"/>
  <c r="T74" i="2"/>
  <c r="T75" i="2"/>
  <c r="V75" i="2" s="1"/>
  <c r="W75" i="2" s="1"/>
  <c r="T76" i="2"/>
  <c r="T77" i="2"/>
  <c r="V77" i="2" s="1"/>
  <c r="T78" i="2"/>
  <c r="V78" i="2" s="1"/>
  <c r="W78" i="2" s="1"/>
  <c r="W67" i="2"/>
  <c r="W68" i="2"/>
  <c r="W69" i="2"/>
  <c r="W70" i="2"/>
  <c r="W71" i="2"/>
  <c r="W72" i="2"/>
  <c r="W73" i="2"/>
  <c r="W76" i="2"/>
  <c r="X158" i="2"/>
  <c r="X159" i="2"/>
  <c r="X160" i="2"/>
  <c r="T53" i="2"/>
  <c r="V53" i="2" s="1"/>
  <c r="T54" i="2"/>
  <c r="W54" i="2" s="1"/>
  <c r="T55" i="2"/>
  <c r="W55" i="2" s="1"/>
  <c r="T56" i="2"/>
  <c r="W56" i="2" s="1"/>
  <c r="T57" i="2"/>
  <c r="W57" i="2" s="1"/>
  <c r="T58" i="2"/>
  <c r="W58" i="2" s="1"/>
  <c r="T59" i="2"/>
  <c r="W59" i="2" s="1"/>
  <c r="T60" i="2"/>
  <c r="T61" i="2"/>
  <c r="W61" i="2" s="1"/>
  <c r="T62" i="2"/>
  <c r="W62" i="2" s="1"/>
  <c r="T63" i="2"/>
  <c r="W63" i="2" s="1"/>
  <c r="T64" i="2"/>
  <c r="V64" i="2" s="1"/>
  <c r="T65" i="2"/>
  <c r="W65" i="2" s="1"/>
  <c r="T66" i="2"/>
  <c r="J52" i="2"/>
  <c r="L52" i="2" s="1"/>
  <c r="J53" i="2"/>
  <c r="L53" i="2" s="1"/>
  <c r="J54" i="2"/>
  <c r="L54" i="2" s="1"/>
  <c r="J55" i="2"/>
  <c r="L55" i="2" s="1"/>
  <c r="J56" i="2"/>
  <c r="L56" i="2" s="1"/>
  <c r="J57" i="2"/>
  <c r="L57" i="2" s="1"/>
  <c r="J58" i="2"/>
  <c r="L58" i="2" s="1"/>
  <c r="J59" i="2"/>
  <c r="L59" i="2" s="1"/>
  <c r="J60" i="2"/>
  <c r="L60" i="2" s="1"/>
  <c r="J61" i="2"/>
  <c r="L61" i="2" s="1"/>
  <c r="J62" i="2"/>
  <c r="L62" i="2" s="1"/>
  <c r="J63" i="2"/>
  <c r="L63" i="2" s="1"/>
  <c r="J64" i="2"/>
  <c r="L64" i="2" s="1"/>
  <c r="J65" i="2"/>
  <c r="L65" i="2" s="1"/>
  <c r="J66" i="2"/>
  <c r="L66" i="2" s="1"/>
  <c r="J67" i="2"/>
  <c r="L67" i="2" s="1"/>
  <c r="J68" i="2"/>
  <c r="L68" i="2" s="1"/>
  <c r="X68" i="2" s="1"/>
  <c r="J69" i="2"/>
  <c r="L69" i="2" s="1"/>
  <c r="X147" i="2" l="1"/>
  <c r="X79" i="2"/>
  <c r="V110" i="2"/>
  <c r="W110" i="2" s="1"/>
  <c r="X110" i="2" s="1"/>
  <c r="W87" i="2"/>
  <c r="X87" i="2" s="1"/>
  <c r="W83" i="2"/>
  <c r="X83" i="2" s="1"/>
  <c r="V91" i="2"/>
  <c r="W91" i="2" s="1"/>
  <c r="X91" i="2" s="1"/>
  <c r="V100" i="2"/>
  <c r="W100" i="2" s="1"/>
  <c r="X100" i="2" s="1"/>
  <c r="V95" i="2"/>
  <c r="W95" i="2" s="1"/>
  <c r="X95" i="2" s="1"/>
  <c r="V114" i="2"/>
  <c r="W114" i="2" s="1"/>
  <c r="X114" i="2" s="1"/>
  <c r="X80" i="2"/>
  <c r="X71" i="2"/>
  <c r="X72" i="2"/>
  <c r="X70" i="2"/>
  <c r="X69" i="2"/>
  <c r="X67" i="2"/>
  <c r="X78" i="2"/>
  <c r="X113" i="2"/>
  <c r="X111" i="2"/>
  <c r="X108" i="2"/>
  <c r="X106" i="2"/>
  <c r="X104" i="2"/>
  <c r="X102" i="2"/>
  <c r="X115" i="2"/>
  <c r="X112" i="2"/>
  <c r="X109" i="2"/>
  <c r="X107" i="2"/>
  <c r="X105" i="2"/>
  <c r="X103" i="2"/>
  <c r="X101" i="2"/>
  <c r="X99" i="2"/>
  <c r="X98" i="2"/>
  <c r="X97" i="2"/>
  <c r="X96" i="2"/>
  <c r="X94" i="2"/>
  <c r="X93" i="2"/>
  <c r="X92" i="2"/>
  <c r="X90" i="2"/>
  <c r="X89" i="2"/>
  <c r="X88" i="2"/>
  <c r="X86" i="2"/>
  <c r="W85" i="2"/>
  <c r="X85" i="2" s="1"/>
  <c r="X84" i="2"/>
  <c r="W82" i="2"/>
  <c r="X82" i="2" s="1"/>
  <c r="W81" i="2"/>
  <c r="X81" i="2" s="1"/>
  <c r="X65" i="2"/>
  <c r="X62" i="2"/>
  <c r="X59" i="2"/>
  <c r="X57" i="2"/>
  <c r="X55" i="2"/>
  <c r="V60" i="2"/>
  <c r="W60" i="2" s="1"/>
  <c r="X60" i="2" s="1"/>
  <c r="X76" i="2"/>
  <c r="V74" i="2"/>
  <c r="W74" i="2" s="1"/>
  <c r="X74" i="2" s="1"/>
  <c r="X63" i="2"/>
  <c r="X61" i="2"/>
  <c r="X58" i="2"/>
  <c r="X56" i="2"/>
  <c r="X54" i="2"/>
  <c r="X73" i="2"/>
  <c r="V66" i="2"/>
  <c r="W66" i="2" s="1"/>
  <c r="X66" i="2" s="1"/>
  <c r="W77" i="2"/>
  <c r="X77" i="2" s="1"/>
  <c r="X75" i="2"/>
  <c r="W64" i="2"/>
  <c r="X64" i="2" s="1"/>
  <c r="W53" i="2"/>
  <c r="X53" i="2" s="1"/>
  <c r="T43" i="2"/>
  <c r="V43" i="2" s="1"/>
  <c r="T44" i="2"/>
  <c r="W44" i="2" s="1"/>
  <c r="T45" i="2"/>
  <c r="T46" i="2"/>
  <c r="W46" i="2" s="1"/>
  <c r="T47" i="2"/>
  <c r="W47" i="2" s="1"/>
  <c r="T48" i="2"/>
  <c r="W48" i="2" s="1"/>
  <c r="T49" i="2"/>
  <c r="W49" i="2" s="1"/>
  <c r="T50" i="2"/>
  <c r="T51" i="2"/>
  <c r="W51" i="2" s="1"/>
  <c r="T52" i="2"/>
  <c r="W52" i="2" s="1"/>
  <c r="X52" i="2" s="1"/>
  <c r="J42" i="2"/>
  <c r="L42" i="2" s="1"/>
  <c r="J43" i="2"/>
  <c r="L43" i="2" s="1"/>
  <c r="J44" i="2"/>
  <c r="L44" i="2" s="1"/>
  <c r="J45" i="2"/>
  <c r="L45" i="2" s="1"/>
  <c r="J46" i="2"/>
  <c r="L46" i="2" s="1"/>
  <c r="J47" i="2"/>
  <c r="L47" i="2" s="1"/>
  <c r="J48" i="2"/>
  <c r="L48" i="2" s="1"/>
  <c r="J49" i="2"/>
  <c r="L49" i="2" s="1"/>
  <c r="J50" i="2"/>
  <c r="L50" i="2" s="1"/>
  <c r="J51" i="2"/>
  <c r="L51" i="2" s="1"/>
  <c r="X49" i="2" l="1"/>
  <c r="X47" i="2"/>
  <c r="X44" i="2"/>
  <c r="V50" i="2"/>
  <c r="W50" i="2" s="1"/>
  <c r="X50" i="2" s="1"/>
  <c r="V45" i="2"/>
  <c r="W45" i="2" s="1"/>
  <c r="X45" i="2" s="1"/>
  <c r="X51" i="2"/>
  <c r="X48" i="2"/>
  <c r="X46" i="2"/>
  <c r="W43" i="2"/>
  <c r="X43" i="2" s="1"/>
  <c r="T11" i="2"/>
  <c r="W11" i="2" s="1"/>
  <c r="T12" i="2"/>
  <c r="W12" i="2" s="1"/>
  <c r="T13" i="2"/>
  <c r="W13" i="2" s="1"/>
  <c r="T15" i="2"/>
  <c r="T16" i="2"/>
  <c r="W16" i="2" s="1"/>
  <c r="T17" i="2"/>
  <c r="W17" i="2" s="1"/>
  <c r="T18" i="2"/>
  <c r="W18" i="2" s="1"/>
  <c r="T19" i="2"/>
  <c r="W19" i="2" s="1"/>
  <c r="T20" i="2"/>
  <c r="W20" i="2" s="1"/>
  <c r="T21" i="2"/>
  <c r="V21" i="2" s="1"/>
  <c r="T22" i="2"/>
  <c r="W22" i="2" s="1"/>
  <c r="T23" i="2"/>
  <c r="W23" i="2" s="1"/>
  <c r="T24" i="2"/>
  <c r="T25" i="2"/>
  <c r="V25" i="2" s="1"/>
  <c r="T26" i="2"/>
  <c r="T27" i="2"/>
  <c r="W27" i="2" s="1"/>
  <c r="T28" i="2"/>
  <c r="V28" i="2" s="1"/>
  <c r="T29" i="2"/>
  <c r="W29" i="2" s="1"/>
  <c r="T30" i="2"/>
  <c r="W30" i="2" s="1"/>
  <c r="T31" i="2"/>
  <c r="T32" i="2"/>
  <c r="W32" i="2" s="1"/>
  <c r="T33" i="2"/>
  <c r="W33" i="2" s="1"/>
  <c r="T34" i="2"/>
  <c r="W34" i="2" s="1"/>
  <c r="T35" i="2"/>
  <c r="W35" i="2" s="1"/>
  <c r="T36" i="2"/>
  <c r="W36" i="2" s="1"/>
  <c r="T37" i="2"/>
  <c r="T38" i="2"/>
  <c r="W38" i="2" s="1"/>
  <c r="T39" i="2"/>
  <c r="W39" i="2" s="1"/>
  <c r="T40" i="2"/>
  <c r="W40" i="2" s="1"/>
  <c r="T41" i="2"/>
  <c r="W41" i="2" s="1"/>
  <c r="T42" i="2"/>
  <c r="J11" i="2"/>
  <c r="L11" i="2" s="1"/>
  <c r="J12" i="2"/>
  <c r="L12" i="2" s="1"/>
  <c r="J13" i="2"/>
  <c r="L13" i="2" s="1"/>
  <c r="J15" i="2"/>
  <c r="L15" i="2" s="1"/>
  <c r="J16" i="2"/>
  <c r="L16" i="2" s="1"/>
  <c r="J17" i="2"/>
  <c r="L17" i="2" s="1"/>
  <c r="J18" i="2"/>
  <c r="L18" i="2" s="1"/>
  <c r="J19" i="2"/>
  <c r="L19" i="2" s="1"/>
  <c r="J20" i="2"/>
  <c r="L20" i="2" s="1"/>
  <c r="J21" i="2"/>
  <c r="L21" i="2" s="1"/>
  <c r="J22" i="2"/>
  <c r="L22" i="2" s="1"/>
  <c r="J23" i="2"/>
  <c r="L23" i="2" s="1"/>
  <c r="J24" i="2"/>
  <c r="L24" i="2" s="1"/>
  <c r="J25" i="2"/>
  <c r="L25" i="2" s="1"/>
  <c r="J26" i="2"/>
  <c r="L26" i="2" s="1"/>
  <c r="J27" i="2"/>
  <c r="L27" i="2" s="1"/>
  <c r="J28" i="2"/>
  <c r="L28" i="2" s="1"/>
  <c r="J29" i="2"/>
  <c r="L29" i="2" s="1"/>
  <c r="J30" i="2"/>
  <c r="L30" i="2" s="1"/>
  <c r="J31" i="2"/>
  <c r="L31" i="2" s="1"/>
  <c r="J32" i="2"/>
  <c r="L32" i="2" s="1"/>
  <c r="J33" i="2"/>
  <c r="L33" i="2" s="1"/>
  <c r="J34" i="2"/>
  <c r="L34" i="2" s="1"/>
  <c r="J35" i="2"/>
  <c r="L35" i="2" s="1"/>
  <c r="J36" i="2"/>
  <c r="L36" i="2" s="1"/>
  <c r="J37" i="2"/>
  <c r="L37" i="2" s="1"/>
  <c r="J38" i="2"/>
  <c r="L38" i="2" s="1"/>
  <c r="J39" i="2"/>
  <c r="L39" i="2" s="1"/>
  <c r="J40" i="2"/>
  <c r="L40" i="2" s="1"/>
  <c r="J41" i="2"/>
  <c r="L41" i="2" s="1"/>
  <c r="T10" i="2"/>
  <c r="V10" i="2" s="1"/>
  <c r="J10" i="2"/>
  <c r="L10" i="2" s="1"/>
  <c r="T19" i="1"/>
  <c r="J19" i="1"/>
  <c r="W19" i="1"/>
  <c r="X41" i="2" l="1"/>
  <c r="X39" i="2"/>
  <c r="X36" i="2"/>
  <c r="X34" i="2"/>
  <c r="X32" i="2"/>
  <c r="X29" i="2"/>
  <c r="X23" i="2"/>
  <c r="X20" i="2"/>
  <c r="X18" i="2"/>
  <c r="X16" i="2"/>
  <c r="X12" i="2"/>
  <c r="V31" i="2"/>
  <c r="W31" i="2" s="1"/>
  <c r="X31" i="2" s="1"/>
  <c r="X40" i="2"/>
  <c r="X38" i="2"/>
  <c r="X35" i="2"/>
  <c r="X33" i="2"/>
  <c r="X30" i="2"/>
  <c r="X27" i="2"/>
  <c r="X22" i="2"/>
  <c r="X19" i="2"/>
  <c r="X17" i="2"/>
  <c r="X13" i="2"/>
  <c r="X11" i="2"/>
  <c r="V42" i="2"/>
  <c r="W42" i="2" s="1"/>
  <c r="X42" i="2" s="1"/>
  <c r="V37" i="2"/>
  <c r="W37" i="2" s="1"/>
  <c r="X37" i="2" s="1"/>
  <c r="V26" i="2"/>
  <c r="W26" i="2" s="1"/>
  <c r="X26" i="2" s="1"/>
  <c r="V15" i="2"/>
  <c r="W15" i="2" s="1"/>
  <c r="X15" i="2" s="1"/>
  <c r="V24" i="2"/>
  <c r="W24" i="2" s="1"/>
  <c r="X24" i="2" s="1"/>
  <c r="W28" i="2"/>
  <c r="X28" i="2" s="1"/>
  <c r="W25" i="2"/>
  <c r="X25" i="2" s="1"/>
  <c r="W21" i="2"/>
  <c r="X21" i="2" s="1"/>
  <c r="W10" i="2"/>
  <c r="X10" i="2" s="1"/>
  <c r="L19" i="1"/>
  <c r="X19" i="1" s="1"/>
  <c r="T728" i="1"/>
  <c r="W728" i="1" s="1"/>
  <c r="J728" i="1"/>
  <c r="L728" i="1" s="1"/>
  <c r="T727" i="1"/>
  <c r="J727" i="1"/>
  <c r="L727" i="1" s="1"/>
  <c r="T725" i="1"/>
  <c r="J725" i="1"/>
  <c r="L725" i="1" s="1"/>
  <c r="T723" i="1"/>
  <c r="T724" i="1"/>
  <c r="W724" i="1" s="1"/>
  <c r="T729" i="1"/>
  <c r="V729" i="1" s="1"/>
  <c r="T730" i="1"/>
  <c r="V730" i="1" s="1"/>
  <c r="J721" i="1"/>
  <c r="J722" i="1"/>
  <c r="J723" i="1"/>
  <c r="J724" i="1"/>
  <c r="L724" i="1" s="1"/>
  <c r="J729" i="1"/>
  <c r="L729" i="1" s="1"/>
  <c r="J730" i="1"/>
  <c r="L730" i="1" s="1"/>
  <c r="L721" i="1"/>
  <c r="L722" i="1"/>
  <c r="L723" i="1"/>
  <c r="J715" i="1"/>
  <c r="L715" i="1" s="1"/>
  <c r="J716" i="1"/>
  <c r="L716" i="1" s="1"/>
  <c r="J717" i="1"/>
  <c r="L717" i="1" s="1"/>
  <c r="J718" i="1"/>
  <c r="L718" i="1" s="1"/>
  <c r="J719" i="1"/>
  <c r="L719" i="1" s="1"/>
  <c r="J720" i="1"/>
  <c r="L720" i="1" s="1"/>
  <c r="J711" i="1"/>
  <c r="L711" i="1" s="1"/>
  <c r="J712" i="1"/>
  <c r="L712" i="1" s="1"/>
  <c r="J713" i="1"/>
  <c r="L713" i="1" s="1"/>
  <c r="J714" i="1"/>
  <c r="L714" i="1" s="1"/>
  <c r="T711" i="1"/>
  <c r="V711" i="1" s="1"/>
  <c r="J696" i="1"/>
  <c r="J697" i="1"/>
  <c r="L697" i="1" s="1"/>
  <c r="J698" i="1"/>
  <c r="L698" i="1" s="1"/>
  <c r="J699" i="1"/>
  <c r="L699" i="1" s="1"/>
  <c r="J700" i="1"/>
  <c r="L700" i="1" s="1"/>
  <c r="J701" i="1"/>
  <c r="L701" i="1" s="1"/>
  <c r="J702" i="1"/>
  <c r="L702" i="1" s="1"/>
  <c r="J703" i="1"/>
  <c r="L703" i="1" s="1"/>
  <c r="J704" i="1"/>
  <c r="L704" i="1" s="1"/>
  <c r="J705" i="1"/>
  <c r="L705" i="1" s="1"/>
  <c r="J707" i="1"/>
  <c r="L707" i="1" s="1"/>
  <c r="J708" i="1"/>
  <c r="L708" i="1" s="1"/>
  <c r="J709" i="1"/>
  <c r="L709" i="1" s="1"/>
  <c r="J710" i="1"/>
  <c r="L710" i="1" s="1"/>
  <c r="L696" i="1"/>
  <c r="T695" i="1"/>
  <c r="W695" i="1" s="1"/>
  <c r="T696" i="1"/>
  <c r="V696" i="1" s="1"/>
  <c r="T697" i="1"/>
  <c r="T698" i="1"/>
  <c r="W698" i="1" s="1"/>
  <c r="T699" i="1"/>
  <c r="W699" i="1" s="1"/>
  <c r="T700" i="1"/>
  <c r="T701" i="1"/>
  <c r="T702" i="1"/>
  <c r="W702" i="1" s="1"/>
  <c r="T703" i="1"/>
  <c r="W703" i="1" s="1"/>
  <c r="T704" i="1"/>
  <c r="W704" i="1" s="1"/>
  <c r="T705" i="1"/>
  <c r="W705" i="1" s="1"/>
  <c r="T707" i="1"/>
  <c r="T708" i="1"/>
  <c r="W708" i="1" s="1"/>
  <c r="T709" i="1"/>
  <c r="W709" i="1" s="1"/>
  <c r="T710" i="1"/>
  <c r="W710" i="1" s="1"/>
  <c r="T712" i="1"/>
  <c r="W712" i="1" s="1"/>
  <c r="T713" i="1"/>
  <c r="V713" i="1" s="1"/>
  <c r="T714" i="1"/>
  <c r="W714" i="1" s="1"/>
  <c r="T715" i="1"/>
  <c r="W715" i="1" s="1"/>
  <c r="T716" i="1"/>
  <c r="W716" i="1" s="1"/>
  <c r="T717" i="1"/>
  <c r="W717" i="1" s="1"/>
  <c r="T718" i="1"/>
  <c r="W718" i="1" s="1"/>
  <c r="T719" i="1"/>
  <c r="W719" i="1" s="1"/>
  <c r="T720" i="1"/>
  <c r="V720" i="1" s="1"/>
  <c r="T721" i="1"/>
  <c r="W721" i="1" s="1"/>
  <c r="T722" i="1"/>
  <c r="W722" i="1" s="1"/>
  <c r="J695" i="1"/>
  <c r="L695" i="1" s="1"/>
  <c r="W729" i="1" l="1"/>
  <c r="X729" i="1" s="1"/>
  <c r="X721" i="1"/>
  <c r="W730" i="1"/>
  <c r="X730" i="1" s="1"/>
  <c r="X714" i="1"/>
  <c r="X695" i="1"/>
  <c r="X722" i="1"/>
  <c r="V725" i="1"/>
  <c r="W725" i="1" s="1"/>
  <c r="X725" i="1" s="1"/>
  <c r="V727" i="1"/>
  <c r="W727" i="1" s="1"/>
  <c r="X727" i="1" s="1"/>
  <c r="X724" i="1"/>
  <c r="X728" i="1"/>
  <c r="W720" i="1"/>
  <c r="X720" i="1" s="1"/>
  <c r="V723" i="1"/>
  <c r="W723" i="1" s="1"/>
  <c r="X723" i="1" s="1"/>
  <c r="X719" i="1"/>
  <c r="W711" i="1"/>
  <c r="X711" i="1" s="1"/>
  <c r="X718" i="1"/>
  <c r="X717" i="1"/>
  <c r="X716" i="1"/>
  <c r="X715" i="1"/>
  <c r="W713" i="1"/>
  <c r="X713" i="1" s="1"/>
  <c r="X712" i="1"/>
  <c r="X705" i="1"/>
  <c r="X703" i="1"/>
  <c r="X709" i="1"/>
  <c r="X699" i="1"/>
  <c r="V697" i="1"/>
  <c r="W697" i="1" s="1"/>
  <c r="X697" i="1" s="1"/>
  <c r="V701" i="1"/>
  <c r="W701" i="1" s="1"/>
  <c r="X701" i="1" s="1"/>
  <c r="X704" i="1"/>
  <c r="X702" i="1"/>
  <c r="X710" i="1"/>
  <c r="X708" i="1"/>
  <c r="X698" i="1"/>
  <c r="V700" i="1"/>
  <c r="W700" i="1" s="1"/>
  <c r="X700" i="1" s="1"/>
  <c r="V707" i="1"/>
  <c r="W707" i="1" s="1"/>
  <c r="X707" i="1" s="1"/>
  <c r="W696" i="1"/>
  <c r="X696" i="1" s="1"/>
  <c r="T665" i="1"/>
  <c r="V665" i="1" s="1"/>
  <c r="J622" i="1"/>
  <c r="J623" i="1"/>
  <c r="J624" i="1"/>
  <c r="J625" i="1"/>
  <c r="J626" i="1"/>
  <c r="J627" i="1"/>
  <c r="J628" i="1"/>
  <c r="J629" i="1"/>
  <c r="J630" i="1"/>
  <c r="J631" i="1"/>
  <c r="J632" i="1"/>
  <c r="J633" i="1"/>
  <c r="J634" i="1"/>
  <c r="J635" i="1"/>
  <c r="J636" i="1"/>
  <c r="J637" i="1"/>
  <c r="J638" i="1"/>
  <c r="J639" i="1"/>
  <c r="J640" i="1"/>
  <c r="J641" i="1"/>
  <c r="J642" i="1"/>
  <c r="J643" i="1"/>
  <c r="J644" i="1"/>
  <c r="J645" i="1"/>
  <c r="J646" i="1"/>
  <c r="J647" i="1"/>
  <c r="J648" i="1"/>
  <c r="J649" i="1"/>
  <c r="J650" i="1"/>
  <c r="J651" i="1"/>
  <c r="J653" i="1"/>
  <c r="J654" i="1"/>
  <c r="J655" i="1"/>
  <c r="J656" i="1"/>
  <c r="J657" i="1"/>
  <c r="J658" i="1"/>
  <c r="J659" i="1"/>
  <c r="J660" i="1"/>
  <c r="J661" i="1"/>
  <c r="L623" i="1"/>
  <c r="L624" i="1"/>
  <c r="L625" i="1"/>
  <c r="L626" i="1"/>
  <c r="L627" i="1"/>
  <c r="L628" i="1"/>
  <c r="L629" i="1"/>
  <c r="L630" i="1"/>
  <c r="L631" i="1"/>
  <c r="L632" i="1"/>
  <c r="L633" i="1"/>
  <c r="L634" i="1"/>
  <c r="L635" i="1"/>
  <c r="L636" i="1"/>
  <c r="L637" i="1"/>
  <c r="L638" i="1"/>
  <c r="L639" i="1"/>
  <c r="L640" i="1"/>
  <c r="L641" i="1"/>
  <c r="L642" i="1"/>
  <c r="L643" i="1"/>
  <c r="L644" i="1"/>
  <c r="L645" i="1"/>
  <c r="L646" i="1"/>
  <c r="L647" i="1"/>
  <c r="L648" i="1"/>
  <c r="L649" i="1"/>
  <c r="L650" i="1"/>
  <c r="L651" i="1"/>
  <c r="L653" i="1"/>
  <c r="L654" i="1"/>
  <c r="L655" i="1"/>
  <c r="L656" i="1"/>
  <c r="L657" i="1"/>
  <c r="L658" i="1"/>
  <c r="L659" i="1"/>
  <c r="L660" i="1"/>
  <c r="L661" i="1"/>
  <c r="T621" i="1"/>
  <c r="T622" i="1"/>
  <c r="T623" i="1"/>
  <c r="T624" i="1"/>
  <c r="T625" i="1"/>
  <c r="T626" i="1"/>
  <c r="T627" i="1"/>
  <c r="T628" i="1"/>
  <c r="T629" i="1"/>
  <c r="T630" i="1"/>
  <c r="V630" i="1" s="1"/>
  <c r="W630" i="1" s="1"/>
  <c r="X630" i="1" s="1"/>
  <c r="T631" i="1"/>
  <c r="W631" i="1" s="1"/>
  <c r="X631" i="1" s="1"/>
  <c r="T632" i="1"/>
  <c r="W632" i="1" s="1"/>
  <c r="X632" i="1" s="1"/>
  <c r="T633" i="1"/>
  <c r="W633" i="1" s="1"/>
  <c r="X633" i="1" s="1"/>
  <c r="T634" i="1"/>
  <c r="V634" i="1" s="1"/>
  <c r="W634" i="1" s="1"/>
  <c r="X634" i="1" s="1"/>
  <c r="T635" i="1"/>
  <c r="W635" i="1" s="1"/>
  <c r="X635" i="1" s="1"/>
  <c r="T636" i="1"/>
  <c r="V636" i="1" s="1"/>
  <c r="W636" i="1" s="1"/>
  <c r="X636" i="1" s="1"/>
  <c r="T637" i="1"/>
  <c r="V637" i="1" s="1"/>
  <c r="T638" i="1"/>
  <c r="V638" i="1" s="1"/>
  <c r="W638" i="1" s="1"/>
  <c r="X638" i="1" s="1"/>
  <c r="T639" i="1"/>
  <c r="W639" i="1" s="1"/>
  <c r="X639" i="1" s="1"/>
  <c r="T640" i="1"/>
  <c r="W640" i="1" s="1"/>
  <c r="X640" i="1" s="1"/>
  <c r="T641" i="1"/>
  <c r="V641" i="1" s="1"/>
  <c r="W641" i="1" s="1"/>
  <c r="X641" i="1" s="1"/>
  <c r="T642" i="1"/>
  <c r="W642" i="1" s="1"/>
  <c r="X642" i="1" s="1"/>
  <c r="T643" i="1"/>
  <c r="W643" i="1" s="1"/>
  <c r="X643" i="1" s="1"/>
  <c r="T644" i="1"/>
  <c r="W644" i="1" s="1"/>
  <c r="X644" i="1" s="1"/>
  <c r="T645" i="1"/>
  <c r="V645" i="1" s="1"/>
  <c r="W645" i="1" s="1"/>
  <c r="X645" i="1" s="1"/>
  <c r="T646" i="1"/>
  <c r="W646" i="1" s="1"/>
  <c r="X646" i="1" s="1"/>
  <c r="T647" i="1"/>
  <c r="W647" i="1" s="1"/>
  <c r="X647" i="1" s="1"/>
  <c r="T648" i="1"/>
  <c r="W648" i="1" s="1"/>
  <c r="X648" i="1" s="1"/>
  <c r="T649" i="1"/>
  <c r="W649" i="1" s="1"/>
  <c r="X649" i="1" s="1"/>
  <c r="T650" i="1"/>
  <c r="W650" i="1" s="1"/>
  <c r="X650" i="1" s="1"/>
  <c r="T651" i="1"/>
  <c r="W651" i="1" s="1"/>
  <c r="X651" i="1" s="1"/>
  <c r="T653" i="1"/>
  <c r="V653" i="1" s="1"/>
  <c r="W653" i="1" s="1"/>
  <c r="X653" i="1" s="1"/>
  <c r="T654" i="1"/>
  <c r="W654" i="1" s="1"/>
  <c r="X654" i="1" s="1"/>
  <c r="T655" i="1"/>
  <c r="W655" i="1" s="1"/>
  <c r="X655" i="1" s="1"/>
  <c r="T656" i="1"/>
  <c r="V656" i="1" s="1"/>
  <c r="W656" i="1" s="1"/>
  <c r="X656" i="1" s="1"/>
  <c r="T657" i="1"/>
  <c r="W657" i="1" s="1"/>
  <c r="X657" i="1" s="1"/>
  <c r="T658" i="1"/>
  <c r="W658" i="1" s="1"/>
  <c r="X658" i="1" s="1"/>
  <c r="T659" i="1"/>
  <c r="W659" i="1" s="1"/>
  <c r="X659" i="1" s="1"/>
  <c r="T660" i="1"/>
  <c r="V660" i="1" s="1"/>
  <c r="W660" i="1" s="1"/>
  <c r="X660" i="1" s="1"/>
  <c r="T661" i="1"/>
  <c r="W661" i="1" s="1"/>
  <c r="X661" i="1" s="1"/>
  <c r="W625" i="1"/>
  <c r="W626" i="1"/>
  <c r="X626" i="1" s="1"/>
  <c r="W627" i="1"/>
  <c r="X627" i="1" s="1"/>
  <c r="W628" i="1"/>
  <c r="X628" i="1" s="1"/>
  <c r="W629" i="1"/>
  <c r="X629" i="1" s="1"/>
  <c r="W665" i="1" l="1"/>
  <c r="X665" i="1" s="1"/>
  <c r="W637" i="1"/>
  <c r="X637" i="1" s="1"/>
  <c r="X625" i="1"/>
  <c r="T616" i="1" l="1"/>
  <c r="T617" i="1"/>
  <c r="W617" i="1" s="1"/>
  <c r="T618" i="1"/>
  <c r="W618" i="1" s="1"/>
  <c r="T619" i="1"/>
  <c r="W619" i="1" s="1"/>
  <c r="T620" i="1"/>
  <c r="L622" i="1"/>
  <c r="J612" i="1"/>
  <c r="L612" i="1" s="1"/>
  <c r="J613" i="1"/>
  <c r="L613" i="1" s="1"/>
  <c r="J614" i="1"/>
  <c r="L614" i="1" s="1"/>
  <c r="J615" i="1"/>
  <c r="L615" i="1" s="1"/>
  <c r="J616" i="1"/>
  <c r="L616" i="1" s="1"/>
  <c r="J617" i="1"/>
  <c r="L617" i="1" s="1"/>
  <c r="J618" i="1"/>
  <c r="L618" i="1" s="1"/>
  <c r="J619" i="1"/>
  <c r="L619" i="1" s="1"/>
  <c r="J620" i="1"/>
  <c r="L620" i="1" s="1"/>
  <c r="J621" i="1"/>
  <c r="L621" i="1" s="1"/>
  <c r="W616" i="1"/>
  <c r="W621" i="1"/>
  <c r="W622" i="1"/>
  <c r="W623" i="1"/>
  <c r="X623" i="1" s="1"/>
  <c r="W624" i="1"/>
  <c r="X624" i="1" s="1"/>
  <c r="T604" i="1"/>
  <c r="W604" i="1" s="1"/>
  <c r="T605" i="1"/>
  <c r="W605" i="1" s="1"/>
  <c r="T606" i="1"/>
  <c r="W606" i="1" s="1"/>
  <c r="T607" i="1"/>
  <c r="T608" i="1"/>
  <c r="W608" i="1" s="1"/>
  <c r="T609" i="1"/>
  <c r="W609" i="1" s="1"/>
  <c r="T610" i="1"/>
  <c r="W610" i="1" s="1"/>
  <c r="T611" i="1"/>
  <c r="W611" i="1" s="1"/>
  <c r="T612" i="1"/>
  <c r="W612" i="1" s="1"/>
  <c r="T613" i="1"/>
  <c r="W613" i="1" s="1"/>
  <c r="T614" i="1"/>
  <c r="T615" i="1"/>
  <c r="W615" i="1" s="1"/>
  <c r="J589" i="1"/>
  <c r="L589" i="1" s="1"/>
  <c r="J590" i="1"/>
  <c r="L590" i="1" s="1"/>
  <c r="J591" i="1"/>
  <c r="L591" i="1" s="1"/>
  <c r="J592" i="1"/>
  <c r="L592" i="1" s="1"/>
  <c r="J593" i="1"/>
  <c r="L593" i="1" s="1"/>
  <c r="J594" i="1"/>
  <c r="L594" i="1" s="1"/>
  <c r="J595" i="1"/>
  <c r="J596" i="1"/>
  <c r="L596" i="1" s="1"/>
  <c r="J597" i="1"/>
  <c r="L597" i="1" s="1"/>
  <c r="J598" i="1"/>
  <c r="L598" i="1" s="1"/>
  <c r="J599" i="1"/>
  <c r="L599" i="1" s="1"/>
  <c r="J600" i="1"/>
  <c r="L600" i="1" s="1"/>
  <c r="J601" i="1"/>
  <c r="L601" i="1" s="1"/>
  <c r="J602" i="1"/>
  <c r="L602" i="1" s="1"/>
  <c r="J603" i="1"/>
  <c r="J604" i="1"/>
  <c r="L604" i="1" s="1"/>
  <c r="J605" i="1"/>
  <c r="L605" i="1" s="1"/>
  <c r="J606" i="1"/>
  <c r="L606" i="1" s="1"/>
  <c r="J607" i="1"/>
  <c r="L607" i="1" s="1"/>
  <c r="J608" i="1"/>
  <c r="L608" i="1" s="1"/>
  <c r="J609" i="1"/>
  <c r="L609" i="1" s="1"/>
  <c r="J610" i="1"/>
  <c r="L610" i="1" s="1"/>
  <c r="J611" i="1"/>
  <c r="L611" i="1" s="1"/>
  <c r="L595" i="1"/>
  <c r="L603" i="1"/>
  <c r="T587" i="1"/>
  <c r="T588" i="1"/>
  <c r="T589" i="1"/>
  <c r="V589" i="1" s="1"/>
  <c r="W589" i="1" s="1"/>
  <c r="T590" i="1"/>
  <c r="W590" i="1" s="1"/>
  <c r="T591" i="1"/>
  <c r="T592" i="1"/>
  <c r="W592" i="1" s="1"/>
  <c r="T593" i="1"/>
  <c r="W593" i="1" s="1"/>
  <c r="T594" i="1"/>
  <c r="W594" i="1" s="1"/>
  <c r="T595" i="1"/>
  <c r="W595" i="1" s="1"/>
  <c r="X595" i="1" s="1"/>
  <c r="T596" i="1"/>
  <c r="W596" i="1" s="1"/>
  <c r="T597" i="1"/>
  <c r="W597" i="1" s="1"/>
  <c r="T598" i="1"/>
  <c r="V598" i="1" s="1"/>
  <c r="W598" i="1" s="1"/>
  <c r="T599" i="1"/>
  <c r="W599" i="1" s="1"/>
  <c r="T600" i="1"/>
  <c r="W600" i="1" s="1"/>
  <c r="X600" i="1" s="1"/>
  <c r="T601" i="1"/>
  <c r="W601" i="1" s="1"/>
  <c r="T602" i="1"/>
  <c r="V602" i="1" s="1"/>
  <c r="W602" i="1" s="1"/>
  <c r="T603" i="1"/>
  <c r="W603" i="1" s="1"/>
  <c r="W588" i="1"/>
  <c r="W591" i="1"/>
  <c r="J586" i="1"/>
  <c r="L586" i="1" s="1"/>
  <c r="J587" i="1"/>
  <c r="J588" i="1"/>
  <c r="L587" i="1"/>
  <c r="L588" i="1"/>
  <c r="T576" i="1"/>
  <c r="V576" i="1" s="1"/>
  <c r="W576" i="1" s="1"/>
  <c r="T577" i="1"/>
  <c r="W577" i="1" s="1"/>
  <c r="T578" i="1"/>
  <c r="W578" i="1" s="1"/>
  <c r="T579" i="1"/>
  <c r="V579" i="1" s="1"/>
  <c r="W579" i="1" s="1"/>
  <c r="T580" i="1"/>
  <c r="W580" i="1" s="1"/>
  <c r="T581" i="1"/>
  <c r="V581" i="1" s="1"/>
  <c r="T582" i="1"/>
  <c r="W582" i="1" s="1"/>
  <c r="T583" i="1"/>
  <c r="W583" i="1" s="1"/>
  <c r="T584" i="1"/>
  <c r="V584" i="1" s="1"/>
  <c r="W584" i="1" s="1"/>
  <c r="T585" i="1"/>
  <c r="W585" i="1" s="1"/>
  <c r="T586" i="1"/>
  <c r="W586" i="1" s="1"/>
  <c r="J563" i="1"/>
  <c r="L563" i="1" s="1"/>
  <c r="J564" i="1"/>
  <c r="J565" i="1"/>
  <c r="L565" i="1" s="1"/>
  <c r="J566" i="1"/>
  <c r="L566" i="1" s="1"/>
  <c r="J567" i="1"/>
  <c r="L567" i="1" s="1"/>
  <c r="J568" i="1"/>
  <c r="L568" i="1" s="1"/>
  <c r="J569" i="1"/>
  <c r="L569" i="1" s="1"/>
  <c r="J570" i="1"/>
  <c r="L570" i="1" s="1"/>
  <c r="J571" i="1"/>
  <c r="L571" i="1" s="1"/>
  <c r="J572" i="1"/>
  <c r="L572" i="1" s="1"/>
  <c r="J573" i="1"/>
  <c r="L573" i="1" s="1"/>
  <c r="J574" i="1"/>
  <c r="L574" i="1" s="1"/>
  <c r="J575" i="1"/>
  <c r="L575" i="1" s="1"/>
  <c r="J576" i="1"/>
  <c r="J577" i="1"/>
  <c r="L577" i="1" s="1"/>
  <c r="J578" i="1"/>
  <c r="L578" i="1" s="1"/>
  <c r="J579" i="1"/>
  <c r="L579" i="1" s="1"/>
  <c r="J580" i="1"/>
  <c r="L580" i="1" s="1"/>
  <c r="J581" i="1"/>
  <c r="L581" i="1" s="1"/>
  <c r="J582" i="1"/>
  <c r="L582" i="1" s="1"/>
  <c r="J583" i="1"/>
  <c r="L583" i="1" s="1"/>
  <c r="J584" i="1"/>
  <c r="L584" i="1" s="1"/>
  <c r="J585" i="1"/>
  <c r="L585" i="1" s="1"/>
  <c r="L564" i="1"/>
  <c r="L576" i="1"/>
  <c r="T562" i="1"/>
  <c r="T563" i="1"/>
  <c r="V563" i="1" s="1"/>
  <c r="W563" i="1" s="1"/>
  <c r="T564" i="1"/>
  <c r="W564" i="1" s="1"/>
  <c r="T565" i="1"/>
  <c r="T566" i="1"/>
  <c r="V566" i="1" s="1"/>
  <c r="W566" i="1" s="1"/>
  <c r="T567" i="1"/>
  <c r="W567" i="1" s="1"/>
  <c r="T568" i="1"/>
  <c r="W568" i="1" s="1"/>
  <c r="T569" i="1"/>
  <c r="W569" i="1" s="1"/>
  <c r="T570" i="1"/>
  <c r="V570" i="1" s="1"/>
  <c r="W570" i="1" s="1"/>
  <c r="T571" i="1"/>
  <c r="W571" i="1" s="1"/>
  <c r="T572" i="1"/>
  <c r="T573" i="1"/>
  <c r="W573" i="1" s="1"/>
  <c r="T574" i="1"/>
  <c r="W574" i="1" s="1"/>
  <c r="T575" i="1"/>
  <c r="W575" i="1" s="1"/>
  <c r="W562" i="1"/>
  <c r="W565" i="1"/>
  <c r="X604" i="1" l="1"/>
  <c r="X622" i="1"/>
  <c r="X602" i="1"/>
  <c r="X598" i="1"/>
  <c r="X596" i="1"/>
  <c r="X594" i="1"/>
  <c r="X590" i="1"/>
  <c r="X591" i="1"/>
  <c r="X603" i="1"/>
  <c r="X601" i="1"/>
  <c r="X599" i="1"/>
  <c r="X597" i="1"/>
  <c r="X589" i="1"/>
  <c r="X593" i="1"/>
  <c r="X588" i="1"/>
  <c r="X575" i="1"/>
  <c r="X570" i="1"/>
  <c r="X583" i="1"/>
  <c r="X580" i="1"/>
  <c r="X577" i="1"/>
  <c r="X592" i="1"/>
  <c r="X578" i="1"/>
  <c r="X585" i="1"/>
  <c r="X582" i="1"/>
  <c r="X576" i="1"/>
  <c r="X586" i="1"/>
  <c r="X610" i="1"/>
  <c r="X605" i="1"/>
  <c r="X608" i="1"/>
  <c r="V614" i="1"/>
  <c r="W614" i="1" s="1"/>
  <c r="X614" i="1" s="1"/>
  <c r="X615" i="1"/>
  <c r="X612" i="1"/>
  <c r="V620" i="1"/>
  <c r="W620" i="1" s="1"/>
  <c r="X620" i="1" s="1"/>
  <c r="X584" i="1"/>
  <c r="V572" i="1"/>
  <c r="W572" i="1" s="1"/>
  <c r="X572" i="1" s="1"/>
  <c r="X611" i="1"/>
  <c r="X609" i="1"/>
  <c r="X606" i="1"/>
  <c r="V587" i="1"/>
  <c r="W587" i="1" s="1"/>
  <c r="X587" i="1" s="1"/>
  <c r="V607" i="1"/>
  <c r="W607" i="1" s="1"/>
  <c r="X607" i="1" s="1"/>
  <c r="X613" i="1"/>
  <c r="X621" i="1"/>
  <c r="X619" i="1"/>
  <c r="X618" i="1"/>
  <c r="X617" i="1"/>
  <c r="X616" i="1"/>
  <c r="W581" i="1"/>
  <c r="X581" i="1" s="1"/>
  <c r="X579" i="1"/>
  <c r="X574" i="1"/>
  <c r="X573" i="1"/>
  <c r="X571" i="1"/>
  <c r="X569" i="1"/>
  <c r="X568" i="1"/>
  <c r="X567" i="1"/>
  <c r="X566" i="1"/>
  <c r="X565" i="1"/>
  <c r="X564" i="1"/>
  <c r="X563" i="1"/>
  <c r="J554" i="1"/>
  <c r="L554" i="1" s="1"/>
  <c r="J555" i="1"/>
  <c r="L555" i="1" s="1"/>
  <c r="J556" i="1"/>
  <c r="L556" i="1" s="1"/>
  <c r="J557" i="1"/>
  <c r="L557" i="1" s="1"/>
  <c r="J558" i="1"/>
  <c r="L558" i="1" s="1"/>
  <c r="J559" i="1"/>
  <c r="L559" i="1" s="1"/>
  <c r="J560" i="1"/>
  <c r="L560" i="1" s="1"/>
  <c r="J561" i="1"/>
  <c r="L561" i="1" s="1"/>
  <c r="J562" i="1"/>
  <c r="L562" i="1" s="1"/>
  <c r="X562" i="1" s="1"/>
  <c r="T552" i="1"/>
  <c r="T553" i="1"/>
  <c r="W553" i="1" s="1"/>
  <c r="T554" i="1"/>
  <c r="W554" i="1" s="1"/>
  <c r="T555" i="1"/>
  <c r="T556" i="1"/>
  <c r="T557" i="1"/>
  <c r="W557" i="1" s="1"/>
  <c r="T558" i="1"/>
  <c r="T559" i="1"/>
  <c r="T560" i="1"/>
  <c r="T561" i="1"/>
  <c r="W552" i="1"/>
  <c r="W555" i="1"/>
  <c r="W558" i="1"/>
  <c r="W559" i="1"/>
  <c r="W560" i="1"/>
  <c r="W561" i="1"/>
  <c r="J538" i="1"/>
  <c r="J539" i="1"/>
  <c r="J540" i="1"/>
  <c r="J541" i="1"/>
  <c r="J542" i="1"/>
  <c r="J543" i="1"/>
  <c r="J544" i="1"/>
  <c r="J545" i="1"/>
  <c r="J546" i="1"/>
  <c r="J547" i="1"/>
  <c r="J548" i="1"/>
  <c r="J549" i="1"/>
  <c r="J550" i="1"/>
  <c r="L550" i="1" s="1"/>
  <c r="J551" i="1"/>
  <c r="L551" i="1" s="1"/>
  <c r="J552" i="1"/>
  <c r="L552" i="1" s="1"/>
  <c r="J553" i="1"/>
  <c r="L553" i="1" s="1"/>
  <c r="T529" i="1"/>
  <c r="W529" i="1" s="1"/>
  <c r="T530" i="1"/>
  <c r="W530" i="1" s="1"/>
  <c r="T531" i="1"/>
  <c r="W531" i="1" s="1"/>
  <c r="T532" i="1"/>
  <c r="W532" i="1" s="1"/>
  <c r="T533" i="1"/>
  <c r="W533" i="1" s="1"/>
  <c r="T534" i="1"/>
  <c r="W534" i="1" s="1"/>
  <c r="T535" i="1"/>
  <c r="W535" i="1" s="1"/>
  <c r="T536" i="1"/>
  <c r="W536" i="1" s="1"/>
  <c r="T537" i="1"/>
  <c r="W537" i="1" s="1"/>
  <c r="T538" i="1"/>
  <c r="W538" i="1" s="1"/>
  <c r="T539" i="1"/>
  <c r="W539" i="1" s="1"/>
  <c r="T540" i="1"/>
  <c r="W540" i="1" s="1"/>
  <c r="T541" i="1"/>
  <c r="W541" i="1" s="1"/>
  <c r="T542" i="1"/>
  <c r="W542" i="1" s="1"/>
  <c r="T543" i="1"/>
  <c r="V543" i="1" s="1"/>
  <c r="T544" i="1"/>
  <c r="V544" i="1" s="1"/>
  <c r="T545" i="1"/>
  <c r="W545" i="1" s="1"/>
  <c r="T546" i="1"/>
  <c r="W546" i="1" s="1"/>
  <c r="T547" i="1"/>
  <c r="W547" i="1" s="1"/>
  <c r="T548" i="1"/>
  <c r="W548" i="1" s="1"/>
  <c r="T549" i="1"/>
  <c r="W549" i="1" s="1"/>
  <c r="T550" i="1"/>
  <c r="T551" i="1"/>
  <c r="W551" i="1" s="1"/>
  <c r="V550" i="1" l="1"/>
  <c r="W550" i="1" s="1"/>
  <c r="X550" i="1" s="1"/>
  <c r="X551" i="1"/>
  <c r="X561" i="1"/>
  <c r="V556" i="1"/>
  <c r="W556" i="1" s="1"/>
  <c r="X556" i="1" s="1"/>
  <c r="X560" i="1"/>
  <c r="X559" i="1"/>
  <c r="X558" i="1"/>
  <c r="X557" i="1"/>
  <c r="X553" i="1"/>
  <c r="X552" i="1"/>
  <c r="X554" i="1"/>
  <c r="X555" i="1"/>
  <c r="W544" i="1"/>
  <c r="W543" i="1"/>
  <c r="J519" i="1"/>
  <c r="J520" i="1"/>
  <c r="L520" i="1" s="1"/>
  <c r="J521" i="1"/>
  <c r="L521" i="1" s="1"/>
  <c r="J522" i="1"/>
  <c r="L522" i="1" s="1"/>
  <c r="J523" i="1"/>
  <c r="L523" i="1" s="1"/>
  <c r="J524" i="1"/>
  <c r="L524" i="1" s="1"/>
  <c r="J525" i="1"/>
  <c r="J526" i="1"/>
  <c r="L526" i="1" s="1"/>
  <c r="J527" i="1"/>
  <c r="J528" i="1"/>
  <c r="L528" i="1" s="1"/>
  <c r="J529" i="1"/>
  <c r="J530" i="1"/>
  <c r="L530" i="1" s="1"/>
  <c r="X530" i="1" s="1"/>
  <c r="J531" i="1"/>
  <c r="J532" i="1"/>
  <c r="L532" i="1" s="1"/>
  <c r="X532" i="1" s="1"/>
  <c r="J533" i="1"/>
  <c r="J534" i="1"/>
  <c r="L534" i="1" s="1"/>
  <c r="X534" i="1" s="1"/>
  <c r="J535" i="1"/>
  <c r="J536" i="1"/>
  <c r="L536" i="1" s="1"/>
  <c r="X536" i="1" s="1"/>
  <c r="J537" i="1"/>
  <c r="T519" i="1"/>
  <c r="V519" i="1" s="1"/>
  <c r="W519" i="1" s="1"/>
  <c r="T520" i="1"/>
  <c r="W520" i="1" s="1"/>
  <c r="T521" i="1"/>
  <c r="W521" i="1" s="1"/>
  <c r="T522" i="1"/>
  <c r="V522" i="1" s="1"/>
  <c r="W522" i="1" s="1"/>
  <c r="T523" i="1"/>
  <c r="W523" i="1" s="1"/>
  <c r="T524" i="1"/>
  <c r="W524" i="1" s="1"/>
  <c r="T525" i="1"/>
  <c r="T526" i="1"/>
  <c r="W526" i="1" s="1"/>
  <c r="T527" i="1"/>
  <c r="V527" i="1" s="1"/>
  <c r="T528" i="1"/>
  <c r="W528" i="1" s="1"/>
  <c r="W527" i="1"/>
  <c r="T506" i="1"/>
  <c r="T507" i="1"/>
  <c r="T508" i="1"/>
  <c r="T509" i="1"/>
  <c r="T510" i="1"/>
  <c r="T511" i="1"/>
  <c r="T512" i="1"/>
  <c r="T513" i="1"/>
  <c r="T514" i="1"/>
  <c r="W514" i="1" s="1"/>
  <c r="T515" i="1"/>
  <c r="W515" i="1" s="1"/>
  <c r="T516" i="1"/>
  <c r="W516" i="1" s="1"/>
  <c r="T517" i="1"/>
  <c r="W517" i="1" s="1"/>
  <c r="T518" i="1"/>
  <c r="W518" i="1" s="1"/>
  <c r="L519" i="1"/>
  <c r="L525" i="1"/>
  <c r="L527" i="1"/>
  <c r="L529" i="1"/>
  <c r="X529" i="1" s="1"/>
  <c r="L531" i="1"/>
  <c r="X531" i="1" s="1"/>
  <c r="L533" i="1"/>
  <c r="X533" i="1" s="1"/>
  <c r="L535" i="1"/>
  <c r="X535" i="1" s="1"/>
  <c r="L537" i="1"/>
  <c r="X537" i="1" s="1"/>
  <c r="L538" i="1"/>
  <c r="X538" i="1" s="1"/>
  <c r="L539" i="1"/>
  <c r="X539" i="1" s="1"/>
  <c r="L540" i="1"/>
  <c r="X540" i="1" s="1"/>
  <c r="L541" i="1"/>
  <c r="X541" i="1" s="1"/>
  <c r="L542" i="1"/>
  <c r="X542" i="1" s="1"/>
  <c r="L543" i="1"/>
  <c r="L544" i="1"/>
  <c r="X544" i="1" s="1"/>
  <c r="L545" i="1"/>
  <c r="X545" i="1" s="1"/>
  <c r="L546" i="1"/>
  <c r="X546" i="1" s="1"/>
  <c r="L547" i="1"/>
  <c r="X547" i="1" s="1"/>
  <c r="L548" i="1"/>
  <c r="X548" i="1" s="1"/>
  <c r="L549" i="1"/>
  <c r="X549" i="1" s="1"/>
  <c r="J500" i="1"/>
  <c r="L500" i="1" s="1"/>
  <c r="J501" i="1"/>
  <c r="L501" i="1" s="1"/>
  <c r="J502" i="1"/>
  <c r="L502" i="1" s="1"/>
  <c r="J503" i="1"/>
  <c r="L503" i="1" s="1"/>
  <c r="J504" i="1"/>
  <c r="L504" i="1" s="1"/>
  <c r="J505" i="1"/>
  <c r="L505" i="1" s="1"/>
  <c r="J506" i="1"/>
  <c r="L506" i="1" s="1"/>
  <c r="J507" i="1"/>
  <c r="L507" i="1" s="1"/>
  <c r="J508" i="1"/>
  <c r="L508" i="1" s="1"/>
  <c r="J509" i="1"/>
  <c r="L509" i="1" s="1"/>
  <c r="J510" i="1"/>
  <c r="L510" i="1" s="1"/>
  <c r="J511" i="1"/>
  <c r="L511" i="1" s="1"/>
  <c r="J512" i="1"/>
  <c r="L512" i="1" s="1"/>
  <c r="J513" i="1"/>
  <c r="L513" i="1" s="1"/>
  <c r="J514" i="1"/>
  <c r="L514" i="1" s="1"/>
  <c r="J515" i="1"/>
  <c r="L515" i="1" s="1"/>
  <c r="J516" i="1"/>
  <c r="L516" i="1" s="1"/>
  <c r="J517" i="1"/>
  <c r="L517" i="1" s="1"/>
  <c r="J518" i="1"/>
  <c r="L518" i="1" s="1"/>
  <c r="X543" i="1" l="1"/>
  <c r="X518" i="1"/>
  <c r="X516" i="1"/>
  <c r="X514" i="1"/>
  <c r="V525" i="1"/>
  <c r="W525" i="1" s="1"/>
  <c r="X525" i="1" s="1"/>
  <c r="X517" i="1"/>
  <c r="X515" i="1"/>
  <c r="V513" i="1"/>
  <c r="W513" i="1" s="1"/>
  <c r="X513" i="1" s="1"/>
  <c r="X528" i="1"/>
  <c r="X524" i="1"/>
  <c r="X522" i="1"/>
  <c r="X521" i="1"/>
  <c r="X519" i="1"/>
  <c r="X527" i="1"/>
  <c r="X526" i="1"/>
  <c r="X523" i="1"/>
  <c r="X520" i="1"/>
  <c r="J479" i="1"/>
  <c r="L479" i="1" s="1"/>
  <c r="J480" i="1"/>
  <c r="L480" i="1" s="1"/>
  <c r="J481" i="1"/>
  <c r="L481" i="1" s="1"/>
  <c r="J482" i="1"/>
  <c r="L482" i="1" s="1"/>
  <c r="J483" i="1"/>
  <c r="L483" i="1" s="1"/>
  <c r="J484" i="1"/>
  <c r="L484" i="1" s="1"/>
  <c r="J485" i="1"/>
  <c r="L485" i="1" s="1"/>
  <c r="J486" i="1"/>
  <c r="L486" i="1" s="1"/>
  <c r="J487" i="1"/>
  <c r="L487" i="1" s="1"/>
  <c r="J488" i="1"/>
  <c r="L488" i="1" s="1"/>
  <c r="J489" i="1"/>
  <c r="L489" i="1" s="1"/>
  <c r="J490" i="1"/>
  <c r="L490" i="1" s="1"/>
  <c r="J491" i="1"/>
  <c r="L491" i="1" s="1"/>
  <c r="J492" i="1"/>
  <c r="L492" i="1" s="1"/>
  <c r="J493" i="1"/>
  <c r="L493" i="1" s="1"/>
  <c r="J494" i="1"/>
  <c r="L494" i="1" s="1"/>
  <c r="J495" i="1"/>
  <c r="L495" i="1" s="1"/>
  <c r="J496" i="1"/>
  <c r="L496" i="1" s="1"/>
  <c r="J497" i="1"/>
  <c r="L497" i="1" s="1"/>
  <c r="J498" i="1"/>
  <c r="L498" i="1" s="1"/>
  <c r="J499" i="1"/>
  <c r="L499" i="1" s="1"/>
  <c r="T478" i="1"/>
  <c r="V478" i="1" s="1"/>
  <c r="W478" i="1" s="1"/>
  <c r="T479" i="1"/>
  <c r="V479" i="1" s="1"/>
  <c r="T480" i="1"/>
  <c r="W480" i="1" s="1"/>
  <c r="T481" i="1"/>
  <c r="W481" i="1" s="1"/>
  <c r="T482" i="1"/>
  <c r="T483" i="1"/>
  <c r="W483" i="1" s="1"/>
  <c r="T484" i="1"/>
  <c r="W484" i="1" s="1"/>
  <c r="T485" i="1"/>
  <c r="T486" i="1"/>
  <c r="W486" i="1" s="1"/>
  <c r="T487" i="1"/>
  <c r="W487" i="1" s="1"/>
  <c r="T488" i="1"/>
  <c r="W488" i="1" s="1"/>
  <c r="T489" i="1"/>
  <c r="V489" i="1" s="1"/>
  <c r="T490" i="1"/>
  <c r="V490" i="1" s="1"/>
  <c r="T491" i="1"/>
  <c r="V491" i="1" s="1"/>
  <c r="T492" i="1"/>
  <c r="W492" i="1" s="1"/>
  <c r="T493" i="1"/>
  <c r="W493" i="1" s="1"/>
  <c r="T494" i="1"/>
  <c r="W494" i="1" s="1"/>
  <c r="T495" i="1"/>
  <c r="W495" i="1" s="1"/>
  <c r="T496" i="1"/>
  <c r="W496" i="1" s="1"/>
  <c r="T497" i="1"/>
  <c r="W497" i="1" s="1"/>
  <c r="T498" i="1"/>
  <c r="V498" i="1" s="1"/>
  <c r="T499" i="1"/>
  <c r="W499" i="1" s="1"/>
  <c r="T500" i="1"/>
  <c r="W500" i="1" s="1"/>
  <c r="X500" i="1" s="1"/>
  <c r="T501" i="1"/>
  <c r="W501" i="1" s="1"/>
  <c r="X501" i="1" s="1"/>
  <c r="T502" i="1"/>
  <c r="W502" i="1" s="1"/>
  <c r="X502" i="1" s="1"/>
  <c r="T503" i="1"/>
  <c r="W503" i="1" s="1"/>
  <c r="X503" i="1" s="1"/>
  <c r="T504" i="1"/>
  <c r="W504" i="1" s="1"/>
  <c r="X504" i="1" s="1"/>
  <c r="T505" i="1"/>
  <c r="W505" i="1" s="1"/>
  <c r="X505" i="1" s="1"/>
  <c r="W506" i="1"/>
  <c r="X506" i="1" s="1"/>
  <c r="W507" i="1"/>
  <c r="X507" i="1" s="1"/>
  <c r="W508" i="1"/>
  <c r="X508" i="1" s="1"/>
  <c r="W509" i="1"/>
  <c r="X509" i="1" s="1"/>
  <c r="W510" i="1"/>
  <c r="X510" i="1" s="1"/>
  <c r="W511" i="1"/>
  <c r="X511" i="1" s="1"/>
  <c r="W512" i="1"/>
  <c r="X512" i="1" s="1"/>
  <c r="J469" i="1"/>
  <c r="L469" i="1" s="1"/>
  <c r="J470" i="1"/>
  <c r="L470" i="1" s="1"/>
  <c r="J471" i="1"/>
  <c r="L471" i="1" s="1"/>
  <c r="J472" i="1"/>
  <c r="L472" i="1" s="1"/>
  <c r="J473" i="1"/>
  <c r="L473" i="1" s="1"/>
  <c r="J474" i="1"/>
  <c r="L474" i="1" s="1"/>
  <c r="J475" i="1"/>
  <c r="L475" i="1" s="1"/>
  <c r="J476" i="1"/>
  <c r="L476" i="1" s="1"/>
  <c r="J477" i="1"/>
  <c r="L477" i="1" s="1"/>
  <c r="J478" i="1"/>
  <c r="L478" i="1" s="1"/>
  <c r="T468" i="1"/>
  <c r="T469" i="1"/>
  <c r="W469" i="1" s="1"/>
  <c r="T470" i="1"/>
  <c r="T471" i="1"/>
  <c r="W471" i="1" s="1"/>
  <c r="T472" i="1"/>
  <c r="W472" i="1" s="1"/>
  <c r="T473" i="1"/>
  <c r="V473" i="1" s="1"/>
  <c r="W473" i="1" s="1"/>
  <c r="T474" i="1"/>
  <c r="W474" i="1" s="1"/>
  <c r="T475" i="1"/>
  <c r="W475" i="1" s="1"/>
  <c r="T476" i="1"/>
  <c r="W476" i="1" s="1"/>
  <c r="T477" i="1"/>
  <c r="V477" i="1" s="1"/>
  <c r="W477" i="1" s="1"/>
  <c r="W470" i="1"/>
  <c r="J459" i="1"/>
  <c r="L459" i="1" s="1"/>
  <c r="J460" i="1"/>
  <c r="L460" i="1" s="1"/>
  <c r="J461" i="1"/>
  <c r="L461" i="1" s="1"/>
  <c r="J462" i="1"/>
  <c r="L462" i="1" s="1"/>
  <c r="J463" i="1"/>
  <c r="L463" i="1" s="1"/>
  <c r="J464" i="1"/>
  <c r="L464" i="1" s="1"/>
  <c r="J465" i="1"/>
  <c r="L465" i="1" s="1"/>
  <c r="J466" i="1"/>
  <c r="L466" i="1" s="1"/>
  <c r="J467" i="1"/>
  <c r="L467" i="1" s="1"/>
  <c r="J468" i="1"/>
  <c r="L468" i="1" s="1"/>
  <c r="J456" i="1"/>
  <c r="L456" i="1" s="1"/>
  <c r="T455" i="1"/>
  <c r="V455" i="1" s="1"/>
  <c r="W455" i="1" s="1"/>
  <c r="T456" i="1"/>
  <c r="W456" i="1" s="1"/>
  <c r="T457" i="1"/>
  <c r="W457" i="1" s="1"/>
  <c r="T458" i="1"/>
  <c r="V458" i="1" s="1"/>
  <c r="T459" i="1"/>
  <c r="W459" i="1" s="1"/>
  <c r="T460" i="1"/>
  <c r="W460" i="1" s="1"/>
  <c r="T461" i="1"/>
  <c r="W461" i="1" s="1"/>
  <c r="T462" i="1"/>
  <c r="W462" i="1" s="1"/>
  <c r="T463" i="1"/>
  <c r="W463" i="1" s="1"/>
  <c r="T464" i="1"/>
  <c r="W464" i="1" s="1"/>
  <c r="T465" i="1"/>
  <c r="V465" i="1" s="1"/>
  <c r="W465" i="1" s="1"/>
  <c r="T466" i="1"/>
  <c r="W466" i="1" s="1"/>
  <c r="T467" i="1"/>
  <c r="W467" i="1" s="1"/>
  <c r="T448" i="1"/>
  <c r="W448" i="1" s="1"/>
  <c r="T449" i="1"/>
  <c r="T450" i="1"/>
  <c r="T451" i="1"/>
  <c r="T452" i="1"/>
  <c r="T453" i="1"/>
  <c r="V453" i="1" s="1"/>
  <c r="W453" i="1" s="1"/>
  <c r="T454" i="1"/>
  <c r="W454" i="1" s="1"/>
  <c r="W449" i="1"/>
  <c r="W450" i="1"/>
  <c r="W451" i="1"/>
  <c r="W452" i="1"/>
  <c r="J444" i="1"/>
  <c r="L444" i="1" s="1"/>
  <c r="J445" i="1"/>
  <c r="L445" i="1" s="1"/>
  <c r="J446" i="1"/>
  <c r="L446" i="1" s="1"/>
  <c r="J447" i="1"/>
  <c r="L447" i="1" s="1"/>
  <c r="J448" i="1"/>
  <c r="L448" i="1" s="1"/>
  <c r="J449" i="1"/>
  <c r="L449" i="1" s="1"/>
  <c r="J450" i="1"/>
  <c r="L450" i="1" s="1"/>
  <c r="J451" i="1"/>
  <c r="L451" i="1" s="1"/>
  <c r="J452" i="1"/>
  <c r="L452" i="1" s="1"/>
  <c r="J453" i="1"/>
  <c r="L453" i="1" s="1"/>
  <c r="J454" i="1"/>
  <c r="L454" i="1" s="1"/>
  <c r="J455" i="1"/>
  <c r="L455" i="1" s="1"/>
  <c r="J457" i="1"/>
  <c r="L457" i="1" s="1"/>
  <c r="J458" i="1"/>
  <c r="L458" i="1" s="1"/>
  <c r="T419" i="1"/>
  <c r="V419" i="1" s="1"/>
  <c r="T420" i="1"/>
  <c r="T421" i="1"/>
  <c r="T422" i="1"/>
  <c r="T423" i="1"/>
  <c r="W423" i="1" s="1"/>
  <c r="T424" i="1"/>
  <c r="W424" i="1" s="1"/>
  <c r="T425" i="1"/>
  <c r="W425" i="1" s="1"/>
  <c r="T426" i="1"/>
  <c r="W426" i="1" s="1"/>
  <c r="T427" i="1"/>
  <c r="W427" i="1" s="1"/>
  <c r="T428" i="1"/>
  <c r="W428" i="1" s="1"/>
  <c r="T429" i="1"/>
  <c r="V429" i="1" s="1"/>
  <c r="T430" i="1"/>
  <c r="W430" i="1" s="1"/>
  <c r="T431" i="1"/>
  <c r="W431" i="1" s="1"/>
  <c r="T432" i="1"/>
  <c r="W432" i="1" s="1"/>
  <c r="T433" i="1"/>
  <c r="T434" i="1"/>
  <c r="W434" i="1" s="1"/>
  <c r="T435" i="1"/>
  <c r="W435" i="1" s="1"/>
  <c r="T436" i="1"/>
  <c r="W436" i="1" s="1"/>
  <c r="T437" i="1"/>
  <c r="W437" i="1" s="1"/>
  <c r="T438" i="1"/>
  <c r="W438" i="1" s="1"/>
  <c r="T439" i="1"/>
  <c r="W439" i="1" s="1"/>
  <c r="T440" i="1"/>
  <c r="W440" i="1" s="1"/>
  <c r="T441" i="1"/>
  <c r="W441" i="1" s="1"/>
  <c r="T442" i="1"/>
  <c r="W442" i="1" s="1"/>
  <c r="T443" i="1"/>
  <c r="W443" i="1" s="1"/>
  <c r="T444" i="1"/>
  <c r="W444" i="1" s="1"/>
  <c r="T445" i="1"/>
  <c r="W445" i="1" s="1"/>
  <c r="T446" i="1"/>
  <c r="V446" i="1" s="1"/>
  <c r="T447" i="1"/>
  <c r="W447" i="1" s="1"/>
  <c r="J430" i="1"/>
  <c r="L430" i="1" s="1"/>
  <c r="J431" i="1"/>
  <c r="L431" i="1" s="1"/>
  <c r="J432" i="1"/>
  <c r="L432" i="1" s="1"/>
  <c r="J433" i="1"/>
  <c r="L433" i="1" s="1"/>
  <c r="J434" i="1"/>
  <c r="L434" i="1" s="1"/>
  <c r="J435" i="1"/>
  <c r="L435" i="1" s="1"/>
  <c r="J436" i="1"/>
  <c r="L436" i="1" s="1"/>
  <c r="J437" i="1"/>
  <c r="L437" i="1" s="1"/>
  <c r="J438" i="1"/>
  <c r="L438" i="1" s="1"/>
  <c r="J439" i="1"/>
  <c r="L439" i="1" s="1"/>
  <c r="J440" i="1"/>
  <c r="L440" i="1" s="1"/>
  <c r="J441" i="1"/>
  <c r="L441" i="1" s="1"/>
  <c r="J442" i="1"/>
  <c r="L442" i="1" s="1"/>
  <c r="J443" i="1"/>
  <c r="L443" i="1" s="1"/>
  <c r="J419" i="1"/>
  <c r="L419" i="1" s="1"/>
  <c r="J420" i="1"/>
  <c r="L420" i="1" s="1"/>
  <c r="J421" i="1"/>
  <c r="L421" i="1" s="1"/>
  <c r="J422" i="1"/>
  <c r="L422" i="1" s="1"/>
  <c r="J423" i="1"/>
  <c r="L423" i="1" s="1"/>
  <c r="J424" i="1"/>
  <c r="L424" i="1" s="1"/>
  <c r="J425" i="1"/>
  <c r="L425" i="1" s="1"/>
  <c r="J426" i="1"/>
  <c r="L426" i="1" s="1"/>
  <c r="J427" i="1"/>
  <c r="L427" i="1" s="1"/>
  <c r="J428" i="1"/>
  <c r="L428" i="1" s="1"/>
  <c r="J429" i="1"/>
  <c r="L429" i="1" s="1"/>
  <c r="X481" i="1" l="1"/>
  <c r="X457" i="1"/>
  <c r="X473" i="1"/>
  <c r="W490" i="1"/>
  <c r="X490" i="1" s="1"/>
  <c r="X472" i="1"/>
  <c r="W491" i="1"/>
  <c r="X491" i="1" s="1"/>
  <c r="W489" i="1"/>
  <c r="X489" i="1" s="1"/>
  <c r="X475" i="1"/>
  <c r="X476" i="1"/>
  <c r="X471" i="1"/>
  <c r="X496" i="1"/>
  <c r="X492" i="1"/>
  <c r="X477" i="1"/>
  <c r="X474" i="1"/>
  <c r="X487" i="1"/>
  <c r="X499" i="1"/>
  <c r="X495" i="1"/>
  <c r="X493" i="1"/>
  <c r="X488" i="1"/>
  <c r="X486" i="1"/>
  <c r="X480" i="1"/>
  <c r="X497" i="1"/>
  <c r="X494" i="1"/>
  <c r="X451" i="1"/>
  <c r="X449" i="1"/>
  <c r="W498" i="1"/>
  <c r="X498" i="1" s="1"/>
  <c r="X456" i="1"/>
  <c r="X452" i="1"/>
  <c r="X450" i="1"/>
  <c r="X444" i="1"/>
  <c r="X448" i="1"/>
  <c r="X478" i="1"/>
  <c r="X428" i="1"/>
  <c r="X426" i="1"/>
  <c r="X424" i="1"/>
  <c r="X442" i="1"/>
  <c r="X439" i="1"/>
  <c r="X437" i="1"/>
  <c r="X435" i="1"/>
  <c r="X432" i="1"/>
  <c r="X430" i="1"/>
  <c r="V433" i="1"/>
  <c r="W433" i="1" s="1"/>
  <c r="X433" i="1" s="1"/>
  <c r="X445" i="1"/>
  <c r="X466" i="1"/>
  <c r="X463" i="1"/>
  <c r="X461" i="1"/>
  <c r="X459" i="1"/>
  <c r="X469" i="1"/>
  <c r="X483" i="1"/>
  <c r="X427" i="1"/>
  <c r="X425" i="1"/>
  <c r="X423" i="1"/>
  <c r="X443" i="1"/>
  <c r="X441" i="1"/>
  <c r="X440" i="1"/>
  <c r="X438" i="1"/>
  <c r="X436" i="1"/>
  <c r="X434" i="1"/>
  <c r="X431" i="1"/>
  <c r="W446" i="1"/>
  <c r="X446" i="1" s="1"/>
  <c r="X454" i="1"/>
  <c r="X447" i="1"/>
  <c r="X467" i="1"/>
  <c r="X464" i="1"/>
  <c r="X462" i="1"/>
  <c r="X460" i="1"/>
  <c r="X470" i="1"/>
  <c r="V468" i="1"/>
  <c r="W468" i="1" s="1"/>
  <c r="X468" i="1" s="1"/>
  <c r="V482" i="1"/>
  <c r="W482" i="1" s="1"/>
  <c r="X482" i="1" s="1"/>
  <c r="W479" i="1"/>
  <c r="X479" i="1" s="1"/>
  <c r="X484" i="1"/>
  <c r="V485" i="1"/>
  <c r="W485" i="1" s="1"/>
  <c r="X485" i="1" s="1"/>
  <c r="X465" i="1"/>
  <c r="W458" i="1"/>
  <c r="X458" i="1" s="1"/>
  <c r="X455" i="1"/>
  <c r="X453" i="1"/>
  <c r="W429" i="1"/>
  <c r="X429" i="1" s="1"/>
  <c r="J405" i="1"/>
  <c r="J406" i="1"/>
  <c r="J407" i="1"/>
  <c r="J408" i="1"/>
  <c r="J409" i="1"/>
  <c r="J410" i="1"/>
  <c r="J411" i="1"/>
  <c r="J412" i="1"/>
  <c r="L412" i="1" s="1"/>
  <c r="J413" i="1"/>
  <c r="L413" i="1" s="1"/>
  <c r="J414" i="1"/>
  <c r="L414" i="1" s="1"/>
  <c r="J415" i="1"/>
  <c r="L415" i="1" s="1"/>
  <c r="J416" i="1"/>
  <c r="L416" i="1" s="1"/>
  <c r="J417" i="1"/>
  <c r="L417" i="1" s="1"/>
  <c r="J418" i="1"/>
  <c r="L418" i="1" s="1"/>
  <c r="L405" i="1"/>
  <c r="L406" i="1"/>
  <c r="L407" i="1"/>
  <c r="L408" i="1"/>
  <c r="L409" i="1"/>
  <c r="L410" i="1"/>
  <c r="L411" i="1"/>
  <c r="T406" i="1"/>
  <c r="W406" i="1" s="1"/>
  <c r="T407" i="1"/>
  <c r="W407" i="1" s="1"/>
  <c r="T408" i="1"/>
  <c r="T409" i="1"/>
  <c r="W409" i="1" s="1"/>
  <c r="X409" i="1" s="1"/>
  <c r="T410" i="1"/>
  <c r="W410" i="1" s="1"/>
  <c r="T411" i="1"/>
  <c r="W411" i="1" s="1"/>
  <c r="T412" i="1"/>
  <c r="V412" i="1" s="1"/>
  <c r="W412" i="1" s="1"/>
  <c r="T413" i="1"/>
  <c r="W413" i="1" s="1"/>
  <c r="T414" i="1"/>
  <c r="W414" i="1" s="1"/>
  <c r="T415" i="1"/>
  <c r="W415" i="1" s="1"/>
  <c r="T416" i="1"/>
  <c r="W416" i="1" s="1"/>
  <c r="T417" i="1"/>
  <c r="W417" i="1" s="1"/>
  <c r="T418" i="1"/>
  <c r="W418" i="1" s="1"/>
  <c r="W419" i="1"/>
  <c r="X419" i="1" s="1"/>
  <c r="W420" i="1"/>
  <c r="X420" i="1" s="1"/>
  <c r="W421" i="1"/>
  <c r="W422" i="1"/>
  <c r="X422" i="1" s="1"/>
  <c r="X421" i="1"/>
  <c r="T396" i="1"/>
  <c r="T397" i="1"/>
  <c r="W397" i="1" s="1"/>
  <c r="T398" i="1"/>
  <c r="W398" i="1" s="1"/>
  <c r="T399" i="1"/>
  <c r="W399" i="1" s="1"/>
  <c r="T400" i="1"/>
  <c r="W400" i="1" s="1"/>
  <c r="T401" i="1"/>
  <c r="W401" i="1" s="1"/>
  <c r="T402" i="1"/>
  <c r="W402" i="1" s="1"/>
  <c r="T403" i="1"/>
  <c r="W403" i="1" s="1"/>
  <c r="T404" i="1"/>
  <c r="W404" i="1" s="1"/>
  <c r="T405" i="1"/>
  <c r="W405" i="1" s="1"/>
  <c r="J394" i="1"/>
  <c r="L394" i="1" s="1"/>
  <c r="J395" i="1"/>
  <c r="L395" i="1" s="1"/>
  <c r="J396" i="1"/>
  <c r="L396" i="1" s="1"/>
  <c r="J397" i="1"/>
  <c r="L397" i="1" s="1"/>
  <c r="J398" i="1"/>
  <c r="L398" i="1" s="1"/>
  <c r="J399" i="1"/>
  <c r="L399" i="1" s="1"/>
  <c r="J400" i="1"/>
  <c r="L400" i="1" s="1"/>
  <c r="J401" i="1"/>
  <c r="L401" i="1" s="1"/>
  <c r="J402" i="1"/>
  <c r="L402" i="1" s="1"/>
  <c r="J403" i="1"/>
  <c r="L403" i="1" s="1"/>
  <c r="J404" i="1"/>
  <c r="L404" i="1" s="1"/>
  <c r="J386" i="1"/>
  <c r="L386" i="1" s="1"/>
  <c r="J387" i="1"/>
  <c r="L387" i="1" s="1"/>
  <c r="J388" i="1"/>
  <c r="L388" i="1" s="1"/>
  <c r="J389" i="1"/>
  <c r="L389" i="1" s="1"/>
  <c r="J390" i="1"/>
  <c r="L390" i="1" s="1"/>
  <c r="J391" i="1"/>
  <c r="L391" i="1" s="1"/>
  <c r="J392" i="1"/>
  <c r="L392" i="1" s="1"/>
  <c r="J393" i="1"/>
  <c r="L393" i="1" s="1"/>
  <c r="X415" i="1" l="1"/>
  <c r="X407" i="1"/>
  <c r="X410" i="1"/>
  <c r="X411" i="1"/>
  <c r="X414" i="1"/>
  <c r="X416" i="1"/>
  <c r="X406" i="1"/>
  <c r="X412" i="1"/>
  <c r="X417" i="1"/>
  <c r="X418" i="1"/>
  <c r="X403" i="1"/>
  <c r="X401" i="1"/>
  <c r="X399" i="1"/>
  <c r="X397" i="1"/>
  <c r="V408" i="1"/>
  <c r="W408" i="1" s="1"/>
  <c r="X408" i="1" s="1"/>
  <c r="X404" i="1"/>
  <c r="X402" i="1"/>
  <c r="X400" i="1"/>
  <c r="X398" i="1"/>
  <c r="V396" i="1"/>
  <c r="W396" i="1" s="1"/>
  <c r="X396" i="1" s="1"/>
  <c r="X413" i="1"/>
  <c r="X405" i="1"/>
  <c r="T373" i="1"/>
  <c r="W373" i="1" s="1"/>
  <c r="T374" i="1"/>
  <c r="W374" i="1" s="1"/>
  <c r="T375" i="1"/>
  <c r="V375" i="1" s="1"/>
  <c r="T376" i="1"/>
  <c r="W376" i="1" s="1"/>
  <c r="T377" i="1"/>
  <c r="W377" i="1" s="1"/>
  <c r="T378" i="1"/>
  <c r="T379" i="1"/>
  <c r="W379" i="1" s="1"/>
  <c r="T380" i="1"/>
  <c r="W380" i="1" s="1"/>
  <c r="T381" i="1"/>
  <c r="W381" i="1" s="1"/>
  <c r="T382" i="1"/>
  <c r="T383" i="1"/>
  <c r="W383" i="1" s="1"/>
  <c r="T384" i="1"/>
  <c r="W384" i="1" s="1"/>
  <c r="T385" i="1"/>
  <c r="T386" i="1"/>
  <c r="W386" i="1" s="1"/>
  <c r="X386" i="1" s="1"/>
  <c r="T387" i="1"/>
  <c r="W387" i="1" s="1"/>
  <c r="X387" i="1" s="1"/>
  <c r="T388" i="1"/>
  <c r="W388" i="1" s="1"/>
  <c r="X388" i="1" s="1"/>
  <c r="T389" i="1"/>
  <c r="T390" i="1"/>
  <c r="W390" i="1" s="1"/>
  <c r="X390" i="1" s="1"/>
  <c r="T391" i="1"/>
  <c r="W391" i="1" s="1"/>
  <c r="X391" i="1" s="1"/>
  <c r="T392" i="1"/>
  <c r="W392" i="1" s="1"/>
  <c r="X392" i="1" s="1"/>
  <c r="T393" i="1"/>
  <c r="T394" i="1"/>
  <c r="W394" i="1" s="1"/>
  <c r="X394" i="1" s="1"/>
  <c r="T395" i="1"/>
  <c r="W395" i="1" s="1"/>
  <c r="X395" i="1" s="1"/>
  <c r="J380" i="1"/>
  <c r="J381" i="1"/>
  <c r="L381" i="1" s="1"/>
  <c r="X381" i="1" s="1"/>
  <c r="J382" i="1"/>
  <c r="L382" i="1" s="1"/>
  <c r="J383" i="1"/>
  <c r="L383" i="1" s="1"/>
  <c r="X383" i="1" s="1"/>
  <c r="J384" i="1"/>
  <c r="L384" i="1" s="1"/>
  <c r="X384" i="1" s="1"/>
  <c r="J385" i="1"/>
  <c r="L385" i="1" s="1"/>
  <c r="L380" i="1"/>
  <c r="X380" i="1" s="1"/>
  <c r="J373" i="1"/>
  <c r="L373" i="1" s="1"/>
  <c r="J374" i="1"/>
  <c r="L374" i="1" s="1"/>
  <c r="J375" i="1"/>
  <c r="L375" i="1" s="1"/>
  <c r="J376" i="1"/>
  <c r="L376" i="1" s="1"/>
  <c r="J377" i="1"/>
  <c r="L377" i="1" s="1"/>
  <c r="J378" i="1"/>
  <c r="L378" i="1" s="1"/>
  <c r="J379" i="1"/>
  <c r="L379" i="1" s="1"/>
  <c r="T678" i="1"/>
  <c r="W678" i="1" s="1"/>
  <c r="J678" i="1"/>
  <c r="L678" i="1" s="1"/>
  <c r="T677" i="1"/>
  <c r="W677" i="1" s="1"/>
  <c r="J677" i="1"/>
  <c r="L677" i="1" s="1"/>
  <c r="T676" i="1"/>
  <c r="J676" i="1"/>
  <c r="L676" i="1" s="1"/>
  <c r="T675" i="1"/>
  <c r="W675" i="1" s="1"/>
  <c r="J675" i="1"/>
  <c r="L675" i="1" s="1"/>
  <c r="T674" i="1"/>
  <c r="W674" i="1" s="1"/>
  <c r="J674" i="1"/>
  <c r="L674" i="1" s="1"/>
  <c r="T673" i="1"/>
  <c r="J673" i="1"/>
  <c r="L673" i="1" s="1"/>
  <c r="T672" i="1"/>
  <c r="W672" i="1" s="1"/>
  <c r="J672" i="1"/>
  <c r="L672" i="1" s="1"/>
  <c r="T671" i="1"/>
  <c r="W671" i="1" s="1"/>
  <c r="J671" i="1"/>
  <c r="L671" i="1" s="1"/>
  <c r="T670" i="1"/>
  <c r="W670" i="1" s="1"/>
  <c r="J670" i="1"/>
  <c r="L670" i="1" s="1"/>
  <c r="T669" i="1"/>
  <c r="W669" i="1" s="1"/>
  <c r="J669" i="1"/>
  <c r="L669" i="1" s="1"/>
  <c r="T668" i="1"/>
  <c r="W668" i="1" s="1"/>
  <c r="J668" i="1"/>
  <c r="L668" i="1" s="1"/>
  <c r="T667" i="1"/>
  <c r="W667" i="1" s="1"/>
  <c r="J667" i="1"/>
  <c r="L667" i="1" s="1"/>
  <c r="T666" i="1"/>
  <c r="J666" i="1"/>
  <c r="L666" i="1" s="1"/>
  <c r="T664" i="1"/>
  <c r="W664" i="1" s="1"/>
  <c r="J664" i="1"/>
  <c r="L664" i="1" s="1"/>
  <c r="T663" i="1"/>
  <c r="W663" i="1" s="1"/>
  <c r="J663" i="1"/>
  <c r="L663" i="1" s="1"/>
  <c r="T662" i="1"/>
  <c r="W662" i="1" s="1"/>
  <c r="J662" i="1"/>
  <c r="L662" i="1" s="1"/>
  <c r="J365" i="1"/>
  <c r="L365" i="1" s="1"/>
  <c r="J366" i="1"/>
  <c r="L366" i="1" s="1"/>
  <c r="J367" i="1"/>
  <c r="L367" i="1" s="1"/>
  <c r="J368" i="1"/>
  <c r="L368" i="1" s="1"/>
  <c r="J369" i="1"/>
  <c r="L369" i="1" s="1"/>
  <c r="J370" i="1"/>
  <c r="L370" i="1" s="1"/>
  <c r="J371" i="1"/>
  <c r="L371" i="1" s="1"/>
  <c r="T361" i="1"/>
  <c r="T362" i="1"/>
  <c r="V362" i="1" s="1"/>
  <c r="W362" i="1" s="1"/>
  <c r="T363" i="1"/>
  <c r="W363" i="1" s="1"/>
  <c r="T364" i="1"/>
  <c r="T365" i="1"/>
  <c r="V365" i="1" s="1"/>
  <c r="W365" i="1" s="1"/>
  <c r="T366" i="1"/>
  <c r="W366" i="1" s="1"/>
  <c r="T367" i="1"/>
  <c r="T368" i="1"/>
  <c r="V368" i="1" s="1"/>
  <c r="T369" i="1"/>
  <c r="W369" i="1" s="1"/>
  <c r="T370" i="1"/>
  <c r="T371" i="1"/>
  <c r="W371" i="1" s="1"/>
  <c r="W370" i="1"/>
  <c r="W361" i="1"/>
  <c r="W364" i="1"/>
  <c r="W367" i="1"/>
  <c r="J352" i="1"/>
  <c r="L352" i="1" s="1"/>
  <c r="J353" i="1"/>
  <c r="L353" i="1" s="1"/>
  <c r="J354" i="1"/>
  <c r="L354" i="1" s="1"/>
  <c r="J355" i="1"/>
  <c r="L355" i="1" s="1"/>
  <c r="J351" i="1"/>
  <c r="L351" i="1" s="1"/>
  <c r="J356" i="1"/>
  <c r="L356" i="1" s="1"/>
  <c r="J357" i="1"/>
  <c r="L357" i="1" s="1"/>
  <c r="J358" i="1"/>
  <c r="L358" i="1" s="1"/>
  <c r="J359" i="1"/>
  <c r="L359" i="1" s="1"/>
  <c r="J360" i="1"/>
  <c r="L360" i="1" s="1"/>
  <c r="J361" i="1"/>
  <c r="L361" i="1" s="1"/>
  <c r="X361" i="1" s="1"/>
  <c r="J362" i="1"/>
  <c r="L362" i="1" s="1"/>
  <c r="J363" i="1"/>
  <c r="L363" i="1" s="1"/>
  <c r="J364" i="1"/>
  <c r="L364" i="1" s="1"/>
  <c r="T348" i="1"/>
  <c r="W348" i="1" s="1"/>
  <c r="T349" i="1"/>
  <c r="T350" i="1"/>
  <c r="W350" i="1" s="1"/>
  <c r="T351" i="1"/>
  <c r="V351" i="1" s="1"/>
  <c r="T352" i="1"/>
  <c r="W352" i="1" s="1"/>
  <c r="T353" i="1"/>
  <c r="W353" i="1" s="1"/>
  <c r="T354" i="1"/>
  <c r="W354" i="1" s="1"/>
  <c r="T355" i="1"/>
  <c r="W355" i="1" s="1"/>
  <c r="T356" i="1"/>
  <c r="T357" i="1"/>
  <c r="W357" i="1" s="1"/>
  <c r="T358" i="1"/>
  <c r="W358" i="1" s="1"/>
  <c r="T359" i="1"/>
  <c r="W359" i="1" s="1"/>
  <c r="T360" i="1"/>
  <c r="W360" i="1" s="1"/>
  <c r="J341" i="1"/>
  <c r="L341" i="1" s="1"/>
  <c r="J342" i="1"/>
  <c r="L342" i="1" s="1"/>
  <c r="J343" i="1"/>
  <c r="L343" i="1" s="1"/>
  <c r="J344" i="1"/>
  <c r="L344" i="1" s="1"/>
  <c r="J345" i="1"/>
  <c r="L345" i="1" s="1"/>
  <c r="J346" i="1"/>
  <c r="L346" i="1" s="1"/>
  <c r="J347" i="1"/>
  <c r="L347" i="1" s="1"/>
  <c r="J348" i="1"/>
  <c r="L348" i="1" s="1"/>
  <c r="J349" i="1"/>
  <c r="L349" i="1" s="1"/>
  <c r="J350" i="1"/>
  <c r="L350" i="1" s="1"/>
  <c r="T336" i="1"/>
  <c r="V336" i="1" s="1"/>
  <c r="T337" i="1"/>
  <c r="W337" i="1" s="1"/>
  <c r="T338" i="1"/>
  <c r="W338" i="1" s="1"/>
  <c r="T339" i="1"/>
  <c r="W339" i="1" s="1"/>
  <c r="T340" i="1"/>
  <c r="W340" i="1" s="1"/>
  <c r="T341" i="1"/>
  <c r="W341" i="1" s="1"/>
  <c r="T342" i="1"/>
  <c r="V342" i="1" s="1"/>
  <c r="T343" i="1"/>
  <c r="W343" i="1" s="1"/>
  <c r="T344" i="1"/>
  <c r="W344" i="1" s="1"/>
  <c r="T345" i="1"/>
  <c r="W345" i="1" s="1"/>
  <c r="T346" i="1"/>
  <c r="W346" i="1" s="1"/>
  <c r="T347" i="1"/>
  <c r="W347" i="1" s="1"/>
  <c r="J332" i="1"/>
  <c r="L332" i="1" s="1"/>
  <c r="J333" i="1"/>
  <c r="L333" i="1" s="1"/>
  <c r="J334" i="1"/>
  <c r="L334" i="1" s="1"/>
  <c r="J335" i="1"/>
  <c r="L335" i="1" s="1"/>
  <c r="J336" i="1"/>
  <c r="L336" i="1" s="1"/>
  <c r="J337" i="1"/>
  <c r="L337" i="1" s="1"/>
  <c r="J338" i="1"/>
  <c r="L338" i="1" s="1"/>
  <c r="J339" i="1"/>
  <c r="L339" i="1" s="1"/>
  <c r="J340" i="1"/>
  <c r="L340" i="1" s="1"/>
  <c r="T323" i="1"/>
  <c r="T324" i="1"/>
  <c r="W324" i="1" s="1"/>
  <c r="T325" i="1"/>
  <c r="V325" i="1" s="1"/>
  <c r="W325" i="1" s="1"/>
  <c r="T326" i="1"/>
  <c r="T327" i="1"/>
  <c r="W327" i="1" s="1"/>
  <c r="T328" i="1"/>
  <c r="W328" i="1" s="1"/>
  <c r="T330" i="1"/>
  <c r="T331" i="1"/>
  <c r="W331" i="1" s="1"/>
  <c r="T332" i="1"/>
  <c r="V332" i="1" s="1"/>
  <c r="W332" i="1" s="1"/>
  <c r="T333" i="1"/>
  <c r="T334" i="1"/>
  <c r="V334" i="1" s="1"/>
  <c r="T335" i="1"/>
  <c r="W335" i="1" s="1"/>
  <c r="W323" i="1"/>
  <c r="W326" i="1"/>
  <c r="W330" i="1"/>
  <c r="W333" i="1"/>
  <c r="J319" i="1"/>
  <c r="L319" i="1" s="1"/>
  <c r="J320" i="1"/>
  <c r="L320" i="1" s="1"/>
  <c r="J321" i="1"/>
  <c r="L321" i="1" s="1"/>
  <c r="J322" i="1"/>
  <c r="L322" i="1" s="1"/>
  <c r="J323" i="1"/>
  <c r="L323" i="1" s="1"/>
  <c r="J324" i="1"/>
  <c r="L324" i="1" s="1"/>
  <c r="J325" i="1"/>
  <c r="L325" i="1" s="1"/>
  <c r="J326" i="1"/>
  <c r="L326" i="1" s="1"/>
  <c r="J327" i="1"/>
  <c r="L327" i="1" s="1"/>
  <c r="J328" i="1"/>
  <c r="L328" i="1" s="1"/>
  <c r="J330" i="1"/>
  <c r="L330" i="1" s="1"/>
  <c r="J331" i="1"/>
  <c r="L331" i="1" s="1"/>
  <c r="T307" i="1"/>
  <c r="V307" i="1" s="1"/>
  <c r="W307" i="1" s="1"/>
  <c r="T308" i="1"/>
  <c r="W308" i="1" s="1"/>
  <c r="T309" i="1"/>
  <c r="W309" i="1" s="1"/>
  <c r="T310" i="1"/>
  <c r="W310" i="1" s="1"/>
  <c r="T311" i="1"/>
  <c r="W311" i="1" s="1"/>
  <c r="T312" i="1"/>
  <c r="W312" i="1" s="1"/>
  <c r="T313" i="1"/>
  <c r="W313" i="1" s="1"/>
  <c r="T314" i="1"/>
  <c r="W314" i="1" s="1"/>
  <c r="T315" i="1"/>
  <c r="W315" i="1" s="1"/>
  <c r="T316" i="1"/>
  <c r="W316" i="1" s="1"/>
  <c r="T317" i="1"/>
  <c r="W317" i="1" s="1"/>
  <c r="T319" i="1"/>
  <c r="V319" i="1" s="1"/>
  <c r="T320" i="1"/>
  <c r="W320" i="1" s="1"/>
  <c r="T321" i="1"/>
  <c r="W321" i="1" s="1"/>
  <c r="T322" i="1"/>
  <c r="W322" i="1" s="1"/>
  <c r="J308" i="1"/>
  <c r="J309" i="1"/>
  <c r="L309" i="1" s="1"/>
  <c r="J310" i="1"/>
  <c r="L310" i="1" s="1"/>
  <c r="J311" i="1"/>
  <c r="L311" i="1" s="1"/>
  <c r="J312" i="1"/>
  <c r="L312" i="1" s="1"/>
  <c r="J313" i="1"/>
  <c r="L313" i="1" s="1"/>
  <c r="J314" i="1"/>
  <c r="L314" i="1" s="1"/>
  <c r="J315" i="1"/>
  <c r="L315" i="1" s="1"/>
  <c r="J316" i="1"/>
  <c r="L316" i="1" s="1"/>
  <c r="J317" i="1"/>
  <c r="L317" i="1" s="1"/>
  <c r="X662" i="1" l="1"/>
  <c r="X663" i="1"/>
  <c r="X667" i="1"/>
  <c r="X668" i="1"/>
  <c r="X669" i="1"/>
  <c r="X670" i="1"/>
  <c r="X671" i="1"/>
  <c r="X664" i="1"/>
  <c r="X364" i="1"/>
  <c r="X371" i="1"/>
  <c r="X379" i="1"/>
  <c r="X677" i="1"/>
  <c r="X363" i="1"/>
  <c r="X370" i="1"/>
  <c r="V673" i="1"/>
  <c r="W673" i="1" s="1"/>
  <c r="X673" i="1" s="1"/>
  <c r="X672" i="1"/>
  <c r="X674" i="1"/>
  <c r="V676" i="1"/>
  <c r="W676" i="1" s="1"/>
  <c r="X676" i="1" s="1"/>
  <c r="V389" i="1"/>
  <c r="W389" i="1" s="1"/>
  <c r="X389" i="1" s="1"/>
  <c r="V382" i="1"/>
  <c r="W382" i="1" s="1"/>
  <c r="X382" i="1" s="1"/>
  <c r="V666" i="1"/>
  <c r="W666" i="1" s="1"/>
  <c r="X666" i="1" s="1"/>
  <c r="V393" i="1"/>
  <c r="W393" i="1" s="1"/>
  <c r="X393" i="1" s="1"/>
  <c r="V385" i="1"/>
  <c r="W385" i="1" s="1"/>
  <c r="X385" i="1" s="1"/>
  <c r="V378" i="1"/>
  <c r="W378" i="1" s="1"/>
  <c r="X378" i="1" s="1"/>
  <c r="X315" i="1"/>
  <c r="X311" i="1"/>
  <c r="X322" i="1"/>
  <c r="X320" i="1"/>
  <c r="X317" i="1"/>
  <c r="X313" i="1"/>
  <c r="X309" i="1"/>
  <c r="X316" i="1"/>
  <c r="X314" i="1"/>
  <c r="X312" i="1"/>
  <c r="X310" i="1"/>
  <c r="X321" i="1"/>
  <c r="X340" i="1"/>
  <c r="X338" i="1"/>
  <c r="X335" i="1"/>
  <c r="X354" i="1"/>
  <c r="X352" i="1"/>
  <c r="X350" i="1"/>
  <c r="X347" i="1"/>
  <c r="X345" i="1"/>
  <c r="X343" i="1"/>
  <c r="X360" i="1"/>
  <c r="X358" i="1"/>
  <c r="V356" i="1"/>
  <c r="W356" i="1" s="1"/>
  <c r="X356" i="1" s="1"/>
  <c r="X376" i="1"/>
  <c r="X373" i="1"/>
  <c r="X339" i="1"/>
  <c r="X337" i="1"/>
  <c r="X355" i="1"/>
  <c r="X353" i="1"/>
  <c r="X348" i="1"/>
  <c r="X346" i="1"/>
  <c r="X344" i="1"/>
  <c r="X341" i="1"/>
  <c r="V349" i="1"/>
  <c r="W349" i="1" s="1"/>
  <c r="X349" i="1" s="1"/>
  <c r="X359" i="1"/>
  <c r="X357" i="1"/>
  <c r="W368" i="1"/>
  <c r="X369" i="1"/>
  <c r="X366" i="1"/>
  <c r="X675" i="1"/>
  <c r="X678" i="1"/>
  <c r="X377" i="1"/>
  <c r="X374" i="1"/>
  <c r="W375" i="1"/>
  <c r="X375" i="1" s="1"/>
  <c r="X368" i="1"/>
  <c r="X367" i="1"/>
  <c r="X365" i="1"/>
  <c r="X362" i="1"/>
  <c r="W351" i="1"/>
  <c r="X351" i="1" s="1"/>
  <c r="W342" i="1"/>
  <c r="X342" i="1" s="1"/>
  <c r="W336" i="1"/>
  <c r="X336" i="1" s="1"/>
  <c r="W334" i="1"/>
  <c r="X334" i="1" s="1"/>
  <c r="X333" i="1"/>
  <c r="X330" i="1"/>
  <c r="X332" i="1"/>
  <c r="X331" i="1"/>
  <c r="X328" i="1"/>
  <c r="X327" i="1"/>
  <c r="X326" i="1"/>
  <c r="X325" i="1"/>
  <c r="X324" i="1"/>
  <c r="X323" i="1"/>
  <c r="W319" i="1"/>
  <c r="X319" i="1" s="1"/>
  <c r="L308" i="1"/>
  <c r="X308" i="1" s="1"/>
  <c r="J304" i="1"/>
  <c r="L304" i="1" s="1"/>
  <c r="J305" i="1"/>
  <c r="L305" i="1" s="1"/>
  <c r="J306" i="1"/>
  <c r="L306" i="1" s="1"/>
  <c r="J307" i="1"/>
  <c r="L307" i="1" s="1"/>
  <c r="X307" i="1" s="1"/>
  <c r="J267" i="1"/>
  <c r="L267" i="1" s="1"/>
  <c r="J268" i="1"/>
  <c r="L268" i="1" s="1"/>
  <c r="J269" i="1"/>
  <c r="L269" i="1" s="1"/>
  <c r="J270" i="1"/>
  <c r="L270" i="1" s="1"/>
  <c r="J271" i="1"/>
  <c r="L271" i="1" s="1"/>
  <c r="J272" i="1"/>
  <c r="L272" i="1" s="1"/>
  <c r="J273" i="1"/>
  <c r="L273" i="1" s="1"/>
  <c r="J274" i="1"/>
  <c r="L274" i="1" s="1"/>
  <c r="J275" i="1"/>
  <c r="L275" i="1" s="1"/>
  <c r="J276" i="1"/>
  <c r="L276" i="1" s="1"/>
  <c r="J277" i="1"/>
  <c r="L277" i="1" s="1"/>
  <c r="J278" i="1"/>
  <c r="L278" i="1" s="1"/>
  <c r="J279" i="1"/>
  <c r="L279" i="1" s="1"/>
  <c r="J280" i="1"/>
  <c r="L280" i="1" s="1"/>
  <c r="J281" i="1"/>
  <c r="L281" i="1" s="1"/>
  <c r="J282" i="1"/>
  <c r="L282" i="1" s="1"/>
  <c r="J283" i="1"/>
  <c r="L283" i="1" s="1"/>
  <c r="J284" i="1"/>
  <c r="L284" i="1" s="1"/>
  <c r="J285" i="1"/>
  <c r="L285" i="1" s="1"/>
  <c r="J286" i="1"/>
  <c r="L286" i="1" s="1"/>
  <c r="J287" i="1"/>
  <c r="L287" i="1" s="1"/>
  <c r="J288" i="1"/>
  <c r="L288" i="1" s="1"/>
  <c r="J289" i="1"/>
  <c r="L289" i="1" s="1"/>
  <c r="J290" i="1"/>
  <c r="L290" i="1" s="1"/>
  <c r="J291" i="1"/>
  <c r="L291" i="1" s="1"/>
  <c r="J292" i="1"/>
  <c r="L292" i="1" s="1"/>
  <c r="J293" i="1"/>
  <c r="L293" i="1" s="1"/>
  <c r="T272" i="1"/>
  <c r="W272" i="1" s="1"/>
  <c r="T273" i="1"/>
  <c r="W273" i="1" s="1"/>
  <c r="T274" i="1"/>
  <c r="W274" i="1" s="1"/>
  <c r="T275" i="1"/>
  <c r="W275" i="1" s="1"/>
  <c r="T276" i="1"/>
  <c r="W276" i="1" s="1"/>
  <c r="T277" i="1"/>
  <c r="W277" i="1" s="1"/>
  <c r="T278" i="1"/>
  <c r="W278" i="1" s="1"/>
  <c r="T279" i="1"/>
  <c r="W279" i="1" s="1"/>
  <c r="T280" i="1"/>
  <c r="V280" i="1" s="1"/>
  <c r="W280" i="1" s="1"/>
  <c r="T281" i="1"/>
  <c r="T282" i="1"/>
  <c r="W282" i="1" s="1"/>
  <c r="T283" i="1"/>
  <c r="W283" i="1" s="1"/>
  <c r="T284" i="1"/>
  <c r="W284" i="1" s="1"/>
  <c r="T285" i="1"/>
  <c r="W285" i="1" s="1"/>
  <c r="T286" i="1"/>
  <c r="W286" i="1" s="1"/>
  <c r="T287" i="1"/>
  <c r="W287" i="1" s="1"/>
  <c r="T288" i="1"/>
  <c r="W288" i="1" s="1"/>
  <c r="T289" i="1"/>
  <c r="V289" i="1" s="1"/>
  <c r="W289" i="1" s="1"/>
  <c r="T290" i="1"/>
  <c r="W290" i="1" s="1"/>
  <c r="T291" i="1"/>
  <c r="W291" i="1" s="1"/>
  <c r="T292" i="1"/>
  <c r="W292" i="1" s="1"/>
  <c r="T293" i="1"/>
  <c r="W293" i="1" s="1"/>
  <c r="T294" i="1"/>
  <c r="V294" i="1" s="1"/>
  <c r="W294" i="1" s="1"/>
  <c r="X294" i="1" s="1"/>
  <c r="T295" i="1"/>
  <c r="W295" i="1" s="1"/>
  <c r="T296" i="1"/>
  <c r="W296" i="1" s="1"/>
  <c r="X296" i="1" s="1"/>
  <c r="T297" i="1"/>
  <c r="W297" i="1" s="1"/>
  <c r="T298" i="1"/>
  <c r="W298" i="1" s="1"/>
  <c r="X298" i="1" s="1"/>
  <c r="T299" i="1"/>
  <c r="W299" i="1" s="1"/>
  <c r="T300" i="1"/>
  <c r="W300" i="1" s="1"/>
  <c r="X300" i="1" s="1"/>
  <c r="T301" i="1"/>
  <c r="W301" i="1" s="1"/>
  <c r="T302" i="1"/>
  <c r="W302" i="1" s="1"/>
  <c r="X302" i="1" s="1"/>
  <c r="T303" i="1"/>
  <c r="W303" i="1" s="1"/>
  <c r="T304" i="1"/>
  <c r="V304" i="1" s="1"/>
  <c r="T305" i="1"/>
  <c r="V305" i="1" s="1"/>
  <c r="T306" i="1"/>
  <c r="W306" i="1" s="1"/>
  <c r="T266" i="1"/>
  <c r="W266" i="1" s="1"/>
  <c r="T267" i="1"/>
  <c r="W267" i="1" s="1"/>
  <c r="T268" i="1"/>
  <c r="W268" i="1" s="1"/>
  <c r="T269" i="1"/>
  <c r="W269" i="1" s="1"/>
  <c r="T270" i="1"/>
  <c r="V270" i="1" s="1"/>
  <c r="T271" i="1"/>
  <c r="W271" i="1" s="1"/>
  <c r="W281" i="1"/>
  <c r="J258" i="1"/>
  <c r="L258" i="1" s="1"/>
  <c r="J259" i="1"/>
  <c r="L259" i="1" s="1"/>
  <c r="J260" i="1"/>
  <c r="L260" i="1" s="1"/>
  <c r="J261" i="1"/>
  <c r="L261" i="1" s="1"/>
  <c r="J262" i="1"/>
  <c r="L262" i="1" s="1"/>
  <c r="J263" i="1"/>
  <c r="L263" i="1" s="1"/>
  <c r="J264" i="1"/>
  <c r="L264" i="1" s="1"/>
  <c r="J265" i="1"/>
  <c r="L265" i="1" s="1"/>
  <c r="J266" i="1"/>
  <c r="L266" i="1" s="1"/>
  <c r="J252" i="1"/>
  <c r="L252" i="1" s="1"/>
  <c r="J253" i="1"/>
  <c r="L253" i="1" s="1"/>
  <c r="J254" i="1"/>
  <c r="L254" i="1" s="1"/>
  <c r="J255" i="1"/>
  <c r="L255" i="1" s="1"/>
  <c r="J256" i="1"/>
  <c r="L256" i="1" s="1"/>
  <c r="J257" i="1"/>
  <c r="L257" i="1" s="1"/>
  <c r="T251" i="1"/>
  <c r="V251" i="1" s="1"/>
  <c r="W251" i="1" s="1"/>
  <c r="T252" i="1"/>
  <c r="W252" i="1" s="1"/>
  <c r="T253" i="1"/>
  <c r="W253" i="1" s="1"/>
  <c r="T254" i="1"/>
  <c r="W254" i="1" s="1"/>
  <c r="T255" i="1"/>
  <c r="T256" i="1"/>
  <c r="W256" i="1" s="1"/>
  <c r="T257" i="1"/>
  <c r="W257" i="1" s="1"/>
  <c r="T258" i="1"/>
  <c r="T259" i="1"/>
  <c r="W259" i="1" s="1"/>
  <c r="T260" i="1"/>
  <c r="W260" i="1" s="1"/>
  <c r="T261" i="1"/>
  <c r="W261" i="1" s="1"/>
  <c r="T262" i="1"/>
  <c r="V262" i="1" s="1"/>
  <c r="T263" i="1"/>
  <c r="W263" i="1" s="1"/>
  <c r="T264" i="1"/>
  <c r="W264" i="1" s="1"/>
  <c r="T265" i="1"/>
  <c r="W265" i="1" s="1"/>
  <c r="T242" i="1"/>
  <c r="W242" i="1" s="1"/>
  <c r="T243" i="1"/>
  <c r="W243" i="1" s="1"/>
  <c r="T244" i="1"/>
  <c r="V244" i="1" s="1"/>
  <c r="T245" i="1"/>
  <c r="W245" i="1" s="1"/>
  <c r="T246" i="1"/>
  <c r="W246" i="1" s="1"/>
  <c r="T247" i="1"/>
  <c r="T248" i="1"/>
  <c r="W248" i="1" s="1"/>
  <c r="T249" i="1"/>
  <c r="W249" i="1" s="1"/>
  <c r="T250" i="1"/>
  <c r="W250" i="1" s="1"/>
  <c r="W247" i="1"/>
  <c r="J242" i="1"/>
  <c r="L242" i="1" s="1"/>
  <c r="J243" i="1"/>
  <c r="L243" i="1" s="1"/>
  <c r="J244" i="1"/>
  <c r="L244" i="1" s="1"/>
  <c r="J245" i="1"/>
  <c r="L245" i="1" s="1"/>
  <c r="J246" i="1"/>
  <c r="L246" i="1" s="1"/>
  <c r="J247" i="1"/>
  <c r="L247" i="1" s="1"/>
  <c r="J248" i="1"/>
  <c r="L248" i="1" s="1"/>
  <c r="J249" i="1"/>
  <c r="L249" i="1" s="1"/>
  <c r="J250" i="1"/>
  <c r="L250" i="1" s="1"/>
  <c r="J251" i="1"/>
  <c r="L251" i="1" s="1"/>
  <c r="T686" i="1"/>
  <c r="W686" i="1" s="1"/>
  <c r="J686" i="1"/>
  <c r="L686" i="1" s="1"/>
  <c r="T685" i="1"/>
  <c r="W685" i="1" s="1"/>
  <c r="J685" i="1"/>
  <c r="L685" i="1" s="1"/>
  <c r="T684" i="1"/>
  <c r="W684" i="1" s="1"/>
  <c r="J684" i="1"/>
  <c r="L684" i="1" s="1"/>
  <c r="T683" i="1"/>
  <c r="W683" i="1" s="1"/>
  <c r="J683" i="1"/>
  <c r="L683" i="1" s="1"/>
  <c r="T682" i="1"/>
  <c r="J682" i="1"/>
  <c r="L682" i="1" s="1"/>
  <c r="T681" i="1"/>
  <c r="W681" i="1" s="1"/>
  <c r="J681" i="1"/>
  <c r="L681" i="1" s="1"/>
  <c r="T680" i="1"/>
  <c r="W680" i="1" s="1"/>
  <c r="J680" i="1"/>
  <c r="L680" i="1" s="1"/>
  <c r="T679" i="1"/>
  <c r="W679" i="1" s="1"/>
  <c r="J679" i="1"/>
  <c r="L679" i="1" s="1"/>
  <c r="T372" i="1"/>
  <c r="J372" i="1"/>
  <c r="L372" i="1" s="1"/>
  <c r="T241" i="1"/>
  <c r="V241" i="1" s="1"/>
  <c r="T687" i="1"/>
  <c r="W687" i="1" s="1"/>
  <c r="T688" i="1"/>
  <c r="W688" i="1" s="1"/>
  <c r="T689" i="1"/>
  <c r="W689" i="1" s="1"/>
  <c r="T690" i="1"/>
  <c r="W690" i="1" s="1"/>
  <c r="T691" i="1"/>
  <c r="W691" i="1" s="1"/>
  <c r="T692" i="1"/>
  <c r="T693" i="1"/>
  <c r="W693" i="1" s="1"/>
  <c r="T694" i="1"/>
  <c r="W694" i="1" s="1"/>
  <c r="W304" i="1" l="1"/>
  <c r="X304" i="1" s="1"/>
  <c r="W305" i="1"/>
  <c r="X305" i="1" s="1"/>
  <c r="X288" i="1"/>
  <c r="X284" i="1"/>
  <c r="X291" i="1"/>
  <c r="X286" i="1"/>
  <c r="X282" i="1"/>
  <c r="X279" i="1"/>
  <c r="X275" i="1"/>
  <c r="X293" i="1"/>
  <c r="X277" i="1"/>
  <c r="X273" i="1"/>
  <c r="X271" i="1"/>
  <c r="X268" i="1"/>
  <c r="X289" i="1"/>
  <c r="X280" i="1"/>
  <c r="X247" i="1"/>
  <c r="X269" i="1"/>
  <c r="X292" i="1"/>
  <c r="X290" i="1"/>
  <c r="X278" i="1"/>
  <c r="X276" i="1"/>
  <c r="X274" i="1"/>
  <c r="X272" i="1"/>
  <c r="X301" i="1"/>
  <c r="X299" i="1"/>
  <c r="X297" i="1"/>
  <c r="X295" i="1"/>
  <c r="X287" i="1"/>
  <c r="X285" i="1"/>
  <c r="X283" i="1"/>
  <c r="X281" i="1"/>
  <c r="X267" i="1"/>
  <c r="X249" i="1"/>
  <c r="X245" i="1"/>
  <c r="X243" i="1"/>
  <c r="V692" i="1"/>
  <c r="W692" i="1" s="1"/>
  <c r="V682" i="1"/>
  <c r="W682" i="1" s="1"/>
  <c r="X682" i="1" s="1"/>
  <c r="X303" i="1"/>
  <c r="X266" i="1"/>
  <c r="X257" i="1"/>
  <c r="X254" i="1"/>
  <c r="V255" i="1"/>
  <c r="W255" i="1" s="1"/>
  <c r="X255" i="1" s="1"/>
  <c r="X264" i="1"/>
  <c r="X261" i="1"/>
  <c r="X259" i="1"/>
  <c r="V372" i="1"/>
  <c r="W372" i="1" s="1"/>
  <c r="X372" i="1" s="1"/>
  <c r="W262" i="1"/>
  <c r="X262" i="1" s="1"/>
  <c r="X256" i="1"/>
  <c r="X253" i="1"/>
  <c r="X265" i="1"/>
  <c r="X263" i="1"/>
  <c r="X260" i="1"/>
  <c r="V258" i="1"/>
  <c r="W258" i="1" s="1"/>
  <c r="X258" i="1" s="1"/>
  <c r="X306" i="1"/>
  <c r="X679" i="1"/>
  <c r="X680" i="1"/>
  <c r="X681" i="1"/>
  <c r="X683" i="1"/>
  <c r="X685" i="1"/>
  <c r="X686" i="1"/>
  <c r="X684" i="1"/>
  <c r="W270" i="1"/>
  <c r="X270" i="1" s="1"/>
  <c r="X242" i="1"/>
  <c r="X252" i="1"/>
  <c r="X251" i="1"/>
  <c r="X250" i="1"/>
  <c r="X248" i="1"/>
  <c r="X246" i="1"/>
  <c r="W244" i="1"/>
  <c r="X244" i="1" s="1"/>
  <c r="J223" i="1" l="1"/>
  <c r="J224" i="1"/>
  <c r="J225" i="1"/>
  <c r="L225" i="1" s="1"/>
  <c r="J226" i="1"/>
  <c r="L226" i="1" s="1"/>
  <c r="J227" i="1"/>
  <c r="J228" i="1"/>
  <c r="J229" i="1"/>
  <c r="J230" i="1"/>
  <c r="J231" i="1"/>
  <c r="J232" i="1"/>
  <c r="J233" i="1"/>
  <c r="J234" i="1"/>
  <c r="J235" i="1"/>
  <c r="J236" i="1"/>
  <c r="J237" i="1"/>
  <c r="J238" i="1"/>
  <c r="J239" i="1"/>
  <c r="J240" i="1"/>
  <c r="J241" i="1"/>
  <c r="L241" i="1" s="1"/>
  <c r="J687" i="1"/>
  <c r="L687" i="1" s="1"/>
  <c r="X687" i="1" s="1"/>
  <c r="J688" i="1"/>
  <c r="L688" i="1" s="1"/>
  <c r="X688" i="1" s="1"/>
  <c r="J689" i="1"/>
  <c r="L689" i="1" s="1"/>
  <c r="X689" i="1" s="1"/>
  <c r="J690" i="1"/>
  <c r="L690" i="1" s="1"/>
  <c r="X690" i="1" s="1"/>
  <c r="J691" i="1"/>
  <c r="L691" i="1" s="1"/>
  <c r="X691" i="1" s="1"/>
  <c r="J692" i="1"/>
  <c r="L692" i="1" s="1"/>
  <c r="X692" i="1" s="1"/>
  <c r="J693" i="1"/>
  <c r="L693" i="1" s="1"/>
  <c r="X693" i="1" s="1"/>
  <c r="L223" i="1"/>
  <c r="L224" i="1"/>
  <c r="L227" i="1"/>
  <c r="L228" i="1"/>
  <c r="L229" i="1"/>
  <c r="L230" i="1"/>
  <c r="L231" i="1"/>
  <c r="L232" i="1"/>
  <c r="L233" i="1"/>
  <c r="L234" i="1"/>
  <c r="L235" i="1"/>
  <c r="L236" i="1"/>
  <c r="L237" i="1"/>
  <c r="L238" i="1"/>
  <c r="L239" i="1"/>
  <c r="L240" i="1"/>
  <c r="T236" i="1"/>
  <c r="W236" i="1" s="1"/>
  <c r="T221" i="1"/>
  <c r="V221" i="1" s="1"/>
  <c r="W221" i="1" s="1"/>
  <c r="T222" i="1"/>
  <c r="W222" i="1" s="1"/>
  <c r="T223" i="1"/>
  <c r="T224" i="1"/>
  <c r="W224" i="1" s="1"/>
  <c r="T225" i="1"/>
  <c r="T226" i="1"/>
  <c r="W226" i="1" s="1"/>
  <c r="T227" i="1"/>
  <c r="W227" i="1" s="1"/>
  <c r="T228" i="1"/>
  <c r="T229" i="1"/>
  <c r="W229" i="1" s="1"/>
  <c r="T230" i="1"/>
  <c r="W230" i="1" s="1"/>
  <c r="T231" i="1"/>
  <c r="W231" i="1" s="1"/>
  <c r="T232" i="1"/>
  <c r="W232" i="1" s="1"/>
  <c r="T233" i="1"/>
  <c r="W233" i="1" s="1"/>
  <c r="T234" i="1"/>
  <c r="W234" i="1" s="1"/>
  <c r="T235" i="1"/>
  <c r="J206" i="1"/>
  <c r="L206" i="1" s="1"/>
  <c r="J207" i="1"/>
  <c r="L207" i="1" s="1"/>
  <c r="J208" i="1"/>
  <c r="L208" i="1" s="1"/>
  <c r="J209" i="1"/>
  <c r="L209" i="1" s="1"/>
  <c r="J210" i="1"/>
  <c r="L210" i="1" s="1"/>
  <c r="J211" i="1"/>
  <c r="L211" i="1" s="1"/>
  <c r="J212" i="1"/>
  <c r="L212" i="1" s="1"/>
  <c r="J213" i="1"/>
  <c r="L213" i="1" s="1"/>
  <c r="J214" i="1"/>
  <c r="L214" i="1" s="1"/>
  <c r="J215" i="1"/>
  <c r="L215" i="1" s="1"/>
  <c r="J216" i="1"/>
  <c r="L216" i="1" s="1"/>
  <c r="J217" i="1"/>
  <c r="L217" i="1" s="1"/>
  <c r="J218" i="1"/>
  <c r="L218" i="1" s="1"/>
  <c r="J219" i="1"/>
  <c r="L219" i="1" s="1"/>
  <c r="J220" i="1"/>
  <c r="L220" i="1" s="1"/>
  <c r="J221" i="1"/>
  <c r="L221" i="1" s="1"/>
  <c r="J222" i="1"/>
  <c r="L222" i="1" s="1"/>
  <c r="T200" i="1"/>
  <c r="T201" i="1"/>
  <c r="T203" i="1"/>
  <c r="T204" i="1"/>
  <c r="T205" i="1"/>
  <c r="T206" i="1"/>
  <c r="T207" i="1"/>
  <c r="W207" i="1" s="1"/>
  <c r="T208" i="1"/>
  <c r="W208" i="1" s="1"/>
  <c r="T209" i="1"/>
  <c r="W209" i="1" s="1"/>
  <c r="T210" i="1"/>
  <c r="W210" i="1" s="1"/>
  <c r="T211" i="1"/>
  <c r="W211" i="1" s="1"/>
  <c r="T212" i="1"/>
  <c r="T213" i="1"/>
  <c r="W213" i="1" s="1"/>
  <c r="T214" i="1"/>
  <c r="W214" i="1" s="1"/>
  <c r="T215" i="1"/>
  <c r="W215" i="1" s="1"/>
  <c r="T216" i="1"/>
  <c r="W216" i="1" s="1"/>
  <c r="T217" i="1"/>
  <c r="W217" i="1" s="1"/>
  <c r="T218" i="1"/>
  <c r="W218" i="1" s="1"/>
  <c r="T219" i="1"/>
  <c r="T220" i="1"/>
  <c r="W220" i="1" s="1"/>
  <c r="W200" i="1"/>
  <c r="W201" i="1"/>
  <c r="W203" i="1"/>
  <c r="W204" i="1"/>
  <c r="W205" i="1"/>
  <c r="T181" i="1"/>
  <c r="W181" i="1" s="1"/>
  <c r="T182" i="1"/>
  <c r="W182" i="1" s="1"/>
  <c r="T183" i="1"/>
  <c r="W183" i="1" s="1"/>
  <c r="T184" i="1"/>
  <c r="W184" i="1" s="1"/>
  <c r="T185" i="1"/>
  <c r="V185" i="1" s="1"/>
  <c r="T186" i="1"/>
  <c r="V186" i="1" s="1"/>
  <c r="T187" i="1"/>
  <c r="W187" i="1" s="1"/>
  <c r="T188" i="1"/>
  <c r="W188" i="1" s="1"/>
  <c r="T189" i="1"/>
  <c r="W189" i="1" s="1"/>
  <c r="T190" i="1"/>
  <c r="W190" i="1" s="1"/>
  <c r="T191" i="1"/>
  <c r="V191" i="1" s="1"/>
  <c r="T192" i="1"/>
  <c r="W192" i="1" s="1"/>
  <c r="T194" i="1"/>
  <c r="V194" i="1" s="1"/>
  <c r="T195" i="1"/>
  <c r="V195" i="1" s="1"/>
  <c r="T196" i="1"/>
  <c r="T197" i="1"/>
  <c r="T198" i="1"/>
  <c r="W198" i="1" s="1"/>
  <c r="T199" i="1"/>
  <c r="W199" i="1" s="1"/>
  <c r="T170" i="1"/>
  <c r="T171" i="1"/>
  <c r="W171" i="1" s="1"/>
  <c r="T172" i="1"/>
  <c r="T173" i="1"/>
  <c r="W173" i="1" s="1"/>
  <c r="T174" i="1"/>
  <c r="T175" i="1"/>
  <c r="W175" i="1" s="1"/>
  <c r="T176" i="1"/>
  <c r="T177" i="1"/>
  <c r="W177" i="1" s="1"/>
  <c r="T178" i="1"/>
  <c r="T179" i="1"/>
  <c r="T180" i="1"/>
  <c r="W180" i="1" s="1"/>
  <c r="W170" i="1"/>
  <c r="W172" i="1"/>
  <c r="W174" i="1"/>
  <c r="W176" i="1"/>
  <c r="W178" i="1"/>
  <c r="J175" i="1"/>
  <c r="J176" i="1"/>
  <c r="L176" i="1" s="1"/>
  <c r="X176" i="1" s="1"/>
  <c r="J177" i="1"/>
  <c r="J178" i="1"/>
  <c r="L178" i="1" s="1"/>
  <c r="J179" i="1"/>
  <c r="J180" i="1"/>
  <c r="L180" i="1" s="1"/>
  <c r="J181" i="1"/>
  <c r="J182" i="1"/>
  <c r="L182" i="1" s="1"/>
  <c r="J183" i="1"/>
  <c r="J184" i="1"/>
  <c r="L184" i="1" s="1"/>
  <c r="J185" i="1"/>
  <c r="J186" i="1"/>
  <c r="J187" i="1"/>
  <c r="L187" i="1" s="1"/>
  <c r="J188" i="1"/>
  <c r="L188" i="1" s="1"/>
  <c r="J189" i="1"/>
  <c r="L189" i="1" s="1"/>
  <c r="J190" i="1"/>
  <c r="L190" i="1" s="1"/>
  <c r="J191" i="1"/>
  <c r="J192" i="1"/>
  <c r="L192" i="1" s="1"/>
  <c r="J194" i="1"/>
  <c r="L194" i="1" s="1"/>
  <c r="J195" i="1"/>
  <c r="L195" i="1" s="1"/>
  <c r="J196" i="1"/>
  <c r="L196" i="1" s="1"/>
  <c r="J197" i="1"/>
  <c r="L197" i="1" s="1"/>
  <c r="J198" i="1"/>
  <c r="J199" i="1"/>
  <c r="L199" i="1" s="1"/>
  <c r="J200" i="1"/>
  <c r="L200" i="1" s="1"/>
  <c r="J201" i="1"/>
  <c r="L201" i="1" s="1"/>
  <c r="J203" i="1"/>
  <c r="J204" i="1"/>
  <c r="L204" i="1" s="1"/>
  <c r="J205" i="1"/>
  <c r="L175" i="1"/>
  <c r="L177" i="1"/>
  <c r="L179" i="1"/>
  <c r="L181" i="1"/>
  <c r="L183" i="1"/>
  <c r="L185" i="1"/>
  <c r="L186" i="1"/>
  <c r="L191" i="1"/>
  <c r="L198" i="1"/>
  <c r="L203" i="1"/>
  <c r="L205" i="1"/>
  <c r="J164" i="1"/>
  <c r="L164" i="1" s="1"/>
  <c r="J165" i="1"/>
  <c r="L165" i="1" s="1"/>
  <c r="J166" i="1"/>
  <c r="L166" i="1" s="1"/>
  <c r="J168" i="1"/>
  <c r="L168" i="1" s="1"/>
  <c r="J169" i="1"/>
  <c r="L169" i="1" s="1"/>
  <c r="J170" i="1"/>
  <c r="L170" i="1" s="1"/>
  <c r="J171" i="1"/>
  <c r="L171" i="1" s="1"/>
  <c r="J172" i="1"/>
  <c r="L172" i="1" s="1"/>
  <c r="X172" i="1" s="1"/>
  <c r="J173" i="1"/>
  <c r="L173" i="1" s="1"/>
  <c r="J174" i="1"/>
  <c r="L174" i="1" s="1"/>
  <c r="J163" i="1"/>
  <c r="L163" i="1" s="1"/>
  <c r="T167" i="1"/>
  <c r="T168" i="1"/>
  <c r="W168" i="1" s="1"/>
  <c r="T169" i="1"/>
  <c r="X233" i="1" l="1"/>
  <c r="X229" i="1"/>
  <c r="X174" i="1"/>
  <c r="X170" i="1"/>
  <c r="X234" i="1"/>
  <c r="X232" i="1"/>
  <c r="X230" i="1"/>
  <c r="X236" i="1"/>
  <c r="X177" i="1"/>
  <c r="X175" i="1"/>
  <c r="X173" i="1"/>
  <c r="X171" i="1"/>
  <c r="X178" i="1"/>
  <c r="X180" i="1"/>
  <c r="X199" i="1"/>
  <c r="X198" i="1"/>
  <c r="X190" i="1"/>
  <c r="X188" i="1"/>
  <c r="X184" i="1"/>
  <c r="X182" i="1"/>
  <c r="X181" i="1"/>
  <c r="V169" i="1"/>
  <c r="W169" i="1" s="1"/>
  <c r="X169" i="1" s="1"/>
  <c r="V196" i="1"/>
  <c r="W196" i="1" s="1"/>
  <c r="X196" i="1" s="1"/>
  <c r="X220" i="1"/>
  <c r="X217" i="1"/>
  <c r="X215" i="1"/>
  <c r="X213" i="1"/>
  <c r="X209" i="1"/>
  <c r="X207" i="1"/>
  <c r="V212" i="1"/>
  <c r="W212" i="1" s="1"/>
  <c r="X212" i="1" s="1"/>
  <c r="V235" i="1"/>
  <c r="W235" i="1" s="1"/>
  <c r="X235" i="1" s="1"/>
  <c r="V228" i="1"/>
  <c r="W228" i="1" s="1"/>
  <c r="X228" i="1" s="1"/>
  <c r="V225" i="1"/>
  <c r="W225" i="1" s="1"/>
  <c r="X225" i="1" s="1"/>
  <c r="X231" i="1"/>
  <c r="X226" i="1"/>
  <c r="X168" i="1"/>
  <c r="X192" i="1"/>
  <c r="X189" i="1"/>
  <c r="X187" i="1"/>
  <c r="X183" i="1"/>
  <c r="V167" i="1"/>
  <c r="W167" i="1" s="1"/>
  <c r="X167" i="1" s="1"/>
  <c r="W191" i="1"/>
  <c r="X191" i="1" s="1"/>
  <c r="W185" i="1"/>
  <c r="X185" i="1" s="1"/>
  <c r="V179" i="1"/>
  <c r="W179" i="1" s="1"/>
  <c r="X179" i="1" s="1"/>
  <c r="V197" i="1"/>
  <c r="W197" i="1" s="1"/>
  <c r="X197" i="1" s="1"/>
  <c r="X222" i="1"/>
  <c r="X218" i="1"/>
  <c r="X216" i="1"/>
  <c r="X214" i="1"/>
  <c r="X211" i="1"/>
  <c r="X210" i="1"/>
  <c r="X208" i="1"/>
  <c r="V206" i="1"/>
  <c r="W206" i="1" s="1"/>
  <c r="X206" i="1" s="1"/>
  <c r="V219" i="1"/>
  <c r="W219" i="1" s="1"/>
  <c r="X219" i="1" s="1"/>
  <c r="X227" i="1"/>
  <c r="X224" i="1"/>
  <c r="V223" i="1"/>
  <c r="W223" i="1" s="1"/>
  <c r="X223" i="1" s="1"/>
  <c r="X221" i="1"/>
  <c r="X205" i="1"/>
  <c r="X204" i="1"/>
  <c r="X203" i="1"/>
  <c r="X201" i="1"/>
  <c r="X200" i="1"/>
  <c r="W195" i="1"/>
  <c r="X195" i="1" s="1"/>
  <c r="W194" i="1"/>
  <c r="X194" i="1" s="1"/>
  <c r="W186" i="1"/>
  <c r="X186" i="1" s="1"/>
  <c r="J155" i="1"/>
  <c r="L155" i="1" s="1"/>
  <c r="J156" i="1"/>
  <c r="L156" i="1" s="1"/>
  <c r="J157" i="1"/>
  <c r="L157" i="1" s="1"/>
  <c r="J158" i="1"/>
  <c r="L158" i="1" s="1"/>
  <c r="J159" i="1"/>
  <c r="L159" i="1" s="1"/>
  <c r="J160" i="1"/>
  <c r="L160" i="1" s="1"/>
  <c r="J161" i="1"/>
  <c r="L161" i="1" s="1"/>
  <c r="J162" i="1"/>
  <c r="L162" i="1" s="1"/>
  <c r="T147" i="1"/>
  <c r="T148" i="1"/>
  <c r="T149" i="1"/>
  <c r="T150" i="1"/>
  <c r="V150" i="1" s="1"/>
  <c r="T151" i="1"/>
  <c r="T152" i="1"/>
  <c r="T153" i="1"/>
  <c r="T154" i="1"/>
  <c r="T155" i="1"/>
  <c r="T156" i="1"/>
  <c r="T157" i="1"/>
  <c r="T158" i="1"/>
  <c r="T159" i="1"/>
  <c r="T160" i="1"/>
  <c r="T161" i="1"/>
  <c r="V161" i="1" s="1"/>
  <c r="T162" i="1"/>
  <c r="W162" i="1" s="1"/>
  <c r="T163" i="1"/>
  <c r="W163" i="1" s="1"/>
  <c r="X163" i="1" s="1"/>
  <c r="T164" i="1"/>
  <c r="W164" i="1" s="1"/>
  <c r="X164" i="1" s="1"/>
  <c r="T165" i="1"/>
  <c r="W165" i="1" s="1"/>
  <c r="X165" i="1" s="1"/>
  <c r="T166" i="1"/>
  <c r="W166" i="1" s="1"/>
  <c r="X166" i="1" s="1"/>
  <c r="W147" i="1"/>
  <c r="W148" i="1"/>
  <c r="W149" i="1"/>
  <c r="W150" i="1"/>
  <c r="W151" i="1"/>
  <c r="W152" i="1"/>
  <c r="W153" i="1"/>
  <c r="W154" i="1"/>
  <c r="W155" i="1"/>
  <c r="W156" i="1"/>
  <c r="W157" i="1"/>
  <c r="W158" i="1"/>
  <c r="W159" i="1"/>
  <c r="W160" i="1"/>
  <c r="W161" i="1"/>
  <c r="J144" i="1"/>
  <c r="L144" i="1" s="1"/>
  <c r="J145" i="1"/>
  <c r="L145" i="1" s="1"/>
  <c r="J146" i="1"/>
  <c r="L146" i="1" s="1"/>
  <c r="J147" i="1"/>
  <c r="L147" i="1" s="1"/>
  <c r="J148" i="1"/>
  <c r="L148" i="1" s="1"/>
  <c r="J149" i="1"/>
  <c r="L149" i="1" s="1"/>
  <c r="J150" i="1"/>
  <c r="L150" i="1" s="1"/>
  <c r="J151" i="1"/>
  <c r="L151" i="1" s="1"/>
  <c r="X151" i="1" s="1"/>
  <c r="J152" i="1"/>
  <c r="L152" i="1" s="1"/>
  <c r="J153" i="1"/>
  <c r="L153" i="1" s="1"/>
  <c r="X153" i="1" s="1"/>
  <c r="J154" i="1"/>
  <c r="L154" i="1" s="1"/>
  <c r="J136" i="1"/>
  <c r="L136" i="1" s="1"/>
  <c r="J137" i="1"/>
  <c r="L137" i="1" s="1"/>
  <c r="J138" i="1"/>
  <c r="L138" i="1" s="1"/>
  <c r="J139" i="1"/>
  <c r="L139" i="1" s="1"/>
  <c r="J140" i="1"/>
  <c r="J141" i="1"/>
  <c r="L141" i="1" s="1"/>
  <c r="J142" i="1"/>
  <c r="L142" i="1" s="1"/>
  <c r="J143" i="1"/>
  <c r="L143" i="1" s="1"/>
  <c r="L140" i="1"/>
  <c r="T136" i="1"/>
  <c r="V136" i="1" s="1"/>
  <c r="T137" i="1"/>
  <c r="W137" i="1" s="1"/>
  <c r="T138" i="1"/>
  <c r="W138" i="1" s="1"/>
  <c r="T139" i="1"/>
  <c r="T140" i="1"/>
  <c r="W140" i="1" s="1"/>
  <c r="T141" i="1"/>
  <c r="V141" i="1" s="1"/>
  <c r="T142" i="1"/>
  <c r="W142" i="1" s="1"/>
  <c r="T143" i="1"/>
  <c r="W143" i="1" s="1"/>
  <c r="T144" i="1"/>
  <c r="W144" i="1" s="1"/>
  <c r="T145" i="1"/>
  <c r="W145" i="1" s="1"/>
  <c r="T146" i="1"/>
  <c r="W146" i="1" s="1"/>
  <c r="J694" i="1"/>
  <c r="L694" i="1" s="1"/>
  <c r="X694" i="1" s="1"/>
  <c r="X156" i="1" l="1"/>
  <c r="X160" i="1"/>
  <c r="X154" i="1"/>
  <c r="X152" i="1"/>
  <c r="X150" i="1"/>
  <c r="X149" i="1"/>
  <c r="X147" i="1"/>
  <c r="X161" i="1"/>
  <c r="X158" i="1"/>
  <c r="X148" i="1"/>
  <c r="X157" i="1"/>
  <c r="X162" i="1"/>
  <c r="X159" i="1"/>
  <c r="X146" i="1"/>
  <c r="X140" i="1"/>
  <c r="X137" i="1"/>
  <c r="X142" i="1"/>
  <c r="X138" i="1"/>
  <c r="X144" i="1"/>
  <c r="X145" i="1"/>
  <c r="X143" i="1"/>
  <c r="V139" i="1"/>
  <c r="W139" i="1" s="1"/>
  <c r="X139" i="1" s="1"/>
  <c r="X155" i="1"/>
  <c r="W141" i="1"/>
  <c r="X141" i="1" s="1"/>
  <c r="W136" i="1"/>
  <c r="X136" i="1" s="1"/>
  <c r="J128" i="1"/>
  <c r="J129" i="1"/>
  <c r="L129" i="1" s="1"/>
  <c r="J130" i="1"/>
  <c r="L130" i="1" s="1"/>
  <c r="J131" i="1"/>
  <c r="L131" i="1" s="1"/>
  <c r="J132" i="1"/>
  <c r="L132" i="1" s="1"/>
  <c r="J133" i="1"/>
  <c r="L133" i="1" s="1"/>
  <c r="J134" i="1"/>
  <c r="L134" i="1" s="1"/>
  <c r="J135" i="1"/>
  <c r="L135" i="1" s="1"/>
  <c r="T127" i="1"/>
  <c r="W127" i="1" s="1"/>
  <c r="T128" i="1"/>
  <c r="W128" i="1" s="1"/>
  <c r="T129" i="1"/>
  <c r="W129" i="1" s="1"/>
  <c r="T130" i="1"/>
  <c r="W130" i="1" s="1"/>
  <c r="T131" i="1"/>
  <c r="T132" i="1"/>
  <c r="V132" i="1" s="1"/>
  <c r="W132" i="1" s="1"/>
  <c r="T133" i="1"/>
  <c r="W133" i="1" s="1"/>
  <c r="T134" i="1"/>
  <c r="W134" i="1" s="1"/>
  <c r="T135" i="1"/>
  <c r="W135" i="1" s="1"/>
  <c r="T237" i="1"/>
  <c r="W237" i="1" s="1"/>
  <c r="X237" i="1" s="1"/>
  <c r="T238" i="1"/>
  <c r="V238" i="1" s="1"/>
  <c r="T239" i="1"/>
  <c r="V239" i="1" s="1"/>
  <c r="T240" i="1"/>
  <c r="V240" i="1" s="1"/>
  <c r="W241" i="1"/>
  <c r="X241" i="1" s="1"/>
  <c r="T109" i="1"/>
  <c r="W109" i="1" s="1"/>
  <c r="T110" i="1"/>
  <c r="W110" i="1" s="1"/>
  <c r="T111" i="1"/>
  <c r="W111" i="1" s="1"/>
  <c r="T112" i="1"/>
  <c r="W112" i="1" s="1"/>
  <c r="T113" i="1"/>
  <c r="W113" i="1" s="1"/>
  <c r="T114" i="1"/>
  <c r="W114" i="1" s="1"/>
  <c r="T115" i="1"/>
  <c r="W115" i="1" s="1"/>
  <c r="T116" i="1"/>
  <c r="W116" i="1" s="1"/>
  <c r="T117" i="1"/>
  <c r="W117" i="1" s="1"/>
  <c r="T118" i="1"/>
  <c r="W118" i="1" s="1"/>
  <c r="T119" i="1"/>
  <c r="W119" i="1" s="1"/>
  <c r="T120" i="1"/>
  <c r="W120" i="1" s="1"/>
  <c r="T121" i="1"/>
  <c r="W121" i="1" s="1"/>
  <c r="T122" i="1"/>
  <c r="W122" i="1" s="1"/>
  <c r="T123" i="1"/>
  <c r="W123" i="1" s="1"/>
  <c r="T124" i="1"/>
  <c r="W124" i="1" s="1"/>
  <c r="T125" i="1"/>
  <c r="W125" i="1" s="1"/>
  <c r="T126" i="1"/>
  <c r="W126" i="1" s="1"/>
  <c r="L128" i="1"/>
  <c r="J108" i="1"/>
  <c r="L108" i="1" s="1"/>
  <c r="J109" i="1"/>
  <c r="L109" i="1" s="1"/>
  <c r="J110" i="1"/>
  <c r="L110" i="1" s="1"/>
  <c r="J111" i="1"/>
  <c r="L111" i="1" s="1"/>
  <c r="J112" i="1"/>
  <c r="L112" i="1" s="1"/>
  <c r="J113" i="1"/>
  <c r="L113" i="1" s="1"/>
  <c r="J114" i="1"/>
  <c r="L114" i="1" s="1"/>
  <c r="J115" i="1"/>
  <c r="L115" i="1" s="1"/>
  <c r="J116" i="1"/>
  <c r="L116" i="1" s="1"/>
  <c r="J117" i="1"/>
  <c r="L117" i="1" s="1"/>
  <c r="J118" i="1"/>
  <c r="L118" i="1" s="1"/>
  <c r="J119" i="1"/>
  <c r="L119" i="1" s="1"/>
  <c r="J120" i="1"/>
  <c r="L120" i="1" s="1"/>
  <c r="J121" i="1"/>
  <c r="L121" i="1" s="1"/>
  <c r="J122" i="1"/>
  <c r="L122" i="1" s="1"/>
  <c r="J123" i="1"/>
  <c r="L123" i="1" s="1"/>
  <c r="J124" i="1"/>
  <c r="L124" i="1" s="1"/>
  <c r="J125" i="1"/>
  <c r="L125" i="1" s="1"/>
  <c r="J126" i="1"/>
  <c r="L126" i="1" s="1"/>
  <c r="J127" i="1"/>
  <c r="L127" i="1" s="1"/>
  <c r="T104" i="1"/>
  <c r="W104" i="1" s="1"/>
  <c r="T105" i="1"/>
  <c r="T106" i="1"/>
  <c r="W106" i="1" s="1"/>
  <c r="T107" i="1"/>
  <c r="W107" i="1" s="1"/>
  <c r="T108" i="1"/>
  <c r="W108" i="1" s="1"/>
  <c r="W105" i="1"/>
  <c r="J92" i="1"/>
  <c r="L92" i="1" s="1"/>
  <c r="J93" i="1"/>
  <c r="L93" i="1" s="1"/>
  <c r="J94" i="1"/>
  <c r="L94" i="1" s="1"/>
  <c r="J95" i="1"/>
  <c r="L95" i="1" s="1"/>
  <c r="J96" i="1"/>
  <c r="L96" i="1" s="1"/>
  <c r="J97" i="1"/>
  <c r="L97" i="1" s="1"/>
  <c r="J98" i="1"/>
  <c r="L98" i="1" s="1"/>
  <c r="J99" i="1"/>
  <c r="L99" i="1" s="1"/>
  <c r="J100" i="1"/>
  <c r="L100" i="1" s="1"/>
  <c r="J101" i="1"/>
  <c r="L101" i="1" s="1"/>
  <c r="J102" i="1"/>
  <c r="L102" i="1" s="1"/>
  <c r="J103" i="1"/>
  <c r="L103" i="1" s="1"/>
  <c r="J104" i="1"/>
  <c r="L104" i="1" s="1"/>
  <c r="J105" i="1"/>
  <c r="L105" i="1" s="1"/>
  <c r="J106" i="1"/>
  <c r="L106" i="1" s="1"/>
  <c r="J107" i="1"/>
  <c r="L107" i="1" s="1"/>
  <c r="T85" i="1"/>
  <c r="T86" i="1"/>
  <c r="W86" i="1" s="1"/>
  <c r="T87" i="1"/>
  <c r="W87" i="1" s="1"/>
  <c r="T88" i="1"/>
  <c r="W88" i="1" s="1"/>
  <c r="T89" i="1"/>
  <c r="W89" i="1" s="1"/>
  <c r="T90" i="1"/>
  <c r="T91" i="1"/>
  <c r="W91" i="1" s="1"/>
  <c r="T92" i="1"/>
  <c r="T93" i="1"/>
  <c r="W93" i="1" s="1"/>
  <c r="T94" i="1"/>
  <c r="W94" i="1" s="1"/>
  <c r="T95" i="1"/>
  <c r="W95" i="1" s="1"/>
  <c r="T96" i="1"/>
  <c r="W96" i="1" s="1"/>
  <c r="T97" i="1"/>
  <c r="W97" i="1" s="1"/>
  <c r="T98" i="1"/>
  <c r="W98" i="1" s="1"/>
  <c r="T99" i="1"/>
  <c r="W99" i="1" s="1"/>
  <c r="T100" i="1"/>
  <c r="W100" i="1" s="1"/>
  <c r="T101" i="1"/>
  <c r="W101" i="1" s="1"/>
  <c r="T102" i="1"/>
  <c r="W102" i="1" s="1"/>
  <c r="T103" i="1"/>
  <c r="W103" i="1" s="1"/>
  <c r="J76" i="1"/>
  <c r="L76" i="1" s="1"/>
  <c r="J77" i="1"/>
  <c r="L77" i="1" s="1"/>
  <c r="J78" i="1"/>
  <c r="L78" i="1" s="1"/>
  <c r="J79" i="1"/>
  <c r="L79" i="1" s="1"/>
  <c r="J80" i="1"/>
  <c r="L80" i="1" s="1"/>
  <c r="J81" i="1"/>
  <c r="L81" i="1" s="1"/>
  <c r="J83" i="1"/>
  <c r="L83" i="1" s="1"/>
  <c r="J84" i="1"/>
  <c r="L84" i="1" s="1"/>
  <c r="J85" i="1"/>
  <c r="L85" i="1" s="1"/>
  <c r="J86" i="1"/>
  <c r="L86" i="1" s="1"/>
  <c r="J87" i="1"/>
  <c r="L87" i="1" s="1"/>
  <c r="J88" i="1"/>
  <c r="L88" i="1" s="1"/>
  <c r="J89" i="1"/>
  <c r="L89" i="1" s="1"/>
  <c r="J90" i="1"/>
  <c r="L90" i="1" s="1"/>
  <c r="J91" i="1"/>
  <c r="L91" i="1" s="1"/>
  <c r="W240" i="1" l="1"/>
  <c r="X240" i="1" s="1"/>
  <c r="W238" i="1"/>
  <c r="X238" i="1" s="1"/>
  <c r="W239" i="1"/>
  <c r="X239" i="1" s="1"/>
  <c r="X128" i="1"/>
  <c r="X106" i="1"/>
  <c r="X104" i="1"/>
  <c r="X127" i="1"/>
  <c r="X89" i="1"/>
  <c r="X87" i="1"/>
  <c r="V90" i="1"/>
  <c r="W90" i="1" s="1"/>
  <c r="X90" i="1" s="1"/>
  <c r="X100" i="1"/>
  <c r="X98" i="1"/>
  <c r="X96" i="1"/>
  <c r="X94" i="1"/>
  <c r="X125" i="1"/>
  <c r="X123" i="1"/>
  <c r="X121" i="1"/>
  <c r="X119" i="1"/>
  <c r="X117" i="1"/>
  <c r="X115" i="1"/>
  <c r="X113" i="1"/>
  <c r="X111" i="1"/>
  <c r="X109" i="1"/>
  <c r="V131" i="1"/>
  <c r="W131" i="1" s="1"/>
  <c r="X131" i="1" s="1"/>
  <c r="X91" i="1"/>
  <c r="X88" i="1"/>
  <c r="X86" i="1"/>
  <c r="V85" i="1"/>
  <c r="W85" i="1" s="1"/>
  <c r="X85" i="1" s="1"/>
  <c r="X101" i="1"/>
  <c r="X99" i="1"/>
  <c r="X97" i="1"/>
  <c r="X95" i="1"/>
  <c r="X93" i="1"/>
  <c r="V92" i="1"/>
  <c r="W92" i="1" s="1"/>
  <c r="X92" i="1" s="1"/>
  <c r="X126" i="1"/>
  <c r="X124" i="1"/>
  <c r="X122" i="1"/>
  <c r="X120" i="1"/>
  <c r="X118" i="1"/>
  <c r="X116" i="1"/>
  <c r="X114" i="1"/>
  <c r="X112" i="1"/>
  <c r="X110" i="1"/>
  <c r="X135" i="1"/>
  <c r="X133" i="1"/>
  <c r="X132" i="1"/>
  <c r="X130" i="1"/>
  <c r="X129" i="1"/>
  <c r="X134" i="1"/>
  <c r="X108" i="1"/>
  <c r="X107" i="1"/>
  <c r="X105" i="1"/>
  <c r="X103" i="1"/>
  <c r="X102" i="1"/>
  <c r="T70" i="1"/>
  <c r="W70" i="1" s="1"/>
  <c r="T71" i="1"/>
  <c r="W71" i="1" s="1"/>
  <c r="T72" i="1"/>
  <c r="W72" i="1" s="1"/>
  <c r="T73" i="1"/>
  <c r="W73" i="1" s="1"/>
  <c r="T74" i="1"/>
  <c r="T75" i="1"/>
  <c r="W75" i="1" s="1"/>
  <c r="T76" i="1"/>
  <c r="V76" i="1" s="1"/>
  <c r="T77" i="1"/>
  <c r="W77" i="1" s="1"/>
  <c r="X77" i="1" s="1"/>
  <c r="T78" i="1"/>
  <c r="W78" i="1" s="1"/>
  <c r="X78" i="1" s="1"/>
  <c r="T79" i="1"/>
  <c r="W79" i="1" s="1"/>
  <c r="X79" i="1" s="1"/>
  <c r="T80" i="1"/>
  <c r="W80" i="1" s="1"/>
  <c r="X80" i="1" s="1"/>
  <c r="T81" i="1"/>
  <c r="W81" i="1" s="1"/>
  <c r="X81" i="1" s="1"/>
  <c r="T83" i="1"/>
  <c r="V83" i="1" s="1"/>
  <c r="T84" i="1"/>
  <c r="W84" i="1" s="1"/>
  <c r="X84" i="1" s="1"/>
  <c r="W83" i="1"/>
  <c r="X83" i="1" s="1"/>
  <c r="J60" i="1"/>
  <c r="L60" i="1" s="1"/>
  <c r="J61" i="1"/>
  <c r="L61" i="1" s="1"/>
  <c r="J62" i="1"/>
  <c r="L62" i="1" s="1"/>
  <c r="J65" i="1"/>
  <c r="L65" i="1" s="1"/>
  <c r="J66" i="1"/>
  <c r="L66" i="1" s="1"/>
  <c r="J67" i="1"/>
  <c r="L67" i="1" s="1"/>
  <c r="J68" i="1"/>
  <c r="L68" i="1" s="1"/>
  <c r="J69" i="1"/>
  <c r="L69" i="1" s="1"/>
  <c r="J70" i="1"/>
  <c r="L70" i="1" s="1"/>
  <c r="J71" i="1"/>
  <c r="L71" i="1" s="1"/>
  <c r="J72" i="1"/>
  <c r="L72" i="1" s="1"/>
  <c r="J73" i="1"/>
  <c r="L73" i="1" s="1"/>
  <c r="J74" i="1"/>
  <c r="L74" i="1" s="1"/>
  <c r="J75" i="1"/>
  <c r="L75" i="1" s="1"/>
  <c r="T61" i="1"/>
  <c r="W61" i="1" s="1"/>
  <c r="T62" i="1"/>
  <c r="T65" i="1"/>
  <c r="V65" i="1" s="1"/>
  <c r="T66" i="1"/>
  <c r="W66" i="1" s="1"/>
  <c r="T67" i="1"/>
  <c r="T68" i="1"/>
  <c r="V68" i="1" s="1"/>
  <c r="W68" i="1" s="1"/>
  <c r="T69" i="1"/>
  <c r="W69" i="1" s="1"/>
  <c r="W62" i="1"/>
  <c r="W67" i="1"/>
  <c r="J49" i="1"/>
  <c r="L49" i="1" s="1"/>
  <c r="J50" i="1"/>
  <c r="L50" i="1" s="1"/>
  <c r="J51" i="1"/>
  <c r="L51" i="1" s="1"/>
  <c r="J52" i="1"/>
  <c r="L52" i="1" s="1"/>
  <c r="J53" i="1"/>
  <c r="L53" i="1" s="1"/>
  <c r="J54" i="1"/>
  <c r="L54" i="1" s="1"/>
  <c r="J55" i="1"/>
  <c r="L55" i="1" s="1"/>
  <c r="J56" i="1"/>
  <c r="L56" i="1" s="1"/>
  <c r="J57" i="1"/>
  <c r="L57" i="1" s="1"/>
  <c r="J58" i="1"/>
  <c r="L58" i="1" s="1"/>
  <c r="J59" i="1"/>
  <c r="L59" i="1" s="1"/>
  <c r="T54" i="1"/>
  <c r="W54" i="1" s="1"/>
  <c r="T55" i="1"/>
  <c r="W55" i="1" s="1"/>
  <c r="T56" i="1"/>
  <c r="W56" i="1" s="1"/>
  <c r="T57" i="1"/>
  <c r="T58" i="1"/>
  <c r="V58" i="1" s="1"/>
  <c r="W58" i="1" s="1"/>
  <c r="T59" i="1"/>
  <c r="W59" i="1" s="1"/>
  <c r="T60" i="1"/>
  <c r="V60" i="1" s="1"/>
  <c r="T43" i="1"/>
  <c r="W43" i="1" s="1"/>
  <c r="T44" i="1"/>
  <c r="T45" i="1"/>
  <c r="W45" i="1" s="1"/>
  <c r="T46" i="1"/>
  <c r="W46" i="1" s="1"/>
  <c r="T47" i="1"/>
  <c r="W47" i="1" s="1"/>
  <c r="T48" i="1"/>
  <c r="W48" i="1" s="1"/>
  <c r="T49" i="1"/>
  <c r="V49" i="1" s="1"/>
  <c r="W49" i="1" s="1"/>
  <c r="T50" i="1"/>
  <c r="T51" i="1"/>
  <c r="W51" i="1" s="1"/>
  <c r="T52" i="1"/>
  <c r="W52" i="1" s="1"/>
  <c r="T53" i="1"/>
  <c r="W53" i="1" s="1"/>
  <c r="W57" i="1"/>
  <c r="J37" i="1"/>
  <c r="L37" i="1" s="1"/>
  <c r="J38" i="1"/>
  <c r="L38" i="1" s="1"/>
  <c r="J39" i="1"/>
  <c r="L39" i="1" s="1"/>
  <c r="J40" i="1"/>
  <c r="L40" i="1" s="1"/>
  <c r="J41" i="1"/>
  <c r="L41" i="1" s="1"/>
  <c r="J42" i="1"/>
  <c r="L42" i="1" s="1"/>
  <c r="J43" i="1"/>
  <c r="L43" i="1" s="1"/>
  <c r="J44" i="1"/>
  <c r="L44" i="1" s="1"/>
  <c r="J45" i="1"/>
  <c r="L45" i="1" s="1"/>
  <c r="J46" i="1"/>
  <c r="L46" i="1" s="1"/>
  <c r="J47" i="1"/>
  <c r="L47" i="1" s="1"/>
  <c r="J48" i="1"/>
  <c r="L48" i="1" s="1"/>
  <c r="X11" i="1"/>
  <c r="V11" i="1"/>
  <c r="X48" i="1" l="1"/>
  <c r="X47" i="1"/>
  <c r="X45" i="1"/>
  <c r="X55" i="1"/>
  <c r="X73" i="1"/>
  <c r="X71" i="1"/>
  <c r="X53" i="1"/>
  <c r="X57" i="1"/>
  <c r="X46" i="1"/>
  <c r="X59" i="1"/>
  <c r="X56" i="1"/>
  <c r="X54" i="1"/>
  <c r="X52" i="1"/>
  <c r="X58" i="1"/>
  <c r="X75" i="1"/>
  <c r="W76" i="1"/>
  <c r="X76" i="1" s="1"/>
  <c r="X72" i="1"/>
  <c r="X70" i="1"/>
  <c r="X51" i="1"/>
  <c r="W60" i="1"/>
  <c r="X60" i="1" s="1"/>
  <c r="V44" i="1"/>
  <c r="W44" i="1" s="1"/>
  <c r="X44" i="1" s="1"/>
  <c r="V50" i="1"/>
  <c r="W50" i="1" s="1"/>
  <c r="X50" i="1" s="1"/>
  <c r="V74" i="1"/>
  <c r="W74" i="1" s="1"/>
  <c r="X74" i="1" s="1"/>
  <c r="X69" i="1"/>
  <c r="X68" i="1"/>
  <c r="X67" i="1"/>
  <c r="X66" i="1"/>
  <c r="W65" i="1"/>
  <c r="X65" i="1" s="1"/>
  <c r="X62" i="1"/>
  <c r="X61" i="1"/>
  <c r="X49" i="1"/>
  <c r="T17" i="1"/>
  <c r="W17" i="1" s="1"/>
  <c r="T18" i="1"/>
  <c r="T20" i="1"/>
  <c r="W20" i="1" s="1"/>
  <c r="T21" i="1"/>
  <c r="W21" i="1" s="1"/>
  <c r="T22" i="1"/>
  <c r="T23" i="1"/>
  <c r="W23" i="1" s="1"/>
  <c r="T24" i="1"/>
  <c r="W24" i="1" s="1"/>
  <c r="T25" i="1"/>
  <c r="W25" i="1" s="1"/>
  <c r="T26" i="1"/>
  <c r="W26" i="1" s="1"/>
  <c r="T27" i="1"/>
  <c r="W27" i="1" s="1"/>
  <c r="T28" i="1"/>
  <c r="T29" i="1"/>
  <c r="T30" i="1"/>
  <c r="W30" i="1" s="1"/>
  <c r="T31" i="1"/>
  <c r="W31" i="1" s="1"/>
  <c r="T32" i="1"/>
  <c r="W32" i="1" s="1"/>
  <c r="T33" i="1"/>
  <c r="W33" i="1" s="1"/>
  <c r="T35" i="1"/>
  <c r="T36" i="1"/>
  <c r="T37" i="1"/>
  <c r="W37" i="1" s="1"/>
  <c r="X37" i="1" s="1"/>
  <c r="T38" i="1"/>
  <c r="W38" i="1" s="1"/>
  <c r="T39" i="1"/>
  <c r="T40" i="1"/>
  <c r="W40" i="1" s="1"/>
  <c r="X40" i="1" s="1"/>
  <c r="T41" i="1"/>
  <c r="W41" i="1" s="1"/>
  <c r="T42" i="1"/>
  <c r="T16" i="1"/>
  <c r="J18" i="1"/>
  <c r="J20" i="1"/>
  <c r="J21" i="1"/>
  <c r="J22" i="1"/>
  <c r="J23" i="1"/>
  <c r="J24" i="1"/>
  <c r="J25" i="1"/>
  <c r="J26" i="1"/>
  <c r="J27" i="1"/>
  <c r="J28" i="1"/>
  <c r="J29" i="1"/>
  <c r="J30" i="1"/>
  <c r="J31" i="1"/>
  <c r="J32" i="1"/>
  <c r="J33" i="1"/>
  <c r="J35" i="1"/>
  <c r="J36" i="1"/>
  <c r="J17" i="1"/>
  <c r="X38" i="1"/>
  <c r="X41" i="1"/>
  <c r="X43" i="1"/>
  <c r="V42" i="1" l="1"/>
  <c r="W42" i="1" s="1"/>
  <c r="X42" i="1" s="1"/>
  <c r="V22" i="1"/>
  <c r="W22" i="1" s="1"/>
  <c r="V39" i="1"/>
  <c r="W39" i="1" s="1"/>
  <c r="X39" i="1" s="1"/>
  <c r="V36" i="1"/>
  <c r="W36" i="1" s="1"/>
  <c r="V35" i="1"/>
  <c r="W35" i="1" s="1"/>
  <c r="V29" i="1"/>
  <c r="W29" i="1" s="1"/>
  <c r="V28" i="1"/>
  <c r="W28" i="1" s="1"/>
  <c r="V18" i="1"/>
  <c r="W18" i="1" s="1"/>
  <c r="L20" i="1"/>
  <c r="X20" i="1" s="1"/>
  <c r="L21" i="1"/>
  <c r="X21" i="1" s="1"/>
  <c r="L22" i="1"/>
  <c r="L23" i="1"/>
  <c r="X23" i="1" s="1"/>
  <c r="L24" i="1"/>
  <c r="X24" i="1" s="1"/>
  <c r="L25" i="1"/>
  <c r="X25" i="1" s="1"/>
  <c r="L26" i="1"/>
  <c r="X26" i="1" s="1"/>
  <c r="L27" i="1"/>
  <c r="X27" i="1" s="1"/>
  <c r="L28" i="1"/>
  <c r="L29" i="1"/>
  <c r="L30" i="1"/>
  <c r="X30" i="1" s="1"/>
  <c r="L31" i="1"/>
  <c r="X31" i="1" s="1"/>
  <c r="L32" i="1"/>
  <c r="X32" i="1" s="1"/>
  <c r="L33" i="1"/>
  <c r="X33" i="1" s="1"/>
  <c r="L35" i="1"/>
  <c r="L36" i="1"/>
  <c r="V16" i="1"/>
  <c r="W16" i="1" s="1"/>
  <c r="L13" i="1"/>
  <c r="X13" i="1" s="1"/>
  <c r="L14" i="1"/>
  <c r="X14" i="1" s="1"/>
  <c r="L15" i="1"/>
  <c r="X15" i="1" s="1"/>
  <c r="L16" i="1"/>
  <c r="L17" i="1"/>
  <c r="X17" i="1" s="1"/>
  <c r="L18" i="1"/>
  <c r="L12" i="1"/>
  <c r="X12" i="1" s="1"/>
  <c r="X16" i="1" l="1"/>
  <c r="X36" i="1"/>
  <c r="X35" i="1"/>
  <c r="X29" i="1"/>
  <c r="X28" i="1"/>
  <c r="X18" i="1"/>
  <c r="X22" i="1"/>
</calcChain>
</file>

<file path=xl/sharedStrings.xml><?xml version="1.0" encoding="utf-8"?>
<sst xmlns="http://schemas.openxmlformats.org/spreadsheetml/2006/main" count="15970" uniqueCount="1959">
  <si>
    <t>ราคาประเมินทุนทรัพย์ของที่ดินและสิ่งปลูกสร้าง</t>
  </si>
  <si>
    <t>ภ.ด.ส.1</t>
  </si>
  <si>
    <t>ราคาประเมินทุนทรัพย์ของสิ่งปลูกสร้าง</t>
  </si>
  <si>
    <t>ที่</t>
  </si>
  <si>
    <t>หน้าสำรวจ</t>
  </si>
  <si>
    <t>เลขที่</t>
  </si>
  <si>
    <t>ลักษณะ</t>
  </si>
  <si>
    <t>จำนวนเนื้อที่ดิน</t>
  </si>
  <si>
    <t>การใช้</t>
  </si>
  <si>
    <t>ไร่</t>
  </si>
  <si>
    <t>งาน</t>
  </si>
  <si>
    <t>วา</t>
  </si>
  <si>
    <t>ประโยชน์</t>
  </si>
  <si>
    <t>โรงเรือน</t>
  </si>
  <si>
    <t>โฉนด</t>
  </si>
  <si>
    <t xml:space="preserve"> บ้านเดี่ยว</t>
  </si>
  <si>
    <t>ครึ่งปูนครึ่งไม้</t>
  </si>
  <si>
    <t>หมายเหตุ</t>
  </si>
  <si>
    <t>ลักษณะการใช้ประโยชน์</t>
  </si>
  <si>
    <t>1.ประกอบเกษตรกรรม</t>
  </si>
  <si>
    <t>2.อยู่อาศัย</t>
  </si>
  <si>
    <t>3.อื่นๆ</t>
  </si>
  <si>
    <t>4.ทิ้งไว้ว่างเปล่าหรือไม่ได่ทำประโยชน์ตามควรแก่สภาพ</t>
  </si>
  <si>
    <t>5.ใช้ประโยชน์หลายประเภท</t>
  </si>
  <si>
    <t>ไม่มีเอกสารสิทธิ์</t>
  </si>
  <si>
    <t>215  ม.2 ต.บ้านยาง</t>
  </si>
  <si>
    <t>223 ม.2 ต.บ้านยาง</t>
  </si>
  <si>
    <t>บ้านเดี่ยว</t>
  </si>
  <si>
    <t>159 ม.2 ต.บ้านยาง</t>
  </si>
  <si>
    <t>106 ม.2 ต.บ้านยาง</t>
  </si>
  <si>
    <t>น้อย</t>
  </si>
  <si>
    <t>94 ม.2 ต.บ้านยาง</t>
  </si>
  <si>
    <t>175 ม.2 ต.บ้านยาง</t>
  </si>
  <si>
    <t>80 ม.2 ต.บ้านยาง</t>
  </si>
  <si>
    <t>50 ม.2 ต.บ้านยาง</t>
  </si>
  <si>
    <t>ไม้ใต้ถุงโล่ง</t>
  </si>
  <si>
    <t>118 ม.2 ต.บ้านยาง</t>
  </si>
  <si>
    <t>12 ม.2 ต.บ้านยาง</t>
  </si>
  <si>
    <t>227 ม.2 ต.บ้านยาง</t>
  </si>
  <si>
    <t>176 ม.2 ต.บ้านยาง</t>
  </si>
  <si>
    <t>ยุ่งฉาง</t>
  </si>
  <si>
    <t>118/1 ม.2 ต.บ้านยาง</t>
  </si>
  <si>
    <t>37 ม.2 ต.บ้านยาง</t>
  </si>
  <si>
    <t>241 ม.2 ต.บ้านยาง</t>
  </si>
  <si>
    <t>14 ม.2 ต.บ้านยาง</t>
  </si>
  <si>
    <t>น.ส.3ก.</t>
  </si>
  <si>
    <t>13 ม.2 ต.บ้านยาง</t>
  </si>
  <si>
    <t>100 ม.2 ต.บ้านยาง</t>
  </si>
  <si>
    <t>88 ม.2 ต.บ้านยาง</t>
  </si>
  <si>
    <t>224 ม.2 ต.บ้านยาง</t>
  </si>
  <si>
    <t>196 ม.2 ต.บ้านยาง</t>
  </si>
  <si>
    <t>159/1 ม.2 ต.บ้านยาง</t>
  </si>
  <si>
    <t>น.ส.3</t>
  </si>
  <si>
    <t>3 ม.2 ต.บ้านยาง</t>
  </si>
  <si>
    <t>238 ม.2 ต.บ้านยาง</t>
  </si>
  <si>
    <t>ปูนชั้นเดียว</t>
  </si>
  <si>
    <t>87 ม.2 ต.บ้านยาง</t>
  </si>
  <si>
    <t>119 ม.2 ต.บ้านยาง</t>
  </si>
  <si>
    <t>106/2 ม.2 ต.บ้านยาง</t>
  </si>
  <si>
    <t>181 ม.2 ต.บ้านยาง</t>
  </si>
  <si>
    <t>ปูนสองชั้น</t>
  </si>
  <si>
    <t>107 ม.2 ต.บ้านยาง</t>
  </si>
  <si>
    <t>47 ม.2 ต.บ้านยาง</t>
  </si>
  <si>
    <t>221/1 ม.2 ต.บ้านยาง</t>
  </si>
  <si>
    <t xml:space="preserve"> ม.2 ต.บ้านยาง</t>
  </si>
  <si>
    <t>116 ม.2 ต.บ้านยาง</t>
  </si>
  <si>
    <t>16 ม.2 ต.บ้านยาง</t>
  </si>
  <si>
    <t>70 ม.2 ต.บ้านยาง</t>
  </si>
  <si>
    <t>1 ม.2 ต.บ้านยาง</t>
  </si>
  <si>
    <t>105 ม.1 ต.บ้านยาง</t>
  </si>
  <si>
    <t>249 ม.2 ต.บ้านยาง</t>
  </si>
  <si>
    <t>น.ส.3ข.</t>
  </si>
  <si>
    <t>165 ม.2 ต.บ้านยาง</t>
  </si>
  <si>
    <t>210 ม.2 ต.บ้านยาง</t>
  </si>
  <si>
    <t>สมัย</t>
  </si>
  <si>
    <t>128 ม.2 ต.บ้านยาง</t>
  </si>
  <si>
    <t>15 ม.2 ต.บ้านยาง</t>
  </si>
  <si>
    <t>โฉนดติด ธอส.</t>
  </si>
  <si>
    <t>129 ม.2 ต.บ้านยาง</t>
  </si>
  <si>
    <t>234 ม.2 ต.บ้านยาง</t>
  </si>
  <si>
    <t>237 ม.2 ต.บ้านยาง</t>
  </si>
  <si>
    <t>102 ม.2 ต.บ้านยาง</t>
  </si>
  <si>
    <t>126 ม.2 ต.บ้านยาง</t>
  </si>
  <si>
    <t>114/3 ม.2 ต.บ้านยาง</t>
  </si>
  <si>
    <t>239 ม.2 ต.บ้านยาง</t>
  </si>
  <si>
    <t>114 ม.2 ต.บ้านยาง</t>
  </si>
  <si>
    <t>120 ม.2 ต.บ้านยาง</t>
  </si>
  <si>
    <t>127 ม.2 ต.บ้านยาง</t>
  </si>
  <si>
    <t>23 ม.2 ต.บ้านยาง</t>
  </si>
  <si>
    <t>25 ม.2 ต.บ้านยาง</t>
  </si>
  <si>
    <t>114/1 ม.2 ต.บ้านยาง</t>
  </si>
  <si>
    <t>114/2 ม.2 ต.บ้านยาง</t>
  </si>
  <si>
    <t>115 ม.2 ต.บ้านยาง</t>
  </si>
  <si>
    <t>6 ม.2 ต.บ้านยาง</t>
  </si>
  <si>
    <t>16/1 ม.2 ต.บ้านยาง</t>
  </si>
  <si>
    <t>68 ม.2 ต.บ้านยาง</t>
  </si>
  <si>
    <t>72 ม.2 ต.บ้านยาง</t>
  </si>
  <si>
    <t>129/1 ม.2 ต.บ้านยาง</t>
  </si>
  <si>
    <t>74 ม.2 ต.บ้านยาง</t>
  </si>
  <si>
    <t>226 ม.2 ต.บ้านยาง</t>
  </si>
  <si>
    <t>9 ม.2 ต.บ้านยาง</t>
  </si>
  <si>
    <t>69 ม.2 ต.บ้านยาง</t>
  </si>
  <si>
    <t>73 ม.2 ต.บ้านยาง</t>
  </si>
  <si>
    <t>65 ม.2 ต.บ้านยาง</t>
  </si>
  <si>
    <t>78 ม.2 ต.บ้านยาง</t>
  </si>
  <si>
    <t>166 ม.2 ต.บ้านยาง</t>
  </si>
  <si>
    <t>92/2 ม.2 ต.บ้านยาง</t>
  </si>
  <si>
    <t>199 ม.2 ต.บ้านยาง</t>
  </si>
  <si>
    <t>160 ม.2 ต.บ้านยาง</t>
  </si>
  <si>
    <t>92/4 ม.2 ต.บ้านยาง</t>
  </si>
  <si>
    <t>ม.2 ต.บ้านยาง</t>
  </si>
  <si>
    <t>92/3 ม.2 ต.บ้านยาง</t>
  </si>
  <si>
    <t>42 ม.2 ต.บ้านยาง</t>
  </si>
  <si>
    <t>45 ม.2 ต.บ้านยาง</t>
  </si>
  <si>
    <t>46 ม.2 ต.บ้านยาง</t>
  </si>
  <si>
    <t>56 ม.2 ต.บ้านยาง</t>
  </si>
  <si>
    <t>117 ม.2 ต.บ้านยาง</t>
  </si>
  <si>
    <t>217 ม.2 ต.บ้านยาง</t>
  </si>
  <si>
    <t>19 ม.2 ต.บ้านยาง</t>
  </si>
  <si>
    <t>43 ม.2 ต.บ้านยาง</t>
  </si>
  <si>
    <t>101 ม.2 ต.บ้านยาง</t>
  </si>
  <si>
    <t>99 ม.2 ต.บ้านยาง</t>
  </si>
  <si>
    <t>95/2 ม.2 ต.บ้านยาง</t>
  </si>
  <si>
    <t>96 ม.2 ต.บ้านยาง</t>
  </si>
  <si>
    <t>121/1 ม.2 ต.บ้านยาง</t>
  </si>
  <si>
    <t>207 ม.2 ต.บ้านยาง</t>
  </si>
  <si>
    <t>น.ส.2</t>
  </si>
  <si>
    <t>170 ม.2 ต.บ้านยาง</t>
  </si>
  <si>
    <t>33 ม.2 ต.บ้านยาง</t>
  </si>
  <si>
    <t>103 ม.2 ต.บ้านยาง</t>
  </si>
  <si>
    <t>216 ม.2 ต.บ้านยาง</t>
  </si>
  <si>
    <t>212/1 ม.2 ต.บ้านยาง</t>
  </si>
  <si>
    <t>ส.ค1</t>
  </si>
  <si>
    <t>จันทร์</t>
  </si>
  <si>
    <t>5 ม.2 ต.บ้านยาง</t>
  </si>
  <si>
    <t>29 ม.2 ต.บ้านยาง</t>
  </si>
  <si>
    <t>2 ม.2 ต.บ้านยาง</t>
  </si>
  <si>
    <t>232 ม.2 ต.บ้านยาง</t>
  </si>
  <si>
    <t>สมพร</t>
  </si>
  <si>
    <t>8 ม.2 ต.บ้านยาง</t>
  </si>
  <si>
    <t>128/2 ม.2ต.บ้านยาง</t>
  </si>
  <si>
    <t>41 ม.2 ต.บ้านยาง</t>
  </si>
  <si>
    <t>100/2 ม.2 ต.บ้านยาง</t>
  </si>
  <si>
    <t>จำนง</t>
  </si>
  <si>
    <t>130 ม.2 ต.บ้านยาง</t>
  </si>
  <si>
    <t>59/1 ม.2 ต.บ้านยาง</t>
  </si>
  <si>
    <t>172 ม.2 ต.บ้านยาง</t>
  </si>
  <si>
    <t>85 ม.2 ต.บ้านยาง</t>
  </si>
  <si>
    <t>108 ม.2 ต.บ้านยาง</t>
  </si>
  <si>
    <t>โฉนดเดียวกับบ้าน108</t>
  </si>
  <si>
    <t>โฉนดเดียวกับบ้าน172</t>
  </si>
  <si>
    <t>โฉนดเดีวยกับบ้าน5</t>
  </si>
  <si>
    <t>โฉนดเดียวกับบ้าน103</t>
  </si>
  <si>
    <t>โฉนดเดียวกับบ้าน94</t>
  </si>
  <si>
    <t>โฉนดเดียวกับบ้าน120</t>
  </si>
  <si>
    <t>โฉนดเดียวกับบ้าน128</t>
  </si>
  <si>
    <t>โฉนดรวมกับบ้าน249</t>
  </si>
  <si>
    <t>โฉนดเดียวกับบ้าน107</t>
  </si>
  <si>
    <t>18 ม.2 ต.บ้านยาง</t>
  </si>
  <si>
    <t>111 ม.2 ต.บ้านยาง</t>
  </si>
  <si>
    <t>10 ม.2 ต.บ้านยาง</t>
  </si>
  <si>
    <t>109/1 ม.2 ต.บ้านยาง</t>
  </si>
  <si>
    <t>63 ม.2 ต.บ้านยาง</t>
  </si>
  <si>
    <t>67 ม.2 ต.บ้านยาง</t>
  </si>
  <si>
    <t>125 ม.2 ต.บ้านยาง</t>
  </si>
  <si>
    <t>โฉนดเดียวกับบ้าน125</t>
  </si>
  <si>
    <t>221 ม.2 ต.บ้านยาง</t>
  </si>
  <si>
    <t>4 ม.2 ต.บ้านยาง</t>
  </si>
  <si>
    <t>228 ม.2 ต.บ้านยาง</t>
  </si>
  <si>
    <t>22 ม.2 ต.บ้านยาง</t>
  </si>
  <si>
    <t>222 ม.2 ต.บ้านยาง</t>
  </si>
  <si>
    <t>197 ม.2 ต.บ้านยาง</t>
  </si>
  <si>
    <t>92 ม.2 ต.บ้านยาง</t>
  </si>
  <si>
    <t>132 ม.2 ต.บ้านยาง</t>
  </si>
  <si>
    <t>131 ม.2 ต.บ้านยาง</t>
  </si>
  <si>
    <t>34 ม.2 ต.บ้านยาง</t>
  </si>
  <si>
    <t>203 ม.2 ต.บ้านยาง</t>
  </si>
  <si>
    <t>240 ม.2 ต.บ้านยาง</t>
  </si>
  <si>
    <t>115/2 ม.2 ต.บ้านยาง</t>
  </si>
  <si>
    <t>162 ม.2 ต.บ้านยาง</t>
  </si>
  <si>
    <t>7 ม.2 ต.บ้านยาง</t>
  </si>
  <si>
    <t>113 ม.2 ต.บ้านยาง</t>
  </si>
  <si>
    <t>โฉนดเดียวกับบ้าน113</t>
  </si>
  <si>
    <t>236 ม.2 ต.บ้านยาง</t>
  </si>
  <si>
    <t>133 ม.2 ต.บ้านยาง</t>
  </si>
  <si>
    <t>69/1 ม.2 ต.บ้านยาง</t>
  </si>
  <si>
    <t>218 ม.2 ต.บ้านยาง</t>
  </si>
  <si>
    <t xml:space="preserve"> 112 ม.2 ต.บ้านยาง</t>
  </si>
  <si>
    <t xml:space="preserve"> 80 ม.2 ต.บ้านยาง</t>
  </si>
  <si>
    <t>โฉนดเดียวกับบ้าน112</t>
  </si>
  <si>
    <t xml:space="preserve"> 244 ม.2 ต.บ้านยาง</t>
  </si>
  <si>
    <t>โฉนดเดียวกับบ้าน 80</t>
  </si>
  <si>
    <t xml:space="preserve"> 231 ม.2 ต.บ้านยาง</t>
  </si>
  <si>
    <t xml:space="preserve"> 81 ม.2 ต.บ้านยาง</t>
  </si>
  <si>
    <t>81 ม.2 ต.บ้านยาง</t>
  </si>
  <si>
    <t>58 ม.2 ต.บ้านยาง</t>
  </si>
  <si>
    <t>62 ม.2 ต.บ้านยาง</t>
  </si>
  <si>
    <t>58/1 ม.2 ต.บ้านยาง</t>
  </si>
  <si>
    <t>โฉนดเดียวกับบ้าน 58/1</t>
  </si>
  <si>
    <t>59 ม.2 ต.บ้านยาง</t>
  </si>
  <si>
    <t>219 ม.2 ต.บ้านยาง</t>
  </si>
  <si>
    <t>212 ม.2 ต.บ้านยาง</t>
  </si>
  <si>
    <t>208 ม.2 ต.บ้านยาง</t>
  </si>
  <si>
    <t>229 ม.2 ต.บ้านยาง</t>
  </si>
  <si>
    <t>80/2 ม.2 ต.บ้านยาง</t>
  </si>
  <si>
    <t>โฉนดเดียวกับบ้าน 87/1</t>
  </si>
  <si>
    <t>87/2 ม.2 ต.บ้านยาง</t>
  </si>
  <si>
    <t>สำรวย</t>
  </si>
  <si>
    <t>126/1 ม.2 ต.บ้านยาง</t>
  </si>
  <si>
    <t>235 ม.2 ต.บ้านยาง</t>
  </si>
  <si>
    <t>243 ม.2 ต.บ้านยาง</t>
  </si>
  <si>
    <t>โฉนดเดียวกับบ้าน 175</t>
  </si>
  <si>
    <t>60 ม.2 ต.บ้านยาง</t>
  </si>
  <si>
    <t>125/2 ม.2 ต.บ้านยาง</t>
  </si>
  <si>
    <t>2 ม.3 ต.บ้านยาง</t>
  </si>
  <si>
    <t>ลำดวน</t>
  </si>
  <si>
    <t>34 ม.3 ต.บ้านยาง</t>
  </si>
  <si>
    <t>69 ม.3 ต.บ้านยาง</t>
  </si>
  <si>
    <t>196/2 ม.3 ต.บ้านยาง</t>
  </si>
  <si>
    <t>52 ม.3 ต.บ้านยาง</t>
  </si>
  <si>
    <t>49 ม.3 ต.บ้านยาง</t>
  </si>
  <si>
    <t>22/1 ม.3 ต.บ้านยาง</t>
  </si>
  <si>
    <t>186 ม.3 ต.บ้านยาง</t>
  </si>
  <si>
    <t>7 ม.3 ต.บ้านยาง</t>
  </si>
  <si>
    <t>208 ม.3 ต.บ้านยาง</t>
  </si>
  <si>
    <t>199 ม.3 ต.บ้านยาง</t>
  </si>
  <si>
    <t>202 ม.3 ต.บ้านยาง</t>
  </si>
  <si>
    <t>67 ม.3 ต.บ้านยาง</t>
  </si>
  <si>
    <t>207 ม.3 ต.บ้านยาง</t>
  </si>
  <si>
    <t>32 ม.3 ต.บ้านยาง</t>
  </si>
  <si>
    <t>โฉนดเดียวกับบ้าน 189</t>
  </si>
  <si>
    <t>16 ม.3 ต.บ้านยาง</t>
  </si>
  <si>
    <t>189 ม.3 ต.บ้านยาง</t>
  </si>
  <si>
    <t>36 ม.3 ต.บ้านยาง</t>
  </si>
  <si>
    <t>70 ม.3 ต.บ้านยาง</t>
  </si>
  <si>
    <t>205 ม.3 ต.บ้านยาง</t>
  </si>
  <si>
    <t>72 ม.3 ต.บ้านยาง</t>
  </si>
  <si>
    <t>104/3 ม.3 ต.บ้านยาง</t>
  </si>
  <si>
    <t>198 ม.3 ต.บ้านยาง</t>
  </si>
  <si>
    <t>ไม้ชั้นเดียว</t>
  </si>
  <si>
    <t>น.ส2</t>
  </si>
  <si>
    <t>192 ม.3 ต.บ้านยาง</t>
  </si>
  <si>
    <t>ไมใต้ถุงโล่ง</t>
  </si>
  <si>
    <t>209 ม.3 ต.บ้านยาง</t>
  </si>
  <si>
    <t>21 ม.3 ต.บ้านยาง</t>
  </si>
  <si>
    <t>11 ม.3 ต.บ้านยาง</t>
  </si>
  <si>
    <t>44 ม.3 ต.บ้านยาง</t>
  </si>
  <si>
    <t>57 ม.3 ต.บ้านยาง</t>
  </si>
  <si>
    <t>60 ม.3 ต.บ้านยาง</t>
  </si>
  <si>
    <t>42 ม.3 ต.บ้านยาง</t>
  </si>
  <si>
    <t>48 ม.3 ต.บ้านยาง</t>
  </si>
  <si>
    <t>43 ม.3 ต.บ้านยาง</t>
  </si>
  <si>
    <t>187 ม.3 ต.บ้านยาง</t>
  </si>
  <si>
    <t>63 ม.3 ต.บ้านยาง</t>
  </si>
  <si>
    <t>18 ม.3 ต.บ้านยาง</t>
  </si>
  <si>
    <t>86 ม.3 ต.บ้านยาง</t>
  </si>
  <si>
    <t>68 ม.3 ต.บ้านยาง</t>
  </si>
  <si>
    <t>3 ม.3 ต.บ้านยาง</t>
  </si>
  <si>
    <t>27 ม.3 ต.บ้านยาง</t>
  </si>
  <si>
    <t>58 ม.3 ต.บ้านยาง</t>
  </si>
  <si>
    <t>35 ม.3 ต.บ้านยาง</t>
  </si>
  <si>
    <t>38 ม.3 ต.บ้านยาง</t>
  </si>
  <si>
    <t>191 ม.3 ต.บ้านยาง</t>
  </si>
  <si>
    <t>114 ม.3 ต.บ้านยาง</t>
  </si>
  <si>
    <t>4 ม.3 ต.บ้านยาง</t>
  </si>
  <si>
    <t>5 ม.3 ต.บ้านยาง</t>
  </si>
  <si>
    <t>13 ม.3 ต.บ้านยาง</t>
  </si>
  <si>
    <t>บุปผา</t>
  </si>
  <si>
    <t>195 ม.3 ต.บ้านยาง</t>
  </si>
  <si>
    <t>29/1 ม.3 ต.บ้านยาง</t>
  </si>
  <si>
    <t>61 ม.3 ต.บ้านยาง</t>
  </si>
  <si>
    <t>15 ม.3 ต.บ้านยาง</t>
  </si>
  <si>
    <t>20 ม.3 ต.บ้านยาง</t>
  </si>
  <si>
    <t>33 ม.3 ต.บ้านยาง</t>
  </si>
  <si>
    <t>104 ม.3 ต.บ้านยาง</t>
  </si>
  <si>
    <t>104/1 ม.3 ต.บ้านยาง</t>
  </si>
  <si>
    <t>194 ม.3 ต.บ้านยาง</t>
  </si>
  <si>
    <t>14 ม.3 ต.บ้านยาง</t>
  </si>
  <si>
    <t>6 ม.3 ต.บ้านยาง</t>
  </si>
  <si>
    <t>105 ม.3 ต.บ้านยาง</t>
  </si>
  <si>
    <t>12 ม.3 ต.บ้านยาง</t>
  </si>
  <si>
    <t>39 ม.3 ต.บ้านยาง</t>
  </si>
  <si>
    <t>41 ม.3 ต.บ้านยาง</t>
  </si>
  <si>
    <t>201 ม.3 ต.บ้านยาง</t>
  </si>
  <si>
    <t>193/1 ม.3 ต.บ้านยาง</t>
  </si>
  <si>
    <t>ที่แปลงเดียวกับ193/1</t>
  </si>
  <si>
    <t>193 ม.3 ต.บ้านยาง</t>
  </si>
  <si>
    <t>ม.3 ต.บ้านยาง</t>
  </si>
  <si>
    <t>73 ม.3 ต.บ้านยาง</t>
  </si>
  <si>
    <t>66 ม.3 ต.บ้านยาง</t>
  </si>
  <si>
    <t>45 ม.3 ต.บ้านยาง</t>
  </si>
  <si>
    <t>200 ม.3 ต.บ้านยาง</t>
  </si>
  <si>
    <t>24 ม.3 ต.บ้านยาง</t>
  </si>
  <si>
    <t>19 ม.3 ต.บ้านยาง</t>
  </si>
  <si>
    <t>22 ม.3 ต.บ้านยาง</t>
  </si>
  <si>
    <t>29 ม.3 ต.บ้านยาง</t>
  </si>
  <si>
    <t>37 ม.3 ต.บ้านยาง</t>
  </si>
  <si>
    <t>190 ม.3 ต.บ้านยาง</t>
  </si>
  <si>
    <t>24/2 ม.3 ต.บ้านยาง</t>
  </si>
  <si>
    <t>55 ม.3 ต.บ้านยาง</t>
  </si>
  <si>
    <t>40 ม.3 ต.บ้านยาง</t>
  </si>
  <si>
    <t>188 ม.3 ต.บ้านยาง</t>
  </si>
  <si>
    <t xml:space="preserve"> </t>
  </si>
  <si>
    <t>71 ม.3 ต.บ้านยาง</t>
  </si>
  <si>
    <t>56 ม.3 ต.บ้านยาง</t>
  </si>
  <si>
    <t>9 ม.3 ต.บ้านยาง</t>
  </si>
  <si>
    <t>17 ม.3 ต.บ้านยาง</t>
  </si>
  <si>
    <t>88 ม.3 ต.บ้านยาง</t>
  </si>
  <si>
    <t>23 ม.3 ต.บ้านยาง</t>
  </si>
  <si>
    <t>1 ม.3 ต.บ้านยาง</t>
  </si>
  <si>
    <t>26 ม.3 ต.บ้านยาง</t>
  </si>
  <si>
    <t>197 ม.3 ต.บ้านยาง</t>
  </si>
  <si>
    <t>75 ม.3 ต.บ้านยาง</t>
  </si>
  <si>
    <t>8 ม.3 ต.บ้านยาง</t>
  </si>
  <si>
    <t>185 ม.3 ต.บ้านยาง</t>
  </si>
  <si>
    <t>185/1 ม.3 ต.บ้านยาง</t>
  </si>
  <si>
    <t>59 ม.3 ต.บ้านยาง</t>
  </si>
  <si>
    <t>50 ม.3 ต.บ้านยาง</t>
  </si>
  <si>
    <t>28 ม.3 ต.บ้านยาง</t>
  </si>
  <si>
    <t>46 ม.3 ต.บ้านยาง</t>
  </si>
  <si>
    <t>28/2 ม.3 ต.บ้านยาง</t>
  </si>
  <si>
    <t>โฉนดเดียวกับบ้าน 28/2</t>
  </si>
  <si>
    <t>189/1 ม.3 ต.บ้านยาง</t>
  </si>
  <si>
    <t>51 ม.3 ต.บ้านยาง</t>
  </si>
  <si>
    <t>4 ม.4 ต.บ้านยาง</t>
  </si>
  <si>
    <t>149 ม.4 ต.บ้านยาง</t>
  </si>
  <si>
    <t>40 ม.4 ต.บ้านยาง</t>
  </si>
  <si>
    <t>บ้านเคี่ยว</t>
  </si>
  <si>
    <t>38 ม.4 ต.บ้านยาง</t>
  </si>
  <si>
    <t>82 ม.4 ต.บ้านยาง</t>
  </si>
  <si>
    <t>29 ม.4 ต.บ้านยาง</t>
  </si>
  <si>
    <t>ส.ป.ก.</t>
  </si>
  <si>
    <t>63 ม.4 ต.บ้านยาง</t>
  </si>
  <si>
    <t>127 ม.4 ต.บ้านยาง</t>
  </si>
  <si>
    <t>84/1 ม.4 ต.บ้านยาง</t>
  </si>
  <si>
    <t>55 ม.4 ต.บ้านยาง</t>
  </si>
  <si>
    <t>158 ม.4 ต.บ้านยาง</t>
  </si>
  <si>
    <t>11/1 ม.4 ต.บ้านยาง</t>
  </si>
  <si>
    <t>สค.1</t>
  </si>
  <si>
    <t>19 ม.4 ต.บ้านยาง</t>
  </si>
  <si>
    <t>34 ม.4 ต.บ้านยาง</t>
  </si>
  <si>
    <t>ม.4 ต.บ้านยาง</t>
  </si>
  <si>
    <t>157 ม.4 ต.บ้านยาง</t>
  </si>
  <si>
    <t>สค.1เดียวกับบ้าน 157</t>
  </si>
  <si>
    <t>166 ม.4 ต.บ้านยาง</t>
  </si>
  <si>
    <t>23 ม.4 ต.บ้านยาง</t>
  </si>
  <si>
    <t>61/2 ม.4 ต.บ้านยาง</t>
  </si>
  <si>
    <t>79/1 ม.4 ต.บ้านยาง</t>
  </si>
  <si>
    <t>ดวงใจ</t>
  </si>
  <si>
    <t>177 ม.4 ต.บ้านยาง</t>
  </si>
  <si>
    <t>แจ้ง</t>
  </si>
  <si>
    <t>120 ม.4 ต.บ้านยาง</t>
  </si>
  <si>
    <t>116 ม.4 ต.บ้านยาง</t>
  </si>
  <si>
    <t>180 ม.4 ต.บ้านยาง</t>
  </si>
  <si>
    <t>160 ม.4 ต.บ้านยาง</t>
  </si>
  <si>
    <t>198 ม.4 ต.บ้านยาง</t>
  </si>
  <si>
    <t>8 ม.4 ต.บ้านยาง</t>
  </si>
  <si>
    <t>ไม่ใต้ถุงโล่ง</t>
  </si>
  <si>
    <t>80 ม.4 ต.บ้านยาง</t>
  </si>
  <si>
    <t>145 ม.4 ต.บ้านยาง</t>
  </si>
  <si>
    <t>10 ม.4 ต.บ้านยาง</t>
  </si>
  <si>
    <t>9 ม.4 ต.บ้านยาง</t>
  </si>
  <si>
    <t>83 ม.4 ต.บ้านยาง</t>
  </si>
  <si>
    <t>200 ม.4 ต.บ้านยาง</t>
  </si>
  <si>
    <t>26 ม.4 ต.บ้านยาง</t>
  </si>
  <si>
    <t>123 ม.4 ต.บ้านยาง</t>
  </si>
  <si>
    <t>29/1 ม.4 ต.บ้านยาง</t>
  </si>
  <si>
    <t>68 ม.4 ต.บ้านยาง</t>
  </si>
  <si>
    <t>90 ม.4 ต.บ้านยาง</t>
  </si>
  <si>
    <t>69 ม.4 ต.บ้านยาง</t>
  </si>
  <si>
    <t>61 ม.4 ต.บ้านยาง</t>
  </si>
  <si>
    <t>99 ม.4 ต.บ้านยาง</t>
  </si>
  <si>
    <t>115 ม.4 ต.บ้านยาง</t>
  </si>
  <si>
    <t>148 ม.4 ต.บ้านยาง</t>
  </si>
  <si>
    <t>152 ม.4 ต.บ้านยาง</t>
  </si>
  <si>
    <t>162 ม.4 ต.บ้านยาง</t>
  </si>
  <si>
    <t>104 ม.4 ต.บ้านยาง</t>
  </si>
  <si>
    <t>17/1 ม.4 ต.บ้านยาง</t>
  </si>
  <si>
    <t>15 ม.4 ต.บ้านยาง</t>
  </si>
  <si>
    <t>58 ม.4 ต.บ้านยาง</t>
  </si>
  <si>
    <t>5 ม.4 ต.บ้านยาง</t>
  </si>
  <si>
    <t>124 ม.4 ต.บ้านยาง</t>
  </si>
  <si>
    <t>1 ม.4 ต.บ้านยาง</t>
  </si>
  <si>
    <t>14/2 ม.4 ต.บ้านยาง</t>
  </si>
  <si>
    <t>153 ม.4 ต.บ้านยาง</t>
  </si>
  <si>
    <t>155 ม.4 ต.บ้านยาง</t>
  </si>
  <si>
    <t>สค.1เดียวกับบ้าน155</t>
  </si>
  <si>
    <t>66 ม.4 ต.บ้านยาง</t>
  </si>
  <si>
    <t>30/2 ม.4 ต.บ้านยาง</t>
  </si>
  <si>
    <t>141 ม.4 ต.บ้านยาง</t>
  </si>
  <si>
    <t>17/3 ม.4 ต.บ้านยาง</t>
  </si>
  <si>
    <t>169 ม.4 ต.บ้านยาง</t>
  </si>
  <si>
    <t>161 ม.4 ต.บ้านยาง</t>
  </si>
  <si>
    <t>169/1 ม.4 ต.บ้านยาง</t>
  </si>
  <si>
    <t>17/2 ม.4 ต.บ้านยาง</t>
  </si>
  <si>
    <t>143 ม.4 ต.บ้านยาง</t>
  </si>
  <si>
    <t>91 ม.4 ต.บ้านยาง</t>
  </si>
  <si>
    <t>109 ม.4 ต.บ้านยาง</t>
  </si>
  <si>
    <t>135 ม.4 ต.บ้านยาง</t>
  </si>
  <si>
    <t>78/1 ม.4 ต.บ้านยาง</t>
  </si>
  <si>
    <t>126 ม.4 ต.บ้านยาง</t>
  </si>
  <si>
    <t>17 ม.4 ต.บ้านยาง</t>
  </si>
  <si>
    <t>94 ม.4 ต.บ้านยาง</t>
  </si>
  <si>
    <t>16 ม.4 ต.บ้านยาง</t>
  </si>
  <si>
    <t>ที่แปลงเดียวกับบ้าน94</t>
  </si>
  <si>
    <t>60 ม.4 ต.บ้านยาง</t>
  </si>
  <si>
    <t>146 ม.4 ต.บ้านยาง</t>
  </si>
  <si>
    <t>92 ม.4 ต.บ้านยาง</t>
  </si>
  <si>
    <t>13 ม.4 ต.บ้านยาง</t>
  </si>
  <si>
    <t>159 ม.4 ต.บ้านนยาง</t>
  </si>
  <si>
    <t>165/1 ม.4 ต.บ้านยาง</t>
  </si>
  <si>
    <t>78/3 ม.4 ต.บ้านยาง</t>
  </si>
  <si>
    <t>74 ม.4 ต.บ้านยาง</t>
  </si>
  <si>
    <t>70 ม.4 ต.บ้านยาง</t>
  </si>
  <si>
    <t>151 ม.4 ต.บ้านยาง</t>
  </si>
  <si>
    <t>132 ม.4 ต.บ้านยาง</t>
  </si>
  <si>
    <t>78 ม.4 ต.บ้านยาง</t>
  </si>
  <si>
    <t>84 ม.4 ต.บ้านยาง</t>
  </si>
  <si>
    <t>75 ม.4 ต.บ้านยาง</t>
  </si>
  <si>
    <t>12 ม.4 ต.บ้านยาง</t>
  </si>
  <si>
    <t>114 ม.4 ต.บ้านยาง</t>
  </si>
  <si>
    <t>52 ม.4 ต.บ้านยาง</t>
  </si>
  <si>
    <t>2 ม.4 ต.บ้านยาง</t>
  </si>
  <si>
    <t>ดลนภา</t>
  </si>
  <si>
    <t>22 ม.4 ต.บ้านยาง</t>
  </si>
  <si>
    <t>108 ม.4 ต.บ้านยาง</t>
  </si>
  <si>
    <t>105 ม.4 ต.บ้านยาง</t>
  </si>
  <si>
    <t>ที่แปลงเดียวกับบ้าน118</t>
  </si>
  <si>
    <t>118 ม.4 ต.บ้านยาง</t>
  </si>
  <si>
    <t>87 ม.4 ต.บ้านยาง</t>
  </si>
  <si>
    <t>14 ม.4 ต.บ้านยาง</t>
  </si>
  <si>
    <t>5/2 ม.4 ต.บ้านยาง</t>
  </si>
  <si>
    <t>156 ม.4 ต.บ้านยาง</t>
  </si>
  <si>
    <t>27/2 ม.4 ต.บ้านยาง</t>
  </si>
  <si>
    <t>168 ม.4 ต.บ้านยาง</t>
  </si>
  <si>
    <t>179 ม.4 ต.บ้านยาง</t>
  </si>
  <si>
    <t>ที่แปลงเดียวกับบ้าน78</t>
  </si>
  <si>
    <t>119 ม.4 ต.บ้านยาง</t>
  </si>
  <si>
    <t>24 ม.4 ต.บ้านยาง</t>
  </si>
  <si>
    <t>81 ม.4 ต.บ้านยาง</t>
  </si>
  <si>
    <t>76 ม.4 ต.บ้านยาง</t>
  </si>
  <si>
    <t>128 ม.4 ต.บ้านยาง</t>
  </si>
  <si>
    <t>สค.1เดียวกับบ้าน128</t>
  </si>
  <si>
    <t>93 ม.4 ต.บ้านยาง</t>
  </si>
  <si>
    <t>1/2 ม.4 ต.บ้านยาง</t>
  </si>
  <si>
    <t>ที่แปลงเดียวกับบ้าน1/2</t>
  </si>
  <si>
    <t>144 ม.4 ต.บ้านยาง</t>
  </si>
  <si>
    <t>ที่แปลงเดียวกับบ้าน144</t>
  </si>
  <si>
    <t>7 ม.4 ต.บ้านยาง</t>
  </si>
  <si>
    <t>97 ม.4 ต.บ้านยาง</t>
  </si>
  <si>
    <t>ที่แปลงเดียวกับบ้าน97</t>
  </si>
  <si>
    <t>96 ม.4 ต.บ้านยาง</t>
  </si>
  <si>
    <t>27 ม.4 ต.บ้านยาง</t>
  </si>
  <si>
    <t>138 ม.4 ต.บ้านยาง</t>
  </si>
  <si>
    <t>ที่แปลงเดียวกับบ้าน27</t>
  </si>
  <si>
    <t>2/1 ม.4 ต.บ้านยาง</t>
  </si>
  <si>
    <t>28 ม.4 ต.บ้านยาง</t>
  </si>
  <si>
    <t>33 ม.4 ต.บ้านยาง</t>
  </si>
  <si>
    <t>67 ม.4 ต.บ้านยาง</t>
  </si>
  <si>
    <t>173 ม.4 ต.บ้านยาง</t>
  </si>
  <si>
    <t>ที่แปลงเดียวกับบ้าน173</t>
  </si>
  <si>
    <t>137 ม.4 ต.บ้านยาง</t>
  </si>
  <si>
    <t>110 ม.4 ต.บ้านยาง</t>
  </si>
  <si>
    <t>30 ม.4 ต.บ้านยาง</t>
  </si>
  <si>
    <t>55 ม.4 ต.บล้านยาง</t>
  </si>
  <si>
    <t>โฉนดเดียวกับบ้าน74</t>
  </si>
  <si>
    <t>74 ม.5 ต.บ้านยาง</t>
  </si>
  <si>
    <t>56 ม.5 ต.บ้านยาง</t>
  </si>
  <si>
    <t>54 ม.5 ต.บ้านยาง</t>
  </si>
  <si>
    <t>131 ม.5 ต.บ้านยาง</t>
  </si>
  <si>
    <t>45 ม.5 ต.บ้านยาง</t>
  </si>
  <si>
    <t>62 ม.5 ต.บ้านยาง</t>
  </si>
  <si>
    <t>สปก.</t>
  </si>
  <si>
    <t>90 ม.5 ต.บ้านยาง</t>
  </si>
  <si>
    <t>138 ม.5 ต.บ้านยาง</t>
  </si>
  <si>
    <t>122 ม.5 ต.บ้านยาง</t>
  </si>
  <si>
    <t>2 ม.5 ต.บ้านยาง</t>
  </si>
  <si>
    <t>129 ม.5 ต.บ้านยาง</t>
  </si>
  <si>
    <t>14 ม.5 ต.บ้านยาง</t>
  </si>
  <si>
    <t>96 ม.5 ต.บ้านยาง</t>
  </si>
  <si>
    <t>134 ม.5 ต.บ้านยาง</t>
  </si>
  <si>
    <t>22 ม.5 ต.บ้านยาง</t>
  </si>
  <si>
    <t>5 ม.5 ต.บ้านยาง</t>
  </si>
  <si>
    <t>ม.5 ต.บ้านยาง</t>
  </si>
  <si>
    <t>120 ม.5 ต.บ้านยาง</t>
  </si>
  <si>
    <t>94 ม.5 ต.บ้านยาง</t>
  </si>
  <si>
    <t>98 ม.5 ต.บ้านยาง</t>
  </si>
  <si>
    <t>81 ม.5 ต.บ้านยาง</t>
  </si>
  <si>
    <t>51 ม.5 ต.บ้านยาง</t>
  </si>
  <si>
    <t>107 ม.5 ต.บ้านยาง</t>
  </si>
  <si>
    <t>42 ม.5 ต.บ้านยาง</t>
  </si>
  <si>
    <t>127 ม.5 ต.บ้านยาง</t>
  </si>
  <si>
    <t>78 ม.5 ต.บ้านยาง</t>
  </si>
  <si>
    <t>95 ม.5 ต.บ้านยาง</t>
  </si>
  <si>
    <t>26 ม.5 ต.บ้านยาง</t>
  </si>
  <si>
    <t>121 ม.5 ต.บ้านยาง</t>
  </si>
  <si>
    <t>97 ม.5 ต.บ้านยาง</t>
  </si>
  <si>
    <t>โฉนดเดียวกับบ้าน97</t>
  </si>
  <si>
    <t>88 ม.5 ต.บ้านยาง</t>
  </si>
  <si>
    <t>4 ม.5 ต.บ้านยาง</t>
  </si>
  <si>
    <t>100 ม.5 ต.บ้านยาง</t>
  </si>
  <si>
    <t>116 ม.5 ต.บ้านยาง</t>
  </si>
  <si>
    <t>110 ม.5 ต.บ้านยาง</t>
  </si>
  <si>
    <t>143 ม.5 ต.บ้านยาง</t>
  </si>
  <si>
    <t>128 ม.5 ต.บ้านยาง</t>
  </si>
  <si>
    <t>106 ม.5 ต.บ้านยาง</t>
  </si>
  <si>
    <t>63 ม.5 ต.บ้านยาง</t>
  </si>
  <si>
    <t>118 ม.5 ต.บ้านยาง</t>
  </si>
  <si>
    <t>82 ม.5 ต.บ้านยาง</t>
  </si>
  <si>
    <t>102 ม.5 ต.บ้านยาง</t>
  </si>
  <si>
    <t>57 ม.5 ต.บ้านยาง</t>
  </si>
  <si>
    <t>108 ม.5 ต.บ้านยาง</t>
  </si>
  <si>
    <t>28 ม.5 ต.บ้านยาง</t>
  </si>
  <si>
    <t>37 ม.5 ต.บ้านยาง</t>
  </si>
  <si>
    <t>โฉนดเดียวกับบ้าน37</t>
  </si>
  <si>
    <t>137 ม.5 ต.บ้านยาง</t>
  </si>
  <si>
    <t>124 ม.5 ต.บ้านยาง</t>
  </si>
  <si>
    <t>112 ม.5 ต.บ้านยาง</t>
  </si>
  <si>
    <t>โฉนดเดียวกับบ้าน 133</t>
  </si>
  <si>
    <t>35 ม.5 ต.บ้านยาง</t>
  </si>
  <si>
    <t>133 ม.5 ต.บ้านยาง</t>
  </si>
  <si>
    <t>แว้น</t>
  </si>
  <si>
    <t>40 ม.5 ต.บ้านยาง</t>
  </si>
  <si>
    <t>36 ม.5 ต.บ้านยาง</t>
  </si>
  <si>
    <t>โฉนดเดียวกับบ้าน 36</t>
  </si>
  <si>
    <t>47 ม.5 ต.บ้านยาง</t>
  </si>
  <si>
    <t>46 ม.5 ต.บ้านยาง</t>
  </si>
  <si>
    <t>11 ม.5 ต.บ้านยาง</t>
  </si>
  <si>
    <t>30 ม.5 ต.บ้านยาง</t>
  </si>
  <si>
    <t>6 ม.5 ต.บ้านยาง</t>
  </si>
  <si>
    <t>7 ม.5 ต.บ้านยาง</t>
  </si>
  <si>
    <t>8 ม.5 ต.บ้านยาง</t>
  </si>
  <si>
    <t>19 ม.5 ต.บ้านยาง</t>
  </si>
  <si>
    <t>15 ม.5 ต.บ้านยาง</t>
  </si>
  <si>
    <t>93 ม.5 ต.บ้านยาง</t>
  </si>
  <si>
    <t>66 ม.5 ต.บ้านยาง</t>
  </si>
  <si>
    <t>68 ม.5 ต.บ้านยาง</t>
  </si>
  <si>
    <t>20 ม.5 ต.บ้านยาง</t>
  </si>
  <si>
    <t>16 ม.5 ต.บ้านยาง</t>
  </si>
  <si>
    <t>130 ม.5 ต.บ้านยาง</t>
  </si>
  <si>
    <t>92 ม.5 ต.บ้านยาง</t>
  </si>
  <si>
    <t>139 ม.5 ต.บ้านยาง</t>
  </si>
  <si>
    <t>17 ม.5 ต.บ้านยาง</t>
  </si>
  <si>
    <t>125 ม.5 ต.บ้านยาง</t>
  </si>
  <si>
    <t>70 ม.5 ต.บ้านยาง</t>
  </si>
  <si>
    <t>67 ม.5 ต.บ้านยาง</t>
  </si>
  <si>
    <t>132 ม.5 ต.บ้านยาง</t>
  </si>
  <si>
    <t>99 ม.5 ต.บ้านยาง</t>
  </si>
  <si>
    <t>103 ม.5 ต.บ้านยาง</t>
  </si>
  <si>
    <t>105 ม.5 ต.บ้านยาง</t>
  </si>
  <si>
    <t>59 ม.5 ต.บ้านยาง</t>
  </si>
  <si>
    <t>49 ม.5 ต.บ้านยาง</t>
  </si>
  <si>
    <t>50 ม.5 ต.บ้านยาง</t>
  </si>
  <si>
    <t>32 ม.5 ต.บ้านยาง</t>
  </si>
  <si>
    <t>38 ม.5 ต.บ้านยาง</t>
  </si>
  <si>
    <t>12 ม.5 ต.บ้านยาง</t>
  </si>
  <si>
    <t>39 ม.5 ต.บ้านยาง</t>
  </si>
  <si>
    <t>141 ม.5 ต.บ้านยาง</t>
  </si>
  <si>
    <t>23 ม.5 ต.บ้านยาง</t>
  </si>
  <si>
    <t>43 ม.5 ต.บ้านยาง</t>
  </si>
  <si>
    <t>109 ม.5 ต.บ้านยาง</t>
  </si>
  <si>
    <t>โฉนดเดียวกับบ้าน43</t>
  </si>
  <si>
    <t>25 ม.5 ต.บ้านยาง</t>
  </si>
  <si>
    <t>24 ม.5 ต.บ้านยาง</t>
  </si>
  <si>
    <t>10 ม.5 ต.บ้านยาง</t>
  </si>
  <si>
    <t>27 ม.5 ต.บ้านยาง</t>
  </si>
  <si>
    <t>34 ม.5 ต.บ้านยาง</t>
  </si>
  <si>
    <t>61 ม.5 ต.บ้านยาง</t>
  </si>
  <si>
    <t>80 ม.5 ต.บ้านยาง</t>
  </si>
  <si>
    <t>75 ม.5 ต.บ้านยาง</t>
  </si>
  <si>
    <t xml:space="preserve"> ม.5 ต.บ้านยาง</t>
  </si>
  <si>
    <t>76 ม.5 ต.บ้านยาง</t>
  </si>
  <si>
    <t>126 ม.5 ต.บ้านยาง</t>
  </si>
  <si>
    <t>29 ม.5 ต.บ้านยาง</t>
  </si>
  <si>
    <t>101 ม.5 ต.บ้านยาง</t>
  </si>
  <si>
    <t>64 ม.5 ต.บ้านยาง</t>
  </si>
  <si>
    <t>69 ม.5 ต.บ้านยาง</t>
  </si>
  <si>
    <t>โฉนดเดียวกับบ้าน69</t>
  </si>
  <si>
    <t>85 ม.5 ต.บ้านยาง</t>
  </si>
  <si>
    <t>86 ม.5 ต.บ้านยาง</t>
  </si>
  <si>
    <t>142 ม.6 ต.บ้านยาง</t>
  </si>
  <si>
    <t>101 ม.6 ต.บ้านยาง</t>
  </si>
  <si>
    <t>107 ม.6 ต.บ้านยาง</t>
  </si>
  <si>
    <t>109 ม.6 ต.บ้านยาง</t>
  </si>
  <si>
    <t>136 ม.6 ต.บ้านยาง</t>
  </si>
  <si>
    <t>133 ม.6 ต.บ้านยาง</t>
  </si>
  <si>
    <t>4 ม.6 ต.บ้านยาง</t>
  </si>
  <si>
    <t>70 ม.6 ต.บ้านยาง</t>
  </si>
  <si>
    <t>7 ม.6 ต.บ้านยาง</t>
  </si>
  <si>
    <t>11 ม.6 ต.บ้านยาง</t>
  </si>
  <si>
    <t>188 ม.6 ต.บ้านยาง</t>
  </si>
  <si>
    <t>25 ม.6 ต.บ้านยาง</t>
  </si>
  <si>
    <t>212 ม.6 ต.บ้านยาง</t>
  </si>
  <si>
    <t>ม.6 ต.บ้านยาง</t>
  </si>
  <si>
    <t>5 ม.6 ต.บ้านยาง</t>
  </si>
  <si>
    <t>20 ม.6 ต.บ้านยาง</t>
  </si>
  <si>
    <t>93 ม.6 ต.บ้านยาง</t>
  </si>
  <si>
    <t>123 ม.6 ต.บ้านยาง</t>
  </si>
  <si>
    <t>57 ม.6 ต.บ้านยาง</t>
  </si>
  <si>
    <t>42 ม.6 ต.บ้านยาง</t>
  </si>
  <si>
    <t>132 ม.6 ต.บ้านยาง</t>
  </si>
  <si>
    <t>90 ม.6 ต.บ้านยาง</t>
  </si>
  <si>
    <t>34 ม.6 ต.บ้านยาง</t>
  </si>
  <si>
    <t>1 ม.6 ต.บ้านยาง</t>
  </si>
  <si>
    <t>112 ม.6 ต.บ้านยาง</t>
  </si>
  <si>
    <t>160 ม.6 ต.บ้านยาง</t>
  </si>
  <si>
    <t>14 ม.6 ต.บ้านยาง</t>
  </si>
  <si>
    <t>โฉนดเดียวกับบ้าน14</t>
  </si>
  <si>
    <t>89 ม.6 ต.บ้านยาง</t>
  </si>
  <si>
    <t>35 ม.6 ต.บ้านยาง</t>
  </si>
  <si>
    <t>66 ม.6 ต.บ้านยาง</t>
  </si>
  <si>
    <t>137 ม.6 ต.บ้านยาง</t>
  </si>
  <si>
    <t>26 ม.6 ต.บ้านยาง</t>
  </si>
  <si>
    <t>74 ม.6 ต.บ้านยาง</t>
  </si>
  <si>
    <t>115 ม.6 ต.บ้านยาง</t>
  </si>
  <si>
    <t>147 ม.6 ต.บ้านยาง</t>
  </si>
  <si>
    <t>104 ม.6 ต.บ้านยาง</t>
  </si>
  <si>
    <t>98 ม.6 ต.บ้านยาง</t>
  </si>
  <si>
    <t>52 ม.6 ต.บ้านยาง</t>
  </si>
  <si>
    <t>125 ม.6 ต.บ้านยาง</t>
  </si>
  <si>
    <t>24 ม.6 ต.บ้านยาง</t>
  </si>
  <si>
    <t>อุทัย</t>
  </si>
  <si>
    <t>77 ม.6 ต.บ้านยาง</t>
  </si>
  <si>
    <t>148 ม.6 ต.บ้านยาง</t>
  </si>
  <si>
    <t>192 ม.6 ต.บ้านยาง</t>
  </si>
  <si>
    <t>152 ม.6 ต.บ้านยาง</t>
  </si>
  <si>
    <t>143 ม.6 ต.บ้านยาง</t>
  </si>
  <si>
    <t>40 ม.6 ต.บ้านยาง</t>
  </si>
  <si>
    <t>119 ม.6 ต.บ้านยาง</t>
  </si>
  <si>
    <t>78 ม.6 ต.บ้านยาง</t>
  </si>
  <si>
    <t>16 ม.6 ต.บ้านยาง</t>
  </si>
  <si>
    <t>73 ม.6 ต.บ้านยาง</t>
  </si>
  <si>
    <t>83 ม.6 ต.บ้านยาง</t>
  </si>
  <si>
    <t>146 ม.6 ต.บ้านยาง</t>
  </si>
  <si>
    <t>79 ม.6 ต.บ้านยาง</t>
  </si>
  <si>
    <t>48 ม.6 ต.บ้านยาง</t>
  </si>
  <si>
    <t>56 ม.6 ต.บ้านยาง</t>
  </si>
  <si>
    <t>163 ม.6 ต.บ้านยาง</t>
  </si>
  <si>
    <t>60 ม.6 ต.บ้านยาง</t>
  </si>
  <si>
    <t>33 ม.6 ต.บ้านยาง</t>
  </si>
  <si>
    <t>85 ม.6 ต.บ้านยาง</t>
  </si>
  <si>
    <t>43 ม.6 ต.บ้านยาง</t>
  </si>
  <si>
    <t>55 ม.6 ต.บ้านยาง</t>
  </si>
  <si>
    <t>37 ม.6 ต.บ้านยาง</t>
  </si>
  <si>
    <t>149 ม.6 ต.บ้านยาง</t>
  </si>
  <si>
    <t>172 ม.6 ต.บ้านยาง</t>
  </si>
  <si>
    <t>19 ม.6 ต.บ้านยาง</t>
  </si>
  <si>
    <t>50 ม.6 ต.บ้านยาง</t>
  </si>
  <si>
    <t>36 ม.6 ต.บ้านยาง</t>
  </si>
  <si>
    <t>18 ม.6 ต.บ้านยาง</t>
  </si>
  <si>
    <t>134 ม.6 ต.บ้านยาง</t>
  </si>
  <si>
    <t>15 ม.6 ต.บ้านยาง</t>
  </si>
  <si>
    <t>111 ม.6 ต.บ้านยาง</t>
  </si>
  <si>
    <t>171 ม.6 ต.บ้านยาง</t>
  </si>
  <si>
    <t>120 ม.6 ต.บ้านยาง</t>
  </si>
  <si>
    <t>96 ม.6 ต.บ้านยาง</t>
  </si>
  <si>
    <t>47 ม.6 ต.บ้านยาง</t>
  </si>
  <si>
    <t>21 ม.6 ต.บ้านยาง</t>
  </si>
  <si>
    <t>197 ม.6 ต.บ้านยาง</t>
  </si>
  <si>
    <t>23 ม.6 ต.บ้านยาง</t>
  </si>
  <si>
    <t>178 ม.6 ต.บ้านยาง</t>
  </si>
  <si>
    <t>176 ม.6 ต.บ้านยาง</t>
  </si>
  <si>
    <t>โฉนดเดียวกับบ้าน28</t>
  </si>
  <si>
    <t>28 ม.6 ต.บ้านยาง</t>
  </si>
  <si>
    <t>139 ม.6 ต.บ้านยาง</t>
  </si>
  <si>
    <t>27 ม.6 ต.บ้านยาง</t>
  </si>
  <si>
    <t>108 ม.6 ต.บ้านยาง</t>
  </si>
  <si>
    <t>30 ม.6 ต.บ้านยาง</t>
  </si>
  <si>
    <t>10 ม.6 ต.บ้านยาง</t>
  </si>
  <si>
    <t>โฉนดเดียวกับบ้าน10</t>
  </si>
  <si>
    <t>198 ม.6 ต.บ้านยาง</t>
  </si>
  <si>
    <t>158 ม.6 ต.บ้านยาง</t>
  </si>
  <si>
    <t>39 ม.6 ต.บ้านยาง</t>
  </si>
  <si>
    <t>167 ม.6 ต.บ้านยาง</t>
  </si>
  <si>
    <t>128 ม.6 ต.บ้านยาง</t>
  </si>
  <si>
    <t>58 ม.6 ต.บ้านยาง</t>
  </si>
  <si>
    <t>ไม้สองชัน</t>
  </si>
  <si>
    <t>41 ม.6 ต.บ้านยาง</t>
  </si>
  <si>
    <t>46 ม.6 ต.บ้านยาง</t>
  </si>
  <si>
    <t>69 ม.6 ต.บ้านยาง</t>
  </si>
  <si>
    <t>94 ม.6 ต.บ้านยาง</t>
  </si>
  <si>
    <t>65 ม.6 ต.บ้านยาง</t>
  </si>
  <si>
    <t>86 ม.6 ต.บ้านยาง</t>
  </si>
  <si>
    <t>61 ม.6 ต.บ้านยาง</t>
  </si>
  <si>
    <t>154 ม.6 ต.บ้านยาง</t>
  </si>
  <si>
    <t>29 ม.6 ต.บ้านยาง</t>
  </si>
  <si>
    <t>53 ม.6 ต.บ้านยาง</t>
  </si>
  <si>
    <t>13 ม.6 ต.บ้านยาง</t>
  </si>
  <si>
    <t>95 ม.6 ต.บ้านยาง</t>
  </si>
  <si>
    <t>99 ม.6 ต.บ้านยาง</t>
  </si>
  <si>
    <t>54 ม.6 ต.บ้านยาง</t>
  </si>
  <si>
    <t>3 ม.6 ต.บ้านยาง</t>
  </si>
  <si>
    <t>82 ม.6 ต.บ้านยาง</t>
  </si>
  <si>
    <t>64 ม.6 ต.บ้านยาง</t>
  </si>
  <si>
    <t>106 ม.6 ต.บ้านยาง</t>
  </si>
  <si>
    <t>182 ม.6 ต.บ้านยาง</t>
  </si>
  <si>
    <t>42 ม.10 ต.บ้านยาง</t>
  </si>
  <si>
    <t>258 ม.4 ต.บ้านยาง</t>
  </si>
  <si>
    <t>230 ม.2 ต.บ้านยาง</t>
  </si>
  <si>
    <t>28 ม.2 ต.บ้านยาง</t>
  </si>
  <si>
    <t>64 ม.2 ต.บ้านยาง</t>
  </si>
  <si>
    <t>11 ม.13 ต.บ้านยาง</t>
  </si>
  <si>
    <t>4 ม.10 ต.บ้านยาง</t>
  </si>
  <si>
    <t>144 ม.10 ต.บ้านยาง</t>
  </si>
  <si>
    <t>บ้านเดี่ยว 2ชั้น</t>
  </si>
  <si>
    <t>บ้าน</t>
  </si>
  <si>
    <t>ร้านค้า</t>
  </si>
  <si>
    <t>178 ม.10 ต.บ้านยาง</t>
  </si>
  <si>
    <t>137 ม.10 ต.บ้านยาง</t>
  </si>
  <si>
    <t>16 ม.13 ต.บ้านยาง</t>
  </si>
  <si>
    <t>88 ม.8 ต.บ้านยาง</t>
  </si>
  <si>
    <t>85 ม.8 ต.บ้านยาง</t>
  </si>
  <si>
    <t>124 ม.8 ต.บ้านยาง</t>
  </si>
  <si>
    <t xml:space="preserve">บ้านเดี่ยว </t>
  </si>
  <si>
    <t>76/1 ม.1 ต.บ้านยาง</t>
  </si>
  <si>
    <t>เช่าพื้นที่</t>
  </si>
  <si>
    <t>ม.1 ต.บ้านยาง</t>
  </si>
  <si>
    <t>158 ม.1 ต.บ้านยาง</t>
  </si>
  <si>
    <t>หนูกาญจ์</t>
  </si>
  <si>
    <t>จิราภา</t>
  </si>
  <si>
    <t>173 ม.6 ต.บ้านยาง</t>
  </si>
  <si>
    <t>สิกฤษฎิ</t>
  </si>
  <si>
    <t>กันจา</t>
  </si>
  <si>
    <t>3 ม.5 ต.บ้านยาง</t>
  </si>
  <si>
    <t>ร้านซ่อมรถ</t>
  </si>
  <si>
    <t>จิราภร</t>
  </si>
  <si>
    <t>จาก</t>
  </si>
  <si>
    <t>วิโรจน์</t>
  </si>
  <si>
    <t>53 ม.5 ต.บ้านยาง</t>
  </si>
  <si>
    <t>เฉลียว</t>
  </si>
  <si>
    <t>ม.11 ต.บ้านยาง</t>
  </si>
  <si>
    <t>ละเอียด</t>
  </si>
  <si>
    <t>46 ม.11 ต.บ้านยาง</t>
  </si>
  <si>
    <t>125 ม.4 ต.บ้านยาง</t>
  </si>
  <si>
    <t>วิณิชชาญา</t>
  </si>
  <si>
    <t>ม.9 ต.บ้านยาง</t>
  </si>
  <si>
    <t>206 ม.9 ต.บ้านยาง</t>
  </si>
  <si>
    <t>คำปุ่น</t>
  </si>
  <si>
    <t>ไม่มีเอสารสิทธิ์</t>
  </si>
  <si>
    <t>จันทร์จิรา</t>
  </si>
  <si>
    <t>จารุณี</t>
  </si>
  <si>
    <t>9 ม.12 ต.บ้านยาง</t>
  </si>
  <si>
    <t>สถานที่ตั้ง(หมู่บ้าน/ชุมชน ตำบล)</t>
  </si>
  <si>
    <t>คำนวณเป็นตาราง</t>
  </si>
  <si>
    <t>ราคาประเมินต่อตารางวา(บาท)</t>
  </si>
  <si>
    <t>รวมราคาประเมินที่ดิน (บาท)</t>
  </si>
  <si>
    <t>ประเภทสิ่งปลูกสร้าง</t>
  </si>
  <si>
    <t>ลักษณะสิ่งปลูกสร้าง</t>
  </si>
  <si>
    <t>ขนาดพื้นที่สิ่งปลูกสร้างตรางเมตร</t>
  </si>
  <si>
    <t>ราคาประเมินต่อตารางเมตร(บาท)</t>
  </si>
  <si>
    <t>รวมราคาสิ่งปลูกสร้าง</t>
  </si>
  <si>
    <t>ค่าเสื่อมอายุโรงเรือน(ปี)</t>
  </si>
  <si>
    <t>คิดเป็นค่าเสื่อม(บาท)</t>
  </si>
  <si>
    <t>ราคาประเมินสิ่งปลูกสร้างหลังหักค่าเสื่อม</t>
  </si>
  <si>
    <t>รวมราคาประเมินของที่ดินและสิ่งปลูกสร้าง(บาท)</t>
  </si>
  <si>
    <t>ราคาประเมินที่ดินและสิ่งปลูกสร้างตามสัดส่วนการใช้ประโยชน์</t>
  </si>
  <si>
    <t>หักมูลค่าฐานภาษีที่ได้รับยกเว้น(ล้านบาท)</t>
  </si>
  <si>
    <t>คงเหลือราคาประเมินทุนทรัพย์ที่ต้องเสียภาษี(บาท)</t>
  </si>
  <si>
    <t>อัตราภาษี(ร้อยละ</t>
  </si>
  <si>
    <t>ราคาประเมินทุนทรัพย์ที่ต้องเสียภาษี(ส่วนสด90%)</t>
  </si>
  <si>
    <t>คงเหลือราคาประเมินทุนทรัพย์ที่ต้องเสียภาษี</t>
  </si>
  <si>
    <t>ประเภทที่ดิน</t>
  </si>
  <si>
    <t>เลขที่ดิน</t>
  </si>
  <si>
    <t>องค์การปกปกครองส่วนท่องถิ่น องคการบริหารส่วนตำบลบ้านยาง</t>
  </si>
  <si>
    <t xml:space="preserve">                      ราคาประเมินทุนทรัพย์ของที่ดินและสิ่งปลูกสร้าง</t>
  </si>
  <si>
    <t xml:space="preserve">   ชื่อ  บริษัท  ตั้งพรชัยฟาร์ม  จำกัด  บ้านเลขที่ 42  หมู่ที่  10</t>
  </si>
  <si>
    <t>อาคาร</t>
  </si>
  <si>
    <t>สำนักงาน</t>
  </si>
  <si>
    <t>ที่พัก</t>
  </si>
  <si>
    <t>เก็บวัสดุ</t>
  </si>
  <si>
    <t>โรงอาร</t>
  </si>
  <si>
    <t>เครื่องไฟฟ้า</t>
  </si>
  <si>
    <t>สเปรย์รถยนต์</t>
  </si>
  <si>
    <t>จอดรถ</t>
  </si>
  <si>
    <t>ป้อมยาม</t>
  </si>
  <si>
    <t>รวม</t>
  </si>
  <si>
    <t xml:space="preserve">             ชื่อ  นรินทร์  ทรัพย์สุข  บ้านเลขที่ 230  หมู่ที่  2</t>
  </si>
  <si>
    <t xml:space="preserve">             ชื่อ  ส้มจีน  บุญเรือง  บ้านเลขที่ 28  หมู่ที่  2</t>
  </si>
  <si>
    <t xml:space="preserve">             ชื่อ  บุญเยี่ยม  ชาติดำดี  บ้านเลขที่ 64  หมู่ที่  2</t>
  </si>
  <si>
    <t xml:space="preserve">            ชื่อ  กว้าง  สุดตาชาติ  บ้านเลขที่ 11  หมู่ที่  13</t>
  </si>
  <si>
    <t xml:space="preserve">             ชื่อ  อึ่ง  เสาเคหา  บ้านเลขที่ 144  หมู่ที่  10</t>
  </si>
  <si>
    <t xml:space="preserve">             ชื่อ  พรทิพย์  เทียรวรรณ์  บ้านเลขที่ 4  หมู่ที่  10</t>
  </si>
  <si>
    <t xml:space="preserve">            ชื่อ  ร้านวิบูลย์พาณิชย์  บ้านเลขที่ 178  หมู่ที่  10</t>
  </si>
  <si>
    <t xml:space="preserve">            ชื่อ  สมปอง  สวัสดีลาภา  บ้านเลขที่ 137  หมู่ที่  10</t>
  </si>
  <si>
    <t xml:space="preserve">            ชื่อ  ประจวบ  เข็มขาว  บ้านเลขที่ 16  หมู่ที่  13</t>
  </si>
  <si>
    <t xml:space="preserve">            ชื่อ วสันต์  เต็มวิบูลย์โชค  บ้านเลขที่ 88  หมู่ที่  8</t>
  </si>
  <si>
    <t xml:space="preserve">             ชื่อ  ผ่องศรี  เทพศรัทธา  บ้านเลขที่ 85  หมู่ที่  8</t>
  </si>
  <si>
    <t xml:space="preserve">           ชื่อ  ทัยมน  เขยจะโป๊ะ  บ้านเลขที่ 124  หมู่ที่  8</t>
  </si>
  <si>
    <t xml:space="preserve">                    ราคาประเมินทุนทรัพย์ของที่ดินและสิ่งปลูกสร้าง</t>
  </si>
  <si>
    <t xml:space="preserve">               ชื่อ จันทร์  ครุฑแก้ว   บ้านเลขที่   หมู่ที่  6</t>
  </si>
  <si>
    <t xml:space="preserve">               ชื่อ สิกฤษฎิ์  อุทธาพงศ์   บ้านเลขที่   หมู่ที่ 6</t>
  </si>
  <si>
    <t xml:space="preserve">               ชื่อ สำดวน  ซึมรัมย์   บ้านเลขที่   หมู่ที่  5</t>
  </si>
  <si>
    <t xml:space="preserve">               ชื่อ อุทัย  อาจสม   บ้านเลขที่   หมู่ที่  5</t>
  </si>
  <si>
    <t xml:space="preserve">               ชื่อ น้อย  สีทน  บ้านเลขที่   หมู่ที่  5</t>
  </si>
  <si>
    <t xml:space="preserve">               ชื่อ สำรวย  คัณทักษ์   บ้านเลขที่ 142   หมู่ที่  12</t>
  </si>
  <si>
    <t>142 ม.12 ต.บ้านยาง</t>
  </si>
  <si>
    <t xml:space="preserve">               ชื่อ จาก  เกิดทวีพันธ์   บ้านเลขที่    หมู่ที่  5</t>
  </si>
  <si>
    <t xml:space="preserve">               ชื่อ แว้น  ยัดสระน้อย   บ้านเลขที่ 40   หมู่ที่ 5</t>
  </si>
  <si>
    <t xml:space="preserve">               ชื่อ วิโรจน์  นาสูงเนิน   บ้านเลขที่ 53   หมู่ที่ 5</t>
  </si>
  <si>
    <t xml:space="preserve">               ชื่อ เฉลียว  ทันดี   บ้านเลขที่   หมู่ที่ 11 </t>
  </si>
  <si>
    <t xml:space="preserve">               ชื่อ ละเอียด  สะทุมรัมย์  บ้านเลขที่ 46   หมู่ที่ 11 </t>
  </si>
  <si>
    <t xml:space="preserve">               ชื่อ ดลนภา  เกตุแก้ว   บ้านเลขที่ 22   หมู่ที่ 4</t>
  </si>
  <si>
    <t xml:space="preserve">               ชื่อ สมพร  ร่วมพล   บ้านเลขที่ 125   หมู่ที่ 4</t>
  </si>
  <si>
    <t xml:space="preserve">               ชื่อ วิณิชชาญา  พงพัน   บ้านเลขที่    หมู่ที่  9</t>
  </si>
  <si>
    <t xml:space="preserve">               ชื่อ แจ้ง  รินอำภา   บ้านเลขที่ 206  หมู่ที่ 9</t>
  </si>
  <si>
    <t>แ</t>
  </si>
  <si>
    <t xml:space="preserve">               ชื่อ คำปุ่น  ศรีสุวรรณ์   บ้านเลขที่   หมู่ที่  3</t>
  </si>
  <si>
    <t xml:space="preserve">               ชื่อบุปผา  เกตุชาติ   บ้านเลขที่ 195  หมู่ที่ 3</t>
  </si>
  <si>
    <t xml:space="preserve">               ชื่อ จันทร์จิรา  เกตุชาติ  บ้านเลขที่   หมู่ที่ 3</t>
  </si>
  <si>
    <t xml:space="preserve">               ชื่อ จำนงค์  เกตุชาติ   บ้านเลขที่ 193   หมู่ที่  3</t>
  </si>
  <si>
    <t xml:space="preserve">               ชื่อ จารุณี วัฒนา  บ้านเลขที่ 9   หมู่ที่  12</t>
  </si>
  <si>
    <t xml:space="preserve">               ชื่อ กันจา  พยัคฆะ   บ้านเลขที่ 3  หมู่ที่  5</t>
  </si>
  <si>
    <t>181 ม.6 ต.บ้านยาง</t>
  </si>
  <si>
    <t>45 ม.6 ต.บ้านยาง</t>
  </si>
  <si>
    <t>8 ม.6 ต.บ้านยาง</t>
  </si>
  <si>
    <t>190 ม.6 ต.บ้านยาง</t>
  </si>
  <si>
    <t>โฉนดเดียวกับบ้าน190</t>
  </si>
  <si>
    <t>102 ม.6 ต.บ้านยาง</t>
  </si>
  <si>
    <t>71 ม.6 ต.บ้านยาง</t>
  </si>
  <si>
    <t>103 ม.6 ต.บ้านยาง</t>
  </si>
  <si>
    <t>67 ม.6 ต.บ้านยาง</t>
  </si>
  <si>
    <t>76 ม.6 ต.บ้านยาง</t>
  </si>
  <si>
    <t>72 ม.6 ต.บ้านยาง</t>
  </si>
  <si>
    <t>59 ม.6 ต.บ้านยาง</t>
  </si>
  <si>
    <t>6 ม.6 ต.บ้านยาง</t>
  </si>
  <si>
    <t>โฉนดเดียวกับบ้าน 6</t>
  </si>
  <si>
    <t>157 ม.6 ต.บ้านยาง</t>
  </si>
  <si>
    <t>100 ม.6 ต.บ้านยาง</t>
  </si>
  <si>
    <t>183 ม.6 ต.บ้านยาง</t>
  </si>
  <si>
    <t>126 ม.6 ต.บ้านยาง</t>
  </si>
  <si>
    <t>80 ม.6 ต.บ้านยาง</t>
  </si>
  <si>
    <t>62 ม.6 ต.บ้านยาง</t>
  </si>
  <si>
    <t>196 ม.6 ต.บ้านยาง</t>
  </si>
  <si>
    <t>145 ม.6 ต.บ้านยาง</t>
  </si>
  <si>
    <t>38 ม.6 ต.บ้านยาง</t>
  </si>
  <si>
    <t>88 ม.6 ต.บ้านยาง</t>
  </si>
  <si>
    <t>32 ม.6 ต.บ้านยาง</t>
  </si>
  <si>
    <t>159 ม.6 ต.บ้านยาง</t>
  </si>
  <si>
    <t>81 ม.6 ต.บ้านยาง</t>
  </si>
  <si>
    <t>144 ม.6 ต.บ้านยาง</t>
  </si>
  <si>
    <t>130 ม.6 ต.บ้านยาง</t>
  </si>
  <si>
    <t>17 ม.6 ต.บ้านยาง</t>
  </si>
  <si>
    <t>118 ม.6 ต.บ้านยาง</t>
  </si>
  <si>
    <t>174 ม.6 ต.บ้านยาง</t>
  </si>
  <si>
    <t xml:space="preserve">               ชื่อ ทองย้อย  แสนสุข  บ้านเลขที่    หมู่ที่  1</t>
  </si>
  <si>
    <t>อาคารโครงเหล็ก</t>
  </si>
  <si>
    <t>เสาร์โทรคมนาคม</t>
  </si>
  <si>
    <t>คำนวณเป็นตารางวา</t>
  </si>
  <si>
    <t xml:space="preserve">                  ชื่อ  บริษัท ชูวิทย์ฟาร์ม(2019)  จำกัด</t>
  </si>
  <si>
    <t xml:space="preserve">ท </t>
  </si>
  <si>
    <t xml:space="preserve">               ชื่อ จิรภา  ไลไธสง   บ้านเลขที่173   หมู่ที่  6</t>
  </si>
  <si>
    <t xml:space="preserve">               ชื่อ ศิราพร  กิ่งวงษา  บ้านเลขที่ 56  หมู่ที่ 5</t>
  </si>
  <si>
    <t>สถานที่ตั้ง(หมู่บ้าน/ชุมชนตำบล)</t>
  </si>
  <si>
    <t>รวมราคาประเมินที่ดิน(บาท)</t>
  </si>
  <si>
    <t>ขนาดพื้นที่สิ่งปลูกสร้างตารางเมตร</t>
  </si>
  <si>
    <t>คิดเป็นเศษส่วนการใช้ประโยชน์(ร้อยละ)</t>
  </si>
  <si>
    <t>ราคาประเมินที่ดินและสิ่งปลูกสร้างตามสัดส่วนการใช้ประโยชน์(บาท)</t>
  </si>
  <si>
    <t>อัตราภาษี(ร้อยละ)</t>
  </si>
  <si>
    <t>17 ม.7 ต.บ้านยาง</t>
  </si>
  <si>
    <t>36 ม.7 ต.บ้านยาง</t>
  </si>
  <si>
    <t>72 ม.7 ต.บ้านยาง</t>
  </si>
  <si>
    <t>48 ม.7 ต.บ้านยาง</t>
  </si>
  <si>
    <t>64 ม.7 ต.บ้านยาง</t>
  </si>
  <si>
    <t>101 ม.7 ต.บ้านยาง</t>
  </si>
  <si>
    <t>26 ม.7 ต.บ้านยาง</t>
  </si>
  <si>
    <t>70 ม.7 ต.บ้านยาง</t>
  </si>
  <si>
    <t>33 ม.7 ต.บ้านยาง</t>
  </si>
  <si>
    <t>66 ม.7 ต.บ้านยาง</t>
  </si>
  <si>
    <t>60 ม.7 ต.บ้านยาง</t>
  </si>
  <si>
    <t>55 ม.7 ต.บ้านยาง</t>
  </si>
  <si>
    <t>68 ม.7 ต.บ้านยาง</t>
  </si>
  <si>
    <t>ไม้สองชั้น</t>
  </si>
  <si>
    <t>43 ม.7 ต.บ้านยาง</t>
  </si>
  <si>
    <t>100 ม.7 ต.บ้านยาง</t>
  </si>
  <si>
    <t xml:space="preserve">               ชื่อ ดาวใจ  เสาร์ทอง   บ้านเลขที่ 79/1   หมู่ที่ 4 </t>
  </si>
  <si>
    <t>98 ม.7 ต.บ้านยาง</t>
  </si>
  <si>
    <t>9 ม.7 ต.บ้านยาง</t>
  </si>
  <si>
    <t>76 ม.7 ต.บ้านยาง</t>
  </si>
  <si>
    <t>15 ม.7 ต.บ้านยาง</t>
  </si>
  <si>
    <t>น.ส3ก.</t>
  </si>
  <si>
    <t>41 ม.7 ต.บ้านยาง</t>
  </si>
  <si>
    <t>3 ม.7 ต.บ้านยาง</t>
  </si>
  <si>
    <t>61 ม.7 ต.บ้านยาง</t>
  </si>
  <si>
    <t>86 ม.7 ต.บ้านยาง</t>
  </si>
  <si>
    <t>6 ม.7 ต.บ้านยาง</t>
  </si>
  <si>
    <t>57 ม.7 ต.บ้านยาง</t>
  </si>
  <si>
    <t>37 ม.7 ต.บ้านยาง</t>
  </si>
  <si>
    <t>85 ม.7 ต.บ้านยาง</t>
  </si>
  <si>
    <t>31 ม.7 ต.บ้านยาง</t>
  </si>
  <si>
    <t>โฉนดเดียวกับบ้าน31</t>
  </si>
  <si>
    <t>10 ม.7 ต.บ้านยาง</t>
  </si>
  <si>
    <t>28 ม.7 ต.บ้านยาง</t>
  </si>
  <si>
    <t>49 ม.7 ต.บ้านยาง</t>
  </si>
  <si>
    <t>น.ส3</t>
  </si>
  <si>
    <t>1 ม.7 ต.บ้านยาง</t>
  </si>
  <si>
    <t>69 ม.7 ต.บ้านยาง</t>
  </si>
  <si>
    <t>โฉนดเดียวกับบ้าน 1</t>
  </si>
  <si>
    <t>81 ม.7 ต.บ้านยาง</t>
  </si>
  <si>
    <t>16 ม.7 ต.บ้านยาง</t>
  </si>
  <si>
    <t>20 ม.7 ต.บ้านยาง</t>
  </si>
  <si>
    <t>47 ม.7 ต.บ้านยาง</t>
  </si>
  <si>
    <t>19 ม.7 ต.บ้านยาง</t>
  </si>
  <si>
    <t xml:space="preserve">               ชื่อ บริษัท  บีเอฟเคที (ประเทศไทย)  จำกัด  </t>
  </si>
  <si>
    <t>ภ.ด.ส.7</t>
  </si>
  <si>
    <t>96 ม.7 ต.บ้านยาง</t>
  </si>
  <si>
    <t>13 ม.7 ต.บ้านยาง</t>
  </si>
  <si>
    <t>ม.7 ต.บ้านยาง</t>
  </si>
  <si>
    <t>25 ม.7 ต.บ้านยาง</t>
  </si>
  <si>
    <t>39 ม.7 ต.บ้านยาง</t>
  </si>
  <si>
    <t>11 ม.7 ต.บ้านยาง</t>
  </si>
  <si>
    <t>35 ม.7 ต.บ้านยาง</t>
  </si>
  <si>
    <t>89 ม.7 ต.บ้านยาง</t>
  </si>
  <si>
    <t>79 ม.7 ต.บ้านยาง</t>
  </si>
  <si>
    <t>45 ม.7 ต.บ้านยาง</t>
  </si>
  <si>
    <t>23 ม.7 ต.บ้านยาง</t>
  </si>
  <si>
    <t>12 ม.7 ต.บ้านยาง</t>
  </si>
  <si>
    <t>80 ม.7 ต.บ้านยาง</t>
  </si>
  <si>
    <t>4 ม.7 ต.บ้านยาง</t>
  </si>
  <si>
    <t>24 ม.7 ต.บ้านยาง</t>
  </si>
  <si>
    <t>95 ม.7 ต.บ้านยาง</t>
  </si>
  <si>
    <t>22 ม.7 ต.บ้านยาง</t>
  </si>
  <si>
    <t>18 ม.7ต.บ้านยาง</t>
  </si>
  <si>
    <t>52 ม.7 ต.บ้านยาง</t>
  </si>
  <si>
    <t>44 ม.7 ต.บ้านยาง</t>
  </si>
  <si>
    <t>40 ม.7 ต.บ้านยาง</t>
  </si>
  <si>
    <t>91 ม.7 ต.บ้านยาง</t>
  </si>
  <si>
    <t>โฉนดเดียวกับบ้าน 91</t>
  </si>
  <si>
    <t>78 ม.7 ต.บ้านยาง</t>
  </si>
  <si>
    <t>โฉนดเดียวกับบ้าน 44</t>
  </si>
  <si>
    <t>93 ม.7 ต.บ้านยาง</t>
  </si>
  <si>
    <t>38 ม.7 ต.บ้านยาง</t>
  </si>
  <si>
    <t>29 ม.7 ต.บ้านยาง</t>
  </si>
  <si>
    <t>59 ม.7 ต.บ้านยาง</t>
  </si>
  <si>
    <t>2 ม.7 ต.บ้านยาง</t>
  </si>
  <si>
    <t>97 ม.7 ต.บ้านยาง</t>
  </si>
  <si>
    <t>27 ม.7 ต.บ้านยาง</t>
  </si>
  <si>
    <t>83 ม.7 ต.บ้านยาง</t>
  </si>
  <si>
    <t>โฉนดเดียวกับบ้าน 68</t>
  </si>
  <si>
    <t>75 ม.7 ต.บ้านยาง</t>
  </si>
  <si>
    <t>8 ม.7 ต.บ้านยาง</t>
  </si>
  <si>
    <t>67 ม.7 ต.บ้านยาง</t>
  </si>
  <si>
    <t>84 ม.7 ต.บ้านยาง</t>
  </si>
  <si>
    <t>63 ม.7 ต.บ้านยาง</t>
  </si>
  <si>
    <t>21 ม.7 ต.บ้านยาง</t>
  </si>
  <si>
    <t>65 ม.7 ต.บ้านยาง</t>
  </si>
  <si>
    <t>90 ม.7 ต.บ้านยาง</t>
  </si>
  <si>
    <t>71 ม.7 ต.บ้านยาง</t>
  </si>
  <si>
    <t>73 ม.7 ต.บ้านยาง</t>
  </si>
  <si>
    <t>82 ม.7 ต.บ้านยาง</t>
  </si>
  <si>
    <t>77 ม.7 ต.บ้านยาง</t>
  </si>
  <si>
    <t>51 ม.7 ต.บ้านยาง</t>
  </si>
  <si>
    <t>50 ม.7 ต.บ้านยาง</t>
  </si>
  <si>
    <t>54 ม.7 ต.บ้นยาง</t>
  </si>
  <si>
    <t>30 ม.7 ต.บ้านยาง</t>
  </si>
  <si>
    <t>7 ม.7 ต.บ้านยาง</t>
  </si>
  <si>
    <t>32 ม.7 ต.บ้านยาง</t>
  </si>
  <si>
    <t>56 ม.8 ต.บ้านยาง</t>
  </si>
  <si>
    <t>ม.8 ต.บ้านยาง</t>
  </si>
  <si>
    <t>111 ม.8 ต.บ้านยาง</t>
  </si>
  <si>
    <t>7 ม.8 ต.บ้านยาง</t>
  </si>
  <si>
    <t>10 ม.8 ต.บ้านยาง</t>
  </si>
  <si>
    <t>52 ม.8 ต.บ้านยาง</t>
  </si>
  <si>
    <t>9 ม.8 ต.บ้านยาง</t>
  </si>
  <si>
    <t>22 ม.8 ต.บ้านยาง</t>
  </si>
  <si>
    <t>30 ม.8 ต.บ้านยาง</t>
  </si>
  <si>
    <t>4 ม.8 ต.บ้านยาง</t>
  </si>
  <si>
    <t>โฉนดเดียวกับบ้าน4</t>
  </si>
  <si>
    <t>118 ม.8 ต.บ้านยาง</t>
  </si>
  <si>
    <t>8 ม.8 ต.บ้านยาง</t>
  </si>
  <si>
    <t>81 ม.8 ต.บ้านยาง</t>
  </si>
  <si>
    <t>49 ม.8 ต.บ้านยาง</t>
  </si>
  <si>
    <t>33 ม.8 ต.บ้านยาง</t>
  </si>
  <si>
    <t>36 ม.8 ต.บ้านยาง</t>
  </si>
  <si>
    <t>42 ม.8 ต.บ้านยาง</t>
  </si>
  <si>
    <t>73 ม.8 ต.บ้านยาง</t>
  </si>
  <si>
    <t>61 ม.8 ต.บ้านยาง</t>
  </si>
  <si>
    <t>24 ม.8 ต.บ้านยาง</t>
  </si>
  <si>
    <t>102 ม.8 ต.บ้านยาง</t>
  </si>
  <si>
    <t>โฉนดเดียวกับบ้าน57</t>
  </si>
  <si>
    <t>57 ม.8 ต.บ้านยาง</t>
  </si>
  <si>
    <t>32 ม.8 ต.บ้านยาง</t>
  </si>
  <si>
    <t>79 ม.8 ต.บ้านยาง</t>
  </si>
  <si>
    <t>74 ม.8 ต.บ้านยาง</t>
  </si>
  <si>
    <t>6 ม.8 ต.บ้านยาง</t>
  </si>
  <si>
    <t>5 ม.8 ต.บ้านยาง</t>
  </si>
  <si>
    <t>12 ม.8 ต.บ้านยาง</t>
  </si>
  <si>
    <t>41 ม.8 ต.บ้านยาง</t>
  </si>
  <si>
    <t>โฉนดเดียวกับบ้าน41</t>
  </si>
  <si>
    <t>123 ม.8 ต.บ้านยาง</t>
  </si>
  <si>
    <t>ไม้ใต้ถุงโลง</t>
  </si>
  <si>
    <t>78 ม.8 ต.บ้านยาง</t>
  </si>
  <si>
    <t>125 ม.8 ต.บ้านยาง</t>
  </si>
  <si>
    <t>53 ม.8 ต.บ้านยาง</t>
  </si>
  <si>
    <t>71 ม.8 ต.บ้านยาง</t>
  </si>
  <si>
    <t>55 ม.8 ต.บ้านยาง</t>
  </si>
  <si>
    <t>80 ม.8 ต.บ้านยาง</t>
  </si>
  <si>
    <t>62 ม.8 ต.บ้านยาง</t>
  </si>
  <si>
    <t>31 ม.8 ต.บ้านยาง</t>
  </si>
  <si>
    <t>39 ม.8 ต.บ้านยาง</t>
  </si>
  <si>
    <t>37 ม.8 ต.บ้านยาง</t>
  </si>
  <si>
    <t>97 ม.8 ต.บ้านยาง</t>
  </si>
  <si>
    <t>109 ม.8 ต.บ้านยาง</t>
  </si>
  <si>
    <t>60 ม.8 ต.บ้านยาง</t>
  </si>
  <si>
    <t>46 ม.8 ต.บ้านยาง</t>
  </si>
  <si>
    <t>29 ม.8 ต.บ้านยาง</t>
  </si>
  <si>
    <t>64 ม.8 ต.บ้านยาง</t>
  </si>
  <si>
    <t>66 ม.8 ต.บ้านยาง</t>
  </si>
  <si>
    <t>104 ม.8 ต.บ้านยาง</t>
  </si>
  <si>
    <t>105 ม.8 ต.บ้านยาง</t>
  </si>
  <si>
    <t>98 ม.8 ต.บ้านยาง</t>
  </si>
  <si>
    <t>106 ม.8 ต.บ้านยาง</t>
  </si>
  <si>
    <t>26 ม.8 ต.บ้านยาง</t>
  </si>
  <si>
    <t>103 ม.8 ต.บ้านยาง</t>
  </si>
  <si>
    <t>47 ม.8 ต.บ้านยาง</t>
  </si>
  <si>
    <t>89 ม.8 ต.บ้านยาง</t>
  </si>
  <si>
    <t>50 ม.8 ต.บ้านยาง</t>
  </si>
  <si>
    <t>100 ม.8 ต.บ้านยาง</t>
  </si>
  <si>
    <t>โฉนดเดียวกับบ้าน100</t>
  </si>
  <si>
    <t>96 ม.8 ต.บ้านยาง</t>
  </si>
  <si>
    <t>35 ม.8 ต.บ้านยาง</t>
  </si>
  <si>
    <t>95 ม.8 ต.บ้านยาง</t>
  </si>
  <si>
    <t>14 ม.8 ต.บ้านยาง</t>
  </si>
  <si>
    <t>43 ม.8 ต.บ้านยาง</t>
  </si>
  <si>
    <t>45 ม.8 ต.บ้านยาง</t>
  </si>
  <si>
    <t>92 ม.8 ต.บ้านยาง</t>
  </si>
  <si>
    <t>65 ม.8 ต.บ้านยาง</t>
  </si>
  <si>
    <t>44 ม.8 ต.บ้านยาง</t>
  </si>
  <si>
    <t>93 ม.8 ต.บ้านยาง</t>
  </si>
  <si>
    <t>101 ม.8 ต.บ้านยาง</t>
  </si>
  <si>
    <t>54 ม.8 ต.บ้านยาง</t>
  </si>
  <si>
    <t>48 ม.8 ต.บ้านยาง</t>
  </si>
  <si>
    <t>72 ม.8 ต.บ้านยาง</t>
  </si>
  <si>
    <t>โฉนดเดียวกับบ้าน72</t>
  </si>
  <si>
    <t>132 ม.8 ต.บ้านยาง</t>
  </si>
  <si>
    <t>ปูนชั้นเดี่ยว</t>
  </si>
  <si>
    <t>94 ม.8 ต.บ้านยาง</t>
  </si>
  <si>
    <t>116 ม.8 ต.บ้านยาง</t>
  </si>
  <si>
    <t>2 ม.8 ต.บ้านยาง</t>
  </si>
  <si>
    <t>172 ม.8 ต.บ้านยาง</t>
  </si>
  <si>
    <t>114 ม.8 ต.บ้านยาง</t>
  </si>
  <si>
    <t>17 ม.8 ต.บ้านยาง</t>
  </si>
  <si>
    <t>20 ม.8 ต.บ้านยาง</t>
  </si>
  <si>
    <t>115 ม.8 ต.บ้านยาง</t>
  </si>
  <si>
    <t>76 ม.8 ต.บ้านยาง</t>
  </si>
  <si>
    <t>11 ม.8 ต.บ้านยาง</t>
  </si>
  <si>
    <t>21 ม.8 ต.บ้านยาง</t>
  </si>
  <si>
    <t>99 ม.8 ต.บ้านยาง</t>
  </si>
  <si>
    <t>75 ม.8 ต.บ้านยาง</t>
  </si>
  <si>
    <t>23 ม.8 ต.บ้านยาง</t>
  </si>
  <si>
    <t>3 ม.8 ต.บ้านยาง</t>
  </si>
  <si>
    <t>1 ม.8 ต.บ้านยาง</t>
  </si>
  <si>
    <t>59 ม.8 ต.บ้านยาง</t>
  </si>
  <si>
    <t>34 ม.8 ต.บ้านยาง</t>
  </si>
  <si>
    <t>28 ม.8 ต.บ้านยาง</t>
  </si>
  <si>
    <t>58 ม.8 ต.บ้านยาง</t>
  </si>
  <si>
    <t>134 ม.8 ต.บ้านยาง</t>
  </si>
  <si>
    <t>25 ม.8 ต.บ้านยาง</t>
  </si>
  <si>
    <t>83 ม.8 ต.บ้านยาง</t>
  </si>
  <si>
    <t>19 ม.8 ต.บ้านยาง</t>
  </si>
  <si>
    <t>40 ม.8 ต.บ้านยาง</t>
  </si>
  <si>
    <t>โฉนดเดียวกับบ้าน40</t>
  </si>
  <si>
    <t>90 ม.8 ต.บ้านยาง</t>
  </si>
  <si>
    <t>70 ม.8 ต.บ้านยาง</t>
  </si>
  <si>
    <t>126 ม.8 ต.บ้านยาง</t>
  </si>
  <si>
    <t>68 ม.8 ต.บ้านยาง</t>
  </si>
  <si>
    <t>87 ม.8 ต.บ้านยาง</t>
  </si>
  <si>
    <t>86 ม.8 ต.บ้านยาง</t>
  </si>
  <si>
    <t>230 ม.9 ต.บ้านยาง</t>
  </si>
  <si>
    <t>47 ม.9 ต.บ้านยาง</t>
  </si>
  <si>
    <t>5 ม.9 ต.บ้านยาง</t>
  </si>
  <si>
    <t>71 ม.9 ต.บ้านยาง</t>
  </si>
  <si>
    <t>30 ม.9 ต.บ้านยาง</t>
  </si>
  <si>
    <t>66/1 ม.9 ต.บ้านยาง</t>
  </si>
  <si>
    <t>228 ม.9 ต.บ้านยาง</t>
  </si>
  <si>
    <t>โฉนดเดียวกับบ้าน228</t>
  </si>
  <si>
    <t>26 ม.9 ต.บ้านยาง</t>
  </si>
  <si>
    <t>142 ม.9 ต.บ้านยาง</t>
  </si>
  <si>
    <t>66 ม.9 ต.บ้านยาง</t>
  </si>
  <si>
    <t>50 ม.9 ต.บ้านยาง</t>
  </si>
  <si>
    <t>6 ม.9 ต.บ้านยาง</t>
  </si>
  <si>
    <t>2 ม.9 ต.บ้านยาง</t>
  </si>
  <si>
    <t>149/2 ม.9 ต.บ้านยาง</t>
  </si>
  <si>
    <t>100 ม.9 ต.บ้านยาง</t>
  </si>
  <si>
    <t>225 ม.9 ต.บ้านยาง</t>
  </si>
  <si>
    <t>10 ม.9 ต.บ้านยาง</t>
  </si>
  <si>
    <t>40 ม.9 ต.บ้านยาง</t>
  </si>
  <si>
    <t>14 ม.9 ต.บ้านยาง</t>
  </si>
  <si>
    <t>179/2 ม.9 ต.บ้านยาง</t>
  </si>
  <si>
    <t>20 ม.9 ต.บ้านยาง</t>
  </si>
  <si>
    <t>227 ม.9 ต.บ้านยาง</t>
  </si>
  <si>
    <t>3 ม.9 ต.บ้านยาง</t>
  </si>
  <si>
    <t>178 ม.9 ต.บ้านยาง</t>
  </si>
  <si>
    <t>205 ม.9 ต.บ้านยาง</t>
  </si>
  <si>
    <t>161 ม.9 ต.บ้านยาง</t>
  </si>
  <si>
    <t>99 ม.9 ต.บ้านยาง</t>
  </si>
  <si>
    <t>204/2 ม.9 ต.บ้านยาง</t>
  </si>
  <si>
    <t>238 ม.9 ต.บ้านยาง</t>
  </si>
  <si>
    <t>224 ม.9 ต.บ้านยาง</t>
  </si>
  <si>
    <t>214 ม.9 ต.บ้านยาง</t>
  </si>
  <si>
    <t>โฉนดเดียวกับบ้าน214</t>
  </si>
  <si>
    <t>95 ม.9 ต.บ้านยาง</t>
  </si>
  <si>
    <t>29 ม.9 ต.บ้านยาง</t>
  </si>
  <si>
    <t>9 ม.9 ต.บ้านยาง</t>
  </si>
  <si>
    <t>101 ม.9 ต.บ้านยาง</t>
  </si>
  <si>
    <t>218 ม.9 ต.บ้านยาง</t>
  </si>
  <si>
    <t>231 ม.9 ต.บ้านยาง</t>
  </si>
  <si>
    <t>11 ม.9 ต.บ้านยาง</t>
  </si>
  <si>
    <t>212 ม.9 ต.บ้านยาง</t>
  </si>
  <si>
    <t>221 ม.9 ต.บ้านยาง</t>
  </si>
  <si>
    <t>222 ม.9 ต.บ้านยาง</t>
  </si>
  <si>
    <t>171 ม.9 ต.บ้านยาง</t>
  </si>
  <si>
    <t>7 ม.9 ต.บ้านยาง</t>
  </si>
  <si>
    <t>22 ม.9 ต.บ้านยาง</t>
  </si>
  <si>
    <t>27 ม.9 ต.บ้านยาง</t>
  </si>
  <si>
    <t>140/2 ม.9 ต.บ้านยาง</t>
  </si>
  <si>
    <t>211 ม.9 ต.บ้านยาง</t>
  </si>
  <si>
    <t>25 ม.9 ต.บ้านยาง</t>
  </si>
  <si>
    <t>92 ม.9 ต.บ้านยาง</t>
  </si>
  <si>
    <t>179 ม.9 ต.บ้านยาง</t>
  </si>
  <si>
    <t xml:space="preserve">               ชื่อ นายหลัด  ชาติดำดี  บ้านเลขที่ 98   หมู่ที่  5</t>
  </si>
  <si>
    <t>219 ม.9 ต.บ้านยาง</t>
  </si>
  <si>
    <t>15 ม.9 ต.บ้านยาง</t>
  </si>
  <si>
    <t>201 ม.9 ต.บ้านยาง</t>
  </si>
  <si>
    <t>202 ม.9 ต.บ้านยาง</t>
  </si>
  <si>
    <t>90 ม.9 ต.บ้านยาง</t>
  </si>
  <si>
    <t>134 ม.9 ต.บ้านยาง</t>
  </si>
  <si>
    <t>204 ม.9 ต.บ้านยาง</t>
  </si>
  <si>
    <t>135 ม.9 ต.บ้านยาง</t>
  </si>
  <si>
    <t>234 ม.9 ต.บ้านยาง</t>
  </si>
  <si>
    <t>21 ม.9 ต.บ้านยาง</t>
  </si>
  <si>
    <t>134/2 ม.9 ต.บ้านยาง</t>
  </si>
  <si>
    <t>135/2 ม.9 ต.บ้านยาง</t>
  </si>
  <si>
    <t>49 ม.9 ต.บ้านยาง</t>
  </si>
  <si>
    <t>โฉนดเดียวกับบ้าน135/2</t>
  </si>
  <si>
    <t>4 ม.9 ต.บ้านยาง</t>
  </si>
  <si>
    <t>59 ม.9 ต.บ้านยาง</t>
  </si>
  <si>
    <t>143 ม.9 ต.บ้านยาง</t>
  </si>
  <si>
    <t>229 ม.9 ต.บ้านยาง</t>
  </si>
  <si>
    <t>226 ม.9 ต.บ้านยาง</t>
  </si>
  <si>
    <t>149 ม.9 ต.บ้านยาง</t>
  </si>
  <si>
    <t>233 ม.9 ต.บ้านยาง</t>
  </si>
  <si>
    <t>203 ม.9 ต.บ้านยาง</t>
  </si>
  <si>
    <t>200 ม.9 ต.บ้านยาง</t>
  </si>
  <si>
    <t>151 ม.9 ต.บ้านยาง</t>
  </si>
  <si>
    <t>213 ม.9 ต.บ้านยาง</t>
  </si>
  <si>
    <t>70 ม.9 ต.บ้านยาง</t>
  </si>
  <si>
    <t>140 ม.9 ต.บ้านยาง</t>
  </si>
  <si>
    <t>162 ม.9 ต.บ้านยาง</t>
  </si>
  <si>
    <t>37 ม.9 ต.บ้านยาง</t>
  </si>
  <si>
    <t>138 ม.9 ต.บ้านยาง</t>
  </si>
  <si>
    <t>220 ม.9 ต.บ้านยาง</t>
  </si>
  <si>
    <t>239 ม.9 ต.บ้านยาง</t>
  </si>
  <si>
    <t>181 ม.9 ต.บ้านยาง</t>
  </si>
  <si>
    <t>139 ม.9 ต.บ้านยาง</t>
  </si>
  <si>
    <t>217 ม.9 ต.บ้านยาง</t>
  </si>
  <si>
    <t>198 ม.9 ต.บ้านยาง</t>
  </si>
  <si>
    <t>169 ม.9 ต.บ้านยาง</t>
  </si>
  <si>
    <t>208 ม.9 ต.บ้านยาง</t>
  </si>
  <si>
    <t>141 ม.9 ต.บ้านยาง</t>
  </si>
  <si>
    <t>242 ม.9 ต.บ้านยาง</t>
  </si>
  <si>
    <t>141/1 ม.9 ต.บ้านยาง</t>
  </si>
  <si>
    <t>โฉนดเดียวกับบ้าน169</t>
  </si>
  <si>
    <t>16 ม.9 ต.บ้านยาง</t>
  </si>
  <si>
    <t>170 ม.9 ต.บ้านยาง</t>
  </si>
  <si>
    <t>210 ม.9 ต.บ้านยาง</t>
  </si>
  <si>
    <t>138/2 ม.9 ต.บ้านยาง</t>
  </si>
  <si>
    <t>137 ม.9 ต.บ้านยาง</t>
  </si>
  <si>
    <t xml:space="preserve">   </t>
  </si>
  <si>
    <t>12 ม.9 ต.บ้านยาง</t>
  </si>
  <si>
    <t>80 ม.9 ต.บ้านยาง</t>
  </si>
  <si>
    <t>13 ม.9 ต.บ้านยาง</t>
  </si>
  <si>
    <t>53/2 ม.11 ต.บ้านยาง</t>
  </si>
  <si>
    <t>106 ม.11 ต.บ้านยาง</t>
  </si>
  <si>
    <t>219 ม.11 ต.บ้านยาง</t>
  </si>
  <si>
    <t>47 ม.11 ต.บ้านยาง</t>
  </si>
  <si>
    <t>236 ม.11 ต.บ้านยาง</t>
  </si>
  <si>
    <t>54/2 ม.11 ต.บ้านยาง</t>
  </si>
  <si>
    <t>48 ม.11 ต.บ้านยาง</t>
  </si>
  <si>
    <t>239 ม.11 ต.บ้านยาง</t>
  </si>
  <si>
    <t>104 ม.11 ต.บ้านยาง</t>
  </si>
  <si>
    <t>น.ส.3ก.เดียวกับบ้าน104</t>
  </si>
  <si>
    <t>228 ม.11 ต.บ้านยาง</t>
  </si>
  <si>
    <t>214 ม.11 ต.บ้านยาง</t>
  </si>
  <si>
    <t>227 ม.11 ต.บ้านยาง</t>
  </si>
  <si>
    <t>222 ม.11 ต.บ้านยาง</t>
  </si>
  <si>
    <t>98 ม.11 ต.บ้านยาง</t>
  </si>
  <si>
    <t>229 ม.11 ต.บ้านยาง</t>
  </si>
  <si>
    <t>94 ม.11 ต.บ้านยาง</t>
  </si>
  <si>
    <t>49/1 ม.11 ต.บ้านยาง</t>
  </si>
  <si>
    <t>47/2 ม.11 ต.บ้านยาง</t>
  </si>
  <si>
    <t>43/2 ม.11 ต.บ้านยาง</t>
  </si>
  <si>
    <t>213 ม.11 ต.บ้านยาง</t>
  </si>
  <si>
    <t>93 ม.11 ต.บ้านยาง</t>
  </si>
  <si>
    <t>40 ม.11 ต.บ้านยาง</t>
  </si>
  <si>
    <t>น.ส.3ก.เดียวกับบ้าน40</t>
  </si>
  <si>
    <t>233 ม.11 ต.บ้านยาง</t>
  </si>
  <si>
    <t>232 ม.11 ต.บ้านยาง</t>
  </si>
  <si>
    <t>237 ม.11 ต.บ้านยาง</t>
  </si>
  <si>
    <t>38 ม.11 ต.บ้านยาง</t>
  </si>
  <si>
    <t>43 ม.11 ต.บ้านยาง</t>
  </si>
  <si>
    <t>209 ม.11 ต.บ้านยาง</t>
  </si>
  <si>
    <t>55 ม.11 ต.บ้านยาง</t>
  </si>
  <si>
    <t>45 ม.11 ต.บ้านยาง</t>
  </si>
  <si>
    <t>215 ม.11 ต.บ้านยาง</t>
  </si>
  <si>
    <t>225 ม.11 ต.บ้านยาง</t>
  </si>
  <si>
    <t>226 ม.11 ต.บ้านยาง</t>
  </si>
  <si>
    <t>107 ม.11 ต.บ้านยาง</t>
  </si>
  <si>
    <t>220 ม.11 ต.บ้านยาง</t>
  </si>
  <si>
    <t>221 ม.11 ต.บ้านยาง</t>
  </si>
  <si>
    <t>212 ม.11 ต.บ้านยาง</t>
  </si>
  <si>
    <t>102 ม.11 ต.บ้านยาง</t>
  </si>
  <si>
    <t>41 ม.11 ต.บ้านยาง</t>
  </si>
  <si>
    <t>99 ม.11 ต.บ้านยาง</t>
  </si>
  <si>
    <t>51/1 ม.11 ต.บ้านยาง</t>
  </si>
  <si>
    <t>53 ม.11 ต.บ้านยาง</t>
  </si>
  <si>
    <t>210 ม.11 ต.บ้านยาง</t>
  </si>
  <si>
    <t>230 ม.11 ต.บ้านยาง</t>
  </si>
  <si>
    <t>217 ม.11 ต.บ้านยาง</t>
  </si>
  <si>
    <t>44 ม.11 ต.บ้านยาง</t>
  </si>
  <si>
    <t>238 ม.11 ต.บ้านยาง</t>
  </si>
  <si>
    <t>223 ม.11 ต.บ้านยาง</t>
  </si>
  <si>
    <t>50 ม.11 ต.บ้านยาง</t>
  </si>
  <si>
    <t>105 ม.11 ต.บ้านยาง</t>
  </si>
  <si>
    <t>49 ม.11 ต.บ้านยาง</t>
  </si>
  <si>
    <t>47/3 ม.11 ต.บ้านยาง</t>
  </si>
  <si>
    <t>135 ม.11 ต.บ้านยาง</t>
  </si>
  <si>
    <t>65 ม.12 ต.บ้านยาง</t>
  </si>
  <si>
    <t>73 ม.12 ต.บ้านยาง</t>
  </si>
  <si>
    <t>45 ม.12 ต.บ้านยาง</t>
  </si>
  <si>
    <t>84 ม.12 ต.บ้านยาง</t>
  </si>
  <si>
    <t>18 ม.12 ต.บ้านยาง</t>
  </si>
  <si>
    <t>39 ม.12 ต.บ้านยาง</t>
  </si>
  <si>
    <t>98 ม.12 ต.บ้านยาง</t>
  </si>
  <si>
    <t>โฉนดเดียวกับบ้าน132</t>
  </si>
  <si>
    <t>133 ม.12 ต.บ้านยาง</t>
  </si>
  <si>
    <t>132 ม.12 ต.บ้านยาง</t>
  </si>
  <si>
    <t>26 ม.12 ต.บ้านยาง</t>
  </si>
  <si>
    <t>115 ม.12 ต.บ้านยาง</t>
  </si>
  <si>
    <t>60 ม.12 ต.บ้านยาง</t>
  </si>
  <si>
    <t>169 ม.12 ต.บ้านยาง</t>
  </si>
  <si>
    <t>13 ม.12 ต.บ้านยาง</t>
  </si>
  <si>
    <t>43 ม.12 ต.บ้านยาง</t>
  </si>
  <si>
    <t>77 ม.12 ต.บ้านยาง</t>
  </si>
  <si>
    <t>25 ม.12 ต.บ้านยาง</t>
  </si>
  <si>
    <t>154 ม.12 ต.บ้านยาง</t>
  </si>
  <si>
    <t>97 ม.12 ต.บ้านยาง</t>
  </si>
  <si>
    <t>ส.ป.ก</t>
  </si>
  <si>
    <t>118 ม.12 ต.บ้านยาง</t>
  </si>
  <si>
    <t>67 ม.12 ต.บ้านยาง</t>
  </si>
  <si>
    <t>136 ม.12 ต.บ้านยาง</t>
  </si>
  <si>
    <t>27 ม.12 ต.บ้านยาง</t>
  </si>
  <si>
    <t>95 ม.12 ต.บ้านยาง</t>
  </si>
  <si>
    <t>29 ม.12 ต.บ้านยาง</t>
  </si>
  <si>
    <t>96 ม.12 ต.บ้านยาง</t>
  </si>
  <si>
    <t>57 ม.12 ต.บ้านยาง</t>
  </si>
  <si>
    <t>71 ม.12 ต.บ้านยาง</t>
  </si>
  <si>
    <t>40 ม.12 ต.บ้านยาง</t>
  </si>
  <si>
    <t>โฉนดเดียวกับบ้าน86</t>
  </si>
  <si>
    <t>163 ม.12 ต.บ้านยาง</t>
  </si>
  <si>
    <t>86 ม.12 ต.บ้านยาง</t>
  </si>
  <si>
    <t>14 ม.12 ต.บ้านยาง</t>
  </si>
  <si>
    <t>36 ม.12 ต.บ้านยาง</t>
  </si>
  <si>
    <t>โฉนดเดียวกับบ้าน36</t>
  </si>
  <si>
    <t>37 ม.12 ต.บ้านยาง</t>
  </si>
  <si>
    <t>38 ม.12 ต.บ้านยาง</t>
  </si>
  <si>
    <t>48 ม.12 ต.บ้านยาง</t>
  </si>
  <si>
    <t>135 ม.12 ต.บ้านยาง</t>
  </si>
  <si>
    <t>92 ม.12 ต.บ้านยาง</t>
  </si>
  <si>
    <t>51 ม.12 ต.บ้านยาง</t>
  </si>
  <si>
    <t>22 ม.12 ต.บ้านยาง</t>
  </si>
  <si>
    <t>171 ม.12 ต.บ้านยาง</t>
  </si>
  <si>
    <t>79 ม.12 ต.บ้านยาง</t>
  </si>
  <si>
    <t>80 ม.12 ต.บ้านยาง</t>
  </si>
  <si>
    <t>117 ม.12 ต.บ้านยาง</t>
  </si>
  <si>
    <t>146 ม.12 ต.บ้านยาง</t>
  </si>
  <si>
    <t>143 ม.12 ต.บ้านยาง</t>
  </si>
  <si>
    <t>8 ม.12 ต.บ้านยาง</t>
  </si>
  <si>
    <t>126 ม.12 ต.บ้านยาง</t>
  </si>
  <si>
    <t>145 ม.12 ต.บ้านยาง</t>
  </si>
  <si>
    <t>11 ม.12 ต.บ้านยาง</t>
  </si>
  <si>
    <t>52 ม.12 ต.บ้านยาง</t>
  </si>
  <si>
    <t>42 ม.12 ต.บ้านยาง</t>
  </si>
  <si>
    <t>151 ม.12 ต.บ้านยาง</t>
  </si>
  <si>
    <t>134 ม.12 ต.บ้านยาง</t>
  </si>
  <si>
    <t>161 ม.12 ต.บ้านยาง</t>
  </si>
  <si>
    <t>53 ม.12 ต.บ้านยาง</t>
  </si>
  <si>
    <t>โฉนดเดียวกับบ้าน53</t>
  </si>
  <si>
    <t>166 ม.12 ต.บ้านยาง</t>
  </si>
  <si>
    <t>130 ม.12 ต.บ้านยาง</t>
  </si>
  <si>
    <t>173 ม.12 ต.บ้านยาง</t>
  </si>
  <si>
    <t>5 ม.12 ต.บ้านยาง</t>
  </si>
  <si>
    <t>61 ม.12 ต.บ้านยาง</t>
  </si>
  <si>
    <t>78 ม.12 ต.บ้านยาง</t>
  </si>
  <si>
    <t>68 ม.12 ต.บ้านยาง</t>
  </si>
  <si>
    <t>49 ม.12 ต.บ้านยาง</t>
  </si>
  <si>
    <t>89 ม.12 ต.บ้านยาง</t>
  </si>
  <si>
    <t>21 ม.12 ต.บ้านยาง</t>
  </si>
  <si>
    <t>150 ม.12 ต.บ้านยาง</t>
  </si>
  <si>
    <t>125 ม.12 ต.บ้านยาง</t>
  </si>
  <si>
    <t>50 ม.12 ต.บ้านยาง</t>
  </si>
  <si>
    <t>15 ม.12 ต.บ้านยาง</t>
  </si>
  <si>
    <t>12 ม.12 ต.บ้านยาง</t>
  </si>
  <si>
    <t>โฉนดเดียวกับบ้าน12</t>
  </si>
  <si>
    <t>159 ม.12 ต.บ้านยาง</t>
  </si>
  <si>
    <t>144 ม.12 ต.บ้านยาง</t>
  </si>
  <si>
    <t>87 ม.12 ต.บ้านยาง</t>
  </si>
  <si>
    <t>119 ม.12 ต.บ้านยาง</t>
  </si>
  <si>
    <t>101 ม.12 ต.บ้านยาง</t>
  </si>
  <si>
    <t>55 ม.12 ต.บ้านยาง</t>
  </si>
  <si>
    <t>69 ม.12 ต.บ้านยาง</t>
  </si>
  <si>
    <t>90 ม.12 ต.บ้านยาง</t>
  </si>
  <si>
    <t>85 ม.12 ต.บ้านยาง</t>
  </si>
  <si>
    <t>30 ม.12 ต.บ้านยาง</t>
  </si>
  <si>
    <t>41 ม.12 ต.บ้านยาง</t>
  </si>
  <si>
    <t>54 ม.12 ต.บ้านยาง</t>
  </si>
  <si>
    <t>23 ม.12 ต.บ้านยาง</t>
  </si>
  <si>
    <t>20 ม.12 ต.บ้านยาง</t>
  </si>
  <si>
    <t>ภ.ด.ส.2</t>
  </si>
  <si>
    <t>139 ม.12 ต.บ้านยาง</t>
  </si>
  <si>
    <t>4 ม.12 ต.บ้านยาง</t>
  </si>
  <si>
    <t>34 ม.12 ต.บ้านยาง</t>
  </si>
  <si>
    <t>โฉนดเดียวกับบ้าน34</t>
  </si>
  <si>
    <t>81 ม.12 ต.บ้านยาง</t>
  </si>
  <si>
    <t>110 ม.12 ต.บ้านยาง</t>
  </si>
  <si>
    <t>138 ม.12 ต.บ้านยาง</t>
  </si>
  <si>
    <t>6 ม.12 ต.บ้านยาง</t>
  </si>
  <si>
    <t>116 ม.12 ต.บ้านยาง</t>
  </si>
  <si>
    <t>128 ม.12 ต.บ้านยาง</t>
  </si>
  <si>
    <t>35 ม.12 ต.บ้านยาง</t>
  </si>
  <si>
    <t>160 ม.12 ต.บ้านยาง</t>
  </si>
  <si>
    <t>93 ม.12 ต.บ้านยาง</t>
  </si>
  <si>
    <t>157 ม.12 ต.บ้านยาง</t>
  </si>
  <si>
    <t>33 ม.12 ต.บ้านยาง</t>
  </si>
  <si>
    <t>106 ม.12 ต.บ้านยาง</t>
  </si>
  <si>
    <t>83 ม.12 ต.บ้านยาง</t>
  </si>
  <si>
    <t>24 ม.12 ต.บ้านยาง</t>
  </si>
  <si>
    <t>59 ม.12 ต.บ้านยาง</t>
  </si>
  <si>
    <t>164 ม.12 ต.บ้านยาง</t>
  </si>
  <si>
    <t>19 ม.12 ต.บ้านยาง</t>
  </si>
  <si>
    <t>10 ม.12 ต.บ้านยาง</t>
  </si>
  <si>
    <t>141 ม.12 ต.บ้านยาง</t>
  </si>
  <si>
    <t>56 ม.12 ต.บ้านยาง</t>
  </si>
  <si>
    <t>129 ม.12 ต.บ้านยาง</t>
  </si>
  <si>
    <t>104 ม.12 ต.บ้านยาง</t>
  </si>
  <si>
    <t>70 ม.12 ต.บ้านยาง</t>
  </si>
  <si>
    <t>122 ม.12 ต.บ้านยาง</t>
  </si>
  <si>
    <t>โฉนดเดียวกับบ้าน122</t>
  </si>
  <si>
    <t>63 ม.12 ต.บ้านยาง</t>
  </si>
  <si>
    <t>76 ม.12 ต.บ้านยาง</t>
  </si>
  <si>
    <t>64 ม.12 ต.บ้านยาง</t>
  </si>
  <si>
    <t>62 ม.12 ต.บ้านยาง</t>
  </si>
  <si>
    <t>123 ม.12 ต.บ้านยาง</t>
  </si>
  <si>
    <t>44 ม.12 ต.บ้านยาง</t>
  </si>
  <si>
    <t>102 ม.12 ต.บ้านยาง</t>
  </si>
  <si>
    <t>122 ม.8 ต.หนองโดน</t>
  </si>
  <si>
    <t>120 ม.12 ต.บ้านยาง</t>
  </si>
  <si>
    <t>58 ม.12 ต.บ้านยาง</t>
  </si>
  <si>
    <t>โฉนดเดียวกับบ้าน58</t>
  </si>
  <si>
    <t>155 ม.12 ต.บ้านยาง</t>
  </si>
  <si>
    <t>ปูนชั้นดียว</t>
  </si>
  <si>
    <t>28 ม.12 ต.บ้านยาง</t>
  </si>
  <si>
    <t>112 ม.12 ต.บ้านยาง</t>
  </si>
  <si>
    <t>148 ม.12 ต.บ้านยาง</t>
  </si>
  <si>
    <t>131 ม.12 ต.บ้านยาง</t>
  </si>
  <si>
    <t>3 ม.12 ต.บ้านยาง</t>
  </si>
  <si>
    <t>156 ม.12 ต.บ้านยาง</t>
  </si>
  <si>
    <t>103 ม.12 ต.บ้านยาง</t>
  </si>
  <si>
    <t>127 ม.12 ต.บ้านยาง</t>
  </si>
  <si>
    <t>109 ม.12 ต.บ้านยาง</t>
  </si>
  <si>
    <t>82 ม.12 ต.บ้านยาง</t>
  </si>
  <si>
    <t>66 ม.12 ต.บ้านยาง</t>
  </si>
  <si>
    <t>จ.สมุทรปราการ</t>
  </si>
  <si>
    <t>114 ม.12 ต.บ้านยาง</t>
  </si>
  <si>
    <t>111 ม.12 ต.บ้านยาง</t>
  </si>
  <si>
    <t>140 ม.12 ต.บ้านยาง</t>
  </si>
  <si>
    <t>107 ม.12 ต.บ้านยาง</t>
  </si>
  <si>
    <t>31 ม.12 ต.บ้านยาง</t>
  </si>
  <si>
    <t>147 ม.12 ต.บ้านยาง</t>
  </si>
  <si>
    <t>47 ม.12 ต.บ้านยาง</t>
  </si>
  <si>
    <t>46 ม.12 ต.บ้านยาง</t>
  </si>
  <si>
    <t>74 ม.12 ต.บ้านยาง</t>
  </si>
  <si>
    <t>167 ม.12 ต.บ้านยาง</t>
  </si>
  <si>
    <t>162 ม.12 ต.บ้านยาง</t>
  </si>
  <si>
    <t>32 ม.12 ต.บ้านยาง</t>
  </si>
  <si>
    <t>137 ม.12 ต.บ้านยาง</t>
  </si>
  <si>
    <t>72 ม.12 ต.บ้านยาง</t>
  </si>
  <si>
    <t>88 ม.12 ต.บ้านยาง</t>
  </si>
  <si>
    <t>108 ม.12 ต.บ้านยาง</t>
  </si>
  <si>
    <t>184 ม.1 ต.บ้านยาง</t>
  </si>
  <si>
    <t>185 ม.1 ต.บ้านยาง</t>
  </si>
  <si>
    <t>182 ม.1 ต.บ้านยาง</t>
  </si>
  <si>
    <t>183 ม.1 ต.บ้านยาง</t>
  </si>
  <si>
    <t>181 ม.1 ต.บ้านยาง</t>
  </si>
  <si>
    <t>ม.1 ต.หนองโดน</t>
  </si>
  <si>
    <t>37 ม.1 ต.บ้านยาง</t>
  </si>
  <si>
    <t>172 ม.1 ต.บ้านยาง</t>
  </si>
  <si>
    <t>173 ม.1 ต.บ้านยาง</t>
  </si>
  <si>
    <t>170 ม.1 ต.บ้านยาง</t>
  </si>
  <si>
    <t>164 ม.1 ต.บ้านยาง</t>
  </si>
  <si>
    <t>146 ม.1 ต.บ้านยาง</t>
  </si>
  <si>
    <t>157 ม.1 ต.บ้านยาง</t>
  </si>
  <si>
    <t>151 ม.1 ต.บ้านยาง</t>
  </si>
  <si>
    <t>180 ม.1 ต.บ้านยาง</t>
  </si>
  <si>
    <t>159 ม.1 ต.บ้านยาง</t>
  </si>
  <si>
    <t>154 ม.1 ต.บ้านยาง</t>
  </si>
  <si>
    <t>150 ม.1 ต.บ้านยาง</t>
  </si>
  <si>
    <t>152 ม.1 ต.บ้านยาง</t>
  </si>
  <si>
    <t>149 ม.1 ต.บ้านยาง</t>
  </si>
  <si>
    <t>147 ม.1 ต.บ้านยาง</t>
  </si>
  <si>
    <t>156 ม.1 ต.บ้านยาง</t>
  </si>
  <si>
    <t>141 ม.1 ต.บ้านยาง</t>
  </si>
  <si>
    <t>140 ม.1 ต.บ้านยาง</t>
  </si>
  <si>
    <t>138 ม.1 ต.บ้านยาง</t>
  </si>
  <si>
    <t>134 ม.1 ต.บ้านยาง</t>
  </si>
  <si>
    <t>133 ม.1 ต.บ้านยาง</t>
  </si>
  <si>
    <t>128 ม.1 ต.บ้านยาง</t>
  </si>
  <si>
    <t>120 ม.1 ต.บ้านยาง</t>
  </si>
  <si>
    <t>113 ม.1 ต.บ้านยาง</t>
  </si>
  <si>
    <t>112 ม.1 ต.บ้านยาง</t>
  </si>
  <si>
    <t>108 ม.1 ต.บ้านยาง</t>
  </si>
  <si>
    <t>106 ม.1 ต.บ้านยาง</t>
  </si>
  <si>
    <t>105/1 ม.1 ต.บ้านยาง</t>
  </si>
  <si>
    <t>103 ม.1 ต.บ้านยาง</t>
  </si>
  <si>
    <t>105/2 ม.1 ต.บ้านยาง</t>
  </si>
  <si>
    <t>93 ม.1 ต.บ้านยาง</t>
  </si>
  <si>
    <t>โฉนดเดียวกับบ้าน93</t>
  </si>
  <si>
    <t>87 ม.1 ต.บ้านยาง</t>
  </si>
  <si>
    <t>84/1 ม.1 ต.บ้านยาง</t>
  </si>
  <si>
    <t>168 ม.1 ต.บ้านยาง</t>
  </si>
  <si>
    <t>43 ม.1 ต.บ้านยาง</t>
  </si>
  <si>
    <t>83 ม.1 ต.บ้านยาง</t>
  </si>
  <si>
    <t>82 ม.1 ต.บ้านยาง</t>
  </si>
  <si>
    <t>81 ม.1 ต.บ้านยาง</t>
  </si>
  <si>
    <t>78/2 ม.1 ต.บ้านยาง</t>
  </si>
  <si>
    <t>87 ม.6 ต.หนองโดน</t>
  </si>
  <si>
    <t>76 ม.1 ต.บ้านยาง</t>
  </si>
  <si>
    <t>75 ม.1 ต.บ้านยาง</t>
  </si>
  <si>
    <t>73/2 ม.1 ต.บ้านยาง</t>
  </si>
  <si>
    <t>71/1 ม.1 ต.บ้านยาง</t>
  </si>
  <si>
    <t>71 ม.1 ต.บ้านยาง</t>
  </si>
  <si>
    <t>70 ม.1 ต.บ้านยาง</t>
  </si>
  <si>
    <t>69 ม.1 ต.บ้านยาง</t>
  </si>
  <si>
    <t>68 ม.1 ต.บ้านยาง</t>
  </si>
  <si>
    <t>67 ม.1 ต.บ้านยาง</t>
  </si>
  <si>
    <t>65 ม.1 ต.บ้านยาง</t>
  </si>
  <si>
    <t>64 ม.1 ต.บ้านยาง</t>
  </si>
  <si>
    <t>63 ม.1 ต.บ้านยาง</t>
  </si>
  <si>
    <t>62/1 ม.1 ต.บ้านยาง</t>
  </si>
  <si>
    <t>52 ม.1 ต.บ้านยาง</t>
  </si>
  <si>
    <t>61 ม.1 ต.บ้านยาง</t>
  </si>
  <si>
    <t>60 ม.1 ต.บ้านยาง</t>
  </si>
  <si>
    <t>56 ม.1 ต.บ้านยาง</t>
  </si>
  <si>
    <t>55 ม.1 ต.บ้านยาง</t>
  </si>
  <si>
    <t>54 ม.1 ต.บ้านยาง</t>
  </si>
  <si>
    <t>133 ม.1 ต.หนองโดน</t>
  </si>
  <si>
    <t>53 ม.1 ต.บ้านยาง</t>
  </si>
  <si>
    <t>51 ม.1 ต.บ้านยาง</t>
  </si>
  <si>
    <t>ไม้ชั้นดียว</t>
  </si>
  <si>
    <t>50 ม.1 ต.บ้านยาง</t>
  </si>
  <si>
    <t>49 ม.1 ต.บ้านยาง</t>
  </si>
  <si>
    <t>47 ม.1 ต.บ้านยาง</t>
  </si>
  <si>
    <t>45 ม.1 ต.บ้านยาง</t>
  </si>
  <si>
    <t>44 ม.1 ต.บ้านยาง</t>
  </si>
  <si>
    <t>42 ม.1 ต.บ้านยาง</t>
  </si>
  <si>
    <t>40 ม.1 ต.บ้านยาง</t>
  </si>
  <si>
    <t>39 ม.1 ต.บ้านยาง</t>
  </si>
  <si>
    <t>38 ม.1 ต.บ้านยาง</t>
  </si>
  <si>
    <t>35 ม.1 ต.บ้านยาง</t>
  </si>
  <si>
    <t>11 ม.1 ต.บ้านยาง</t>
  </si>
  <si>
    <t>169 ม.1 ต.บ้านยาง</t>
  </si>
  <si>
    <t>121 ม.1 ต.บ้านยาง</t>
  </si>
  <si>
    <t>163 ม.1 ต.บ้านยาง</t>
  </si>
  <si>
    <t>74 ม.1 ต.บ้านยาง</t>
  </si>
  <si>
    <t>165 ม.1 ต.บ้านยาง</t>
  </si>
  <si>
    <t>58 ม.1 ต.บ้านยาง</t>
  </si>
  <si>
    <t>125 ม.6 ต.หนองโดน</t>
  </si>
  <si>
    <t>213 ม.6 ต.บ้านยาง</t>
  </si>
  <si>
    <t>144 ม.6 ต.หนองโดน</t>
  </si>
  <si>
    <t>99 ม.6 ต.หนองโดน</t>
  </si>
  <si>
    <t>6 ม.7 ต.หนองโดน</t>
  </si>
  <si>
    <t>25 ม.5 ต.หนองโดน</t>
  </si>
  <si>
    <t>77 ม.1 ต.บ้านยาง</t>
  </si>
  <si>
    <t>9809 ม.6 ต.หนองโดน</t>
  </si>
  <si>
    <t>124 ม.1 ต.บ้านยาง</t>
  </si>
  <si>
    <t>80 ม.1 ต.บ้านยาง</t>
  </si>
  <si>
    <t>66 ม.1 ต.บ้านยาง</t>
  </si>
  <si>
    <t>123 ม.1 ต.บ้านยาง</t>
  </si>
  <si>
    <t>144 ม.1 ต.บ้านยาง</t>
  </si>
  <si>
    <t>79 ม.1 ต.บ้านยาง</t>
  </si>
  <si>
    <t>188 ม.1 ต.บ้านยาง</t>
  </si>
  <si>
    <t>92 ม.1 ต.บ้านยาง</t>
  </si>
  <si>
    <t>178 ม.1 ต.บ้านยาง</t>
  </si>
  <si>
    <t>95 ม.1 ต.บ้านยาง</t>
  </si>
  <si>
    <t>78 ม.1 ต.บ้านยาง</t>
  </si>
  <si>
    <t>130 ม.1 ต.บ้านยาง</t>
  </si>
  <si>
    <t>84 ม.1 ต.บ้านยาง</t>
  </si>
  <si>
    <t>179 ม.1 ต.บ้านยาง</t>
  </si>
  <si>
    <t>85/1 ม.1 ต.บ้านยาง</t>
  </si>
  <si>
    <t>166 ม.1 ต.บ้านยาง</t>
  </si>
  <si>
    <t>167 ม.1 ต.บ้านยาง</t>
  </si>
  <si>
    <t>41 ม.1 ต.บ้านยาง</t>
  </si>
  <si>
    <t>175 ม.1 ต.บ้านยาง</t>
  </si>
  <si>
    <t>114 ม.1 ต.บ้านยาง</t>
  </si>
  <si>
    <t>73 ม.1 ต.บ้านยาง</t>
  </si>
  <si>
    <t>177 ม.1 ต.บ้านยาง</t>
  </si>
  <si>
    <t>176 ม.1 ต.บ้านยาง</t>
  </si>
  <si>
    <t xml:space="preserve"> 65 ม.2 ต.บ้านยาง</t>
  </si>
  <si>
    <t>30 ม.3 ต.บ้านยาง</t>
  </si>
  <si>
    <t>39 ม.4 ต.บ้านยาง</t>
  </si>
  <si>
    <t>111 ม.4 ต.บ้านยาง</t>
  </si>
  <si>
    <t>29/2 ม.4 ต.บ้านยาง</t>
  </si>
  <si>
    <t>31 ม.4 ต.บ้านยาง</t>
  </si>
  <si>
    <t>107 ม.4 ต.บ้านยาง</t>
  </si>
  <si>
    <t>85/2 ม.4 ต.บ้านยาง</t>
  </si>
  <si>
    <t>22 ม.5 ต.ลุมปุ๊ก</t>
  </si>
  <si>
    <t>88 ม.4 ต.บ้านยาง</t>
  </si>
  <si>
    <t>197 ม.4 ต.บ้านยาง</t>
  </si>
  <si>
    <t xml:space="preserve">               ชื่อ นางหนูกาญจ์  เกตุชาติ   บ้านเลขที่    หมู่ที่  1</t>
  </si>
  <si>
    <t xml:space="preserve">             ชื่อ นายสมัย  สุขวิบูลย์  บ้านเลขที่ 158  หมู่ที่  1</t>
  </si>
  <si>
    <t xml:space="preserve">               ชื่อ นายอดุลย์ เทพศัทธา  บ้านเลขที่ 76/1  หมู่ที่  1</t>
  </si>
  <si>
    <t xml:space="preserve">               ชื่อ นางจอม  ลาจำนงค์  บ้านเลขที่ 170  หมู่ที่  1</t>
  </si>
  <si>
    <t>ราคาประเมินทุนทรัพย์ของที่ดิน</t>
  </si>
  <si>
    <t>จำนวนภาษีที่ต้องชำระ(บาท)</t>
  </si>
  <si>
    <t>105 ม.6 ต.บ้านยาง</t>
  </si>
  <si>
    <t>44 ม.6 ต.บ้านยาง</t>
  </si>
  <si>
    <t>84 ม.6 ต.บ้านยาง</t>
  </si>
  <si>
    <t>166 ม.6 ต.บ้านยาง</t>
  </si>
  <si>
    <t>จ.สุรินทร์</t>
  </si>
  <si>
    <t>215 ม.9 ต.บ้านยาง</t>
  </si>
  <si>
    <t>89 ม.9 ต.บ้านยาง</t>
  </si>
  <si>
    <t>25 ม.3 ต.บ้านยาง</t>
  </si>
  <si>
    <t>90 ม.6 ต.หนองโดน</t>
  </si>
  <si>
    <t>กรุงเทพ</t>
  </si>
  <si>
    <t>235 ม.11 ต.บ้านยาง</t>
  </si>
  <si>
    <t>216 ม.11 ต.บ้านยาง</t>
  </si>
  <si>
    <t>81/1 ม.1</t>
  </si>
  <si>
    <t>126 ม.1</t>
  </si>
  <si>
    <t>8/106 กทม.</t>
  </si>
  <si>
    <t>231 ม.11</t>
  </si>
  <si>
    <t>89 ม.1</t>
  </si>
  <si>
    <t>ครึ่มปูนครึ่มไม้</t>
  </si>
  <si>
    <t>284 ม.10 จ.ระนอง</t>
  </si>
  <si>
    <t>ต.หนองโดน</t>
  </si>
  <si>
    <t xml:space="preserve">              ชื่อองค์กรปกครองส่วนท้องถิ่น  องค์การบริหารส่วนตำบลบ้านยาง</t>
  </si>
  <si>
    <t xml:space="preserve">   ชื่อองค์กรปกครองส่วนท้องถิ่น  องค์การบริหารส่วนตำบลบ้านยาง</t>
  </si>
  <si>
    <t>ชื่อองค์กรปกครองส่วนท้องถิ่น  องค์การบริหารส่วนตำบลบ้านยาง</t>
  </si>
  <si>
    <t xml:space="preserve">                                                                               ชื่อองค์กรปกครองส่วนท้องถิ่น  องค์การบริหารส่วนตำบลบ้านยาง</t>
  </si>
  <si>
    <t xml:space="preserve">       ราคาประเมินทุนทรัพย์ของที่ดินและสิ่งปลูกสร้าง</t>
  </si>
  <si>
    <t xml:space="preserve"> ชื่อองค์กรปกครองส่วนท้องถิ่น  องค์การบริหารส่วนตำบลบ้านยาง</t>
  </si>
  <si>
    <t>ชื่อ-สกุล</t>
  </si>
  <si>
    <t>เลขทีเอกสารสิทธิ์</t>
  </si>
  <si>
    <t>น.สสุวรรณ์ ปะตังทะเต</t>
  </si>
  <si>
    <t>5/1 ม.10</t>
  </si>
  <si>
    <t>51/1 ม.10</t>
  </si>
  <si>
    <t>นายบุญกอง เอี่ยมรัมย์</t>
  </si>
  <si>
    <t>132 ม.10</t>
  </si>
  <si>
    <t>นางหนูไกร สิบทัศน์</t>
  </si>
  <si>
    <t>102 ม.10</t>
  </si>
  <si>
    <t>นายยศพร เพียขันทา</t>
  </si>
  <si>
    <t>44 ม.10</t>
  </si>
  <si>
    <t>น.ส สง ฉกรัมย์</t>
  </si>
  <si>
    <t>123 ม.10</t>
  </si>
  <si>
    <t>นายหมื่น วงค์นาชาติ</t>
  </si>
  <si>
    <t>90 ม.10</t>
  </si>
  <si>
    <t>นายบุญเรือง ลาจำนงค์</t>
  </si>
  <si>
    <t>2 ม.10</t>
  </si>
  <si>
    <t>นายวิมล ลาจำนงค์</t>
  </si>
  <si>
    <t>นางสง่า เกตุชาติ</t>
  </si>
  <si>
    <t>88 ม.10</t>
  </si>
  <si>
    <t>น.ส.แต๋ว จันทบุบผา</t>
  </si>
  <si>
    <t>9/1 ม.10</t>
  </si>
  <si>
    <t>นายสมหมาย สุมลทา</t>
  </si>
  <si>
    <t>172 ม.10</t>
  </si>
  <si>
    <t>นางสมปอง สุมลทา</t>
  </si>
  <si>
    <t>179 ม.10</t>
  </si>
  <si>
    <t>น.ส.บุดดา บ่อไทย</t>
  </si>
  <si>
    <t>159 ม.10</t>
  </si>
  <si>
    <t>นางเพ็ญศรี เอกรัมย์</t>
  </si>
  <si>
    <t>148 ม.10</t>
  </si>
  <si>
    <t>น.ส.สม ทองอำพันธ์</t>
  </si>
  <si>
    <t>189 ม.10</t>
  </si>
  <si>
    <t>นายธนาวุธ หาคุ้มคลัง</t>
  </si>
  <si>
    <t>51 ม.10</t>
  </si>
  <si>
    <t>นายสง่า กลอนโพธิ์</t>
  </si>
  <si>
    <t>28 ม.10</t>
  </si>
  <si>
    <t>นางสำอางค์ มูลสันเทียะ</t>
  </si>
  <si>
    <t>109 ม.10</t>
  </si>
  <si>
    <t>นางสังวาลย์ เหลือสืบชาติ</t>
  </si>
  <si>
    <t>71 ม.10</t>
  </si>
  <si>
    <t>นายเหรียญ พรมทอง</t>
  </si>
  <si>
    <t>24/1 ม.10</t>
  </si>
  <si>
    <t>นางมฌี เอี่ยมรัมย์</t>
  </si>
  <si>
    <t>99 ม.10</t>
  </si>
  <si>
    <t>นางสุดใจ สุขวิเศษ</t>
  </si>
  <si>
    <t>12 ม.10</t>
  </si>
  <si>
    <t>น.ส.นัยนา แก้ววงค์ษา</t>
  </si>
  <si>
    <t>129 ม.10</t>
  </si>
  <si>
    <t>นางแจ้ง กอยนาพันธ์</t>
  </si>
  <si>
    <t>19 ม.10</t>
  </si>
  <si>
    <t>นางจำปา กำลา</t>
  </si>
  <si>
    <t>15 ม.10</t>
  </si>
  <si>
    <t>น.ส.วาสนา การะเกษ</t>
  </si>
  <si>
    <t>56 ม.10</t>
  </si>
  <si>
    <t>นายประทุม เข็มช่อ</t>
  </si>
  <si>
    <t>177 ม.10</t>
  </si>
  <si>
    <t>178 ม.10</t>
  </si>
  <si>
    <t>นายปลัด  เกตุชาติ</t>
  </si>
  <si>
    <t>116 ม.10</t>
  </si>
  <si>
    <t>น.ส แพงศรี ลาจำนงค์</t>
  </si>
  <si>
    <t>105 ม.10</t>
  </si>
  <si>
    <t>นางคำพาน แสงดี</t>
  </si>
  <si>
    <t>11/1 ม.10</t>
  </si>
  <si>
    <t>นายรังสรรค์ วิเศษนคร</t>
  </si>
  <si>
    <t>76 ม.10</t>
  </si>
  <si>
    <t>นายสุพิน หายโศรก</t>
  </si>
  <si>
    <t>62 ม.10</t>
  </si>
  <si>
    <t>นางเตียง สากำสด</t>
  </si>
  <si>
    <t>150 ม.10</t>
  </si>
  <si>
    <t>นางทองสุข  นาสัน</t>
  </si>
  <si>
    <t>89 ม.10</t>
  </si>
  <si>
    <t>นางบุญ  เกตุชาติ</t>
  </si>
  <si>
    <t>154 ม.10</t>
  </si>
  <si>
    <t>นางตุ่น  เกตุชาติ</t>
  </si>
  <si>
    <t>66 ม.10</t>
  </si>
  <si>
    <t>นางเลียบ สุดตาซ้าย</t>
  </si>
  <si>
    <t>20/2 ม.10</t>
  </si>
  <si>
    <t>นายสำราญ  แช่กระโทก</t>
  </si>
  <si>
    <t>181 ม.10</t>
  </si>
  <si>
    <t>นางมน สวัสดีลาภา</t>
  </si>
  <si>
    <t>169 ม.10</t>
  </si>
  <si>
    <t>น.ส.อรทัย สุดตาชาติ</t>
  </si>
  <si>
    <t>25 ม.10</t>
  </si>
  <si>
    <t>นางนวลจันทร์  วิหคเหิน</t>
  </si>
  <si>
    <t>89/1 ม.10</t>
  </si>
  <si>
    <t>นางดอกไม้  สุดตาชาติ</t>
  </si>
  <si>
    <t>6 ม.10</t>
  </si>
  <si>
    <t>นายจำลอง สุดตาชาติ</t>
  </si>
  <si>
    <t>332/1 ม.2 ต.หัวทะเล</t>
  </si>
  <si>
    <t>น.ส.วงเวียน สุดตาชู</t>
  </si>
  <si>
    <t>204 ม.10</t>
  </si>
  <si>
    <t>น.ส.บุตรดี สุดตาชู</t>
  </si>
  <si>
    <t>173 ม.10</t>
  </si>
  <si>
    <t>นางทองย้อย  เกตุชาติ</t>
  </si>
  <si>
    <t>74 ม.10</t>
  </si>
  <si>
    <t>นางวิสุทธิ์  แอมรัมย์</t>
  </si>
  <si>
    <t>160 ม.10</t>
  </si>
  <si>
    <t>น.ส.สมบูรณ์ เกตุชาติ</t>
  </si>
  <si>
    <t>นายทอง สุดตาชาติ</t>
  </si>
  <si>
    <t>นางธัญรัตน์ วงค์นาชาติ</t>
  </si>
  <si>
    <t>119 ม.10</t>
  </si>
  <si>
    <t>นางทองใบ เจิมทองหลาง</t>
  </si>
  <si>
    <t>87 ม.10</t>
  </si>
  <si>
    <t>น.ส.จำเนียร วิเศษนคร</t>
  </si>
  <si>
    <t>32 ม.10</t>
  </si>
  <si>
    <t>นางสุนีย์ ศรีลครดี</t>
  </si>
  <si>
    <t>นางตุ๊  แสนก้ว</t>
  </si>
  <si>
    <t>139 ม.10</t>
  </si>
  <si>
    <t>นางขัน  เวียงสงค์</t>
  </si>
  <si>
    <t>92 ม.10</t>
  </si>
  <si>
    <t>นางหนูกาญจน์ สุมณฑา</t>
  </si>
  <si>
    <t>10 ม.10</t>
  </si>
  <si>
    <t>นางตุ๊  ลีประโคน</t>
  </si>
  <si>
    <t>9 ม.10</t>
  </si>
  <si>
    <t>นางอึ่ง  สากำสด</t>
  </si>
  <si>
    <t>155 ม.10</t>
  </si>
  <si>
    <t>นางแสง  โตหนึ่ง</t>
  </si>
  <si>
    <t>39 ม.10</t>
  </si>
  <si>
    <t>นายหลัน  เพ็งพืช</t>
  </si>
  <si>
    <t>11/2 ม.10</t>
  </si>
  <si>
    <t>น.ส.สมหมาย  สวัสดีลาภา</t>
  </si>
  <si>
    <t>14 ม.10</t>
  </si>
  <si>
    <t>นางเวียน  จันทร์บุบผา</t>
  </si>
  <si>
    <t>8 ม.10</t>
  </si>
  <si>
    <t>นายสำราญ  อังคณา</t>
  </si>
  <si>
    <t>94 ม.10</t>
  </si>
  <si>
    <t>น.ส.3ก</t>
  </si>
  <si>
    <t>นางเทียม สุขวิเศษ</t>
  </si>
  <si>
    <t>10/2 ม.10</t>
  </si>
  <si>
    <t>นางบุปผา  กลอนโพธิ์</t>
  </si>
  <si>
    <t>126 ม.10</t>
  </si>
  <si>
    <t>นายทองสุก  กลอนโพธิ์</t>
  </si>
  <si>
    <t>นายคำแพง  กลอนโพธิ์</t>
  </si>
  <si>
    <t>36 ม.10</t>
  </si>
  <si>
    <t>นางพรม  ยัควงค์</t>
  </si>
  <si>
    <t>61 ม.10</t>
  </si>
  <si>
    <t>นายแหล่  กลอนโพธิ์</t>
  </si>
  <si>
    <t>63 ม.10</t>
  </si>
  <si>
    <t>นางบุญมา จันทร์บุบผา</t>
  </si>
  <si>
    <t>151 ม.10</t>
  </si>
  <si>
    <t>นายอุดร พิมพ์เชื้อ</t>
  </si>
  <si>
    <t>4 ม.4 ต.สะแกโพรง</t>
  </si>
  <si>
    <t>นายรอด ชำนาญจิต</t>
  </si>
  <si>
    <t>16 ม.5 ต.หนองกระทิง</t>
  </si>
  <si>
    <t>นางคำ  กะปะโคน</t>
  </si>
  <si>
    <t>41 ม.10</t>
  </si>
  <si>
    <t>นางส้อย วิเศษนคร</t>
  </si>
  <si>
    <t>31/1 ม.10</t>
  </si>
  <si>
    <t>นายวิชัย พินิจด้วง</t>
  </si>
  <si>
    <t>96 ม.10</t>
  </si>
  <si>
    <t>นางกันหา การะเกตุ</t>
  </si>
  <si>
    <t>194 ม.10</t>
  </si>
  <si>
    <t>นายวีระศักดิ์ พินิจด้วง</t>
  </si>
  <si>
    <t>127 ม.10</t>
  </si>
  <si>
    <t>นายกว้าง ลาจำนงค์</t>
  </si>
  <si>
    <t>180 ม.10</t>
  </si>
  <si>
    <t>น.ส.ทัศนพร วิหกเหิน</t>
  </si>
  <si>
    <t>7 ม.10</t>
  </si>
  <si>
    <t>นางสายทอง กลอนโพธิ์</t>
  </si>
  <si>
    <t>70 ม.10</t>
  </si>
  <si>
    <t>นายทองจันทร์ สุขวิเศษ</t>
  </si>
  <si>
    <t>84 ม.10</t>
  </si>
  <si>
    <t>นางคำปอน เพ็งพืช</t>
  </si>
  <si>
    <t>185 ม.10</t>
  </si>
  <si>
    <t>โฉนดเดียวกับ185</t>
  </si>
  <si>
    <t>182 ม.10</t>
  </si>
  <si>
    <t>นางปราณี ลาจำนงค์</t>
  </si>
  <si>
    <t>โฉนดเดียวกับ180</t>
  </si>
  <si>
    <t>91 ม.10</t>
  </si>
  <si>
    <t>น.ส.นิตยา  ลาจำนงค์</t>
  </si>
  <si>
    <t>56/85 ชลบุรี</t>
  </si>
  <si>
    <t>น.ส.แดง มุ่งเขื่อนกลาง</t>
  </si>
  <si>
    <t>64 ม.10</t>
  </si>
  <si>
    <t>น.ส.พุ่มพวง โสนาคา</t>
  </si>
  <si>
    <t>34/2 ม.10</t>
  </si>
  <si>
    <t>นายป้อ  ลาจำนงค์</t>
  </si>
  <si>
    <t>134 ม.10</t>
  </si>
  <si>
    <t>นายสิงห์ กอนโพธิ์</t>
  </si>
  <si>
    <t>13 ม.10</t>
  </si>
  <si>
    <t>นางบรรทม  อะโขรัมย์</t>
  </si>
  <si>
    <t>58 ม.10</t>
  </si>
  <si>
    <t>น.ส.สุจิตรา สวัสดีลาภา</t>
  </si>
  <si>
    <t>171 ม.10</t>
  </si>
  <si>
    <t>นางสงกา  พรมวิจิตร</t>
  </si>
  <si>
    <t>30/2 ม.10</t>
  </si>
  <si>
    <t>นายดม  สีสืบมา</t>
  </si>
  <si>
    <t>11 ม.10</t>
  </si>
  <si>
    <t>น.ส.สมบูรณ์ วิเศษนคร</t>
  </si>
  <si>
    <t>นายเจียม  บุญเรือง</t>
  </si>
  <si>
    <t>162 ม.10</t>
  </si>
  <si>
    <t>นายไหล  สวัสดีลาภา</t>
  </si>
  <si>
    <t>69 ม.10</t>
  </si>
  <si>
    <t>น.ส.สุนทร  สวัสดีลาภา</t>
  </si>
  <si>
    <t>โฉนดเดียวกับ183</t>
  </si>
  <si>
    <t>78 ม.10</t>
  </si>
  <si>
    <t>นางแพงศรี  วุ่นพันธ์</t>
  </si>
  <si>
    <t>183 ม.10</t>
  </si>
  <si>
    <t>นางคำพอง  สมปัญญา</t>
  </si>
  <si>
    <t>นางหมั่น  ลาจำนงค์</t>
  </si>
  <si>
    <t>65 ม.10</t>
  </si>
  <si>
    <t>นายบูรณ์  โอโรรัมย์</t>
  </si>
  <si>
    <t>โฉนดเดียวกับ24</t>
  </si>
  <si>
    <t>174 ม.10</t>
  </si>
  <si>
    <t>นายทัน สวัสดีลาภา</t>
  </si>
  <si>
    <t>24 ม.10</t>
  </si>
  <si>
    <t>นายสงบ จันทร์นพคุณ</t>
  </si>
  <si>
    <t>57 ม.10</t>
  </si>
  <si>
    <t>น.ส.นวลจันทร์ สวัสดีลาภา</t>
  </si>
  <si>
    <t>117 ม.10</t>
  </si>
  <si>
    <t>นางละมุล อุทธพงษ์</t>
  </si>
  <si>
    <t>5 ม.10</t>
  </si>
  <si>
    <t>นางดาวเรือง ปะลุวันรัมย์</t>
  </si>
  <si>
    <t>18 ม.10</t>
  </si>
  <si>
    <t>นายแก้ว พรมวิจิตร</t>
  </si>
  <si>
    <t>35/1 ม.10</t>
  </si>
  <si>
    <t>นายมา เกตุชาติ</t>
  </si>
  <si>
    <t>33 ม.10</t>
  </si>
  <si>
    <t>น.ส.เปี่ยม เกตุชาติ</t>
  </si>
  <si>
    <t>73 จ.อุบลฯ</t>
  </si>
  <si>
    <t>น.ส.บุญศรี ลาจำนงค์</t>
  </si>
  <si>
    <t>198 ม.10</t>
  </si>
  <si>
    <t>นางเตี้ย เพชรเลิศ</t>
  </si>
  <si>
    <t>2/1 ม.10</t>
  </si>
  <si>
    <t>นางพุทธา สวัสดีลาภา</t>
  </si>
  <si>
    <t>107 ม.10</t>
  </si>
  <si>
    <t>นางม่อน พรมวิจิตร</t>
  </si>
  <si>
    <t>นางวงเดือน กุสะรัมย์</t>
  </si>
  <si>
    <t>140 ม.10</t>
  </si>
  <si>
    <t>นางหนูทิพย์ สวัสดีลาภา</t>
  </si>
  <si>
    <t>68 ม.10</t>
  </si>
  <si>
    <t>นางนกเขา อักษรณรงค์</t>
  </si>
  <si>
    <t>31 ม.10</t>
  </si>
  <si>
    <t>น.ส.สมศรี สวัสดีลาภา</t>
  </si>
  <si>
    <t>นางบัวขาว สุดตาชู</t>
  </si>
  <si>
    <t>35 ม.10</t>
  </si>
  <si>
    <t>199/22 จ.สมุทรสาคร</t>
  </si>
  <si>
    <t xml:space="preserve">                                                                         ชื่อองค์การปกครองส่วนท้องถิ่น  องค์การบริหารล่วนตำบลบ้านยาง</t>
  </si>
  <si>
    <t>ธนาคารกสิกรไทย</t>
  </si>
  <si>
    <t>98 ม.13</t>
  </si>
  <si>
    <t>โฉนดเดียวกับนางถุง</t>
  </si>
  <si>
    <t>37 ม.13</t>
  </si>
  <si>
    <t>46 ม.13</t>
  </si>
  <si>
    <t>72 ม.13</t>
  </si>
  <si>
    <t>52/105 จ.นครปฐม</t>
  </si>
  <si>
    <t>86 ม.13</t>
  </si>
  <si>
    <t>97 ม.13</t>
  </si>
  <si>
    <t>น.ส.ก</t>
  </si>
  <si>
    <t>167 ม.13</t>
  </si>
  <si>
    <t>โฉนดเดียวกับ97</t>
  </si>
  <si>
    <t>188 ม.13</t>
  </si>
  <si>
    <t>3 ม.13</t>
  </si>
  <si>
    <t>142 ม.13</t>
  </si>
  <si>
    <t>25 ม.13</t>
  </si>
  <si>
    <t>โฉนดเดียวกับ25</t>
  </si>
  <si>
    <t>121 ม.13</t>
  </si>
  <si>
    <t>130 ม.13</t>
  </si>
  <si>
    <t>53 ม.13</t>
  </si>
  <si>
    <t>68 ม.13</t>
  </si>
  <si>
    <t>81 ม.13</t>
  </si>
  <si>
    <t>โฉนดเดียวกับ81</t>
  </si>
  <si>
    <t>84 ม.13</t>
  </si>
  <si>
    <t>19 ม.13</t>
  </si>
  <si>
    <t>115 ม.13</t>
  </si>
  <si>
    <t>138 ม.13</t>
  </si>
  <si>
    <t>158/4 ม.13</t>
  </si>
  <si>
    <t>111 ม.13</t>
  </si>
  <si>
    <t>18 ม.13</t>
  </si>
  <si>
    <t>โรงน้ำ</t>
  </si>
  <si>
    <t>130/1 ม.13</t>
  </si>
  <si>
    <t xml:space="preserve"> ปูนชั้นเดียว</t>
  </si>
  <si>
    <t>97/2 ม.13</t>
  </si>
  <si>
    <t>78 ม.13</t>
  </si>
  <si>
    <t>202 ม.13</t>
  </si>
  <si>
    <t>165 ม.13</t>
  </si>
  <si>
    <t>158/2 ม.13</t>
  </si>
  <si>
    <t>27 ม.13</t>
  </si>
  <si>
    <t>20 ม.13</t>
  </si>
  <si>
    <t>106 ม.13</t>
  </si>
  <si>
    <t>55 ม.13</t>
  </si>
  <si>
    <t>205 ม.13</t>
  </si>
  <si>
    <t>186 ม.13</t>
  </si>
  <si>
    <t>83 ม.13</t>
  </si>
  <si>
    <t>77 ม.13</t>
  </si>
  <si>
    <t>โฉนดเดียวกับ186</t>
  </si>
  <si>
    <t>33/2 ม.13</t>
  </si>
  <si>
    <t>โฉนดเดียวกับ83</t>
  </si>
  <si>
    <t>85 ม.13</t>
  </si>
  <si>
    <t>164 ม.13</t>
  </si>
  <si>
    <t>93 ม.13</t>
  </si>
  <si>
    <t>49/1 ม.13</t>
  </si>
  <si>
    <t>184 ม.13</t>
  </si>
  <si>
    <t>166 ม.13</t>
  </si>
  <si>
    <t>125 ม.13</t>
  </si>
  <si>
    <t>113 ม.13</t>
  </si>
  <si>
    <t>9 ม.13</t>
  </si>
  <si>
    <t>โฉนดเดียวกับ91</t>
  </si>
  <si>
    <t>8 ม.13</t>
  </si>
  <si>
    <t>107 ม.13</t>
  </si>
  <si>
    <t>โฉนดเดียวกับ130/1</t>
  </si>
  <si>
    <t>118 ม.13</t>
  </si>
  <si>
    <t>129 ม.13</t>
  </si>
  <si>
    <t>26 ม.13</t>
  </si>
  <si>
    <t>21 ม.13</t>
  </si>
  <si>
    <t>176 ม.13</t>
  </si>
  <si>
    <t>89 ม.13</t>
  </si>
  <si>
    <t>60/1 ม.13</t>
  </si>
  <si>
    <t>108 ม.13</t>
  </si>
  <si>
    <t>79 ม.13</t>
  </si>
  <si>
    <t>47 ม.13</t>
  </si>
  <si>
    <t>48 ม.13</t>
  </si>
  <si>
    <t>260 จ.ขอนแก่น</t>
  </si>
  <si>
    <t>29 ม.13</t>
  </si>
  <si>
    <t>153 ม.13</t>
  </si>
  <si>
    <t>67 ม.13</t>
  </si>
  <si>
    <t>152/2 ม.13</t>
  </si>
  <si>
    <t>204 ม.13</t>
  </si>
  <si>
    <t>162 ม.13</t>
  </si>
  <si>
    <t>161 ม.13</t>
  </si>
  <si>
    <t>124 ม.13</t>
  </si>
  <si>
    <t>163 ม.13</t>
  </si>
  <si>
    <t>175 ม.13</t>
  </si>
  <si>
    <t>58 ม.13</t>
  </si>
  <si>
    <t>170 ม.13</t>
  </si>
  <si>
    <t>39 ม.13</t>
  </si>
  <si>
    <t>110 ม.13</t>
  </si>
  <si>
    <t>112 ม.13</t>
  </si>
  <si>
    <t>91 ม.13</t>
  </si>
  <si>
    <t>28 ม.13</t>
  </si>
  <si>
    <t>45 ม.13</t>
  </si>
  <si>
    <t>12 ม.13</t>
  </si>
  <si>
    <t>42 ม.13</t>
  </si>
  <si>
    <t>43 ม.13</t>
  </si>
  <si>
    <t>64 ม.13</t>
  </si>
  <si>
    <t>136 ม.13</t>
  </si>
  <si>
    <t>147 ม.13</t>
  </si>
  <si>
    <t>146 ม.13</t>
  </si>
  <si>
    <t>75 ม.13</t>
  </si>
  <si>
    <t>179 ม.13</t>
  </si>
  <si>
    <t>196 ม.13</t>
  </si>
  <si>
    <t>40 ม.13</t>
  </si>
  <si>
    <t>97/1 ม.13</t>
  </si>
  <si>
    <t>57 ม.13</t>
  </si>
  <si>
    <t>114 ม.13</t>
  </si>
  <si>
    <t>69 ม.13</t>
  </si>
  <si>
    <t>22 ม.13</t>
  </si>
  <si>
    <t>54 ม.13</t>
  </si>
  <si>
    <t>192 ม.13</t>
  </si>
  <si>
    <t>52 ม.13</t>
  </si>
  <si>
    <t>122 ม.13</t>
  </si>
  <si>
    <t>153/2 ม.13</t>
  </si>
  <si>
    <t>101 ม.13</t>
  </si>
  <si>
    <t>152 ม.13</t>
  </si>
  <si>
    <t>80 ม.13</t>
  </si>
  <si>
    <t>145 ม.13</t>
  </si>
  <si>
    <t>16 ม.13</t>
  </si>
  <si>
    <t>15 ม.13</t>
  </si>
  <si>
    <t>157 ม.13</t>
  </si>
  <si>
    <t>164 บ.โคกขาม</t>
  </si>
  <si>
    <t>32 ม.13</t>
  </si>
  <si>
    <t>197 ม.13</t>
  </si>
  <si>
    <t>45/1 ม.13</t>
  </si>
  <si>
    <t>โฉนดบ้านหลังที่ 2</t>
  </si>
  <si>
    <t xml:space="preserve">                                                                         ชื่อองค์การปกครองส่วนท้องถิ่น  องค์การบริหารส่วนตำบลบ้านยาง</t>
  </si>
  <si>
    <t>242 ม.2 ต.บ้านยาง</t>
  </si>
  <si>
    <t>180 ม.2 ต.บ้านยาง</t>
  </si>
  <si>
    <t>49 ม.2 ต.บ้านยาง</t>
  </si>
  <si>
    <t>107/2 ม.2 ต.บ้านยาง</t>
  </si>
  <si>
    <t>21 ม.2 ต.บ้านยาง</t>
  </si>
  <si>
    <t>31 ม.3 ต.บ้านยาง</t>
  </si>
  <si>
    <t>97 ต.ลุมปุ๊ก</t>
  </si>
  <si>
    <t>154 ม.4 ต.บ้านยาง</t>
  </si>
  <si>
    <t>103 ม.4 ต.บ้านยาง</t>
  </si>
  <si>
    <t>92/1 ม.4 ต.บ้านยาง</t>
  </si>
  <si>
    <t>48 ม.5 ต.บ้านยาง</t>
  </si>
  <si>
    <t>71 ม.5 ต.บ้านยาง</t>
  </si>
  <si>
    <t>147 ม.5 ต.บ้านยาง</t>
  </si>
  <si>
    <t>1 ม.6 ต.หนองโดน</t>
  </si>
  <si>
    <t>77 ม.6 ต.หนองโดน</t>
  </si>
  <si>
    <t>นส.2</t>
  </si>
  <si>
    <t>91 ม.4 ต.ลุมปุ๊ก</t>
  </si>
  <si>
    <t>66/1015 กทม.</t>
  </si>
  <si>
    <t>15 ต.หนองโดน</t>
  </si>
  <si>
    <t>113 ม.6 ต.บ้านยาง</t>
  </si>
  <si>
    <t>63 ม.6 ต.บ้านยาง</t>
  </si>
  <si>
    <t>156 ม.6 ต.บ้านยาง</t>
  </si>
  <si>
    <t>191 ม.6 ต.บ้านยาง</t>
  </si>
  <si>
    <t>9 ม.6 ต.บ้านยาง</t>
  </si>
  <si>
    <t>ปูนชั้ยเดียว</t>
  </si>
  <si>
    <t>3 ม.8 ต.โคกกลาง</t>
  </si>
  <si>
    <t>127 ม.6 ต.บ้านยาง</t>
  </si>
  <si>
    <t>134 ม.10 ต.บ้านยาง</t>
  </si>
  <si>
    <t>169 ม.6 ต.บ้านยาง</t>
  </si>
  <si>
    <t>539/19 ต.ในเมือง</t>
  </si>
  <si>
    <t>328 จ.นครราชสีมา</t>
  </si>
  <si>
    <t>56 ม.7 ต.บ้านยาง</t>
  </si>
  <si>
    <t>โรงงาน</t>
  </si>
  <si>
    <t>401/96 กทม.</t>
  </si>
  <si>
    <t>224 ม.11 ต.บ้านยาง</t>
  </si>
  <si>
    <t>บ้านเดียว</t>
  </si>
  <si>
    <t>ครึ่งปูนครึงไม้</t>
  </si>
  <si>
    <t>36/2 ม.11 ต.บ้านยาง</t>
  </si>
  <si>
    <t>158 ม.12 ต.บ้านยาง</t>
  </si>
  <si>
    <t>17 ม.12 ต.บ้านยาง</t>
  </si>
  <si>
    <t>104 ม.13</t>
  </si>
  <si>
    <t>38 ม.9 ต.โคกกลาง</t>
  </si>
  <si>
    <t>37/2505 ม.4 ปุมธานี</t>
  </si>
  <si>
    <t>บ้านหลังที่ 2</t>
  </si>
  <si>
    <t>114 ม.6 ต.บ้านยาง</t>
  </si>
  <si>
    <t>178/2 ม.9</t>
  </si>
  <si>
    <t>246 ม.2 ต.บ้านยาง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</si>
</sst>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0" x14ac:knownFonts="1">
    <font>
      <sz val="11"/>
      <color theme="1"/>
      <name val="Tahoma"/>
      <family val="2"/>
      <charset val="222"/>
      <scheme val="minor"/>
    </font>
    <font>
      <sz val="12"/>
      <color theme="1" tint="0.249977111117893"/>
      <name val="TH SarabunIT๙"/>
      <family val="2"/>
    </font>
    <font>
      <sz val="8"/>
      <color theme="1" tint="0.249977111117893"/>
      <name val="TH SarabunIT๙"/>
      <family val="2"/>
    </font>
    <font>
      <b/>
      <sz val="8"/>
      <color theme="1" tint="0.249977111117893"/>
      <name val="TH SarabunIT๙"/>
      <family val="2"/>
    </font>
    <font>
      <sz val="8"/>
      <color theme="1" tint="0.249977111117893"/>
      <name val="Angsana New"/>
      <family val="1"/>
    </font>
    <font>
      <sz val="11"/>
      <color theme="1" tint="0.249977111117893"/>
      <name val="TH SarabunIT๙"/>
      <family val="2"/>
    </font>
    <font>
      <sz val="11"/>
      <color theme="1"/>
      <name val="TH SarabunIT๙"/>
      <family val="2"/>
    </font>
    <font>
      <sz val="10"/>
      <color theme="1" tint="0.249977111117893"/>
      <name val="TH SarabunIT๙"/>
      <family val="2"/>
    </font>
    <font>
      <sz val="8"/>
      <color theme="1" tint="0.249977111117893"/>
      <name val="TH SarabunPSK"/>
      <family val="2"/>
    </font>
    <font>
      <sz val="12"/>
      <color theme="1" tint="0.249977111117893"/>
      <name val="TH SarabunPSK"/>
      <family val="2"/>
    </font>
    <font>
      <sz val="11"/>
      <color theme="1"/>
      <name val="TH SarabunPSK"/>
      <family val="2"/>
    </font>
    <font>
      <sz val="10"/>
      <color theme="1" tint="0.249977111117893"/>
      <name val="TH SarabunPSK"/>
      <family val="2"/>
    </font>
    <font>
      <b/>
      <sz val="8"/>
      <color theme="1" tint="0.249977111117893"/>
      <name val="TH SarabunPSK"/>
      <family val="2"/>
    </font>
    <font>
      <sz val="11"/>
      <color theme="1" tint="0.249977111117893"/>
      <name val="TH SarabunPSK"/>
      <family val="2"/>
    </font>
    <font>
      <sz val="8"/>
      <color theme="1"/>
      <name val="TH SarabunPSK"/>
      <family val="2"/>
    </font>
    <font>
      <b/>
      <sz val="12"/>
      <color theme="1" tint="0.249977111117893"/>
      <name val="TH SarabunPSK"/>
      <family val="2"/>
    </font>
    <font>
      <b/>
      <sz val="16"/>
      <color theme="1" tint="0.249977111117893"/>
      <name val="TH SarabunPSK"/>
      <family val="2"/>
    </font>
    <font>
      <b/>
      <sz val="16"/>
      <color theme="1"/>
      <name val="TH SarabunPSK"/>
      <family val="2"/>
    </font>
    <font>
      <sz val="12"/>
      <color theme="1"/>
      <name val="Tahoma"/>
      <family val="2"/>
      <charset val="222"/>
      <scheme val="minor"/>
    </font>
    <font>
      <sz val="12"/>
      <color theme="1"/>
      <name val="TH SarabunPSK"/>
      <family val="2"/>
    </font>
    <font>
      <sz val="12"/>
      <color theme="1" tint="0.249977111117893"/>
      <name val="Angsana New"/>
      <family val="1"/>
    </font>
    <font>
      <b/>
      <sz val="16"/>
      <color theme="1"/>
      <name val="Tahoma"/>
      <family val="2"/>
      <charset val="222"/>
      <scheme val="minor"/>
    </font>
    <font>
      <sz val="10"/>
      <color theme="1"/>
      <name val="Tahoma"/>
      <family val="2"/>
      <charset val="222"/>
      <scheme val="minor"/>
    </font>
    <font>
      <sz val="16"/>
      <color theme="1" tint="0.249977111117893"/>
      <name val="TH SarabunPSK"/>
      <family val="2"/>
    </font>
    <font>
      <sz val="10"/>
      <color theme="1"/>
      <name val="TH SarabunPSK"/>
      <family val="2"/>
    </font>
    <font>
      <b/>
      <sz val="11"/>
      <color theme="1" tint="0.249977111117893"/>
      <name val="TH SarabunPSK"/>
      <family val="2"/>
    </font>
    <font>
      <b/>
      <sz val="11"/>
      <color theme="1"/>
      <name val="TH SarabunPSK"/>
      <family val="2"/>
    </font>
    <font>
      <sz val="14"/>
      <color theme="1" tint="0.249977111117893"/>
      <name val="TH SarabunPSK"/>
      <family val="2"/>
    </font>
    <font>
      <sz val="14"/>
      <color theme="1"/>
      <name val="TH SarabunPSK"/>
      <family val="2"/>
    </font>
    <font>
      <b/>
      <sz val="16"/>
      <color theme="1" tint="0.249977111117893"/>
      <name val="TH SarabunIT๙"/>
      <family val="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1">
    <xf numFmtId="0" fontId="0" fillId="0" borderId="0"/>
  </cellStyleXfs>
  <cellXfs count="247">
    <xf numFmtId="0" fontId="0" fillId="0" borderId="0" xfId="0"/>
    <xf numFmtId="0" fontId="2" fillId="0" borderId="5" xfId="0" applyFont="1" applyBorder="1" applyAlignment="1">
      <alignment horizontal="center" vertical="center"/>
    </xf>
    <xf numFmtId="0" fontId="3" fillId="0" borderId="5" xfId="0" applyFont="1" applyBorder="1" applyAlignment="1">
      <alignment horizontal="center" vertical="center"/>
    </xf>
    <xf numFmtId="0" fontId="0" fillId="0" borderId="0" xfId="0"/>
    <xf numFmtId="0" fontId="4" fillId="0" borderId="0" xfId="0" applyFont="1" applyBorder="1"/>
    <xf numFmtId="0" fontId="5" fillId="0" borderId="0" xfId="0" applyFont="1"/>
    <xf numFmtId="0" fontId="2" fillId="0" borderId="2" xfId="0" applyFont="1" applyBorder="1"/>
    <xf numFmtId="0" fontId="4" fillId="0" borderId="0" xfId="0" applyFont="1" applyBorder="1" applyAlignment="1">
      <alignment horizontal="center" vertical="center"/>
    </xf>
    <xf numFmtId="0" fontId="6" fillId="0" borderId="0" xfId="0" applyFont="1"/>
    <xf numFmtId="0" fontId="7" fillId="0" borderId="2" xfId="0" applyFont="1" applyBorder="1"/>
    <xf numFmtId="0" fontId="2" fillId="0" borderId="1" xfId="0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8" fillId="0" borderId="5" xfId="0" applyFont="1" applyBorder="1" applyAlignment="1">
      <alignment horizontal="center" vertical="center"/>
    </xf>
    <xf numFmtId="0" fontId="12" fillId="0" borderId="5" xfId="0" applyFont="1" applyBorder="1" applyAlignment="1">
      <alignment horizontal="center" vertical="center"/>
    </xf>
    <xf numFmtId="16" fontId="2" fillId="0" borderId="5" xfId="0" applyNumberFormat="1" applyFont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2" fillId="0" borderId="0" xfId="0" applyFont="1" applyBorder="1"/>
    <xf numFmtId="0" fontId="10" fillId="0" borderId="0" xfId="0" applyFont="1" applyAlignment="1">
      <alignment horizontal="center" vertical="center"/>
    </xf>
    <xf numFmtId="0" fontId="11" fillId="0" borderId="2" xfId="0" applyFont="1" applyBorder="1" applyAlignment="1">
      <alignment horizontal="center" vertical="center"/>
    </xf>
    <xf numFmtId="0" fontId="8" fillId="0" borderId="0" xfId="0" applyFont="1" applyBorder="1" applyAlignment="1">
      <alignment horizontal="center" vertical="center"/>
    </xf>
    <xf numFmtId="0" fontId="13" fillId="0" borderId="0" xfId="0" applyFont="1" applyAlignment="1">
      <alignment horizontal="center" vertical="center"/>
    </xf>
    <xf numFmtId="17" fontId="8" fillId="0" borderId="5" xfId="0" applyNumberFormat="1" applyFont="1" applyBorder="1" applyAlignment="1">
      <alignment horizontal="center" vertical="center"/>
    </xf>
    <xf numFmtId="0" fontId="13" fillId="0" borderId="0" xfId="0" applyFont="1"/>
    <xf numFmtId="0" fontId="14" fillId="0" borderId="0" xfId="0" applyFont="1" applyAlignment="1">
      <alignment horizontal="center" vertical="center"/>
    </xf>
    <xf numFmtId="1" fontId="8" fillId="0" borderId="1" xfId="0" applyNumberFormat="1" applyFont="1" applyBorder="1" applyAlignment="1">
      <alignment horizontal="center" vertical="center"/>
    </xf>
    <xf numFmtId="2" fontId="8" fillId="0" borderId="1" xfId="0" applyNumberFormat="1" applyFont="1" applyBorder="1" applyAlignment="1">
      <alignment horizontal="center" vertical="center"/>
    </xf>
    <xf numFmtId="0" fontId="0" fillId="0" borderId="9" xfId="0" applyBorder="1"/>
    <xf numFmtId="0" fontId="8" fillId="0" borderId="5" xfId="0" applyFont="1" applyBorder="1" applyAlignment="1">
      <alignment horizontal="center" vertical="center"/>
    </xf>
    <xf numFmtId="0" fontId="0" fillId="0" borderId="0" xfId="0" applyBorder="1"/>
    <xf numFmtId="0" fontId="8" fillId="0" borderId="5" xfId="0" applyFont="1" applyBorder="1" applyAlignment="1">
      <alignment horizontal="center" vertical="center"/>
    </xf>
    <xf numFmtId="0" fontId="17" fillId="0" borderId="0" xfId="0" applyFont="1"/>
    <xf numFmtId="0" fontId="16" fillId="0" borderId="2" xfId="0" applyFont="1" applyBorder="1"/>
    <xf numFmtId="0" fontId="11" fillId="0" borderId="5" xfId="0" applyFont="1" applyBorder="1" applyAlignment="1">
      <alignment horizontal="center" vertical="center"/>
    </xf>
    <xf numFmtId="0" fontId="13" fillId="0" borderId="5" xfId="0" applyFont="1" applyBorder="1" applyAlignment="1">
      <alignment horizontal="center" vertical="center"/>
    </xf>
    <xf numFmtId="0" fontId="13" fillId="0" borderId="1" xfId="0" applyFont="1" applyBorder="1" applyAlignment="1">
      <alignment horizontal="center" vertical="center"/>
    </xf>
    <xf numFmtId="1" fontId="13" fillId="0" borderId="1" xfId="0" applyNumberFormat="1" applyFont="1" applyBorder="1" applyAlignment="1">
      <alignment horizontal="center" vertical="center"/>
    </xf>
    <xf numFmtId="2" fontId="13" fillId="0" borderId="1" xfId="0" applyNumberFormat="1" applyFont="1" applyBorder="1" applyAlignment="1">
      <alignment horizontal="center" vertical="center"/>
    </xf>
    <xf numFmtId="0" fontId="9" fillId="0" borderId="5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1" fontId="9" fillId="0" borderId="1" xfId="0" applyNumberFormat="1" applyFont="1" applyBorder="1" applyAlignment="1">
      <alignment horizontal="center" vertical="center"/>
    </xf>
    <xf numFmtId="2" fontId="9" fillId="0" borderId="1" xfId="0" applyNumberFormat="1" applyFont="1" applyBorder="1" applyAlignment="1">
      <alignment horizontal="center" vertical="center"/>
    </xf>
    <xf numFmtId="0" fontId="1" fillId="0" borderId="0" xfId="0" applyFont="1"/>
    <xf numFmtId="0" fontId="18" fillId="0" borderId="0" xfId="0" applyFont="1"/>
    <xf numFmtId="0" fontId="9" fillId="0" borderId="0" xfId="0" applyFont="1"/>
    <xf numFmtId="0" fontId="19" fillId="0" borderId="0" xfId="0" applyFont="1"/>
    <xf numFmtId="0" fontId="20" fillId="0" borderId="0" xfId="0" applyFont="1" applyBorder="1"/>
    <xf numFmtId="0" fontId="18" fillId="0" borderId="0" xfId="0" applyFont="1" applyBorder="1"/>
    <xf numFmtId="0" fontId="21" fillId="0" borderId="0" xfId="0" applyFont="1" applyBorder="1"/>
    <xf numFmtId="0" fontId="21" fillId="0" borderId="0" xfId="0" applyFont="1"/>
    <xf numFmtId="0" fontId="11" fillId="0" borderId="1" xfId="0" applyFont="1" applyBorder="1" applyAlignment="1">
      <alignment horizontal="center" vertical="center"/>
    </xf>
    <xf numFmtId="1" fontId="11" fillId="0" borderId="1" xfId="0" applyNumberFormat="1" applyFont="1" applyBorder="1" applyAlignment="1">
      <alignment horizontal="center" vertical="center"/>
    </xf>
    <xf numFmtId="0" fontId="22" fillId="0" borderId="0" xfId="0" applyFont="1"/>
    <xf numFmtId="2" fontId="11" fillId="0" borderId="1" xfId="0" applyNumberFormat="1" applyFont="1" applyBorder="1" applyAlignment="1">
      <alignment horizontal="center" vertical="center"/>
    </xf>
    <xf numFmtId="0" fontId="9" fillId="0" borderId="5" xfId="0" applyFont="1" applyBorder="1" applyAlignment="1">
      <alignment horizontal="center" vertical="center"/>
    </xf>
    <xf numFmtId="0" fontId="9" fillId="0" borderId="5" xfId="0" applyFont="1" applyBorder="1" applyAlignment="1">
      <alignment horizontal="center" vertical="top"/>
    </xf>
    <xf numFmtId="0" fontId="17" fillId="0" borderId="0" xfId="0" applyFont="1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8" fillId="0" borderId="5" xfId="0" applyFont="1" applyBorder="1" applyAlignment="1">
      <alignment horizontal="center" vertical="center"/>
    </xf>
    <xf numFmtId="0" fontId="8" fillId="0" borderId="5" xfId="0" applyFont="1" applyBorder="1" applyAlignment="1">
      <alignment horizontal="center" vertical="center"/>
    </xf>
    <xf numFmtId="0" fontId="8" fillId="0" borderId="5" xfId="0" applyFont="1" applyBorder="1" applyAlignment="1">
      <alignment horizontal="center" vertical="center"/>
    </xf>
    <xf numFmtId="0" fontId="8" fillId="0" borderId="5" xfId="0" applyFont="1" applyBorder="1" applyAlignment="1">
      <alignment horizontal="center" vertical="center"/>
    </xf>
    <xf numFmtId="0" fontId="8" fillId="0" borderId="5" xfId="0" applyFont="1" applyBorder="1" applyAlignment="1">
      <alignment horizontal="center" vertical="center"/>
    </xf>
    <xf numFmtId="0" fontId="8" fillId="0" borderId="5" xfId="0" applyFont="1" applyBorder="1" applyAlignment="1">
      <alignment horizontal="center" vertical="center"/>
    </xf>
    <xf numFmtId="0" fontId="8" fillId="0" borderId="5" xfId="0" applyFont="1" applyBorder="1" applyAlignment="1">
      <alignment horizontal="center" vertical="center"/>
    </xf>
    <xf numFmtId="0" fontId="8" fillId="0" borderId="5" xfId="0" applyFont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5" xfId="0" applyFont="1" applyBorder="1" applyAlignment="1">
      <alignment horizontal="center" vertical="center"/>
    </xf>
    <xf numFmtId="0" fontId="8" fillId="0" borderId="5" xfId="0" applyFont="1" applyBorder="1" applyAlignment="1">
      <alignment horizontal="center" vertical="center"/>
    </xf>
    <xf numFmtId="0" fontId="9" fillId="0" borderId="5" xfId="0" applyFont="1" applyBorder="1" applyAlignment="1">
      <alignment horizontal="center" vertical="center"/>
    </xf>
    <xf numFmtId="0" fontId="9" fillId="0" borderId="0" xfId="0" applyFont="1" applyBorder="1"/>
    <xf numFmtId="0" fontId="9" fillId="0" borderId="0" xfId="0" applyFont="1" applyAlignment="1">
      <alignment horizontal="center" vertical="center"/>
    </xf>
    <xf numFmtId="0" fontId="19" fillId="0" borderId="0" xfId="0" applyFont="1" applyAlignment="1">
      <alignment horizontal="center" vertical="center"/>
    </xf>
    <xf numFmtId="0" fontId="23" fillId="0" borderId="2" xfId="0" applyFont="1" applyBorder="1" applyAlignment="1">
      <alignment horizontal="center" vertical="center"/>
    </xf>
    <xf numFmtId="0" fontId="9" fillId="0" borderId="5" xfId="0" applyFont="1" applyBorder="1" applyAlignment="1">
      <alignment horizontal="center" vertical="center"/>
    </xf>
    <xf numFmtId="0" fontId="9" fillId="0" borderId="5" xfId="0" applyFont="1" applyBorder="1" applyAlignment="1">
      <alignment horizontal="center" vertical="center"/>
    </xf>
    <xf numFmtId="0" fontId="9" fillId="0" borderId="5" xfId="0" applyFont="1" applyBorder="1" applyAlignment="1">
      <alignment horizontal="center" vertical="center"/>
    </xf>
    <xf numFmtId="0" fontId="13" fillId="0" borderId="5" xfId="0" applyFont="1" applyBorder="1" applyAlignment="1">
      <alignment horizontal="center" vertical="center"/>
    </xf>
    <xf numFmtId="0" fontId="9" fillId="0" borderId="5" xfId="0" applyFont="1" applyBorder="1" applyAlignment="1">
      <alignment horizontal="center" vertical="center"/>
    </xf>
    <xf numFmtId="0" fontId="16" fillId="0" borderId="2" xfId="0" applyFont="1" applyBorder="1" applyAlignment="1">
      <alignment horizontal="center" vertical="center"/>
    </xf>
    <xf numFmtId="0" fontId="24" fillId="0" borderId="0" xfId="0" applyFont="1" applyAlignment="1">
      <alignment horizontal="center" vertical="center"/>
    </xf>
    <xf numFmtId="0" fontId="11" fillId="0" borderId="0" xfId="0" applyFont="1" applyBorder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0" fillId="0" borderId="0" xfId="0" applyFont="1"/>
    <xf numFmtId="0" fontId="13" fillId="0" borderId="5" xfId="0" applyFont="1" applyBorder="1" applyAlignment="1">
      <alignment horizontal="center" vertical="center"/>
    </xf>
    <xf numFmtId="0" fontId="13" fillId="0" borderId="5" xfId="0" applyFont="1" applyBorder="1" applyAlignment="1">
      <alignment horizontal="center" vertical="center"/>
    </xf>
    <xf numFmtId="0" fontId="9" fillId="0" borderId="5" xfId="0" applyFont="1" applyBorder="1" applyAlignment="1">
      <alignment horizontal="center" vertical="center"/>
    </xf>
    <xf numFmtId="0" fontId="8" fillId="0" borderId="5" xfId="0" applyFont="1" applyBorder="1" applyAlignment="1">
      <alignment horizontal="center" vertical="center"/>
    </xf>
    <xf numFmtId="0" fontId="13" fillId="0" borderId="5" xfId="0" applyFont="1" applyBorder="1" applyAlignment="1">
      <alignment horizontal="center" vertical="center"/>
    </xf>
    <xf numFmtId="0" fontId="13" fillId="0" borderId="5" xfId="0" applyFont="1" applyBorder="1" applyAlignment="1">
      <alignment horizontal="center" vertical="center"/>
    </xf>
    <xf numFmtId="0" fontId="13" fillId="0" borderId="5" xfId="0" applyFont="1" applyBorder="1" applyAlignment="1">
      <alignment horizontal="center" vertical="center"/>
    </xf>
    <xf numFmtId="0" fontId="13" fillId="0" borderId="5" xfId="0" applyFont="1" applyBorder="1" applyAlignment="1">
      <alignment horizontal="center" vertical="center"/>
    </xf>
    <xf numFmtId="0" fontId="13" fillId="0" borderId="5" xfId="0" applyFont="1" applyBorder="1" applyAlignment="1">
      <alignment horizontal="center" vertical="center"/>
    </xf>
    <xf numFmtId="0" fontId="13" fillId="0" borderId="5" xfId="0" applyFont="1" applyBorder="1" applyAlignment="1">
      <alignment horizontal="center" vertical="center"/>
    </xf>
    <xf numFmtId="0" fontId="13" fillId="0" borderId="0" xfId="0" applyFont="1" applyBorder="1" applyAlignment="1">
      <alignment horizontal="center" vertical="center"/>
    </xf>
    <xf numFmtId="0" fontId="26" fillId="0" borderId="0" xfId="0" applyFont="1" applyAlignment="1">
      <alignment horizontal="center" vertical="center"/>
    </xf>
    <xf numFmtId="0" fontId="25" fillId="0" borderId="2" xfId="0" applyFont="1" applyBorder="1" applyAlignment="1">
      <alignment horizontal="center" vertical="center"/>
    </xf>
    <xf numFmtId="0" fontId="13" fillId="0" borderId="5" xfId="0" applyFont="1" applyBorder="1" applyAlignment="1">
      <alignment horizontal="center" vertical="center"/>
    </xf>
    <xf numFmtId="0" fontId="13" fillId="0" borderId="5" xfId="0" applyFont="1" applyBorder="1" applyAlignment="1">
      <alignment horizontal="center" vertical="center"/>
    </xf>
    <xf numFmtId="0" fontId="13" fillId="0" borderId="5" xfId="0" applyFont="1" applyBorder="1" applyAlignment="1">
      <alignment horizontal="center" vertical="center"/>
    </xf>
    <xf numFmtId="0" fontId="13" fillId="0" borderId="5" xfId="0" applyFont="1" applyBorder="1" applyAlignment="1">
      <alignment horizontal="center" vertical="center"/>
    </xf>
    <xf numFmtId="0" fontId="13" fillId="0" borderId="5" xfId="0" applyFont="1" applyBorder="1" applyAlignment="1">
      <alignment horizontal="center" vertical="center"/>
    </xf>
    <xf numFmtId="0" fontId="16" fillId="0" borderId="2" xfId="0" applyFont="1" applyBorder="1" applyAlignment="1">
      <alignment horizontal="center" vertical="center"/>
    </xf>
    <xf numFmtId="0" fontId="13" fillId="0" borderId="5" xfId="0" applyFont="1" applyBorder="1" applyAlignment="1">
      <alignment horizontal="center" vertical="center"/>
    </xf>
    <xf numFmtId="0" fontId="11" fillId="0" borderId="5" xfId="0" applyFont="1" applyBorder="1" applyAlignment="1">
      <alignment horizontal="center" vertical="center"/>
    </xf>
    <xf numFmtId="0" fontId="24" fillId="0" borderId="0" xfId="0" applyFont="1" applyAlignment="1"/>
    <xf numFmtId="0" fontId="9" fillId="0" borderId="0" xfId="0" applyFont="1" applyAlignment="1"/>
    <xf numFmtId="0" fontId="13" fillId="0" borderId="5" xfId="0" applyFont="1" applyBorder="1" applyAlignment="1">
      <alignment horizontal="center" vertical="center"/>
    </xf>
    <xf numFmtId="0" fontId="13" fillId="0" borderId="5" xfId="0" applyFont="1" applyBorder="1" applyAlignment="1">
      <alignment horizontal="center" vertical="center"/>
    </xf>
    <xf numFmtId="0" fontId="11" fillId="0" borderId="5" xfId="0" applyFont="1" applyBorder="1" applyAlignment="1">
      <alignment horizontal="center" vertical="center"/>
    </xf>
    <xf numFmtId="0" fontId="13" fillId="0" borderId="5" xfId="0" applyFont="1" applyBorder="1" applyAlignment="1">
      <alignment horizontal="center" vertical="center"/>
    </xf>
    <xf numFmtId="0" fontId="11" fillId="0" borderId="5" xfId="0" applyFont="1" applyBorder="1" applyAlignment="1">
      <alignment horizontal="center" vertical="center"/>
    </xf>
    <xf numFmtId="0" fontId="11" fillId="0" borderId="5" xfId="0" applyFont="1" applyBorder="1" applyAlignment="1">
      <alignment horizontal="center" vertical="center"/>
    </xf>
    <xf numFmtId="0" fontId="13" fillId="0" borderId="5" xfId="0" applyFont="1" applyBorder="1" applyAlignment="1">
      <alignment horizontal="center" vertical="center"/>
    </xf>
    <xf numFmtId="0" fontId="11" fillId="0" borderId="5" xfId="0" applyFont="1" applyBorder="1" applyAlignment="1">
      <alignment horizontal="center" vertical="center"/>
    </xf>
    <xf numFmtId="0" fontId="11" fillId="0" borderId="5" xfId="0" applyFont="1" applyBorder="1" applyAlignment="1">
      <alignment horizontal="center" vertical="center"/>
    </xf>
    <xf numFmtId="0" fontId="13" fillId="0" borderId="5" xfId="0" applyFont="1" applyBorder="1" applyAlignment="1">
      <alignment horizontal="center" vertical="center"/>
    </xf>
    <xf numFmtId="0" fontId="13" fillId="0" borderId="5" xfId="0" applyFont="1" applyBorder="1" applyAlignment="1">
      <alignment horizontal="center" vertical="center"/>
    </xf>
    <xf numFmtId="0" fontId="13" fillId="0" borderId="5" xfId="0" applyFont="1" applyBorder="1" applyAlignment="1">
      <alignment horizontal="center" vertical="center"/>
    </xf>
    <xf numFmtId="0" fontId="13" fillId="0" borderId="5" xfId="0" applyFont="1" applyBorder="1" applyAlignment="1">
      <alignment horizontal="center" vertical="center"/>
    </xf>
    <xf numFmtId="0" fontId="13" fillId="0" borderId="5" xfId="0" applyFont="1" applyBorder="1" applyAlignment="1">
      <alignment horizontal="center" vertical="center"/>
    </xf>
    <xf numFmtId="0" fontId="13" fillId="0" borderId="5" xfId="0" applyFont="1" applyBorder="1" applyAlignment="1">
      <alignment horizontal="center" vertical="center"/>
    </xf>
    <xf numFmtId="0" fontId="11" fillId="0" borderId="5" xfId="0" applyFont="1" applyBorder="1" applyAlignment="1">
      <alignment horizontal="center" vertical="center"/>
    </xf>
    <xf numFmtId="0" fontId="13" fillId="0" borderId="5" xfId="0" applyFont="1" applyBorder="1" applyAlignment="1">
      <alignment horizontal="center" vertical="center"/>
    </xf>
    <xf numFmtId="0" fontId="0" fillId="0" borderId="1" xfId="0" applyBorder="1"/>
    <xf numFmtId="0" fontId="13" fillId="0" borderId="5" xfId="0" applyFont="1" applyBorder="1" applyAlignment="1">
      <alignment horizontal="center" vertical="center"/>
    </xf>
    <xf numFmtId="0" fontId="16" fillId="0" borderId="2" xfId="0" applyFont="1" applyBorder="1" applyAlignment="1">
      <alignment horizontal="center" vertical="center"/>
    </xf>
    <xf numFmtId="0" fontId="28" fillId="0" borderId="0" xfId="0" applyFont="1"/>
    <xf numFmtId="0" fontId="5" fillId="0" borderId="0" xfId="0" applyFont="1" applyAlignment="1">
      <alignment horizontal="center" vertical="center"/>
    </xf>
    <xf numFmtId="0" fontId="27" fillId="0" borderId="5" xfId="0" applyFont="1" applyBorder="1" applyAlignment="1">
      <alignment horizontal="center" vertical="center"/>
    </xf>
    <xf numFmtId="0" fontId="27" fillId="0" borderId="1" xfId="0" applyFont="1" applyBorder="1" applyAlignment="1">
      <alignment horizontal="center" vertical="center"/>
    </xf>
    <xf numFmtId="0" fontId="23" fillId="0" borderId="0" xfId="0" applyFont="1" applyAlignment="1"/>
    <xf numFmtId="0" fontId="23" fillId="0" borderId="0" xfId="0" applyFont="1" applyAlignment="1">
      <alignment horizontal="center" vertical="center"/>
    </xf>
    <xf numFmtId="0" fontId="8" fillId="0" borderId="5" xfId="0" applyFont="1" applyBorder="1" applyAlignment="1">
      <alignment horizontal="center" vertical="center"/>
    </xf>
    <xf numFmtId="0" fontId="28" fillId="0" borderId="1" xfId="0" applyFont="1" applyBorder="1" applyAlignment="1">
      <alignment horizontal="center" vertical="center"/>
    </xf>
    <xf numFmtId="0" fontId="11" fillId="0" borderId="5" xfId="0" applyFont="1" applyBorder="1" applyAlignment="1">
      <alignment horizontal="center" vertical="center"/>
    </xf>
    <xf numFmtId="17" fontId="11" fillId="0" borderId="5" xfId="0" applyNumberFormat="1" applyFont="1" applyBorder="1" applyAlignment="1">
      <alignment horizontal="center" vertical="center"/>
    </xf>
    <xf numFmtId="16" fontId="11" fillId="0" borderId="1" xfId="0" applyNumberFormat="1" applyFont="1" applyBorder="1" applyAlignment="1">
      <alignment horizontal="center" vertical="center"/>
    </xf>
    <xf numFmtId="0" fontId="11" fillId="0" borderId="5" xfId="0" applyFont="1" applyBorder="1" applyAlignment="1">
      <alignment horizontal="center" vertical="center"/>
    </xf>
    <xf numFmtId="0" fontId="11" fillId="0" borderId="5" xfId="0" applyFont="1" applyBorder="1" applyAlignment="1">
      <alignment horizontal="center" vertical="center"/>
    </xf>
    <xf numFmtId="0" fontId="8" fillId="0" borderId="5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 wrapText="1"/>
    </xf>
    <xf numFmtId="0" fontId="9" fillId="0" borderId="4" xfId="0" applyFont="1" applyBorder="1" applyAlignment="1">
      <alignment horizontal="center" vertical="center" wrapText="1"/>
    </xf>
    <xf numFmtId="0" fontId="9" fillId="0" borderId="5" xfId="0" applyFont="1" applyBorder="1" applyAlignment="1">
      <alignment horizontal="center" vertical="center" wrapText="1"/>
    </xf>
    <xf numFmtId="0" fontId="16" fillId="0" borderId="0" xfId="0" applyFont="1" applyBorder="1" applyAlignment="1">
      <alignment horizontal="center" vertical="center"/>
    </xf>
    <xf numFmtId="0" fontId="8" fillId="0" borderId="5" xfId="0" applyFont="1" applyBorder="1" applyAlignment="1">
      <alignment horizontal="center" vertical="center"/>
    </xf>
    <xf numFmtId="0" fontId="9" fillId="0" borderId="5" xfId="0" applyFont="1" applyBorder="1" applyAlignment="1">
      <alignment horizontal="center" vertical="center"/>
    </xf>
    <xf numFmtId="0" fontId="8" fillId="0" borderId="5" xfId="0" applyFont="1" applyBorder="1" applyAlignment="1">
      <alignment horizontal="center" vertical="center"/>
    </xf>
    <xf numFmtId="0" fontId="8" fillId="0" borderId="5" xfId="0" applyFont="1" applyBorder="1" applyAlignment="1">
      <alignment horizontal="center" vertical="center"/>
    </xf>
    <xf numFmtId="0" fontId="9" fillId="0" borderId="5" xfId="0" applyFont="1" applyBorder="1" applyAlignment="1">
      <alignment horizontal="center" vertical="center"/>
    </xf>
    <xf numFmtId="0" fontId="13" fillId="0" borderId="5" xfId="0" applyFont="1" applyBorder="1" applyAlignment="1">
      <alignment horizontal="center" vertical="center"/>
    </xf>
    <xf numFmtId="0" fontId="13" fillId="0" borderId="5" xfId="0" applyFont="1" applyBorder="1" applyAlignment="1">
      <alignment horizontal="center" vertical="center"/>
    </xf>
    <xf numFmtId="0" fontId="13" fillId="0" borderId="5" xfId="0" applyFont="1" applyBorder="1" applyAlignment="1">
      <alignment horizontal="center" vertical="center"/>
    </xf>
    <xf numFmtId="0" fontId="13" fillId="0" borderId="5" xfId="0" applyFont="1" applyBorder="1" applyAlignment="1">
      <alignment horizontal="center" vertical="center"/>
    </xf>
    <xf numFmtId="0" fontId="16" fillId="0" borderId="0" xfId="0" applyFont="1" applyBorder="1" applyAlignment="1">
      <alignment horizontal="center" vertical="center"/>
    </xf>
    <xf numFmtId="0" fontId="27" fillId="0" borderId="0" xfId="0" applyFont="1" applyBorder="1" applyAlignment="1">
      <alignment horizontal="center" vertical="center"/>
    </xf>
    <xf numFmtId="0" fontId="27" fillId="0" borderId="7" xfId="0" applyFont="1" applyBorder="1" applyAlignment="1">
      <alignment horizontal="center" vertical="center"/>
    </xf>
    <xf numFmtId="0" fontId="29" fillId="0" borderId="2" xfId="0" applyFont="1" applyBorder="1"/>
    <xf numFmtId="0" fontId="10" fillId="0" borderId="0" xfId="0" applyFont="1"/>
    <xf numFmtId="17" fontId="8" fillId="0" borderId="1" xfId="0" applyNumberFormat="1" applyFont="1" applyBorder="1" applyAlignment="1">
      <alignment horizontal="center" vertical="center"/>
    </xf>
    <xf numFmtId="0" fontId="8" fillId="0" borderId="0" xfId="0" applyFont="1" applyBorder="1"/>
    <xf numFmtId="0" fontId="8" fillId="0" borderId="2" xfId="0" applyFont="1" applyBorder="1"/>
    <xf numFmtId="0" fontId="11" fillId="0" borderId="5" xfId="0" applyFont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9" fillId="0" borderId="5" xfId="0" applyFont="1" applyBorder="1" applyAlignment="1">
      <alignment horizontal="center" vertical="center"/>
    </xf>
    <xf numFmtId="0" fontId="13" fillId="0" borderId="5" xfId="0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29" fillId="0" borderId="2" xfId="0" applyFont="1" applyBorder="1" applyAlignment="1">
      <alignment horizontal="center" vertical="center"/>
    </xf>
    <xf numFmtId="0" fontId="29" fillId="0" borderId="2" xfId="0" applyFont="1" applyBorder="1" applyAlignment="1">
      <alignment vertical="center"/>
    </xf>
    <xf numFmtId="0" fontId="1" fillId="0" borderId="2" xfId="0" applyFont="1" applyBorder="1" applyAlignment="1">
      <alignment horizontal="center" vertical="center"/>
    </xf>
    <xf numFmtId="2" fontId="19" fillId="0" borderId="1" xfId="0" applyNumberFormat="1" applyFont="1" applyBorder="1" applyAlignment="1">
      <alignment horizontal="center" vertical="center"/>
    </xf>
    <xf numFmtId="16" fontId="9" fillId="0" borderId="5" xfId="0" applyNumberFormat="1" applyFont="1" applyBorder="1" applyAlignment="1">
      <alignment horizontal="center" vertical="center"/>
    </xf>
    <xf numFmtId="16" fontId="9" fillId="0" borderId="1" xfId="0" applyNumberFormat="1" applyFont="1" applyBorder="1" applyAlignment="1">
      <alignment horizontal="center" vertical="center"/>
    </xf>
    <xf numFmtId="0" fontId="9" fillId="0" borderId="4" xfId="0" applyFont="1" applyFill="1" applyBorder="1" applyAlignment="1">
      <alignment horizontal="center" vertical="center"/>
    </xf>
    <xf numFmtId="0" fontId="9" fillId="0" borderId="5" xfId="0" applyFont="1" applyBorder="1" applyAlignment="1">
      <alignment horizontal="left" vertical="center" indent="1"/>
    </xf>
    <xf numFmtId="0" fontId="0" fillId="0" borderId="0" xfId="0" applyAlignment="1">
      <alignment horizontal="center"/>
    </xf>
    <xf numFmtId="17" fontId="9" fillId="0" borderId="5" xfId="0" applyNumberFormat="1" applyFont="1" applyBorder="1" applyAlignment="1">
      <alignment horizontal="center" vertical="center"/>
    </xf>
    <xf numFmtId="0" fontId="8" fillId="0" borderId="5" xfId="0" applyFont="1" applyBorder="1" applyAlignment="1">
      <alignment horizontal="center" vertical="center"/>
    </xf>
    <xf numFmtId="0" fontId="11" fillId="0" borderId="5" xfId="0" applyFont="1" applyBorder="1" applyAlignment="1">
      <alignment horizontal="center" vertical="center"/>
    </xf>
    <xf numFmtId="0" fontId="9" fillId="0" borderId="5" xfId="0" applyFont="1" applyBorder="1" applyAlignment="1">
      <alignment horizontal="center" vertical="center"/>
    </xf>
    <xf numFmtId="0" fontId="8" fillId="0" borderId="5" xfId="0" applyFont="1" applyBorder="1" applyAlignment="1">
      <alignment horizontal="center" vertical="center"/>
    </xf>
    <xf numFmtId="0" fontId="9" fillId="0" borderId="5" xfId="0" applyFont="1" applyBorder="1" applyAlignment="1">
      <alignment horizontal="center" vertical="center"/>
    </xf>
    <xf numFmtId="0" fontId="8" fillId="0" borderId="5" xfId="0" applyFont="1" applyBorder="1" applyAlignment="1">
      <alignment horizontal="center" vertical="center"/>
    </xf>
    <xf numFmtId="0" fontId="9" fillId="0" borderId="1" xfId="0" quotePrefix="1" applyFont="1" applyBorder="1" applyAlignment="1">
      <alignment horizontal="center" vertical="center"/>
    </xf>
    <xf numFmtId="0" fontId="9" fillId="0" borderId="5" xfId="0" applyFont="1" applyBorder="1" applyAlignment="1">
      <alignment horizontal="center" vertical="center"/>
    </xf>
    <xf numFmtId="0" fontId="13" fillId="0" borderId="5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 wrapText="1"/>
    </xf>
    <xf numFmtId="0" fontId="8" fillId="0" borderId="5" xfId="0" applyFont="1" applyBorder="1" applyAlignment="1">
      <alignment horizontal="center" vertical="center"/>
    </xf>
    <xf numFmtId="0" fontId="9" fillId="0" borderId="5" xfId="0" applyFont="1" applyBorder="1" applyAlignment="1">
      <alignment horizontal="center" vertical="center"/>
    </xf>
    <xf numFmtId="0" fontId="11" fillId="0" borderId="5" xfId="0" applyFont="1" applyBorder="1" applyAlignment="1">
      <alignment horizontal="center" vertical="center"/>
    </xf>
    <xf numFmtId="0" fontId="9" fillId="0" borderId="5" xfId="0" applyFont="1" applyBorder="1" applyAlignment="1">
      <alignment horizontal="center" vertical="center"/>
    </xf>
    <xf numFmtId="0" fontId="8" fillId="0" borderId="5" xfId="0" applyFont="1" applyBorder="1" applyAlignment="1">
      <alignment horizontal="center" vertical="center"/>
    </xf>
    <xf numFmtId="0" fontId="13" fillId="0" borderId="1" xfId="0" applyFont="1" applyBorder="1" applyAlignment="1">
      <alignment horizontal="center" vertical="center"/>
    </xf>
    <xf numFmtId="0" fontId="13" fillId="0" borderId="5" xfId="0" applyFont="1" applyBorder="1" applyAlignment="1">
      <alignment horizontal="center" vertical="center"/>
    </xf>
    <xf numFmtId="0" fontId="11" fillId="0" borderId="3" xfId="0" applyFont="1" applyBorder="1" applyAlignment="1">
      <alignment horizontal="center" vertical="center"/>
    </xf>
    <xf numFmtId="0" fontId="11" fillId="0" borderId="4" xfId="0" applyFont="1" applyBorder="1" applyAlignment="1">
      <alignment horizontal="center" vertical="center"/>
    </xf>
    <xf numFmtId="0" fontId="11" fillId="0" borderId="5" xfId="0" applyFont="1" applyBorder="1" applyAlignment="1">
      <alignment horizontal="center" vertical="center"/>
    </xf>
    <xf numFmtId="0" fontId="11" fillId="0" borderId="3" xfId="0" applyFont="1" applyBorder="1" applyAlignment="1">
      <alignment horizontal="center" vertical="center" wrapText="1"/>
    </xf>
    <xf numFmtId="0" fontId="11" fillId="0" borderId="4" xfId="0" applyFont="1" applyBorder="1" applyAlignment="1">
      <alignment horizontal="center" vertical="center" wrapText="1"/>
    </xf>
    <xf numFmtId="0" fontId="11" fillId="0" borderId="5" xfId="0" applyFont="1" applyBorder="1" applyAlignment="1">
      <alignment horizontal="center" vertical="center" wrapText="1"/>
    </xf>
    <xf numFmtId="0" fontId="11" fillId="0" borderId="7" xfId="0" applyFont="1" applyBorder="1" applyAlignment="1">
      <alignment horizontal="center" vertical="center"/>
    </xf>
    <xf numFmtId="0" fontId="11" fillId="0" borderId="6" xfId="0" applyFont="1" applyBorder="1" applyAlignment="1">
      <alignment horizontal="center" vertical="center"/>
    </xf>
    <xf numFmtId="0" fontId="11" fillId="0" borderId="8" xfId="0" applyFont="1" applyBorder="1" applyAlignment="1">
      <alignment horizontal="center" vertical="center"/>
    </xf>
    <xf numFmtId="0" fontId="16" fillId="0" borderId="0" xfId="0" applyFont="1" applyBorder="1" applyAlignment="1">
      <alignment horizontal="center"/>
    </xf>
    <xf numFmtId="0" fontId="9" fillId="0" borderId="3" xfId="0" applyFont="1" applyBorder="1" applyAlignment="1">
      <alignment horizontal="center" vertical="center"/>
    </xf>
    <xf numFmtId="0" fontId="9" fillId="0" borderId="4" xfId="0" applyFont="1" applyBorder="1" applyAlignment="1">
      <alignment horizontal="center" vertical="center"/>
    </xf>
    <xf numFmtId="0" fontId="9" fillId="0" borderId="5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 wrapText="1"/>
    </xf>
    <xf numFmtId="0" fontId="9" fillId="0" borderId="4" xfId="0" applyFont="1" applyBorder="1" applyAlignment="1">
      <alignment horizontal="center" vertical="center" wrapText="1"/>
    </xf>
    <xf numFmtId="0" fontId="9" fillId="0" borderId="5" xfId="0" applyFont="1" applyBorder="1" applyAlignment="1">
      <alignment horizontal="center" vertical="center" wrapText="1"/>
    </xf>
    <xf numFmtId="0" fontId="9" fillId="0" borderId="7" xfId="0" applyFont="1" applyBorder="1" applyAlignment="1">
      <alignment horizontal="center" vertical="center"/>
    </xf>
    <xf numFmtId="0" fontId="9" fillId="0" borderId="6" xfId="0" applyFont="1" applyBorder="1" applyAlignment="1">
      <alignment horizontal="center" vertical="center"/>
    </xf>
    <xf numFmtId="0" fontId="9" fillId="0" borderId="8" xfId="0" applyFont="1" applyBorder="1" applyAlignment="1">
      <alignment horizontal="center" vertical="center"/>
    </xf>
    <xf numFmtId="0" fontId="29" fillId="0" borderId="0" xfId="0" applyFont="1" applyBorder="1" applyAlignment="1">
      <alignment horizontal="center"/>
    </xf>
    <xf numFmtId="0" fontId="16" fillId="0" borderId="2" xfId="0" applyFont="1" applyBorder="1" applyAlignment="1">
      <alignment horizontal="center" vertical="center"/>
    </xf>
    <xf numFmtId="0" fontId="16" fillId="0" borderId="0" xfId="0" applyFont="1" applyBorder="1" applyAlignment="1">
      <alignment horizontal="center" vertical="center"/>
    </xf>
    <xf numFmtId="0" fontId="13" fillId="0" borderId="1" xfId="0" applyFont="1" applyBorder="1" applyAlignment="1">
      <alignment horizontal="center" vertical="center" wrapText="1"/>
    </xf>
    <xf numFmtId="0" fontId="8" fillId="0" borderId="3" xfId="0" applyFont="1" applyBorder="1" applyAlignment="1">
      <alignment horizontal="center" vertical="center"/>
    </xf>
    <xf numFmtId="0" fontId="8" fillId="0" borderId="4" xfId="0" applyFont="1" applyBorder="1" applyAlignment="1">
      <alignment horizontal="center" vertical="center"/>
    </xf>
    <xf numFmtId="0" fontId="8" fillId="0" borderId="5" xfId="0" applyFont="1" applyBorder="1" applyAlignment="1">
      <alignment horizontal="center" vertical="center"/>
    </xf>
    <xf numFmtId="0" fontId="13" fillId="0" borderId="3" xfId="0" applyFont="1" applyBorder="1" applyAlignment="1">
      <alignment horizontal="center" wrapText="1"/>
    </xf>
    <xf numFmtId="0" fontId="13" fillId="0" borderId="4" xfId="0" applyFont="1" applyBorder="1" applyAlignment="1">
      <alignment horizontal="center" wrapText="1"/>
    </xf>
    <xf numFmtId="0" fontId="13" fillId="0" borderId="5" xfId="0" applyFont="1" applyBorder="1" applyAlignment="1">
      <alignment horizontal="center" wrapText="1"/>
    </xf>
    <xf numFmtId="0" fontId="13" fillId="0" borderId="3" xfId="0" applyFont="1" applyBorder="1" applyAlignment="1">
      <alignment horizontal="center" vertical="center" wrapText="1"/>
    </xf>
    <xf numFmtId="0" fontId="13" fillId="0" borderId="4" xfId="0" applyFont="1" applyBorder="1" applyAlignment="1">
      <alignment horizontal="center" vertical="center" wrapText="1"/>
    </xf>
    <xf numFmtId="0" fontId="13" fillId="0" borderId="5" xfId="0" applyFont="1" applyBorder="1" applyAlignment="1">
      <alignment horizontal="center" vertical="center" wrapText="1"/>
    </xf>
    <xf numFmtId="0" fontId="13" fillId="0" borderId="1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 wrapText="1"/>
    </xf>
    <xf numFmtId="0" fontId="13" fillId="0" borderId="7" xfId="0" applyFont="1" applyBorder="1" applyAlignment="1">
      <alignment horizontal="center" vertical="center"/>
    </xf>
    <xf numFmtId="0" fontId="13" fillId="0" borderId="6" xfId="0" applyFont="1" applyBorder="1" applyAlignment="1">
      <alignment horizontal="center" vertical="center"/>
    </xf>
    <xf numFmtId="0" fontId="13" fillId="0" borderId="8" xfId="0" applyFont="1" applyBorder="1" applyAlignment="1">
      <alignment horizontal="center" vertical="center"/>
    </xf>
    <xf numFmtId="0" fontId="13" fillId="0" borderId="3" xfId="0" applyFont="1" applyBorder="1" applyAlignment="1">
      <alignment horizontal="center" vertical="center"/>
    </xf>
    <xf numFmtId="0" fontId="13" fillId="0" borderId="4" xfId="0" applyFont="1" applyBorder="1" applyAlignment="1">
      <alignment horizontal="center" vertical="center"/>
    </xf>
    <xf numFmtId="0" fontId="13" fillId="0" borderId="5" xfId="0" applyFont="1" applyBorder="1" applyAlignment="1">
      <alignment horizontal="center" vertical="center"/>
    </xf>
    <xf numFmtId="2" fontId="19" fillId="0" borderId="3" xfId="0" applyNumberFormat="1" applyFont="1" applyBorder="1" applyAlignment="1">
      <alignment horizontal="center" vertical="center" wrapText="1"/>
    </xf>
    <xf numFmtId="2" fontId="19" fillId="0" borderId="4" xfId="0" applyNumberFormat="1" applyFont="1" applyBorder="1" applyAlignment="1">
      <alignment horizontal="center" vertical="center" wrapText="1"/>
    </xf>
    <xf numFmtId="2" fontId="19" fillId="0" borderId="5" xfId="0" applyNumberFormat="1" applyFont="1" applyBorder="1" applyAlignment="1">
      <alignment horizontal="center" vertical="center" wrapText="1"/>
    </xf>
    <xf numFmtId="0" fontId="15" fillId="0" borderId="7" xfId="0" applyFont="1" applyBorder="1" applyAlignment="1">
      <alignment horizontal="center" vertical="center"/>
    </xf>
    <xf numFmtId="0" fontId="15" fillId="0" borderId="6" xfId="0" applyFont="1" applyBorder="1" applyAlignment="1">
      <alignment horizontal="center" vertical="center"/>
    </xf>
    <xf numFmtId="0" fontId="15" fillId="0" borderId="8" xfId="0" applyFont="1" applyBorder="1" applyAlignment="1">
      <alignment horizontal="center" vertical="center"/>
    </xf>
    <xf numFmtId="0" fontId="8" fillId="0" borderId="7" xfId="0" applyFont="1" applyBorder="1" applyAlignment="1">
      <alignment horizontal="center" vertical="center"/>
    </xf>
    <xf numFmtId="0" fontId="8" fillId="0" borderId="6" xfId="0" applyFont="1" applyBorder="1" applyAlignment="1">
      <alignment horizontal="center" vertical="center"/>
    </xf>
    <xf numFmtId="0" fontId="8" fillId="0" borderId="8" xfId="0" applyFont="1" applyBorder="1" applyAlignment="1">
      <alignment horizontal="center" vertical="center"/>
    </xf>
    <xf numFmtId="0" fontId="8" fillId="0" borderId="3" xfId="0" applyFont="1" applyBorder="1" applyAlignment="1">
      <alignment horizontal="center" vertical="center" wrapText="1"/>
    </xf>
    <xf numFmtId="0" fontId="8" fillId="0" borderId="4" xfId="0" applyFont="1" applyBorder="1" applyAlignment="1">
      <alignment horizontal="center" vertical="center" wrapText="1"/>
    </xf>
    <xf numFmtId="0" fontId="8" fillId="0" borderId="5" xfId="0" applyFont="1" applyBorder="1" applyAlignment="1">
      <alignment horizontal="center" vertical="center" wrapText="1"/>
    </xf>
    <xf numFmtId="0" fontId="29" fillId="0" borderId="2" xfId="0" applyFont="1" applyBorder="1" applyAlignment="1">
      <alignment horizontal="center"/>
    </xf>
  </cellXfs>
  <cellStyles count="1">
    <cellStyle name="ปกติ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ธีมของ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B761"/>
  <sheetViews>
    <sheetView zoomScale="160" zoomScaleNormal="160" workbookViewId="0">
      <pane xSplit="15" ySplit="10" topLeftCell="P729" activePane="bottomRight" state="frozenSplit"/>
      <selection pane="topRight" activeCell="P1" sqref="P1"/>
      <selection pane="bottomLeft" activeCell="A11" sqref="A11"/>
      <selection pane="bottomRight" activeCell="B742" sqref="B742"/>
    </sheetView>
  </sheetViews>
  <sheetFormatPr defaultRowHeight="14.25" x14ac:dyDescent="0.2"/>
  <cols>
    <col min="1" max="1" width="4.875" customWidth="1"/>
  </cols>
  <sheetData>
    <row r="1" spans="1:28" ht="21" x14ac:dyDescent="0.35">
      <c r="A1" s="203" t="s">
        <v>0</v>
      </c>
      <c r="B1" s="203"/>
      <c r="C1" s="203"/>
      <c r="D1" s="203"/>
      <c r="E1" s="203"/>
      <c r="F1" s="203"/>
      <c r="G1" s="203"/>
      <c r="H1" s="203"/>
      <c r="I1" s="203"/>
      <c r="J1" s="203"/>
      <c r="K1" s="203"/>
      <c r="L1" s="203"/>
      <c r="M1" s="203"/>
      <c r="N1" s="203"/>
      <c r="O1" s="203"/>
      <c r="P1" s="203"/>
      <c r="Q1" s="203"/>
      <c r="R1" s="203"/>
      <c r="S1" s="203"/>
      <c r="T1" s="203"/>
      <c r="U1" s="203"/>
      <c r="V1" s="203"/>
      <c r="W1" s="203"/>
      <c r="X1" s="203"/>
      <c r="Y1" s="203"/>
      <c r="Z1" s="203"/>
      <c r="AA1" s="203"/>
      <c r="AB1" s="8"/>
    </row>
    <row r="2" spans="1:28" ht="21" x14ac:dyDescent="0.35">
      <c r="A2" s="161"/>
      <c r="B2" s="161"/>
      <c r="C2" s="161"/>
      <c r="D2" s="161"/>
      <c r="E2" s="161"/>
      <c r="F2" s="161"/>
      <c r="G2" s="161"/>
      <c r="H2" s="161"/>
      <c r="I2" s="161"/>
      <c r="J2" s="161"/>
      <c r="K2" s="32" t="s">
        <v>1543</v>
      </c>
      <c r="L2" s="161"/>
      <c r="M2" s="161"/>
      <c r="N2" s="161"/>
      <c r="O2" s="161"/>
      <c r="P2" s="161"/>
      <c r="Q2" s="161"/>
      <c r="R2" s="161"/>
      <c r="S2" s="161"/>
      <c r="T2" s="161"/>
      <c r="U2" s="161"/>
      <c r="V2" s="161"/>
      <c r="W2" s="161"/>
      <c r="X2" s="161"/>
      <c r="Y2" s="161"/>
      <c r="Z2" s="161"/>
      <c r="AA2" s="161"/>
      <c r="AB2" s="9" t="s">
        <v>1</v>
      </c>
    </row>
    <row r="3" spans="1:28" s="158" customFormat="1" ht="12" customHeight="1" x14ac:dyDescent="0.25">
      <c r="A3" s="194" t="s">
        <v>3</v>
      </c>
      <c r="B3" s="194" t="s">
        <v>761</v>
      </c>
      <c r="C3" s="194" t="s">
        <v>4</v>
      </c>
      <c r="D3" s="194" t="s">
        <v>5</v>
      </c>
      <c r="E3" s="197" t="s">
        <v>852</v>
      </c>
      <c r="F3" s="197" t="s">
        <v>18</v>
      </c>
      <c r="G3" s="200" t="s">
        <v>0</v>
      </c>
      <c r="H3" s="201"/>
      <c r="I3" s="201"/>
      <c r="J3" s="201"/>
      <c r="K3" s="201"/>
      <c r="L3" s="202"/>
      <c r="M3" s="200" t="s">
        <v>2</v>
      </c>
      <c r="N3" s="201"/>
      <c r="O3" s="201"/>
      <c r="P3" s="201"/>
      <c r="Q3" s="201"/>
      <c r="R3" s="201"/>
      <c r="S3" s="201"/>
      <c r="T3" s="201"/>
      <c r="U3" s="201"/>
      <c r="V3" s="201"/>
      <c r="W3" s="201"/>
      <c r="X3" s="201"/>
      <c r="Y3" s="202"/>
      <c r="Z3" s="197" t="s">
        <v>756</v>
      </c>
      <c r="AA3" s="197" t="s">
        <v>757</v>
      </c>
      <c r="AB3" s="197" t="s">
        <v>857</v>
      </c>
    </row>
    <row r="4" spans="1:28" s="158" customFormat="1" ht="12" customHeight="1" x14ac:dyDescent="0.25">
      <c r="A4" s="195"/>
      <c r="B4" s="195"/>
      <c r="C4" s="195"/>
      <c r="D4" s="195"/>
      <c r="E4" s="198"/>
      <c r="F4" s="198"/>
      <c r="G4" s="200" t="s">
        <v>7</v>
      </c>
      <c r="H4" s="201"/>
      <c r="I4" s="202"/>
      <c r="J4" s="197" t="s">
        <v>847</v>
      </c>
      <c r="K4" s="197" t="s">
        <v>744</v>
      </c>
      <c r="L4" s="197" t="s">
        <v>853</v>
      </c>
      <c r="M4" s="194" t="s">
        <v>3</v>
      </c>
      <c r="N4" s="197" t="s">
        <v>746</v>
      </c>
      <c r="O4" s="197" t="s">
        <v>747</v>
      </c>
      <c r="P4" s="197" t="s">
        <v>18</v>
      </c>
      <c r="Q4" s="197" t="s">
        <v>854</v>
      </c>
      <c r="R4" s="197" t="s">
        <v>855</v>
      </c>
      <c r="S4" s="197" t="s">
        <v>749</v>
      </c>
      <c r="T4" s="197" t="s">
        <v>750</v>
      </c>
      <c r="U4" s="197" t="s">
        <v>751</v>
      </c>
      <c r="V4" s="197" t="s">
        <v>752</v>
      </c>
      <c r="W4" s="197" t="s">
        <v>753</v>
      </c>
      <c r="X4" s="197" t="s">
        <v>754</v>
      </c>
      <c r="Y4" s="197" t="s">
        <v>856</v>
      </c>
      <c r="Z4" s="198"/>
      <c r="AA4" s="198"/>
      <c r="AB4" s="198"/>
    </row>
    <row r="5" spans="1:28" s="158" customFormat="1" ht="10.5" customHeight="1" x14ac:dyDescent="0.25">
      <c r="A5" s="195"/>
      <c r="B5" s="195"/>
      <c r="C5" s="195"/>
      <c r="D5" s="195"/>
      <c r="E5" s="198"/>
      <c r="F5" s="198"/>
      <c r="G5" s="194" t="s">
        <v>9</v>
      </c>
      <c r="H5" s="194" t="s">
        <v>10</v>
      </c>
      <c r="I5" s="194" t="s">
        <v>11</v>
      </c>
      <c r="J5" s="198"/>
      <c r="K5" s="198"/>
      <c r="L5" s="198"/>
      <c r="M5" s="195"/>
      <c r="N5" s="198"/>
      <c r="O5" s="198"/>
      <c r="P5" s="198"/>
      <c r="Q5" s="198"/>
      <c r="R5" s="198"/>
      <c r="S5" s="198"/>
      <c r="T5" s="198"/>
      <c r="U5" s="198"/>
      <c r="V5" s="198"/>
      <c r="W5" s="198"/>
      <c r="X5" s="198"/>
      <c r="Y5" s="198"/>
      <c r="Z5" s="198"/>
      <c r="AA5" s="198"/>
      <c r="AB5" s="198"/>
    </row>
    <row r="6" spans="1:28" s="158" customFormat="1" ht="10.5" customHeight="1" x14ac:dyDescent="0.25">
      <c r="A6" s="195"/>
      <c r="B6" s="195"/>
      <c r="C6" s="195"/>
      <c r="D6" s="195"/>
      <c r="E6" s="198"/>
      <c r="F6" s="198"/>
      <c r="G6" s="195"/>
      <c r="H6" s="195"/>
      <c r="I6" s="195"/>
      <c r="J6" s="198"/>
      <c r="K6" s="198"/>
      <c r="L6" s="198"/>
      <c r="M6" s="195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8"/>
      <c r="Y6" s="198"/>
      <c r="Z6" s="198"/>
      <c r="AA6" s="198"/>
      <c r="AB6" s="198"/>
    </row>
    <row r="7" spans="1:28" s="158" customFormat="1" ht="10.5" customHeight="1" x14ac:dyDescent="0.25">
      <c r="A7" s="195"/>
      <c r="B7" s="195"/>
      <c r="C7" s="195"/>
      <c r="D7" s="195"/>
      <c r="E7" s="198"/>
      <c r="F7" s="198"/>
      <c r="G7" s="195"/>
      <c r="H7" s="195"/>
      <c r="I7" s="195"/>
      <c r="J7" s="198"/>
      <c r="K7" s="198"/>
      <c r="L7" s="198"/>
      <c r="M7" s="195"/>
      <c r="N7" s="198"/>
      <c r="O7" s="198"/>
      <c r="P7" s="198"/>
      <c r="Q7" s="198"/>
      <c r="R7" s="198"/>
      <c r="S7" s="198"/>
      <c r="T7" s="198"/>
      <c r="U7" s="198"/>
      <c r="V7" s="198"/>
      <c r="W7" s="198"/>
      <c r="X7" s="198"/>
      <c r="Y7" s="198"/>
      <c r="Z7" s="198"/>
      <c r="AA7" s="198"/>
      <c r="AB7" s="198"/>
    </row>
    <row r="8" spans="1:28" s="158" customFormat="1" ht="10.5" customHeight="1" x14ac:dyDescent="0.25">
      <c r="A8" s="195"/>
      <c r="B8" s="195"/>
      <c r="C8" s="195"/>
      <c r="D8" s="195"/>
      <c r="E8" s="198"/>
      <c r="F8" s="198"/>
      <c r="G8" s="195"/>
      <c r="H8" s="195"/>
      <c r="I8" s="195"/>
      <c r="J8" s="198"/>
      <c r="K8" s="198"/>
      <c r="L8" s="198"/>
      <c r="M8" s="195"/>
      <c r="N8" s="198"/>
      <c r="O8" s="198"/>
      <c r="P8" s="198"/>
      <c r="Q8" s="198"/>
      <c r="R8" s="198"/>
      <c r="S8" s="198"/>
      <c r="T8" s="198"/>
      <c r="U8" s="198"/>
      <c r="V8" s="198"/>
      <c r="W8" s="198"/>
      <c r="X8" s="198"/>
      <c r="Y8" s="198"/>
      <c r="Z8" s="198"/>
      <c r="AA8" s="198"/>
      <c r="AB8" s="198"/>
    </row>
    <row r="9" spans="1:28" s="158" customFormat="1" ht="10.5" customHeight="1" x14ac:dyDescent="0.25">
      <c r="A9" s="195"/>
      <c r="B9" s="195"/>
      <c r="C9" s="195"/>
      <c r="D9" s="195"/>
      <c r="E9" s="198"/>
      <c r="F9" s="198"/>
      <c r="G9" s="195"/>
      <c r="H9" s="195"/>
      <c r="I9" s="195"/>
      <c r="J9" s="198"/>
      <c r="K9" s="198"/>
      <c r="L9" s="198"/>
      <c r="M9" s="195"/>
      <c r="N9" s="198"/>
      <c r="O9" s="198"/>
      <c r="P9" s="198"/>
      <c r="Q9" s="198"/>
      <c r="R9" s="198"/>
      <c r="S9" s="198"/>
      <c r="T9" s="198"/>
      <c r="U9" s="198"/>
      <c r="V9" s="198"/>
      <c r="W9" s="198"/>
      <c r="X9" s="198"/>
      <c r="Y9" s="198"/>
      <c r="Z9" s="198"/>
      <c r="AA9" s="198"/>
      <c r="AB9" s="198"/>
    </row>
    <row r="10" spans="1:28" s="158" customFormat="1" ht="10.5" customHeight="1" x14ac:dyDescent="0.25">
      <c r="A10" s="196"/>
      <c r="B10" s="196"/>
      <c r="C10" s="196"/>
      <c r="D10" s="196"/>
      <c r="E10" s="199"/>
      <c r="F10" s="199"/>
      <c r="G10" s="196"/>
      <c r="H10" s="196"/>
      <c r="I10" s="196"/>
      <c r="J10" s="199"/>
      <c r="K10" s="199"/>
      <c r="L10" s="199"/>
      <c r="M10" s="196"/>
      <c r="N10" s="199"/>
      <c r="O10" s="199"/>
      <c r="P10" s="199"/>
      <c r="Q10" s="199"/>
      <c r="R10" s="199"/>
      <c r="S10" s="199"/>
      <c r="T10" s="199"/>
      <c r="U10" s="199"/>
      <c r="V10" s="199"/>
      <c r="W10" s="199"/>
      <c r="X10" s="199"/>
      <c r="Y10" s="199"/>
      <c r="Z10" s="199"/>
      <c r="AA10" s="199"/>
      <c r="AB10" s="199"/>
    </row>
    <row r="11" spans="1:28" s="158" customFormat="1" ht="15" x14ac:dyDescent="0.25">
      <c r="A11" s="12">
        <v>1</v>
      </c>
      <c r="B11" s="12" t="s">
        <v>14</v>
      </c>
      <c r="C11" s="12">
        <v>3764</v>
      </c>
      <c r="D11" s="12">
        <v>543</v>
      </c>
      <c r="E11" s="12" t="s">
        <v>25</v>
      </c>
      <c r="F11" s="12">
        <v>2</v>
      </c>
      <c r="G11" s="12"/>
      <c r="H11" s="12"/>
      <c r="I11" s="12">
        <v>38</v>
      </c>
      <c r="J11" s="12">
        <v>38</v>
      </c>
      <c r="K11" s="12">
        <v>430</v>
      </c>
      <c r="L11" s="12">
        <v>16340</v>
      </c>
      <c r="M11" s="12">
        <v>1</v>
      </c>
      <c r="N11" s="12" t="s">
        <v>15</v>
      </c>
      <c r="O11" s="12" t="s">
        <v>16</v>
      </c>
      <c r="P11" s="12">
        <v>2</v>
      </c>
      <c r="Q11" s="12">
        <v>234</v>
      </c>
      <c r="R11" s="12"/>
      <c r="S11" s="12">
        <v>6400</v>
      </c>
      <c r="T11" s="12">
        <v>1497600</v>
      </c>
      <c r="U11" s="12">
        <v>20</v>
      </c>
      <c r="V11" s="12">
        <f>T11*75%</f>
        <v>1123200</v>
      </c>
      <c r="W11" s="12">
        <v>1048320</v>
      </c>
      <c r="X11" s="12">
        <f t="shared" ref="X11:X30" si="0">L11+W11</f>
        <v>1064660</v>
      </c>
      <c r="Y11" s="12">
        <v>0</v>
      </c>
      <c r="Z11" s="12">
        <v>50</v>
      </c>
      <c r="AA11" s="12">
        <v>0</v>
      </c>
      <c r="AB11" s="12">
        <v>0</v>
      </c>
    </row>
    <row r="12" spans="1:28" s="158" customFormat="1" ht="15" x14ac:dyDescent="0.25">
      <c r="A12" s="12">
        <v>2</v>
      </c>
      <c r="B12" s="12" t="s">
        <v>14</v>
      </c>
      <c r="C12" s="12">
        <v>4425</v>
      </c>
      <c r="D12" s="12">
        <v>322</v>
      </c>
      <c r="E12" s="12" t="s">
        <v>25</v>
      </c>
      <c r="F12" s="12">
        <v>1</v>
      </c>
      <c r="G12" s="12">
        <v>12</v>
      </c>
      <c r="H12" s="12">
        <v>1</v>
      </c>
      <c r="I12" s="12">
        <v>49</v>
      </c>
      <c r="J12" s="12">
        <v>4949</v>
      </c>
      <c r="K12" s="12">
        <v>75</v>
      </c>
      <c r="L12" s="12">
        <f>J12*K12</f>
        <v>371175</v>
      </c>
      <c r="M12" s="12"/>
      <c r="N12" s="12"/>
      <c r="O12" s="12"/>
      <c r="P12" s="12"/>
      <c r="Q12" s="12"/>
      <c r="R12" s="12"/>
      <c r="S12" s="12"/>
      <c r="T12" s="12"/>
      <c r="U12" s="12"/>
      <c r="V12" s="12"/>
      <c r="W12" s="12"/>
      <c r="X12" s="12">
        <f t="shared" si="0"/>
        <v>371175</v>
      </c>
      <c r="Y12" s="12">
        <v>0</v>
      </c>
      <c r="Z12" s="12">
        <v>50</v>
      </c>
      <c r="AA12" s="12">
        <v>0</v>
      </c>
      <c r="AB12" s="12">
        <v>0</v>
      </c>
    </row>
    <row r="13" spans="1:28" s="158" customFormat="1" ht="15" x14ac:dyDescent="0.25">
      <c r="A13" s="12">
        <v>3</v>
      </c>
      <c r="B13" s="12" t="s">
        <v>14</v>
      </c>
      <c r="C13" s="12">
        <v>4977</v>
      </c>
      <c r="D13" s="12">
        <v>158</v>
      </c>
      <c r="E13" s="12" t="s">
        <v>25</v>
      </c>
      <c r="F13" s="12">
        <v>1</v>
      </c>
      <c r="G13" s="12">
        <v>4</v>
      </c>
      <c r="H13" s="12">
        <v>2</v>
      </c>
      <c r="I13" s="12">
        <v>35</v>
      </c>
      <c r="J13" s="12">
        <v>1835</v>
      </c>
      <c r="K13" s="12">
        <v>75</v>
      </c>
      <c r="L13" s="12">
        <f t="shared" ref="L13:L64" si="1">J13*K13</f>
        <v>137625</v>
      </c>
      <c r="M13" s="12"/>
      <c r="N13" s="12"/>
      <c r="O13" s="12"/>
      <c r="P13" s="12"/>
      <c r="Q13" s="12"/>
      <c r="R13" s="12"/>
      <c r="S13" s="12"/>
      <c r="T13" s="12"/>
      <c r="U13" s="12"/>
      <c r="V13" s="12"/>
      <c r="W13" s="12"/>
      <c r="X13" s="12">
        <f t="shared" si="0"/>
        <v>137625</v>
      </c>
      <c r="Y13" s="12">
        <v>0</v>
      </c>
      <c r="Z13" s="12">
        <v>50</v>
      </c>
      <c r="AA13" s="12">
        <v>0</v>
      </c>
      <c r="AB13" s="12">
        <v>0</v>
      </c>
    </row>
    <row r="14" spans="1:28" s="158" customFormat="1" ht="15" x14ac:dyDescent="0.25">
      <c r="A14" s="12">
        <v>4</v>
      </c>
      <c r="B14" s="12" t="s">
        <v>14</v>
      </c>
      <c r="C14" s="12">
        <v>1047</v>
      </c>
      <c r="D14" s="12">
        <v>43</v>
      </c>
      <c r="E14" s="12" t="s">
        <v>25</v>
      </c>
      <c r="F14" s="12">
        <v>1</v>
      </c>
      <c r="G14" s="12">
        <v>1</v>
      </c>
      <c r="H14" s="12"/>
      <c r="I14" s="12">
        <v>17</v>
      </c>
      <c r="J14" s="12">
        <v>417</v>
      </c>
      <c r="K14" s="12">
        <v>380</v>
      </c>
      <c r="L14" s="12">
        <f t="shared" si="1"/>
        <v>158460</v>
      </c>
      <c r="M14" s="12"/>
      <c r="N14" s="12"/>
      <c r="O14" s="12"/>
      <c r="P14" s="12"/>
      <c r="Q14" s="12"/>
      <c r="R14" s="12"/>
      <c r="S14" s="12"/>
      <c r="T14" s="12"/>
      <c r="U14" s="12"/>
      <c r="V14" s="12"/>
      <c r="W14" s="12"/>
      <c r="X14" s="12">
        <f t="shared" si="0"/>
        <v>158460</v>
      </c>
      <c r="Y14" s="12">
        <v>0</v>
      </c>
      <c r="Z14" s="12">
        <v>50</v>
      </c>
      <c r="AA14" s="12">
        <v>0</v>
      </c>
      <c r="AB14" s="12">
        <v>0</v>
      </c>
    </row>
    <row r="15" spans="1:28" s="158" customFormat="1" ht="15" x14ac:dyDescent="0.25">
      <c r="A15" s="12">
        <v>5</v>
      </c>
      <c r="B15" s="12" t="s">
        <v>24</v>
      </c>
      <c r="C15" s="12"/>
      <c r="D15" s="12"/>
      <c r="E15" s="12" t="s">
        <v>25</v>
      </c>
      <c r="F15" s="12">
        <v>1</v>
      </c>
      <c r="G15" s="12">
        <v>10</v>
      </c>
      <c r="H15" s="12"/>
      <c r="I15" s="12"/>
      <c r="J15" s="12">
        <v>4000</v>
      </c>
      <c r="K15" s="12">
        <v>75</v>
      </c>
      <c r="L15" s="12">
        <f t="shared" si="1"/>
        <v>300000</v>
      </c>
      <c r="M15" s="12"/>
      <c r="N15" s="12"/>
      <c r="O15" s="12"/>
      <c r="P15" s="12"/>
      <c r="Q15" s="12"/>
      <c r="R15" s="12"/>
      <c r="S15" s="12"/>
      <c r="T15" s="12"/>
      <c r="U15" s="12"/>
      <c r="V15" s="12"/>
      <c r="W15" s="12"/>
      <c r="X15" s="12">
        <f t="shared" si="0"/>
        <v>300000</v>
      </c>
      <c r="Y15" s="12">
        <v>0</v>
      </c>
      <c r="Z15" s="12">
        <v>0</v>
      </c>
      <c r="AA15" s="12">
        <v>300000</v>
      </c>
      <c r="AB15" s="12">
        <v>0.01</v>
      </c>
    </row>
    <row r="16" spans="1:28" s="158" customFormat="1" ht="15" x14ac:dyDescent="0.25">
      <c r="A16" s="12">
        <v>6</v>
      </c>
      <c r="B16" s="12" t="s">
        <v>14</v>
      </c>
      <c r="C16" s="12">
        <v>5401</v>
      </c>
      <c r="D16" s="12">
        <v>79</v>
      </c>
      <c r="E16" s="12" t="s">
        <v>26</v>
      </c>
      <c r="F16" s="12">
        <v>2</v>
      </c>
      <c r="G16" s="12"/>
      <c r="H16" s="12"/>
      <c r="I16" s="12">
        <v>58</v>
      </c>
      <c r="J16" s="12">
        <v>58</v>
      </c>
      <c r="K16" s="12">
        <v>75</v>
      </c>
      <c r="L16" s="12">
        <f t="shared" si="1"/>
        <v>4350</v>
      </c>
      <c r="M16" s="12">
        <v>1</v>
      </c>
      <c r="N16" s="12" t="s">
        <v>27</v>
      </c>
      <c r="O16" s="12" t="s">
        <v>16</v>
      </c>
      <c r="P16" s="12">
        <v>2</v>
      </c>
      <c r="Q16" s="12">
        <v>90</v>
      </c>
      <c r="R16" s="12"/>
      <c r="S16" s="12">
        <v>6400</v>
      </c>
      <c r="T16" s="12">
        <f>Q16*S16</f>
        <v>576000</v>
      </c>
      <c r="U16" s="12">
        <v>10</v>
      </c>
      <c r="V16" s="12">
        <f>T16*30%</f>
        <v>172800</v>
      </c>
      <c r="W16" s="12">
        <f>T16-V16</f>
        <v>403200</v>
      </c>
      <c r="X16" s="12">
        <f t="shared" si="0"/>
        <v>407550</v>
      </c>
      <c r="Y16" s="12">
        <v>0</v>
      </c>
      <c r="Z16" s="12">
        <v>50</v>
      </c>
      <c r="AA16" s="12">
        <v>0</v>
      </c>
      <c r="AB16" s="12">
        <v>0</v>
      </c>
    </row>
    <row r="17" spans="1:28" s="158" customFormat="1" ht="15" x14ac:dyDescent="0.25">
      <c r="A17" s="12">
        <v>7</v>
      </c>
      <c r="B17" s="12" t="s">
        <v>14</v>
      </c>
      <c r="C17" s="12">
        <v>2021</v>
      </c>
      <c r="D17" s="12">
        <v>117</v>
      </c>
      <c r="E17" s="12" t="s">
        <v>26</v>
      </c>
      <c r="F17" s="12">
        <v>1</v>
      </c>
      <c r="G17" s="12">
        <v>10</v>
      </c>
      <c r="H17" s="12">
        <v>2</v>
      </c>
      <c r="I17" s="12">
        <v>61</v>
      </c>
      <c r="J17" s="12">
        <f>G17*400+H17*100+I17</f>
        <v>4261</v>
      </c>
      <c r="K17" s="12">
        <v>110</v>
      </c>
      <c r="L17" s="12">
        <f t="shared" si="1"/>
        <v>468710</v>
      </c>
      <c r="M17" s="12"/>
      <c r="N17" s="12"/>
      <c r="O17" s="12"/>
      <c r="P17" s="12"/>
      <c r="Q17" s="12"/>
      <c r="R17" s="12"/>
      <c r="S17" s="12"/>
      <c r="T17" s="12">
        <f t="shared" ref="T17:T68" si="2">Q17*S17</f>
        <v>0</v>
      </c>
      <c r="U17" s="12"/>
      <c r="V17" s="12"/>
      <c r="W17" s="12">
        <f t="shared" ref="W17:W68" si="3">T17-V17</f>
        <v>0</v>
      </c>
      <c r="X17" s="12">
        <f t="shared" si="0"/>
        <v>468710</v>
      </c>
      <c r="Y17" s="12">
        <v>0</v>
      </c>
      <c r="Z17" s="12">
        <v>50</v>
      </c>
      <c r="AA17" s="12">
        <v>0</v>
      </c>
      <c r="AB17" s="12">
        <v>0</v>
      </c>
    </row>
    <row r="18" spans="1:28" s="158" customFormat="1" ht="15" x14ac:dyDescent="0.25">
      <c r="A18" s="12">
        <v>8</v>
      </c>
      <c r="B18" s="12" t="s">
        <v>14</v>
      </c>
      <c r="C18" s="12">
        <v>4194</v>
      </c>
      <c r="D18" s="12">
        <v>15</v>
      </c>
      <c r="E18" s="12" t="s">
        <v>28</v>
      </c>
      <c r="F18" s="12">
        <v>2</v>
      </c>
      <c r="G18" s="12"/>
      <c r="H18" s="12">
        <v>1</v>
      </c>
      <c r="I18" s="12">
        <v>17</v>
      </c>
      <c r="J18" s="12">
        <f t="shared" ref="J18:J69" si="4">G18*400+H18*100+I18</f>
        <v>117</v>
      </c>
      <c r="K18" s="12">
        <v>450</v>
      </c>
      <c r="L18" s="12">
        <f t="shared" si="1"/>
        <v>52650</v>
      </c>
      <c r="M18" s="12">
        <v>1</v>
      </c>
      <c r="N18" s="12" t="s">
        <v>27</v>
      </c>
      <c r="O18" s="12" t="s">
        <v>16</v>
      </c>
      <c r="P18" s="12">
        <v>2</v>
      </c>
      <c r="Q18" s="12">
        <v>220</v>
      </c>
      <c r="R18" s="12"/>
      <c r="S18" s="12">
        <v>6400</v>
      </c>
      <c r="T18" s="12">
        <f t="shared" si="2"/>
        <v>1408000</v>
      </c>
      <c r="U18" s="12">
        <v>20</v>
      </c>
      <c r="V18" s="12">
        <f>T18*75%</f>
        <v>1056000</v>
      </c>
      <c r="W18" s="12">
        <f t="shared" si="3"/>
        <v>352000</v>
      </c>
      <c r="X18" s="12">
        <f t="shared" si="0"/>
        <v>404650</v>
      </c>
      <c r="Y18" s="12">
        <v>0</v>
      </c>
      <c r="Z18" s="12">
        <v>50</v>
      </c>
      <c r="AA18" s="12">
        <v>0</v>
      </c>
      <c r="AB18" s="12">
        <v>0</v>
      </c>
    </row>
    <row r="19" spans="1:28" s="158" customFormat="1" ht="15" x14ac:dyDescent="0.25">
      <c r="A19" s="12">
        <v>9</v>
      </c>
      <c r="B19" s="12" t="s">
        <v>14</v>
      </c>
      <c r="C19" s="12">
        <v>3975</v>
      </c>
      <c r="D19" s="12">
        <v>542</v>
      </c>
      <c r="E19" s="12" t="s">
        <v>28</v>
      </c>
      <c r="F19" s="12">
        <v>1</v>
      </c>
      <c r="G19" s="12">
        <v>5</v>
      </c>
      <c r="H19" s="12">
        <v>3</v>
      </c>
      <c r="I19" s="12">
        <v>31</v>
      </c>
      <c r="J19" s="12">
        <f t="shared" si="4"/>
        <v>2331</v>
      </c>
      <c r="K19" s="12">
        <v>180</v>
      </c>
      <c r="L19" s="12">
        <f t="shared" si="1"/>
        <v>419580</v>
      </c>
      <c r="M19" s="12"/>
      <c r="N19" s="12"/>
      <c r="O19" s="12"/>
      <c r="P19" s="12"/>
      <c r="Q19" s="12"/>
      <c r="R19" s="12"/>
      <c r="S19" s="12"/>
      <c r="T19" s="12">
        <f t="shared" si="2"/>
        <v>0</v>
      </c>
      <c r="U19" s="12"/>
      <c r="V19" s="12"/>
      <c r="W19" s="12">
        <f t="shared" si="3"/>
        <v>0</v>
      </c>
      <c r="X19" s="12">
        <f t="shared" si="0"/>
        <v>419580</v>
      </c>
      <c r="Y19" s="12">
        <v>0</v>
      </c>
      <c r="Z19" s="12">
        <v>50</v>
      </c>
      <c r="AA19" s="12">
        <v>0</v>
      </c>
      <c r="AB19" s="12">
        <v>0</v>
      </c>
    </row>
    <row r="20" spans="1:28" s="158" customFormat="1" ht="15" x14ac:dyDescent="0.25">
      <c r="A20" s="12">
        <v>10</v>
      </c>
      <c r="B20" s="12" t="s">
        <v>14</v>
      </c>
      <c r="C20" s="12">
        <v>2452</v>
      </c>
      <c r="D20" s="12">
        <v>168</v>
      </c>
      <c r="E20" s="12" t="s">
        <v>28</v>
      </c>
      <c r="F20" s="12">
        <v>1</v>
      </c>
      <c r="G20" s="12"/>
      <c r="H20" s="12">
        <v>1</v>
      </c>
      <c r="I20" s="12">
        <v>63</v>
      </c>
      <c r="J20" s="12">
        <f t="shared" si="4"/>
        <v>163</v>
      </c>
      <c r="K20" s="12">
        <v>100</v>
      </c>
      <c r="L20" s="12">
        <f t="shared" si="1"/>
        <v>16300</v>
      </c>
      <c r="M20" s="12"/>
      <c r="N20" s="12"/>
      <c r="O20" s="12"/>
      <c r="P20" s="12"/>
      <c r="Q20" s="12"/>
      <c r="R20" s="12"/>
      <c r="S20" s="12"/>
      <c r="T20" s="12">
        <f t="shared" si="2"/>
        <v>0</v>
      </c>
      <c r="U20" s="12"/>
      <c r="V20" s="12"/>
      <c r="W20" s="12">
        <f t="shared" si="3"/>
        <v>0</v>
      </c>
      <c r="X20" s="12">
        <f t="shared" si="0"/>
        <v>16300</v>
      </c>
      <c r="Y20" s="12">
        <v>0</v>
      </c>
      <c r="Z20" s="12">
        <v>50</v>
      </c>
      <c r="AA20" s="12">
        <v>0</v>
      </c>
      <c r="AB20" s="12">
        <v>0</v>
      </c>
    </row>
    <row r="21" spans="1:28" s="158" customFormat="1" ht="15" x14ac:dyDescent="0.25">
      <c r="A21" s="12">
        <v>11</v>
      </c>
      <c r="B21" s="12" t="s">
        <v>14</v>
      </c>
      <c r="C21" s="12">
        <v>3977</v>
      </c>
      <c r="D21" s="12">
        <v>265</v>
      </c>
      <c r="E21" s="12" t="s">
        <v>28</v>
      </c>
      <c r="F21" s="12">
        <v>1</v>
      </c>
      <c r="G21" s="12">
        <v>6</v>
      </c>
      <c r="H21" s="12"/>
      <c r="I21" s="12"/>
      <c r="J21" s="12">
        <f t="shared" si="4"/>
        <v>2400</v>
      </c>
      <c r="K21" s="12">
        <v>75</v>
      </c>
      <c r="L21" s="12">
        <f t="shared" si="1"/>
        <v>180000</v>
      </c>
      <c r="M21" s="12"/>
      <c r="N21" s="12"/>
      <c r="O21" s="12"/>
      <c r="P21" s="12"/>
      <c r="Q21" s="12"/>
      <c r="R21" s="12"/>
      <c r="S21" s="12"/>
      <c r="T21" s="12">
        <f t="shared" si="2"/>
        <v>0</v>
      </c>
      <c r="U21" s="12"/>
      <c r="V21" s="12"/>
      <c r="W21" s="12">
        <f t="shared" si="3"/>
        <v>0</v>
      </c>
      <c r="X21" s="12">
        <f t="shared" si="0"/>
        <v>180000</v>
      </c>
      <c r="Y21" s="12">
        <v>0</v>
      </c>
      <c r="Z21" s="12">
        <v>50</v>
      </c>
      <c r="AA21" s="12">
        <v>0</v>
      </c>
      <c r="AB21" s="12">
        <v>0</v>
      </c>
    </row>
    <row r="22" spans="1:28" s="158" customFormat="1" ht="15" x14ac:dyDescent="0.25">
      <c r="A22" s="12">
        <v>12</v>
      </c>
      <c r="B22" s="12" t="s">
        <v>14</v>
      </c>
      <c r="C22" s="12">
        <v>556</v>
      </c>
      <c r="D22" s="12">
        <v>9</v>
      </c>
      <c r="E22" s="12" t="s">
        <v>29</v>
      </c>
      <c r="F22" s="12">
        <v>2</v>
      </c>
      <c r="G22" s="12"/>
      <c r="H22" s="12">
        <v>1</v>
      </c>
      <c r="I22" s="12">
        <v>77</v>
      </c>
      <c r="J22" s="12">
        <f t="shared" si="4"/>
        <v>177</v>
      </c>
      <c r="K22" s="12">
        <v>430</v>
      </c>
      <c r="L22" s="12">
        <f t="shared" si="1"/>
        <v>76110</v>
      </c>
      <c r="M22" s="12">
        <v>1</v>
      </c>
      <c r="N22" s="12" t="s">
        <v>27</v>
      </c>
      <c r="O22" s="12" t="s">
        <v>16</v>
      </c>
      <c r="P22" s="12">
        <v>2</v>
      </c>
      <c r="Q22" s="12">
        <v>144</v>
      </c>
      <c r="R22" s="12"/>
      <c r="S22" s="12">
        <v>6400</v>
      </c>
      <c r="T22" s="12">
        <f t="shared" si="2"/>
        <v>921600</v>
      </c>
      <c r="U22" s="12">
        <v>20</v>
      </c>
      <c r="V22" s="12">
        <f>T22*75%</f>
        <v>691200</v>
      </c>
      <c r="W22" s="12">
        <f t="shared" si="3"/>
        <v>230400</v>
      </c>
      <c r="X22" s="12">
        <f t="shared" si="0"/>
        <v>306510</v>
      </c>
      <c r="Y22" s="12">
        <v>0</v>
      </c>
      <c r="Z22" s="12">
        <v>50</v>
      </c>
      <c r="AA22" s="12">
        <v>0</v>
      </c>
      <c r="AB22" s="12">
        <v>0</v>
      </c>
    </row>
    <row r="23" spans="1:28" s="158" customFormat="1" ht="15" x14ac:dyDescent="0.25">
      <c r="A23" s="12">
        <v>13</v>
      </c>
      <c r="B23" s="12" t="s">
        <v>14</v>
      </c>
      <c r="C23" s="12">
        <v>5903</v>
      </c>
      <c r="D23" s="12">
        <v>301</v>
      </c>
      <c r="E23" s="12" t="s">
        <v>29</v>
      </c>
      <c r="F23" s="12">
        <v>1</v>
      </c>
      <c r="G23" s="12"/>
      <c r="H23" s="12">
        <v>3</v>
      </c>
      <c r="I23" s="12">
        <v>32</v>
      </c>
      <c r="J23" s="12">
        <f t="shared" si="4"/>
        <v>332</v>
      </c>
      <c r="K23" s="12">
        <v>350</v>
      </c>
      <c r="L23" s="12">
        <f t="shared" si="1"/>
        <v>116200</v>
      </c>
      <c r="M23" s="12"/>
      <c r="N23" s="12"/>
      <c r="O23" s="12"/>
      <c r="P23" s="12"/>
      <c r="Q23" s="12"/>
      <c r="R23" s="12"/>
      <c r="S23" s="12"/>
      <c r="T23" s="12">
        <f t="shared" si="2"/>
        <v>0</v>
      </c>
      <c r="U23" s="12"/>
      <c r="V23" s="12"/>
      <c r="W23" s="12">
        <f t="shared" si="3"/>
        <v>0</v>
      </c>
      <c r="X23" s="12">
        <f t="shared" si="0"/>
        <v>116200</v>
      </c>
      <c r="Y23" s="12">
        <v>0</v>
      </c>
      <c r="Z23" s="12">
        <v>50</v>
      </c>
      <c r="AA23" s="12">
        <v>0</v>
      </c>
      <c r="AB23" s="12">
        <v>0</v>
      </c>
    </row>
    <row r="24" spans="1:28" s="158" customFormat="1" ht="15" x14ac:dyDescent="0.25">
      <c r="A24" s="12">
        <v>14</v>
      </c>
      <c r="B24" s="12" t="s">
        <v>14</v>
      </c>
      <c r="C24" s="12">
        <v>3275</v>
      </c>
      <c r="D24" s="12">
        <v>221</v>
      </c>
      <c r="E24" s="12" t="s">
        <v>29</v>
      </c>
      <c r="F24" s="12">
        <v>1</v>
      </c>
      <c r="G24" s="12">
        <v>4</v>
      </c>
      <c r="H24" s="12"/>
      <c r="I24" s="12">
        <v>74</v>
      </c>
      <c r="J24" s="12">
        <f t="shared" si="4"/>
        <v>1674</v>
      </c>
      <c r="K24" s="12">
        <v>100</v>
      </c>
      <c r="L24" s="12">
        <f t="shared" si="1"/>
        <v>167400</v>
      </c>
      <c r="M24" s="12"/>
      <c r="N24" s="12"/>
      <c r="O24" s="12"/>
      <c r="P24" s="12"/>
      <c r="Q24" s="12"/>
      <c r="R24" s="12"/>
      <c r="S24" s="12"/>
      <c r="T24" s="12">
        <f t="shared" si="2"/>
        <v>0</v>
      </c>
      <c r="U24" s="12"/>
      <c r="V24" s="12"/>
      <c r="W24" s="12">
        <f t="shared" si="3"/>
        <v>0</v>
      </c>
      <c r="X24" s="12">
        <f t="shared" si="0"/>
        <v>167400</v>
      </c>
      <c r="Y24" s="12">
        <v>0</v>
      </c>
      <c r="Z24" s="12">
        <v>50</v>
      </c>
      <c r="AA24" s="12">
        <v>0</v>
      </c>
      <c r="AB24" s="12">
        <v>0</v>
      </c>
    </row>
    <row r="25" spans="1:28" s="158" customFormat="1" ht="15" x14ac:dyDescent="0.25">
      <c r="A25" s="12">
        <v>15</v>
      </c>
      <c r="B25" s="12" t="s">
        <v>14</v>
      </c>
      <c r="C25" s="12">
        <v>2557</v>
      </c>
      <c r="D25" s="12">
        <v>79</v>
      </c>
      <c r="E25" s="12" t="s">
        <v>29</v>
      </c>
      <c r="F25" s="12">
        <v>1</v>
      </c>
      <c r="G25" s="12">
        <v>10</v>
      </c>
      <c r="H25" s="12">
        <v>3</v>
      </c>
      <c r="I25" s="12">
        <v>19</v>
      </c>
      <c r="J25" s="12">
        <f t="shared" si="4"/>
        <v>4319</v>
      </c>
      <c r="K25" s="12">
        <v>75</v>
      </c>
      <c r="L25" s="12">
        <f t="shared" si="1"/>
        <v>323925</v>
      </c>
      <c r="M25" s="12"/>
      <c r="N25" s="12"/>
      <c r="O25" s="12"/>
      <c r="P25" s="12"/>
      <c r="Q25" s="12"/>
      <c r="R25" s="12"/>
      <c r="S25" s="12"/>
      <c r="T25" s="12">
        <f t="shared" si="2"/>
        <v>0</v>
      </c>
      <c r="U25" s="12"/>
      <c r="V25" s="12"/>
      <c r="W25" s="12">
        <f t="shared" si="3"/>
        <v>0</v>
      </c>
      <c r="X25" s="12">
        <f t="shared" si="0"/>
        <v>323925</v>
      </c>
      <c r="Y25" s="12">
        <v>0</v>
      </c>
      <c r="Z25" s="12">
        <v>50</v>
      </c>
      <c r="AA25" s="12">
        <v>0</v>
      </c>
      <c r="AB25" s="12">
        <v>0</v>
      </c>
    </row>
    <row r="26" spans="1:28" s="158" customFormat="1" ht="15" x14ac:dyDescent="0.25">
      <c r="A26" s="12">
        <v>16</v>
      </c>
      <c r="B26" s="12" t="s">
        <v>14</v>
      </c>
      <c r="C26" s="12">
        <v>3559</v>
      </c>
      <c r="D26" s="12">
        <v>219</v>
      </c>
      <c r="E26" s="12" t="s">
        <v>29</v>
      </c>
      <c r="F26" s="12">
        <v>1</v>
      </c>
      <c r="G26" s="12">
        <v>12</v>
      </c>
      <c r="H26" s="12"/>
      <c r="I26" s="12">
        <v>61</v>
      </c>
      <c r="J26" s="12">
        <f t="shared" si="4"/>
        <v>4861</v>
      </c>
      <c r="K26" s="12">
        <v>75</v>
      </c>
      <c r="L26" s="12">
        <f t="shared" si="1"/>
        <v>364575</v>
      </c>
      <c r="M26" s="12"/>
      <c r="N26" s="12"/>
      <c r="O26" s="12"/>
      <c r="P26" s="12"/>
      <c r="Q26" s="12"/>
      <c r="R26" s="12"/>
      <c r="S26" s="12"/>
      <c r="T26" s="12">
        <f t="shared" si="2"/>
        <v>0</v>
      </c>
      <c r="U26" s="12"/>
      <c r="V26" s="12"/>
      <c r="W26" s="12">
        <f t="shared" si="3"/>
        <v>0</v>
      </c>
      <c r="X26" s="12">
        <f t="shared" si="0"/>
        <v>364575</v>
      </c>
      <c r="Y26" s="12">
        <v>0</v>
      </c>
      <c r="Z26" s="12">
        <v>50</v>
      </c>
      <c r="AA26" s="12">
        <v>0</v>
      </c>
      <c r="AB26" s="12">
        <v>0</v>
      </c>
    </row>
    <row r="27" spans="1:28" s="158" customFormat="1" ht="15" x14ac:dyDescent="0.25">
      <c r="A27" s="12">
        <v>17</v>
      </c>
      <c r="B27" s="12" t="s">
        <v>14</v>
      </c>
      <c r="C27" s="12">
        <v>714</v>
      </c>
      <c r="D27" s="12">
        <v>48</v>
      </c>
      <c r="E27" s="12" t="s">
        <v>29</v>
      </c>
      <c r="F27" s="12">
        <v>1</v>
      </c>
      <c r="G27" s="12"/>
      <c r="H27" s="12">
        <v>2</v>
      </c>
      <c r="I27" s="12">
        <v>81</v>
      </c>
      <c r="J27" s="12">
        <f t="shared" si="4"/>
        <v>281</v>
      </c>
      <c r="K27" s="12">
        <v>380</v>
      </c>
      <c r="L27" s="12">
        <f t="shared" si="1"/>
        <v>106780</v>
      </c>
      <c r="M27" s="12"/>
      <c r="N27" s="12"/>
      <c r="O27" s="12"/>
      <c r="P27" s="12"/>
      <c r="Q27" s="12"/>
      <c r="R27" s="12"/>
      <c r="S27" s="12"/>
      <c r="T27" s="12">
        <f t="shared" si="2"/>
        <v>0</v>
      </c>
      <c r="U27" s="12"/>
      <c r="V27" s="12"/>
      <c r="W27" s="12">
        <f t="shared" si="3"/>
        <v>0</v>
      </c>
      <c r="X27" s="12">
        <f t="shared" si="0"/>
        <v>106780</v>
      </c>
      <c r="Y27" s="12">
        <v>0</v>
      </c>
      <c r="Z27" s="12">
        <v>50</v>
      </c>
      <c r="AA27" s="12">
        <v>0</v>
      </c>
      <c r="AB27" s="12">
        <v>0</v>
      </c>
    </row>
    <row r="28" spans="1:28" s="158" customFormat="1" ht="15" x14ac:dyDescent="0.25">
      <c r="A28" s="12">
        <v>18</v>
      </c>
      <c r="B28" s="12" t="s">
        <v>14</v>
      </c>
      <c r="C28" s="12">
        <v>431</v>
      </c>
      <c r="D28" s="12">
        <v>172</v>
      </c>
      <c r="E28" s="12" t="s">
        <v>31</v>
      </c>
      <c r="F28" s="12">
        <v>2</v>
      </c>
      <c r="G28" s="12"/>
      <c r="H28" s="12">
        <v>2</v>
      </c>
      <c r="I28" s="12">
        <v>92</v>
      </c>
      <c r="J28" s="12">
        <f t="shared" si="4"/>
        <v>292</v>
      </c>
      <c r="K28" s="12">
        <v>430</v>
      </c>
      <c r="L28" s="12">
        <f t="shared" si="1"/>
        <v>125560</v>
      </c>
      <c r="M28" s="12">
        <v>1</v>
      </c>
      <c r="N28" s="12" t="s">
        <v>27</v>
      </c>
      <c r="O28" s="12" t="s">
        <v>16</v>
      </c>
      <c r="P28" s="12">
        <v>2</v>
      </c>
      <c r="Q28" s="12">
        <v>126</v>
      </c>
      <c r="R28" s="12"/>
      <c r="S28" s="12">
        <v>6400</v>
      </c>
      <c r="T28" s="12">
        <f t="shared" si="2"/>
        <v>806400</v>
      </c>
      <c r="U28" s="12">
        <v>20</v>
      </c>
      <c r="V28" s="12">
        <f>T28*75%</f>
        <v>604800</v>
      </c>
      <c r="W28" s="12">
        <f t="shared" si="3"/>
        <v>201600</v>
      </c>
      <c r="X28" s="12">
        <f t="shared" si="0"/>
        <v>327160</v>
      </c>
      <c r="Y28" s="12">
        <v>0</v>
      </c>
      <c r="Z28" s="12">
        <v>50</v>
      </c>
      <c r="AA28" s="12">
        <v>0</v>
      </c>
      <c r="AB28" s="12">
        <v>0</v>
      </c>
    </row>
    <row r="29" spans="1:28" s="158" customFormat="1" ht="15" x14ac:dyDescent="0.25">
      <c r="A29" s="12">
        <v>19</v>
      </c>
      <c r="B29" s="12" t="s">
        <v>14</v>
      </c>
      <c r="C29" s="12"/>
      <c r="D29" s="12">
        <v>316</v>
      </c>
      <c r="E29" s="12" t="s">
        <v>32</v>
      </c>
      <c r="F29" s="12">
        <v>2</v>
      </c>
      <c r="G29" s="12"/>
      <c r="H29" s="12">
        <v>1</v>
      </c>
      <c r="I29" s="12">
        <v>64</v>
      </c>
      <c r="J29" s="12">
        <f t="shared" si="4"/>
        <v>164</v>
      </c>
      <c r="K29" s="12">
        <v>430</v>
      </c>
      <c r="L29" s="12">
        <f t="shared" si="1"/>
        <v>70520</v>
      </c>
      <c r="M29" s="12">
        <v>1</v>
      </c>
      <c r="N29" s="12" t="s">
        <v>27</v>
      </c>
      <c r="O29" s="12" t="s">
        <v>16</v>
      </c>
      <c r="P29" s="12">
        <v>2</v>
      </c>
      <c r="Q29" s="12">
        <v>138.5</v>
      </c>
      <c r="R29" s="12"/>
      <c r="S29" s="12">
        <v>6400</v>
      </c>
      <c r="T29" s="12">
        <f t="shared" si="2"/>
        <v>886400</v>
      </c>
      <c r="U29" s="12">
        <v>14</v>
      </c>
      <c r="V29" s="12">
        <f>T29*38%</f>
        <v>336832</v>
      </c>
      <c r="W29" s="12">
        <f t="shared" si="3"/>
        <v>549568</v>
      </c>
      <c r="X29" s="12">
        <f t="shared" si="0"/>
        <v>620088</v>
      </c>
      <c r="Y29" s="12">
        <v>0</v>
      </c>
      <c r="Z29" s="12">
        <v>50</v>
      </c>
      <c r="AA29" s="12">
        <v>0</v>
      </c>
      <c r="AB29" s="12">
        <v>0</v>
      </c>
    </row>
    <row r="30" spans="1:28" s="158" customFormat="1" ht="15" x14ac:dyDescent="0.25">
      <c r="A30" s="12">
        <v>20</v>
      </c>
      <c r="B30" s="12" t="s">
        <v>14</v>
      </c>
      <c r="C30" s="12">
        <v>2111</v>
      </c>
      <c r="D30" s="12">
        <v>237</v>
      </c>
      <c r="E30" s="12" t="s">
        <v>32</v>
      </c>
      <c r="F30" s="12">
        <v>1</v>
      </c>
      <c r="G30" s="12">
        <v>2</v>
      </c>
      <c r="H30" s="12"/>
      <c r="I30" s="12">
        <v>39</v>
      </c>
      <c r="J30" s="12">
        <f t="shared" si="4"/>
        <v>839</v>
      </c>
      <c r="K30" s="12">
        <v>130</v>
      </c>
      <c r="L30" s="12">
        <f t="shared" si="1"/>
        <v>109070</v>
      </c>
      <c r="M30" s="12"/>
      <c r="N30" s="12"/>
      <c r="O30" s="12"/>
      <c r="P30" s="12"/>
      <c r="Q30" s="12"/>
      <c r="R30" s="12"/>
      <c r="S30" s="12"/>
      <c r="T30" s="12">
        <f t="shared" si="2"/>
        <v>0</v>
      </c>
      <c r="U30" s="12"/>
      <c r="V30" s="12"/>
      <c r="W30" s="12">
        <f t="shared" si="3"/>
        <v>0</v>
      </c>
      <c r="X30" s="12">
        <f t="shared" si="0"/>
        <v>109070</v>
      </c>
      <c r="Y30" s="12">
        <v>0</v>
      </c>
      <c r="Z30" s="12">
        <v>50</v>
      </c>
      <c r="AA30" s="12">
        <v>0</v>
      </c>
      <c r="AB30" s="12">
        <v>0</v>
      </c>
    </row>
    <row r="31" spans="1:28" s="158" customFormat="1" ht="15" x14ac:dyDescent="0.25">
      <c r="A31" s="12">
        <v>21</v>
      </c>
      <c r="B31" s="12" t="s">
        <v>14</v>
      </c>
      <c r="C31" s="12">
        <v>4592</v>
      </c>
      <c r="D31" s="12">
        <v>115</v>
      </c>
      <c r="E31" s="12" t="s">
        <v>32</v>
      </c>
      <c r="F31" s="12">
        <v>1</v>
      </c>
      <c r="G31" s="12">
        <v>5</v>
      </c>
      <c r="H31" s="12">
        <v>1</v>
      </c>
      <c r="I31" s="12">
        <v>23</v>
      </c>
      <c r="J31" s="12">
        <f t="shared" si="4"/>
        <v>2123</v>
      </c>
      <c r="K31" s="12">
        <v>75</v>
      </c>
      <c r="L31" s="12">
        <f t="shared" si="1"/>
        <v>159225</v>
      </c>
      <c r="M31" s="12"/>
      <c r="N31" s="12"/>
      <c r="O31" s="12"/>
      <c r="P31" s="12"/>
      <c r="Q31" s="12"/>
      <c r="R31" s="12"/>
      <c r="S31" s="12"/>
      <c r="T31" s="12">
        <f t="shared" si="2"/>
        <v>0</v>
      </c>
      <c r="U31" s="12"/>
      <c r="V31" s="12"/>
      <c r="W31" s="12">
        <f t="shared" si="3"/>
        <v>0</v>
      </c>
      <c r="X31" s="12">
        <f t="shared" ref="X31:X70" si="5">L31+W31</f>
        <v>159225</v>
      </c>
      <c r="Y31" s="12">
        <v>0</v>
      </c>
      <c r="Z31" s="12">
        <v>50</v>
      </c>
      <c r="AA31" s="12">
        <v>0</v>
      </c>
      <c r="AB31" s="12">
        <v>0</v>
      </c>
    </row>
    <row r="32" spans="1:28" s="158" customFormat="1" ht="15" x14ac:dyDescent="0.25">
      <c r="A32" s="12">
        <v>22</v>
      </c>
      <c r="B32" s="12" t="s">
        <v>14</v>
      </c>
      <c r="C32" s="12"/>
      <c r="D32" s="12">
        <v>220</v>
      </c>
      <c r="E32" s="12" t="s">
        <v>32</v>
      </c>
      <c r="F32" s="12">
        <v>1</v>
      </c>
      <c r="G32" s="12">
        <v>9</v>
      </c>
      <c r="H32" s="12">
        <v>2</v>
      </c>
      <c r="I32" s="12">
        <v>53</v>
      </c>
      <c r="J32" s="12">
        <f t="shared" si="4"/>
        <v>3853</v>
      </c>
      <c r="K32" s="12">
        <v>75</v>
      </c>
      <c r="L32" s="12">
        <f t="shared" si="1"/>
        <v>288975</v>
      </c>
      <c r="M32" s="12"/>
      <c r="N32" s="12"/>
      <c r="O32" s="12"/>
      <c r="P32" s="12"/>
      <c r="Q32" s="12"/>
      <c r="R32" s="12"/>
      <c r="S32" s="12"/>
      <c r="T32" s="12">
        <f t="shared" si="2"/>
        <v>0</v>
      </c>
      <c r="U32" s="12"/>
      <c r="V32" s="12"/>
      <c r="W32" s="12">
        <f t="shared" si="3"/>
        <v>0</v>
      </c>
      <c r="X32" s="12">
        <f t="shared" si="5"/>
        <v>288975</v>
      </c>
      <c r="Y32" s="12">
        <v>0</v>
      </c>
      <c r="Z32" s="12">
        <v>50</v>
      </c>
      <c r="AA32" s="12">
        <v>0</v>
      </c>
      <c r="AB32" s="12">
        <v>0</v>
      </c>
    </row>
    <row r="33" spans="1:28" s="158" customFormat="1" ht="15" x14ac:dyDescent="0.25">
      <c r="A33" s="12">
        <v>23</v>
      </c>
      <c r="B33" s="12" t="s">
        <v>14</v>
      </c>
      <c r="C33" s="12">
        <v>741</v>
      </c>
      <c r="D33" s="12">
        <v>76</v>
      </c>
      <c r="E33" s="12" t="s">
        <v>32</v>
      </c>
      <c r="F33" s="12">
        <v>1</v>
      </c>
      <c r="G33" s="12"/>
      <c r="H33" s="12">
        <v>3</v>
      </c>
      <c r="I33" s="12">
        <v>15</v>
      </c>
      <c r="J33" s="12">
        <f t="shared" si="4"/>
        <v>315</v>
      </c>
      <c r="K33" s="12">
        <v>280</v>
      </c>
      <c r="L33" s="12">
        <f t="shared" si="1"/>
        <v>88200</v>
      </c>
      <c r="M33" s="12"/>
      <c r="N33" s="12"/>
      <c r="O33" s="12"/>
      <c r="P33" s="12"/>
      <c r="Q33" s="12"/>
      <c r="R33" s="12"/>
      <c r="S33" s="12"/>
      <c r="T33" s="12">
        <f t="shared" si="2"/>
        <v>0</v>
      </c>
      <c r="U33" s="12"/>
      <c r="V33" s="12"/>
      <c r="W33" s="12">
        <f t="shared" si="3"/>
        <v>0</v>
      </c>
      <c r="X33" s="12">
        <f t="shared" si="5"/>
        <v>88200</v>
      </c>
      <c r="Y33" s="12">
        <v>0</v>
      </c>
      <c r="Z33" s="12">
        <v>50</v>
      </c>
      <c r="AA33" s="12">
        <v>0</v>
      </c>
      <c r="AB33" s="12">
        <v>0</v>
      </c>
    </row>
    <row r="34" spans="1:28" s="158" customFormat="1" ht="15" x14ac:dyDescent="0.25">
      <c r="A34" s="12">
        <v>24</v>
      </c>
      <c r="B34" s="12" t="s">
        <v>14</v>
      </c>
      <c r="C34" s="12">
        <v>355</v>
      </c>
      <c r="D34" s="12">
        <v>5826</v>
      </c>
      <c r="E34" s="12" t="s">
        <v>32</v>
      </c>
      <c r="F34" s="12">
        <v>1</v>
      </c>
      <c r="G34" s="12">
        <v>5</v>
      </c>
      <c r="H34" s="12"/>
      <c r="I34" s="12"/>
      <c r="J34" s="12">
        <f t="shared" si="4"/>
        <v>2000</v>
      </c>
      <c r="K34" s="12">
        <v>75</v>
      </c>
      <c r="L34" s="12">
        <f t="shared" si="1"/>
        <v>150000</v>
      </c>
      <c r="M34" s="12"/>
      <c r="N34" s="12"/>
      <c r="O34" s="12"/>
      <c r="P34" s="12"/>
      <c r="Q34" s="12"/>
      <c r="R34" s="12"/>
      <c r="S34" s="12"/>
      <c r="T34" s="12">
        <f t="shared" si="2"/>
        <v>0</v>
      </c>
      <c r="U34" s="12"/>
      <c r="V34" s="12"/>
      <c r="W34" s="12">
        <f t="shared" si="3"/>
        <v>0</v>
      </c>
      <c r="X34" s="12">
        <f t="shared" si="5"/>
        <v>150000</v>
      </c>
      <c r="Y34" s="12">
        <v>0</v>
      </c>
      <c r="Z34" s="12">
        <v>50</v>
      </c>
      <c r="AA34" s="12">
        <v>0</v>
      </c>
      <c r="AB34" s="12">
        <v>0</v>
      </c>
    </row>
    <row r="35" spans="1:28" s="158" customFormat="1" ht="15" x14ac:dyDescent="0.25">
      <c r="A35" s="12">
        <v>25</v>
      </c>
      <c r="B35" s="12" t="s">
        <v>14</v>
      </c>
      <c r="C35" s="12">
        <v>2625</v>
      </c>
      <c r="D35" s="12">
        <v>159</v>
      </c>
      <c r="E35" s="12" t="s">
        <v>33</v>
      </c>
      <c r="F35" s="12">
        <v>1</v>
      </c>
      <c r="G35" s="12">
        <v>8</v>
      </c>
      <c r="H35" s="12">
        <v>2</v>
      </c>
      <c r="I35" s="12">
        <v>8</v>
      </c>
      <c r="J35" s="12">
        <f t="shared" si="4"/>
        <v>3408</v>
      </c>
      <c r="K35" s="12">
        <v>75</v>
      </c>
      <c r="L35" s="12">
        <f t="shared" si="1"/>
        <v>255600</v>
      </c>
      <c r="M35" s="12">
        <v>1</v>
      </c>
      <c r="N35" s="12" t="s">
        <v>27</v>
      </c>
      <c r="O35" s="12" t="s">
        <v>16</v>
      </c>
      <c r="P35" s="12"/>
      <c r="Q35" s="12">
        <v>152</v>
      </c>
      <c r="R35" s="12"/>
      <c r="S35" s="12">
        <v>6400</v>
      </c>
      <c r="T35" s="12">
        <f t="shared" si="2"/>
        <v>972800</v>
      </c>
      <c r="U35" s="12">
        <v>20</v>
      </c>
      <c r="V35" s="12">
        <f>T35*75%</f>
        <v>729600</v>
      </c>
      <c r="W35" s="12">
        <f t="shared" si="3"/>
        <v>243200</v>
      </c>
      <c r="X35" s="12">
        <f t="shared" si="5"/>
        <v>498800</v>
      </c>
      <c r="Y35" s="12">
        <v>0</v>
      </c>
      <c r="Z35" s="12">
        <v>50</v>
      </c>
      <c r="AA35" s="12">
        <v>0</v>
      </c>
      <c r="AB35" s="12">
        <v>0</v>
      </c>
    </row>
    <row r="36" spans="1:28" s="158" customFormat="1" ht="15" x14ac:dyDescent="0.25">
      <c r="A36" s="12">
        <v>26</v>
      </c>
      <c r="B36" s="12" t="s">
        <v>14</v>
      </c>
      <c r="C36" s="12">
        <v>6022</v>
      </c>
      <c r="D36" s="12">
        <v>172</v>
      </c>
      <c r="E36" s="12" t="s">
        <v>34</v>
      </c>
      <c r="F36" s="12">
        <v>1</v>
      </c>
      <c r="G36" s="12">
        <v>6</v>
      </c>
      <c r="H36" s="12"/>
      <c r="I36" s="12"/>
      <c r="J36" s="12">
        <f t="shared" si="4"/>
        <v>2400</v>
      </c>
      <c r="K36" s="12">
        <v>75</v>
      </c>
      <c r="L36" s="12">
        <f t="shared" si="1"/>
        <v>180000</v>
      </c>
      <c r="M36" s="12">
        <v>1</v>
      </c>
      <c r="N36" s="12" t="s">
        <v>27</v>
      </c>
      <c r="O36" s="12" t="s">
        <v>35</v>
      </c>
      <c r="P36" s="12"/>
      <c r="Q36" s="12">
        <v>117</v>
      </c>
      <c r="R36" s="12"/>
      <c r="S36" s="12">
        <v>6400</v>
      </c>
      <c r="T36" s="12">
        <f t="shared" si="2"/>
        <v>748800</v>
      </c>
      <c r="U36" s="12">
        <v>10</v>
      </c>
      <c r="V36" s="12">
        <f>T36*30%</f>
        <v>224640</v>
      </c>
      <c r="W36" s="12">
        <f t="shared" si="3"/>
        <v>524160</v>
      </c>
      <c r="X36" s="12">
        <f t="shared" si="5"/>
        <v>704160</v>
      </c>
      <c r="Y36" s="12">
        <v>0</v>
      </c>
      <c r="Z36" s="12">
        <v>50</v>
      </c>
      <c r="AA36" s="12">
        <v>0</v>
      </c>
      <c r="AB36" s="12">
        <v>0</v>
      </c>
    </row>
    <row r="37" spans="1:28" s="158" customFormat="1" ht="15" x14ac:dyDescent="0.25">
      <c r="A37" s="12">
        <v>27</v>
      </c>
      <c r="B37" s="12" t="s">
        <v>14</v>
      </c>
      <c r="C37" s="12">
        <v>1961</v>
      </c>
      <c r="D37" s="12">
        <v>61</v>
      </c>
      <c r="E37" s="12" t="s">
        <v>34</v>
      </c>
      <c r="F37" s="12">
        <v>1</v>
      </c>
      <c r="G37" s="12">
        <v>12</v>
      </c>
      <c r="H37" s="12">
        <v>1</v>
      </c>
      <c r="I37" s="12">
        <v>44</v>
      </c>
      <c r="J37" s="12">
        <f t="shared" si="4"/>
        <v>4944</v>
      </c>
      <c r="K37" s="12">
        <v>75</v>
      </c>
      <c r="L37" s="12">
        <f t="shared" si="1"/>
        <v>370800</v>
      </c>
      <c r="M37" s="12"/>
      <c r="N37" s="12"/>
      <c r="O37" s="12"/>
      <c r="P37" s="12"/>
      <c r="Q37" s="12"/>
      <c r="R37" s="12"/>
      <c r="S37" s="12"/>
      <c r="T37" s="12">
        <f t="shared" si="2"/>
        <v>0</v>
      </c>
      <c r="U37" s="12"/>
      <c r="V37" s="12"/>
      <c r="W37" s="12">
        <f t="shared" si="3"/>
        <v>0</v>
      </c>
      <c r="X37" s="12">
        <f t="shared" si="5"/>
        <v>370800</v>
      </c>
      <c r="Y37" s="12">
        <v>0</v>
      </c>
      <c r="Z37" s="12">
        <v>50</v>
      </c>
      <c r="AA37" s="12">
        <v>0</v>
      </c>
      <c r="AB37" s="12">
        <v>0</v>
      </c>
    </row>
    <row r="38" spans="1:28" s="158" customFormat="1" ht="15" x14ac:dyDescent="0.25">
      <c r="A38" s="12">
        <v>28</v>
      </c>
      <c r="B38" s="12" t="s">
        <v>14</v>
      </c>
      <c r="C38" s="12">
        <v>573</v>
      </c>
      <c r="D38" s="12">
        <v>26</v>
      </c>
      <c r="E38" s="12" t="s">
        <v>34</v>
      </c>
      <c r="F38" s="12">
        <v>1</v>
      </c>
      <c r="G38" s="12"/>
      <c r="H38" s="12">
        <v>1</v>
      </c>
      <c r="I38" s="12">
        <v>19</v>
      </c>
      <c r="J38" s="12">
        <f t="shared" si="4"/>
        <v>119</v>
      </c>
      <c r="K38" s="12">
        <v>430</v>
      </c>
      <c r="L38" s="12">
        <f t="shared" si="1"/>
        <v>51170</v>
      </c>
      <c r="M38" s="12"/>
      <c r="N38" s="12"/>
      <c r="O38" s="12"/>
      <c r="P38" s="12"/>
      <c r="Q38" s="12"/>
      <c r="R38" s="12"/>
      <c r="S38" s="12"/>
      <c r="T38" s="12">
        <f t="shared" si="2"/>
        <v>0</v>
      </c>
      <c r="U38" s="12"/>
      <c r="V38" s="12"/>
      <c r="W38" s="12">
        <f t="shared" si="3"/>
        <v>0</v>
      </c>
      <c r="X38" s="12">
        <f t="shared" si="5"/>
        <v>51170</v>
      </c>
      <c r="Y38" s="12">
        <v>0</v>
      </c>
      <c r="Z38" s="12">
        <v>50</v>
      </c>
      <c r="AA38" s="12">
        <v>0</v>
      </c>
      <c r="AB38" s="12">
        <v>0</v>
      </c>
    </row>
    <row r="39" spans="1:28" s="158" customFormat="1" ht="15" x14ac:dyDescent="0.25">
      <c r="A39" s="12">
        <v>29</v>
      </c>
      <c r="B39" s="12" t="s">
        <v>14</v>
      </c>
      <c r="C39" s="12">
        <v>527</v>
      </c>
      <c r="D39" s="12">
        <v>298</v>
      </c>
      <c r="E39" s="12" t="s">
        <v>36</v>
      </c>
      <c r="F39" s="12">
        <v>2</v>
      </c>
      <c r="G39" s="12"/>
      <c r="H39" s="12">
        <v>1</v>
      </c>
      <c r="I39" s="12">
        <v>71</v>
      </c>
      <c r="J39" s="12">
        <f t="shared" si="4"/>
        <v>171</v>
      </c>
      <c r="K39" s="12">
        <v>450</v>
      </c>
      <c r="L39" s="12">
        <f t="shared" si="1"/>
        <v>76950</v>
      </c>
      <c r="M39" s="12">
        <v>1</v>
      </c>
      <c r="N39" s="12" t="s">
        <v>27</v>
      </c>
      <c r="O39" s="12" t="s">
        <v>16</v>
      </c>
      <c r="P39" s="12">
        <v>2</v>
      </c>
      <c r="Q39" s="12">
        <v>142</v>
      </c>
      <c r="R39" s="12"/>
      <c r="S39" s="12">
        <v>6400</v>
      </c>
      <c r="T39" s="12">
        <f t="shared" si="2"/>
        <v>908800</v>
      </c>
      <c r="U39" s="12">
        <v>20</v>
      </c>
      <c r="V39" s="12">
        <f>T39*75%</f>
        <v>681600</v>
      </c>
      <c r="W39" s="12">
        <f t="shared" si="3"/>
        <v>227200</v>
      </c>
      <c r="X39" s="12">
        <f t="shared" si="5"/>
        <v>304150</v>
      </c>
      <c r="Y39" s="12">
        <v>0</v>
      </c>
      <c r="Z39" s="12">
        <v>50</v>
      </c>
      <c r="AA39" s="12">
        <v>0</v>
      </c>
      <c r="AB39" s="12">
        <v>0</v>
      </c>
    </row>
    <row r="40" spans="1:28" s="158" customFormat="1" ht="15" x14ac:dyDescent="0.25">
      <c r="A40" s="12">
        <v>30</v>
      </c>
      <c r="B40" s="12" t="s">
        <v>14</v>
      </c>
      <c r="C40" s="12"/>
      <c r="D40" s="12">
        <v>160</v>
      </c>
      <c r="E40" s="12" t="s">
        <v>36</v>
      </c>
      <c r="F40" s="12">
        <v>1</v>
      </c>
      <c r="G40" s="12">
        <v>11</v>
      </c>
      <c r="H40" s="12">
        <v>1</v>
      </c>
      <c r="I40" s="12">
        <v>36</v>
      </c>
      <c r="J40" s="12">
        <f t="shared" si="4"/>
        <v>4536</v>
      </c>
      <c r="K40" s="12">
        <v>100</v>
      </c>
      <c r="L40" s="12">
        <f t="shared" si="1"/>
        <v>453600</v>
      </c>
      <c r="M40" s="12"/>
      <c r="N40" s="12"/>
      <c r="O40" s="12"/>
      <c r="P40" s="12"/>
      <c r="Q40" s="12"/>
      <c r="R40" s="12"/>
      <c r="S40" s="12"/>
      <c r="T40" s="12">
        <f t="shared" si="2"/>
        <v>0</v>
      </c>
      <c r="U40" s="12"/>
      <c r="V40" s="12"/>
      <c r="W40" s="12">
        <f t="shared" si="3"/>
        <v>0</v>
      </c>
      <c r="X40" s="12">
        <f t="shared" si="5"/>
        <v>453600</v>
      </c>
      <c r="Y40" s="12">
        <v>0</v>
      </c>
      <c r="Z40" s="12">
        <v>50</v>
      </c>
      <c r="AA40" s="12">
        <v>0</v>
      </c>
      <c r="AB40" s="12">
        <v>0</v>
      </c>
    </row>
    <row r="41" spans="1:28" s="158" customFormat="1" ht="15" x14ac:dyDescent="0.25">
      <c r="A41" s="12">
        <v>31</v>
      </c>
      <c r="B41" s="12" t="s">
        <v>14</v>
      </c>
      <c r="C41" s="12">
        <v>5370</v>
      </c>
      <c r="D41" s="12">
        <v>268</v>
      </c>
      <c r="E41" s="12" t="s">
        <v>37</v>
      </c>
      <c r="F41" s="12">
        <v>1</v>
      </c>
      <c r="G41" s="12">
        <v>10</v>
      </c>
      <c r="H41" s="12">
        <v>3</v>
      </c>
      <c r="I41" s="12">
        <v>39</v>
      </c>
      <c r="J41" s="12">
        <f t="shared" si="4"/>
        <v>4339</v>
      </c>
      <c r="K41" s="12">
        <v>430</v>
      </c>
      <c r="L41" s="12">
        <f t="shared" si="1"/>
        <v>1865770</v>
      </c>
      <c r="M41" s="12"/>
      <c r="N41" s="12"/>
      <c r="O41" s="12"/>
      <c r="P41" s="12"/>
      <c r="Q41" s="12"/>
      <c r="R41" s="12"/>
      <c r="S41" s="12"/>
      <c r="T41" s="12">
        <f t="shared" si="2"/>
        <v>0</v>
      </c>
      <c r="U41" s="12"/>
      <c r="V41" s="12"/>
      <c r="W41" s="12">
        <f t="shared" si="3"/>
        <v>0</v>
      </c>
      <c r="X41" s="12">
        <f t="shared" si="5"/>
        <v>1865770</v>
      </c>
      <c r="Y41" s="12">
        <v>0</v>
      </c>
      <c r="Z41" s="12">
        <v>50</v>
      </c>
      <c r="AA41" s="12">
        <v>0</v>
      </c>
      <c r="AB41" s="12">
        <v>0</v>
      </c>
    </row>
    <row r="42" spans="1:28" s="158" customFormat="1" ht="15" x14ac:dyDescent="0.25">
      <c r="A42" s="12">
        <v>32</v>
      </c>
      <c r="B42" s="12" t="s">
        <v>14</v>
      </c>
      <c r="C42" s="12">
        <v>550</v>
      </c>
      <c r="D42" s="12">
        <v>3</v>
      </c>
      <c r="E42" s="12" t="s">
        <v>37</v>
      </c>
      <c r="F42" s="12">
        <v>2</v>
      </c>
      <c r="G42" s="12"/>
      <c r="H42" s="12"/>
      <c r="I42" s="12">
        <v>82</v>
      </c>
      <c r="J42" s="12">
        <f t="shared" si="4"/>
        <v>82</v>
      </c>
      <c r="K42" s="12">
        <v>450</v>
      </c>
      <c r="L42" s="12">
        <f t="shared" si="1"/>
        <v>36900</v>
      </c>
      <c r="M42" s="12">
        <v>1</v>
      </c>
      <c r="N42" s="12" t="s">
        <v>27</v>
      </c>
      <c r="O42" s="12" t="s">
        <v>16</v>
      </c>
      <c r="P42" s="12">
        <v>2</v>
      </c>
      <c r="Q42" s="12">
        <v>187.5</v>
      </c>
      <c r="R42" s="12"/>
      <c r="S42" s="12">
        <v>6400</v>
      </c>
      <c r="T42" s="12">
        <f t="shared" si="2"/>
        <v>1200000</v>
      </c>
      <c r="U42" s="12">
        <v>1</v>
      </c>
      <c r="V42" s="12">
        <f>T42*2%</f>
        <v>24000</v>
      </c>
      <c r="W42" s="12">
        <f t="shared" si="3"/>
        <v>1176000</v>
      </c>
      <c r="X42" s="12">
        <f t="shared" si="5"/>
        <v>1212900</v>
      </c>
      <c r="Y42" s="12">
        <v>0</v>
      </c>
      <c r="Z42" s="12">
        <v>50</v>
      </c>
      <c r="AA42" s="12">
        <v>0</v>
      </c>
      <c r="AB42" s="12">
        <v>0</v>
      </c>
    </row>
    <row r="43" spans="1:28" s="158" customFormat="1" ht="15" x14ac:dyDescent="0.25">
      <c r="A43" s="12">
        <v>33</v>
      </c>
      <c r="B43" s="12" t="s">
        <v>14</v>
      </c>
      <c r="C43" s="12">
        <v>5590</v>
      </c>
      <c r="D43" s="12">
        <v>273</v>
      </c>
      <c r="E43" s="12" t="s">
        <v>37</v>
      </c>
      <c r="F43" s="12">
        <v>1</v>
      </c>
      <c r="G43" s="12"/>
      <c r="H43" s="12">
        <v>3</v>
      </c>
      <c r="I43" s="12">
        <v>66</v>
      </c>
      <c r="J43" s="12">
        <f t="shared" si="4"/>
        <v>366</v>
      </c>
      <c r="K43" s="12">
        <v>450</v>
      </c>
      <c r="L43" s="12">
        <f t="shared" si="1"/>
        <v>164700</v>
      </c>
      <c r="M43" s="12"/>
      <c r="N43" s="12"/>
      <c r="O43" s="12"/>
      <c r="P43" s="12"/>
      <c r="Q43" s="12"/>
      <c r="R43" s="12"/>
      <c r="S43" s="12"/>
      <c r="T43" s="12">
        <f t="shared" si="2"/>
        <v>0</v>
      </c>
      <c r="U43" s="12"/>
      <c r="V43" s="12"/>
      <c r="W43" s="12">
        <f t="shared" si="3"/>
        <v>0</v>
      </c>
      <c r="X43" s="12">
        <f t="shared" si="5"/>
        <v>164700</v>
      </c>
      <c r="Y43" s="12">
        <v>0</v>
      </c>
      <c r="Z43" s="12">
        <v>50</v>
      </c>
      <c r="AA43" s="12">
        <v>0</v>
      </c>
      <c r="AB43" s="12">
        <v>0</v>
      </c>
    </row>
    <row r="44" spans="1:28" s="158" customFormat="1" ht="15" x14ac:dyDescent="0.25">
      <c r="A44" s="12">
        <v>34</v>
      </c>
      <c r="B44" s="12" t="s">
        <v>14</v>
      </c>
      <c r="C44" s="12"/>
      <c r="D44" s="12">
        <v>28</v>
      </c>
      <c r="E44" s="12" t="s">
        <v>38</v>
      </c>
      <c r="F44" s="12">
        <v>2</v>
      </c>
      <c r="G44" s="12">
        <v>1</v>
      </c>
      <c r="H44" s="12"/>
      <c r="I44" s="12">
        <v>35</v>
      </c>
      <c r="J44" s="12">
        <f t="shared" si="4"/>
        <v>435</v>
      </c>
      <c r="K44" s="12">
        <v>430</v>
      </c>
      <c r="L44" s="12">
        <f t="shared" si="1"/>
        <v>187050</v>
      </c>
      <c r="M44" s="12">
        <v>1</v>
      </c>
      <c r="N44" s="12" t="s">
        <v>27</v>
      </c>
      <c r="O44" s="12" t="s">
        <v>16</v>
      </c>
      <c r="P44" s="12">
        <v>2</v>
      </c>
      <c r="Q44" s="12">
        <v>126</v>
      </c>
      <c r="R44" s="12"/>
      <c r="S44" s="12">
        <v>6400</v>
      </c>
      <c r="T44" s="12">
        <f t="shared" si="2"/>
        <v>806400</v>
      </c>
      <c r="U44" s="12">
        <v>30</v>
      </c>
      <c r="V44" s="12">
        <f>T44*85%</f>
        <v>685440</v>
      </c>
      <c r="W44" s="12">
        <f t="shared" si="3"/>
        <v>120960</v>
      </c>
      <c r="X44" s="12">
        <f t="shared" si="5"/>
        <v>308010</v>
      </c>
      <c r="Y44" s="12">
        <v>0</v>
      </c>
      <c r="Z44" s="12">
        <v>50</v>
      </c>
      <c r="AA44" s="12">
        <v>0</v>
      </c>
      <c r="AB44" s="12">
        <v>0</v>
      </c>
    </row>
    <row r="45" spans="1:28" s="158" customFormat="1" ht="15" x14ac:dyDescent="0.25">
      <c r="A45" s="12">
        <v>35</v>
      </c>
      <c r="B45" s="12" t="s">
        <v>14</v>
      </c>
      <c r="C45" s="12">
        <v>2002</v>
      </c>
      <c r="D45" s="12">
        <v>88</v>
      </c>
      <c r="E45" s="12" t="s">
        <v>38</v>
      </c>
      <c r="F45" s="12">
        <v>1</v>
      </c>
      <c r="G45" s="12">
        <v>7</v>
      </c>
      <c r="H45" s="12">
        <v>1</v>
      </c>
      <c r="I45" s="12">
        <v>85</v>
      </c>
      <c r="J45" s="12">
        <f t="shared" si="4"/>
        <v>2985</v>
      </c>
      <c r="K45" s="12">
        <v>75</v>
      </c>
      <c r="L45" s="12">
        <f t="shared" si="1"/>
        <v>223875</v>
      </c>
      <c r="M45" s="12"/>
      <c r="N45" s="12"/>
      <c r="O45" s="12"/>
      <c r="P45" s="12"/>
      <c r="Q45" s="12"/>
      <c r="R45" s="12"/>
      <c r="S45" s="12"/>
      <c r="T45" s="12">
        <f t="shared" si="2"/>
        <v>0</v>
      </c>
      <c r="U45" s="12"/>
      <c r="V45" s="12"/>
      <c r="W45" s="12">
        <f t="shared" si="3"/>
        <v>0</v>
      </c>
      <c r="X45" s="12">
        <f t="shared" si="5"/>
        <v>223875</v>
      </c>
      <c r="Y45" s="12">
        <v>0</v>
      </c>
      <c r="Z45" s="12">
        <v>50</v>
      </c>
      <c r="AA45" s="12">
        <v>0</v>
      </c>
      <c r="AB45" s="12">
        <v>0</v>
      </c>
    </row>
    <row r="46" spans="1:28" s="158" customFormat="1" ht="15" x14ac:dyDescent="0.25">
      <c r="A46" s="12">
        <v>36</v>
      </c>
      <c r="B46" s="12" t="s">
        <v>14</v>
      </c>
      <c r="C46" s="12">
        <v>2998</v>
      </c>
      <c r="D46" s="12">
        <v>40</v>
      </c>
      <c r="E46" s="12" t="s">
        <v>38</v>
      </c>
      <c r="F46" s="12">
        <v>1</v>
      </c>
      <c r="G46" s="12">
        <v>16</v>
      </c>
      <c r="H46" s="12"/>
      <c r="I46" s="12">
        <v>27</v>
      </c>
      <c r="J46" s="12">
        <f t="shared" si="4"/>
        <v>6427</v>
      </c>
      <c r="K46" s="12">
        <v>75</v>
      </c>
      <c r="L46" s="12">
        <f t="shared" si="1"/>
        <v>482025</v>
      </c>
      <c r="M46" s="12"/>
      <c r="N46" s="12"/>
      <c r="O46" s="12"/>
      <c r="P46" s="12"/>
      <c r="Q46" s="12"/>
      <c r="R46" s="12"/>
      <c r="S46" s="12"/>
      <c r="T46" s="12">
        <f t="shared" si="2"/>
        <v>0</v>
      </c>
      <c r="U46" s="12"/>
      <c r="V46" s="12"/>
      <c r="W46" s="12">
        <f t="shared" si="3"/>
        <v>0</v>
      </c>
      <c r="X46" s="12">
        <f t="shared" si="5"/>
        <v>482025</v>
      </c>
      <c r="Y46" s="12">
        <v>0</v>
      </c>
      <c r="Z46" s="12">
        <v>50</v>
      </c>
      <c r="AA46" s="12">
        <v>0</v>
      </c>
      <c r="AB46" s="12">
        <v>0</v>
      </c>
    </row>
    <row r="47" spans="1:28" s="158" customFormat="1" ht="15" x14ac:dyDescent="0.25">
      <c r="A47" s="12">
        <v>37</v>
      </c>
      <c r="B47" s="12" t="s">
        <v>14</v>
      </c>
      <c r="C47" s="12">
        <v>5351</v>
      </c>
      <c r="D47" s="12">
        <v>135</v>
      </c>
      <c r="E47" s="12" t="s">
        <v>38</v>
      </c>
      <c r="F47" s="12">
        <v>1</v>
      </c>
      <c r="G47" s="12">
        <v>9</v>
      </c>
      <c r="H47" s="12"/>
      <c r="I47" s="12">
        <v>6</v>
      </c>
      <c r="J47" s="12">
        <f t="shared" si="4"/>
        <v>3606</v>
      </c>
      <c r="K47" s="12">
        <v>75</v>
      </c>
      <c r="L47" s="12">
        <f t="shared" si="1"/>
        <v>270450</v>
      </c>
      <c r="M47" s="12"/>
      <c r="N47" s="12"/>
      <c r="O47" s="12"/>
      <c r="P47" s="12"/>
      <c r="Q47" s="12"/>
      <c r="R47" s="12"/>
      <c r="S47" s="12"/>
      <c r="T47" s="12">
        <f t="shared" si="2"/>
        <v>0</v>
      </c>
      <c r="U47" s="12"/>
      <c r="V47" s="12"/>
      <c r="W47" s="12">
        <f t="shared" si="3"/>
        <v>0</v>
      </c>
      <c r="X47" s="12">
        <f t="shared" si="5"/>
        <v>270450</v>
      </c>
      <c r="Y47" s="12">
        <v>0</v>
      </c>
      <c r="Z47" s="12">
        <v>50</v>
      </c>
      <c r="AA47" s="12">
        <v>0</v>
      </c>
      <c r="AB47" s="12">
        <v>0</v>
      </c>
    </row>
    <row r="48" spans="1:28" s="158" customFormat="1" ht="15" x14ac:dyDescent="0.25">
      <c r="A48" s="12">
        <v>38</v>
      </c>
      <c r="B48" s="12" t="s">
        <v>14</v>
      </c>
      <c r="C48" s="12">
        <v>5454</v>
      </c>
      <c r="D48" s="12">
        <v>361</v>
      </c>
      <c r="E48" s="12" t="s">
        <v>38</v>
      </c>
      <c r="F48" s="12">
        <v>1</v>
      </c>
      <c r="G48" s="12">
        <v>4</v>
      </c>
      <c r="H48" s="12"/>
      <c r="I48" s="12">
        <v>57</v>
      </c>
      <c r="J48" s="12">
        <f t="shared" si="4"/>
        <v>1657</v>
      </c>
      <c r="K48" s="12">
        <v>75</v>
      </c>
      <c r="L48" s="12">
        <f t="shared" si="1"/>
        <v>124275</v>
      </c>
      <c r="M48" s="12"/>
      <c r="N48" s="12"/>
      <c r="O48" s="12"/>
      <c r="P48" s="12"/>
      <c r="Q48" s="12"/>
      <c r="R48" s="12"/>
      <c r="S48" s="12"/>
      <c r="T48" s="12">
        <f t="shared" si="2"/>
        <v>0</v>
      </c>
      <c r="U48" s="12"/>
      <c r="V48" s="12"/>
      <c r="W48" s="12">
        <f t="shared" si="3"/>
        <v>0</v>
      </c>
      <c r="X48" s="12">
        <f t="shared" si="5"/>
        <v>124275</v>
      </c>
      <c r="Y48" s="12">
        <v>0</v>
      </c>
      <c r="Z48" s="12">
        <v>50</v>
      </c>
      <c r="AA48" s="12">
        <v>0</v>
      </c>
      <c r="AB48" s="12">
        <v>0</v>
      </c>
    </row>
    <row r="49" spans="1:28" s="158" customFormat="1" ht="15" x14ac:dyDescent="0.25">
      <c r="A49" s="12">
        <v>39</v>
      </c>
      <c r="B49" s="12" t="s">
        <v>14</v>
      </c>
      <c r="C49" s="12">
        <v>523</v>
      </c>
      <c r="D49" s="12">
        <v>292</v>
      </c>
      <c r="E49" s="12" t="s">
        <v>39</v>
      </c>
      <c r="F49" s="12">
        <v>2</v>
      </c>
      <c r="G49" s="12"/>
      <c r="H49" s="12"/>
      <c r="I49" s="12">
        <v>62</v>
      </c>
      <c r="J49" s="12">
        <f t="shared" si="4"/>
        <v>62</v>
      </c>
      <c r="K49" s="12">
        <v>430</v>
      </c>
      <c r="L49" s="12">
        <f t="shared" si="1"/>
        <v>26660</v>
      </c>
      <c r="M49" s="12">
        <v>1</v>
      </c>
      <c r="N49" s="12" t="s">
        <v>27</v>
      </c>
      <c r="O49" s="12" t="s">
        <v>16</v>
      </c>
      <c r="P49" s="12">
        <v>2</v>
      </c>
      <c r="Q49" s="12">
        <v>96</v>
      </c>
      <c r="R49" s="12"/>
      <c r="S49" s="12">
        <v>6400</v>
      </c>
      <c r="T49" s="12">
        <f t="shared" si="2"/>
        <v>614400</v>
      </c>
      <c r="U49" s="12">
        <v>30</v>
      </c>
      <c r="V49" s="12">
        <f>T49*85%</f>
        <v>522240</v>
      </c>
      <c r="W49" s="12">
        <f t="shared" si="3"/>
        <v>92160</v>
      </c>
      <c r="X49" s="12">
        <f t="shared" si="5"/>
        <v>118820</v>
      </c>
      <c r="Y49" s="12">
        <v>0</v>
      </c>
      <c r="Z49" s="12">
        <v>50</v>
      </c>
      <c r="AA49" s="12">
        <v>0</v>
      </c>
      <c r="AB49" s="12">
        <v>0</v>
      </c>
    </row>
    <row r="50" spans="1:28" s="158" customFormat="1" ht="15" x14ac:dyDescent="0.25">
      <c r="A50" s="12">
        <v>40</v>
      </c>
      <c r="B50" s="12" t="s">
        <v>14</v>
      </c>
      <c r="C50" s="12">
        <v>4242</v>
      </c>
      <c r="D50" s="12">
        <v>21</v>
      </c>
      <c r="E50" s="12" t="s">
        <v>39</v>
      </c>
      <c r="F50" s="12">
        <v>1</v>
      </c>
      <c r="G50" s="12"/>
      <c r="H50" s="12"/>
      <c r="I50" s="12">
        <v>24</v>
      </c>
      <c r="J50" s="12">
        <f t="shared" si="4"/>
        <v>24</v>
      </c>
      <c r="K50" s="12">
        <v>75</v>
      </c>
      <c r="L50" s="12">
        <f t="shared" si="1"/>
        <v>1800</v>
      </c>
      <c r="M50" s="12"/>
      <c r="N50" s="12" t="s">
        <v>40</v>
      </c>
      <c r="O50" s="12"/>
      <c r="P50" s="12"/>
      <c r="Q50" s="12">
        <v>24</v>
      </c>
      <c r="R50" s="12"/>
      <c r="S50" s="12">
        <v>6400</v>
      </c>
      <c r="T50" s="12">
        <f t="shared" si="2"/>
        <v>153600</v>
      </c>
      <c r="U50" s="12">
        <v>30</v>
      </c>
      <c r="V50" s="12">
        <f>T50*85%</f>
        <v>130560</v>
      </c>
      <c r="W50" s="12">
        <f t="shared" si="3"/>
        <v>23040</v>
      </c>
      <c r="X50" s="12">
        <f t="shared" si="5"/>
        <v>24840</v>
      </c>
      <c r="Y50" s="12">
        <v>0</v>
      </c>
      <c r="Z50" s="12">
        <v>50</v>
      </c>
      <c r="AA50" s="12">
        <v>0</v>
      </c>
      <c r="AB50" s="12">
        <v>0</v>
      </c>
    </row>
    <row r="51" spans="1:28" s="158" customFormat="1" ht="15" x14ac:dyDescent="0.25">
      <c r="A51" s="12">
        <v>41</v>
      </c>
      <c r="B51" s="12" t="s">
        <v>14</v>
      </c>
      <c r="C51" s="12">
        <v>5976</v>
      </c>
      <c r="D51" s="12">
        <v>350</v>
      </c>
      <c r="E51" s="12" t="s">
        <v>39</v>
      </c>
      <c r="F51" s="12">
        <v>1</v>
      </c>
      <c r="G51" s="12">
        <v>4</v>
      </c>
      <c r="H51" s="12"/>
      <c r="I51" s="12">
        <v>9</v>
      </c>
      <c r="J51" s="12">
        <f t="shared" si="4"/>
        <v>1609</v>
      </c>
      <c r="K51" s="12">
        <v>75</v>
      </c>
      <c r="L51" s="12">
        <f t="shared" si="1"/>
        <v>120675</v>
      </c>
      <c r="M51" s="12"/>
      <c r="N51" s="12"/>
      <c r="O51" s="12"/>
      <c r="P51" s="12"/>
      <c r="Q51" s="12"/>
      <c r="R51" s="12"/>
      <c r="S51" s="12"/>
      <c r="T51" s="12">
        <f t="shared" si="2"/>
        <v>0</v>
      </c>
      <c r="U51" s="12"/>
      <c r="V51" s="12"/>
      <c r="W51" s="12">
        <f t="shared" si="3"/>
        <v>0</v>
      </c>
      <c r="X51" s="12">
        <f t="shared" si="5"/>
        <v>120675</v>
      </c>
      <c r="Y51" s="12">
        <v>0</v>
      </c>
      <c r="Z51" s="12">
        <v>50</v>
      </c>
      <c r="AA51" s="12">
        <v>0</v>
      </c>
      <c r="AB51" s="12">
        <v>0</v>
      </c>
    </row>
    <row r="52" spans="1:28" s="158" customFormat="1" ht="15" x14ac:dyDescent="0.25">
      <c r="A52" s="12">
        <v>42</v>
      </c>
      <c r="B52" s="12" t="s">
        <v>14</v>
      </c>
      <c r="C52" s="12">
        <v>3377</v>
      </c>
      <c r="D52" s="12">
        <v>5</v>
      </c>
      <c r="E52" s="12" t="s">
        <v>39</v>
      </c>
      <c r="F52" s="12">
        <v>1</v>
      </c>
      <c r="G52" s="12">
        <v>15</v>
      </c>
      <c r="H52" s="12"/>
      <c r="I52" s="12">
        <v>71</v>
      </c>
      <c r="J52" s="12">
        <f t="shared" si="4"/>
        <v>6071</v>
      </c>
      <c r="K52" s="12">
        <v>280</v>
      </c>
      <c r="L52" s="12">
        <f t="shared" si="1"/>
        <v>1699880</v>
      </c>
      <c r="M52" s="12"/>
      <c r="N52" s="12"/>
      <c r="O52" s="12"/>
      <c r="P52" s="12"/>
      <c r="Q52" s="12"/>
      <c r="R52" s="12"/>
      <c r="S52" s="12"/>
      <c r="T52" s="12">
        <f t="shared" si="2"/>
        <v>0</v>
      </c>
      <c r="U52" s="12"/>
      <c r="V52" s="12"/>
      <c r="W52" s="12">
        <f t="shared" si="3"/>
        <v>0</v>
      </c>
      <c r="X52" s="12">
        <f t="shared" si="5"/>
        <v>1699880</v>
      </c>
      <c r="Y52" s="12">
        <v>0</v>
      </c>
      <c r="Z52" s="12">
        <v>50</v>
      </c>
      <c r="AA52" s="12">
        <v>0</v>
      </c>
      <c r="AB52" s="12">
        <v>0</v>
      </c>
    </row>
    <row r="53" spans="1:28" s="158" customFormat="1" ht="15" x14ac:dyDescent="0.25">
      <c r="A53" s="12">
        <v>43</v>
      </c>
      <c r="B53" s="12" t="s">
        <v>14</v>
      </c>
      <c r="C53" s="12">
        <v>1613</v>
      </c>
      <c r="D53" s="12">
        <v>498</v>
      </c>
      <c r="E53" s="12" t="s">
        <v>39</v>
      </c>
      <c r="F53" s="12">
        <v>1</v>
      </c>
      <c r="G53" s="12">
        <v>9</v>
      </c>
      <c r="H53" s="12"/>
      <c r="I53" s="12">
        <v>52</v>
      </c>
      <c r="J53" s="12">
        <f t="shared" si="4"/>
        <v>3652</v>
      </c>
      <c r="K53" s="12">
        <v>498</v>
      </c>
      <c r="L53" s="12">
        <f t="shared" si="1"/>
        <v>1818696</v>
      </c>
      <c r="M53" s="12"/>
      <c r="N53" s="12"/>
      <c r="O53" s="12"/>
      <c r="P53" s="12"/>
      <c r="Q53" s="12"/>
      <c r="R53" s="12"/>
      <c r="S53" s="12"/>
      <c r="T53" s="12">
        <f t="shared" si="2"/>
        <v>0</v>
      </c>
      <c r="U53" s="12"/>
      <c r="V53" s="12"/>
      <c r="W53" s="12">
        <f t="shared" si="3"/>
        <v>0</v>
      </c>
      <c r="X53" s="12">
        <f t="shared" si="5"/>
        <v>1818696</v>
      </c>
      <c r="Y53" s="12">
        <v>0</v>
      </c>
      <c r="Z53" s="12">
        <v>50</v>
      </c>
      <c r="AA53" s="12">
        <v>0</v>
      </c>
      <c r="AB53" s="12">
        <v>0</v>
      </c>
    </row>
    <row r="54" spans="1:28" s="158" customFormat="1" ht="15" x14ac:dyDescent="0.25">
      <c r="A54" s="12">
        <v>44</v>
      </c>
      <c r="B54" s="12" t="s">
        <v>14</v>
      </c>
      <c r="C54" s="12">
        <v>3159</v>
      </c>
      <c r="D54" s="12">
        <v>508</v>
      </c>
      <c r="E54" s="12" t="s">
        <v>39</v>
      </c>
      <c r="F54" s="12">
        <v>1</v>
      </c>
      <c r="G54" s="12">
        <v>3</v>
      </c>
      <c r="H54" s="12">
        <v>2</v>
      </c>
      <c r="I54" s="12">
        <v>91</v>
      </c>
      <c r="J54" s="12">
        <f t="shared" si="4"/>
        <v>1491</v>
      </c>
      <c r="K54" s="12">
        <v>100</v>
      </c>
      <c r="L54" s="12">
        <f t="shared" si="1"/>
        <v>149100</v>
      </c>
      <c r="M54" s="12"/>
      <c r="N54" s="12"/>
      <c r="O54" s="12"/>
      <c r="P54" s="12"/>
      <c r="Q54" s="12"/>
      <c r="R54" s="12"/>
      <c r="S54" s="12"/>
      <c r="T54" s="12">
        <f t="shared" si="2"/>
        <v>0</v>
      </c>
      <c r="U54" s="12"/>
      <c r="V54" s="12"/>
      <c r="W54" s="12">
        <f t="shared" si="3"/>
        <v>0</v>
      </c>
      <c r="X54" s="12">
        <f t="shared" si="5"/>
        <v>149100</v>
      </c>
      <c r="Y54" s="12">
        <v>0</v>
      </c>
      <c r="Z54" s="12">
        <v>50</v>
      </c>
      <c r="AA54" s="12">
        <v>0</v>
      </c>
      <c r="AB54" s="12">
        <v>0</v>
      </c>
    </row>
    <row r="55" spans="1:28" s="158" customFormat="1" ht="15" x14ac:dyDescent="0.25">
      <c r="A55" s="12">
        <v>45</v>
      </c>
      <c r="B55" s="12" t="s">
        <v>14</v>
      </c>
      <c r="C55" s="12">
        <v>2647</v>
      </c>
      <c r="D55" s="12">
        <v>184</v>
      </c>
      <c r="E55" s="12" t="s">
        <v>39</v>
      </c>
      <c r="F55" s="12">
        <v>1</v>
      </c>
      <c r="G55" s="12">
        <v>11</v>
      </c>
      <c r="H55" s="12">
        <v>1</v>
      </c>
      <c r="I55" s="12">
        <v>83</v>
      </c>
      <c r="J55" s="12">
        <f t="shared" si="4"/>
        <v>4583</v>
      </c>
      <c r="K55" s="12">
        <v>100</v>
      </c>
      <c r="L55" s="12">
        <f t="shared" si="1"/>
        <v>458300</v>
      </c>
      <c r="M55" s="12"/>
      <c r="N55" s="12"/>
      <c r="O55" s="12"/>
      <c r="P55" s="12"/>
      <c r="Q55" s="12"/>
      <c r="R55" s="12"/>
      <c r="S55" s="12"/>
      <c r="T55" s="12">
        <f t="shared" si="2"/>
        <v>0</v>
      </c>
      <c r="U55" s="12"/>
      <c r="V55" s="12"/>
      <c r="W55" s="12">
        <f t="shared" si="3"/>
        <v>0</v>
      </c>
      <c r="X55" s="12">
        <f t="shared" si="5"/>
        <v>458300</v>
      </c>
      <c r="Y55" s="12">
        <v>0</v>
      </c>
      <c r="Z55" s="12">
        <v>50</v>
      </c>
      <c r="AA55" s="12">
        <v>0</v>
      </c>
      <c r="AB55" s="12">
        <v>0</v>
      </c>
    </row>
    <row r="56" spans="1:28" s="158" customFormat="1" ht="15" x14ac:dyDescent="0.25">
      <c r="A56" s="12">
        <v>46</v>
      </c>
      <c r="B56" s="12" t="s">
        <v>24</v>
      </c>
      <c r="C56" s="12"/>
      <c r="D56" s="12"/>
      <c r="E56" s="12" t="s">
        <v>39</v>
      </c>
      <c r="F56" s="12">
        <v>1</v>
      </c>
      <c r="G56" s="12">
        <v>2</v>
      </c>
      <c r="H56" s="12"/>
      <c r="I56" s="12"/>
      <c r="J56" s="12">
        <f t="shared" si="4"/>
        <v>800</v>
      </c>
      <c r="K56" s="12">
        <v>75</v>
      </c>
      <c r="L56" s="12">
        <f t="shared" si="1"/>
        <v>60000</v>
      </c>
      <c r="M56" s="12"/>
      <c r="N56" s="12"/>
      <c r="O56" s="12"/>
      <c r="P56" s="12"/>
      <c r="Q56" s="12"/>
      <c r="R56" s="12"/>
      <c r="S56" s="12"/>
      <c r="T56" s="12">
        <f t="shared" si="2"/>
        <v>0</v>
      </c>
      <c r="U56" s="12"/>
      <c r="V56" s="12"/>
      <c r="W56" s="12">
        <f t="shared" si="3"/>
        <v>0</v>
      </c>
      <c r="X56" s="12">
        <f t="shared" si="5"/>
        <v>60000</v>
      </c>
      <c r="Y56" s="12">
        <v>0</v>
      </c>
      <c r="Z56" s="12">
        <v>0</v>
      </c>
      <c r="AA56" s="12">
        <v>60000</v>
      </c>
      <c r="AB56" s="12">
        <v>0.01</v>
      </c>
    </row>
    <row r="57" spans="1:28" s="158" customFormat="1" ht="15" x14ac:dyDescent="0.25">
      <c r="A57" s="12">
        <v>47</v>
      </c>
      <c r="B57" s="12" t="s">
        <v>24</v>
      </c>
      <c r="C57" s="12"/>
      <c r="D57" s="12"/>
      <c r="E57" s="12" t="s">
        <v>39</v>
      </c>
      <c r="F57" s="12">
        <v>1</v>
      </c>
      <c r="G57" s="12">
        <v>1</v>
      </c>
      <c r="H57" s="12"/>
      <c r="I57" s="12"/>
      <c r="J57" s="12">
        <f t="shared" si="4"/>
        <v>400</v>
      </c>
      <c r="K57" s="12">
        <v>75</v>
      </c>
      <c r="L57" s="12">
        <f t="shared" si="1"/>
        <v>30000</v>
      </c>
      <c r="M57" s="12"/>
      <c r="N57" s="12"/>
      <c r="O57" s="12"/>
      <c r="P57" s="12"/>
      <c r="Q57" s="12"/>
      <c r="R57" s="12"/>
      <c r="S57" s="12"/>
      <c r="T57" s="12">
        <f t="shared" si="2"/>
        <v>0</v>
      </c>
      <c r="U57" s="12"/>
      <c r="V57" s="12"/>
      <c r="W57" s="12">
        <f t="shared" si="3"/>
        <v>0</v>
      </c>
      <c r="X57" s="12">
        <f t="shared" si="5"/>
        <v>30000</v>
      </c>
      <c r="Y57" s="12">
        <v>0</v>
      </c>
      <c r="Z57" s="12">
        <v>0</v>
      </c>
      <c r="AA57" s="12">
        <v>30000</v>
      </c>
      <c r="AB57" s="12">
        <v>0.01</v>
      </c>
    </row>
    <row r="58" spans="1:28" s="158" customFormat="1" ht="15" x14ac:dyDescent="0.25">
      <c r="A58" s="12">
        <v>48</v>
      </c>
      <c r="B58" s="12" t="s">
        <v>14</v>
      </c>
      <c r="C58" s="12">
        <v>3759</v>
      </c>
      <c r="D58" s="12">
        <v>541</v>
      </c>
      <c r="E58" s="12" t="s">
        <v>41</v>
      </c>
      <c r="F58" s="12">
        <v>2</v>
      </c>
      <c r="G58" s="12"/>
      <c r="H58" s="12"/>
      <c r="I58" s="12">
        <v>77</v>
      </c>
      <c r="J58" s="12">
        <f t="shared" si="4"/>
        <v>77</v>
      </c>
      <c r="K58" s="12">
        <v>450</v>
      </c>
      <c r="L58" s="12">
        <f t="shared" si="1"/>
        <v>34650</v>
      </c>
      <c r="M58" s="12">
        <v>1</v>
      </c>
      <c r="N58" s="12" t="s">
        <v>27</v>
      </c>
      <c r="O58" s="12" t="s">
        <v>16</v>
      </c>
      <c r="P58" s="12">
        <v>2</v>
      </c>
      <c r="Q58" s="12">
        <v>147</v>
      </c>
      <c r="R58" s="12"/>
      <c r="S58" s="12">
        <v>6400</v>
      </c>
      <c r="T58" s="12">
        <f t="shared" si="2"/>
        <v>940800</v>
      </c>
      <c r="U58" s="12">
        <v>20</v>
      </c>
      <c r="V58" s="12">
        <f>T58*75%</f>
        <v>705600</v>
      </c>
      <c r="W58" s="12">
        <f t="shared" si="3"/>
        <v>235200</v>
      </c>
      <c r="X58" s="12">
        <f t="shared" si="5"/>
        <v>269850</v>
      </c>
      <c r="Y58" s="12">
        <v>0</v>
      </c>
      <c r="Z58" s="12">
        <v>50</v>
      </c>
      <c r="AA58" s="12">
        <v>0</v>
      </c>
      <c r="AB58" s="12">
        <v>0</v>
      </c>
    </row>
    <row r="59" spans="1:28" s="158" customFormat="1" ht="15" x14ac:dyDescent="0.25">
      <c r="A59" s="12">
        <v>49</v>
      </c>
      <c r="B59" s="12" t="s">
        <v>14</v>
      </c>
      <c r="C59" s="12">
        <v>2014</v>
      </c>
      <c r="D59" s="12">
        <v>102</v>
      </c>
      <c r="E59" s="12" t="s">
        <v>41</v>
      </c>
      <c r="F59" s="12">
        <v>1</v>
      </c>
      <c r="G59" s="12">
        <v>24</v>
      </c>
      <c r="H59" s="12">
        <v>3</v>
      </c>
      <c r="I59" s="12">
        <v>39</v>
      </c>
      <c r="J59" s="12">
        <f t="shared" si="4"/>
        <v>9939</v>
      </c>
      <c r="K59" s="12">
        <v>110</v>
      </c>
      <c r="L59" s="12">
        <f t="shared" si="1"/>
        <v>1093290</v>
      </c>
      <c r="M59" s="12"/>
      <c r="N59" s="12"/>
      <c r="O59" s="12"/>
      <c r="P59" s="12"/>
      <c r="Q59" s="12"/>
      <c r="R59" s="12"/>
      <c r="S59" s="12"/>
      <c r="T59" s="12">
        <f t="shared" si="2"/>
        <v>0</v>
      </c>
      <c r="U59" s="12"/>
      <c r="V59" s="12"/>
      <c r="W59" s="12">
        <f t="shared" si="3"/>
        <v>0</v>
      </c>
      <c r="X59" s="12">
        <f t="shared" si="5"/>
        <v>1093290</v>
      </c>
      <c r="Y59" s="12">
        <v>0</v>
      </c>
      <c r="Z59" s="12">
        <v>50</v>
      </c>
      <c r="AA59" s="12">
        <v>0</v>
      </c>
      <c r="AB59" s="12">
        <v>0</v>
      </c>
    </row>
    <row r="60" spans="1:28" s="158" customFormat="1" ht="15" x14ac:dyDescent="0.25">
      <c r="A60" s="12">
        <v>50</v>
      </c>
      <c r="B60" s="12" t="s">
        <v>14</v>
      </c>
      <c r="C60" s="12">
        <v>5150</v>
      </c>
      <c r="D60" s="12">
        <v>134</v>
      </c>
      <c r="E60" s="12" t="s">
        <v>42</v>
      </c>
      <c r="F60" s="12">
        <v>2</v>
      </c>
      <c r="G60" s="12"/>
      <c r="H60" s="12">
        <v>1</v>
      </c>
      <c r="I60" s="12">
        <v>25</v>
      </c>
      <c r="J60" s="12">
        <f t="shared" si="4"/>
        <v>125</v>
      </c>
      <c r="K60" s="12">
        <v>430</v>
      </c>
      <c r="L60" s="12">
        <f t="shared" si="1"/>
        <v>53750</v>
      </c>
      <c r="M60" s="12">
        <v>1</v>
      </c>
      <c r="N60" s="12" t="s">
        <v>27</v>
      </c>
      <c r="O60" s="12" t="s">
        <v>16</v>
      </c>
      <c r="P60" s="12">
        <v>2</v>
      </c>
      <c r="Q60" s="12">
        <v>66</v>
      </c>
      <c r="R60" s="12"/>
      <c r="S60" s="12">
        <v>6400</v>
      </c>
      <c r="T60" s="12">
        <f t="shared" si="2"/>
        <v>422400</v>
      </c>
      <c r="U60" s="12">
        <v>14</v>
      </c>
      <c r="V60" s="12">
        <f>T60*38%</f>
        <v>160512</v>
      </c>
      <c r="W60" s="12">
        <f t="shared" si="3"/>
        <v>261888</v>
      </c>
      <c r="X60" s="12">
        <f t="shared" si="5"/>
        <v>315638</v>
      </c>
      <c r="Y60" s="12">
        <v>0</v>
      </c>
      <c r="Z60" s="12">
        <v>50</v>
      </c>
      <c r="AA60" s="12">
        <v>0</v>
      </c>
      <c r="AB60" s="12">
        <v>0</v>
      </c>
    </row>
    <row r="61" spans="1:28" s="158" customFormat="1" ht="15" x14ac:dyDescent="0.25">
      <c r="A61" s="12">
        <v>51</v>
      </c>
      <c r="B61" s="12" t="s">
        <v>14</v>
      </c>
      <c r="C61" s="12">
        <v>2767</v>
      </c>
      <c r="D61" s="12">
        <v>37</v>
      </c>
      <c r="E61" s="12" t="s">
        <v>42</v>
      </c>
      <c r="F61" s="12">
        <v>1</v>
      </c>
      <c r="G61" s="12">
        <v>6</v>
      </c>
      <c r="H61" s="12">
        <v>3</v>
      </c>
      <c r="I61" s="12">
        <v>27</v>
      </c>
      <c r="J61" s="12">
        <f t="shared" si="4"/>
        <v>2727</v>
      </c>
      <c r="K61" s="12">
        <v>75</v>
      </c>
      <c r="L61" s="12">
        <f t="shared" si="1"/>
        <v>204525</v>
      </c>
      <c r="M61" s="12"/>
      <c r="N61" s="12"/>
      <c r="O61" s="12"/>
      <c r="P61" s="12"/>
      <c r="Q61" s="12"/>
      <c r="R61" s="12"/>
      <c r="S61" s="12"/>
      <c r="T61" s="12">
        <f t="shared" si="2"/>
        <v>0</v>
      </c>
      <c r="U61" s="12"/>
      <c r="V61" s="12"/>
      <c r="W61" s="12">
        <f t="shared" si="3"/>
        <v>0</v>
      </c>
      <c r="X61" s="12">
        <f t="shared" si="5"/>
        <v>204525</v>
      </c>
      <c r="Y61" s="12">
        <v>0</v>
      </c>
      <c r="Z61" s="12">
        <v>50</v>
      </c>
      <c r="AA61" s="12">
        <v>0</v>
      </c>
      <c r="AB61" s="12">
        <v>0</v>
      </c>
    </row>
    <row r="62" spans="1:28" s="158" customFormat="1" ht="15" x14ac:dyDescent="0.25">
      <c r="A62" s="12">
        <v>52</v>
      </c>
      <c r="B62" s="12" t="s">
        <v>14</v>
      </c>
      <c r="C62" s="12">
        <v>3969</v>
      </c>
      <c r="D62" s="12">
        <v>93</v>
      </c>
      <c r="E62" s="12" t="s">
        <v>42</v>
      </c>
      <c r="F62" s="12">
        <v>1</v>
      </c>
      <c r="G62" s="12">
        <v>3</v>
      </c>
      <c r="H62" s="12">
        <v>1</v>
      </c>
      <c r="I62" s="12">
        <v>25</v>
      </c>
      <c r="J62" s="12">
        <f t="shared" si="4"/>
        <v>1325</v>
      </c>
      <c r="K62" s="12">
        <v>75</v>
      </c>
      <c r="L62" s="12">
        <f t="shared" si="1"/>
        <v>99375</v>
      </c>
      <c r="M62" s="12"/>
      <c r="N62" s="12"/>
      <c r="O62" s="12"/>
      <c r="P62" s="12"/>
      <c r="Q62" s="12"/>
      <c r="R62" s="12"/>
      <c r="S62" s="12"/>
      <c r="T62" s="12">
        <f t="shared" si="2"/>
        <v>0</v>
      </c>
      <c r="U62" s="12"/>
      <c r="V62" s="12"/>
      <c r="W62" s="12">
        <f t="shared" si="3"/>
        <v>0</v>
      </c>
      <c r="X62" s="12">
        <f t="shared" si="5"/>
        <v>99375</v>
      </c>
      <c r="Y62" s="12">
        <v>0</v>
      </c>
      <c r="Z62" s="12">
        <v>50</v>
      </c>
      <c r="AA62" s="12">
        <v>0</v>
      </c>
      <c r="AB62" s="12">
        <v>0</v>
      </c>
    </row>
    <row r="63" spans="1:28" s="158" customFormat="1" ht="15" x14ac:dyDescent="0.25">
      <c r="A63" s="12">
        <v>53</v>
      </c>
      <c r="B63" s="12" t="s">
        <v>24</v>
      </c>
      <c r="C63" s="12"/>
      <c r="D63" s="12"/>
      <c r="E63" s="12"/>
      <c r="F63" s="12">
        <v>1</v>
      </c>
      <c r="G63" s="12">
        <v>5</v>
      </c>
      <c r="H63" s="12"/>
      <c r="I63" s="12"/>
      <c r="J63" s="12">
        <f t="shared" si="4"/>
        <v>2000</v>
      </c>
      <c r="K63" s="12">
        <v>75</v>
      </c>
      <c r="L63" s="12">
        <f t="shared" si="1"/>
        <v>150000</v>
      </c>
      <c r="M63" s="12"/>
      <c r="N63" s="12"/>
      <c r="O63" s="12"/>
      <c r="P63" s="12"/>
      <c r="Q63" s="12"/>
      <c r="R63" s="12"/>
      <c r="S63" s="12"/>
      <c r="T63" s="12">
        <f t="shared" si="2"/>
        <v>0</v>
      </c>
      <c r="U63" s="12"/>
      <c r="V63" s="12"/>
      <c r="W63" s="12"/>
      <c r="X63" s="12">
        <f t="shared" si="5"/>
        <v>150000</v>
      </c>
      <c r="Y63" s="12">
        <v>0</v>
      </c>
      <c r="Z63" s="12">
        <v>0</v>
      </c>
      <c r="AA63" s="12">
        <v>150000</v>
      </c>
      <c r="AB63" s="12">
        <v>0.01</v>
      </c>
    </row>
    <row r="64" spans="1:28" s="158" customFormat="1" ht="15" x14ac:dyDescent="0.25">
      <c r="A64" s="12">
        <v>54</v>
      </c>
      <c r="B64" s="12" t="s">
        <v>24</v>
      </c>
      <c r="C64" s="12"/>
      <c r="D64" s="12"/>
      <c r="E64" s="12"/>
      <c r="F64" s="12">
        <v>1</v>
      </c>
      <c r="G64" s="12">
        <v>3</v>
      </c>
      <c r="H64" s="12"/>
      <c r="I64" s="12"/>
      <c r="J64" s="12">
        <f t="shared" si="4"/>
        <v>1200</v>
      </c>
      <c r="K64" s="12">
        <v>75</v>
      </c>
      <c r="L64" s="12">
        <f t="shared" si="1"/>
        <v>90000</v>
      </c>
      <c r="M64" s="12"/>
      <c r="N64" s="12"/>
      <c r="O64" s="12"/>
      <c r="P64" s="12"/>
      <c r="Q64" s="12"/>
      <c r="R64" s="12"/>
      <c r="S64" s="12"/>
      <c r="T64" s="12">
        <f t="shared" si="2"/>
        <v>0</v>
      </c>
      <c r="U64" s="12"/>
      <c r="V64" s="12"/>
      <c r="W64" s="12"/>
      <c r="X64" s="12">
        <f t="shared" si="5"/>
        <v>90000</v>
      </c>
      <c r="Y64" s="12">
        <v>0</v>
      </c>
      <c r="Z64" s="12">
        <v>0</v>
      </c>
      <c r="AA64" s="12">
        <v>90000</v>
      </c>
      <c r="AB64" s="12">
        <v>0.01</v>
      </c>
    </row>
    <row r="65" spans="1:28" s="158" customFormat="1" ht="15" x14ac:dyDescent="0.25">
      <c r="A65" s="12">
        <v>55</v>
      </c>
      <c r="B65" s="12" t="s">
        <v>14</v>
      </c>
      <c r="C65" s="12">
        <v>587</v>
      </c>
      <c r="D65" s="12">
        <v>54</v>
      </c>
      <c r="E65" s="12" t="s">
        <v>43</v>
      </c>
      <c r="F65" s="12">
        <v>2</v>
      </c>
      <c r="G65" s="12">
        <v>1</v>
      </c>
      <c r="H65" s="12">
        <v>3</v>
      </c>
      <c r="I65" s="12">
        <v>77</v>
      </c>
      <c r="J65" s="12">
        <f t="shared" si="4"/>
        <v>777</v>
      </c>
      <c r="K65" s="12">
        <v>75</v>
      </c>
      <c r="L65" s="12">
        <f t="shared" ref="L65:L120" si="6">J65*K65</f>
        <v>58275</v>
      </c>
      <c r="M65" s="12">
        <v>1</v>
      </c>
      <c r="N65" s="12" t="s">
        <v>27</v>
      </c>
      <c r="O65" s="12" t="s">
        <v>16</v>
      </c>
      <c r="P65" s="12">
        <v>2</v>
      </c>
      <c r="Q65" s="12">
        <v>156</v>
      </c>
      <c r="R65" s="12"/>
      <c r="S65" s="12">
        <v>6400</v>
      </c>
      <c r="T65" s="12">
        <f t="shared" si="2"/>
        <v>998400</v>
      </c>
      <c r="U65" s="12">
        <v>20</v>
      </c>
      <c r="V65" s="12">
        <f>T65*75%</f>
        <v>748800</v>
      </c>
      <c r="W65" s="12">
        <f t="shared" si="3"/>
        <v>249600</v>
      </c>
      <c r="X65" s="12">
        <f t="shared" si="5"/>
        <v>307875</v>
      </c>
      <c r="Y65" s="12">
        <v>0</v>
      </c>
      <c r="Z65" s="12">
        <v>50</v>
      </c>
      <c r="AA65" s="12">
        <v>0</v>
      </c>
      <c r="AB65" s="12">
        <v>0</v>
      </c>
    </row>
    <row r="66" spans="1:28" s="158" customFormat="1" ht="15" x14ac:dyDescent="0.25">
      <c r="A66" s="12">
        <v>56</v>
      </c>
      <c r="B66" s="12" t="s">
        <v>14</v>
      </c>
      <c r="C66" s="12">
        <v>2562</v>
      </c>
      <c r="D66" s="12">
        <v>14</v>
      </c>
      <c r="E66" s="12" t="s">
        <v>43</v>
      </c>
      <c r="F66" s="12">
        <v>1</v>
      </c>
      <c r="G66" s="12">
        <v>12</v>
      </c>
      <c r="H66" s="12">
        <v>1</v>
      </c>
      <c r="I66" s="12">
        <v>14</v>
      </c>
      <c r="J66" s="12">
        <f t="shared" si="4"/>
        <v>4914</v>
      </c>
      <c r="K66" s="12">
        <v>100</v>
      </c>
      <c r="L66" s="12">
        <f t="shared" si="6"/>
        <v>491400</v>
      </c>
      <c r="M66" s="12"/>
      <c r="N66" s="12"/>
      <c r="O66" s="12"/>
      <c r="P66" s="12"/>
      <c r="Q66" s="12"/>
      <c r="R66" s="12"/>
      <c r="S66" s="12"/>
      <c r="T66" s="12">
        <f t="shared" si="2"/>
        <v>0</v>
      </c>
      <c r="U66" s="12"/>
      <c r="V66" s="12"/>
      <c r="W66" s="12">
        <f t="shared" si="3"/>
        <v>0</v>
      </c>
      <c r="X66" s="12">
        <f t="shared" si="5"/>
        <v>491400</v>
      </c>
      <c r="Y66" s="12">
        <v>0</v>
      </c>
      <c r="Z66" s="12">
        <v>50</v>
      </c>
      <c r="AA66" s="12">
        <v>0</v>
      </c>
      <c r="AB66" s="12">
        <v>0</v>
      </c>
    </row>
    <row r="67" spans="1:28" s="158" customFormat="1" ht="15" x14ac:dyDescent="0.25">
      <c r="A67" s="12">
        <v>57</v>
      </c>
      <c r="B67" s="12" t="s">
        <v>24</v>
      </c>
      <c r="C67" s="12"/>
      <c r="D67" s="12"/>
      <c r="E67" s="12" t="s">
        <v>43</v>
      </c>
      <c r="F67" s="12">
        <v>1</v>
      </c>
      <c r="G67" s="12">
        <v>6</v>
      </c>
      <c r="H67" s="12"/>
      <c r="I67" s="12"/>
      <c r="J67" s="12">
        <f t="shared" si="4"/>
        <v>2400</v>
      </c>
      <c r="K67" s="12">
        <v>75</v>
      </c>
      <c r="L67" s="12">
        <f t="shared" si="6"/>
        <v>180000</v>
      </c>
      <c r="M67" s="12"/>
      <c r="N67" s="12"/>
      <c r="O67" s="12"/>
      <c r="P67" s="12"/>
      <c r="Q67" s="12"/>
      <c r="R67" s="12"/>
      <c r="S67" s="12"/>
      <c r="T67" s="12">
        <f t="shared" si="2"/>
        <v>0</v>
      </c>
      <c r="U67" s="12"/>
      <c r="V67" s="12"/>
      <c r="W67" s="12">
        <f t="shared" si="3"/>
        <v>0</v>
      </c>
      <c r="X67" s="12">
        <f t="shared" si="5"/>
        <v>180000</v>
      </c>
      <c r="Y67" s="12">
        <v>0</v>
      </c>
      <c r="Z67" s="12">
        <v>0</v>
      </c>
      <c r="AA67" s="12">
        <v>180000</v>
      </c>
      <c r="AB67" s="12">
        <v>0.01</v>
      </c>
    </row>
    <row r="68" spans="1:28" s="158" customFormat="1" ht="15" x14ac:dyDescent="0.25">
      <c r="A68" s="12">
        <v>58</v>
      </c>
      <c r="B68" s="12" t="s">
        <v>14</v>
      </c>
      <c r="C68" s="12">
        <v>5980</v>
      </c>
      <c r="D68" s="12">
        <v>87</v>
      </c>
      <c r="E68" s="12" t="s">
        <v>44</v>
      </c>
      <c r="F68" s="12">
        <v>2</v>
      </c>
      <c r="G68" s="12"/>
      <c r="H68" s="12"/>
      <c r="I68" s="12">
        <v>68</v>
      </c>
      <c r="J68" s="12">
        <f t="shared" si="4"/>
        <v>68</v>
      </c>
      <c r="K68" s="12">
        <v>450</v>
      </c>
      <c r="L68" s="12">
        <f t="shared" si="6"/>
        <v>30600</v>
      </c>
      <c r="M68" s="12">
        <v>1</v>
      </c>
      <c r="N68" s="12" t="s">
        <v>27</v>
      </c>
      <c r="O68" s="12" t="s">
        <v>16</v>
      </c>
      <c r="P68" s="12">
        <v>2</v>
      </c>
      <c r="Q68" s="12">
        <v>184</v>
      </c>
      <c r="R68" s="12"/>
      <c r="S68" s="12">
        <v>6400</v>
      </c>
      <c r="T68" s="12">
        <f t="shared" si="2"/>
        <v>1177600</v>
      </c>
      <c r="U68" s="12">
        <v>34</v>
      </c>
      <c r="V68" s="12">
        <f>T68*85%</f>
        <v>1000960</v>
      </c>
      <c r="W68" s="12">
        <f t="shared" si="3"/>
        <v>176640</v>
      </c>
      <c r="X68" s="12">
        <f t="shared" si="5"/>
        <v>207240</v>
      </c>
      <c r="Y68" s="12">
        <v>0</v>
      </c>
      <c r="Z68" s="12">
        <v>50</v>
      </c>
      <c r="AA68" s="12">
        <v>0</v>
      </c>
      <c r="AB68" s="12">
        <v>0</v>
      </c>
    </row>
    <row r="69" spans="1:28" s="158" customFormat="1" ht="15" x14ac:dyDescent="0.25">
      <c r="A69" s="12">
        <v>59</v>
      </c>
      <c r="B69" s="12" t="s">
        <v>14</v>
      </c>
      <c r="C69" s="12">
        <v>5979</v>
      </c>
      <c r="D69" s="12">
        <v>165</v>
      </c>
      <c r="E69" s="12" t="s">
        <v>44</v>
      </c>
      <c r="F69" s="12">
        <v>1</v>
      </c>
      <c r="G69" s="12"/>
      <c r="H69" s="12">
        <v>1</v>
      </c>
      <c r="I69" s="12">
        <v>5</v>
      </c>
      <c r="J69" s="12">
        <f t="shared" si="4"/>
        <v>105</v>
      </c>
      <c r="K69" s="12">
        <v>450</v>
      </c>
      <c r="L69" s="12">
        <f t="shared" si="6"/>
        <v>47250</v>
      </c>
      <c r="M69" s="12"/>
      <c r="N69" s="12"/>
      <c r="O69" s="12"/>
      <c r="P69" s="12"/>
      <c r="Q69" s="12"/>
      <c r="R69" s="12"/>
      <c r="S69" s="12"/>
      <c r="T69" s="12">
        <f t="shared" ref="T69:T125" si="7">Q69*S69</f>
        <v>0</v>
      </c>
      <c r="U69" s="12"/>
      <c r="V69" s="12"/>
      <c r="W69" s="12">
        <f t="shared" ref="W69:W125" si="8">T69-V69</f>
        <v>0</v>
      </c>
      <c r="X69" s="12">
        <f t="shared" si="5"/>
        <v>47250</v>
      </c>
      <c r="Y69" s="12">
        <v>0</v>
      </c>
      <c r="Z69" s="12">
        <v>50</v>
      </c>
      <c r="AA69" s="12">
        <v>0</v>
      </c>
      <c r="AB69" s="12">
        <v>0</v>
      </c>
    </row>
    <row r="70" spans="1:28" s="158" customFormat="1" ht="15" x14ac:dyDescent="0.25">
      <c r="A70" s="12">
        <v>60</v>
      </c>
      <c r="B70" s="12" t="s">
        <v>14</v>
      </c>
      <c r="C70" s="12"/>
      <c r="D70" s="12">
        <v>133</v>
      </c>
      <c r="E70" s="12" t="s">
        <v>44</v>
      </c>
      <c r="F70" s="12">
        <v>1</v>
      </c>
      <c r="G70" s="12">
        <v>2</v>
      </c>
      <c r="H70" s="12"/>
      <c r="I70" s="12">
        <v>75</v>
      </c>
      <c r="J70" s="12">
        <f t="shared" ref="J70:J126" si="9">G70*400+H70*100+I70</f>
        <v>875</v>
      </c>
      <c r="K70" s="12">
        <v>75</v>
      </c>
      <c r="L70" s="12">
        <f t="shared" si="6"/>
        <v>65625</v>
      </c>
      <c r="M70" s="12"/>
      <c r="N70" s="12"/>
      <c r="O70" s="12"/>
      <c r="P70" s="12"/>
      <c r="Q70" s="12"/>
      <c r="R70" s="12"/>
      <c r="S70" s="12"/>
      <c r="T70" s="12">
        <f t="shared" si="7"/>
        <v>0</v>
      </c>
      <c r="U70" s="12"/>
      <c r="V70" s="12"/>
      <c r="W70" s="12">
        <f t="shared" si="8"/>
        <v>0</v>
      </c>
      <c r="X70" s="12">
        <f t="shared" si="5"/>
        <v>65625</v>
      </c>
      <c r="Y70" s="12">
        <v>0</v>
      </c>
      <c r="Z70" s="12">
        <v>50</v>
      </c>
      <c r="AA70" s="12">
        <v>0</v>
      </c>
      <c r="AB70" s="12">
        <v>0</v>
      </c>
    </row>
    <row r="71" spans="1:28" s="158" customFormat="1" ht="15" x14ac:dyDescent="0.25">
      <c r="A71" s="12">
        <v>61</v>
      </c>
      <c r="B71" s="12" t="s">
        <v>14</v>
      </c>
      <c r="C71" s="12">
        <v>3694</v>
      </c>
      <c r="D71" s="12">
        <v>21</v>
      </c>
      <c r="E71" s="12" t="s">
        <v>44</v>
      </c>
      <c r="F71" s="12">
        <v>1</v>
      </c>
      <c r="G71" s="12">
        <v>16</v>
      </c>
      <c r="H71" s="12">
        <v>1</v>
      </c>
      <c r="I71" s="12">
        <v>60</v>
      </c>
      <c r="J71" s="12">
        <f t="shared" si="9"/>
        <v>6560</v>
      </c>
      <c r="K71" s="12">
        <v>100</v>
      </c>
      <c r="L71" s="12">
        <f t="shared" si="6"/>
        <v>656000</v>
      </c>
      <c r="M71" s="12"/>
      <c r="N71" s="12"/>
      <c r="O71" s="12"/>
      <c r="P71" s="12"/>
      <c r="Q71" s="12"/>
      <c r="R71" s="12"/>
      <c r="S71" s="12"/>
      <c r="T71" s="12">
        <f t="shared" si="7"/>
        <v>0</v>
      </c>
      <c r="U71" s="12"/>
      <c r="V71" s="12"/>
      <c r="W71" s="12">
        <f t="shared" si="8"/>
        <v>0</v>
      </c>
      <c r="X71" s="12">
        <f t="shared" ref="X71:X127" si="10">L71+W71</f>
        <v>656000</v>
      </c>
      <c r="Y71" s="12">
        <v>0</v>
      </c>
      <c r="Z71" s="12">
        <v>50</v>
      </c>
      <c r="AA71" s="12">
        <v>0</v>
      </c>
      <c r="AB71" s="12">
        <v>0</v>
      </c>
    </row>
    <row r="72" spans="1:28" s="158" customFormat="1" ht="15" x14ac:dyDescent="0.25">
      <c r="A72" s="12">
        <v>62</v>
      </c>
      <c r="B72" s="12" t="s">
        <v>14</v>
      </c>
      <c r="C72" s="12">
        <v>5850</v>
      </c>
      <c r="D72" s="12">
        <v>338</v>
      </c>
      <c r="E72" s="12" t="s">
        <v>44</v>
      </c>
      <c r="F72" s="12">
        <v>1</v>
      </c>
      <c r="G72" s="12">
        <v>1</v>
      </c>
      <c r="H72" s="12">
        <v>1</v>
      </c>
      <c r="I72" s="12">
        <v>44</v>
      </c>
      <c r="J72" s="12">
        <f t="shared" si="9"/>
        <v>544</v>
      </c>
      <c r="K72" s="12">
        <v>100</v>
      </c>
      <c r="L72" s="12">
        <f t="shared" si="6"/>
        <v>54400</v>
      </c>
      <c r="M72" s="12"/>
      <c r="N72" s="12"/>
      <c r="O72" s="12"/>
      <c r="P72" s="12"/>
      <c r="Q72" s="12"/>
      <c r="R72" s="12"/>
      <c r="S72" s="12"/>
      <c r="T72" s="12">
        <f t="shared" si="7"/>
        <v>0</v>
      </c>
      <c r="U72" s="12"/>
      <c r="V72" s="12"/>
      <c r="W72" s="12">
        <f t="shared" si="8"/>
        <v>0</v>
      </c>
      <c r="X72" s="12">
        <f t="shared" si="10"/>
        <v>54400</v>
      </c>
      <c r="Y72" s="12">
        <v>0</v>
      </c>
      <c r="Z72" s="12">
        <v>50</v>
      </c>
      <c r="AA72" s="12">
        <v>0</v>
      </c>
      <c r="AB72" s="12">
        <v>0</v>
      </c>
    </row>
    <row r="73" spans="1:28" s="158" customFormat="1" ht="15" x14ac:dyDescent="0.25">
      <c r="A73" s="12">
        <v>63</v>
      </c>
      <c r="B73" s="12" t="s">
        <v>45</v>
      </c>
      <c r="C73" s="12"/>
      <c r="D73" s="12">
        <v>16</v>
      </c>
      <c r="E73" s="12" t="s">
        <v>44</v>
      </c>
      <c r="F73" s="12">
        <v>1</v>
      </c>
      <c r="G73" s="12">
        <v>8</v>
      </c>
      <c r="H73" s="12">
        <v>1</v>
      </c>
      <c r="I73" s="12">
        <v>96</v>
      </c>
      <c r="J73" s="12">
        <f t="shared" si="9"/>
        <v>3396</v>
      </c>
      <c r="K73" s="12">
        <v>100</v>
      </c>
      <c r="L73" s="12">
        <f t="shared" si="6"/>
        <v>339600</v>
      </c>
      <c r="M73" s="12"/>
      <c r="N73" s="12"/>
      <c r="O73" s="12"/>
      <c r="P73" s="12"/>
      <c r="Q73" s="12"/>
      <c r="R73" s="12"/>
      <c r="S73" s="12"/>
      <c r="T73" s="12">
        <f t="shared" si="7"/>
        <v>0</v>
      </c>
      <c r="U73" s="12"/>
      <c r="V73" s="12"/>
      <c r="W73" s="12">
        <f t="shared" si="8"/>
        <v>0</v>
      </c>
      <c r="X73" s="12">
        <f t="shared" si="10"/>
        <v>339600</v>
      </c>
      <c r="Y73" s="12">
        <v>0</v>
      </c>
      <c r="Z73" s="12">
        <v>0</v>
      </c>
      <c r="AA73" s="12">
        <v>339600</v>
      </c>
      <c r="AB73" s="12">
        <v>0.01</v>
      </c>
    </row>
    <row r="74" spans="1:28" s="158" customFormat="1" ht="15" x14ac:dyDescent="0.25">
      <c r="A74" s="12">
        <v>64</v>
      </c>
      <c r="B74" s="12" t="s">
        <v>14</v>
      </c>
      <c r="C74" s="12">
        <v>5149</v>
      </c>
      <c r="D74" s="12">
        <v>133</v>
      </c>
      <c r="E74" s="12" t="s">
        <v>46</v>
      </c>
      <c r="F74" s="12">
        <v>2</v>
      </c>
      <c r="G74" s="12"/>
      <c r="H74" s="12">
        <v>2</v>
      </c>
      <c r="I74" s="12">
        <v>22</v>
      </c>
      <c r="J74" s="12">
        <f t="shared" si="9"/>
        <v>222</v>
      </c>
      <c r="K74" s="12">
        <v>430</v>
      </c>
      <c r="L74" s="12">
        <f t="shared" si="6"/>
        <v>95460</v>
      </c>
      <c r="M74" s="12">
        <v>1</v>
      </c>
      <c r="N74" s="12" t="s">
        <v>27</v>
      </c>
      <c r="O74" s="12" t="s">
        <v>16</v>
      </c>
      <c r="P74" s="12">
        <v>2</v>
      </c>
      <c r="Q74" s="12">
        <v>177</v>
      </c>
      <c r="R74" s="12"/>
      <c r="S74" s="12">
        <v>6400</v>
      </c>
      <c r="T74" s="12">
        <f t="shared" si="7"/>
        <v>1132800</v>
      </c>
      <c r="U74" s="12">
        <v>14</v>
      </c>
      <c r="V74" s="12">
        <f>T74*38%</f>
        <v>430464</v>
      </c>
      <c r="W74" s="12">
        <f t="shared" si="8"/>
        <v>702336</v>
      </c>
      <c r="X74" s="12">
        <f t="shared" si="10"/>
        <v>797796</v>
      </c>
      <c r="Y74" s="12">
        <v>0</v>
      </c>
      <c r="Z74" s="12">
        <v>50</v>
      </c>
      <c r="AA74" s="12">
        <v>0</v>
      </c>
      <c r="AB74" s="12">
        <v>0</v>
      </c>
    </row>
    <row r="75" spans="1:28" s="158" customFormat="1" ht="15" x14ac:dyDescent="0.25">
      <c r="A75" s="12">
        <v>65</v>
      </c>
      <c r="B75" s="12" t="s">
        <v>24</v>
      </c>
      <c r="C75" s="12"/>
      <c r="D75" s="12"/>
      <c r="E75" s="12"/>
      <c r="F75" s="12">
        <v>1</v>
      </c>
      <c r="G75" s="12">
        <v>4</v>
      </c>
      <c r="H75" s="12"/>
      <c r="I75" s="12"/>
      <c r="J75" s="12">
        <f t="shared" si="9"/>
        <v>1600</v>
      </c>
      <c r="K75" s="12">
        <v>75</v>
      </c>
      <c r="L75" s="12">
        <f t="shared" si="6"/>
        <v>120000</v>
      </c>
      <c r="M75" s="12"/>
      <c r="N75" s="12"/>
      <c r="O75" s="12"/>
      <c r="P75" s="12"/>
      <c r="Q75" s="12"/>
      <c r="R75" s="12"/>
      <c r="S75" s="12"/>
      <c r="T75" s="12">
        <f t="shared" si="7"/>
        <v>0</v>
      </c>
      <c r="U75" s="12"/>
      <c r="V75" s="12"/>
      <c r="W75" s="12">
        <f t="shared" si="8"/>
        <v>0</v>
      </c>
      <c r="X75" s="12">
        <f t="shared" si="10"/>
        <v>120000</v>
      </c>
      <c r="Y75" s="12">
        <v>0</v>
      </c>
      <c r="Z75" s="12">
        <v>0</v>
      </c>
      <c r="AA75" s="12">
        <v>120000</v>
      </c>
      <c r="AB75" s="12">
        <v>0.01</v>
      </c>
    </row>
    <row r="76" spans="1:28" s="158" customFormat="1" ht="15" x14ac:dyDescent="0.25">
      <c r="A76" s="12">
        <v>66</v>
      </c>
      <c r="B76" s="12" t="s">
        <v>14</v>
      </c>
      <c r="C76" s="12">
        <v>538</v>
      </c>
      <c r="D76" s="12">
        <v>309</v>
      </c>
      <c r="E76" s="12" t="s">
        <v>47</v>
      </c>
      <c r="F76" s="12">
        <v>2</v>
      </c>
      <c r="G76" s="12"/>
      <c r="H76" s="12"/>
      <c r="I76" s="12">
        <v>80</v>
      </c>
      <c r="J76" s="12">
        <f t="shared" si="9"/>
        <v>80</v>
      </c>
      <c r="K76" s="12">
        <v>320</v>
      </c>
      <c r="L76" s="12">
        <f t="shared" si="6"/>
        <v>25600</v>
      </c>
      <c r="M76" s="12">
        <v>1</v>
      </c>
      <c r="N76" s="12" t="s">
        <v>27</v>
      </c>
      <c r="O76" s="12" t="s">
        <v>16</v>
      </c>
      <c r="P76" s="12">
        <v>2</v>
      </c>
      <c r="Q76" s="12">
        <v>153</v>
      </c>
      <c r="R76" s="12"/>
      <c r="S76" s="12">
        <v>6400</v>
      </c>
      <c r="T76" s="12">
        <f t="shared" si="7"/>
        <v>979200</v>
      </c>
      <c r="U76" s="12">
        <v>30</v>
      </c>
      <c r="V76" s="12">
        <f>T76*85%</f>
        <v>832320</v>
      </c>
      <c r="W76" s="12">
        <f t="shared" si="8"/>
        <v>146880</v>
      </c>
      <c r="X76" s="12">
        <f t="shared" si="10"/>
        <v>172480</v>
      </c>
      <c r="Y76" s="12">
        <v>0</v>
      </c>
      <c r="Z76" s="12">
        <v>50</v>
      </c>
      <c r="AA76" s="12">
        <v>0</v>
      </c>
      <c r="AB76" s="12">
        <v>0</v>
      </c>
    </row>
    <row r="77" spans="1:28" s="158" customFormat="1" ht="15" x14ac:dyDescent="0.25">
      <c r="A77" s="12">
        <v>67</v>
      </c>
      <c r="B77" s="12" t="s">
        <v>14</v>
      </c>
      <c r="C77" s="12">
        <v>682</v>
      </c>
      <c r="D77" s="12">
        <v>12</v>
      </c>
      <c r="E77" s="12" t="s">
        <v>47</v>
      </c>
      <c r="F77" s="12">
        <v>1</v>
      </c>
      <c r="G77" s="12">
        <v>1</v>
      </c>
      <c r="H77" s="12"/>
      <c r="I77" s="12">
        <v>66</v>
      </c>
      <c r="J77" s="12">
        <f t="shared" si="9"/>
        <v>466</v>
      </c>
      <c r="K77" s="12">
        <v>75</v>
      </c>
      <c r="L77" s="12">
        <f t="shared" si="6"/>
        <v>34950</v>
      </c>
      <c r="M77" s="12"/>
      <c r="N77" s="12"/>
      <c r="O77" s="12"/>
      <c r="P77" s="12"/>
      <c r="Q77" s="12"/>
      <c r="R77" s="12"/>
      <c r="S77" s="12"/>
      <c r="T77" s="12">
        <f t="shared" si="7"/>
        <v>0</v>
      </c>
      <c r="U77" s="12"/>
      <c r="V77" s="12"/>
      <c r="W77" s="12">
        <f t="shared" si="8"/>
        <v>0</v>
      </c>
      <c r="X77" s="12">
        <f t="shared" si="10"/>
        <v>34950</v>
      </c>
      <c r="Y77" s="12">
        <v>0</v>
      </c>
      <c r="Z77" s="12">
        <v>50</v>
      </c>
      <c r="AA77" s="12">
        <v>0</v>
      </c>
      <c r="AB77" s="12">
        <v>0</v>
      </c>
    </row>
    <row r="78" spans="1:28" s="158" customFormat="1" ht="15" x14ac:dyDescent="0.25">
      <c r="A78" s="12">
        <v>68</v>
      </c>
      <c r="B78" s="12" t="s">
        <v>14</v>
      </c>
      <c r="C78" s="12">
        <v>831</v>
      </c>
      <c r="D78" s="12">
        <v>9</v>
      </c>
      <c r="E78" s="12" t="s">
        <v>47</v>
      </c>
      <c r="F78" s="12">
        <v>1</v>
      </c>
      <c r="G78" s="12">
        <v>7</v>
      </c>
      <c r="H78" s="12">
        <v>1</v>
      </c>
      <c r="I78" s="12">
        <v>66</v>
      </c>
      <c r="J78" s="12">
        <f t="shared" si="9"/>
        <v>2966</v>
      </c>
      <c r="K78" s="12">
        <v>270</v>
      </c>
      <c r="L78" s="12">
        <f t="shared" si="6"/>
        <v>800820</v>
      </c>
      <c r="M78" s="12"/>
      <c r="N78" s="12"/>
      <c r="O78" s="12"/>
      <c r="P78" s="12"/>
      <c r="Q78" s="12"/>
      <c r="R78" s="12"/>
      <c r="S78" s="12"/>
      <c r="T78" s="12">
        <f t="shared" si="7"/>
        <v>0</v>
      </c>
      <c r="U78" s="12"/>
      <c r="V78" s="12"/>
      <c r="W78" s="12">
        <f t="shared" si="8"/>
        <v>0</v>
      </c>
      <c r="X78" s="12">
        <f t="shared" si="10"/>
        <v>800820</v>
      </c>
      <c r="Y78" s="12">
        <v>0</v>
      </c>
      <c r="Z78" s="12">
        <v>50</v>
      </c>
      <c r="AA78" s="12">
        <v>0</v>
      </c>
      <c r="AB78" s="12">
        <v>0</v>
      </c>
    </row>
    <row r="79" spans="1:28" s="158" customFormat="1" ht="15" x14ac:dyDescent="0.25">
      <c r="A79" s="12">
        <v>69</v>
      </c>
      <c r="B79" s="12" t="s">
        <v>14</v>
      </c>
      <c r="C79" s="12">
        <v>5887</v>
      </c>
      <c r="D79" s="12">
        <v>202</v>
      </c>
      <c r="E79" s="12" t="s">
        <v>47</v>
      </c>
      <c r="F79" s="12">
        <v>1</v>
      </c>
      <c r="G79" s="12">
        <v>13</v>
      </c>
      <c r="H79" s="12"/>
      <c r="I79" s="12"/>
      <c r="J79" s="12">
        <f t="shared" si="9"/>
        <v>5200</v>
      </c>
      <c r="K79" s="12">
        <v>75</v>
      </c>
      <c r="L79" s="12">
        <f t="shared" si="6"/>
        <v>390000</v>
      </c>
      <c r="M79" s="12"/>
      <c r="N79" s="12"/>
      <c r="O79" s="12"/>
      <c r="P79" s="12"/>
      <c r="Q79" s="12"/>
      <c r="R79" s="12"/>
      <c r="S79" s="12"/>
      <c r="T79" s="12">
        <f t="shared" si="7"/>
        <v>0</v>
      </c>
      <c r="U79" s="12"/>
      <c r="V79" s="12"/>
      <c r="W79" s="12">
        <f t="shared" si="8"/>
        <v>0</v>
      </c>
      <c r="X79" s="12">
        <f t="shared" si="10"/>
        <v>390000</v>
      </c>
      <c r="Y79" s="12">
        <v>0</v>
      </c>
      <c r="Z79" s="12">
        <v>50</v>
      </c>
      <c r="AA79" s="12">
        <v>0</v>
      </c>
      <c r="AB79" s="12">
        <v>0</v>
      </c>
    </row>
    <row r="80" spans="1:28" s="158" customFormat="1" ht="15" x14ac:dyDescent="0.25">
      <c r="A80" s="12">
        <v>70</v>
      </c>
      <c r="B80" s="12" t="s">
        <v>14</v>
      </c>
      <c r="C80" s="12">
        <v>2887</v>
      </c>
      <c r="D80" s="12">
        <v>109</v>
      </c>
      <c r="E80" s="12" t="s">
        <v>47</v>
      </c>
      <c r="F80" s="12">
        <v>1</v>
      </c>
      <c r="G80" s="12">
        <v>28</v>
      </c>
      <c r="H80" s="12">
        <v>1</v>
      </c>
      <c r="I80" s="12">
        <v>3</v>
      </c>
      <c r="J80" s="12">
        <f t="shared" si="9"/>
        <v>11303</v>
      </c>
      <c r="K80" s="12">
        <v>75</v>
      </c>
      <c r="L80" s="12">
        <f t="shared" si="6"/>
        <v>847725</v>
      </c>
      <c r="M80" s="12"/>
      <c r="N80" s="12"/>
      <c r="O80" s="12"/>
      <c r="P80" s="12"/>
      <c r="Q80" s="12"/>
      <c r="R80" s="12"/>
      <c r="S80" s="12"/>
      <c r="T80" s="12">
        <f t="shared" si="7"/>
        <v>0</v>
      </c>
      <c r="U80" s="12"/>
      <c r="V80" s="12"/>
      <c r="W80" s="12">
        <f t="shared" si="8"/>
        <v>0</v>
      </c>
      <c r="X80" s="12">
        <f t="shared" si="10"/>
        <v>847725</v>
      </c>
      <c r="Y80" s="12">
        <v>0</v>
      </c>
      <c r="Z80" s="12">
        <v>50</v>
      </c>
      <c r="AA80" s="12">
        <v>0</v>
      </c>
      <c r="AB80" s="12">
        <v>0</v>
      </c>
    </row>
    <row r="81" spans="1:28" s="158" customFormat="1" ht="15" x14ac:dyDescent="0.25">
      <c r="A81" s="12">
        <v>71</v>
      </c>
      <c r="B81" s="12" t="s">
        <v>14</v>
      </c>
      <c r="C81" s="12">
        <v>3249</v>
      </c>
      <c r="D81" s="12">
        <v>89</v>
      </c>
      <c r="E81" s="12" t="s">
        <v>47</v>
      </c>
      <c r="F81" s="12">
        <v>1</v>
      </c>
      <c r="G81" s="12">
        <v>7</v>
      </c>
      <c r="H81" s="12">
        <v>3</v>
      </c>
      <c r="I81" s="12">
        <v>68</v>
      </c>
      <c r="J81" s="12">
        <f t="shared" si="9"/>
        <v>3168</v>
      </c>
      <c r="K81" s="12">
        <v>75</v>
      </c>
      <c r="L81" s="12">
        <f t="shared" si="6"/>
        <v>237600</v>
      </c>
      <c r="M81" s="12"/>
      <c r="N81" s="12"/>
      <c r="O81" s="12"/>
      <c r="P81" s="12"/>
      <c r="Q81" s="12"/>
      <c r="R81" s="12"/>
      <c r="S81" s="12"/>
      <c r="T81" s="12">
        <f t="shared" si="7"/>
        <v>0</v>
      </c>
      <c r="U81" s="12"/>
      <c r="V81" s="12"/>
      <c r="W81" s="12">
        <f t="shared" si="8"/>
        <v>0</v>
      </c>
      <c r="X81" s="12">
        <f t="shared" si="10"/>
        <v>237600</v>
      </c>
      <c r="Y81" s="12">
        <v>0</v>
      </c>
      <c r="Z81" s="12">
        <v>50</v>
      </c>
      <c r="AA81" s="12">
        <v>0</v>
      </c>
      <c r="AB81" s="12">
        <v>0</v>
      </c>
    </row>
    <row r="82" spans="1:28" s="158" customFormat="1" ht="15" x14ac:dyDescent="0.25">
      <c r="A82" s="12">
        <v>72</v>
      </c>
      <c r="B82" s="12" t="s">
        <v>24</v>
      </c>
      <c r="C82" s="12"/>
      <c r="D82" s="12"/>
      <c r="E82" s="12" t="s">
        <v>47</v>
      </c>
      <c r="F82" s="12">
        <v>1</v>
      </c>
      <c r="G82" s="12">
        <v>7</v>
      </c>
      <c r="H82" s="12"/>
      <c r="I82" s="12"/>
      <c r="J82" s="12">
        <f t="shared" si="9"/>
        <v>2800</v>
      </c>
      <c r="K82" s="12">
        <v>75</v>
      </c>
      <c r="L82" s="12">
        <f t="shared" si="6"/>
        <v>210000</v>
      </c>
      <c r="M82" s="12"/>
      <c r="N82" s="12"/>
      <c r="O82" s="12"/>
      <c r="P82" s="12"/>
      <c r="Q82" s="12"/>
      <c r="R82" s="12"/>
      <c r="S82" s="12"/>
      <c r="T82" s="12">
        <f t="shared" si="7"/>
        <v>0</v>
      </c>
      <c r="U82" s="12"/>
      <c r="V82" s="12"/>
      <c r="W82" s="12">
        <f t="shared" si="8"/>
        <v>0</v>
      </c>
      <c r="X82" s="12">
        <f t="shared" si="10"/>
        <v>210000</v>
      </c>
      <c r="Y82" s="12">
        <v>0</v>
      </c>
      <c r="Z82" s="12">
        <v>0</v>
      </c>
      <c r="AA82" s="12">
        <v>210000</v>
      </c>
      <c r="AB82" s="12">
        <v>0.01</v>
      </c>
    </row>
    <row r="83" spans="1:28" s="158" customFormat="1" ht="15" x14ac:dyDescent="0.25">
      <c r="A83" s="12">
        <v>73</v>
      </c>
      <c r="B83" s="12" t="s">
        <v>14</v>
      </c>
      <c r="C83" s="12">
        <v>454</v>
      </c>
      <c r="D83" s="12">
        <v>196</v>
      </c>
      <c r="E83" s="12" t="s">
        <v>48</v>
      </c>
      <c r="F83" s="12">
        <v>2</v>
      </c>
      <c r="G83" s="12"/>
      <c r="H83" s="12">
        <v>1</v>
      </c>
      <c r="I83" s="12">
        <v>75</v>
      </c>
      <c r="J83" s="12">
        <f t="shared" si="9"/>
        <v>175</v>
      </c>
      <c r="K83" s="12">
        <v>430</v>
      </c>
      <c r="L83" s="12">
        <f t="shared" si="6"/>
        <v>75250</v>
      </c>
      <c r="M83" s="12">
        <v>1</v>
      </c>
      <c r="N83" s="12" t="s">
        <v>27</v>
      </c>
      <c r="O83" s="12" t="s">
        <v>16</v>
      </c>
      <c r="P83" s="12">
        <v>2</v>
      </c>
      <c r="Q83" s="12">
        <v>138</v>
      </c>
      <c r="R83" s="12"/>
      <c r="S83" s="12">
        <v>6400</v>
      </c>
      <c r="T83" s="12">
        <f t="shared" si="7"/>
        <v>883200</v>
      </c>
      <c r="U83" s="12">
        <v>30</v>
      </c>
      <c r="V83" s="12">
        <f>T83*85%</f>
        <v>750720</v>
      </c>
      <c r="W83" s="12">
        <f t="shared" si="8"/>
        <v>132480</v>
      </c>
      <c r="X83" s="12">
        <f t="shared" si="10"/>
        <v>207730</v>
      </c>
      <c r="Y83" s="12">
        <v>0</v>
      </c>
      <c r="Z83" s="12">
        <v>50</v>
      </c>
      <c r="AA83" s="12">
        <v>0</v>
      </c>
      <c r="AB83" s="12">
        <v>0</v>
      </c>
    </row>
    <row r="84" spans="1:28" s="158" customFormat="1" ht="15" x14ac:dyDescent="0.25">
      <c r="A84" s="12">
        <v>74</v>
      </c>
      <c r="B84" s="12" t="s">
        <v>14</v>
      </c>
      <c r="C84" s="12">
        <v>2812</v>
      </c>
      <c r="D84" s="12">
        <v>216</v>
      </c>
      <c r="E84" s="12" t="s">
        <v>48</v>
      </c>
      <c r="F84" s="12">
        <v>1</v>
      </c>
      <c r="G84" s="12">
        <v>31</v>
      </c>
      <c r="H84" s="12"/>
      <c r="I84" s="12">
        <v>65</v>
      </c>
      <c r="J84" s="12">
        <f t="shared" si="9"/>
        <v>12465</v>
      </c>
      <c r="K84" s="12">
        <v>100</v>
      </c>
      <c r="L84" s="12">
        <f t="shared" si="6"/>
        <v>1246500</v>
      </c>
      <c r="M84" s="12"/>
      <c r="N84" s="12"/>
      <c r="O84" s="12"/>
      <c r="P84" s="12"/>
      <c r="Q84" s="12"/>
      <c r="R84" s="12"/>
      <c r="S84" s="12"/>
      <c r="T84" s="12">
        <f t="shared" si="7"/>
        <v>0</v>
      </c>
      <c r="U84" s="12"/>
      <c r="V84" s="12"/>
      <c r="W84" s="12">
        <f t="shared" si="8"/>
        <v>0</v>
      </c>
      <c r="X84" s="12">
        <f t="shared" si="10"/>
        <v>1246500</v>
      </c>
      <c r="Y84" s="12">
        <v>0</v>
      </c>
      <c r="Z84" s="12">
        <v>50</v>
      </c>
      <c r="AA84" s="12">
        <v>0</v>
      </c>
      <c r="AB84" s="12">
        <v>0</v>
      </c>
    </row>
    <row r="85" spans="1:28" s="158" customFormat="1" ht="15" x14ac:dyDescent="0.25">
      <c r="A85" s="12">
        <v>75</v>
      </c>
      <c r="B85" s="12" t="s">
        <v>14</v>
      </c>
      <c r="C85" s="12">
        <v>1858</v>
      </c>
      <c r="D85" s="12">
        <v>147</v>
      </c>
      <c r="E85" s="12" t="s">
        <v>49</v>
      </c>
      <c r="F85" s="12">
        <v>2</v>
      </c>
      <c r="G85" s="12"/>
      <c r="H85" s="12">
        <v>1</v>
      </c>
      <c r="I85" s="12">
        <v>64</v>
      </c>
      <c r="J85" s="12">
        <f t="shared" si="9"/>
        <v>164</v>
      </c>
      <c r="K85" s="12">
        <v>150</v>
      </c>
      <c r="L85" s="12">
        <f t="shared" si="6"/>
        <v>24600</v>
      </c>
      <c r="M85" s="12">
        <v>1</v>
      </c>
      <c r="N85" s="12" t="s">
        <v>27</v>
      </c>
      <c r="O85" s="12" t="s">
        <v>16</v>
      </c>
      <c r="P85" s="12">
        <v>2</v>
      </c>
      <c r="Q85" s="12">
        <v>138</v>
      </c>
      <c r="R85" s="12"/>
      <c r="S85" s="12">
        <v>6400</v>
      </c>
      <c r="T85" s="12">
        <f t="shared" si="7"/>
        <v>883200</v>
      </c>
      <c r="U85" s="12">
        <v>20</v>
      </c>
      <c r="V85" s="12">
        <f>T85*75%</f>
        <v>662400</v>
      </c>
      <c r="W85" s="12">
        <f t="shared" si="8"/>
        <v>220800</v>
      </c>
      <c r="X85" s="12">
        <f t="shared" si="10"/>
        <v>245400</v>
      </c>
      <c r="Y85" s="12">
        <v>0</v>
      </c>
      <c r="Z85" s="12">
        <v>50</v>
      </c>
      <c r="AA85" s="12">
        <v>0</v>
      </c>
      <c r="AB85" s="12">
        <v>0</v>
      </c>
    </row>
    <row r="86" spans="1:28" s="158" customFormat="1" ht="15" x14ac:dyDescent="0.25">
      <c r="A86" s="12">
        <v>76</v>
      </c>
      <c r="B86" s="12" t="s">
        <v>14</v>
      </c>
      <c r="C86" s="12">
        <v>5479</v>
      </c>
      <c r="D86" s="12">
        <v>323</v>
      </c>
      <c r="E86" s="12" t="s">
        <v>49</v>
      </c>
      <c r="F86" s="12">
        <v>1</v>
      </c>
      <c r="G86" s="12"/>
      <c r="H86" s="12">
        <v>1</v>
      </c>
      <c r="I86" s="12">
        <v>30</v>
      </c>
      <c r="J86" s="12">
        <f t="shared" si="9"/>
        <v>130</v>
      </c>
      <c r="K86" s="12">
        <v>430</v>
      </c>
      <c r="L86" s="12">
        <f t="shared" si="6"/>
        <v>55900</v>
      </c>
      <c r="M86" s="12"/>
      <c r="N86" s="12"/>
      <c r="O86" s="12"/>
      <c r="P86" s="12"/>
      <c r="Q86" s="12"/>
      <c r="R86" s="12"/>
      <c r="S86" s="12"/>
      <c r="T86" s="12">
        <f t="shared" si="7"/>
        <v>0</v>
      </c>
      <c r="U86" s="12"/>
      <c r="V86" s="12"/>
      <c r="W86" s="12">
        <f t="shared" si="8"/>
        <v>0</v>
      </c>
      <c r="X86" s="12">
        <f t="shared" si="10"/>
        <v>55900</v>
      </c>
      <c r="Y86" s="12">
        <v>0</v>
      </c>
      <c r="Z86" s="12">
        <v>50</v>
      </c>
      <c r="AA86" s="12">
        <v>0</v>
      </c>
      <c r="AB86" s="12">
        <v>0</v>
      </c>
    </row>
    <row r="87" spans="1:28" s="158" customFormat="1" ht="15" x14ac:dyDescent="0.25">
      <c r="A87" s="12">
        <v>77</v>
      </c>
      <c r="B87" s="12" t="s">
        <v>14</v>
      </c>
      <c r="C87" s="12">
        <v>1979</v>
      </c>
      <c r="D87" s="12">
        <v>59</v>
      </c>
      <c r="E87" s="12" t="s">
        <v>49</v>
      </c>
      <c r="F87" s="12">
        <v>1</v>
      </c>
      <c r="G87" s="12">
        <v>10</v>
      </c>
      <c r="H87" s="12">
        <v>3</v>
      </c>
      <c r="I87" s="12">
        <v>87</v>
      </c>
      <c r="J87" s="12">
        <f t="shared" si="9"/>
        <v>4387</v>
      </c>
      <c r="K87" s="12">
        <v>75</v>
      </c>
      <c r="L87" s="12">
        <f t="shared" si="6"/>
        <v>329025</v>
      </c>
      <c r="M87" s="12"/>
      <c r="N87" s="12"/>
      <c r="O87" s="12"/>
      <c r="P87" s="12"/>
      <c r="Q87" s="12"/>
      <c r="R87" s="12"/>
      <c r="S87" s="12"/>
      <c r="T87" s="12">
        <f t="shared" si="7"/>
        <v>0</v>
      </c>
      <c r="U87" s="12"/>
      <c r="V87" s="12"/>
      <c r="W87" s="12">
        <f t="shared" si="8"/>
        <v>0</v>
      </c>
      <c r="X87" s="12">
        <f t="shared" si="10"/>
        <v>329025</v>
      </c>
      <c r="Y87" s="12">
        <v>0</v>
      </c>
      <c r="Z87" s="12">
        <v>50</v>
      </c>
      <c r="AA87" s="12">
        <v>0</v>
      </c>
      <c r="AB87" s="12">
        <v>0</v>
      </c>
    </row>
    <row r="88" spans="1:28" s="158" customFormat="1" ht="15" x14ac:dyDescent="0.25">
      <c r="A88" s="12">
        <v>78</v>
      </c>
      <c r="B88" s="12" t="s">
        <v>14</v>
      </c>
      <c r="C88" s="12">
        <v>4157</v>
      </c>
      <c r="D88" s="12">
        <v>133</v>
      </c>
      <c r="E88" s="12" t="s">
        <v>49</v>
      </c>
      <c r="F88" s="12">
        <v>1</v>
      </c>
      <c r="G88" s="12">
        <v>10</v>
      </c>
      <c r="H88" s="12"/>
      <c r="I88" s="12"/>
      <c r="J88" s="12">
        <f t="shared" si="9"/>
        <v>4000</v>
      </c>
      <c r="K88" s="12">
        <v>75</v>
      </c>
      <c r="L88" s="12">
        <f t="shared" si="6"/>
        <v>300000</v>
      </c>
      <c r="M88" s="12"/>
      <c r="N88" s="12"/>
      <c r="O88" s="12"/>
      <c r="P88" s="12"/>
      <c r="Q88" s="12"/>
      <c r="R88" s="12"/>
      <c r="S88" s="12"/>
      <c r="T88" s="12">
        <f t="shared" si="7"/>
        <v>0</v>
      </c>
      <c r="U88" s="12"/>
      <c r="V88" s="12"/>
      <c r="W88" s="12">
        <f t="shared" si="8"/>
        <v>0</v>
      </c>
      <c r="X88" s="12">
        <f t="shared" si="10"/>
        <v>300000</v>
      </c>
      <c r="Y88" s="12">
        <v>0</v>
      </c>
      <c r="Z88" s="12">
        <v>50</v>
      </c>
      <c r="AA88" s="12">
        <v>0</v>
      </c>
      <c r="AB88" s="12">
        <v>0</v>
      </c>
    </row>
    <row r="89" spans="1:28" s="158" customFormat="1" ht="15" x14ac:dyDescent="0.25">
      <c r="A89" s="12">
        <v>79</v>
      </c>
      <c r="B89" s="12" t="s">
        <v>14</v>
      </c>
      <c r="C89" s="12">
        <v>3156</v>
      </c>
      <c r="D89" s="12">
        <v>57</v>
      </c>
      <c r="E89" s="12" t="s">
        <v>49</v>
      </c>
      <c r="F89" s="12">
        <v>1</v>
      </c>
      <c r="G89" s="12">
        <v>4</v>
      </c>
      <c r="H89" s="12">
        <v>2</v>
      </c>
      <c r="I89" s="12">
        <v>76</v>
      </c>
      <c r="J89" s="12">
        <f t="shared" si="9"/>
        <v>1876</v>
      </c>
      <c r="K89" s="12">
        <v>75</v>
      </c>
      <c r="L89" s="12">
        <f t="shared" si="6"/>
        <v>140700</v>
      </c>
      <c r="M89" s="12"/>
      <c r="N89" s="12"/>
      <c r="O89" s="12"/>
      <c r="P89" s="12"/>
      <c r="Q89" s="12"/>
      <c r="R89" s="12"/>
      <c r="S89" s="12"/>
      <c r="T89" s="12">
        <f t="shared" si="7"/>
        <v>0</v>
      </c>
      <c r="U89" s="12"/>
      <c r="V89" s="12"/>
      <c r="W89" s="12">
        <f t="shared" si="8"/>
        <v>0</v>
      </c>
      <c r="X89" s="12">
        <f t="shared" si="10"/>
        <v>140700</v>
      </c>
      <c r="Y89" s="12">
        <v>0</v>
      </c>
      <c r="Z89" s="12">
        <v>50</v>
      </c>
      <c r="AA89" s="12">
        <v>0</v>
      </c>
      <c r="AB89" s="12">
        <v>0</v>
      </c>
    </row>
    <row r="90" spans="1:28" s="158" customFormat="1" ht="15" x14ac:dyDescent="0.25">
      <c r="A90" s="12">
        <v>80</v>
      </c>
      <c r="B90" s="12" t="s">
        <v>14</v>
      </c>
      <c r="C90" s="12">
        <v>5480</v>
      </c>
      <c r="D90" s="12">
        <v>324</v>
      </c>
      <c r="E90" s="12" t="s">
        <v>50</v>
      </c>
      <c r="F90" s="12">
        <v>2</v>
      </c>
      <c r="G90" s="12"/>
      <c r="H90" s="12">
        <v>1</v>
      </c>
      <c r="I90" s="12">
        <v>44</v>
      </c>
      <c r="J90" s="12">
        <f t="shared" si="9"/>
        <v>144</v>
      </c>
      <c r="K90" s="12">
        <v>450</v>
      </c>
      <c r="L90" s="12">
        <f t="shared" si="6"/>
        <v>64800</v>
      </c>
      <c r="M90" s="12">
        <v>1</v>
      </c>
      <c r="N90" s="12" t="s">
        <v>27</v>
      </c>
      <c r="O90" s="12" t="s">
        <v>16</v>
      </c>
      <c r="P90" s="12">
        <v>2</v>
      </c>
      <c r="Q90" s="12">
        <v>138</v>
      </c>
      <c r="R90" s="12"/>
      <c r="S90" s="12">
        <v>6400</v>
      </c>
      <c r="T90" s="12">
        <f t="shared" si="7"/>
        <v>883200</v>
      </c>
      <c r="U90" s="12">
        <v>20</v>
      </c>
      <c r="V90" s="12">
        <f>T90*75%</f>
        <v>662400</v>
      </c>
      <c r="W90" s="12">
        <f t="shared" si="8"/>
        <v>220800</v>
      </c>
      <c r="X90" s="12">
        <f t="shared" si="10"/>
        <v>285600</v>
      </c>
      <c r="Y90" s="12">
        <v>0</v>
      </c>
      <c r="Z90" s="12">
        <v>50</v>
      </c>
      <c r="AA90" s="12">
        <v>0</v>
      </c>
      <c r="AB90" s="12">
        <v>0</v>
      </c>
    </row>
    <row r="91" spans="1:28" s="158" customFormat="1" ht="15" x14ac:dyDescent="0.25">
      <c r="A91" s="12">
        <v>81</v>
      </c>
      <c r="B91" s="12" t="s">
        <v>14</v>
      </c>
      <c r="C91" s="12">
        <v>1992</v>
      </c>
      <c r="D91" s="12">
        <v>76</v>
      </c>
      <c r="E91" s="12" t="s">
        <v>50</v>
      </c>
      <c r="F91" s="12">
        <v>1</v>
      </c>
      <c r="G91" s="12">
        <v>4</v>
      </c>
      <c r="H91" s="12">
        <v>3</v>
      </c>
      <c r="I91" s="12"/>
      <c r="J91" s="12">
        <f t="shared" si="9"/>
        <v>1900</v>
      </c>
      <c r="K91" s="12">
        <v>75</v>
      </c>
      <c r="L91" s="12">
        <f t="shared" si="6"/>
        <v>142500</v>
      </c>
      <c r="M91" s="12"/>
      <c r="N91" s="12"/>
      <c r="O91" s="12"/>
      <c r="P91" s="12"/>
      <c r="Q91" s="12"/>
      <c r="R91" s="12"/>
      <c r="S91" s="12"/>
      <c r="T91" s="12">
        <f t="shared" si="7"/>
        <v>0</v>
      </c>
      <c r="U91" s="12"/>
      <c r="V91" s="12"/>
      <c r="W91" s="12">
        <f t="shared" si="8"/>
        <v>0</v>
      </c>
      <c r="X91" s="12">
        <f t="shared" si="10"/>
        <v>142500</v>
      </c>
      <c r="Y91" s="12">
        <v>0</v>
      </c>
      <c r="Z91" s="12">
        <v>50</v>
      </c>
      <c r="AA91" s="12">
        <v>0</v>
      </c>
      <c r="AB91" s="12">
        <v>0</v>
      </c>
    </row>
    <row r="92" spans="1:28" s="158" customFormat="1" ht="15" x14ac:dyDescent="0.25">
      <c r="A92" s="12">
        <v>82</v>
      </c>
      <c r="B92" s="12" t="s">
        <v>14</v>
      </c>
      <c r="C92" s="12"/>
      <c r="D92" s="12">
        <v>296</v>
      </c>
      <c r="E92" s="12" t="s">
        <v>51</v>
      </c>
      <c r="F92" s="12">
        <v>2</v>
      </c>
      <c r="G92" s="12"/>
      <c r="H92" s="12">
        <v>1</v>
      </c>
      <c r="I92" s="12">
        <v>4</v>
      </c>
      <c r="J92" s="12">
        <f t="shared" si="9"/>
        <v>104</v>
      </c>
      <c r="K92" s="12">
        <v>75</v>
      </c>
      <c r="L92" s="12">
        <f t="shared" si="6"/>
        <v>7800</v>
      </c>
      <c r="M92" s="12">
        <v>1</v>
      </c>
      <c r="N92" s="12" t="s">
        <v>27</v>
      </c>
      <c r="O92" s="12" t="s">
        <v>16</v>
      </c>
      <c r="P92" s="12">
        <v>2</v>
      </c>
      <c r="Q92" s="12">
        <v>144</v>
      </c>
      <c r="R92" s="12"/>
      <c r="S92" s="12">
        <v>6400</v>
      </c>
      <c r="T92" s="12">
        <f t="shared" si="7"/>
        <v>921600</v>
      </c>
      <c r="U92" s="12">
        <v>30</v>
      </c>
      <c r="V92" s="12">
        <f>T92*85%</f>
        <v>783360</v>
      </c>
      <c r="W92" s="12">
        <f t="shared" si="8"/>
        <v>138240</v>
      </c>
      <c r="X92" s="12">
        <f t="shared" si="10"/>
        <v>146040</v>
      </c>
      <c r="Y92" s="12">
        <v>0</v>
      </c>
      <c r="Z92" s="12">
        <v>50</v>
      </c>
      <c r="AA92" s="12">
        <v>0</v>
      </c>
      <c r="AB92" s="12">
        <v>0</v>
      </c>
    </row>
    <row r="93" spans="1:28" s="158" customFormat="1" ht="15" x14ac:dyDescent="0.25">
      <c r="A93" s="12">
        <v>83</v>
      </c>
      <c r="B93" s="12" t="s">
        <v>14</v>
      </c>
      <c r="C93" s="12">
        <v>5887</v>
      </c>
      <c r="D93" s="12">
        <v>239</v>
      </c>
      <c r="E93" s="12" t="s">
        <v>51</v>
      </c>
      <c r="F93" s="12">
        <v>1</v>
      </c>
      <c r="G93" s="12">
        <v>8</v>
      </c>
      <c r="H93" s="12"/>
      <c r="I93" s="12"/>
      <c r="J93" s="12">
        <f t="shared" si="9"/>
        <v>3200</v>
      </c>
      <c r="K93" s="12">
        <v>75</v>
      </c>
      <c r="L93" s="12">
        <f t="shared" si="6"/>
        <v>240000</v>
      </c>
      <c r="M93" s="12"/>
      <c r="N93" s="12"/>
      <c r="O93" s="12"/>
      <c r="P93" s="12"/>
      <c r="Q93" s="12"/>
      <c r="R93" s="12"/>
      <c r="S93" s="12"/>
      <c r="T93" s="12">
        <f t="shared" si="7"/>
        <v>0</v>
      </c>
      <c r="U93" s="12"/>
      <c r="V93" s="12"/>
      <c r="W93" s="12">
        <f t="shared" si="8"/>
        <v>0</v>
      </c>
      <c r="X93" s="12">
        <f t="shared" si="10"/>
        <v>240000</v>
      </c>
      <c r="Y93" s="12">
        <v>0</v>
      </c>
      <c r="Z93" s="12">
        <v>50</v>
      </c>
      <c r="AA93" s="12">
        <v>0</v>
      </c>
      <c r="AB93" s="12">
        <v>0</v>
      </c>
    </row>
    <row r="94" spans="1:28" s="158" customFormat="1" ht="15" x14ac:dyDescent="0.25">
      <c r="A94" s="12">
        <v>84</v>
      </c>
      <c r="B94" s="12" t="s">
        <v>14</v>
      </c>
      <c r="C94" s="12"/>
      <c r="D94" s="12">
        <v>46</v>
      </c>
      <c r="E94" s="12" t="s">
        <v>51</v>
      </c>
      <c r="F94" s="12">
        <v>1</v>
      </c>
      <c r="G94" s="12">
        <v>8</v>
      </c>
      <c r="H94" s="12"/>
      <c r="I94" s="12">
        <v>90</v>
      </c>
      <c r="J94" s="12">
        <f t="shared" si="9"/>
        <v>3290</v>
      </c>
      <c r="K94" s="12">
        <v>75</v>
      </c>
      <c r="L94" s="12">
        <f t="shared" si="6"/>
        <v>246750</v>
      </c>
      <c r="M94" s="12"/>
      <c r="N94" s="12"/>
      <c r="O94" s="12"/>
      <c r="P94" s="12"/>
      <c r="Q94" s="12"/>
      <c r="R94" s="12"/>
      <c r="S94" s="12"/>
      <c r="T94" s="12">
        <f t="shared" si="7"/>
        <v>0</v>
      </c>
      <c r="U94" s="12"/>
      <c r="V94" s="12"/>
      <c r="W94" s="12">
        <f t="shared" si="8"/>
        <v>0</v>
      </c>
      <c r="X94" s="12">
        <f t="shared" si="10"/>
        <v>246750</v>
      </c>
      <c r="Y94" s="12">
        <v>0</v>
      </c>
      <c r="Z94" s="12">
        <v>50</v>
      </c>
      <c r="AA94" s="12">
        <v>0</v>
      </c>
      <c r="AB94" s="12">
        <v>0</v>
      </c>
    </row>
    <row r="95" spans="1:28" s="158" customFormat="1" ht="15" x14ac:dyDescent="0.25">
      <c r="A95" s="12">
        <v>85</v>
      </c>
      <c r="B95" s="12" t="s">
        <v>14</v>
      </c>
      <c r="C95" s="12">
        <v>1767</v>
      </c>
      <c r="D95" s="12">
        <v>29</v>
      </c>
      <c r="E95" s="12" t="s">
        <v>51</v>
      </c>
      <c r="F95" s="12">
        <v>1</v>
      </c>
      <c r="G95" s="12">
        <v>12</v>
      </c>
      <c r="H95" s="12">
        <v>1</v>
      </c>
      <c r="I95" s="12">
        <v>48</v>
      </c>
      <c r="J95" s="12">
        <f t="shared" si="9"/>
        <v>4948</v>
      </c>
      <c r="K95" s="12">
        <v>75</v>
      </c>
      <c r="L95" s="12">
        <f t="shared" si="6"/>
        <v>371100</v>
      </c>
      <c r="M95" s="12"/>
      <c r="N95" s="12"/>
      <c r="O95" s="12"/>
      <c r="P95" s="12"/>
      <c r="Q95" s="12"/>
      <c r="R95" s="12"/>
      <c r="S95" s="12"/>
      <c r="T95" s="12">
        <f t="shared" si="7"/>
        <v>0</v>
      </c>
      <c r="U95" s="12"/>
      <c r="V95" s="12"/>
      <c r="W95" s="12">
        <f t="shared" si="8"/>
        <v>0</v>
      </c>
      <c r="X95" s="12">
        <f t="shared" si="10"/>
        <v>371100</v>
      </c>
      <c r="Y95" s="12">
        <v>0</v>
      </c>
      <c r="Z95" s="12">
        <v>50</v>
      </c>
      <c r="AA95" s="12">
        <v>0</v>
      </c>
      <c r="AB95" s="12">
        <v>0</v>
      </c>
    </row>
    <row r="96" spans="1:28" s="158" customFormat="1" ht="15" x14ac:dyDescent="0.25">
      <c r="A96" s="12">
        <v>86</v>
      </c>
      <c r="B96" s="12" t="s">
        <v>14</v>
      </c>
      <c r="C96" s="12">
        <v>1595</v>
      </c>
      <c r="D96" s="12">
        <v>472</v>
      </c>
      <c r="E96" s="12" t="s">
        <v>51</v>
      </c>
      <c r="F96" s="12">
        <v>1</v>
      </c>
      <c r="G96" s="12">
        <v>7</v>
      </c>
      <c r="H96" s="12"/>
      <c r="I96" s="12">
        <v>84</v>
      </c>
      <c r="J96" s="12">
        <f t="shared" si="9"/>
        <v>2884</v>
      </c>
      <c r="K96" s="12">
        <v>75</v>
      </c>
      <c r="L96" s="12">
        <f t="shared" si="6"/>
        <v>216300</v>
      </c>
      <c r="M96" s="12"/>
      <c r="N96" s="12"/>
      <c r="O96" s="12"/>
      <c r="P96" s="12"/>
      <c r="Q96" s="12"/>
      <c r="R96" s="12"/>
      <c r="S96" s="12"/>
      <c r="T96" s="12">
        <f t="shared" si="7"/>
        <v>0</v>
      </c>
      <c r="U96" s="12"/>
      <c r="V96" s="12"/>
      <c r="W96" s="12">
        <f t="shared" si="8"/>
        <v>0</v>
      </c>
      <c r="X96" s="12">
        <f t="shared" si="10"/>
        <v>216300</v>
      </c>
      <c r="Y96" s="12">
        <v>0</v>
      </c>
      <c r="Z96" s="12">
        <v>50</v>
      </c>
      <c r="AA96" s="12">
        <v>0</v>
      </c>
      <c r="AB96" s="12">
        <v>0</v>
      </c>
    </row>
    <row r="97" spans="1:28" s="158" customFormat="1" ht="15" x14ac:dyDescent="0.25">
      <c r="A97" s="12">
        <v>87</v>
      </c>
      <c r="B97" s="12" t="s">
        <v>14</v>
      </c>
      <c r="C97" s="12">
        <v>5553</v>
      </c>
      <c r="D97" s="12">
        <v>63</v>
      </c>
      <c r="E97" s="12" t="s">
        <v>51</v>
      </c>
      <c r="F97" s="12">
        <v>1</v>
      </c>
      <c r="G97" s="12">
        <v>1</v>
      </c>
      <c r="H97" s="12">
        <v>1</v>
      </c>
      <c r="I97" s="12">
        <v>26</v>
      </c>
      <c r="J97" s="12">
        <f t="shared" si="9"/>
        <v>526</v>
      </c>
      <c r="K97" s="12">
        <v>430</v>
      </c>
      <c r="L97" s="12">
        <f t="shared" si="6"/>
        <v>226180</v>
      </c>
      <c r="M97" s="12"/>
      <c r="N97" s="12"/>
      <c r="O97" s="12"/>
      <c r="P97" s="12"/>
      <c r="Q97" s="12"/>
      <c r="R97" s="12"/>
      <c r="S97" s="12"/>
      <c r="T97" s="12">
        <f t="shared" si="7"/>
        <v>0</v>
      </c>
      <c r="U97" s="12"/>
      <c r="V97" s="12"/>
      <c r="W97" s="12">
        <f t="shared" si="8"/>
        <v>0</v>
      </c>
      <c r="X97" s="12">
        <f t="shared" si="10"/>
        <v>226180</v>
      </c>
      <c r="Y97" s="12">
        <v>0</v>
      </c>
      <c r="Z97" s="12">
        <v>50</v>
      </c>
      <c r="AA97" s="12">
        <v>0</v>
      </c>
      <c r="AB97" s="12">
        <v>0</v>
      </c>
    </row>
    <row r="98" spans="1:28" s="158" customFormat="1" ht="15" x14ac:dyDescent="0.25">
      <c r="A98" s="12">
        <v>88</v>
      </c>
      <c r="B98" s="12" t="s">
        <v>14</v>
      </c>
      <c r="C98" s="12"/>
      <c r="D98" s="12">
        <v>256</v>
      </c>
      <c r="E98" s="12" t="s">
        <v>51</v>
      </c>
      <c r="F98" s="12">
        <v>1</v>
      </c>
      <c r="G98" s="12">
        <v>14</v>
      </c>
      <c r="H98" s="12">
        <v>3</v>
      </c>
      <c r="I98" s="12">
        <v>14</v>
      </c>
      <c r="J98" s="12">
        <f t="shared" si="9"/>
        <v>5914</v>
      </c>
      <c r="K98" s="12">
        <v>75</v>
      </c>
      <c r="L98" s="12">
        <f t="shared" si="6"/>
        <v>443550</v>
      </c>
      <c r="M98" s="12"/>
      <c r="N98" s="12"/>
      <c r="O98" s="12"/>
      <c r="P98" s="12"/>
      <c r="Q98" s="12"/>
      <c r="R98" s="12"/>
      <c r="S98" s="12"/>
      <c r="T98" s="12">
        <f t="shared" si="7"/>
        <v>0</v>
      </c>
      <c r="U98" s="12"/>
      <c r="V98" s="12"/>
      <c r="W98" s="12">
        <f t="shared" si="8"/>
        <v>0</v>
      </c>
      <c r="X98" s="12">
        <f t="shared" si="10"/>
        <v>443550</v>
      </c>
      <c r="Y98" s="12">
        <v>0</v>
      </c>
      <c r="Z98" s="12">
        <v>50</v>
      </c>
      <c r="AA98" s="12">
        <v>0</v>
      </c>
      <c r="AB98" s="12">
        <v>0</v>
      </c>
    </row>
    <row r="99" spans="1:28" s="158" customFormat="1" ht="15" x14ac:dyDescent="0.25">
      <c r="A99" s="12">
        <v>89</v>
      </c>
      <c r="B99" s="12" t="s">
        <v>45</v>
      </c>
      <c r="C99" s="12"/>
      <c r="D99" s="12">
        <v>189</v>
      </c>
      <c r="E99" s="12" t="s">
        <v>51</v>
      </c>
      <c r="F99" s="12">
        <v>1</v>
      </c>
      <c r="G99" s="12">
        <v>6</v>
      </c>
      <c r="H99" s="12">
        <v>2</v>
      </c>
      <c r="I99" s="12">
        <v>90</v>
      </c>
      <c r="J99" s="12">
        <f t="shared" si="9"/>
        <v>2690</v>
      </c>
      <c r="K99" s="12">
        <v>75</v>
      </c>
      <c r="L99" s="12">
        <f t="shared" si="6"/>
        <v>201750</v>
      </c>
      <c r="M99" s="12"/>
      <c r="N99" s="12"/>
      <c r="O99" s="12"/>
      <c r="P99" s="12"/>
      <c r="Q99" s="12"/>
      <c r="R99" s="12"/>
      <c r="S99" s="12"/>
      <c r="T99" s="12">
        <f t="shared" si="7"/>
        <v>0</v>
      </c>
      <c r="U99" s="12"/>
      <c r="V99" s="12"/>
      <c r="W99" s="12">
        <f t="shared" si="8"/>
        <v>0</v>
      </c>
      <c r="X99" s="12">
        <f t="shared" si="10"/>
        <v>201750</v>
      </c>
      <c r="Y99" s="12">
        <v>0</v>
      </c>
      <c r="Z99" s="12">
        <v>0</v>
      </c>
      <c r="AA99" s="12">
        <v>201750</v>
      </c>
      <c r="AB99" s="12">
        <v>0.01</v>
      </c>
    </row>
    <row r="100" spans="1:28" s="158" customFormat="1" ht="15" x14ac:dyDescent="0.25">
      <c r="A100" s="12">
        <v>90</v>
      </c>
      <c r="B100" s="12" t="s">
        <v>52</v>
      </c>
      <c r="C100" s="12"/>
      <c r="D100" s="12"/>
      <c r="E100" s="12" t="s">
        <v>51</v>
      </c>
      <c r="F100" s="12">
        <v>1</v>
      </c>
      <c r="G100" s="12">
        <v>14</v>
      </c>
      <c r="H100" s="12">
        <v>3</v>
      </c>
      <c r="I100" s="12">
        <v>80</v>
      </c>
      <c r="J100" s="12">
        <f t="shared" si="9"/>
        <v>5980</v>
      </c>
      <c r="K100" s="12">
        <v>75</v>
      </c>
      <c r="L100" s="12">
        <f t="shared" si="6"/>
        <v>448500</v>
      </c>
      <c r="M100" s="12"/>
      <c r="N100" s="12"/>
      <c r="O100" s="12"/>
      <c r="P100" s="12"/>
      <c r="Q100" s="12"/>
      <c r="R100" s="12"/>
      <c r="S100" s="12"/>
      <c r="T100" s="12">
        <f t="shared" si="7"/>
        <v>0</v>
      </c>
      <c r="U100" s="12"/>
      <c r="V100" s="12"/>
      <c r="W100" s="12">
        <f t="shared" si="8"/>
        <v>0</v>
      </c>
      <c r="X100" s="12">
        <f t="shared" si="10"/>
        <v>448500</v>
      </c>
      <c r="Y100" s="12">
        <v>0</v>
      </c>
      <c r="Z100" s="12">
        <v>0</v>
      </c>
      <c r="AA100" s="12">
        <v>448500</v>
      </c>
      <c r="AB100" s="12">
        <v>0.01</v>
      </c>
    </row>
    <row r="101" spans="1:28" s="158" customFormat="1" ht="15" x14ac:dyDescent="0.25">
      <c r="A101" s="12">
        <v>91</v>
      </c>
      <c r="B101" s="12" t="s">
        <v>14</v>
      </c>
      <c r="C101" s="12">
        <v>3621</v>
      </c>
      <c r="D101" s="12">
        <v>169</v>
      </c>
      <c r="E101" s="12" t="s">
        <v>51</v>
      </c>
      <c r="F101" s="12">
        <v>1</v>
      </c>
      <c r="G101" s="12">
        <v>2</v>
      </c>
      <c r="H101" s="12"/>
      <c r="I101" s="12">
        <v>86</v>
      </c>
      <c r="J101" s="12">
        <f t="shared" si="9"/>
        <v>886</v>
      </c>
      <c r="K101" s="12">
        <v>430</v>
      </c>
      <c r="L101" s="12">
        <f t="shared" si="6"/>
        <v>380980</v>
      </c>
      <c r="M101" s="12"/>
      <c r="N101" s="12"/>
      <c r="O101" s="12"/>
      <c r="P101" s="12"/>
      <c r="Q101" s="12"/>
      <c r="R101" s="12"/>
      <c r="S101" s="12"/>
      <c r="T101" s="12">
        <f t="shared" si="7"/>
        <v>0</v>
      </c>
      <c r="U101" s="12"/>
      <c r="V101" s="12"/>
      <c r="W101" s="12">
        <f t="shared" si="8"/>
        <v>0</v>
      </c>
      <c r="X101" s="12">
        <f t="shared" si="10"/>
        <v>380980</v>
      </c>
      <c r="Y101" s="12">
        <v>0</v>
      </c>
      <c r="Z101" s="12">
        <v>50</v>
      </c>
      <c r="AA101" s="12">
        <v>0</v>
      </c>
      <c r="AB101" s="12">
        <v>0</v>
      </c>
    </row>
    <row r="102" spans="1:28" s="158" customFormat="1" ht="15" x14ac:dyDescent="0.25">
      <c r="A102" s="12">
        <v>92</v>
      </c>
      <c r="B102" s="12" t="s">
        <v>24</v>
      </c>
      <c r="C102" s="12"/>
      <c r="D102" s="12"/>
      <c r="E102" s="12" t="s">
        <v>51</v>
      </c>
      <c r="F102" s="12">
        <v>1</v>
      </c>
      <c r="G102" s="12">
        <v>6</v>
      </c>
      <c r="H102" s="12"/>
      <c r="I102" s="12"/>
      <c r="J102" s="12">
        <f t="shared" si="9"/>
        <v>2400</v>
      </c>
      <c r="K102" s="12">
        <v>75</v>
      </c>
      <c r="L102" s="12">
        <f t="shared" si="6"/>
        <v>180000</v>
      </c>
      <c r="M102" s="12"/>
      <c r="N102" s="12"/>
      <c r="O102" s="12"/>
      <c r="P102" s="12"/>
      <c r="Q102" s="12"/>
      <c r="R102" s="12"/>
      <c r="S102" s="12"/>
      <c r="T102" s="12">
        <f t="shared" si="7"/>
        <v>0</v>
      </c>
      <c r="U102" s="12"/>
      <c r="V102" s="12"/>
      <c r="W102" s="12">
        <f t="shared" si="8"/>
        <v>0</v>
      </c>
      <c r="X102" s="12">
        <f t="shared" si="10"/>
        <v>180000</v>
      </c>
      <c r="Y102" s="12">
        <v>0</v>
      </c>
      <c r="Z102" s="12">
        <v>0</v>
      </c>
      <c r="AA102" s="12">
        <v>180000</v>
      </c>
      <c r="AB102" s="12">
        <v>0.01</v>
      </c>
    </row>
    <row r="103" spans="1:28" s="158" customFormat="1" ht="15" x14ac:dyDescent="0.25">
      <c r="A103" s="12">
        <v>93</v>
      </c>
      <c r="B103" s="12" t="s">
        <v>14</v>
      </c>
      <c r="C103" s="12">
        <v>2667</v>
      </c>
      <c r="D103" s="12">
        <v>45</v>
      </c>
      <c r="E103" s="12" t="s">
        <v>51</v>
      </c>
      <c r="F103" s="12">
        <v>1</v>
      </c>
      <c r="G103" s="12">
        <v>13</v>
      </c>
      <c r="H103" s="12">
        <v>2</v>
      </c>
      <c r="I103" s="12">
        <v>85</v>
      </c>
      <c r="J103" s="12">
        <f t="shared" si="9"/>
        <v>5485</v>
      </c>
      <c r="K103" s="12">
        <v>75</v>
      </c>
      <c r="L103" s="12">
        <f t="shared" si="6"/>
        <v>411375</v>
      </c>
      <c r="M103" s="12"/>
      <c r="N103" s="12"/>
      <c r="O103" s="12"/>
      <c r="P103" s="12"/>
      <c r="Q103" s="12"/>
      <c r="R103" s="12"/>
      <c r="S103" s="12"/>
      <c r="T103" s="12">
        <f t="shared" si="7"/>
        <v>0</v>
      </c>
      <c r="U103" s="12"/>
      <c r="V103" s="12"/>
      <c r="W103" s="12">
        <f t="shared" si="8"/>
        <v>0</v>
      </c>
      <c r="X103" s="12">
        <f t="shared" si="10"/>
        <v>411375</v>
      </c>
      <c r="Y103" s="12">
        <v>0</v>
      </c>
      <c r="Z103" s="12">
        <v>50</v>
      </c>
      <c r="AA103" s="12">
        <v>0</v>
      </c>
      <c r="AB103" s="12">
        <v>0</v>
      </c>
    </row>
    <row r="104" spans="1:28" s="158" customFormat="1" ht="15" x14ac:dyDescent="0.25">
      <c r="A104" s="12">
        <v>94</v>
      </c>
      <c r="B104" s="12" t="s">
        <v>14</v>
      </c>
      <c r="C104" s="12">
        <v>2779</v>
      </c>
      <c r="D104" s="12">
        <v>125</v>
      </c>
      <c r="E104" s="12" t="s">
        <v>51</v>
      </c>
      <c r="F104" s="12">
        <v>1</v>
      </c>
      <c r="G104" s="12">
        <v>6</v>
      </c>
      <c r="H104" s="12"/>
      <c r="I104" s="12">
        <v>55</v>
      </c>
      <c r="J104" s="12">
        <f t="shared" si="9"/>
        <v>2455</v>
      </c>
      <c r="K104" s="12">
        <v>75</v>
      </c>
      <c r="L104" s="12">
        <f t="shared" si="6"/>
        <v>184125</v>
      </c>
      <c r="M104" s="12"/>
      <c r="N104" s="12"/>
      <c r="O104" s="12"/>
      <c r="P104" s="12"/>
      <c r="Q104" s="12"/>
      <c r="R104" s="12"/>
      <c r="S104" s="12"/>
      <c r="T104" s="12">
        <f t="shared" si="7"/>
        <v>0</v>
      </c>
      <c r="U104" s="12"/>
      <c r="V104" s="12"/>
      <c r="W104" s="12">
        <f t="shared" si="8"/>
        <v>0</v>
      </c>
      <c r="X104" s="12">
        <f t="shared" si="10"/>
        <v>184125</v>
      </c>
      <c r="Y104" s="12">
        <v>0</v>
      </c>
      <c r="Z104" s="12">
        <v>50</v>
      </c>
      <c r="AA104" s="12">
        <v>0</v>
      </c>
      <c r="AB104" s="12">
        <v>0</v>
      </c>
    </row>
    <row r="105" spans="1:28" s="158" customFormat="1" ht="15" x14ac:dyDescent="0.25">
      <c r="A105" s="12">
        <v>95</v>
      </c>
      <c r="B105" s="12" t="s">
        <v>14</v>
      </c>
      <c r="C105" s="12">
        <v>2845</v>
      </c>
      <c r="D105" s="12">
        <v>483</v>
      </c>
      <c r="E105" s="12" t="s">
        <v>51</v>
      </c>
      <c r="F105" s="12">
        <v>1</v>
      </c>
      <c r="G105" s="12">
        <v>4</v>
      </c>
      <c r="H105" s="12"/>
      <c r="I105" s="12">
        <v>85</v>
      </c>
      <c r="J105" s="12">
        <f t="shared" si="9"/>
        <v>1685</v>
      </c>
      <c r="K105" s="12">
        <v>75</v>
      </c>
      <c r="L105" s="12">
        <f t="shared" si="6"/>
        <v>126375</v>
      </c>
      <c r="M105" s="12"/>
      <c r="N105" s="12"/>
      <c r="O105" s="12"/>
      <c r="P105" s="12"/>
      <c r="Q105" s="12"/>
      <c r="R105" s="12"/>
      <c r="S105" s="12"/>
      <c r="T105" s="12">
        <f t="shared" si="7"/>
        <v>0</v>
      </c>
      <c r="U105" s="12"/>
      <c r="V105" s="12"/>
      <c r="W105" s="12">
        <f t="shared" si="8"/>
        <v>0</v>
      </c>
      <c r="X105" s="12">
        <f t="shared" si="10"/>
        <v>126375</v>
      </c>
      <c r="Y105" s="12">
        <v>0</v>
      </c>
      <c r="Z105" s="12">
        <v>50</v>
      </c>
      <c r="AA105" s="12">
        <v>0</v>
      </c>
      <c r="AB105" s="12">
        <v>0</v>
      </c>
    </row>
    <row r="106" spans="1:28" s="158" customFormat="1" ht="15" x14ac:dyDescent="0.25">
      <c r="A106" s="12">
        <v>96</v>
      </c>
      <c r="B106" s="12" t="s">
        <v>14</v>
      </c>
      <c r="C106" s="12">
        <v>4122</v>
      </c>
      <c r="D106" s="12">
        <v>129</v>
      </c>
      <c r="E106" s="12" t="s">
        <v>51</v>
      </c>
      <c r="F106" s="12">
        <v>1</v>
      </c>
      <c r="G106" s="12">
        <v>7</v>
      </c>
      <c r="H106" s="12">
        <v>1</v>
      </c>
      <c r="I106" s="12">
        <v>67</v>
      </c>
      <c r="J106" s="12">
        <f t="shared" si="9"/>
        <v>2967</v>
      </c>
      <c r="K106" s="12">
        <v>75</v>
      </c>
      <c r="L106" s="12">
        <f t="shared" si="6"/>
        <v>222525</v>
      </c>
      <c r="M106" s="12"/>
      <c r="N106" s="12"/>
      <c r="O106" s="12"/>
      <c r="P106" s="12"/>
      <c r="Q106" s="12"/>
      <c r="R106" s="12"/>
      <c r="S106" s="12"/>
      <c r="T106" s="12">
        <f t="shared" si="7"/>
        <v>0</v>
      </c>
      <c r="U106" s="12"/>
      <c r="V106" s="12"/>
      <c r="W106" s="12">
        <f t="shared" si="8"/>
        <v>0</v>
      </c>
      <c r="X106" s="12">
        <f t="shared" si="10"/>
        <v>222525</v>
      </c>
      <c r="Y106" s="12">
        <v>0</v>
      </c>
      <c r="Z106" s="12">
        <v>50</v>
      </c>
      <c r="AA106" s="12">
        <v>0</v>
      </c>
      <c r="AB106" s="12">
        <v>0</v>
      </c>
    </row>
    <row r="107" spans="1:28" s="158" customFormat="1" ht="15" x14ac:dyDescent="0.25">
      <c r="A107" s="12">
        <v>97</v>
      </c>
      <c r="B107" s="12" t="s">
        <v>14</v>
      </c>
      <c r="C107" s="12">
        <v>5552</v>
      </c>
      <c r="D107" s="12">
        <v>164</v>
      </c>
      <c r="E107" s="12" t="s">
        <v>51</v>
      </c>
      <c r="F107" s="12">
        <v>1</v>
      </c>
      <c r="G107" s="12">
        <v>3</v>
      </c>
      <c r="H107" s="12"/>
      <c r="I107" s="12"/>
      <c r="J107" s="12">
        <f t="shared" si="9"/>
        <v>1200</v>
      </c>
      <c r="K107" s="12">
        <v>75</v>
      </c>
      <c r="L107" s="12">
        <f t="shared" si="6"/>
        <v>90000</v>
      </c>
      <c r="M107" s="12"/>
      <c r="N107" s="12"/>
      <c r="O107" s="12"/>
      <c r="P107" s="12"/>
      <c r="Q107" s="12"/>
      <c r="R107" s="12"/>
      <c r="S107" s="12"/>
      <c r="T107" s="12">
        <f t="shared" si="7"/>
        <v>0</v>
      </c>
      <c r="U107" s="12"/>
      <c r="V107" s="12"/>
      <c r="W107" s="12">
        <f t="shared" si="8"/>
        <v>0</v>
      </c>
      <c r="X107" s="12">
        <f t="shared" si="10"/>
        <v>90000</v>
      </c>
      <c r="Y107" s="12">
        <v>0</v>
      </c>
      <c r="Z107" s="12">
        <v>50</v>
      </c>
      <c r="AA107" s="12">
        <v>0</v>
      </c>
      <c r="AB107" s="12">
        <v>0</v>
      </c>
    </row>
    <row r="108" spans="1:28" s="158" customFormat="1" ht="15" x14ac:dyDescent="0.25">
      <c r="A108" s="12">
        <v>98</v>
      </c>
      <c r="B108" s="12" t="s">
        <v>14</v>
      </c>
      <c r="C108" s="12"/>
      <c r="D108" s="12">
        <v>294</v>
      </c>
      <c r="E108" s="12" t="s">
        <v>51</v>
      </c>
      <c r="F108" s="12">
        <v>2</v>
      </c>
      <c r="G108" s="12"/>
      <c r="H108" s="12">
        <v>1</v>
      </c>
      <c r="I108" s="12">
        <v>35</v>
      </c>
      <c r="J108" s="12">
        <f t="shared" si="9"/>
        <v>135</v>
      </c>
      <c r="K108" s="12">
        <v>450</v>
      </c>
      <c r="L108" s="12">
        <f t="shared" si="6"/>
        <v>60750</v>
      </c>
      <c r="M108" s="12"/>
      <c r="N108" s="12"/>
      <c r="O108" s="12"/>
      <c r="P108" s="12"/>
      <c r="Q108" s="12"/>
      <c r="R108" s="12"/>
      <c r="S108" s="12"/>
      <c r="T108" s="12">
        <f t="shared" si="7"/>
        <v>0</v>
      </c>
      <c r="U108" s="12"/>
      <c r="V108" s="12"/>
      <c r="W108" s="12">
        <f t="shared" si="8"/>
        <v>0</v>
      </c>
      <c r="X108" s="12">
        <f t="shared" si="10"/>
        <v>60750</v>
      </c>
      <c r="Y108" s="12">
        <v>0</v>
      </c>
      <c r="Z108" s="12">
        <v>50</v>
      </c>
      <c r="AA108" s="12">
        <v>0</v>
      </c>
      <c r="AB108" s="12">
        <v>0</v>
      </c>
    </row>
    <row r="109" spans="1:28" s="158" customFormat="1" ht="15" x14ac:dyDescent="0.25">
      <c r="A109" s="12">
        <v>99</v>
      </c>
      <c r="B109" s="12" t="s">
        <v>45</v>
      </c>
      <c r="C109" s="12"/>
      <c r="D109" s="12">
        <v>131</v>
      </c>
      <c r="E109" s="12" t="s">
        <v>51</v>
      </c>
      <c r="F109" s="12">
        <v>1</v>
      </c>
      <c r="G109" s="12">
        <v>13</v>
      </c>
      <c r="H109" s="12">
        <v>2</v>
      </c>
      <c r="I109" s="12">
        <v>65</v>
      </c>
      <c r="J109" s="12">
        <f t="shared" si="9"/>
        <v>5465</v>
      </c>
      <c r="K109" s="12">
        <v>130</v>
      </c>
      <c r="L109" s="12">
        <f t="shared" si="6"/>
        <v>710450</v>
      </c>
      <c r="M109" s="12"/>
      <c r="N109" s="12"/>
      <c r="O109" s="12"/>
      <c r="P109" s="12"/>
      <c r="Q109" s="12"/>
      <c r="R109" s="12"/>
      <c r="S109" s="12"/>
      <c r="T109" s="12">
        <f t="shared" si="7"/>
        <v>0</v>
      </c>
      <c r="U109" s="12"/>
      <c r="V109" s="12"/>
      <c r="W109" s="12">
        <f t="shared" si="8"/>
        <v>0</v>
      </c>
      <c r="X109" s="12">
        <f t="shared" si="10"/>
        <v>710450</v>
      </c>
      <c r="Y109" s="12">
        <v>0</v>
      </c>
      <c r="Z109" s="12">
        <v>0</v>
      </c>
      <c r="AA109" s="12">
        <v>710450</v>
      </c>
      <c r="AB109" s="12">
        <v>0.01</v>
      </c>
    </row>
    <row r="110" spans="1:28" s="158" customFormat="1" ht="15" x14ac:dyDescent="0.25">
      <c r="A110" s="12">
        <v>100</v>
      </c>
      <c r="B110" s="12" t="s">
        <v>14</v>
      </c>
      <c r="C110" s="12">
        <v>2430</v>
      </c>
      <c r="D110" s="12">
        <v>53</v>
      </c>
      <c r="E110" s="12" t="s">
        <v>51</v>
      </c>
      <c r="F110" s="12">
        <v>1</v>
      </c>
      <c r="G110" s="12"/>
      <c r="H110" s="12">
        <v>2</v>
      </c>
      <c r="I110" s="12">
        <v>14</v>
      </c>
      <c r="J110" s="12">
        <f t="shared" si="9"/>
        <v>214</v>
      </c>
      <c r="K110" s="12">
        <v>75</v>
      </c>
      <c r="L110" s="12">
        <f t="shared" si="6"/>
        <v>16050</v>
      </c>
      <c r="M110" s="12"/>
      <c r="N110" s="12"/>
      <c r="O110" s="12"/>
      <c r="P110" s="12"/>
      <c r="Q110" s="12"/>
      <c r="R110" s="12"/>
      <c r="S110" s="12"/>
      <c r="T110" s="12">
        <f t="shared" si="7"/>
        <v>0</v>
      </c>
      <c r="U110" s="12"/>
      <c r="V110" s="12"/>
      <c r="W110" s="12">
        <f t="shared" si="8"/>
        <v>0</v>
      </c>
      <c r="X110" s="12">
        <f t="shared" si="10"/>
        <v>16050</v>
      </c>
      <c r="Y110" s="12">
        <v>0</v>
      </c>
      <c r="Z110" s="12">
        <v>50</v>
      </c>
      <c r="AA110" s="12">
        <v>0</v>
      </c>
      <c r="AB110" s="12">
        <v>0</v>
      </c>
    </row>
    <row r="111" spans="1:28" s="158" customFormat="1" ht="15" x14ac:dyDescent="0.25">
      <c r="A111" s="12">
        <v>101</v>
      </c>
      <c r="B111" s="12" t="s">
        <v>14</v>
      </c>
      <c r="C111" s="12">
        <v>2431</v>
      </c>
      <c r="D111" s="12">
        <v>54</v>
      </c>
      <c r="E111" s="12" t="s">
        <v>51</v>
      </c>
      <c r="F111" s="12">
        <v>1</v>
      </c>
      <c r="G111" s="12"/>
      <c r="H111" s="12">
        <v>1</v>
      </c>
      <c r="I111" s="12">
        <v>77</v>
      </c>
      <c r="J111" s="12">
        <f t="shared" si="9"/>
        <v>177</v>
      </c>
      <c r="K111" s="12">
        <v>75</v>
      </c>
      <c r="L111" s="12">
        <f t="shared" si="6"/>
        <v>13275</v>
      </c>
      <c r="M111" s="12"/>
      <c r="N111" s="12"/>
      <c r="O111" s="12"/>
      <c r="P111" s="12"/>
      <c r="Q111" s="12"/>
      <c r="R111" s="12"/>
      <c r="S111" s="12"/>
      <c r="T111" s="12">
        <f t="shared" si="7"/>
        <v>0</v>
      </c>
      <c r="U111" s="12"/>
      <c r="V111" s="12"/>
      <c r="W111" s="12">
        <f t="shared" si="8"/>
        <v>0</v>
      </c>
      <c r="X111" s="12">
        <f t="shared" si="10"/>
        <v>13275</v>
      </c>
      <c r="Y111" s="12">
        <v>0</v>
      </c>
      <c r="Z111" s="12">
        <v>50</v>
      </c>
      <c r="AA111" s="12">
        <v>0</v>
      </c>
      <c r="AB111" s="12">
        <v>0</v>
      </c>
    </row>
    <row r="112" spans="1:28" s="158" customFormat="1" ht="15" x14ac:dyDescent="0.25">
      <c r="A112" s="12">
        <v>102</v>
      </c>
      <c r="B112" s="12" t="s">
        <v>14</v>
      </c>
      <c r="C112" s="12">
        <v>4133</v>
      </c>
      <c r="D112" s="12">
        <v>276</v>
      </c>
      <c r="E112" s="12" t="s">
        <v>51</v>
      </c>
      <c r="F112" s="12">
        <v>1</v>
      </c>
      <c r="G112" s="12">
        <v>1</v>
      </c>
      <c r="H112" s="12">
        <v>2</v>
      </c>
      <c r="I112" s="12">
        <v>25</v>
      </c>
      <c r="J112" s="12">
        <f t="shared" si="9"/>
        <v>625</v>
      </c>
      <c r="K112" s="12">
        <v>75</v>
      </c>
      <c r="L112" s="12">
        <f t="shared" si="6"/>
        <v>46875</v>
      </c>
      <c r="M112" s="12"/>
      <c r="N112" s="12"/>
      <c r="O112" s="12"/>
      <c r="P112" s="12"/>
      <c r="Q112" s="12"/>
      <c r="R112" s="12"/>
      <c r="S112" s="12"/>
      <c r="T112" s="12">
        <f t="shared" si="7"/>
        <v>0</v>
      </c>
      <c r="U112" s="12"/>
      <c r="V112" s="12"/>
      <c r="W112" s="12">
        <f t="shared" si="8"/>
        <v>0</v>
      </c>
      <c r="X112" s="12">
        <f t="shared" si="10"/>
        <v>46875</v>
      </c>
      <c r="Y112" s="12">
        <v>0</v>
      </c>
      <c r="Z112" s="12">
        <v>50</v>
      </c>
      <c r="AA112" s="12">
        <v>0</v>
      </c>
      <c r="AB112" s="12">
        <v>0</v>
      </c>
    </row>
    <row r="113" spans="1:28" s="158" customFormat="1" ht="15" x14ac:dyDescent="0.25">
      <c r="A113" s="12">
        <v>103</v>
      </c>
      <c r="B113" s="12" t="s">
        <v>14</v>
      </c>
      <c r="C113" s="12">
        <v>4134</v>
      </c>
      <c r="D113" s="12">
        <v>555</v>
      </c>
      <c r="E113" s="12" t="s">
        <v>51</v>
      </c>
      <c r="F113" s="12">
        <v>1</v>
      </c>
      <c r="G113" s="12"/>
      <c r="H113" s="12">
        <v>3</v>
      </c>
      <c r="I113" s="12">
        <v>61</v>
      </c>
      <c r="J113" s="12">
        <f t="shared" si="9"/>
        <v>361</v>
      </c>
      <c r="K113" s="12">
        <v>75</v>
      </c>
      <c r="L113" s="12">
        <f t="shared" si="6"/>
        <v>27075</v>
      </c>
      <c r="M113" s="12"/>
      <c r="N113" s="12"/>
      <c r="O113" s="12"/>
      <c r="P113" s="12"/>
      <c r="Q113" s="12"/>
      <c r="R113" s="12"/>
      <c r="S113" s="12"/>
      <c r="T113" s="12">
        <f t="shared" si="7"/>
        <v>0</v>
      </c>
      <c r="U113" s="12"/>
      <c r="V113" s="12"/>
      <c r="W113" s="12">
        <f t="shared" si="8"/>
        <v>0</v>
      </c>
      <c r="X113" s="12">
        <f t="shared" si="10"/>
        <v>27075</v>
      </c>
      <c r="Y113" s="12">
        <v>0</v>
      </c>
      <c r="Z113" s="12">
        <v>50</v>
      </c>
      <c r="AA113" s="12">
        <v>0</v>
      </c>
      <c r="AB113" s="12">
        <v>0</v>
      </c>
    </row>
    <row r="114" spans="1:28" s="158" customFormat="1" ht="15" x14ac:dyDescent="0.25">
      <c r="A114" s="12">
        <v>104</v>
      </c>
      <c r="B114" s="12" t="s">
        <v>14</v>
      </c>
      <c r="C114" s="12">
        <v>4135</v>
      </c>
      <c r="D114" s="12">
        <v>277</v>
      </c>
      <c r="E114" s="12" t="s">
        <v>51</v>
      </c>
      <c r="F114" s="12">
        <v>1</v>
      </c>
      <c r="G114" s="12"/>
      <c r="H114" s="12">
        <v>2</v>
      </c>
      <c r="I114" s="12">
        <v>93</v>
      </c>
      <c r="J114" s="12">
        <f t="shared" si="9"/>
        <v>293</v>
      </c>
      <c r="K114" s="12">
        <v>75</v>
      </c>
      <c r="L114" s="12">
        <f t="shared" si="6"/>
        <v>21975</v>
      </c>
      <c r="M114" s="12"/>
      <c r="N114" s="12"/>
      <c r="O114" s="12"/>
      <c r="P114" s="12"/>
      <c r="Q114" s="12"/>
      <c r="R114" s="12"/>
      <c r="S114" s="12"/>
      <c r="T114" s="12">
        <f t="shared" si="7"/>
        <v>0</v>
      </c>
      <c r="U114" s="12"/>
      <c r="V114" s="12"/>
      <c r="W114" s="12">
        <f t="shared" si="8"/>
        <v>0</v>
      </c>
      <c r="X114" s="12">
        <f t="shared" si="10"/>
        <v>21975</v>
      </c>
      <c r="Y114" s="12">
        <v>0</v>
      </c>
      <c r="Z114" s="12">
        <v>50</v>
      </c>
      <c r="AA114" s="12">
        <v>0</v>
      </c>
      <c r="AB114" s="12">
        <v>0</v>
      </c>
    </row>
    <row r="115" spans="1:28" s="158" customFormat="1" ht="15" x14ac:dyDescent="0.25">
      <c r="A115" s="12">
        <v>105</v>
      </c>
      <c r="B115" s="12" t="s">
        <v>14</v>
      </c>
      <c r="C115" s="12">
        <v>1982</v>
      </c>
      <c r="D115" s="12">
        <v>62</v>
      </c>
      <c r="E115" s="12" t="s">
        <v>51</v>
      </c>
      <c r="F115" s="12">
        <v>1</v>
      </c>
      <c r="G115" s="12">
        <v>18</v>
      </c>
      <c r="H115" s="12"/>
      <c r="I115" s="12">
        <v>45</v>
      </c>
      <c r="J115" s="12">
        <f t="shared" si="9"/>
        <v>7245</v>
      </c>
      <c r="K115" s="12">
        <v>75</v>
      </c>
      <c r="L115" s="12">
        <f t="shared" si="6"/>
        <v>543375</v>
      </c>
      <c r="M115" s="12"/>
      <c r="N115" s="12"/>
      <c r="O115" s="12"/>
      <c r="P115" s="12"/>
      <c r="Q115" s="12"/>
      <c r="R115" s="12"/>
      <c r="S115" s="12"/>
      <c r="T115" s="12">
        <f t="shared" si="7"/>
        <v>0</v>
      </c>
      <c r="U115" s="12"/>
      <c r="V115" s="12"/>
      <c r="W115" s="12">
        <f t="shared" si="8"/>
        <v>0</v>
      </c>
      <c r="X115" s="12">
        <f t="shared" si="10"/>
        <v>543375</v>
      </c>
      <c r="Y115" s="12">
        <v>0</v>
      </c>
      <c r="Z115" s="12">
        <v>50</v>
      </c>
      <c r="AA115" s="12">
        <v>0</v>
      </c>
      <c r="AB115" s="12">
        <v>0</v>
      </c>
    </row>
    <row r="116" spans="1:28" s="158" customFormat="1" ht="15" x14ac:dyDescent="0.25">
      <c r="A116" s="12">
        <v>106</v>
      </c>
      <c r="B116" s="12" t="s">
        <v>14</v>
      </c>
      <c r="C116" s="12">
        <v>4115</v>
      </c>
      <c r="D116" s="12">
        <v>97</v>
      </c>
      <c r="E116" s="12" t="s">
        <v>51</v>
      </c>
      <c r="F116" s="12">
        <v>1</v>
      </c>
      <c r="G116" s="12">
        <v>6</v>
      </c>
      <c r="H116" s="12"/>
      <c r="I116" s="12">
        <v>24</v>
      </c>
      <c r="J116" s="12">
        <f t="shared" si="9"/>
        <v>2424</v>
      </c>
      <c r="K116" s="12">
        <v>350</v>
      </c>
      <c r="L116" s="12">
        <f t="shared" si="6"/>
        <v>848400</v>
      </c>
      <c r="M116" s="12"/>
      <c r="N116" s="12"/>
      <c r="O116" s="12"/>
      <c r="P116" s="12"/>
      <c r="Q116" s="12"/>
      <c r="R116" s="12"/>
      <c r="S116" s="12"/>
      <c r="T116" s="12">
        <f t="shared" si="7"/>
        <v>0</v>
      </c>
      <c r="U116" s="12"/>
      <c r="V116" s="12"/>
      <c r="W116" s="12">
        <f t="shared" si="8"/>
        <v>0</v>
      </c>
      <c r="X116" s="12">
        <f t="shared" si="10"/>
        <v>848400</v>
      </c>
      <c r="Y116" s="12">
        <v>0</v>
      </c>
      <c r="Z116" s="12">
        <v>50</v>
      </c>
      <c r="AA116" s="12">
        <v>0</v>
      </c>
      <c r="AB116" s="12">
        <v>0</v>
      </c>
    </row>
    <row r="117" spans="1:28" s="158" customFormat="1" ht="15" x14ac:dyDescent="0.25">
      <c r="A117" s="12">
        <v>107</v>
      </c>
      <c r="B117" s="12" t="s">
        <v>14</v>
      </c>
      <c r="C117" s="12">
        <v>3266</v>
      </c>
      <c r="D117" s="12">
        <v>247</v>
      </c>
      <c r="E117" s="12" t="s">
        <v>51</v>
      </c>
      <c r="F117" s="12">
        <v>1</v>
      </c>
      <c r="G117" s="12">
        <v>15</v>
      </c>
      <c r="H117" s="12"/>
      <c r="I117" s="12">
        <v>10</v>
      </c>
      <c r="J117" s="12">
        <f t="shared" si="9"/>
        <v>6010</v>
      </c>
      <c r="K117" s="12">
        <v>75</v>
      </c>
      <c r="L117" s="12">
        <f t="shared" si="6"/>
        <v>450750</v>
      </c>
      <c r="M117" s="12"/>
      <c r="N117" s="12"/>
      <c r="O117" s="12"/>
      <c r="P117" s="12"/>
      <c r="Q117" s="12"/>
      <c r="R117" s="12"/>
      <c r="S117" s="12"/>
      <c r="T117" s="12">
        <f t="shared" si="7"/>
        <v>0</v>
      </c>
      <c r="U117" s="12"/>
      <c r="V117" s="12"/>
      <c r="W117" s="12">
        <f t="shared" si="8"/>
        <v>0</v>
      </c>
      <c r="X117" s="12">
        <f t="shared" si="10"/>
        <v>450750</v>
      </c>
      <c r="Y117" s="12">
        <v>0</v>
      </c>
      <c r="Z117" s="12">
        <v>50</v>
      </c>
      <c r="AA117" s="12">
        <v>0</v>
      </c>
      <c r="AB117" s="12">
        <v>0</v>
      </c>
    </row>
    <row r="118" spans="1:28" s="158" customFormat="1" ht="15" x14ac:dyDescent="0.25">
      <c r="A118" s="12">
        <v>108</v>
      </c>
      <c r="B118" s="12" t="s">
        <v>14</v>
      </c>
      <c r="C118" s="12">
        <v>4438</v>
      </c>
      <c r="D118" s="12">
        <v>22</v>
      </c>
      <c r="E118" s="12" t="s">
        <v>51</v>
      </c>
      <c r="F118" s="12">
        <v>1</v>
      </c>
      <c r="G118" s="12">
        <v>15</v>
      </c>
      <c r="H118" s="12">
        <v>1</v>
      </c>
      <c r="I118" s="12">
        <v>85</v>
      </c>
      <c r="J118" s="12">
        <f t="shared" si="9"/>
        <v>6185</v>
      </c>
      <c r="K118" s="12">
        <v>75</v>
      </c>
      <c r="L118" s="12">
        <f t="shared" si="6"/>
        <v>463875</v>
      </c>
      <c r="M118" s="12"/>
      <c r="N118" s="12"/>
      <c r="O118" s="12"/>
      <c r="P118" s="12"/>
      <c r="Q118" s="12"/>
      <c r="R118" s="12"/>
      <c r="S118" s="12"/>
      <c r="T118" s="12">
        <f t="shared" si="7"/>
        <v>0</v>
      </c>
      <c r="U118" s="12"/>
      <c r="V118" s="12"/>
      <c r="W118" s="12">
        <f t="shared" si="8"/>
        <v>0</v>
      </c>
      <c r="X118" s="12">
        <f t="shared" si="10"/>
        <v>463875</v>
      </c>
      <c r="Y118" s="12">
        <v>0</v>
      </c>
      <c r="Z118" s="12">
        <v>50</v>
      </c>
      <c r="AA118" s="12">
        <v>0</v>
      </c>
      <c r="AB118" s="12">
        <v>0</v>
      </c>
    </row>
    <row r="119" spans="1:28" s="158" customFormat="1" ht="15" x14ac:dyDescent="0.25">
      <c r="A119" s="12">
        <v>109</v>
      </c>
      <c r="B119" s="12" t="s">
        <v>14</v>
      </c>
      <c r="C119" s="12">
        <v>3815</v>
      </c>
      <c r="D119" s="12">
        <v>147</v>
      </c>
      <c r="E119" s="12" t="s">
        <v>51</v>
      </c>
      <c r="F119" s="12">
        <v>1</v>
      </c>
      <c r="G119" s="12">
        <v>14</v>
      </c>
      <c r="H119" s="12">
        <v>2</v>
      </c>
      <c r="I119" s="12">
        <v>34</v>
      </c>
      <c r="J119" s="12">
        <f t="shared" si="9"/>
        <v>5834</v>
      </c>
      <c r="K119" s="12">
        <v>100</v>
      </c>
      <c r="L119" s="12">
        <f t="shared" si="6"/>
        <v>583400</v>
      </c>
      <c r="M119" s="12"/>
      <c r="N119" s="12"/>
      <c r="O119" s="12"/>
      <c r="P119" s="12"/>
      <c r="Q119" s="12"/>
      <c r="R119" s="12"/>
      <c r="S119" s="12"/>
      <c r="T119" s="12">
        <f t="shared" si="7"/>
        <v>0</v>
      </c>
      <c r="U119" s="12"/>
      <c r="V119" s="12"/>
      <c r="W119" s="12">
        <f t="shared" si="8"/>
        <v>0</v>
      </c>
      <c r="X119" s="12">
        <f t="shared" si="10"/>
        <v>583400</v>
      </c>
      <c r="Y119" s="12">
        <v>0</v>
      </c>
      <c r="Z119" s="12">
        <v>50</v>
      </c>
      <c r="AA119" s="12">
        <v>0</v>
      </c>
      <c r="AB119" s="12">
        <v>0</v>
      </c>
    </row>
    <row r="120" spans="1:28" s="158" customFormat="1" ht="15" x14ac:dyDescent="0.25">
      <c r="A120" s="12">
        <v>110</v>
      </c>
      <c r="B120" s="12" t="s">
        <v>14</v>
      </c>
      <c r="C120" s="12">
        <v>1601</v>
      </c>
      <c r="D120" s="12">
        <v>480</v>
      </c>
      <c r="E120" s="12" t="s">
        <v>51</v>
      </c>
      <c r="F120" s="12">
        <v>1</v>
      </c>
      <c r="G120" s="12">
        <v>5</v>
      </c>
      <c r="H120" s="12">
        <v>1</v>
      </c>
      <c r="I120" s="12">
        <v>31</v>
      </c>
      <c r="J120" s="12">
        <f t="shared" si="9"/>
        <v>2131</v>
      </c>
      <c r="K120" s="12">
        <v>320</v>
      </c>
      <c r="L120" s="12">
        <f t="shared" si="6"/>
        <v>681920</v>
      </c>
      <c r="M120" s="12"/>
      <c r="N120" s="12"/>
      <c r="O120" s="12"/>
      <c r="P120" s="12"/>
      <c r="Q120" s="12"/>
      <c r="R120" s="12"/>
      <c r="S120" s="12"/>
      <c r="T120" s="12">
        <f t="shared" si="7"/>
        <v>0</v>
      </c>
      <c r="U120" s="12"/>
      <c r="V120" s="12"/>
      <c r="W120" s="12">
        <f t="shared" si="8"/>
        <v>0</v>
      </c>
      <c r="X120" s="12">
        <f t="shared" si="10"/>
        <v>681920</v>
      </c>
      <c r="Y120" s="12">
        <v>0</v>
      </c>
      <c r="Z120" s="12">
        <v>50</v>
      </c>
      <c r="AA120" s="12">
        <v>0</v>
      </c>
      <c r="AB120" s="12">
        <v>0</v>
      </c>
    </row>
    <row r="121" spans="1:28" s="158" customFormat="1" ht="15" x14ac:dyDescent="0.25">
      <c r="A121" s="12">
        <v>111</v>
      </c>
      <c r="B121" s="12" t="s">
        <v>14</v>
      </c>
      <c r="C121" s="12">
        <v>1602</v>
      </c>
      <c r="D121" s="12">
        <v>481</v>
      </c>
      <c r="E121" s="12" t="s">
        <v>51</v>
      </c>
      <c r="F121" s="12">
        <v>1</v>
      </c>
      <c r="G121" s="12">
        <v>7</v>
      </c>
      <c r="H121" s="12">
        <v>3</v>
      </c>
      <c r="I121" s="12">
        <v>69</v>
      </c>
      <c r="J121" s="12">
        <f t="shared" si="9"/>
        <v>3169</v>
      </c>
      <c r="K121" s="12">
        <v>180</v>
      </c>
      <c r="L121" s="12">
        <f t="shared" ref="L121:L236" si="11">J121*K121</f>
        <v>570420</v>
      </c>
      <c r="M121" s="12"/>
      <c r="N121" s="12"/>
      <c r="O121" s="12"/>
      <c r="P121" s="12"/>
      <c r="Q121" s="12"/>
      <c r="R121" s="12"/>
      <c r="S121" s="12"/>
      <c r="T121" s="12">
        <f t="shared" si="7"/>
        <v>0</v>
      </c>
      <c r="U121" s="12"/>
      <c r="V121" s="12"/>
      <c r="W121" s="12">
        <f t="shared" si="8"/>
        <v>0</v>
      </c>
      <c r="X121" s="12">
        <f t="shared" si="10"/>
        <v>570420</v>
      </c>
      <c r="Y121" s="12">
        <v>0</v>
      </c>
      <c r="Z121" s="12">
        <v>50</v>
      </c>
      <c r="AA121" s="12">
        <v>0</v>
      </c>
      <c r="AB121" s="12">
        <v>0</v>
      </c>
    </row>
    <row r="122" spans="1:28" s="158" customFormat="1" ht="15" x14ac:dyDescent="0.25">
      <c r="A122" s="12">
        <v>112</v>
      </c>
      <c r="B122" s="12" t="s">
        <v>14</v>
      </c>
      <c r="C122" s="12">
        <v>2682</v>
      </c>
      <c r="D122" s="12">
        <v>260</v>
      </c>
      <c r="E122" s="12" t="s">
        <v>51</v>
      </c>
      <c r="F122" s="12">
        <v>1</v>
      </c>
      <c r="G122" s="12">
        <v>3</v>
      </c>
      <c r="H122" s="12">
        <v>1</v>
      </c>
      <c r="I122" s="12">
        <v>43</v>
      </c>
      <c r="J122" s="12">
        <f t="shared" si="9"/>
        <v>1343</v>
      </c>
      <c r="K122" s="12">
        <v>75</v>
      </c>
      <c r="L122" s="12">
        <f t="shared" si="11"/>
        <v>100725</v>
      </c>
      <c r="M122" s="12"/>
      <c r="N122" s="12"/>
      <c r="O122" s="12"/>
      <c r="P122" s="12"/>
      <c r="Q122" s="12"/>
      <c r="R122" s="12"/>
      <c r="S122" s="12"/>
      <c r="T122" s="12">
        <f t="shared" si="7"/>
        <v>0</v>
      </c>
      <c r="U122" s="12"/>
      <c r="V122" s="12"/>
      <c r="W122" s="12">
        <f t="shared" si="8"/>
        <v>0</v>
      </c>
      <c r="X122" s="12">
        <f t="shared" si="10"/>
        <v>100725</v>
      </c>
      <c r="Y122" s="12">
        <v>0</v>
      </c>
      <c r="Z122" s="12">
        <v>50</v>
      </c>
      <c r="AA122" s="12">
        <v>0</v>
      </c>
      <c r="AB122" s="12">
        <v>0</v>
      </c>
    </row>
    <row r="123" spans="1:28" s="158" customFormat="1" ht="15" x14ac:dyDescent="0.25">
      <c r="A123" s="12">
        <v>113</v>
      </c>
      <c r="B123" s="12" t="s">
        <v>14</v>
      </c>
      <c r="C123" s="12"/>
      <c r="D123" s="12">
        <v>251</v>
      </c>
      <c r="E123" s="12" t="s">
        <v>51</v>
      </c>
      <c r="F123" s="12">
        <v>1</v>
      </c>
      <c r="G123" s="12">
        <v>3</v>
      </c>
      <c r="H123" s="12">
        <v>3</v>
      </c>
      <c r="I123" s="12">
        <v>63</v>
      </c>
      <c r="J123" s="12">
        <f t="shared" si="9"/>
        <v>1563</v>
      </c>
      <c r="K123" s="12">
        <v>100</v>
      </c>
      <c r="L123" s="12">
        <f t="shared" si="11"/>
        <v>156300</v>
      </c>
      <c r="M123" s="12"/>
      <c r="N123" s="12"/>
      <c r="O123" s="12"/>
      <c r="P123" s="12"/>
      <c r="Q123" s="12"/>
      <c r="R123" s="12"/>
      <c r="S123" s="12"/>
      <c r="T123" s="12">
        <f t="shared" si="7"/>
        <v>0</v>
      </c>
      <c r="U123" s="12"/>
      <c r="V123" s="12"/>
      <c r="W123" s="12">
        <f t="shared" si="8"/>
        <v>0</v>
      </c>
      <c r="X123" s="12">
        <f t="shared" si="10"/>
        <v>156300</v>
      </c>
      <c r="Y123" s="12">
        <v>0</v>
      </c>
      <c r="Z123" s="12">
        <v>50</v>
      </c>
      <c r="AA123" s="12">
        <v>0</v>
      </c>
      <c r="AB123" s="12">
        <v>0</v>
      </c>
    </row>
    <row r="124" spans="1:28" s="158" customFormat="1" ht="15" x14ac:dyDescent="0.25">
      <c r="A124" s="12">
        <v>114</v>
      </c>
      <c r="B124" s="12" t="s">
        <v>14</v>
      </c>
      <c r="C124" s="12"/>
      <c r="D124" s="12">
        <v>249</v>
      </c>
      <c r="E124" s="12" t="s">
        <v>51</v>
      </c>
      <c r="F124" s="12">
        <v>1</v>
      </c>
      <c r="G124" s="12">
        <v>2</v>
      </c>
      <c r="H124" s="12">
        <v>2</v>
      </c>
      <c r="I124" s="12"/>
      <c r="J124" s="12">
        <f t="shared" si="9"/>
        <v>1000</v>
      </c>
      <c r="K124" s="12">
        <v>75</v>
      </c>
      <c r="L124" s="12">
        <f t="shared" si="11"/>
        <v>75000</v>
      </c>
      <c r="M124" s="12"/>
      <c r="N124" s="12"/>
      <c r="O124" s="12"/>
      <c r="P124" s="12"/>
      <c r="Q124" s="12"/>
      <c r="R124" s="12"/>
      <c r="S124" s="12"/>
      <c r="T124" s="12">
        <f t="shared" si="7"/>
        <v>0</v>
      </c>
      <c r="U124" s="12"/>
      <c r="V124" s="12"/>
      <c r="W124" s="12">
        <f t="shared" si="8"/>
        <v>0</v>
      </c>
      <c r="X124" s="12">
        <f t="shared" si="10"/>
        <v>75000</v>
      </c>
      <c r="Y124" s="12">
        <v>0</v>
      </c>
      <c r="Z124" s="12">
        <v>50</v>
      </c>
      <c r="AA124" s="12">
        <v>0</v>
      </c>
      <c r="AB124" s="12">
        <v>0</v>
      </c>
    </row>
    <row r="125" spans="1:28" s="158" customFormat="1" ht="15" x14ac:dyDescent="0.25">
      <c r="A125" s="12">
        <v>115</v>
      </c>
      <c r="B125" s="12" t="s">
        <v>14</v>
      </c>
      <c r="C125" s="12">
        <v>5436</v>
      </c>
      <c r="D125" s="12">
        <v>152</v>
      </c>
      <c r="E125" s="12" t="s">
        <v>51</v>
      </c>
      <c r="F125" s="12">
        <v>1</v>
      </c>
      <c r="G125" s="12">
        <v>5</v>
      </c>
      <c r="H125" s="12"/>
      <c r="I125" s="12"/>
      <c r="J125" s="12">
        <f t="shared" si="9"/>
        <v>2000</v>
      </c>
      <c r="K125" s="12">
        <v>75</v>
      </c>
      <c r="L125" s="12">
        <f t="shared" si="11"/>
        <v>150000</v>
      </c>
      <c r="M125" s="12"/>
      <c r="N125" s="12"/>
      <c r="O125" s="12"/>
      <c r="P125" s="12"/>
      <c r="Q125" s="12"/>
      <c r="R125" s="12"/>
      <c r="S125" s="12"/>
      <c r="T125" s="12">
        <f t="shared" si="7"/>
        <v>0</v>
      </c>
      <c r="U125" s="12"/>
      <c r="V125" s="12"/>
      <c r="W125" s="12">
        <f t="shared" si="8"/>
        <v>0</v>
      </c>
      <c r="X125" s="12">
        <f t="shared" si="10"/>
        <v>150000</v>
      </c>
      <c r="Y125" s="12">
        <v>0</v>
      </c>
      <c r="Z125" s="12">
        <v>50</v>
      </c>
      <c r="AA125" s="12">
        <v>0</v>
      </c>
      <c r="AB125" s="12">
        <v>0</v>
      </c>
    </row>
    <row r="126" spans="1:28" s="158" customFormat="1" ht="15" x14ac:dyDescent="0.25">
      <c r="A126" s="12">
        <v>116</v>
      </c>
      <c r="B126" s="12" t="s">
        <v>14</v>
      </c>
      <c r="C126" s="12">
        <v>1648</v>
      </c>
      <c r="D126" s="12">
        <v>391</v>
      </c>
      <c r="E126" s="12" t="s">
        <v>51</v>
      </c>
      <c r="F126" s="12">
        <v>1</v>
      </c>
      <c r="G126" s="12">
        <v>4</v>
      </c>
      <c r="H126" s="12">
        <v>2</v>
      </c>
      <c r="I126" s="12">
        <v>43</v>
      </c>
      <c r="J126" s="12">
        <f t="shared" si="9"/>
        <v>1843</v>
      </c>
      <c r="K126" s="12">
        <v>280</v>
      </c>
      <c r="L126" s="12">
        <f t="shared" si="11"/>
        <v>516040</v>
      </c>
      <c r="M126" s="12"/>
      <c r="N126" s="12"/>
      <c r="O126" s="12"/>
      <c r="P126" s="12"/>
      <c r="Q126" s="12"/>
      <c r="R126" s="12"/>
      <c r="S126" s="12"/>
      <c r="T126" s="12">
        <f t="shared" ref="T126:T240" si="12">Q126*S126</f>
        <v>0</v>
      </c>
      <c r="U126" s="12"/>
      <c r="V126" s="12"/>
      <c r="W126" s="12">
        <f t="shared" ref="W126:W687" si="13">T126-V126</f>
        <v>0</v>
      </c>
      <c r="X126" s="12">
        <f t="shared" si="10"/>
        <v>516040</v>
      </c>
      <c r="Y126" s="12">
        <v>0</v>
      </c>
      <c r="Z126" s="12">
        <v>50</v>
      </c>
      <c r="AA126" s="12">
        <v>0</v>
      </c>
      <c r="AB126" s="12">
        <v>0</v>
      </c>
    </row>
    <row r="127" spans="1:28" s="158" customFormat="1" ht="15" x14ac:dyDescent="0.25">
      <c r="A127" s="12">
        <v>117</v>
      </c>
      <c r="B127" s="12" t="s">
        <v>14</v>
      </c>
      <c r="C127" s="12">
        <v>1596</v>
      </c>
      <c r="D127" s="12">
        <v>473</v>
      </c>
      <c r="E127" s="12" t="s">
        <v>51</v>
      </c>
      <c r="F127" s="12">
        <v>1</v>
      </c>
      <c r="G127" s="12">
        <v>4</v>
      </c>
      <c r="H127" s="12"/>
      <c r="I127" s="12"/>
      <c r="J127" s="12">
        <f t="shared" ref="J127:J694" si="14">G127*400+H127*100+I127</f>
        <v>1600</v>
      </c>
      <c r="K127" s="12">
        <v>430</v>
      </c>
      <c r="L127" s="12">
        <f t="shared" si="11"/>
        <v>688000</v>
      </c>
      <c r="M127" s="12"/>
      <c r="N127" s="12"/>
      <c r="O127" s="12"/>
      <c r="P127" s="12"/>
      <c r="Q127" s="12"/>
      <c r="R127" s="12"/>
      <c r="S127" s="12"/>
      <c r="T127" s="12">
        <f t="shared" si="12"/>
        <v>0</v>
      </c>
      <c r="U127" s="12"/>
      <c r="V127" s="12"/>
      <c r="W127" s="12">
        <f t="shared" si="13"/>
        <v>0</v>
      </c>
      <c r="X127" s="12">
        <f t="shared" si="10"/>
        <v>688000</v>
      </c>
      <c r="Y127" s="12">
        <v>0</v>
      </c>
      <c r="Z127" s="12">
        <v>50</v>
      </c>
      <c r="AA127" s="12">
        <v>0</v>
      </c>
      <c r="AB127" s="12">
        <v>0</v>
      </c>
    </row>
    <row r="128" spans="1:28" s="158" customFormat="1" ht="15" x14ac:dyDescent="0.25">
      <c r="A128" s="12">
        <v>118</v>
      </c>
      <c r="B128" s="12" t="s">
        <v>14</v>
      </c>
      <c r="C128" s="12">
        <v>16571</v>
      </c>
      <c r="D128" s="12">
        <v>153</v>
      </c>
      <c r="E128" s="12" t="s">
        <v>51</v>
      </c>
      <c r="F128" s="12">
        <v>1</v>
      </c>
      <c r="G128" s="12">
        <v>7</v>
      </c>
      <c r="H128" s="12"/>
      <c r="I128" s="12">
        <v>87</v>
      </c>
      <c r="J128" s="12">
        <f t="shared" si="14"/>
        <v>2887</v>
      </c>
      <c r="K128" s="12">
        <v>75</v>
      </c>
      <c r="L128" s="12">
        <f t="shared" si="11"/>
        <v>216525</v>
      </c>
      <c r="M128" s="12"/>
      <c r="N128" s="12"/>
      <c r="O128" s="12"/>
      <c r="P128" s="12"/>
      <c r="Q128" s="12"/>
      <c r="R128" s="12"/>
      <c r="S128" s="12"/>
      <c r="T128" s="12">
        <f t="shared" si="12"/>
        <v>0</v>
      </c>
      <c r="U128" s="12"/>
      <c r="V128" s="12"/>
      <c r="W128" s="12">
        <f t="shared" si="13"/>
        <v>0</v>
      </c>
      <c r="X128" s="12">
        <f t="shared" ref="X128:X687" si="15">L128+W128</f>
        <v>216525</v>
      </c>
      <c r="Y128" s="12">
        <v>0</v>
      </c>
      <c r="Z128" s="12">
        <v>50</v>
      </c>
      <c r="AA128" s="12">
        <v>0</v>
      </c>
      <c r="AB128" s="12">
        <v>0</v>
      </c>
    </row>
    <row r="129" spans="1:28" s="158" customFormat="1" ht="15" x14ac:dyDescent="0.25">
      <c r="A129" s="12">
        <v>119</v>
      </c>
      <c r="B129" s="12" t="s">
        <v>14</v>
      </c>
      <c r="C129" s="12">
        <v>1622</v>
      </c>
      <c r="D129" s="12">
        <v>353</v>
      </c>
      <c r="E129" s="12" t="s">
        <v>51</v>
      </c>
      <c r="F129" s="12">
        <v>1</v>
      </c>
      <c r="G129" s="12">
        <v>15</v>
      </c>
      <c r="H129" s="12">
        <v>3</v>
      </c>
      <c r="I129" s="12">
        <v>35</v>
      </c>
      <c r="J129" s="12">
        <f t="shared" si="14"/>
        <v>6335</v>
      </c>
      <c r="K129" s="12">
        <v>100</v>
      </c>
      <c r="L129" s="12">
        <f t="shared" si="11"/>
        <v>633500</v>
      </c>
      <c r="M129" s="12"/>
      <c r="N129" s="12"/>
      <c r="O129" s="12"/>
      <c r="P129" s="12"/>
      <c r="Q129" s="12"/>
      <c r="R129" s="12"/>
      <c r="S129" s="12"/>
      <c r="T129" s="12">
        <f t="shared" si="12"/>
        <v>0</v>
      </c>
      <c r="U129" s="12"/>
      <c r="V129" s="12"/>
      <c r="W129" s="12">
        <f t="shared" si="13"/>
        <v>0</v>
      </c>
      <c r="X129" s="12">
        <f t="shared" si="15"/>
        <v>633500</v>
      </c>
      <c r="Y129" s="12">
        <v>0</v>
      </c>
      <c r="Z129" s="12">
        <v>50</v>
      </c>
      <c r="AA129" s="12">
        <v>0</v>
      </c>
      <c r="AB129" s="12">
        <v>0</v>
      </c>
    </row>
    <row r="130" spans="1:28" s="158" customFormat="1" ht="15" x14ac:dyDescent="0.25">
      <c r="A130" s="12">
        <v>120</v>
      </c>
      <c r="B130" s="12" t="s">
        <v>14</v>
      </c>
      <c r="C130" s="12">
        <v>2116</v>
      </c>
      <c r="D130" s="12">
        <v>242</v>
      </c>
      <c r="E130" s="12" t="s">
        <v>51</v>
      </c>
      <c r="F130" s="12">
        <v>1</v>
      </c>
      <c r="G130" s="12">
        <v>21</v>
      </c>
      <c r="H130" s="12">
        <v>30</v>
      </c>
      <c r="I130" s="12">
        <v>60</v>
      </c>
      <c r="J130" s="12">
        <f t="shared" si="14"/>
        <v>11460</v>
      </c>
      <c r="K130" s="12">
        <v>100</v>
      </c>
      <c r="L130" s="12">
        <f t="shared" si="11"/>
        <v>1146000</v>
      </c>
      <c r="M130" s="12"/>
      <c r="N130" s="12"/>
      <c r="O130" s="12"/>
      <c r="P130" s="12"/>
      <c r="Q130" s="12"/>
      <c r="R130" s="12"/>
      <c r="S130" s="12"/>
      <c r="T130" s="12">
        <f t="shared" si="12"/>
        <v>0</v>
      </c>
      <c r="U130" s="12"/>
      <c r="V130" s="12"/>
      <c r="W130" s="12">
        <f t="shared" si="13"/>
        <v>0</v>
      </c>
      <c r="X130" s="12">
        <f t="shared" si="15"/>
        <v>1146000</v>
      </c>
      <c r="Y130" s="12">
        <v>0</v>
      </c>
      <c r="Z130" s="12">
        <v>50</v>
      </c>
      <c r="AA130" s="12">
        <v>0</v>
      </c>
      <c r="AB130" s="12">
        <v>0</v>
      </c>
    </row>
    <row r="131" spans="1:28" s="158" customFormat="1" ht="15" x14ac:dyDescent="0.25">
      <c r="A131" s="12">
        <v>121</v>
      </c>
      <c r="B131" s="12" t="s">
        <v>14</v>
      </c>
      <c r="C131" s="12">
        <v>6047</v>
      </c>
      <c r="D131" s="12">
        <v>157</v>
      </c>
      <c r="E131" s="12" t="s">
        <v>53</v>
      </c>
      <c r="F131" s="12">
        <v>1</v>
      </c>
      <c r="G131" s="12">
        <v>9</v>
      </c>
      <c r="H131" s="12"/>
      <c r="I131" s="12">
        <v>95</v>
      </c>
      <c r="J131" s="12">
        <f t="shared" si="14"/>
        <v>3695</v>
      </c>
      <c r="K131" s="12">
        <v>430</v>
      </c>
      <c r="L131" s="12">
        <f t="shared" si="11"/>
        <v>1588850</v>
      </c>
      <c r="M131" s="12">
        <v>1</v>
      </c>
      <c r="N131" s="12" t="s">
        <v>27</v>
      </c>
      <c r="O131" s="12" t="s">
        <v>16</v>
      </c>
      <c r="P131" s="12">
        <v>2</v>
      </c>
      <c r="Q131" s="12">
        <v>114</v>
      </c>
      <c r="R131" s="12"/>
      <c r="S131" s="12">
        <v>6400</v>
      </c>
      <c r="T131" s="12">
        <f t="shared" si="12"/>
        <v>729600</v>
      </c>
      <c r="U131" s="12">
        <v>20</v>
      </c>
      <c r="V131" s="12">
        <f>T131*75%</f>
        <v>547200</v>
      </c>
      <c r="W131" s="12">
        <f t="shared" si="13"/>
        <v>182400</v>
      </c>
      <c r="X131" s="12">
        <f t="shared" si="15"/>
        <v>1771250</v>
      </c>
      <c r="Y131" s="12">
        <v>0</v>
      </c>
      <c r="Z131" s="12">
        <v>50</v>
      </c>
      <c r="AA131" s="12">
        <v>0</v>
      </c>
      <c r="AB131" s="12">
        <v>0</v>
      </c>
    </row>
    <row r="132" spans="1:28" s="158" customFormat="1" ht="15" x14ac:dyDescent="0.25">
      <c r="A132" s="12">
        <v>122</v>
      </c>
      <c r="B132" s="12" t="s">
        <v>14</v>
      </c>
      <c r="C132" s="12">
        <v>5150</v>
      </c>
      <c r="D132" s="12">
        <v>134</v>
      </c>
      <c r="E132" s="12" t="s">
        <v>54</v>
      </c>
      <c r="F132" s="12">
        <v>2</v>
      </c>
      <c r="G132" s="12"/>
      <c r="H132" s="12">
        <v>1</v>
      </c>
      <c r="I132" s="12">
        <v>25</v>
      </c>
      <c r="J132" s="12">
        <f t="shared" si="14"/>
        <v>125</v>
      </c>
      <c r="K132" s="12">
        <v>430</v>
      </c>
      <c r="L132" s="12">
        <f t="shared" si="11"/>
        <v>53750</v>
      </c>
      <c r="M132" s="12">
        <v>1</v>
      </c>
      <c r="N132" s="12" t="s">
        <v>27</v>
      </c>
      <c r="O132" s="12" t="s">
        <v>55</v>
      </c>
      <c r="P132" s="12">
        <v>2</v>
      </c>
      <c r="Q132" s="12">
        <v>78</v>
      </c>
      <c r="R132" s="12"/>
      <c r="S132" s="12">
        <v>6400</v>
      </c>
      <c r="T132" s="12">
        <f t="shared" si="12"/>
        <v>499200</v>
      </c>
      <c r="U132" s="12">
        <v>20</v>
      </c>
      <c r="V132" s="12">
        <f>T132*30%</f>
        <v>149760</v>
      </c>
      <c r="W132" s="12">
        <f t="shared" si="13"/>
        <v>349440</v>
      </c>
      <c r="X132" s="12">
        <f t="shared" si="15"/>
        <v>403190</v>
      </c>
      <c r="Y132" s="12">
        <v>0</v>
      </c>
      <c r="Z132" s="12">
        <v>50</v>
      </c>
      <c r="AA132" s="12">
        <v>0</v>
      </c>
      <c r="AB132" s="12">
        <v>0</v>
      </c>
    </row>
    <row r="133" spans="1:28" s="158" customFormat="1" ht="15" x14ac:dyDescent="0.25">
      <c r="A133" s="12">
        <v>123</v>
      </c>
      <c r="B133" s="12" t="s">
        <v>14</v>
      </c>
      <c r="C133" s="12">
        <v>5244</v>
      </c>
      <c r="D133" s="12">
        <v>347</v>
      </c>
      <c r="E133" s="12" t="s">
        <v>54</v>
      </c>
      <c r="F133" s="12">
        <v>1</v>
      </c>
      <c r="G133" s="12">
        <v>1</v>
      </c>
      <c r="H133" s="12">
        <v>13</v>
      </c>
      <c r="I133" s="12"/>
      <c r="J133" s="12">
        <f t="shared" si="14"/>
        <v>1700</v>
      </c>
      <c r="K133" s="12">
        <v>75</v>
      </c>
      <c r="L133" s="12">
        <f t="shared" si="11"/>
        <v>127500</v>
      </c>
      <c r="M133" s="12"/>
      <c r="N133" s="12"/>
      <c r="O133" s="12"/>
      <c r="P133" s="12"/>
      <c r="Q133" s="12"/>
      <c r="R133" s="12"/>
      <c r="S133" s="12"/>
      <c r="T133" s="12">
        <f t="shared" si="12"/>
        <v>0</v>
      </c>
      <c r="U133" s="12"/>
      <c r="V133" s="12"/>
      <c r="W133" s="12">
        <f t="shared" si="13"/>
        <v>0</v>
      </c>
      <c r="X133" s="12">
        <f t="shared" si="15"/>
        <v>127500</v>
      </c>
      <c r="Y133" s="12">
        <v>0</v>
      </c>
      <c r="Z133" s="12">
        <v>50</v>
      </c>
      <c r="AA133" s="12">
        <v>0</v>
      </c>
      <c r="AB133" s="12">
        <v>0</v>
      </c>
    </row>
    <row r="134" spans="1:28" s="158" customFormat="1" ht="15" x14ac:dyDescent="0.25">
      <c r="A134" s="12">
        <v>124</v>
      </c>
      <c r="B134" s="12" t="s">
        <v>14</v>
      </c>
      <c r="C134" s="12">
        <v>1712</v>
      </c>
      <c r="D134" s="12">
        <v>148</v>
      </c>
      <c r="E134" s="12" t="s">
        <v>54</v>
      </c>
      <c r="F134" s="12">
        <v>1</v>
      </c>
      <c r="G134" s="12">
        <v>10</v>
      </c>
      <c r="H134" s="12"/>
      <c r="I134" s="12">
        <v>12</v>
      </c>
      <c r="J134" s="12">
        <f t="shared" si="14"/>
        <v>4012</v>
      </c>
      <c r="K134" s="12">
        <v>100</v>
      </c>
      <c r="L134" s="12">
        <f t="shared" si="11"/>
        <v>401200</v>
      </c>
      <c r="M134" s="12"/>
      <c r="N134" s="12"/>
      <c r="O134" s="12"/>
      <c r="P134" s="12"/>
      <c r="Q134" s="12"/>
      <c r="R134" s="12"/>
      <c r="S134" s="12"/>
      <c r="T134" s="12">
        <f t="shared" si="12"/>
        <v>0</v>
      </c>
      <c r="U134" s="12"/>
      <c r="V134" s="12"/>
      <c r="W134" s="12">
        <f t="shared" si="13"/>
        <v>0</v>
      </c>
      <c r="X134" s="12">
        <f t="shared" si="15"/>
        <v>401200</v>
      </c>
      <c r="Y134" s="12">
        <v>0</v>
      </c>
      <c r="Z134" s="12">
        <v>50</v>
      </c>
      <c r="AA134" s="12">
        <v>0</v>
      </c>
      <c r="AB134" s="12">
        <v>0</v>
      </c>
    </row>
    <row r="135" spans="1:28" s="158" customFormat="1" ht="15" x14ac:dyDescent="0.25">
      <c r="A135" s="12">
        <v>125</v>
      </c>
      <c r="B135" s="12" t="s">
        <v>14</v>
      </c>
      <c r="C135" s="12">
        <v>4256</v>
      </c>
      <c r="D135" s="12">
        <v>17</v>
      </c>
      <c r="E135" s="12" t="s">
        <v>54</v>
      </c>
      <c r="F135" s="12">
        <v>1</v>
      </c>
      <c r="G135" s="12">
        <v>9</v>
      </c>
      <c r="H135" s="12"/>
      <c r="I135" s="12">
        <v>89</v>
      </c>
      <c r="J135" s="12">
        <f t="shared" si="14"/>
        <v>3689</v>
      </c>
      <c r="K135" s="12">
        <v>75</v>
      </c>
      <c r="L135" s="12">
        <f t="shared" si="11"/>
        <v>276675</v>
      </c>
      <c r="M135" s="12"/>
      <c r="N135" s="12"/>
      <c r="O135" s="12"/>
      <c r="P135" s="12"/>
      <c r="Q135" s="12"/>
      <c r="R135" s="12"/>
      <c r="S135" s="12"/>
      <c r="T135" s="12">
        <f t="shared" si="12"/>
        <v>0</v>
      </c>
      <c r="U135" s="12"/>
      <c r="V135" s="12"/>
      <c r="W135" s="12">
        <f t="shared" si="13"/>
        <v>0</v>
      </c>
      <c r="X135" s="12">
        <f t="shared" si="15"/>
        <v>276675</v>
      </c>
      <c r="Y135" s="12">
        <v>0</v>
      </c>
      <c r="Z135" s="12">
        <v>50</v>
      </c>
      <c r="AA135" s="12">
        <v>0</v>
      </c>
      <c r="AB135" s="12">
        <v>0</v>
      </c>
    </row>
    <row r="136" spans="1:28" s="158" customFormat="1" ht="15" x14ac:dyDescent="0.25">
      <c r="A136" s="12">
        <v>126</v>
      </c>
      <c r="B136" s="12" t="s">
        <v>14</v>
      </c>
      <c r="C136" s="12">
        <v>4241</v>
      </c>
      <c r="D136" s="12">
        <v>20</v>
      </c>
      <c r="E136" s="12" t="s">
        <v>56</v>
      </c>
      <c r="F136" s="12">
        <v>2</v>
      </c>
      <c r="G136" s="12"/>
      <c r="H136" s="12">
        <v>1</v>
      </c>
      <c r="I136" s="12">
        <v>4</v>
      </c>
      <c r="J136" s="12">
        <f t="shared" si="14"/>
        <v>104</v>
      </c>
      <c r="K136" s="12">
        <v>75</v>
      </c>
      <c r="L136" s="12">
        <f t="shared" si="11"/>
        <v>7800</v>
      </c>
      <c r="M136" s="12">
        <v>1</v>
      </c>
      <c r="N136" s="12" t="s">
        <v>27</v>
      </c>
      <c r="O136" s="12" t="s">
        <v>55</v>
      </c>
      <c r="P136" s="12">
        <v>2</v>
      </c>
      <c r="Q136" s="12">
        <v>126</v>
      </c>
      <c r="R136" s="12"/>
      <c r="S136" s="12">
        <v>6400</v>
      </c>
      <c r="T136" s="12">
        <f t="shared" si="12"/>
        <v>806400</v>
      </c>
      <c r="U136" s="12">
        <v>30</v>
      </c>
      <c r="V136" s="12">
        <f>T136*85%</f>
        <v>685440</v>
      </c>
      <c r="W136" s="12">
        <f t="shared" si="13"/>
        <v>120960</v>
      </c>
      <c r="X136" s="12">
        <f t="shared" si="15"/>
        <v>128760</v>
      </c>
      <c r="Y136" s="12">
        <v>0</v>
      </c>
      <c r="Z136" s="12">
        <v>50</v>
      </c>
      <c r="AA136" s="12">
        <v>0</v>
      </c>
      <c r="AB136" s="12">
        <v>0</v>
      </c>
    </row>
    <row r="137" spans="1:28" s="158" customFormat="1" ht="15" x14ac:dyDescent="0.25">
      <c r="A137" s="12">
        <v>127</v>
      </c>
      <c r="B137" s="12" t="s">
        <v>14</v>
      </c>
      <c r="C137" s="12">
        <v>1460</v>
      </c>
      <c r="D137" s="12">
        <v>381</v>
      </c>
      <c r="E137" s="12" t="s">
        <v>56</v>
      </c>
      <c r="F137" s="12">
        <v>1</v>
      </c>
      <c r="G137" s="12">
        <v>6</v>
      </c>
      <c r="H137" s="12"/>
      <c r="I137" s="12"/>
      <c r="J137" s="12">
        <f t="shared" si="14"/>
        <v>2400</v>
      </c>
      <c r="K137" s="12">
        <v>210</v>
      </c>
      <c r="L137" s="12">
        <f t="shared" si="11"/>
        <v>504000</v>
      </c>
      <c r="M137" s="12"/>
      <c r="N137" s="12"/>
      <c r="O137" s="12"/>
      <c r="P137" s="12"/>
      <c r="Q137" s="12"/>
      <c r="R137" s="12"/>
      <c r="S137" s="12"/>
      <c r="T137" s="12">
        <f t="shared" si="12"/>
        <v>0</v>
      </c>
      <c r="U137" s="12"/>
      <c r="V137" s="12"/>
      <c r="W137" s="12">
        <f t="shared" si="13"/>
        <v>0</v>
      </c>
      <c r="X137" s="12">
        <f t="shared" si="15"/>
        <v>504000</v>
      </c>
      <c r="Y137" s="12">
        <v>0</v>
      </c>
      <c r="Z137" s="12">
        <v>50</v>
      </c>
      <c r="AA137" s="12">
        <v>0</v>
      </c>
      <c r="AB137" s="12">
        <v>0</v>
      </c>
    </row>
    <row r="138" spans="1:28" s="158" customFormat="1" ht="15" x14ac:dyDescent="0.25">
      <c r="A138" s="12">
        <v>128</v>
      </c>
      <c r="B138" s="12" t="s">
        <v>14</v>
      </c>
      <c r="C138" s="12">
        <v>2011</v>
      </c>
      <c r="D138" s="12">
        <v>99</v>
      </c>
      <c r="E138" s="12" t="s">
        <v>56</v>
      </c>
      <c r="F138" s="12">
        <v>1</v>
      </c>
      <c r="G138" s="12">
        <v>14</v>
      </c>
      <c r="H138" s="12"/>
      <c r="I138" s="12">
        <v>12</v>
      </c>
      <c r="J138" s="12">
        <f t="shared" si="14"/>
        <v>5612</v>
      </c>
      <c r="K138" s="12">
        <v>100</v>
      </c>
      <c r="L138" s="12">
        <f t="shared" si="11"/>
        <v>561200</v>
      </c>
      <c r="M138" s="12"/>
      <c r="N138" s="12"/>
      <c r="O138" s="12"/>
      <c r="P138" s="12"/>
      <c r="Q138" s="12"/>
      <c r="R138" s="12"/>
      <c r="S138" s="12"/>
      <c r="T138" s="12">
        <f t="shared" si="12"/>
        <v>0</v>
      </c>
      <c r="U138" s="12"/>
      <c r="V138" s="12"/>
      <c r="W138" s="12">
        <f t="shared" si="13"/>
        <v>0</v>
      </c>
      <c r="X138" s="12">
        <f t="shared" si="15"/>
        <v>561200</v>
      </c>
      <c r="Y138" s="12">
        <v>0</v>
      </c>
      <c r="Z138" s="12">
        <v>50</v>
      </c>
      <c r="AA138" s="12">
        <v>0</v>
      </c>
      <c r="AB138" s="12">
        <v>0</v>
      </c>
    </row>
    <row r="139" spans="1:28" s="158" customFormat="1" ht="15" x14ac:dyDescent="0.25">
      <c r="A139" s="12">
        <v>129</v>
      </c>
      <c r="B139" s="12" t="s">
        <v>14</v>
      </c>
      <c r="C139" s="12">
        <v>522</v>
      </c>
      <c r="D139" s="12">
        <v>291</v>
      </c>
      <c r="E139" s="12" t="s">
        <v>57</v>
      </c>
      <c r="F139" s="12">
        <v>2</v>
      </c>
      <c r="G139" s="12"/>
      <c r="H139" s="12"/>
      <c r="I139" s="12">
        <v>99</v>
      </c>
      <c r="J139" s="12">
        <f t="shared" si="14"/>
        <v>99</v>
      </c>
      <c r="K139" s="12">
        <v>320</v>
      </c>
      <c r="L139" s="12">
        <f t="shared" si="11"/>
        <v>31680</v>
      </c>
      <c r="M139" s="12">
        <v>1</v>
      </c>
      <c r="N139" s="12" t="s">
        <v>27</v>
      </c>
      <c r="O139" s="12" t="s">
        <v>16</v>
      </c>
      <c r="P139" s="12">
        <v>2</v>
      </c>
      <c r="Q139" s="12">
        <v>222</v>
      </c>
      <c r="R139" s="12"/>
      <c r="S139" s="12">
        <v>6400</v>
      </c>
      <c r="T139" s="12">
        <f t="shared" si="12"/>
        <v>1420800</v>
      </c>
      <c r="U139" s="12">
        <v>10</v>
      </c>
      <c r="V139" s="12">
        <f>T139*30%</f>
        <v>426240</v>
      </c>
      <c r="W139" s="12">
        <f t="shared" si="13"/>
        <v>994560</v>
      </c>
      <c r="X139" s="12">
        <f t="shared" si="15"/>
        <v>1026240</v>
      </c>
      <c r="Y139" s="12">
        <v>0</v>
      </c>
      <c r="Z139" s="12">
        <v>50</v>
      </c>
      <c r="AA139" s="12">
        <v>0</v>
      </c>
      <c r="AB139" s="12">
        <v>0</v>
      </c>
    </row>
    <row r="140" spans="1:28" s="158" customFormat="1" ht="15" x14ac:dyDescent="0.25">
      <c r="A140" s="12">
        <v>130</v>
      </c>
      <c r="B140" s="12" t="s">
        <v>14</v>
      </c>
      <c r="C140" s="12">
        <v>2591</v>
      </c>
      <c r="D140" s="12">
        <v>116</v>
      </c>
      <c r="E140" s="12" t="s">
        <v>57</v>
      </c>
      <c r="F140" s="12">
        <v>1</v>
      </c>
      <c r="G140" s="12">
        <v>5</v>
      </c>
      <c r="H140" s="12">
        <v>3</v>
      </c>
      <c r="I140" s="12">
        <v>16</v>
      </c>
      <c r="J140" s="12">
        <f t="shared" si="14"/>
        <v>2316</v>
      </c>
      <c r="K140" s="12">
        <v>75</v>
      </c>
      <c r="L140" s="12">
        <f t="shared" si="11"/>
        <v>173700</v>
      </c>
      <c r="M140" s="12"/>
      <c r="N140" s="12"/>
      <c r="O140" s="12"/>
      <c r="P140" s="12"/>
      <c r="Q140" s="12"/>
      <c r="R140" s="12"/>
      <c r="S140" s="12"/>
      <c r="T140" s="12">
        <f t="shared" si="12"/>
        <v>0</v>
      </c>
      <c r="U140" s="12"/>
      <c r="V140" s="12"/>
      <c r="W140" s="12">
        <f t="shared" si="13"/>
        <v>0</v>
      </c>
      <c r="X140" s="12">
        <f t="shared" si="15"/>
        <v>173700</v>
      </c>
      <c r="Y140" s="12">
        <v>0</v>
      </c>
      <c r="Z140" s="12">
        <v>50</v>
      </c>
      <c r="AA140" s="12">
        <v>0</v>
      </c>
      <c r="AB140" s="12">
        <v>0</v>
      </c>
    </row>
    <row r="141" spans="1:28" s="158" customFormat="1" ht="15" x14ac:dyDescent="0.25">
      <c r="A141" s="12">
        <v>131</v>
      </c>
      <c r="B141" s="12" t="s">
        <v>14</v>
      </c>
      <c r="C141" s="12">
        <v>566</v>
      </c>
      <c r="D141" s="12">
        <v>19</v>
      </c>
      <c r="E141" s="12" t="s">
        <v>58</v>
      </c>
      <c r="F141" s="12">
        <v>2</v>
      </c>
      <c r="G141" s="12"/>
      <c r="H141" s="12">
        <v>1</v>
      </c>
      <c r="I141" s="12">
        <v>32</v>
      </c>
      <c r="J141" s="12">
        <f t="shared" si="14"/>
        <v>132</v>
      </c>
      <c r="K141" s="12">
        <v>450</v>
      </c>
      <c r="L141" s="12">
        <f t="shared" si="11"/>
        <v>59400</v>
      </c>
      <c r="M141" s="12">
        <v>1</v>
      </c>
      <c r="N141" s="12" t="s">
        <v>27</v>
      </c>
      <c r="O141" s="12" t="s">
        <v>16</v>
      </c>
      <c r="P141" s="12">
        <v>2</v>
      </c>
      <c r="Q141" s="12">
        <v>108</v>
      </c>
      <c r="R141" s="12"/>
      <c r="S141" s="12">
        <v>6400</v>
      </c>
      <c r="T141" s="12">
        <f t="shared" si="12"/>
        <v>691200</v>
      </c>
      <c r="U141" s="12">
        <v>20</v>
      </c>
      <c r="V141" s="12">
        <f>T141*75%</f>
        <v>518400</v>
      </c>
      <c r="W141" s="12">
        <f t="shared" si="13"/>
        <v>172800</v>
      </c>
      <c r="X141" s="12">
        <f t="shared" si="15"/>
        <v>232200</v>
      </c>
      <c r="Y141" s="12">
        <v>0</v>
      </c>
      <c r="Z141" s="12">
        <v>50</v>
      </c>
      <c r="AA141" s="12">
        <v>0</v>
      </c>
      <c r="AB141" s="12">
        <v>0</v>
      </c>
    </row>
    <row r="142" spans="1:28" s="158" customFormat="1" ht="15" x14ac:dyDescent="0.25">
      <c r="A142" s="12">
        <v>132</v>
      </c>
      <c r="B142" s="12" t="s">
        <v>14</v>
      </c>
      <c r="C142" s="12">
        <v>5384</v>
      </c>
      <c r="D142" s="12">
        <v>51</v>
      </c>
      <c r="E142" s="12" t="s">
        <v>58</v>
      </c>
      <c r="F142" s="12">
        <v>1</v>
      </c>
      <c r="G142" s="12"/>
      <c r="H142" s="12">
        <v>2</v>
      </c>
      <c r="I142" s="12">
        <v>37</v>
      </c>
      <c r="J142" s="12">
        <f t="shared" si="14"/>
        <v>237</v>
      </c>
      <c r="K142" s="12">
        <v>400</v>
      </c>
      <c r="L142" s="12">
        <f t="shared" si="11"/>
        <v>94800</v>
      </c>
      <c r="M142" s="12"/>
      <c r="N142" s="12"/>
      <c r="O142" s="12"/>
      <c r="P142" s="12"/>
      <c r="Q142" s="12"/>
      <c r="R142" s="12"/>
      <c r="S142" s="12"/>
      <c r="T142" s="12">
        <f t="shared" si="12"/>
        <v>0</v>
      </c>
      <c r="U142" s="12"/>
      <c r="V142" s="12"/>
      <c r="W142" s="12">
        <f t="shared" si="13"/>
        <v>0</v>
      </c>
      <c r="X142" s="12">
        <f t="shared" si="15"/>
        <v>94800</v>
      </c>
      <c r="Y142" s="12">
        <v>0</v>
      </c>
      <c r="Z142" s="12">
        <v>50</v>
      </c>
      <c r="AA142" s="12">
        <v>0</v>
      </c>
      <c r="AB142" s="12">
        <v>0</v>
      </c>
    </row>
    <row r="143" spans="1:28" s="158" customFormat="1" ht="15" x14ac:dyDescent="0.25">
      <c r="A143" s="12">
        <v>133</v>
      </c>
      <c r="B143" s="12" t="s">
        <v>14</v>
      </c>
      <c r="C143" s="12">
        <v>4758</v>
      </c>
      <c r="D143" s="12">
        <v>108</v>
      </c>
      <c r="E143" s="12" t="s">
        <v>58</v>
      </c>
      <c r="F143" s="12">
        <v>1</v>
      </c>
      <c r="G143" s="12">
        <v>4</v>
      </c>
      <c r="H143" s="12">
        <v>2</v>
      </c>
      <c r="I143" s="12">
        <v>33</v>
      </c>
      <c r="J143" s="12">
        <f t="shared" si="14"/>
        <v>1833</v>
      </c>
      <c r="K143" s="12">
        <v>110</v>
      </c>
      <c r="L143" s="12">
        <f t="shared" si="11"/>
        <v>201630</v>
      </c>
      <c r="M143" s="12"/>
      <c r="N143" s="12"/>
      <c r="O143" s="12"/>
      <c r="P143" s="12"/>
      <c r="Q143" s="12"/>
      <c r="R143" s="12"/>
      <c r="S143" s="12"/>
      <c r="T143" s="12">
        <f t="shared" si="12"/>
        <v>0</v>
      </c>
      <c r="U143" s="12"/>
      <c r="V143" s="12"/>
      <c r="W143" s="12">
        <f t="shared" si="13"/>
        <v>0</v>
      </c>
      <c r="X143" s="12">
        <f t="shared" si="15"/>
        <v>201630</v>
      </c>
      <c r="Y143" s="12">
        <v>0</v>
      </c>
      <c r="Z143" s="12">
        <v>50</v>
      </c>
      <c r="AA143" s="12">
        <v>0</v>
      </c>
      <c r="AB143" s="12">
        <v>0</v>
      </c>
    </row>
    <row r="144" spans="1:28" s="158" customFormat="1" ht="15" x14ac:dyDescent="0.25">
      <c r="A144" s="12">
        <v>134</v>
      </c>
      <c r="B144" s="12" t="s">
        <v>14</v>
      </c>
      <c r="C144" s="12">
        <v>5380</v>
      </c>
      <c r="D144" s="12">
        <v>49</v>
      </c>
      <c r="E144" s="12" t="s">
        <v>58</v>
      </c>
      <c r="F144" s="12">
        <v>1</v>
      </c>
      <c r="G144" s="12"/>
      <c r="H144" s="12">
        <v>1</v>
      </c>
      <c r="I144" s="12">
        <v>58</v>
      </c>
      <c r="J144" s="12">
        <f t="shared" si="14"/>
        <v>158</v>
      </c>
      <c r="K144" s="12">
        <v>400</v>
      </c>
      <c r="L144" s="12">
        <f t="shared" si="11"/>
        <v>63200</v>
      </c>
      <c r="M144" s="12"/>
      <c r="N144" s="12"/>
      <c r="O144" s="12"/>
      <c r="P144" s="12"/>
      <c r="Q144" s="12"/>
      <c r="R144" s="12"/>
      <c r="S144" s="12"/>
      <c r="T144" s="12">
        <f t="shared" si="12"/>
        <v>0</v>
      </c>
      <c r="U144" s="12"/>
      <c r="V144" s="12"/>
      <c r="W144" s="12">
        <f t="shared" si="13"/>
        <v>0</v>
      </c>
      <c r="X144" s="12">
        <f t="shared" si="15"/>
        <v>63200</v>
      </c>
      <c r="Y144" s="12">
        <v>0</v>
      </c>
      <c r="Z144" s="12">
        <v>50</v>
      </c>
      <c r="AA144" s="12">
        <v>0</v>
      </c>
      <c r="AB144" s="12">
        <v>0</v>
      </c>
    </row>
    <row r="145" spans="1:28" s="158" customFormat="1" ht="15" x14ac:dyDescent="0.25">
      <c r="A145" s="12">
        <v>135</v>
      </c>
      <c r="B145" s="12" t="s">
        <v>14</v>
      </c>
      <c r="C145" s="12">
        <v>4759</v>
      </c>
      <c r="D145" s="12">
        <v>143</v>
      </c>
      <c r="E145" s="12" t="s">
        <v>58</v>
      </c>
      <c r="F145" s="12">
        <v>1</v>
      </c>
      <c r="G145" s="12">
        <v>2</v>
      </c>
      <c r="H145" s="12">
        <v>1</v>
      </c>
      <c r="I145" s="12">
        <v>2</v>
      </c>
      <c r="J145" s="12">
        <f t="shared" si="14"/>
        <v>902</v>
      </c>
      <c r="K145" s="12">
        <v>110</v>
      </c>
      <c r="L145" s="12">
        <f t="shared" si="11"/>
        <v>99220</v>
      </c>
      <c r="M145" s="12"/>
      <c r="N145" s="12"/>
      <c r="O145" s="12"/>
      <c r="P145" s="12"/>
      <c r="Q145" s="12"/>
      <c r="R145" s="12"/>
      <c r="S145" s="12"/>
      <c r="T145" s="12">
        <f t="shared" si="12"/>
        <v>0</v>
      </c>
      <c r="U145" s="12"/>
      <c r="V145" s="12"/>
      <c r="W145" s="12">
        <f t="shared" si="13"/>
        <v>0</v>
      </c>
      <c r="X145" s="12">
        <f t="shared" si="15"/>
        <v>99220</v>
      </c>
      <c r="Y145" s="12">
        <v>0</v>
      </c>
      <c r="Z145" s="12">
        <v>50</v>
      </c>
      <c r="AA145" s="12">
        <v>0</v>
      </c>
      <c r="AB145" s="12">
        <v>0</v>
      </c>
    </row>
    <row r="146" spans="1:28" s="158" customFormat="1" ht="15" x14ac:dyDescent="0.25">
      <c r="A146" s="12">
        <v>136</v>
      </c>
      <c r="B146" s="12" t="s">
        <v>14</v>
      </c>
      <c r="C146" s="12">
        <v>2557</v>
      </c>
      <c r="D146" s="12">
        <v>5</v>
      </c>
      <c r="E146" s="12" t="s">
        <v>58</v>
      </c>
      <c r="F146" s="12">
        <v>1</v>
      </c>
      <c r="G146" s="12">
        <v>7</v>
      </c>
      <c r="H146" s="12">
        <v>1</v>
      </c>
      <c r="I146" s="12">
        <v>16</v>
      </c>
      <c r="J146" s="12">
        <f t="shared" si="14"/>
        <v>2916</v>
      </c>
      <c r="K146" s="12">
        <v>100</v>
      </c>
      <c r="L146" s="12">
        <f t="shared" si="11"/>
        <v>291600</v>
      </c>
      <c r="M146" s="12"/>
      <c r="N146" s="12"/>
      <c r="O146" s="12"/>
      <c r="P146" s="12"/>
      <c r="Q146" s="12"/>
      <c r="R146" s="12"/>
      <c r="S146" s="12"/>
      <c r="T146" s="12">
        <f t="shared" si="12"/>
        <v>0</v>
      </c>
      <c r="U146" s="12"/>
      <c r="V146" s="12"/>
      <c r="W146" s="12">
        <f t="shared" si="13"/>
        <v>0</v>
      </c>
      <c r="X146" s="12">
        <f t="shared" si="15"/>
        <v>291600</v>
      </c>
      <c r="Y146" s="12">
        <v>0</v>
      </c>
      <c r="Z146" s="12">
        <v>50</v>
      </c>
      <c r="AA146" s="12">
        <v>0</v>
      </c>
      <c r="AB146" s="12">
        <v>0</v>
      </c>
    </row>
    <row r="147" spans="1:28" s="158" customFormat="1" ht="15" x14ac:dyDescent="0.25">
      <c r="A147" s="12">
        <v>137</v>
      </c>
      <c r="B147" s="12" t="s">
        <v>14</v>
      </c>
      <c r="C147" s="12">
        <v>4620</v>
      </c>
      <c r="D147" s="12">
        <v>103</v>
      </c>
      <c r="E147" s="12" t="s">
        <v>58</v>
      </c>
      <c r="F147" s="12">
        <v>1</v>
      </c>
      <c r="G147" s="12">
        <v>6</v>
      </c>
      <c r="H147" s="12">
        <v>2</v>
      </c>
      <c r="I147" s="12">
        <v>54</v>
      </c>
      <c r="J147" s="12">
        <f t="shared" si="14"/>
        <v>2654</v>
      </c>
      <c r="K147" s="12">
        <v>75</v>
      </c>
      <c r="L147" s="12">
        <f t="shared" si="11"/>
        <v>199050</v>
      </c>
      <c r="M147" s="12"/>
      <c r="N147" s="12"/>
      <c r="O147" s="12"/>
      <c r="P147" s="12"/>
      <c r="Q147" s="12"/>
      <c r="R147" s="12"/>
      <c r="S147" s="12"/>
      <c r="T147" s="12">
        <f t="shared" si="12"/>
        <v>0</v>
      </c>
      <c r="U147" s="12"/>
      <c r="V147" s="12"/>
      <c r="W147" s="12">
        <f t="shared" si="13"/>
        <v>0</v>
      </c>
      <c r="X147" s="12">
        <f t="shared" si="15"/>
        <v>199050</v>
      </c>
      <c r="Y147" s="12">
        <v>0</v>
      </c>
      <c r="Z147" s="12">
        <v>50</v>
      </c>
      <c r="AA147" s="12">
        <v>0</v>
      </c>
      <c r="AB147" s="12">
        <v>0</v>
      </c>
    </row>
    <row r="148" spans="1:28" s="158" customFormat="1" ht="15" x14ac:dyDescent="0.25">
      <c r="A148" s="12">
        <v>138</v>
      </c>
      <c r="B148" s="12" t="s">
        <v>14</v>
      </c>
      <c r="C148" s="12">
        <v>2805</v>
      </c>
      <c r="D148" s="12">
        <v>18</v>
      </c>
      <c r="E148" s="12" t="s">
        <v>58</v>
      </c>
      <c r="F148" s="12">
        <v>1</v>
      </c>
      <c r="G148" s="12">
        <v>6</v>
      </c>
      <c r="H148" s="12"/>
      <c r="I148" s="12"/>
      <c r="J148" s="12">
        <f t="shared" si="14"/>
        <v>2400</v>
      </c>
      <c r="K148" s="12">
        <v>75</v>
      </c>
      <c r="L148" s="12">
        <f t="shared" si="11"/>
        <v>180000</v>
      </c>
      <c r="M148" s="12"/>
      <c r="N148" s="12"/>
      <c r="O148" s="12"/>
      <c r="P148" s="12"/>
      <c r="Q148" s="12"/>
      <c r="R148" s="12"/>
      <c r="S148" s="12"/>
      <c r="T148" s="12">
        <f t="shared" si="12"/>
        <v>0</v>
      </c>
      <c r="U148" s="12"/>
      <c r="V148" s="12"/>
      <c r="W148" s="12">
        <f t="shared" si="13"/>
        <v>0</v>
      </c>
      <c r="X148" s="12">
        <f t="shared" si="15"/>
        <v>180000</v>
      </c>
      <c r="Y148" s="12">
        <v>0</v>
      </c>
      <c r="Z148" s="12">
        <v>50</v>
      </c>
      <c r="AA148" s="12">
        <v>0</v>
      </c>
      <c r="AB148" s="12">
        <v>0</v>
      </c>
    </row>
    <row r="149" spans="1:28" s="158" customFormat="1" ht="15" x14ac:dyDescent="0.25">
      <c r="A149" s="12">
        <v>139</v>
      </c>
      <c r="B149" s="12" t="s">
        <v>14</v>
      </c>
      <c r="C149" s="12">
        <v>2582</v>
      </c>
      <c r="D149" s="12">
        <v>2</v>
      </c>
      <c r="E149" s="12" t="s">
        <v>58</v>
      </c>
      <c r="F149" s="12">
        <v>1</v>
      </c>
      <c r="G149" s="12">
        <v>4</v>
      </c>
      <c r="H149" s="12">
        <v>3</v>
      </c>
      <c r="I149" s="12">
        <v>28</v>
      </c>
      <c r="J149" s="12">
        <f t="shared" si="14"/>
        <v>1928</v>
      </c>
      <c r="K149" s="12">
        <v>75</v>
      </c>
      <c r="L149" s="12">
        <f t="shared" si="11"/>
        <v>144600</v>
      </c>
      <c r="M149" s="12"/>
      <c r="N149" s="12"/>
      <c r="O149" s="12"/>
      <c r="P149" s="12"/>
      <c r="Q149" s="12"/>
      <c r="R149" s="12"/>
      <c r="S149" s="12"/>
      <c r="T149" s="12">
        <f t="shared" si="12"/>
        <v>0</v>
      </c>
      <c r="U149" s="12"/>
      <c r="V149" s="12"/>
      <c r="W149" s="12">
        <f t="shared" si="13"/>
        <v>0</v>
      </c>
      <c r="X149" s="12">
        <f t="shared" si="15"/>
        <v>144600</v>
      </c>
      <c r="Y149" s="12">
        <v>0</v>
      </c>
      <c r="Z149" s="12">
        <v>50</v>
      </c>
      <c r="AA149" s="12">
        <v>0</v>
      </c>
      <c r="AB149" s="12">
        <v>0</v>
      </c>
    </row>
    <row r="150" spans="1:28" s="158" customFormat="1" ht="15" x14ac:dyDescent="0.25">
      <c r="A150" s="12">
        <v>140</v>
      </c>
      <c r="B150" s="12" t="s">
        <v>14</v>
      </c>
      <c r="C150" s="12">
        <v>5360</v>
      </c>
      <c r="D150" s="12">
        <v>78</v>
      </c>
      <c r="E150" s="12" t="s">
        <v>59</v>
      </c>
      <c r="F150" s="12">
        <v>2</v>
      </c>
      <c r="G150" s="12"/>
      <c r="H150" s="12">
        <v>1</v>
      </c>
      <c r="I150" s="12">
        <v>41</v>
      </c>
      <c r="J150" s="12">
        <f t="shared" si="14"/>
        <v>141</v>
      </c>
      <c r="K150" s="12">
        <v>450</v>
      </c>
      <c r="L150" s="12">
        <f t="shared" si="11"/>
        <v>63450</v>
      </c>
      <c r="M150" s="12">
        <v>1</v>
      </c>
      <c r="N150" s="12" t="s">
        <v>27</v>
      </c>
      <c r="O150" s="12" t="s">
        <v>60</v>
      </c>
      <c r="P150" s="12">
        <v>2</v>
      </c>
      <c r="Q150" s="12">
        <v>153</v>
      </c>
      <c r="R150" s="12"/>
      <c r="S150" s="12">
        <v>6400</v>
      </c>
      <c r="T150" s="12">
        <f t="shared" si="12"/>
        <v>979200</v>
      </c>
      <c r="U150" s="12">
        <v>10</v>
      </c>
      <c r="V150" s="12">
        <f>T150*10%</f>
        <v>97920</v>
      </c>
      <c r="W150" s="12">
        <f t="shared" si="13"/>
        <v>881280</v>
      </c>
      <c r="X150" s="12">
        <f t="shared" si="15"/>
        <v>944730</v>
      </c>
      <c r="Y150" s="12">
        <v>0</v>
      </c>
      <c r="Z150" s="12">
        <v>50</v>
      </c>
      <c r="AA150" s="12">
        <v>0</v>
      </c>
      <c r="AB150" s="12">
        <v>0</v>
      </c>
    </row>
    <row r="151" spans="1:28" s="158" customFormat="1" ht="15" x14ac:dyDescent="0.25">
      <c r="A151" s="12">
        <v>141</v>
      </c>
      <c r="B151" s="12" t="s">
        <v>14</v>
      </c>
      <c r="C151" s="12">
        <v>3857</v>
      </c>
      <c r="D151" s="12">
        <v>3</v>
      </c>
      <c r="E151" s="12" t="s">
        <v>59</v>
      </c>
      <c r="F151" s="12">
        <v>1</v>
      </c>
      <c r="G151" s="12">
        <v>4</v>
      </c>
      <c r="H151" s="12">
        <v>2</v>
      </c>
      <c r="I151" s="12">
        <v>33</v>
      </c>
      <c r="J151" s="12">
        <f t="shared" si="14"/>
        <v>1833</v>
      </c>
      <c r="K151" s="12">
        <v>110</v>
      </c>
      <c r="L151" s="12">
        <f t="shared" si="11"/>
        <v>201630</v>
      </c>
      <c r="M151" s="12"/>
      <c r="N151" s="12"/>
      <c r="O151" s="12"/>
      <c r="P151" s="12"/>
      <c r="Q151" s="12"/>
      <c r="R151" s="12"/>
      <c r="S151" s="12"/>
      <c r="T151" s="12">
        <f t="shared" si="12"/>
        <v>0</v>
      </c>
      <c r="U151" s="12"/>
      <c r="V151" s="12"/>
      <c r="W151" s="12">
        <f t="shared" si="13"/>
        <v>0</v>
      </c>
      <c r="X151" s="12">
        <f t="shared" si="15"/>
        <v>201630</v>
      </c>
      <c r="Y151" s="12">
        <v>0</v>
      </c>
      <c r="Z151" s="12">
        <v>50</v>
      </c>
      <c r="AA151" s="12">
        <v>0</v>
      </c>
      <c r="AB151" s="12">
        <v>0</v>
      </c>
    </row>
    <row r="152" spans="1:28" s="158" customFormat="1" ht="15" x14ac:dyDescent="0.25">
      <c r="A152" s="12">
        <v>142</v>
      </c>
      <c r="B152" s="12" t="s">
        <v>14</v>
      </c>
      <c r="C152" s="12">
        <v>1983</v>
      </c>
      <c r="D152" s="12">
        <v>63</v>
      </c>
      <c r="E152" s="12" t="s">
        <v>59</v>
      </c>
      <c r="F152" s="12">
        <v>1</v>
      </c>
      <c r="G152" s="12">
        <v>5</v>
      </c>
      <c r="H152" s="12"/>
      <c r="I152" s="12">
        <v>62</v>
      </c>
      <c r="J152" s="12">
        <f t="shared" si="14"/>
        <v>2062</v>
      </c>
      <c r="K152" s="12">
        <v>75</v>
      </c>
      <c r="L152" s="12">
        <f t="shared" si="11"/>
        <v>154650</v>
      </c>
      <c r="M152" s="12"/>
      <c r="N152" s="12"/>
      <c r="O152" s="12"/>
      <c r="P152" s="12"/>
      <c r="Q152" s="12"/>
      <c r="R152" s="12"/>
      <c r="S152" s="12"/>
      <c r="T152" s="12">
        <f t="shared" si="12"/>
        <v>0</v>
      </c>
      <c r="U152" s="12"/>
      <c r="V152" s="12"/>
      <c r="W152" s="12">
        <f t="shared" si="13"/>
        <v>0</v>
      </c>
      <c r="X152" s="12">
        <f t="shared" si="15"/>
        <v>154650</v>
      </c>
      <c r="Y152" s="12">
        <v>0</v>
      </c>
      <c r="Z152" s="12">
        <v>50</v>
      </c>
      <c r="AA152" s="12">
        <v>0</v>
      </c>
      <c r="AB152" s="12">
        <v>0</v>
      </c>
    </row>
    <row r="153" spans="1:28" s="158" customFormat="1" ht="15" x14ac:dyDescent="0.25">
      <c r="A153" s="12">
        <v>143</v>
      </c>
      <c r="B153" s="12" t="s">
        <v>14</v>
      </c>
      <c r="C153" s="12">
        <v>2428</v>
      </c>
      <c r="D153" s="12">
        <v>51</v>
      </c>
      <c r="E153" s="12" t="s">
        <v>59</v>
      </c>
      <c r="F153" s="12">
        <v>1</v>
      </c>
      <c r="G153" s="12">
        <v>1</v>
      </c>
      <c r="H153" s="12"/>
      <c r="I153" s="12">
        <v>56</v>
      </c>
      <c r="J153" s="12">
        <f t="shared" si="14"/>
        <v>456</v>
      </c>
      <c r="K153" s="12">
        <v>75</v>
      </c>
      <c r="L153" s="12">
        <f t="shared" si="11"/>
        <v>34200</v>
      </c>
      <c r="M153" s="12"/>
      <c r="N153" s="12"/>
      <c r="O153" s="12"/>
      <c r="P153" s="12"/>
      <c r="Q153" s="12"/>
      <c r="R153" s="12"/>
      <c r="S153" s="12"/>
      <c r="T153" s="12">
        <f t="shared" si="12"/>
        <v>0</v>
      </c>
      <c r="U153" s="12"/>
      <c r="V153" s="12"/>
      <c r="W153" s="12">
        <f t="shared" si="13"/>
        <v>0</v>
      </c>
      <c r="X153" s="12">
        <f t="shared" si="15"/>
        <v>34200</v>
      </c>
      <c r="Y153" s="12">
        <v>0</v>
      </c>
      <c r="Z153" s="12">
        <v>50</v>
      </c>
      <c r="AA153" s="12">
        <v>0</v>
      </c>
      <c r="AB153" s="12">
        <v>0</v>
      </c>
    </row>
    <row r="154" spans="1:28" s="158" customFormat="1" ht="15" x14ac:dyDescent="0.25">
      <c r="A154" s="12">
        <v>144</v>
      </c>
      <c r="B154" s="12" t="s">
        <v>14</v>
      </c>
      <c r="C154" s="12">
        <v>4978</v>
      </c>
      <c r="D154" s="12">
        <v>159</v>
      </c>
      <c r="E154" s="12" t="s">
        <v>59</v>
      </c>
      <c r="F154" s="12">
        <v>1</v>
      </c>
      <c r="G154" s="12">
        <v>4</v>
      </c>
      <c r="H154" s="12">
        <v>1</v>
      </c>
      <c r="I154" s="12">
        <v>44</v>
      </c>
      <c r="J154" s="12">
        <f t="shared" si="14"/>
        <v>1744</v>
      </c>
      <c r="K154" s="12">
        <v>100</v>
      </c>
      <c r="L154" s="12">
        <f t="shared" si="11"/>
        <v>174400</v>
      </c>
      <c r="M154" s="12"/>
      <c r="N154" s="12"/>
      <c r="O154" s="12"/>
      <c r="P154" s="12"/>
      <c r="Q154" s="12"/>
      <c r="R154" s="12"/>
      <c r="S154" s="12"/>
      <c r="T154" s="12">
        <f t="shared" si="12"/>
        <v>0</v>
      </c>
      <c r="U154" s="12"/>
      <c r="V154" s="12"/>
      <c r="W154" s="12">
        <f t="shared" si="13"/>
        <v>0</v>
      </c>
      <c r="X154" s="12">
        <f t="shared" si="15"/>
        <v>174400</v>
      </c>
      <c r="Y154" s="12">
        <v>0</v>
      </c>
      <c r="Z154" s="12">
        <v>50</v>
      </c>
      <c r="AA154" s="12">
        <v>0</v>
      </c>
      <c r="AB154" s="12">
        <v>0</v>
      </c>
    </row>
    <row r="155" spans="1:28" s="158" customFormat="1" ht="15" x14ac:dyDescent="0.25">
      <c r="A155" s="12">
        <v>145</v>
      </c>
      <c r="B155" s="12" t="s">
        <v>14</v>
      </c>
      <c r="C155" s="12">
        <v>578</v>
      </c>
      <c r="D155" s="12">
        <v>31</v>
      </c>
      <c r="E155" s="12" t="s">
        <v>59</v>
      </c>
      <c r="F155" s="12">
        <v>1</v>
      </c>
      <c r="G155" s="12"/>
      <c r="H155" s="12"/>
      <c r="I155" s="12">
        <v>96</v>
      </c>
      <c r="J155" s="12">
        <f t="shared" si="14"/>
        <v>96</v>
      </c>
      <c r="K155" s="12">
        <v>450</v>
      </c>
      <c r="L155" s="12">
        <f t="shared" si="11"/>
        <v>43200</v>
      </c>
      <c r="M155" s="12"/>
      <c r="N155" s="12"/>
      <c r="O155" s="12"/>
      <c r="P155" s="12"/>
      <c r="Q155" s="12"/>
      <c r="R155" s="12"/>
      <c r="S155" s="12"/>
      <c r="T155" s="12">
        <f t="shared" si="12"/>
        <v>0</v>
      </c>
      <c r="U155" s="12"/>
      <c r="V155" s="12"/>
      <c r="W155" s="12">
        <f t="shared" si="13"/>
        <v>0</v>
      </c>
      <c r="X155" s="12">
        <f t="shared" si="15"/>
        <v>43200</v>
      </c>
      <c r="Y155" s="12">
        <v>0</v>
      </c>
      <c r="Z155" s="12">
        <v>50</v>
      </c>
      <c r="AA155" s="12">
        <v>0</v>
      </c>
      <c r="AB155" s="12">
        <v>0</v>
      </c>
    </row>
    <row r="156" spans="1:28" s="158" customFormat="1" ht="15" x14ac:dyDescent="0.25">
      <c r="A156" s="12">
        <v>146</v>
      </c>
      <c r="B156" s="12" t="s">
        <v>14</v>
      </c>
      <c r="C156" s="12">
        <v>4760</v>
      </c>
      <c r="D156" s="12">
        <v>144</v>
      </c>
      <c r="E156" s="12" t="s">
        <v>59</v>
      </c>
      <c r="F156" s="12">
        <v>1</v>
      </c>
      <c r="G156" s="12">
        <v>2</v>
      </c>
      <c r="H156" s="12">
        <v>1</v>
      </c>
      <c r="I156" s="12">
        <v>1</v>
      </c>
      <c r="J156" s="12">
        <f t="shared" si="14"/>
        <v>901</v>
      </c>
      <c r="K156" s="12">
        <v>130</v>
      </c>
      <c r="L156" s="12">
        <f t="shared" si="11"/>
        <v>117130</v>
      </c>
      <c r="M156" s="12"/>
      <c r="N156" s="12"/>
      <c r="O156" s="12"/>
      <c r="P156" s="12"/>
      <c r="Q156" s="12"/>
      <c r="R156" s="12"/>
      <c r="S156" s="12"/>
      <c r="T156" s="12">
        <f t="shared" si="12"/>
        <v>0</v>
      </c>
      <c r="U156" s="12"/>
      <c r="V156" s="12"/>
      <c r="W156" s="12">
        <f t="shared" si="13"/>
        <v>0</v>
      </c>
      <c r="X156" s="12">
        <f t="shared" si="15"/>
        <v>117130</v>
      </c>
      <c r="Y156" s="12">
        <v>0</v>
      </c>
      <c r="Z156" s="12">
        <v>50</v>
      </c>
      <c r="AA156" s="12">
        <v>0</v>
      </c>
      <c r="AB156" s="12">
        <v>0</v>
      </c>
    </row>
    <row r="157" spans="1:28" s="158" customFormat="1" ht="15" x14ac:dyDescent="0.25">
      <c r="A157" s="12">
        <v>147</v>
      </c>
      <c r="B157" s="12" t="s">
        <v>14</v>
      </c>
      <c r="C157" s="12">
        <v>4761</v>
      </c>
      <c r="D157" s="12">
        <v>145</v>
      </c>
      <c r="E157" s="12" t="s">
        <v>59</v>
      </c>
      <c r="F157" s="12">
        <v>1</v>
      </c>
      <c r="G157" s="12">
        <v>7</v>
      </c>
      <c r="H157" s="12">
        <v>1</v>
      </c>
      <c r="I157" s="12">
        <v>17</v>
      </c>
      <c r="J157" s="12">
        <f t="shared" si="14"/>
        <v>2917</v>
      </c>
      <c r="K157" s="12">
        <v>100</v>
      </c>
      <c r="L157" s="12">
        <f t="shared" si="11"/>
        <v>291700</v>
      </c>
      <c r="M157" s="12"/>
      <c r="N157" s="12"/>
      <c r="O157" s="12"/>
      <c r="P157" s="12"/>
      <c r="Q157" s="12"/>
      <c r="R157" s="12"/>
      <c r="S157" s="12"/>
      <c r="T157" s="12">
        <f t="shared" si="12"/>
        <v>0</v>
      </c>
      <c r="U157" s="12"/>
      <c r="V157" s="12"/>
      <c r="W157" s="12">
        <f t="shared" si="13"/>
        <v>0</v>
      </c>
      <c r="X157" s="12">
        <f t="shared" si="15"/>
        <v>291700</v>
      </c>
      <c r="Y157" s="12">
        <v>0</v>
      </c>
      <c r="Z157" s="12">
        <v>50</v>
      </c>
      <c r="AA157" s="12">
        <v>0</v>
      </c>
      <c r="AB157" s="12">
        <v>0</v>
      </c>
    </row>
    <row r="158" spans="1:28" s="158" customFormat="1" ht="15" x14ac:dyDescent="0.25">
      <c r="A158" s="12">
        <v>148</v>
      </c>
      <c r="B158" s="12" t="s">
        <v>24</v>
      </c>
      <c r="C158" s="12"/>
      <c r="D158" s="12"/>
      <c r="E158" s="12" t="s">
        <v>59</v>
      </c>
      <c r="F158" s="12">
        <v>1</v>
      </c>
      <c r="G158" s="12">
        <v>1</v>
      </c>
      <c r="H158" s="12"/>
      <c r="I158" s="12">
        <v>40</v>
      </c>
      <c r="J158" s="12">
        <f t="shared" si="14"/>
        <v>440</v>
      </c>
      <c r="K158" s="12">
        <v>75</v>
      </c>
      <c r="L158" s="12">
        <f t="shared" si="11"/>
        <v>33000</v>
      </c>
      <c r="M158" s="12"/>
      <c r="N158" s="12"/>
      <c r="O158" s="12"/>
      <c r="P158" s="12"/>
      <c r="Q158" s="12"/>
      <c r="R158" s="12"/>
      <c r="S158" s="12"/>
      <c r="T158" s="12">
        <f t="shared" si="12"/>
        <v>0</v>
      </c>
      <c r="U158" s="12"/>
      <c r="V158" s="12"/>
      <c r="W158" s="12">
        <f t="shared" si="13"/>
        <v>0</v>
      </c>
      <c r="X158" s="12">
        <f t="shared" si="15"/>
        <v>33000</v>
      </c>
      <c r="Y158" s="12">
        <v>0</v>
      </c>
      <c r="Z158" s="12">
        <v>0</v>
      </c>
      <c r="AA158" s="12">
        <v>33000</v>
      </c>
      <c r="AB158" s="12">
        <v>0.01</v>
      </c>
    </row>
    <row r="159" spans="1:28" s="158" customFormat="1" ht="15" x14ac:dyDescent="0.25">
      <c r="A159" s="12">
        <v>149</v>
      </c>
      <c r="B159" s="12" t="s">
        <v>24</v>
      </c>
      <c r="C159" s="12"/>
      <c r="D159" s="12"/>
      <c r="E159" s="12" t="s">
        <v>59</v>
      </c>
      <c r="F159" s="12">
        <v>1</v>
      </c>
      <c r="G159" s="12"/>
      <c r="H159" s="12">
        <v>2</v>
      </c>
      <c r="I159" s="12">
        <v>50</v>
      </c>
      <c r="J159" s="12">
        <f t="shared" si="14"/>
        <v>250</v>
      </c>
      <c r="K159" s="12">
        <v>75</v>
      </c>
      <c r="L159" s="12">
        <f t="shared" si="11"/>
        <v>18750</v>
      </c>
      <c r="M159" s="12"/>
      <c r="N159" s="12"/>
      <c r="O159" s="12"/>
      <c r="P159" s="12"/>
      <c r="Q159" s="12"/>
      <c r="R159" s="12"/>
      <c r="S159" s="12"/>
      <c r="T159" s="12">
        <f t="shared" si="12"/>
        <v>0</v>
      </c>
      <c r="U159" s="12"/>
      <c r="V159" s="12"/>
      <c r="W159" s="12">
        <f t="shared" si="13"/>
        <v>0</v>
      </c>
      <c r="X159" s="12">
        <f t="shared" si="15"/>
        <v>18750</v>
      </c>
      <c r="Y159" s="12">
        <v>0</v>
      </c>
      <c r="Z159" s="12">
        <v>0</v>
      </c>
      <c r="AA159" s="12">
        <v>18750</v>
      </c>
      <c r="AB159" s="12">
        <v>0.01</v>
      </c>
    </row>
    <row r="160" spans="1:28" s="158" customFormat="1" ht="15" x14ac:dyDescent="0.25">
      <c r="A160" s="12">
        <v>150</v>
      </c>
      <c r="B160" s="12" t="s">
        <v>24</v>
      </c>
      <c r="C160" s="12"/>
      <c r="D160" s="12"/>
      <c r="E160" s="12" t="s">
        <v>59</v>
      </c>
      <c r="F160" s="12">
        <v>1</v>
      </c>
      <c r="G160" s="12">
        <v>1</v>
      </c>
      <c r="H160" s="12">
        <v>2</v>
      </c>
      <c r="I160" s="12"/>
      <c r="J160" s="12">
        <f t="shared" si="14"/>
        <v>600</v>
      </c>
      <c r="K160" s="12">
        <v>75</v>
      </c>
      <c r="L160" s="12">
        <f t="shared" si="11"/>
        <v>45000</v>
      </c>
      <c r="M160" s="12"/>
      <c r="N160" s="12"/>
      <c r="O160" s="12"/>
      <c r="P160" s="12"/>
      <c r="Q160" s="12"/>
      <c r="R160" s="12"/>
      <c r="S160" s="12"/>
      <c r="T160" s="12">
        <f t="shared" si="12"/>
        <v>0</v>
      </c>
      <c r="U160" s="12"/>
      <c r="V160" s="12"/>
      <c r="W160" s="12">
        <f t="shared" si="13"/>
        <v>0</v>
      </c>
      <c r="X160" s="12">
        <f t="shared" si="15"/>
        <v>45000</v>
      </c>
      <c r="Y160" s="12">
        <v>0</v>
      </c>
      <c r="Z160" s="12">
        <v>0</v>
      </c>
      <c r="AA160" s="12">
        <v>45000</v>
      </c>
      <c r="AB160" s="12">
        <v>0.01</v>
      </c>
    </row>
    <row r="161" spans="1:28" s="158" customFormat="1" ht="15" x14ac:dyDescent="0.25">
      <c r="A161" s="12">
        <v>151</v>
      </c>
      <c r="B161" s="12" t="s">
        <v>14</v>
      </c>
      <c r="C161" s="12">
        <v>554</v>
      </c>
      <c r="D161" s="12">
        <v>7</v>
      </c>
      <c r="E161" s="12" t="s">
        <v>61</v>
      </c>
      <c r="F161" s="12">
        <v>2</v>
      </c>
      <c r="G161" s="12"/>
      <c r="H161" s="12">
        <v>2</v>
      </c>
      <c r="I161" s="12">
        <v>5</v>
      </c>
      <c r="J161" s="12">
        <f t="shared" si="14"/>
        <v>205</v>
      </c>
      <c r="K161" s="12">
        <v>430</v>
      </c>
      <c r="L161" s="12">
        <f t="shared" si="11"/>
        <v>88150</v>
      </c>
      <c r="M161" s="12">
        <v>1</v>
      </c>
      <c r="N161" s="12" t="s">
        <v>27</v>
      </c>
      <c r="O161" s="12" t="s">
        <v>16</v>
      </c>
      <c r="P161" s="12">
        <v>2</v>
      </c>
      <c r="Q161" s="12">
        <v>90</v>
      </c>
      <c r="R161" s="12"/>
      <c r="S161" s="12">
        <v>6400</v>
      </c>
      <c r="T161" s="12">
        <f t="shared" si="12"/>
        <v>576000</v>
      </c>
      <c r="U161" s="12">
        <v>20</v>
      </c>
      <c r="V161" s="12">
        <f>T161*75%</f>
        <v>432000</v>
      </c>
      <c r="W161" s="12">
        <f t="shared" si="13"/>
        <v>144000</v>
      </c>
      <c r="X161" s="12">
        <f t="shared" si="15"/>
        <v>232150</v>
      </c>
      <c r="Y161" s="12">
        <v>0</v>
      </c>
      <c r="Z161" s="12">
        <v>50</v>
      </c>
      <c r="AA161" s="12">
        <v>0</v>
      </c>
      <c r="AB161" s="12">
        <v>0</v>
      </c>
    </row>
    <row r="162" spans="1:28" s="158" customFormat="1" ht="15" x14ac:dyDescent="0.25">
      <c r="A162" s="12">
        <v>152</v>
      </c>
      <c r="B162" s="12" t="s">
        <v>14</v>
      </c>
      <c r="C162" s="12">
        <v>2785</v>
      </c>
      <c r="D162" s="12">
        <v>6</v>
      </c>
      <c r="E162" s="12" t="s">
        <v>61</v>
      </c>
      <c r="F162" s="12">
        <v>1</v>
      </c>
      <c r="G162" s="12">
        <v>12</v>
      </c>
      <c r="H162" s="12">
        <v>2</v>
      </c>
      <c r="I162" s="12">
        <v>64</v>
      </c>
      <c r="J162" s="12">
        <f t="shared" si="14"/>
        <v>5064</v>
      </c>
      <c r="K162" s="12">
        <v>100</v>
      </c>
      <c r="L162" s="12">
        <f t="shared" si="11"/>
        <v>506400</v>
      </c>
      <c r="M162" s="12"/>
      <c r="N162" s="12"/>
      <c r="O162" s="12"/>
      <c r="P162" s="12"/>
      <c r="Q162" s="12"/>
      <c r="R162" s="12"/>
      <c r="S162" s="12"/>
      <c r="T162" s="12">
        <f t="shared" si="12"/>
        <v>0</v>
      </c>
      <c r="U162" s="12"/>
      <c r="V162" s="12"/>
      <c r="W162" s="12">
        <f t="shared" si="13"/>
        <v>0</v>
      </c>
      <c r="X162" s="12">
        <f t="shared" si="15"/>
        <v>506400</v>
      </c>
      <c r="Y162" s="12">
        <v>0</v>
      </c>
      <c r="Z162" s="12">
        <v>50</v>
      </c>
      <c r="AA162" s="12">
        <v>0</v>
      </c>
      <c r="AB162" s="12">
        <v>0</v>
      </c>
    </row>
    <row r="163" spans="1:28" s="158" customFormat="1" ht="15" x14ac:dyDescent="0.25">
      <c r="A163" s="12">
        <v>153</v>
      </c>
      <c r="B163" s="12" t="s">
        <v>14</v>
      </c>
      <c r="C163" s="12">
        <v>4572</v>
      </c>
      <c r="D163" s="12">
        <v>10</v>
      </c>
      <c r="E163" s="12" t="s">
        <v>61</v>
      </c>
      <c r="F163" s="12">
        <v>1</v>
      </c>
      <c r="G163" s="12">
        <v>3</v>
      </c>
      <c r="H163" s="12">
        <v>3</v>
      </c>
      <c r="I163" s="12">
        <v>92</v>
      </c>
      <c r="J163" s="12">
        <f t="shared" si="14"/>
        <v>1592</v>
      </c>
      <c r="K163" s="12">
        <v>75</v>
      </c>
      <c r="L163" s="12">
        <f t="shared" si="11"/>
        <v>119400</v>
      </c>
      <c r="M163" s="12"/>
      <c r="N163" s="12"/>
      <c r="O163" s="12"/>
      <c r="P163" s="12"/>
      <c r="Q163" s="12"/>
      <c r="R163" s="12"/>
      <c r="S163" s="12"/>
      <c r="T163" s="12">
        <f t="shared" si="12"/>
        <v>0</v>
      </c>
      <c r="U163" s="12"/>
      <c r="V163" s="12"/>
      <c r="W163" s="12">
        <f t="shared" si="13"/>
        <v>0</v>
      </c>
      <c r="X163" s="12">
        <f t="shared" si="15"/>
        <v>119400</v>
      </c>
      <c r="Y163" s="12">
        <v>0</v>
      </c>
      <c r="Z163" s="12">
        <v>50</v>
      </c>
      <c r="AA163" s="12">
        <v>0</v>
      </c>
      <c r="AB163" s="12">
        <v>0</v>
      </c>
    </row>
    <row r="164" spans="1:28" s="158" customFormat="1" ht="15" x14ac:dyDescent="0.25">
      <c r="A164" s="12">
        <v>154</v>
      </c>
      <c r="B164" s="12" t="s">
        <v>14</v>
      </c>
      <c r="C164" s="12">
        <v>4480</v>
      </c>
      <c r="D164" s="12">
        <v>3</v>
      </c>
      <c r="E164" s="12" t="s">
        <v>61</v>
      </c>
      <c r="F164" s="12">
        <v>1</v>
      </c>
      <c r="G164" s="12"/>
      <c r="H164" s="12">
        <v>3</v>
      </c>
      <c r="I164" s="12">
        <v>3</v>
      </c>
      <c r="J164" s="12">
        <f t="shared" si="14"/>
        <v>303</v>
      </c>
      <c r="K164" s="12">
        <v>75</v>
      </c>
      <c r="L164" s="12">
        <f t="shared" si="11"/>
        <v>22725</v>
      </c>
      <c r="M164" s="12"/>
      <c r="N164" s="12"/>
      <c r="O164" s="12"/>
      <c r="P164" s="12"/>
      <c r="Q164" s="12"/>
      <c r="R164" s="12"/>
      <c r="S164" s="12"/>
      <c r="T164" s="12">
        <f t="shared" si="12"/>
        <v>0</v>
      </c>
      <c r="U164" s="12"/>
      <c r="V164" s="12"/>
      <c r="W164" s="12">
        <f t="shared" si="13"/>
        <v>0</v>
      </c>
      <c r="X164" s="12">
        <f t="shared" si="15"/>
        <v>22725</v>
      </c>
      <c r="Y164" s="12">
        <v>0</v>
      </c>
      <c r="Z164" s="12">
        <v>50</v>
      </c>
      <c r="AA164" s="12">
        <v>0</v>
      </c>
      <c r="AB164" s="12">
        <v>0</v>
      </c>
    </row>
    <row r="165" spans="1:28" s="158" customFormat="1" ht="15" x14ac:dyDescent="0.25">
      <c r="A165" s="12">
        <v>155</v>
      </c>
      <c r="B165" s="12" t="s">
        <v>14</v>
      </c>
      <c r="C165" s="12">
        <v>3972</v>
      </c>
      <c r="D165" s="12">
        <v>246</v>
      </c>
      <c r="E165" s="12" t="s">
        <v>61</v>
      </c>
      <c r="F165" s="12">
        <v>1</v>
      </c>
      <c r="G165" s="12"/>
      <c r="H165" s="12">
        <v>1</v>
      </c>
      <c r="I165" s="12">
        <v>60</v>
      </c>
      <c r="J165" s="12">
        <f t="shared" si="14"/>
        <v>160</v>
      </c>
      <c r="K165" s="12">
        <v>290</v>
      </c>
      <c r="L165" s="12">
        <f t="shared" si="11"/>
        <v>46400</v>
      </c>
      <c r="M165" s="12"/>
      <c r="N165" s="12"/>
      <c r="O165" s="12"/>
      <c r="P165" s="12"/>
      <c r="Q165" s="12"/>
      <c r="R165" s="12"/>
      <c r="S165" s="12"/>
      <c r="T165" s="12">
        <f t="shared" si="12"/>
        <v>0</v>
      </c>
      <c r="U165" s="12"/>
      <c r="V165" s="12"/>
      <c r="W165" s="12">
        <f t="shared" si="13"/>
        <v>0</v>
      </c>
      <c r="X165" s="12">
        <f t="shared" si="15"/>
        <v>46400</v>
      </c>
      <c r="Y165" s="12">
        <v>0</v>
      </c>
      <c r="Z165" s="12">
        <v>50</v>
      </c>
      <c r="AA165" s="12">
        <v>0</v>
      </c>
      <c r="AB165" s="12">
        <v>0</v>
      </c>
    </row>
    <row r="166" spans="1:28" s="158" customFormat="1" ht="15" x14ac:dyDescent="0.25">
      <c r="A166" s="12">
        <v>156</v>
      </c>
      <c r="B166" s="12" t="s">
        <v>14</v>
      </c>
      <c r="C166" s="12">
        <v>2610</v>
      </c>
      <c r="D166" s="12">
        <v>140</v>
      </c>
      <c r="E166" s="12" t="s">
        <v>61</v>
      </c>
      <c r="F166" s="12">
        <v>1</v>
      </c>
      <c r="G166" s="12"/>
      <c r="H166" s="12">
        <v>1</v>
      </c>
      <c r="I166" s="12">
        <v>71</v>
      </c>
      <c r="J166" s="12">
        <f t="shared" si="14"/>
        <v>171</v>
      </c>
      <c r="K166" s="12">
        <v>390</v>
      </c>
      <c r="L166" s="12">
        <f t="shared" si="11"/>
        <v>66690</v>
      </c>
      <c r="M166" s="12"/>
      <c r="N166" s="12"/>
      <c r="O166" s="12"/>
      <c r="P166" s="12"/>
      <c r="Q166" s="12"/>
      <c r="R166" s="12"/>
      <c r="S166" s="12"/>
      <c r="T166" s="12">
        <f t="shared" si="12"/>
        <v>0</v>
      </c>
      <c r="U166" s="12"/>
      <c r="V166" s="12"/>
      <c r="W166" s="12">
        <f t="shared" si="13"/>
        <v>0</v>
      </c>
      <c r="X166" s="12">
        <f t="shared" si="15"/>
        <v>66690</v>
      </c>
      <c r="Y166" s="12">
        <v>0</v>
      </c>
      <c r="Z166" s="12">
        <v>50</v>
      </c>
      <c r="AA166" s="12">
        <v>0</v>
      </c>
      <c r="AB166" s="12">
        <v>0</v>
      </c>
    </row>
    <row r="167" spans="1:28" s="158" customFormat="1" ht="15" x14ac:dyDescent="0.25">
      <c r="A167" s="12">
        <v>157</v>
      </c>
      <c r="B167" s="12" t="s">
        <v>157</v>
      </c>
      <c r="C167" s="12"/>
      <c r="D167" s="12"/>
      <c r="E167" s="12" t="s">
        <v>62</v>
      </c>
      <c r="F167" s="12">
        <v>2</v>
      </c>
      <c r="G167" s="12"/>
      <c r="H167" s="12"/>
      <c r="I167" s="12"/>
      <c r="J167" s="12"/>
      <c r="K167" s="12"/>
      <c r="L167" s="12"/>
      <c r="M167" s="12">
        <v>1</v>
      </c>
      <c r="N167" s="12" t="s">
        <v>27</v>
      </c>
      <c r="O167" s="12" t="s">
        <v>16</v>
      </c>
      <c r="P167" s="12">
        <v>2</v>
      </c>
      <c r="Q167" s="12">
        <v>96</v>
      </c>
      <c r="R167" s="12"/>
      <c r="S167" s="12">
        <v>6400</v>
      </c>
      <c r="T167" s="12">
        <f t="shared" si="12"/>
        <v>614400</v>
      </c>
      <c r="U167" s="12">
        <v>10</v>
      </c>
      <c r="V167" s="12">
        <f>T167*30%</f>
        <v>184320</v>
      </c>
      <c r="W167" s="12">
        <f t="shared" si="13"/>
        <v>430080</v>
      </c>
      <c r="X167" s="12">
        <f t="shared" si="15"/>
        <v>430080</v>
      </c>
      <c r="Y167" s="12">
        <v>0</v>
      </c>
      <c r="Z167" s="12">
        <v>0</v>
      </c>
      <c r="AA167" s="12">
        <v>430080</v>
      </c>
      <c r="AB167" s="12">
        <v>0.02</v>
      </c>
    </row>
    <row r="168" spans="1:28" s="158" customFormat="1" ht="15" x14ac:dyDescent="0.25">
      <c r="A168" s="12">
        <v>158</v>
      </c>
      <c r="B168" s="12" t="s">
        <v>14</v>
      </c>
      <c r="C168" s="12">
        <v>5426</v>
      </c>
      <c r="D168" s="12">
        <v>179</v>
      </c>
      <c r="E168" s="12" t="s">
        <v>62</v>
      </c>
      <c r="F168" s="12">
        <v>1</v>
      </c>
      <c r="G168" s="12">
        <v>3</v>
      </c>
      <c r="H168" s="12">
        <v>2</v>
      </c>
      <c r="I168" s="12"/>
      <c r="J168" s="12">
        <f t="shared" si="14"/>
        <v>1400</v>
      </c>
      <c r="K168" s="12">
        <v>75</v>
      </c>
      <c r="L168" s="12">
        <f t="shared" si="11"/>
        <v>105000</v>
      </c>
      <c r="M168" s="12"/>
      <c r="N168" s="12"/>
      <c r="O168" s="12"/>
      <c r="P168" s="12"/>
      <c r="Q168" s="12"/>
      <c r="R168" s="12"/>
      <c r="S168" s="12"/>
      <c r="T168" s="12">
        <f t="shared" si="12"/>
        <v>0</v>
      </c>
      <c r="U168" s="12"/>
      <c r="V168" s="12"/>
      <c r="W168" s="12">
        <f t="shared" si="13"/>
        <v>0</v>
      </c>
      <c r="X168" s="12">
        <f t="shared" si="15"/>
        <v>105000</v>
      </c>
      <c r="Y168" s="12">
        <v>0</v>
      </c>
      <c r="Z168" s="12">
        <v>50</v>
      </c>
      <c r="AA168" s="12">
        <v>0</v>
      </c>
      <c r="AB168" s="12">
        <v>0</v>
      </c>
    </row>
    <row r="169" spans="1:28" s="158" customFormat="1" ht="15" x14ac:dyDescent="0.25">
      <c r="A169" s="12">
        <v>159</v>
      </c>
      <c r="B169" s="12" t="s">
        <v>157</v>
      </c>
      <c r="C169" s="12"/>
      <c r="D169" s="12"/>
      <c r="E169" s="12" t="s">
        <v>63</v>
      </c>
      <c r="F169" s="12">
        <v>2</v>
      </c>
      <c r="G169" s="12"/>
      <c r="H169" s="12"/>
      <c r="I169" s="12"/>
      <c r="J169" s="12">
        <f t="shared" si="14"/>
        <v>0</v>
      </c>
      <c r="K169" s="12"/>
      <c r="L169" s="12">
        <f t="shared" si="11"/>
        <v>0</v>
      </c>
      <c r="M169" s="12">
        <v>1</v>
      </c>
      <c r="N169" s="12" t="s">
        <v>27</v>
      </c>
      <c r="O169" s="12" t="s">
        <v>16</v>
      </c>
      <c r="P169" s="12">
        <v>2</v>
      </c>
      <c r="Q169" s="12">
        <v>135</v>
      </c>
      <c r="R169" s="12"/>
      <c r="S169" s="12">
        <v>6400</v>
      </c>
      <c r="T169" s="12">
        <f t="shared" si="12"/>
        <v>864000</v>
      </c>
      <c r="U169" s="12">
        <v>20</v>
      </c>
      <c r="V169" s="12">
        <f>T169*75%</f>
        <v>648000</v>
      </c>
      <c r="W169" s="12">
        <f t="shared" si="13"/>
        <v>216000</v>
      </c>
      <c r="X169" s="12">
        <f t="shared" si="15"/>
        <v>216000</v>
      </c>
      <c r="Y169" s="12">
        <v>0</v>
      </c>
      <c r="Z169" s="12">
        <v>0</v>
      </c>
      <c r="AA169" s="12">
        <v>216000</v>
      </c>
      <c r="AB169" s="12">
        <v>0.02</v>
      </c>
    </row>
    <row r="170" spans="1:28" s="158" customFormat="1" ht="15" x14ac:dyDescent="0.25">
      <c r="A170" s="12">
        <v>160</v>
      </c>
      <c r="B170" s="12" t="s">
        <v>14</v>
      </c>
      <c r="C170" s="12">
        <v>5319</v>
      </c>
      <c r="D170" s="12">
        <v>124</v>
      </c>
      <c r="E170" s="12" t="s">
        <v>63</v>
      </c>
      <c r="F170" s="12">
        <v>1</v>
      </c>
      <c r="G170" s="12"/>
      <c r="H170" s="12">
        <v>2</v>
      </c>
      <c r="I170" s="12">
        <v>76</v>
      </c>
      <c r="J170" s="12">
        <f t="shared" si="14"/>
        <v>276</v>
      </c>
      <c r="K170" s="12">
        <v>75</v>
      </c>
      <c r="L170" s="12">
        <f t="shared" si="11"/>
        <v>20700</v>
      </c>
      <c r="M170" s="12"/>
      <c r="N170" s="12"/>
      <c r="O170" s="12"/>
      <c r="P170" s="12"/>
      <c r="Q170" s="12"/>
      <c r="R170" s="12"/>
      <c r="S170" s="12"/>
      <c r="T170" s="12">
        <f t="shared" si="12"/>
        <v>0</v>
      </c>
      <c r="U170" s="12"/>
      <c r="V170" s="12"/>
      <c r="W170" s="12">
        <f t="shared" si="13"/>
        <v>0</v>
      </c>
      <c r="X170" s="12">
        <f t="shared" si="15"/>
        <v>20700</v>
      </c>
      <c r="Y170" s="12">
        <v>0</v>
      </c>
      <c r="Z170" s="12">
        <v>50</v>
      </c>
      <c r="AA170" s="12">
        <v>0</v>
      </c>
      <c r="AB170" s="12">
        <v>0</v>
      </c>
    </row>
    <row r="171" spans="1:28" s="158" customFormat="1" ht="15" x14ac:dyDescent="0.25">
      <c r="A171" s="12">
        <v>161</v>
      </c>
      <c r="B171" s="12" t="s">
        <v>14</v>
      </c>
      <c r="C171" s="12">
        <v>5829</v>
      </c>
      <c r="D171" s="12">
        <v>144</v>
      </c>
      <c r="E171" s="12" t="s">
        <v>63</v>
      </c>
      <c r="F171" s="12">
        <v>1</v>
      </c>
      <c r="G171" s="12">
        <v>3</v>
      </c>
      <c r="H171" s="12">
        <v>2</v>
      </c>
      <c r="I171" s="12">
        <v>94</v>
      </c>
      <c r="J171" s="12">
        <f t="shared" si="14"/>
        <v>1494</v>
      </c>
      <c r="K171" s="12">
        <v>75</v>
      </c>
      <c r="L171" s="12">
        <f t="shared" si="11"/>
        <v>112050</v>
      </c>
      <c r="M171" s="12"/>
      <c r="N171" s="12"/>
      <c r="O171" s="12"/>
      <c r="P171" s="12"/>
      <c r="Q171" s="12"/>
      <c r="R171" s="12"/>
      <c r="S171" s="12"/>
      <c r="T171" s="12">
        <f t="shared" si="12"/>
        <v>0</v>
      </c>
      <c r="U171" s="12"/>
      <c r="V171" s="12"/>
      <c r="W171" s="12">
        <f t="shared" si="13"/>
        <v>0</v>
      </c>
      <c r="X171" s="12">
        <f t="shared" si="15"/>
        <v>112050</v>
      </c>
      <c r="Y171" s="12">
        <v>0</v>
      </c>
      <c r="Z171" s="12">
        <v>50</v>
      </c>
      <c r="AA171" s="12">
        <v>0</v>
      </c>
      <c r="AB171" s="12">
        <v>0</v>
      </c>
    </row>
    <row r="172" spans="1:28" s="158" customFormat="1" ht="15" x14ac:dyDescent="0.25">
      <c r="A172" s="12">
        <v>162</v>
      </c>
      <c r="B172" s="12" t="s">
        <v>52</v>
      </c>
      <c r="C172" s="12"/>
      <c r="D172" s="12"/>
      <c r="E172" s="12" t="s">
        <v>63</v>
      </c>
      <c r="F172" s="12">
        <v>1</v>
      </c>
      <c r="G172" s="12">
        <v>7</v>
      </c>
      <c r="H172" s="12">
        <v>1</v>
      </c>
      <c r="I172" s="12">
        <v>54</v>
      </c>
      <c r="J172" s="12">
        <f t="shared" si="14"/>
        <v>2954</v>
      </c>
      <c r="K172" s="12">
        <v>75</v>
      </c>
      <c r="L172" s="12">
        <f t="shared" si="11"/>
        <v>221550</v>
      </c>
      <c r="M172" s="12"/>
      <c r="N172" s="12"/>
      <c r="O172" s="12"/>
      <c r="P172" s="12"/>
      <c r="Q172" s="12"/>
      <c r="R172" s="12"/>
      <c r="S172" s="12"/>
      <c r="T172" s="12">
        <f t="shared" si="12"/>
        <v>0</v>
      </c>
      <c r="U172" s="12"/>
      <c r="V172" s="12"/>
      <c r="W172" s="12">
        <f t="shared" si="13"/>
        <v>0</v>
      </c>
      <c r="X172" s="12">
        <f t="shared" si="15"/>
        <v>221550</v>
      </c>
      <c r="Y172" s="12">
        <v>0</v>
      </c>
      <c r="Z172" s="12">
        <v>50</v>
      </c>
      <c r="AA172" s="12">
        <v>0</v>
      </c>
      <c r="AB172" s="12">
        <v>0</v>
      </c>
    </row>
    <row r="173" spans="1:28" s="158" customFormat="1" ht="15" x14ac:dyDescent="0.25">
      <c r="A173" s="12">
        <v>163</v>
      </c>
      <c r="B173" s="12" t="s">
        <v>14</v>
      </c>
      <c r="C173" s="12">
        <v>2970</v>
      </c>
      <c r="D173" s="12">
        <v>42</v>
      </c>
      <c r="E173" s="12" t="s">
        <v>63</v>
      </c>
      <c r="F173" s="12">
        <v>1</v>
      </c>
      <c r="G173" s="12">
        <v>16</v>
      </c>
      <c r="H173" s="12">
        <v>2</v>
      </c>
      <c r="I173" s="12">
        <v>99</v>
      </c>
      <c r="J173" s="12">
        <f t="shared" si="14"/>
        <v>6699</v>
      </c>
      <c r="K173" s="12">
        <v>75</v>
      </c>
      <c r="L173" s="12">
        <f t="shared" si="11"/>
        <v>502425</v>
      </c>
      <c r="M173" s="12"/>
      <c r="N173" s="12"/>
      <c r="O173" s="12"/>
      <c r="P173" s="12"/>
      <c r="Q173" s="12"/>
      <c r="R173" s="12"/>
      <c r="S173" s="12"/>
      <c r="T173" s="12">
        <f t="shared" si="12"/>
        <v>0</v>
      </c>
      <c r="U173" s="12"/>
      <c r="V173" s="12"/>
      <c r="W173" s="12">
        <f t="shared" si="13"/>
        <v>0</v>
      </c>
      <c r="X173" s="12">
        <f t="shared" si="15"/>
        <v>502425</v>
      </c>
      <c r="Y173" s="12">
        <v>0</v>
      </c>
      <c r="Z173" s="12">
        <v>50</v>
      </c>
      <c r="AA173" s="12">
        <v>0</v>
      </c>
      <c r="AB173" s="12">
        <v>0</v>
      </c>
    </row>
    <row r="174" spans="1:28" s="158" customFormat="1" ht="15" x14ac:dyDescent="0.25">
      <c r="A174" s="12">
        <v>164</v>
      </c>
      <c r="B174" s="12" t="s">
        <v>14</v>
      </c>
      <c r="C174" s="12">
        <v>2938</v>
      </c>
      <c r="D174" s="12">
        <v>65</v>
      </c>
      <c r="E174" s="12" t="s">
        <v>63</v>
      </c>
      <c r="F174" s="12">
        <v>1</v>
      </c>
      <c r="G174" s="12">
        <v>3</v>
      </c>
      <c r="H174" s="12">
        <v>2</v>
      </c>
      <c r="I174" s="12">
        <v>94</v>
      </c>
      <c r="J174" s="12">
        <f t="shared" si="14"/>
        <v>1494</v>
      </c>
      <c r="K174" s="12">
        <v>75</v>
      </c>
      <c r="L174" s="12">
        <f t="shared" si="11"/>
        <v>112050</v>
      </c>
      <c r="M174" s="12"/>
      <c r="N174" s="12"/>
      <c r="O174" s="12"/>
      <c r="P174" s="12"/>
      <c r="Q174" s="12"/>
      <c r="R174" s="12"/>
      <c r="S174" s="12"/>
      <c r="T174" s="12">
        <f t="shared" si="12"/>
        <v>0</v>
      </c>
      <c r="U174" s="12"/>
      <c r="V174" s="12"/>
      <c r="W174" s="12">
        <f t="shared" si="13"/>
        <v>0</v>
      </c>
      <c r="X174" s="12">
        <f t="shared" si="15"/>
        <v>112050</v>
      </c>
      <c r="Y174" s="12">
        <v>0</v>
      </c>
      <c r="Z174" s="12">
        <v>50</v>
      </c>
      <c r="AA174" s="12">
        <v>0</v>
      </c>
      <c r="AB174" s="12">
        <v>0</v>
      </c>
    </row>
    <row r="175" spans="1:28" s="158" customFormat="1" ht="15" x14ac:dyDescent="0.25">
      <c r="A175" s="12">
        <v>165</v>
      </c>
      <c r="B175" s="12" t="s">
        <v>14</v>
      </c>
      <c r="C175" s="12">
        <v>5318</v>
      </c>
      <c r="D175" s="12">
        <v>132</v>
      </c>
      <c r="E175" s="12" t="s">
        <v>63</v>
      </c>
      <c r="F175" s="12">
        <v>1</v>
      </c>
      <c r="G175" s="12">
        <v>5</v>
      </c>
      <c r="H175" s="12"/>
      <c r="I175" s="12"/>
      <c r="J175" s="12">
        <f t="shared" si="14"/>
        <v>2000</v>
      </c>
      <c r="K175" s="12">
        <v>75</v>
      </c>
      <c r="L175" s="12">
        <f t="shared" si="11"/>
        <v>150000</v>
      </c>
      <c r="M175" s="12"/>
      <c r="N175" s="12"/>
      <c r="O175" s="12"/>
      <c r="P175" s="12"/>
      <c r="Q175" s="12"/>
      <c r="R175" s="12"/>
      <c r="S175" s="12"/>
      <c r="T175" s="12">
        <f t="shared" si="12"/>
        <v>0</v>
      </c>
      <c r="U175" s="12"/>
      <c r="V175" s="12"/>
      <c r="W175" s="12">
        <f t="shared" si="13"/>
        <v>0</v>
      </c>
      <c r="X175" s="12">
        <f t="shared" si="15"/>
        <v>150000</v>
      </c>
      <c r="Y175" s="12">
        <v>0</v>
      </c>
      <c r="Z175" s="12">
        <v>50</v>
      </c>
      <c r="AA175" s="12">
        <v>0</v>
      </c>
      <c r="AB175" s="12">
        <v>0</v>
      </c>
    </row>
    <row r="176" spans="1:28" s="158" customFormat="1" ht="15" x14ac:dyDescent="0.25">
      <c r="A176" s="12">
        <v>166</v>
      </c>
      <c r="B176" s="12" t="s">
        <v>14</v>
      </c>
      <c r="C176" s="12">
        <v>6059</v>
      </c>
      <c r="D176" s="12">
        <v>405</v>
      </c>
      <c r="E176" s="12" t="s">
        <v>64</v>
      </c>
      <c r="F176" s="12">
        <v>1</v>
      </c>
      <c r="G176" s="12">
        <v>9</v>
      </c>
      <c r="H176" s="12">
        <v>1</v>
      </c>
      <c r="I176" s="12">
        <v>2</v>
      </c>
      <c r="J176" s="12">
        <f t="shared" si="14"/>
        <v>3702</v>
      </c>
      <c r="K176" s="12">
        <v>100</v>
      </c>
      <c r="L176" s="12">
        <f t="shared" si="11"/>
        <v>370200</v>
      </c>
      <c r="M176" s="12"/>
      <c r="N176" s="12"/>
      <c r="O176" s="12"/>
      <c r="P176" s="12"/>
      <c r="Q176" s="12"/>
      <c r="R176" s="12"/>
      <c r="S176" s="12"/>
      <c r="T176" s="12">
        <f t="shared" si="12"/>
        <v>0</v>
      </c>
      <c r="U176" s="12"/>
      <c r="V176" s="12"/>
      <c r="W176" s="12">
        <f t="shared" si="13"/>
        <v>0</v>
      </c>
      <c r="X176" s="12">
        <f t="shared" si="15"/>
        <v>370200</v>
      </c>
      <c r="Y176" s="12">
        <v>0</v>
      </c>
      <c r="Z176" s="12">
        <v>50</v>
      </c>
      <c r="AA176" s="12">
        <v>0</v>
      </c>
      <c r="AB176" s="12">
        <v>0</v>
      </c>
    </row>
    <row r="177" spans="1:28" s="158" customFormat="1" ht="15" x14ac:dyDescent="0.25">
      <c r="A177" s="12">
        <v>167</v>
      </c>
      <c r="B177" s="12" t="s">
        <v>14</v>
      </c>
      <c r="C177" s="12">
        <v>4243</v>
      </c>
      <c r="D177" s="12">
        <v>22</v>
      </c>
      <c r="E177" s="12" t="s">
        <v>65</v>
      </c>
      <c r="F177" s="12">
        <v>2</v>
      </c>
      <c r="G177" s="12"/>
      <c r="H177" s="12"/>
      <c r="I177" s="12">
        <v>89</v>
      </c>
      <c r="J177" s="12">
        <f t="shared" si="14"/>
        <v>89</v>
      </c>
      <c r="K177" s="12">
        <v>75</v>
      </c>
      <c r="L177" s="12">
        <f t="shared" si="11"/>
        <v>6675</v>
      </c>
      <c r="M177" s="12"/>
      <c r="N177" s="12"/>
      <c r="O177" s="12"/>
      <c r="P177" s="12"/>
      <c r="Q177" s="12"/>
      <c r="R177" s="12"/>
      <c r="S177" s="12"/>
      <c r="T177" s="12">
        <f t="shared" si="12"/>
        <v>0</v>
      </c>
      <c r="U177" s="12"/>
      <c r="V177" s="12"/>
      <c r="W177" s="12">
        <f t="shared" si="13"/>
        <v>0</v>
      </c>
      <c r="X177" s="12">
        <f t="shared" si="15"/>
        <v>6675</v>
      </c>
      <c r="Y177" s="12">
        <v>0</v>
      </c>
      <c r="Z177" s="12">
        <v>50</v>
      </c>
      <c r="AA177" s="12">
        <v>0</v>
      </c>
      <c r="AB177" s="12">
        <v>0</v>
      </c>
    </row>
    <row r="178" spans="1:28" s="158" customFormat="1" ht="15" x14ac:dyDescent="0.25">
      <c r="A178" s="12">
        <v>168</v>
      </c>
      <c r="B178" s="12" t="s">
        <v>14</v>
      </c>
      <c r="C178" s="12">
        <v>1958</v>
      </c>
      <c r="D178" s="12">
        <v>10</v>
      </c>
      <c r="E178" s="12" t="s">
        <v>65</v>
      </c>
      <c r="F178" s="12">
        <v>1</v>
      </c>
      <c r="G178" s="12">
        <v>6</v>
      </c>
      <c r="H178" s="12">
        <v>1</v>
      </c>
      <c r="I178" s="12">
        <v>62</v>
      </c>
      <c r="J178" s="12">
        <f t="shared" si="14"/>
        <v>2562</v>
      </c>
      <c r="K178" s="12">
        <v>75</v>
      </c>
      <c r="L178" s="12">
        <f t="shared" si="11"/>
        <v>192150</v>
      </c>
      <c r="M178" s="12"/>
      <c r="N178" s="12"/>
      <c r="O178" s="12"/>
      <c r="P178" s="12"/>
      <c r="Q178" s="12"/>
      <c r="R178" s="12"/>
      <c r="S178" s="12"/>
      <c r="T178" s="12">
        <f t="shared" si="12"/>
        <v>0</v>
      </c>
      <c r="U178" s="12"/>
      <c r="V178" s="12"/>
      <c r="W178" s="12">
        <f t="shared" si="13"/>
        <v>0</v>
      </c>
      <c r="X178" s="12">
        <f t="shared" si="15"/>
        <v>192150</v>
      </c>
      <c r="Y178" s="12">
        <v>0</v>
      </c>
      <c r="Z178" s="12">
        <v>50</v>
      </c>
      <c r="AA178" s="12">
        <v>0</v>
      </c>
      <c r="AB178" s="12">
        <v>0</v>
      </c>
    </row>
    <row r="179" spans="1:28" s="158" customFormat="1" ht="15" x14ac:dyDescent="0.25">
      <c r="A179" s="12">
        <v>169</v>
      </c>
      <c r="B179" s="12" t="s">
        <v>14</v>
      </c>
      <c r="C179" s="12">
        <v>541</v>
      </c>
      <c r="D179" s="12">
        <v>317</v>
      </c>
      <c r="E179" s="12" t="s">
        <v>66</v>
      </c>
      <c r="F179" s="12">
        <v>2</v>
      </c>
      <c r="G179" s="12"/>
      <c r="H179" s="12">
        <v>1</v>
      </c>
      <c r="I179" s="12">
        <v>12</v>
      </c>
      <c r="J179" s="12">
        <f t="shared" si="14"/>
        <v>112</v>
      </c>
      <c r="K179" s="12">
        <v>320</v>
      </c>
      <c r="L179" s="12">
        <f t="shared" si="11"/>
        <v>35840</v>
      </c>
      <c r="M179" s="12">
        <v>1</v>
      </c>
      <c r="N179" s="12" t="s">
        <v>27</v>
      </c>
      <c r="O179" s="12" t="s">
        <v>16</v>
      </c>
      <c r="P179" s="12">
        <v>2</v>
      </c>
      <c r="Q179" s="12">
        <v>242</v>
      </c>
      <c r="R179" s="12"/>
      <c r="S179" s="12">
        <v>6400</v>
      </c>
      <c r="T179" s="12">
        <f t="shared" si="12"/>
        <v>1548800</v>
      </c>
      <c r="U179" s="12">
        <v>20</v>
      </c>
      <c r="V179" s="12">
        <f>T179*75%</f>
        <v>1161600</v>
      </c>
      <c r="W179" s="12">
        <f t="shared" si="13"/>
        <v>387200</v>
      </c>
      <c r="X179" s="12">
        <f t="shared" si="15"/>
        <v>423040</v>
      </c>
      <c r="Y179" s="12">
        <v>0</v>
      </c>
      <c r="Z179" s="12">
        <v>50</v>
      </c>
      <c r="AA179" s="12">
        <v>0</v>
      </c>
      <c r="AB179" s="12">
        <v>0</v>
      </c>
    </row>
    <row r="180" spans="1:28" s="158" customFormat="1" ht="15" x14ac:dyDescent="0.25">
      <c r="A180" s="12">
        <v>170</v>
      </c>
      <c r="B180" s="12" t="s">
        <v>14</v>
      </c>
      <c r="C180" s="12">
        <v>821</v>
      </c>
      <c r="D180" s="12">
        <v>321</v>
      </c>
      <c r="E180" s="12" t="s">
        <v>66</v>
      </c>
      <c r="F180" s="12">
        <v>1</v>
      </c>
      <c r="G180" s="12">
        <v>2</v>
      </c>
      <c r="H180" s="12">
        <v>1</v>
      </c>
      <c r="I180" s="12">
        <v>17</v>
      </c>
      <c r="J180" s="12">
        <f t="shared" si="14"/>
        <v>917</v>
      </c>
      <c r="K180" s="12">
        <v>430</v>
      </c>
      <c r="L180" s="12">
        <f t="shared" si="11"/>
        <v>394310</v>
      </c>
      <c r="M180" s="12"/>
      <c r="N180" s="12"/>
      <c r="O180" s="12"/>
      <c r="P180" s="12"/>
      <c r="Q180" s="12"/>
      <c r="R180" s="12"/>
      <c r="S180" s="12"/>
      <c r="T180" s="12">
        <f t="shared" si="12"/>
        <v>0</v>
      </c>
      <c r="U180" s="12"/>
      <c r="V180" s="12"/>
      <c r="W180" s="12">
        <f t="shared" si="13"/>
        <v>0</v>
      </c>
      <c r="X180" s="12">
        <f t="shared" si="15"/>
        <v>394310</v>
      </c>
      <c r="Y180" s="12">
        <v>0</v>
      </c>
      <c r="Z180" s="12">
        <v>50</v>
      </c>
      <c r="AA180" s="12">
        <v>0</v>
      </c>
      <c r="AB180" s="12">
        <v>0</v>
      </c>
    </row>
    <row r="181" spans="1:28" s="158" customFormat="1" ht="15" x14ac:dyDescent="0.25">
      <c r="A181" s="12">
        <v>171</v>
      </c>
      <c r="B181" s="12" t="s">
        <v>52</v>
      </c>
      <c r="C181" s="12"/>
      <c r="D181" s="12"/>
      <c r="E181" s="12" t="s">
        <v>66</v>
      </c>
      <c r="F181" s="12">
        <v>1</v>
      </c>
      <c r="G181" s="12">
        <v>46</v>
      </c>
      <c r="H181" s="12"/>
      <c r="I181" s="12">
        <v>84</v>
      </c>
      <c r="J181" s="12">
        <f t="shared" si="14"/>
        <v>18484</v>
      </c>
      <c r="K181" s="12">
        <v>75</v>
      </c>
      <c r="L181" s="12">
        <f t="shared" si="11"/>
        <v>1386300</v>
      </c>
      <c r="M181" s="12"/>
      <c r="N181" s="12"/>
      <c r="O181" s="12"/>
      <c r="P181" s="12"/>
      <c r="Q181" s="12"/>
      <c r="R181" s="12"/>
      <c r="S181" s="12"/>
      <c r="T181" s="12">
        <f t="shared" si="12"/>
        <v>0</v>
      </c>
      <c r="U181" s="12"/>
      <c r="V181" s="12"/>
      <c r="W181" s="12">
        <f t="shared" si="13"/>
        <v>0</v>
      </c>
      <c r="X181" s="12">
        <f t="shared" si="15"/>
        <v>1386300</v>
      </c>
      <c r="Y181" s="12">
        <v>0</v>
      </c>
      <c r="Z181" s="12">
        <v>0</v>
      </c>
      <c r="AA181" s="12">
        <v>1386300</v>
      </c>
      <c r="AB181" s="12">
        <v>0.01</v>
      </c>
    </row>
    <row r="182" spans="1:28" s="158" customFormat="1" ht="15" x14ac:dyDescent="0.25">
      <c r="A182" s="12">
        <v>172</v>
      </c>
      <c r="B182" s="12" t="s">
        <v>14</v>
      </c>
      <c r="C182" s="12"/>
      <c r="D182" s="12">
        <v>127</v>
      </c>
      <c r="E182" s="12" t="s">
        <v>66</v>
      </c>
      <c r="F182" s="12">
        <v>1</v>
      </c>
      <c r="G182" s="12">
        <v>13</v>
      </c>
      <c r="H182" s="12"/>
      <c r="I182" s="12">
        <v>32</v>
      </c>
      <c r="J182" s="12">
        <f t="shared" si="14"/>
        <v>5232</v>
      </c>
      <c r="K182" s="12">
        <v>100</v>
      </c>
      <c r="L182" s="12">
        <f t="shared" si="11"/>
        <v>523200</v>
      </c>
      <c r="M182" s="12"/>
      <c r="N182" s="12"/>
      <c r="O182" s="12"/>
      <c r="P182" s="12"/>
      <c r="Q182" s="12"/>
      <c r="R182" s="12"/>
      <c r="S182" s="12"/>
      <c r="T182" s="12">
        <f t="shared" si="12"/>
        <v>0</v>
      </c>
      <c r="U182" s="12"/>
      <c r="V182" s="12"/>
      <c r="W182" s="12">
        <f t="shared" si="13"/>
        <v>0</v>
      </c>
      <c r="X182" s="12">
        <f t="shared" si="15"/>
        <v>523200</v>
      </c>
      <c r="Y182" s="12">
        <v>0</v>
      </c>
      <c r="Z182" s="12">
        <v>50</v>
      </c>
      <c r="AA182" s="12">
        <v>0</v>
      </c>
      <c r="AB182" s="12">
        <v>0</v>
      </c>
    </row>
    <row r="183" spans="1:28" s="158" customFormat="1" ht="15" x14ac:dyDescent="0.25">
      <c r="A183" s="12">
        <v>173</v>
      </c>
      <c r="B183" s="12" t="s">
        <v>14</v>
      </c>
      <c r="C183" s="12"/>
      <c r="D183" s="12">
        <v>453</v>
      </c>
      <c r="E183" s="12" t="s">
        <v>66</v>
      </c>
      <c r="F183" s="12">
        <v>1</v>
      </c>
      <c r="G183" s="12">
        <v>12</v>
      </c>
      <c r="H183" s="12">
        <v>2</v>
      </c>
      <c r="I183" s="12">
        <v>26</v>
      </c>
      <c r="J183" s="12">
        <f t="shared" si="14"/>
        <v>5026</v>
      </c>
      <c r="K183" s="12">
        <v>180</v>
      </c>
      <c r="L183" s="12">
        <f t="shared" si="11"/>
        <v>904680</v>
      </c>
      <c r="M183" s="12"/>
      <c r="N183" s="12"/>
      <c r="O183" s="12"/>
      <c r="P183" s="12"/>
      <c r="Q183" s="12"/>
      <c r="R183" s="12"/>
      <c r="S183" s="12"/>
      <c r="T183" s="12">
        <f t="shared" si="12"/>
        <v>0</v>
      </c>
      <c r="U183" s="12"/>
      <c r="V183" s="12"/>
      <c r="W183" s="12">
        <f t="shared" si="13"/>
        <v>0</v>
      </c>
      <c r="X183" s="12">
        <f t="shared" si="15"/>
        <v>904680</v>
      </c>
      <c r="Y183" s="12">
        <v>0</v>
      </c>
      <c r="Z183" s="12">
        <v>50</v>
      </c>
      <c r="AA183" s="12">
        <v>0</v>
      </c>
      <c r="AB183" s="12">
        <v>0</v>
      </c>
    </row>
    <row r="184" spans="1:28" s="158" customFormat="1" ht="15" x14ac:dyDescent="0.25">
      <c r="A184" s="12">
        <v>174</v>
      </c>
      <c r="B184" s="12" t="s">
        <v>14</v>
      </c>
      <c r="C184" s="12"/>
      <c r="D184" s="12">
        <v>454</v>
      </c>
      <c r="E184" s="12" t="s">
        <v>66</v>
      </c>
      <c r="F184" s="12">
        <v>1</v>
      </c>
      <c r="G184" s="12">
        <v>1</v>
      </c>
      <c r="H184" s="12">
        <v>3</v>
      </c>
      <c r="I184" s="12">
        <v>60</v>
      </c>
      <c r="J184" s="12">
        <f t="shared" si="14"/>
        <v>760</v>
      </c>
      <c r="K184" s="12">
        <v>390</v>
      </c>
      <c r="L184" s="12">
        <f t="shared" si="11"/>
        <v>296400</v>
      </c>
      <c r="M184" s="12"/>
      <c r="N184" s="12"/>
      <c r="O184" s="12"/>
      <c r="P184" s="12"/>
      <c r="Q184" s="12"/>
      <c r="R184" s="12"/>
      <c r="S184" s="12"/>
      <c r="T184" s="12">
        <f t="shared" si="12"/>
        <v>0</v>
      </c>
      <c r="U184" s="12"/>
      <c r="V184" s="12"/>
      <c r="W184" s="12">
        <f t="shared" si="13"/>
        <v>0</v>
      </c>
      <c r="X184" s="12">
        <f t="shared" si="15"/>
        <v>296400</v>
      </c>
      <c r="Y184" s="12">
        <v>0</v>
      </c>
      <c r="Z184" s="12">
        <v>50</v>
      </c>
      <c r="AA184" s="12">
        <v>0</v>
      </c>
      <c r="AB184" s="12">
        <v>0</v>
      </c>
    </row>
    <row r="185" spans="1:28" s="158" customFormat="1" ht="15" x14ac:dyDescent="0.25">
      <c r="A185" s="12">
        <v>175</v>
      </c>
      <c r="B185" s="12" t="s">
        <v>14</v>
      </c>
      <c r="C185" s="12">
        <v>4812</v>
      </c>
      <c r="D185" s="12">
        <v>156</v>
      </c>
      <c r="E185" s="12" t="s">
        <v>67</v>
      </c>
      <c r="F185" s="12">
        <v>2</v>
      </c>
      <c r="G185" s="12">
        <v>8</v>
      </c>
      <c r="H185" s="12">
        <v>1</v>
      </c>
      <c r="I185" s="12">
        <v>92</v>
      </c>
      <c r="J185" s="12">
        <f t="shared" si="14"/>
        <v>3392</v>
      </c>
      <c r="K185" s="12">
        <v>75</v>
      </c>
      <c r="L185" s="12">
        <f t="shared" si="11"/>
        <v>254400</v>
      </c>
      <c r="M185" s="12">
        <v>1</v>
      </c>
      <c r="N185" s="12" t="s">
        <v>27</v>
      </c>
      <c r="O185" s="12" t="s">
        <v>16</v>
      </c>
      <c r="P185" s="12">
        <v>2</v>
      </c>
      <c r="Q185" s="12">
        <v>114</v>
      </c>
      <c r="R185" s="12"/>
      <c r="S185" s="12">
        <v>6400</v>
      </c>
      <c r="T185" s="12">
        <f t="shared" si="12"/>
        <v>729600</v>
      </c>
      <c r="U185" s="12">
        <v>20</v>
      </c>
      <c r="V185" s="12">
        <f>T185*75%</f>
        <v>547200</v>
      </c>
      <c r="W185" s="12">
        <f t="shared" si="13"/>
        <v>182400</v>
      </c>
      <c r="X185" s="12">
        <f t="shared" si="15"/>
        <v>436800</v>
      </c>
      <c r="Y185" s="12">
        <v>0</v>
      </c>
      <c r="Z185" s="12">
        <v>50</v>
      </c>
      <c r="AA185" s="12">
        <v>0</v>
      </c>
      <c r="AB185" s="12">
        <v>0</v>
      </c>
    </row>
    <row r="186" spans="1:28" s="158" customFormat="1" ht="15" x14ac:dyDescent="0.25">
      <c r="A186" s="12">
        <v>176</v>
      </c>
      <c r="B186" s="12" t="s">
        <v>14</v>
      </c>
      <c r="C186" s="12"/>
      <c r="D186" s="12">
        <v>285</v>
      </c>
      <c r="E186" s="12" t="s">
        <v>68</v>
      </c>
      <c r="F186" s="12">
        <v>2</v>
      </c>
      <c r="G186" s="12"/>
      <c r="H186" s="12">
        <v>1</v>
      </c>
      <c r="I186" s="12">
        <v>13</v>
      </c>
      <c r="J186" s="12">
        <f t="shared" si="14"/>
        <v>113</v>
      </c>
      <c r="K186" s="12">
        <v>430</v>
      </c>
      <c r="L186" s="12">
        <f t="shared" si="11"/>
        <v>48590</v>
      </c>
      <c r="M186" s="12">
        <v>1</v>
      </c>
      <c r="N186" s="12" t="s">
        <v>27</v>
      </c>
      <c r="O186" s="12" t="s">
        <v>16</v>
      </c>
      <c r="P186" s="12">
        <v>2</v>
      </c>
      <c r="Q186" s="12">
        <v>205</v>
      </c>
      <c r="R186" s="12"/>
      <c r="S186" s="12">
        <v>6400</v>
      </c>
      <c r="T186" s="12">
        <f t="shared" si="12"/>
        <v>1312000</v>
      </c>
      <c r="U186" s="12">
        <v>20</v>
      </c>
      <c r="V186" s="12">
        <f>T186*75%</f>
        <v>984000</v>
      </c>
      <c r="W186" s="12">
        <f t="shared" si="13"/>
        <v>328000</v>
      </c>
      <c r="X186" s="12">
        <f t="shared" si="15"/>
        <v>376590</v>
      </c>
      <c r="Y186" s="12">
        <v>0</v>
      </c>
      <c r="Z186" s="12">
        <v>50</v>
      </c>
      <c r="AA186" s="12">
        <v>0</v>
      </c>
      <c r="AB186" s="12">
        <v>0</v>
      </c>
    </row>
    <row r="187" spans="1:28" s="158" customFormat="1" ht="15" x14ac:dyDescent="0.25">
      <c r="A187" s="12">
        <v>177</v>
      </c>
      <c r="B187" s="12" t="s">
        <v>14</v>
      </c>
      <c r="C187" s="12">
        <v>853</v>
      </c>
      <c r="D187" s="12">
        <v>31</v>
      </c>
      <c r="E187" s="12" t="s">
        <v>68</v>
      </c>
      <c r="F187" s="12">
        <v>1</v>
      </c>
      <c r="G187" s="12"/>
      <c r="H187" s="12">
        <v>2</v>
      </c>
      <c r="I187" s="12">
        <v>76</v>
      </c>
      <c r="J187" s="12">
        <f t="shared" si="14"/>
        <v>276</v>
      </c>
      <c r="K187" s="12">
        <v>75</v>
      </c>
      <c r="L187" s="12">
        <f t="shared" si="11"/>
        <v>20700</v>
      </c>
      <c r="M187" s="12"/>
      <c r="N187" s="12"/>
      <c r="O187" s="12"/>
      <c r="P187" s="12"/>
      <c r="Q187" s="12"/>
      <c r="R187" s="12"/>
      <c r="S187" s="12"/>
      <c r="T187" s="12">
        <f t="shared" si="12"/>
        <v>0</v>
      </c>
      <c r="U187" s="12"/>
      <c r="V187" s="12"/>
      <c r="W187" s="12">
        <f t="shared" si="13"/>
        <v>0</v>
      </c>
      <c r="X187" s="12">
        <f t="shared" si="15"/>
        <v>20700</v>
      </c>
      <c r="Y187" s="12">
        <v>0</v>
      </c>
      <c r="Z187" s="12">
        <v>50</v>
      </c>
      <c r="AA187" s="12">
        <v>0</v>
      </c>
      <c r="AB187" s="12">
        <v>0</v>
      </c>
    </row>
    <row r="188" spans="1:28" s="158" customFormat="1" ht="15" x14ac:dyDescent="0.25">
      <c r="A188" s="12">
        <v>178</v>
      </c>
      <c r="B188" s="12" t="s">
        <v>14</v>
      </c>
      <c r="C188" s="12">
        <v>3922</v>
      </c>
      <c r="D188" s="12">
        <v>240</v>
      </c>
      <c r="E188" s="12" t="s">
        <v>68</v>
      </c>
      <c r="F188" s="12">
        <v>1</v>
      </c>
      <c r="G188" s="12">
        <v>1</v>
      </c>
      <c r="H188" s="12">
        <v>2</v>
      </c>
      <c r="I188" s="12">
        <v>63</v>
      </c>
      <c r="J188" s="12">
        <f t="shared" si="14"/>
        <v>663</v>
      </c>
      <c r="K188" s="12">
        <v>110</v>
      </c>
      <c r="L188" s="12">
        <f t="shared" si="11"/>
        <v>72930</v>
      </c>
      <c r="M188" s="12"/>
      <c r="N188" s="12"/>
      <c r="O188" s="12"/>
      <c r="P188" s="12"/>
      <c r="Q188" s="12"/>
      <c r="R188" s="12"/>
      <c r="S188" s="12"/>
      <c r="T188" s="12">
        <f t="shared" si="12"/>
        <v>0</v>
      </c>
      <c r="U188" s="12"/>
      <c r="V188" s="12"/>
      <c r="W188" s="12">
        <f t="shared" si="13"/>
        <v>0</v>
      </c>
      <c r="X188" s="12">
        <f t="shared" si="15"/>
        <v>72930</v>
      </c>
      <c r="Y188" s="12">
        <v>0</v>
      </c>
      <c r="Z188" s="12">
        <v>50</v>
      </c>
      <c r="AA188" s="12">
        <v>0</v>
      </c>
      <c r="AB188" s="12">
        <v>0</v>
      </c>
    </row>
    <row r="189" spans="1:28" s="158" customFormat="1" ht="15" x14ac:dyDescent="0.25">
      <c r="A189" s="12">
        <v>179</v>
      </c>
      <c r="B189" s="12" t="s">
        <v>14</v>
      </c>
      <c r="C189" s="12">
        <v>5242</v>
      </c>
      <c r="D189" s="12">
        <v>345</v>
      </c>
      <c r="E189" s="12" t="s">
        <v>68</v>
      </c>
      <c r="F189" s="12">
        <v>1</v>
      </c>
      <c r="G189" s="12">
        <v>1</v>
      </c>
      <c r="H189" s="12">
        <v>1</v>
      </c>
      <c r="I189" s="12">
        <v>84</v>
      </c>
      <c r="J189" s="12">
        <f t="shared" si="14"/>
        <v>584</v>
      </c>
      <c r="K189" s="12">
        <v>75</v>
      </c>
      <c r="L189" s="12">
        <f t="shared" si="11"/>
        <v>43800</v>
      </c>
      <c r="M189" s="12"/>
      <c r="N189" s="12"/>
      <c r="O189" s="12"/>
      <c r="P189" s="12"/>
      <c r="Q189" s="12"/>
      <c r="R189" s="12"/>
      <c r="S189" s="12"/>
      <c r="T189" s="12">
        <f t="shared" si="12"/>
        <v>0</v>
      </c>
      <c r="U189" s="12"/>
      <c r="V189" s="12"/>
      <c r="W189" s="12">
        <f t="shared" si="13"/>
        <v>0</v>
      </c>
      <c r="X189" s="12">
        <f t="shared" si="15"/>
        <v>43800</v>
      </c>
      <c r="Y189" s="12">
        <v>0</v>
      </c>
      <c r="Z189" s="12">
        <v>50</v>
      </c>
      <c r="AA189" s="12">
        <v>0</v>
      </c>
      <c r="AB189" s="12">
        <v>0</v>
      </c>
    </row>
    <row r="190" spans="1:28" s="158" customFormat="1" ht="15" x14ac:dyDescent="0.25">
      <c r="A190" s="12">
        <v>180</v>
      </c>
      <c r="B190" s="12" t="s">
        <v>14</v>
      </c>
      <c r="C190" s="12">
        <v>2772</v>
      </c>
      <c r="D190" s="12">
        <v>72</v>
      </c>
      <c r="E190" s="12" t="s">
        <v>68</v>
      </c>
      <c r="F190" s="12">
        <v>1</v>
      </c>
      <c r="G190" s="12">
        <v>25</v>
      </c>
      <c r="H190" s="12">
        <v>3</v>
      </c>
      <c r="I190" s="12">
        <v>66</v>
      </c>
      <c r="J190" s="12">
        <f t="shared" si="14"/>
        <v>10366</v>
      </c>
      <c r="K190" s="12">
        <v>75</v>
      </c>
      <c r="L190" s="12">
        <f t="shared" si="11"/>
        <v>777450</v>
      </c>
      <c r="M190" s="12"/>
      <c r="N190" s="12"/>
      <c r="O190" s="12"/>
      <c r="P190" s="12"/>
      <c r="Q190" s="12"/>
      <c r="R190" s="12"/>
      <c r="S190" s="12"/>
      <c r="T190" s="12">
        <f t="shared" si="12"/>
        <v>0</v>
      </c>
      <c r="U190" s="12"/>
      <c r="V190" s="12"/>
      <c r="W190" s="12">
        <f t="shared" si="13"/>
        <v>0</v>
      </c>
      <c r="X190" s="12">
        <f t="shared" si="15"/>
        <v>777450</v>
      </c>
      <c r="Y190" s="12">
        <v>0</v>
      </c>
      <c r="Z190" s="12">
        <v>50</v>
      </c>
      <c r="AA190" s="12">
        <v>0</v>
      </c>
      <c r="AB190" s="12">
        <v>0</v>
      </c>
    </row>
    <row r="191" spans="1:28" s="158" customFormat="1" ht="15" x14ac:dyDescent="0.25">
      <c r="A191" s="12">
        <v>181</v>
      </c>
      <c r="B191" s="12" t="s">
        <v>14</v>
      </c>
      <c r="C191" s="12">
        <v>466</v>
      </c>
      <c r="D191" s="12">
        <v>219</v>
      </c>
      <c r="E191" s="12" t="s">
        <v>69</v>
      </c>
      <c r="F191" s="12">
        <v>2</v>
      </c>
      <c r="G191" s="12"/>
      <c r="H191" s="12">
        <v>1</v>
      </c>
      <c r="I191" s="12">
        <v>7</v>
      </c>
      <c r="J191" s="12">
        <f t="shared" si="14"/>
        <v>107</v>
      </c>
      <c r="K191" s="12">
        <v>430</v>
      </c>
      <c r="L191" s="12">
        <f t="shared" si="11"/>
        <v>46010</v>
      </c>
      <c r="M191" s="12">
        <v>1</v>
      </c>
      <c r="N191" s="12" t="s">
        <v>27</v>
      </c>
      <c r="O191" s="12" t="s">
        <v>16</v>
      </c>
      <c r="P191" s="12">
        <v>2</v>
      </c>
      <c r="Q191" s="12">
        <v>90</v>
      </c>
      <c r="R191" s="12"/>
      <c r="S191" s="12">
        <v>6400</v>
      </c>
      <c r="T191" s="12">
        <f t="shared" si="12"/>
        <v>576000</v>
      </c>
      <c r="U191" s="12">
        <v>20</v>
      </c>
      <c r="V191" s="12">
        <f>T191*75%</f>
        <v>432000</v>
      </c>
      <c r="W191" s="12">
        <f t="shared" si="13"/>
        <v>144000</v>
      </c>
      <c r="X191" s="12">
        <f t="shared" si="15"/>
        <v>190010</v>
      </c>
      <c r="Y191" s="12">
        <v>0</v>
      </c>
      <c r="Z191" s="12">
        <v>50</v>
      </c>
      <c r="AA191" s="12">
        <v>0</v>
      </c>
      <c r="AB191" s="12">
        <v>0</v>
      </c>
    </row>
    <row r="192" spans="1:28" s="158" customFormat="1" ht="15" x14ac:dyDescent="0.25">
      <c r="A192" s="12">
        <v>182</v>
      </c>
      <c r="B192" s="12" t="s">
        <v>14</v>
      </c>
      <c r="C192" s="12">
        <v>2877</v>
      </c>
      <c r="D192" s="12">
        <v>6</v>
      </c>
      <c r="E192" s="12" t="s">
        <v>69</v>
      </c>
      <c r="F192" s="12">
        <v>1</v>
      </c>
      <c r="G192" s="12">
        <v>19</v>
      </c>
      <c r="H192" s="12">
        <v>1</v>
      </c>
      <c r="I192" s="12">
        <v>39</v>
      </c>
      <c r="J192" s="12">
        <f t="shared" si="14"/>
        <v>7739</v>
      </c>
      <c r="K192" s="12">
        <v>75</v>
      </c>
      <c r="L192" s="12">
        <f t="shared" si="11"/>
        <v>580425</v>
      </c>
      <c r="M192" s="12"/>
      <c r="N192" s="12"/>
      <c r="O192" s="12"/>
      <c r="P192" s="12"/>
      <c r="Q192" s="12"/>
      <c r="R192" s="12"/>
      <c r="S192" s="12"/>
      <c r="T192" s="12">
        <f t="shared" si="12"/>
        <v>0</v>
      </c>
      <c r="U192" s="12"/>
      <c r="V192" s="12"/>
      <c r="W192" s="12">
        <f t="shared" si="13"/>
        <v>0</v>
      </c>
      <c r="X192" s="12">
        <f t="shared" si="15"/>
        <v>580425</v>
      </c>
      <c r="Y192" s="12">
        <v>0</v>
      </c>
      <c r="Z192" s="12">
        <v>50</v>
      </c>
      <c r="AA192" s="12">
        <v>0</v>
      </c>
      <c r="AB192" s="12">
        <v>0</v>
      </c>
    </row>
    <row r="193" spans="1:28" s="158" customFormat="1" ht="15" x14ac:dyDescent="0.25">
      <c r="A193" s="12">
        <v>183</v>
      </c>
      <c r="B193" s="12" t="s">
        <v>24</v>
      </c>
      <c r="C193" s="12"/>
      <c r="D193" s="12"/>
      <c r="E193" s="12" t="s">
        <v>69</v>
      </c>
      <c r="F193" s="12">
        <v>1</v>
      </c>
      <c r="G193" s="12">
        <v>11</v>
      </c>
      <c r="H193" s="12"/>
      <c r="I193" s="12"/>
      <c r="J193" s="12">
        <f t="shared" ref="J193" si="16">G193*400+H193*100+I193</f>
        <v>4400</v>
      </c>
      <c r="K193" s="12">
        <v>75</v>
      </c>
      <c r="L193" s="12">
        <f t="shared" si="11"/>
        <v>330000</v>
      </c>
      <c r="M193" s="12"/>
      <c r="N193" s="12"/>
      <c r="O193" s="12"/>
      <c r="P193" s="12"/>
      <c r="Q193" s="12"/>
      <c r="R193" s="12"/>
      <c r="S193" s="12"/>
      <c r="T193" s="12">
        <f t="shared" si="12"/>
        <v>0</v>
      </c>
      <c r="U193" s="12"/>
      <c r="V193" s="12"/>
      <c r="W193" s="12">
        <f t="shared" ref="W193" si="17">T193-V193</f>
        <v>0</v>
      </c>
      <c r="X193" s="12">
        <f t="shared" ref="X193" si="18">L193+W193</f>
        <v>330000</v>
      </c>
      <c r="Y193" s="12">
        <v>0</v>
      </c>
      <c r="Z193" s="12">
        <v>50</v>
      </c>
      <c r="AA193" s="12">
        <v>0</v>
      </c>
      <c r="AB193" s="12">
        <v>0</v>
      </c>
    </row>
    <row r="194" spans="1:28" s="158" customFormat="1" ht="15" x14ac:dyDescent="0.25">
      <c r="A194" s="12">
        <v>184</v>
      </c>
      <c r="B194" s="12" t="s">
        <v>14</v>
      </c>
      <c r="C194" s="12">
        <v>796</v>
      </c>
      <c r="D194" s="12">
        <v>218</v>
      </c>
      <c r="E194" s="12" t="s">
        <v>70</v>
      </c>
      <c r="F194" s="12">
        <v>2</v>
      </c>
      <c r="G194" s="12"/>
      <c r="H194" s="12">
        <v>2</v>
      </c>
      <c r="I194" s="12">
        <v>7</v>
      </c>
      <c r="J194" s="12">
        <f t="shared" si="14"/>
        <v>207</v>
      </c>
      <c r="K194" s="12">
        <v>380</v>
      </c>
      <c r="L194" s="12">
        <f t="shared" si="11"/>
        <v>78660</v>
      </c>
      <c r="M194" s="12">
        <v>1</v>
      </c>
      <c r="N194" s="12" t="s">
        <v>27</v>
      </c>
      <c r="O194" s="12" t="s">
        <v>60</v>
      </c>
      <c r="P194" s="12">
        <v>2</v>
      </c>
      <c r="Q194" s="12">
        <v>162</v>
      </c>
      <c r="R194" s="12"/>
      <c r="S194" s="12">
        <v>6400</v>
      </c>
      <c r="T194" s="12">
        <f t="shared" si="12"/>
        <v>1036800</v>
      </c>
      <c r="U194" s="12">
        <v>10</v>
      </c>
      <c r="V194" s="12">
        <f>T194*30%</f>
        <v>311040</v>
      </c>
      <c r="W194" s="12">
        <f t="shared" si="13"/>
        <v>725760</v>
      </c>
      <c r="X194" s="12">
        <f t="shared" si="15"/>
        <v>804420</v>
      </c>
      <c r="Y194" s="12">
        <v>0</v>
      </c>
      <c r="Z194" s="12">
        <v>50</v>
      </c>
      <c r="AA194" s="12">
        <v>0</v>
      </c>
      <c r="AB194" s="12">
        <v>0</v>
      </c>
    </row>
    <row r="195" spans="1:28" s="158" customFormat="1" ht="15" x14ac:dyDescent="0.25">
      <c r="A195" s="12">
        <v>185</v>
      </c>
      <c r="B195" s="12" t="s">
        <v>71</v>
      </c>
      <c r="C195" s="12"/>
      <c r="D195" s="12">
        <v>24</v>
      </c>
      <c r="E195" s="12" t="s">
        <v>70</v>
      </c>
      <c r="F195" s="12">
        <v>1</v>
      </c>
      <c r="G195" s="12">
        <v>16</v>
      </c>
      <c r="H195" s="12">
        <v>1</v>
      </c>
      <c r="I195" s="12">
        <v>87</v>
      </c>
      <c r="J195" s="12">
        <f t="shared" si="14"/>
        <v>6587</v>
      </c>
      <c r="K195" s="12">
        <v>75</v>
      </c>
      <c r="L195" s="12">
        <f t="shared" si="11"/>
        <v>494025</v>
      </c>
      <c r="M195" s="12"/>
      <c r="N195" s="12"/>
      <c r="O195" s="12"/>
      <c r="P195" s="12"/>
      <c r="Q195" s="12"/>
      <c r="R195" s="12"/>
      <c r="S195" s="12"/>
      <c r="T195" s="12">
        <f t="shared" si="12"/>
        <v>0</v>
      </c>
      <c r="U195" s="12"/>
      <c r="V195" s="12">
        <f>T195*75%</f>
        <v>0</v>
      </c>
      <c r="W195" s="12">
        <f t="shared" si="13"/>
        <v>0</v>
      </c>
      <c r="X195" s="12">
        <f t="shared" si="15"/>
        <v>494025</v>
      </c>
      <c r="Y195" s="12">
        <v>0</v>
      </c>
      <c r="Z195" s="12">
        <v>0</v>
      </c>
      <c r="AA195" s="12">
        <v>494025</v>
      </c>
      <c r="AB195" s="12">
        <v>0.01</v>
      </c>
    </row>
    <row r="196" spans="1:28" s="158" customFormat="1" ht="15" x14ac:dyDescent="0.25">
      <c r="A196" s="12">
        <v>186</v>
      </c>
      <c r="B196" s="12" t="s">
        <v>156</v>
      </c>
      <c r="C196" s="12"/>
      <c r="D196" s="12"/>
      <c r="E196" s="12" t="s">
        <v>72</v>
      </c>
      <c r="F196" s="12">
        <v>2</v>
      </c>
      <c r="G196" s="12"/>
      <c r="H196" s="12"/>
      <c r="I196" s="12"/>
      <c r="J196" s="12">
        <f t="shared" si="14"/>
        <v>0</v>
      </c>
      <c r="K196" s="12"/>
      <c r="L196" s="12">
        <f t="shared" si="11"/>
        <v>0</v>
      </c>
      <c r="M196" s="12">
        <v>1</v>
      </c>
      <c r="N196" s="12" t="s">
        <v>27</v>
      </c>
      <c r="O196" s="12" t="s">
        <v>16</v>
      </c>
      <c r="P196" s="12">
        <v>2</v>
      </c>
      <c r="Q196" s="12">
        <v>198</v>
      </c>
      <c r="R196" s="12"/>
      <c r="S196" s="12">
        <v>6400</v>
      </c>
      <c r="T196" s="12">
        <f t="shared" si="12"/>
        <v>1267200</v>
      </c>
      <c r="U196" s="12">
        <v>20</v>
      </c>
      <c r="V196" s="12">
        <f>T196*75%</f>
        <v>950400</v>
      </c>
      <c r="W196" s="12">
        <f t="shared" si="13"/>
        <v>316800</v>
      </c>
      <c r="X196" s="12">
        <f t="shared" si="15"/>
        <v>316800</v>
      </c>
      <c r="Y196" s="12">
        <v>0</v>
      </c>
      <c r="Z196" s="12">
        <v>0</v>
      </c>
      <c r="AA196" s="12">
        <v>316800</v>
      </c>
      <c r="AB196" s="12">
        <v>0.02</v>
      </c>
    </row>
    <row r="197" spans="1:28" s="158" customFormat="1" ht="15" x14ac:dyDescent="0.25">
      <c r="A197" s="12">
        <v>187</v>
      </c>
      <c r="B197" s="12" t="s">
        <v>14</v>
      </c>
      <c r="C197" s="12">
        <v>504</v>
      </c>
      <c r="D197" s="12">
        <v>261</v>
      </c>
      <c r="E197" s="12" t="s">
        <v>73</v>
      </c>
      <c r="F197" s="12">
        <v>2</v>
      </c>
      <c r="G197" s="12"/>
      <c r="H197" s="12"/>
      <c r="I197" s="12">
        <v>72</v>
      </c>
      <c r="J197" s="12">
        <f t="shared" si="14"/>
        <v>72</v>
      </c>
      <c r="K197" s="12">
        <v>430</v>
      </c>
      <c r="L197" s="12">
        <f t="shared" si="11"/>
        <v>30960</v>
      </c>
      <c r="M197" s="12">
        <v>1</v>
      </c>
      <c r="N197" s="12" t="s">
        <v>27</v>
      </c>
      <c r="O197" s="12" t="s">
        <v>16</v>
      </c>
      <c r="P197" s="12">
        <v>2</v>
      </c>
      <c r="Q197" s="12">
        <v>168</v>
      </c>
      <c r="R197" s="12"/>
      <c r="S197" s="12">
        <v>6400</v>
      </c>
      <c r="T197" s="12">
        <f t="shared" si="12"/>
        <v>1075200</v>
      </c>
      <c r="U197" s="12">
        <v>10</v>
      </c>
      <c r="V197" s="12">
        <f>T197*30%</f>
        <v>322560</v>
      </c>
      <c r="W197" s="12">
        <f t="shared" si="13"/>
        <v>752640</v>
      </c>
      <c r="X197" s="12">
        <f t="shared" si="15"/>
        <v>783600</v>
      </c>
      <c r="Y197" s="12">
        <v>0</v>
      </c>
      <c r="Z197" s="12">
        <v>50</v>
      </c>
      <c r="AA197" s="12">
        <v>0</v>
      </c>
      <c r="AB197" s="12">
        <v>0</v>
      </c>
    </row>
    <row r="198" spans="1:28" s="158" customFormat="1" ht="15" x14ac:dyDescent="0.25">
      <c r="A198" s="12">
        <v>188</v>
      </c>
      <c r="B198" s="12" t="s">
        <v>14</v>
      </c>
      <c r="C198" s="12">
        <v>5138</v>
      </c>
      <c r="D198" s="12">
        <v>129</v>
      </c>
      <c r="E198" s="12" t="s">
        <v>73</v>
      </c>
      <c r="F198" s="12">
        <v>1</v>
      </c>
      <c r="G198" s="12">
        <v>4</v>
      </c>
      <c r="H198" s="12">
        <v>2</v>
      </c>
      <c r="I198" s="12">
        <v>1</v>
      </c>
      <c r="J198" s="12">
        <f t="shared" si="14"/>
        <v>1801</v>
      </c>
      <c r="K198" s="12">
        <v>75</v>
      </c>
      <c r="L198" s="12">
        <f t="shared" si="11"/>
        <v>135075</v>
      </c>
      <c r="M198" s="12"/>
      <c r="N198" s="12"/>
      <c r="O198" s="12"/>
      <c r="P198" s="12"/>
      <c r="Q198" s="12"/>
      <c r="R198" s="12"/>
      <c r="S198" s="12"/>
      <c r="T198" s="12">
        <f t="shared" si="12"/>
        <v>0</v>
      </c>
      <c r="U198" s="12"/>
      <c r="V198" s="12"/>
      <c r="W198" s="12">
        <f t="shared" si="13"/>
        <v>0</v>
      </c>
      <c r="X198" s="12">
        <f t="shared" si="15"/>
        <v>135075</v>
      </c>
      <c r="Y198" s="12">
        <v>0</v>
      </c>
      <c r="Z198" s="12">
        <v>50</v>
      </c>
      <c r="AA198" s="12">
        <v>0</v>
      </c>
      <c r="AB198" s="12">
        <v>0</v>
      </c>
    </row>
    <row r="199" spans="1:28" s="158" customFormat="1" ht="15" x14ac:dyDescent="0.25">
      <c r="A199" s="12">
        <v>189</v>
      </c>
      <c r="B199" s="12" t="s">
        <v>14</v>
      </c>
      <c r="C199" s="12"/>
      <c r="D199" s="12">
        <v>276</v>
      </c>
      <c r="E199" s="12" t="s">
        <v>73</v>
      </c>
      <c r="F199" s="12">
        <v>1</v>
      </c>
      <c r="G199" s="12"/>
      <c r="H199" s="12">
        <v>1</v>
      </c>
      <c r="I199" s="12">
        <v>54</v>
      </c>
      <c r="J199" s="12">
        <f t="shared" si="14"/>
        <v>154</v>
      </c>
      <c r="K199" s="12">
        <v>75</v>
      </c>
      <c r="L199" s="12">
        <f t="shared" si="11"/>
        <v>11550</v>
      </c>
      <c r="M199" s="12"/>
      <c r="N199" s="12"/>
      <c r="O199" s="12"/>
      <c r="P199" s="12"/>
      <c r="Q199" s="12"/>
      <c r="R199" s="12"/>
      <c r="S199" s="12"/>
      <c r="T199" s="12">
        <f t="shared" si="12"/>
        <v>0</v>
      </c>
      <c r="U199" s="12"/>
      <c r="V199" s="12"/>
      <c r="W199" s="12">
        <f t="shared" si="13"/>
        <v>0</v>
      </c>
      <c r="X199" s="12">
        <f t="shared" si="15"/>
        <v>11550</v>
      </c>
      <c r="Y199" s="12">
        <v>0</v>
      </c>
      <c r="Z199" s="12">
        <v>50</v>
      </c>
      <c r="AA199" s="12">
        <v>0</v>
      </c>
      <c r="AB199" s="12">
        <v>0</v>
      </c>
    </row>
    <row r="200" spans="1:28" s="158" customFormat="1" ht="15" x14ac:dyDescent="0.25">
      <c r="A200" s="12">
        <v>190</v>
      </c>
      <c r="B200" s="12" t="s">
        <v>14</v>
      </c>
      <c r="C200" s="12">
        <v>2954</v>
      </c>
      <c r="D200" s="12">
        <v>167</v>
      </c>
      <c r="E200" s="12" t="s">
        <v>73</v>
      </c>
      <c r="F200" s="12">
        <v>1</v>
      </c>
      <c r="G200" s="12">
        <v>11</v>
      </c>
      <c r="H200" s="12">
        <v>2</v>
      </c>
      <c r="I200" s="12">
        <v>70</v>
      </c>
      <c r="J200" s="12">
        <f t="shared" si="14"/>
        <v>4670</v>
      </c>
      <c r="K200" s="12">
        <v>75</v>
      </c>
      <c r="L200" s="12">
        <f t="shared" si="11"/>
        <v>350250</v>
      </c>
      <c r="M200" s="12"/>
      <c r="N200" s="12"/>
      <c r="O200" s="12"/>
      <c r="P200" s="12"/>
      <c r="Q200" s="12"/>
      <c r="R200" s="12"/>
      <c r="S200" s="12"/>
      <c r="T200" s="12">
        <f t="shared" si="12"/>
        <v>0</v>
      </c>
      <c r="U200" s="12"/>
      <c r="V200" s="12"/>
      <c r="W200" s="12">
        <f t="shared" si="13"/>
        <v>0</v>
      </c>
      <c r="X200" s="12">
        <f t="shared" si="15"/>
        <v>350250</v>
      </c>
      <c r="Y200" s="12">
        <v>0</v>
      </c>
      <c r="Z200" s="12">
        <v>50</v>
      </c>
      <c r="AA200" s="12">
        <v>0</v>
      </c>
      <c r="AB200" s="12">
        <v>0</v>
      </c>
    </row>
    <row r="201" spans="1:28" s="158" customFormat="1" ht="15" x14ac:dyDescent="0.25">
      <c r="A201" s="12">
        <v>191</v>
      </c>
      <c r="B201" s="12" t="s">
        <v>14</v>
      </c>
      <c r="C201" s="12">
        <v>1881</v>
      </c>
      <c r="D201" s="12">
        <v>221</v>
      </c>
      <c r="E201" s="12" t="s">
        <v>73</v>
      </c>
      <c r="F201" s="12">
        <v>1</v>
      </c>
      <c r="G201" s="12">
        <v>8</v>
      </c>
      <c r="H201" s="12">
        <v>2</v>
      </c>
      <c r="I201" s="12">
        <v>68</v>
      </c>
      <c r="J201" s="12">
        <f t="shared" si="14"/>
        <v>3468</v>
      </c>
      <c r="K201" s="12">
        <v>100</v>
      </c>
      <c r="L201" s="12">
        <f t="shared" si="11"/>
        <v>346800</v>
      </c>
      <c r="M201" s="12"/>
      <c r="N201" s="12"/>
      <c r="O201" s="12"/>
      <c r="P201" s="12"/>
      <c r="Q201" s="12"/>
      <c r="R201" s="12"/>
      <c r="S201" s="12"/>
      <c r="T201" s="12">
        <f t="shared" si="12"/>
        <v>0</v>
      </c>
      <c r="U201" s="12"/>
      <c r="V201" s="12"/>
      <c r="W201" s="12">
        <f t="shared" si="13"/>
        <v>0</v>
      </c>
      <c r="X201" s="12">
        <f t="shared" si="15"/>
        <v>346800</v>
      </c>
      <c r="Y201" s="12">
        <v>0</v>
      </c>
      <c r="Z201" s="12">
        <v>50</v>
      </c>
      <c r="AA201" s="12">
        <v>0</v>
      </c>
      <c r="AB201" s="12">
        <v>0</v>
      </c>
    </row>
    <row r="202" spans="1:28" s="158" customFormat="1" ht="15" x14ac:dyDescent="0.25">
      <c r="A202" s="12">
        <v>192</v>
      </c>
      <c r="B202" s="12" t="s">
        <v>24</v>
      </c>
      <c r="C202" s="12"/>
      <c r="D202" s="12"/>
      <c r="E202" s="12" t="s">
        <v>73</v>
      </c>
      <c r="F202" s="12">
        <v>1</v>
      </c>
      <c r="G202" s="12">
        <v>4</v>
      </c>
      <c r="H202" s="12"/>
      <c r="I202" s="12"/>
      <c r="J202" s="12">
        <f t="shared" ref="J202" si="19">G202*400+H202*100+I202</f>
        <v>1600</v>
      </c>
      <c r="K202" s="12">
        <v>75</v>
      </c>
      <c r="L202" s="12">
        <f t="shared" si="11"/>
        <v>120000</v>
      </c>
      <c r="M202" s="12"/>
      <c r="N202" s="12"/>
      <c r="O202" s="12"/>
      <c r="P202" s="12"/>
      <c r="Q202" s="12"/>
      <c r="R202" s="12"/>
      <c r="S202" s="12"/>
      <c r="T202" s="12">
        <f t="shared" si="12"/>
        <v>0</v>
      </c>
      <c r="U202" s="12"/>
      <c r="V202" s="12"/>
      <c r="W202" s="12">
        <f t="shared" ref="W202" si="20">T202-V202</f>
        <v>0</v>
      </c>
      <c r="X202" s="12">
        <f t="shared" ref="X202" si="21">L202+W202</f>
        <v>120000</v>
      </c>
      <c r="Y202" s="12">
        <v>0</v>
      </c>
      <c r="Z202" s="12">
        <v>0</v>
      </c>
      <c r="AA202" s="12">
        <v>120000</v>
      </c>
      <c r="AB202" s="12">
        <v>0.01</v>
      </c>
    </row>
    <row r="203" spans="1:28" s="158" customFormat="1" ht="15" x14ac:dyDescent="0.25">
      <c r="A203" s="12">
        <v>193</v>
      </c>
      <c r="B203" s="12" t="s">
        <v>14</v>
      </c>
      <c r="C203" s="12">
        <v>2093</v>
      </c>
      <c r="D203" s="12">
        <v>201</v>
      </c>
      <c r="E203" s="12" t="s">
        <v>75</v>
      </c>
      <c r="F203" s="12">
        <v>2</v>
      </c>
      <c r="G203" s="12">
        <v>2</v>
      </c>
      <c r="H203" s="12">
        <v>1</v>
      </c>
      <c r="I203" s="12">
        <v>36</v>
      </c>
      <c r="J203" s="12">
        <f t="shared" si="14"/>
        <v>936</v>
      </c>
      <c r="K203" s="12">
        <v>380</v>
      </c>
      <c r="L203" s="12">
        <f t="shared" si="11"/>
        <v>355680</v>
      </c>
      <c r="M203" s="12"/>
      <c r="N203" s="12"/>
      <c r="O203" s="12"/>
      <c r="P203" s="12"/>
      <c r="Q203" s="12"/>
      <c r="R203" s="12"/>
      <c r="S203" s="12"/>
      <c r="T203" s="12">
        <f t="shared" si="12"/>
        <v>0</v>
      </c>
      <c r="U203" s="12"/>
      <c r="V203" s="12"/>
      <c r="W203" s="12">
        <f t="shared" si="13"/>
        <v>0</v>
      </c>
      <c r="X203" s="12">
        <f t="shared" si="15"/>
        <v>355680</v>
      </c>
      <c r="Y203" s="12">
        <v>0</v>
      </c>
      <c r="Z203" s="12">
        <v>50</v>
      </c>
      <c r="AA203" s="12">
        <v>0</v>
      </c>
      <c r="AB203" s="12">
        <v>0</v>
      </c>
    </row>
    <row r="204" spans="1:28" s="158" customFormat="1" ht="15" x14ac:dyDescent="0.25">
      <c r="A204" s="12">
        <v>194</v>
      </c>
      <c r="B204" s="12" t="s">
        <v>14</v>
      </c>
      <c r="C204" s="12">
        <v>2084</v>
      </c>
      <c r="D204" s="12">
        <v>192</v>
      </c>
      <c r="E204" s="12" t="s">
        <v>75</v>
      </c>
      <c r="F204" s="12">
        <v>1</v>
      </c>
      <c r="G204" s="12">
        <v>15</v>
      </c>
      <c r="H204" s="12">
        <v>2</v>
      </c>
      <c r="I204" s="12">
        <v>28</v>
      </c>
      <c r="J204" s="12">
        <f t="shared" si="14"/>
        <v>6228</v>
      </c>
      <c r="K204" s="12">
        <v>100</v>
      </c>
      <c r="L204" s="12">
        <f t="shared" si="11"/>
        <v>622800</v>
      </c>
      <c r="M204" s="12"/>
      <c r="N204" s="12"/>
      <c r="O204" s="12"/>
      <c r="P204" s="12"/>
      <c r="Q204" s="12"/>
      <c r="R204" s="12"/>
      <c r="S204" s="12"/>
      <c r="T204" s="12">
        <f t="shared" si="12"/>
        <v>0</v>
      </c>
      <c r="U204" s="12"/>
      <c r="V204" s="12"/>
      <c r="W204" s="12">
        <f t="shared" si="13"/>
        <v>0</v>
      </c>
      <c r="X204" s="12">
        <f t="shared" si="15"/>
        <v>622800</v>
      </c>
      <c r="Y204" s="12">
        <v>0</v>
      </c>
      <c r="Z204" s="12">
        <v>50</v>
      </c>
      <c r="AA204" s="12">
        <v>0</v>
      </c>
      <c r="AB204" s="12">
        <v>0</v>
      </c>
    </row>
    <row r="205" spans="1:28" s="158" customFormat="1" ht="15" x14ac:dyDescent="0.25">
      <c r="A205" s="12">
        <v>195</v>
      </c>
      <c r="B205" s="12" t="s">
        <v>14</v>
      </c>
      <c r="C205" s="12">
        <v>1969</v>
      </c>
      <c r="D205" s="12">
        <v>33</v>
      </c>
      <c r="E205" s="12" t="s">
        <v>75</v>
      </c>
      <c r="F205" s="12">
        <v>1</v>
      </c>
      <c r="G205" s="12">
        <v>14</v>
      </c>
      <c r="H205" s="12">
        <v>1</v>
      </c>
      <c r="I205" s="12">
        <v>76</v>
      </c>
      <c r="J205" s="12">
        <f t="shared" si="14"/>
        <v>5776</v>
      </c>
      <c r="K205" s="12">
        <v>75</v>
      </c>
      <c r="L205" s="12">
        <f t="shared" si="11"/>
        <v>433200</v>
      </c>
      <c r="M205" s="12"/>
      <c r="N205" s="12"/>
      <c r="O205" s="12"/>
      <c r="P205" s="12"/>
      <c r="Q205" s="12"/>
      <c r="R205" s="12"/>
      <c r="S205" s="12"/>
      <c r="T205" s="12">
        <f t="shared" si="12"/>
        <v>0</v>
      </c>
      <c r="U205" s="12"/>
      <c r="V205" s="12"/>
      <c r="W205" s="12">
        <f t="shared" si="13"/>
        <v>0</v>
      </c>
      <c r="X205" s="12">
        <f t="shared" si="15"/>
        <v>433200</v>
      </c>
      <c r="Y205" s="12">
        <v>0</v>
      </c>
      <c r="Z205" s="12">
        <v>50</v>
      </c>
      <c r="AA205" s="12">
        <v>0</v>
      </c>
      <c r="AB205" s="12">
        <v>0</v>
      </c>
    </row>
    <row r="206" spans="1:28" s="158" customFormat="1" ht="15" x14ac:dyDescent="0.25">
      <c r="A206" s="12">
        <v>196</v>
      </c>
      <c r="B206" s="12" t="s">
        <v>155</v>
      </c>
      <c r="C206" s="12"/>
      <c r="D206" s="12"/>
      <c r="E206" s="12" t="s">
        <v>76</v>
      </c>
      <c r="F206" s="12">
        <v>1</v>
      </c>
      <c r="G206" s="12"/>
      <c r="H206" s="12"/>
      <c r="I206" s="12"/>
      <c r="J206" s="12">
        <f t="shared" si="14"/>
        <v>0</v>
      </c>
      <c r="K206" s="12"/>
      <c r="L206" s="12">
        <f t="shared" si="11"/>
        <v>0</v>
      </c>
      <c r="M206" s="12">
        <v>1</v>
      </c>
      <c r="N206" s="12" t="s">
        <v>27</v>
      </c>
      <c r="O206" s="12" t="s">
        <v>16</v>
      </c>
      <c r="P206" s="12">
        <v>2</v>
      </c>
      <c r="Q206" s="12">
        <v>96</v>
      </c>
      <c r="R206" s="12"/>
      <c r="S206" s="12">
        <v>6400</v>
      </c>
      <c r="T206" s="12">
        <f t="shared" si="12"/>
        <v>614400</v>
      </c>
      <c r="U206" s="12">
        <v>20</v>
      </c>
      <c r="V206" s="12">
        <f>T206*75%</f>
        <v>460800</v>
      </c>
      <c r="W206" s="12">
        <f t="shared" si="13"/>
        <v>153600</v>
      </c>
      <c r="X206" s="12">
        <f t="shared" si="15"/>
        <v>153600</v>
      </c>
      <c r="Y206" s="12">
        <v>0</v>
      </c>
      <c r="Z206" s="12">
        <v>0</v>
      </c>
      <c r="AA206" s="12">
        <v>153600</v>
      </c>
      <c r="AB206" s="12">
        <v>0.02</v>
      </c>
    </row>
    <row r="207" spans="1:28" s="158" customFormat="1" ht="15" x14ac:dyDescent="0.25">
      <c r="A207" s="12">
        <v>197</v>
      </c>
      <c r="B207" s="12" t="s">
        <v>14</v>
      </c>
      <c r="C207" s="12">
        <v>4385</v>
      </c>
      <c r="D207" s="12">
        <v>308</v>
      </c>
      <c r="E207" s="12" t="s">
        <v>76</v>
      </c>
      <c r="F207" s="12">
        <v>1</v>
      </c>
      <c r="G207" s="12"/>
      <c r="H207" s="12">
        <v>3</v>
      </c>
      <c r="I207" s="12">
        <v>56</v>
      </c>
      <c r="J207" s="12">
        <f t="shared" si="14"/>
        <v>356</v>
      </c>
      <c r="K207" s="12">
        <v>380</v>
      </c>
      <c r="L207" s="12">
        <f t="shared" si="11"/>
        <v>135280</v>
      </c>
      <c r="M207" s="12"/>
      <c r="N207" s="12"/>
      <c r="O207" s="12"/>
      <c r="P207" s="12"/>
      <c r="Q207" s="12"/>
      <c r="R207" s="12"/>
      <c r="S207" s="12"/>
      <c r="T207" s="12">
        <f t="shared" si="12"/>
        <v>0</v>
      </c>
      <c r="U207" s="12"/>
      <c r="V207" s="12"/>
      <c r="W207" s="12">
        <f t="shared" si="13"/>
        <v>0</v>
      </c>
      <c r="X207" s="12">
        <f t="shared" si="15"/>
        <v>135280</v>
      </c>
      <c r="Y207" s="12">
        <v>0</v>
      </c>
      <c r="Z207" s="12">
        <v>50</v>
      </c>
      <c r="AA207" s="12">
        <v>0</v>
      </c>
      <c r="AB207" s="12">
        <v>0</v>
      </c>
    </row>
    <row r="208" spans="1:28" s="158" customFormat="1" ht="15" x14ac:dyDescent="0.25">
      <c r="A208" s="12">
        <v>198</v>
      </c>
      <c r="B208" s="12" t="s">
        <v>14</v>
      </c>
      <c r="C208" s="12">
        <v>5387</v>
      </c>
      <c r="D208" s="12">
        <v>310</v>
      </c>
      <c r="E208" s="12" t="s">
        <v>76</v>
      </c>
      <c r="F208" s="12">
        <v>1</v>
      </c>
      <c r="G208" s="12"/>
      <c r="H208" s="12">
        <v>1</v>
      </c>
      <c r="I208" s="12">
        <v>6</v>
      </c>
      <c r="J208" s="12">
        <f t="shared" si="14"/>
        <v>106</v>
      </c>
      <c r="K208" s="12">
        <v>380</v>
      </c>
      <c r="L208" s="12">
        <f t="shared" si="11"/>
        <v>40280</v>
      </c>
      <c r="M208" s="12"/>
      <c r="N208" s="12"/>
      <c r="O208" s="12"/>
      <c r="P208" s="12"/>
      <c r="Q208" s="12"/>
      <c r="R208" s="12"/>
      <c r="S208" s="12"/>
      <c r="T208" s="12">
        <f t="shared" si="12"/>
        <v>0</v>
      </c>
      <c r="U208" s="12"/>
      <c r="V208" s="12"/>
      <c r="W208" s="12">
        <f t="shared" si="13"/>
        <v>0</v>
      </c>
      <c r="X208" s="12">
        <f t="shared" si="15"/>
        <v>40280</v>
      </c>
      <c r="Y208" s="12">
        <v>0</v>
      </c>
      <c r="Z208" s="12">
        <v>50</v>
      </c>
      <c r="AA208" s="12">
        <v>0</v>
      </c>
      <c r="AB208" s="12">
        <v>0</v>
      </c>
    </row>
    <row r="209" spans="1:28" s="158" customFormat="1" ht="15" x14ac:dyDescent="0.25">
      <c r="A209" s="12">
        <v>199</v>
      </c>
      <c r="B209" s="12" t="s">
        <v>14</v>
      </c>
      <c r="C209" s="12">
        <v>4386</v>
      </c>
      <c r="D209" s="12">
        <v>309</v>
      </c>
      <c r="E209" s="12" t="s">
        <v>76</v>
      </c>
      <c r="F209" s="12">
        <v>1</v>
      </c>
      <c r="G209" s="12"/>
      <c r="H209" s="12">
        <v>2</v>
      </c>
      <c r="I209" s="12">
        <v>39</v>
      </c>
      <c r="J209" s="12">
        <f t="shared" si="14"/>
        <v>239</v>
      </c>
      <c r="K209" s="12">
        <v>380</v>
      </c>
      <c r="L209" s="12">
        <f t="shared" si="11"/>
        <v>90820</v>
      </c>
      <c r="M209" s="12"/>
      <c r="N209" s="12"/>
      <c r="O209" s="12"/>
      <c r="P209" s="12"/>
      <c r="Q209" s="12"/>
      <c r="R209" s="12"/>
      <c r="S209" s="12"/>
      <c r="T209" s="12">
        <f t="shared" si="12"/>
        <v>0</v>
      </c>
      <c r="U209" s="12"/>
      <c r="V209" s="12"/>
      <c r="W209" s="12">
        <f t="shared" si="13"/>
        <v>0</v>
      </c>
      <c r="X209" s="12">
        <f t="shared" si="15"/>
        <v>90820</v>
      </c>
      <c r="Y209" s="12">
        <v>0</v>
      </c>
      <c r="Z209" s="12">
        <v>50</v>
      </c>
      <c r="AA209" s="12">
        <v>0</v>
      </c>
      <c r="AB209" s="12">
        <v>0</v>
      </c>
    </row>
    <row r="210" spans="1:28" s="158" customFormat="1" ht="15" x14ac:dyDescent="0.25">
      <c r="A210" s="12">
        <v>200</v>
      </c>
      <c r="B210" s="12" t="s">
        <v>14</v>
      </c>
      <c r="C210" s="12">
        <v>4775</v>
      </c>
      <c r="D210" s="12">
        <v>153</v>
      </c>
      <c r="E210" s="12" t="s">
        <v>76</v>
      </c>
      <c r="F210" s="12">
        <v>1</v>
      </c>
      <c r="G210" s="12">
        <v>9</v>
      </c>
      <c r="H210" s="12">
        <v>1</v>
      </c>
      <c r="I210" s="12">
        <v>1</v>
      </c>
      <c r="J210" s="12">
        <f t="shared" si="14"/>
        <v>3701</v>
      </c>
      <c r="K210" s="12">
        <v>75</v>
      </c>
      <c r="L210" s="12">
        <f t="shared" si="11"/>
        <v>277575</v>
      </c>
      <c r="M210" s="12"/>
      <c r="N210" s="12"/>
      <c r="O210" s="12"/>
      <c r="P210" s="12"/>
      <c r="Q210" s="12"/>
      <c r="R210" s="12"/>
      <c r="S210" s="12"/>
      <c r="T210" s="12">
        <f t="shared" si="12"/>
        <v>0</v>
      </c>
      <c r="U210" s="12"/>
      <c r="V210" s="12"/>
      <c r="W210" s="12">
        <f t="shared" si="13"/>
        <v>0</v>
      </c>
      <c r="X210" s="12">
        <f t="shared" si="15"/>
        <v>277575</v>
      </c>
      <c r="Y210" s="12">
        <v>0</v>
      </c>
      <c r="Z210" s="12">
        <v>50</v>
      </c>
      <c r="AA210" s="12">
        <v>0</v>
      </c>
      <c r="AB210" s="12">
        <v>0</v>
      </c>
    </row>
    <row r="211" spans="1:28" s="158" customFormat="1" ht="15" x14ac:dyDescent="0.25">
      <c r="A211" s="12">
        <v>201</v>
      </c>
      <c r="B211" s="12" t="s">
        <v>14</v>
      </c>
      <c r="C211" s="12">
        <v>3651</v>
      </c>
      <c r="D211" s="12">
        <v>49</v>
      </c>
      <c r="E211" s="12" t="s">
        <v>76</v>
      </c>
      <c r="F211" s="12">
        <v>1</v>
      </c>
      <c r="G211" s="12">
        <v>5</v>
      </c>
      <c r="H211" s="12"/>
      <c r="I211" s="12"/>
      <c r="J211" s="12">
        <f t="shared" si="14"/>
        <v>2000</v>
      </c>
      <c r="K211" s="12">
        <v>75</v>
      </c>
      <c r="L211" s="12">
        <f t="shared" si="11"/>
        <v>150000</v>
      </c>
      <c r="M211" s="12"/>
      <c r="N211" s="12"/>
      <c r="O211" s="12"/>
      <c r="P211" s="12"/>
      <c r="Q211" s="12"/>
      <c r="R211" s="12"/>
      <c r="S211" s="12"/>
      <c r="T211" s="12">
        <f t="shared" si="12"/>
        <v>0</v>
      </c>
      <c r="U211" s="12"/>
      <c r="V211" s="12"/>
      <c r="W211" s="12">
        <f t="shared" si="13"/>
        <v>0</v>
      </c>
      <c r="X211" s="12">
        <f t="shared" si="15"/>
        <v>150000</v>
      </c>
      <c r="Y211" s="12">
        <v>0</v>
      </c>
      <c r="Z211" s="12">
        <v>50</v>
      </c>
      <c r="AA211" s="12">
        <v>0</v>
      </c>
      <c r="AB211" s="12">
        <v>0</v>
      </c>
    </row>
    <row r="212" spans="1:28" s="158" customFormat="1" ht="15" x14ac:dyDescent="0.25">
      <c r="A212" s="12">
        <v>202</v>
      </c>
      <c r="B212" s="12" t="s">
        <v>77</v>
      </c>
      <c r="C212" s="12"/>
      <c r="D212" s="12"/>
      <c r="E212" s="12" t="s">
        <v>78</v>
      </c>
      <c r="F212" s="12">
        <v>2</v>
      </c>
      <c r="G212" s="12"/>
      <c r="H212" s="12"/>
      <c r="I212" s="12"/>
      <c r="J212" s="12">
        <f t="shared" si="14"/>
        <v>0</v>
      </c>
      <c r="K212" s="12"/>
      <c r="L212" s="12">
        <f t="shared" si="11"/>
        <v>0</v>
      </c>
      <c r="M212" s="12">
        <v>1</v>
      </c>
      <c r="N212" s="12" t="s">
        <v>27</v>
      </c>
      <c r="O212" s="12" t="s">
        <v>16</v>
      </c>
      <c r="P212" s="12">
        <v>2</v>
      </c>
      <c r="Q212" s="12">
        <v>152</v>
      </c>
      <c r="R212" s="12"/>
      <c r="S212" s="12">
        <v>6400</v>
      </c>
      <c r="T212" s="12">
        <f t="shared" si="12"/>
        <v>972800</v>
      </c>
      <c r="U212" s="12">
        <v>30</v>
      </c>
      <c r="V212" s="12">
        <f>T212*85%</f>
        <v>826880</v>
      </c>
      <c r="W212" s="12">
        <f t="shared" si="13"/>
        <v>145920</v>
      </c>
      <c r="X212" s="12">
        <f t="shared" si="15"/>
        <v>145920</v>
      </c>
      <c r="Y212" s="12">
        <v>0</v>
      </c>
      <c r="Z212" s="12">
        <v>0</v>
      </c>
      <c r="AA212" s="12">
        <v>145920</v>
      </c>
      <c r="AB212" s="12">
        <v>0.02</v>
      </c>
    </row>
    <row r="213" spans="1:28" s="158" customFormat="1" ht="15" x14ac:dyDescent="0.25">
      <c r="A213" s="12">
        <v>203</v>
      </c>
      <c r="B213" s="12" t="s">
        <v>14</v>
      </c>
      <c r="C213" s="12">
        <v>4766</v>
      </c>
      <c r="D213" s="12">
        <v>112</v>
      </c>
      <c r="E213" s="12" t="s">
        <v>78</v>
      </c>
      <c r="F213" s="12">
        <v>1</v>
      </c>
      <c r="G213" s="12">
        <v>2</v>
      </c>
      <c r="H213" s="12">
        <v>2</v>
      </c>
      <c r="I213" s="12">
        <v>4</v>
      </c>
      <c r="J213" s="12">
        <f t="shared" si="14"/>
        <v>1004</v>
      </c>
      <c r="K213" s="12">
        <v>100</v>
      </c>
      <c r="L213" s="12">
        <f t="shared" si="11"/>
        <v>100400</v>
      </c>
      <c r="M213" s="12"/>
      <c r="N213" s="12"/>
      <c r="O213" s="12"/>
      <c r="P213" s="12"/>
      <c r="Q213" s="12"/>
      <c r="R213" s="12"/>
      <c r="S213" s="12"/>
      <c r="T213" s="12">
        <f t="shared" si="12"/>
        <v>0</v>
      </c>
      <c r="U213" s="12"/>
      <c r="V213" s="12"/>
      <c r="W213" s="12">
        <f t="shared" si="13"/>
        <v>0</v>
      </c>
      <c r="X213" s="12">
        <f t="shared" si="15"/>
        <v>100400</v>
      </c>
      <c r="Y213" s="12">
        <v>0</v>
      </c>
      <c r="Z213" s="12">
        <v>50</v>
      </c>
      <c r="AA213" s="12">
        <v>0</v>
      </c>
      <c r="AB213" s="12">
        <v>0</v>
      </c>
    </row>
    <row r="214" spans="1:28" s="158" customFormat="1" ht="15" x14ac:dyDescent="0.25">
      <c r="A214" s="12">
        <v>204</v>
      </c>
      <c r="B214" s="12" t="s">
        <v>14</v>
      </c>
      <c r="C214" s="12">
        <v>4765</v>
      </c>
      <c r="D214" s="12">
        <v>111</v>
      </c>
      <c r="E214" s="12" t="s">
        <v>78</v>
      </c>
      <c r="F214" s="12">
        <v>1</v>
      </c>
      <c r="G214" s="12">
        <v>5</v>
      </c>
      <c r="H214" s="12">
        <v>2</v>
      </c>
      <c r="I214" s="12">
        <v>9</v>
      </c>
      <c r="J214" s="12">
        <f t="shared" si="14"/>
        <v>2209</v>
      </c>
      <c r="K214" s="12">
        <v>110</v>
      </c>
      <c r="L214" s="12">
        <f t="shared" si="11"/>
        <v>242990</v>
      </c>
      <c r="M214" s="12"/>
      <c r="N214" s="12"/>
      <c r="O214" s="12"/>
      <c r="P214" s="12"/>
      <c r="Q214" s="12"/>
      <c r="R214" s="12"/>
      <c r="S214" s="12"/>
      <c r="T214" s="12">
        <f t="shared" si="12"/>
        <v>0</v>
      </c>
      <c r="U214" s="12"/>
      <c r="V214" s="12"/>
      <c r="W214" s="12">
        <f t="shared" si="13"/>
        <v>0</v>
      </c>
      <c r="X214" s="12">
        <f t="shared" si="15"/>
        <v>242990</v>
      </c>
      <c r="Y214" s="12">
        <v>0</v>
      </c>
      <c r="Z214" s="12">
        <v>50</v>
      </c>
      <c r="AA214" s="12">
        <v>0</v>
      </c>
      <c r="AB214" s="12">
        <v>0</v>
      </c>
    </row>
    <row r="215" spans="1:28" s="158" customFormat="1" ht="15" x14ac:dyDescent="0.25">
      <c r="A215" s="12">
        <v>205</v>
      </c>
      <c r="B215" s="12" t="s">
        <v>14</v>
      </c>
      <c r="C215" s="12">
        <v>1755</v>
      </c>
      <c r="D215" s="12">
        <v>7</v>
      </c>
      <c r="E215" s="12" t="s">
        <v>78</v>
      </c>
      <c r="F215" s="12">
        <v>1</v>
      </c>
      <c r="G215" s="12">
        <v>9</v>
      </c>
      <c r="H215" s="12"/>
      <c r="I215" s="12">
        <v>94</v>
      </c>
      <c r="J215" s="12">
        <f t="shared" si="14"/>
        <v>3694</v>
      </c>
      <c r="K215" s="12">
        <v>75</v>
      </c>
      <c r="L215" s="12">
        <f t="shared" si="11"/>
        <v>277050</v>
      </c>
      <c r="M215" s="12"/>
      <c r="N215" s="12"/>
      <c r="O215" s="12"/>
      <c r="P215" s="12"/>
      <c r="Q215" s="12"/>
      <c r="R215" s="12"/>
      <c r="S215" s="12"/>
      <c r="T215" s="12">
        <f t="shared" si="12"/>
        <v>0</v>
      </c>
      <c r="U215" s="12"/>
      <c r="V215" s="12"/>
      <c r="W215" s="12">
        <f t="shared" si="13"/>
        <v>0</v>
      </c>
      <c r="X215" s="12">
        <f t="shared" si="15"/>
        <v>277050</v>
      </c>
      <c r="Y215" s="12">
        <v>0</v>
      </c>
      <c r="Z215" s="12">
        <v>50</v>
      </c>
      <c r="AA215" s="12">
        <v>0</v>
      </c>
      <c r="AB215" s="12">
        <v>0</v>
      </c>
    </row>
    <row r="216" spans="1:28" s="158" customFormat="1" ht="15" x14ac:dyDescent="0.25">
      <c r="A216" s="12">
        <v>206</v>
      </c>
      <c r="B216" s="12" t="s">
        <v>24</v>
      </c>
      <c r="C216" s="12"/>
      <c r="D216" s="12"/>
      <c r="E216" s="12" t="s">
        <v>78</v>
      </c>
      <c r="F216" s="12">
        <v>1</v>
      </c>
      <c r="G216" s="12">
        <v>29</v>
      </c>
      <c r="H216" s="12"/>
      <c r="I216" s="12"/>
      <c r="J216" s="12">
        <f t="shared" si="14"/>
        <v>11600</v>
      </c>
      <c r="K216" s="12">
        <v>75</v>
      </c>
      <c r="L216" s="12">
        <f t="shared" si="11"/>
        <v>870000</v>
      </c>
      <c r="M216" s="12"/>
      <c r="N216" s="12"/>
      <c r="O216" s="12"/>
      <c r="P216" s="12"/>
      <c r="Q216" s="12"/>
      <c r="R216" s="12"/>
      <c r="S216" s="12"/>
      <c r="T216" s="12">
        <f t="shared" si="12"/>
        <v>0</v>
      </c>
      <c r="U216" s="12"/>
      <c r="V216" s="12"/>
      <c r="W216" s="12">
        <f t="shared" si="13"/>
        <v>0</v>
      </c>
      <c r="X216" s="12">
        <f t="shared" si="15"/>
        <v>870000</v>
      </c>
      <c r="Y216" s="12">
        <v>0</v>
      </c>
      <c r="Z216" s="12">
        <v>0</v>
      </c>
      <c r="AA216" s="12">
        <v>870000</v>
      </c>
      <c r="AB216" s="12">
        <v>0.01</v>
      </c>
    </row>
    <row r="217" spans="1:28" s="158" customFormat="1" ht="15" x14ac:dyDescent="0.25">
      <c r="A217" s="12">
        <v>207</v>
      </c>
      <c r="B217" s="12" t="s">
        <v>14</v>
      </c>
      <c r="C217" s="12">
        <v>5317</v>
      </c>
      <c r="D217" s="12">
        <v>502</v>
      </c>
      <c r="E217" s="12" t="s">
        <v>78</v>
      </c>
      <c r="F217" s="12">
        <v>1</v>
      </c>
      <c r="G217" s="12">
        <v>8</v>
      </c>
      <c r="H217" s="12"/>
      <c r="I217" s="12"/>
      <c r="J217" s="12">
        <f t="shared" si="14"/>
        <v>3200</v>
      </c>
      <c r="K217" s="12">
        <v>75</v>
      </c>
      <c r="L217" s="12">
        <f t="shared" si="11"/>
        <v>240000</v>
      </c>
      <c r="M217" s="12"/>
      <c r="N217" s="12"/>
      <c r="O217" s="12"/>
      <c r="P217" s="12"/>
      <c r="Q217" s="12"/>
      <c r="R217" s="12"/>
      <c r="S217" s="12"/>
      <c r="T217" s="12">
        <f t="shared" si="12"/>
        <v>0</v>
      </c>
      <c r="U217" s="12"/>
      <c r="V217" s="12"/>
      <c r="W217" s="12">
        <f t="shared" si="13"/>
        <v>0</v>
      </c>
      <c r="X217" s="12">
        <f t="shared" si="15"/>
        <v>240000</v>
      </c>
      <c r="Y217" s="12">
        <v>0</v>
      </c>
      <c r="Z217" s="12">
        <v>50</v>
      </c>
      <c r="AA217" s="12">
        <v>0</v>
      </c>
      <c r="AB217" s="12">
        <v>0</v>
      </c>
    </row>
    <row r="218" spans="1:28" s="158" customFormat="1" ht="15" x14ac:dyDescent="0.25">
      <c r="A218" s="12">
        <v>208</v>
      </c>
      <c r="B218" s="12" t="s">
        <v>14</v>
      </c>
      <c r="C218" s="12">
        <v>1702</v>
      </c>
      <c r="D218" s="12">
        <v>138</v>
      </c>
      <c r="E218" s="12" t="s">
        <v>78</v>
      </c>
      <c r="F218" s="12">
        <v>1</v>
      </c>
      <c r="G218" s="12">
        <v>2</v>
      </c>
      <c r="H218" s="12">
        <v>1</v>
      </c>
      <c r="I218" s="12">
        <v>87</v>
      </c>
      <c r="J218" s="12">
        <f t="shared" si="14"/>
        <v>987</v>
      </c>
      <c r="K218" s="12">
        <v>150</v>
      </c>
      <c r="L218" s="12">
        <f t="shared" si="11"/>
        <v>148050</v>
      </c>
      <c r="M218" s="12"/>
      <c r="N218" s="12"/>
      <c r="O218" s="12"/>
      <c r="P218" s="12"/>
      <c r="Q218" s="12"/>
      <c r="R218" s="12"/>
      <c r="S218" s="12"/>
      <c r="T218" s="12">
        <f t="shared" si="12"/>
        <v>0</v>
      </c>
      <c r="U218" s="12"/>
      <c r="V218" s="12"/>
      <c r="W218" s="12">
        <f t="shared" si="13"/>
        <v>0</v>
      </c>
      <c r="X218" s="12">
        <f t="shared" si="15"/>
        <v>148050</v>
      </c>
      <c r="Y218" s="12">
        <v>0</v>
      </c>
      <c r="Z218" s="12">
        <v>50</v>
      </c>
      <c r="AA218" s="12">
        <v>0</v>
      </c>
      <c r="AB218" s="12">
        <v>0</v>
      </c>
    </row>
    <row r="219" spans="1:28" s="158" customFormat="1" ht="15" x14ac:dyDescent="0.25">
      <c r="A219" s="12">
        <v>209</v>
      </c>
      <c r="B219" s="12" t="s">
        <v>14</v>
      </c>
      <c r="C219" s="12"/>
      <c r="D219" s="12"/>
      <c r="E219" s="12" t="s">
        <v>79</v>
      </c>
      <c r="F219" s="12">
        <v>2</v>
      </c>
      <c r="G219" s="12"/>
      <c r="H219" s="12">
        <v>1</v>
      </c>
      <c r="I219" s="12">
        <v>20</v>
      </c>
      <c r="J219" s="12">
        <f t="shared" si="14"/>
        <v>120</v>
      </c>
      <c r="K219" s="12">
        <v>380</v>
      </c>
      <c r="L219" s="12">
        <f t="shared" si="11"/>
        <v>45600</v>
      </c>
      <c r="M219" s="12">
        <v>1</v>
      </c>
      <c r="N219" s="12" t="s">
        <v>27</v>
      </c>
      <c r="O219" s="12" t="s">
        <v>16</v>
      </c>
      <c r="P219" s="12">
        <v>2</v>
      </c>
      <c r="Q219" s="12">
        <v>224</v>
      </c>
      <c r="R219" s="12"/>
      <c r="S219" s="12">
        <v>6400</v>
      </c>
      <c r="T219" s="12">
        <f t="shared" si="12"/>
        <v>1433600</v>
      </c>
      <c r="U219" s="12">
        <v>30</v>
      </c>
      <c r="V219" s="12">
        <f>T219*85%</f>
        <v>1218560</v>
      </c>
      <c r="W219" s="12">
        <f t="shared" si="13"/>
        <v>215040</v>
      </c>
      <c r="X219" s="12">
        <f t="shared" si="15"/>
        <v>260640</v>
      </c>
      <c r="Y219" s="12">
        <v>0</v>
      </c>
      <c r="Z219" s="12">
        <v>50</v>
      </c>
      <c r="AA219" s="12">
        <v>0</v>
      </c>
      <c r="AB219" s="12">
        <v>0</v>
      </c>
    </row>
    <row r="220" spans="1:28" s="158" customFormat="1" ht="15" x14ac:dyDescent="0.25">
      <c r="A220" s="12">
        <v>210</v>
      </c>
      <c r="B220" s="12" t="s">
        <v>24</v>
      </c>
      <c r="C220" s="12"/>
      <c r="D220" s="12"/>
      <c r="E220" s="12" t="s">
        <v>79</v>
      </c>
      <c r="F220" s="12">
        <v>1</v>
      </c>
      <c r="G220" s="12">
        <v>28</v>
      </c>
      <c r="H220" s="12"/>
      <c r="I220" s="12">
        <v>80</v>
      </c>
      <c r="J220" s="12">
        <f t="shared" si="14"/>
        <v>11280</v>
      </c>
      <c r="K220" s="12">
        <v>75</v>
      </c>
      <c r="L220" s="12">
        <f t="shared" si="11"/>
        <v>846000</v>
      </c>
      <c r="M220" s="12"/>
      <c r="N220" s="12"/>
      <c r="O220" s="12"/>
      <c r="P220" s="12"/>
      <c r="Q220" s="12"/>
      <c r="R220" s="12"/>
      <c r="S220" s="12"/>
      <c r="T220" s="12">
        <f t="shared" si="12"/>
        <v>0</v>
      </c>
      <c r="U220" s="12"/>
      <c r="V220" s="12"/>
      <c r="W220" s="12">
        <f t="shared" si="13"/>
        <v>0</v>
      </c>
      <c r="X220" s="12">
        <f t="shared" si="15"/>
        <v>846000</v>
      </c>
      <c r="Y220" s="12">
        <v>0</v>
      </c>
      <c r="Z220" s="12">
        <v>0</v>
      </c>
      <c r="AA220" s="12">
        <v>846000</v>
      </c>
      <c r="AB220" s="12">
        <v>0.01</v>
      </c>
    </row>
    <row r="221" spans="1:28" s="158" customFormat="1" ht="15" x14ac:dyDescent="0.25">
      <c r="A221" s="12">
        <v>211</v>
      </c>
      <c r="B221" s="12" t="s">
        <v>14</v>
      </c>
      <c r="C221" s="12">
        <v>5579</v>
      </c>
      <c r="D221" s="12">
        <v>306</v>
      </c>
      <c r="E221" s="12" t="s">
        <v>80</v>
      </c>
      <c r="F221" s="12">
        <v>2</v>
      </c>
      <c r="G221" s="12"/>
      <c r="H221" s="12">
        <v>1</v>
      </c>
      <c r="I221" s="12">
        <v>37</v>
      </c>
      <c r="J221" s="12">
        <f t="shared" si="14"/>
        <v>137</v>
      </c>
      <c r="K221" s="12">
        <v>430</v>
      </c>
      <c r="L221" s="12">
        <f t="shared" si="11"/>
        <v>58910</v>
      </c>
      <c r="M221" s="12">
        <v>1</v>
      </c>
      <c r="N221" s="12" t="s">
        <v>27</v>
      </c>
      <c r="O221" s="12" t="s">
        <v>16</v>
      </c>
      <c r="P221" s="12">
        <v>2</v>
      </c>
      <c r="Q221" s="12">
        <v>116</v>
      </c>
      <c r="R221" s="12"/>
      <c r="S221" s="12">
        <v>6400</v>
      </c>
      <c r="T221" s="12">
        <f t="shared" si="12"/>
        <v>742400</v>
      </c>
      <c r="U221" s="12">
        <v>20</v>
      </c>
      <c r="V221" s="12">
        <f>T221*75%</f>
        <v>556800</v>
      </c>
      <c r="W221" s="12">
        <f t="shared" si="13"/>
        <v>185600</v>
      </c>
      <c r="X221" s="12">
        <f t="shared" si="15"/>
        <v>244510</v>
      </c>
      <c r="Y221" s="12">
        <v>0</v>
      </c>
      <c r="Z221" s="12">
        <v>50</v>
      </c>
      <c r="AA221" s="12">
        <v>0</v>
      </c>
      <c r="AB221" s="12">
        <v>0</v>
      </c>
    </row>
    <row r="222" spans="1:28" s="158" customFormat="1" ht="15" x14ac:dyDescent="0.25">
      <c r="A222" s="12">
        <v>212</v>
      </c>
      <c r="B222" s="12" t="s">
        <v>14</v>
      </c>
      <c r="C222" s="12">
        <v>3834</v>
      </c>
      <c r="D222" s="12">
        <v>116</v>
      </c>
      <c r="E222" s="12" t="s">
        <v>80</v>
      </c>
      <c r="F222" s="12">
        <v>1</v>
      </c>
      <c r="G222" s="12">
        <v>4</v>
      </c>
      <c r="H222" s="12"/>
      <c r="I222" s="12">
        <v>90</v>
      </c>
      <c r="J222" s="12">
        <f t="shared" si="14"/>
        <v>1690</v>
      </c>
      <c r="K222" s="12">
        <v>100</v>
      </c>
      <c r="L222" s="12">
        <f t="shared" si="11"/>
        <v>169000</v>
      </c>
      <c r="M222" s="12"/>
      <c r="N222" s="12"/>
      <c r="O222" s="12"/>
      <c r="P222" s="12"/>
      <c r="Q222" s="12"/>
      <c r="R222" s="12"/>
      <c r="S222" s="12"/>
      <c r="T222" s="12">
        <f t="shared" si="12"/>
        <v>0</v>
      </c>
      <c r="U222" s="12"/>
      <c r="V222" s="12"/>
      <c r="W222" s="12">
        <f t="shared" si="13"/>
        <v>0</v>
      </c>
      <c r="X222" s="12">
        <f t="shared" si="15"/>
        <v>169000</v>
      </c>
      <c r="Y222" s="12">
        <v>0</v>
      </c>
      <c r="Z222" s="12">
        <v>50</v>
      </c>
      <c r="AA222" s="12">
        <v>0</v>
      </c>
      <c r="AB222" s="12">
        <v>0</v>
      </c>
    </row>
    <row r="223" spans="1:28" s="158" customFormat="1" ht="15" x14ac:dyDescent="0.25">
      <c r="A223" s="12">
        <v>213</v>
      </c>
      <c r="B223" s="12" t="s">
        <v>14</v>
      </c>
      <c r="C223" s="12"/>
      <c r="D223" s="12">
        <v>198</v>
      </c>
      <c r="E223" s="12" t="s">
        <v>81</v>
      </c>
      <c r="F223" s="12">
        <v>2</v>
      </c>
      <c r="G223" s="12"/>
      <c r="H223" s="12">
        <v>1</v>
      </c>
      <c r="I223" s="12">
        <v>57</v>
      </c>
      <c r="J223" s="12">
        <f t="shared" si="14"/>
        <v>157</v>
      </c>
      <c r="K223" s="12">
        <v>430</v>
      </c>
      <c r="L223" s="12">
        <f t="shared" si="11"/>
        <v>67510</v>
      </c>
      <c r="M223" s="12">
        <v>1</v>
      </c>
      <c r="N223" s="12" t="s">
        <v>27</v>
      </c>
      <c r="O223" s="12" t="s">
        <v>55</v>
      </c>
      <c r="P223" s="12">
        <v>2</v>
      </c>
      <c r="Q223" s="12">
        <v>72</v>
      </c>
      <c r="R223" s="12"/>
      <c r="S223" s="12">
        <v>6400</v>
      </c>
      <c r="T223" s="12">
        <f t="shared" si="12"/>
        <v>460800</v>
      </c>
      <c r="U223" s="12">
        <v>20</v>
      </c>
      <c r="V223" s="12">
        <f>T223*30%</f>
        <v>138240</v>
      </c>
      <c r="W223" s="12">
        <f t="shared" si="13"/>
        <v>322560</v>
      </c>
      <c r="X223" s="12">
        <f t="shared" si="15"/>
        <v>390070</v>
      </c>
      <c r="Y223" s="12">
        <v>0</v>
      </c>
      <c r="Z223" s="12">
        <v>50</v>
      </c>
      <c r="AA223" s="12">
        <v>0</v>
      </c>
      <c r="AB223" s="12">
        <v>0</v>
      </c>
    </row>
    <row r="224" spans="1:28" s="158" customFormat="1" ht="15" x14ac:dyDescent="0.25">
      <c r="A224" s="12">
        <v>214</v>
      </c>
      <c r="B224" s="12" t="s">
        <v>14</v>
      </c>
      <c r="C224" s="12">
        <v>3011</v>
      </c>
      <c r="D224" s="12">
        <v>212</v>
      </c>
      <c r="E224" s="12" t="s">
        <v>81</v>
      </c>
      <c r="F224" s="12">
        <v>1</v>
      </c>
      <c r="G224" s="12">
        <v>26</v>
      </c>
      <c r="H224" s="12">
        <v>1</v>
      </c>
      <c r="I224" s="12">
        <v>53</v>
      </c>
      <c r="J224" s="12">
        <f t="shared" si="14"/>
        <v>10553</v>
      </c>
      <c r="K224" s="12">
        <v>75</v>
      </c>
      <c r="L224" s="12">
        <f t="shared" si="11"/>
        <v>791475</v>
      </c>
      <c r="M224" s="12"/>
      <c r="N224" s="12"/>
      <c r="O224" s="12"/>
      <c r="P224" s="12"/>
      <c r="Q224" s="12"/>
      <c r="R224" s="12"/>
      <c r="S224" s="12"/>
      <c r="T224" s="12">
        <f t="shared" si="12"/>
        <v>0</v>
      </c>
      <c r="U224" s="12"/>
      <c r="V224" s="12"/>
      <c r="W224" s="12">
        <f t="shared" si="13"/>
        <v>0</v>
      </c>
      <c r="X224" s="12">
        <f t="shared" si="15"/>
        <v>791475</v>
      </c>
      <c r="Y224" s="12">
        <v>0</v>
      </c>
      <c r="Z224" s="12">
        <v>50</v>
      </c>
      <c r="AA224" s="12">
        <v>0</v>
      </c>
      <c r="AB224" s="12">
        <v>0</v>
      </c>
    </row>
    <row r="225" spans="1:28" s="158" customFormat="1" ht="15" x14ac:dyDescent="0.25">
      <c r="A225" s="12">
        <v>215</v>
      </c>
      <c r="B225" s="12" t="s">
        <v>14</v>
      </c>
      <c r="C225" s="12">
        <v>4359</v>
      </c>
      <c r="D225" s="12">
        <v>30</v>
      </c>
      <c r="E225" s="12" t="s">
        <v>82</v>
      </c>
      <c r="F225" s="12">
        <v>2</v>
      </c>
      <c r="G225" s="12"/>
      <c r="H225" s="12">
        <v>1</v>
      </c>
      <c r="I225" s="12">
        <v>68</v>
      </c>
      <c r="J225" s="12">
        <f t="shared" si="14"/>
        <v>168</v>
      </c>
      <c r="K225" s="12">
        <v>430</v>
      </c>
      <c r="L225" s="12">
        <f t="shared" si="11"/>
        <v>72240</v>
      </c>
      <c r="M225" s="12">
        <v>1</v>
      </c>
      <c r="N225" s="12" t="s">
        <v>27</v>
      </c>
      <c r="O225" s="12" t="s">
        <v>16</v>
      </c>
      <c r="P225" s="12">
        <v>2</v>
      </c>
      <c r="Q225" s="12">
        <v>126</v>
      </c>
      <c r="R225" s="12"/>
      <c r="S225" s="12">
        <v>6400</v>
      </c>
      <c r="T225" s="12">
        <f t="shared" si="12"/>
        <v>806400</v>
      </c>
      <c r="U225" s="12">
        <v>30</v>
      </c>
      <c r="V225" s="12">
        <f>T225*85%</f>
        <v>685440</v>
      </c>
      <c r="W225" s="12">
        <f t="shared" si="13"/>
        <v>120960</v>
      </c>
      <c r="X225" s="12">
        <f t="shared" si="15"/>
        <v>193200</v>
      </c>
      <c r="Y225" s="12">
        <v>0</v>
      </c>
      <c r="Z225" s="12">
        <v>50</v>
      </c>
      <c r="AA225" s="12">
        <v>0</v>
      </c>
      <c r="AB225" s="12">
        <v>0</v>
      </c>
    </row>
    <row r="226" spans="1:28" s="158" customFormat="1" ht="15" x14ac:dyDescent="0.25">
      <c r="A226" s="12">
        <v>216</v>
      </c>
      <c r="B226" s="12" t="s">
        <v>14</v>
      </c>
      <c r="C226" s="12">
        <v>1597</v>
      </c>
      <c r="D226" s="12">
        <v>474</v>
      </c>
      <c r="E226" s="12" t="s">
        <v>82</v>
      </c>
      <c r="F226" s="12">
        <v>1</v>
      </c>
      <c r="G226" s="12">
        <v>9</v>
      </c>
      <c r="H226" s="12">
        <v>2</v>
      </c>
      <c r="I226" s="12">
        <v>67</v>
      </c>
      <c r="J226" s="12">
        <f t="shared" si="14"/>
        <v>3867</v>
      </c>
      <c r="K226" s="12">
        <v>75</v>
      </c>
      <c r="L226" s="12">
        <f t="shared" si="11"/>
        <v>290025</v>
      </c>
      <c r="M226" s="12"/>
      <c r="N226" s="12"/>
      <c r="O226" s="12"/>
      <c r="P226" s="12"/>
      <c r="Q226" s="12"/>
      <c r="R226" s="12"/>
      <c r="S226" s="12"/>
      <c r="T226" s="12">
        <f t="shared" si="12"/>
        <v>0</v>
      </c>
      <c r="U226" s="12"/>
      <c r="V226" s="12"/>
      <c r="W226" s="12">
        <f t="shared" si="13"/>
        <v>0</v>
      </c>
      <c r="X226" s="12">
        <f t="shared" si="15"/>
        <v>290025</v>
      </c>
      <c r="Y226" s="12">
        <v>0</v>
      </c>
      <c r="Z226" s="12">
        <v>50</v>
      </c>
      <c r="AA226" s="12">
        <v>0</v>
      </c>
      <c r="AB226" s="12">
        <v>0</v>
      </c>
    </row>
    <row r="227" spans="1:28" s="158" customFormat="1" ht="15" x14ac:dyDescent="0.25">
      <c r="A227" s="12">
        <v>217</v>
      </c>
      <c r="B227" s="12" t="s">
        <v>14</v>
      </c>
      <c r="C227" s="12">
        <v>1953</v>
      </c>
      <c r="D227" s="12">
        <v>5</v>
      </c>
      <c r="E227" s="12" t="s">
        <v>82</v>
      </c>
      <c r="F227" s="12">
        <v>1</v>
      </c>
      <c r="G227" s="12">
        <v>13</v>
      </c>
      <c r="H227" s="12"/>
      <c r="I227" s="12">
        <v>25</v>
      </c>
      <c r="J227" s="12">
        <f t="shared" si="14"/>
        <v>5225</v>
      </c>
      <c r="K227" s="12">
        <v>75</v>
      </c>
      <c r="L227" s="12">
        <f t="shared" si="11"/>
        <v>391875</v>
      </c>
      <c r="M227" s="12"/>
      <c r="N227" s="12"/>
      <c r="O227" s="12"/>
      <c r="P227" s="12"/>
      <c r="Q227" s="12"/>
      <c r="R227" s="12"/>
      <c r="S227" s="12"/>
      <c r="T227" s="12">
        <f t="shared" si="12"/>
        <v>0</v>
      </c>
      <c r="U227" s="12"/>
      <c r="V227" s="12"/>
      <c r="W227" s="12">
        <f t="shared" si="13"/>
        <v>0</v>
      </c>
      <c r="X227" s="12">
        <f t="shared" si="15"/>
        <v>391875</v>
      </c>
      <c r="Y227" s="12">
        <v>0</v>
      </c>
      <c r="Z227" s="12">
        <v>50</v>
      </c>
      <c r="AA227" s="12">
        <v>0</v>
      </c>
      <c r="AB227" s="12">
        <v>0</v>
      </c>
    </row>
    <row r="228" spans="1:28" s="158" customFormat="1" ht="15" x14ac:dyDescent="0.25">
      <c r="A228" s="12">
        <v>218</v>
      </c>
      <c r="B228" s="12" t="s">
        <v>14</v>
      </c>
      <c r="C228" s="12">
        <v>520</v>
      </c>
      <c r="D228" s="12">
        <v>288</v>
      </c>
      <c r="E228" s="12" t="s">
        <v>83</v>
      </c>
      <c r="F228" s="12">
        <v>2</v>
      </c>
      <c r="G228" s="12"/>
      <c r="H228" s="12"/>
      <c r="I228" s="12">
        <v>89</v>
      </c>
      <c r="J228" s="12">
        <f t="shared" si="14"/>
        <v>89</v>
      </c>
      <c r="K228" s="12">
        <v>430</v>
      </c>
      <c r="L228" s="12">
        <f t="shared" si="11"/>
        <v>38270</v>
      </c>
      <c r="M228" s="12">
        <v>1</v>
      </c>
      <c r="N228" s="12" t="s">
        <v>27</v>
      </c>
      <c r="O228" s="12" t="s">
        <v>16</v>
      </c>
      <c r="P228" s="12">
        <v>2</v>
      </c>
      <c r="Q228" s="12">
        <v>168</v>
      </c>
      <c r="R228" s="12"/>
      <c r="S228" s="12">
        <v>6400</v>
      </c>
      <c r="T228" s="12">
        <f t="shared" si="12"/>
        <v>1075200</v>
      </c>
      <c r="U228" s="12">
        <v>15</v>
      </c>
      <c r="V228" s="12">
        <f>T228*50%</f>
        <v>537600</v>
      </c>
      <c r="W228" s="12">
        <f t="shared" si="13"/>
        <v>537600</v>
      </c>
      <c r="X228" s="12">
        <f t="shared" si="15"/>
        <v>575870</v>
      </c>
      <c r="Y228" s="12">
        <v>0</v>
      </c>
      <c r="Z228" s="12">
        <v>50</v>
      </c>
      <c r="AA228" s="12">
        <v>0</v>
      </c>
      <c r="AB228" s="12">
        <v>0</v>
      </c>
    </row>
    <row r="229" spans="1:28" s="158" customFormat="1" ht="15" x14ac:dyDescent="0.25">
      <c r="A229" s="12">
        <v>219</v>
      </c>
      <c r="B229" s="12" t="s">
        <v>14</v>
      </c>
      <c r="C229" s="12">
        <v>4493</v>
      </c>
      <c r="D229" s="12">
        <v>333</v>
      </c>
      <c r="E229" s="12" t="s">
        <v>83</v>
      </c>
      <c r="F229" s="12">
        <v>1</v>
      </c>
      <c r="G229" s="12">
        <v>3</v>
      </c>
      <c r="H229" s="12">
        <v>3</v>
      </c>
      <c r="I229" s="12">
        <v>30</v>
      </c>
      <c r="J229" s="12">
        <f t="shared" si="14"/>
        <v>1530</v>
      </c>
      <c r="K229" s="12">
        <v>240</v>
      </c>
      <c r="L229" s="12">
        <f t="shared" si="11"/>
        <v>367200</v>
      </c>
      <c r="M229" s="12"/>
      <c r="N229" s="12"/>
      <c r="O229" s="12"/>
      <c r="P229" s="12"/>
      <c r="Q229" s="12"/>
      <c r="R229" s="12"/>
      <c r="S229" s="12"/>
      <c r="T229" s="12">
        <f t="shared" si="12"/>
        <v>0</v>
      </c>
      <c r="U229" s="12"/>
      <c r="V229" s="12"/>
      <c r="W229" s="12">
        <f t="shared" si="13"/>
        <v>0</v>
      </c>
      <c r="X229" s="12">
        <f t="shared" si="15"/>
        <v>367200</v>
      </c>
      <c r="Y229" s="12">
        <v>0</v>
      </c>
      <c r="Z229" s="12">
        <v>50</v>
      </c>
      <c r="AA229" s="12">
        <v>0</v>
      </c>
      <c r="AB229" s="12">
        <v>0</v>
      </c>
    </row>
    <row r="230" spans="1:28" s="158" customFormat="1" ht="15" x14ac:dyDescent="0.25">
      <c r="A230" s="12">
        <v>220</v>
      </c>
      <c r="B230" s="12" t="s">
        <v>14</v>
      </c>
      <c r="C230" s="12">
        <v>1772</v>
      </c>
      <c r="D230" s="12">
        <v>34</v>
      </c>
      <c r="E230" s="12" t="s">
        <v>83</v>
      </c>
      <c r="F230" s="12">
        <v>1</v>
      </c>
      <c r="G230" s="12">
        <v>21</v>
      </c>
      <c r="H230" s="12">
        <v>2</v>
      </c>
      <c r="I230" s="12">
        <v>3</v>
      </c>
      <c r="J230" s="12">
        <f t="shared" si="14"/>
        <v>8603</v>
      </c>
      <c r="K230" s="12">
        <v>180</v>
      </c>
      <c r="L230" s="12">
        <f t="shared" si="11"/>
        <v>1548540</v>
      </c>
      <c r="M230" s="12"/>
      <c r="N230" s="12"/>
      <c r="O230" s="12"/>
      <c r="P230" s="12"/>
      <c r="Q230" s="12"/>
      <c r="R230" s="12"/>
      <c r="S230" s="12"/>
      <c r="T230" s="12">
        <f t="shared" si="12"/>
        <v>0</v>
      </c>
      <c r="U230" s="12"/>
      <c r="V230" s="12"/>
      <c r="W230" s="12">
        <f t="shared" si="13"/>
        <v>0</v>
      </c>
      <c r="X230" s="12">
        <f t="shared" si="15"/>
        <v>1548540</v>
      </c>
      <c r="Y230" s="12">
        <v>0</v>
      </c>
      <c r="Z230" s="12">
        <v>50</v>
      </c>
      <c r="AA230" s="12">
        <v>0</v>
      </c>
      <c r="AB230" s="12">
        <v>0</v>
      </c>
    </row>
    <row r="231" spans="1:28" s="158" customFormat="1" ht="15" x14ac:dyDescent="0.25">
      <c r="A231" s="12">
        <v>221</v>
      </c>
      <c r="B231" s="12" t="s">
        <v>14</v>
      </c>
      <c r="C231" s="12"/>
      <c r="D231" s="12">
        <v>470</v>
      </c>
      <c r="E231" s="12" t="s">
        <v>83</v>
      </c>
      <c r="F231" s="12">
        <v>1</v>
      </c>
      <c r="G231" s="12">
        <v>5</v>
      </c>
      <c r="H231" s="12">
        <v>3</v>
      </c>
      <c r="I231" s="12">
        <v>69</v>
      </c>
      <c r="J231" s="12">
        <f t="shared" si="14"/>
        <v>2369</v>
      </c>
      <c r="K231" s="12">
        <v>75</v>
      </c>
      <c r="L231" s="12">
        <f t="shared" si="11"/>
        <v>177675</v>
      </c>
      <c r="M231" s="12"/>
      <c r="N231" s="12"/>
      <c r="O231" s="12"/>
      <c r="P231" s="12"/>
      <c r="Q231" s="12"/>
      <c r="R231" s="12"/>
      <c r="S231" s="12"/>
      <c r="T231" s="12">
        <f t="shared" si="12"/>
        <v>0</v>
      </c>
      <c r="U231" s="12"/>
      <c r="V231" s="12"/>
      <c r="W231" s="12">
        <f t="shared" si="13"/>
        <v>0</v>
      </c>
      <c r="X231" s="12">
        <f t="shared" si="15"/>
        <v>177675</v>
      </c>
      <c r="Y231" s="12">
        <v>0</v>
      </c>
      <c r="Z231" s="12">
        <v>50</v>
      </c>
      <c r="AA231" s="12">
        <v>0</v>
      </c>
      <c r="AB231" s="12">
        <v>0</v>
      </c>
    </row>
    <row r="232" spans="1:28" s="158" customFormat="1" ht="15" x14ac:dyDescent="0.25">
      <c r="A232" s="12">
        <v>222</v>
      </c>
      <c r="B232" s="12" t="s">
        <v>14</v>
      </c>
      <c r="C232" s="12">
        <v>1592</v>
      </c>
      <c r="D232" s="12">
        <v>469</v>
      </c>
      <c r="E232" s="12" t="s">
        <v>83</v>
      </c>
      <c r="F232" s="12">
        <v>1</v>
      </c>
      <c r="G232" s="12">
        <v>4</v>
      </c>
      <c r="H232" s="12">
        <v>3</v>
      </c>
      <c r="I232" s="12">
        <v>61</v>
      </c>
      <c r="J232" s="12">
        <f t="shared" si="14"/>
        <v>1961</v>
      </c>
      <c r="K232" s="12">
        <v>75</v>
      </c>
      <c r="L232" s="12">
        <f t="shared" si="11"/>
        <v>147075</v>
      </c>
      <c r="M232" s="12"/>
      <c r="N232" s="12"/>
      <c r="O232" s="12"/>
      <c r="P232" s="12"/>
      <c r="Q232" s="12"/>
      <c r="R232" s="12"/>
      <c r="S232" s="12"/>
      <c r="T232" s="12">
        <f t="shared" si="12"/>
        <v>0</v>
      </c>
      <c r="U232" s="12"/>
      <c r="V232" s="12"/>
      <c r="W232" s="12">
        <f t="shared" si="13"/>
        <v>0</v>
      </c>
      <c r="X232" s="12">
        <f t="shared" si="15"/>
        <v>147075</v>
      </c>
      <c r="Y232" s="12">
        <v>0</v>
      </c>
      <c r="Z232" s="12">
        <v>50</v>
      </c>
      <c r="AA232" s="12">
        <v>0</v>
      </c>
      <c r="AB232" s="12">
        <v>0</v>
      </c>
    </row>
    <row r="233" spans="1:28" s="158" customFormat="1" ht="15" x14ac:dyDescent="0.25">
      <c r="A233" s="12">
        <v>223</v>
      </c>
      <c r="B233" s="12" t="s">
        <v>14</v>
      </c>
      <c r="C233" s="12">
        <v>243</v>
      </c>
      <c r="D233" s="12">
        <v>28</v>
      </c>
      <c r="E233" s="12" t="s">
        <v>83</v>
      </c>
      <c r="F233" s="12">
        <v>1</v>
      </c>
      <c r="G233" s="12"/>
      <c r="H233" s="12"/>
      <c r="I233" s="12">
        <v>86</v>
      </c>
      <c r="J233" s="12">
        <f t="shared" si="14"/>
        <v>86</v>
      </c>
      <c r="K233" s="12">
        <v>150</v>
      </c>
      <c r="L233" s="12">
        <f t="shared" si="11"/>
        <v>12900</v>
      </c>
      <c r="M233" s="12"/>
      <c r="N233" s="12"/>
      <c r="O233" s="12"/>
      <c r="P233" s="12"/>
      <c r="Q233" s="12"/>
      <c r="R233" s="12"/>
      <c r="S233" s="12"/>
      <c r="T233" s="12">
        <f t="shared" si="12"/>
        <v>0</v>
      </c>
      <c r="U233" s="12"/>
      <c r="V233" s="12"/>
      <c r="W233" s="12">
        <f t="shared" si="13"/>
        <v>0</v>
      </c>
      <c r="X233" s="12">
        <f t="shared" si="15"/>
        <v>12900</v>
      </c>
      <c r="Y233" s="12">
        <v>0</v>
      </c>
      <c r="Z233" s="12">
        <v>50</v>
      </c>
      <c r="AA233" s="12">
        <v>0</v>
      </c>
      <c r="AB233" s="12">
        <v>0</v>
      </c>
    </row>
    <row r="234" spans="1:28" s="158" customFormat="1" ht="15" x14ac:dyDescent="0.25">
      <c r="A234" s="12">
        <v>224</v>
      </c>
      <c r="B234" s="12" t="s">
        <v>14</v>
      </c>
      <c r="C234" s="12">
        <v>4962</v>
      </c>
      <c r="D234" s="12">
        <v>139</v>
      </c>
      <c r="E234" s="12" t="s">
        <v>83</v>
      </c>
      <c r="F234" s="12">
        <v>1</v>
      </c>
      <c r="G234" s="12">
        <v>1</v>
      </c>
      <c r="H234" s="12">
        <v>1</v>
      </c>
      <c r="I234" s="12">
        <v>18</v>
      </c>
      <c r="J234" s="12">
        <f t="shared" si="14"/>
        <v>518</v>
      </c>
      <c r="K234" s="12">
        <v>310</v>
      </c>
      <c r="L234" s="12">
        <f t="shared" si="11"/>
        <v>160580</v>
      </c>
      <c r="M234" s="12"/>
      <c r="N234" s="12"/>
      <c r="O234" s="12"/>
      <c r="P234" s="12"/>
      <c r="Q234" s="12"/>
      <c r="R234" s="12"/>
      <c r="S234" s="12"/>
      <c r="T234" s="12">
        <f t="shared" si="12"/>
        <v>0</v>
      </c>
      <c r="U234" s="12"/>
      <c r="V234" s="12"/>
      <c r="W234" s="12">
        <f t="shared" si="13"/>
        <v>0</v>
      </c>
      <c r="X234" s="12">
        <f t="shared" si="15"/>
        <v>160580</v>
      </c>
      <c r="Y234" s="12">
        <v>0</v>
      </c>
      <c r="Z234" s="12">
        <v>50</v>
      </c>
      <c r="AA234" s="12">
        <v>0</v>
      </c>
      <c r="AB234" s="12">
        <v>0</v>
      </c>
    </row>
    <row r="235" spans="1:28" s="158" customFormat="1" ht="15" x14ac:dyDescent="0.25">
      <c r="A235" s="12">
        <v>225</v>
      </c>
      <c r="B235" s="12" t="s">
        <v>14</v>
      </c>
      <c r="C235" s="12">
        <v>521</v>
      </c>
      <c r="D235" s="12">
        <v>289</v>
      </c>
      <c r="E235" s="12" t="s">
        <v>84</v>
      </c>
      <c r="F235" s="12">
        <v>2</v>
      </c>
      <c r="G235" s="12"/>
      <c r="H235" s="12"/>
      <c r="I235" s="12">
        <v>85</v>
      </c>
      <c r="J235" s="12">
        <f t="shared" si="14"/>
        <v>85</v>
      </c>
      <c r="K235" s="12">
        <v>150</v>
      </c>
      <c r="L235" s="12">
        <f t="shared" si="11"/>
        <v>12750</v>
      </c>
      <c r="M235" s="12">
        <v>1</v>
      </c>
      <c r="N235" s="12" t="s">
        <v>27</v>
      </c>
      <c r="O235" s="12" t="s">
        <v>16</v>
      </c>
      <c r="P235" s="12">
        <v>2</v>
      </c>
      <c r="Q235" s="12">
        <v>90</v>
      </c>
      <c r="R235" s="12"/>
      <c r="S235" s="12">
        <v>6400</v>
      </c>
      <c r="T235" s="12">
        <f t="shared" si="12"/>
        <v>576000</v>
      </c>
      <c r="U235" s="12">
        <v>21</v>
      </c>
      <c r="V235" s="12">
        <f>T235*32%</f>
        <v>184320</v>
      </c>
      <c r="W235" s="12">
        <f t="shared" si="13"/>
        <v>391680</v>
      </c>
      <c r="X235" s="12">
        <f t="shared" si="15"/>
        <v>404430</v>
      </c>
      <c r="Y235" s="12">
        <v>0</v>
      </c>
      <c r="Z235" s="12">
        <v>50</v>
      </c>
      <c r="AA235" s="12">
        <v>0</v>
      </c>
      <c r="AB235" s="12">
        <v>0</v>
      </c>
    </row>
    <row r="236" spans="1:28" s="158" customFormat="1" ht="15" x14ac:dyDescent="0.25">
      <c r="A236" s="12">
        <v>226</v>
      </c>
      <c r="B236" s="12" t="s">
        <v>14</v>
      </c>
      <c r="C236" s="12">
        <v>5152</v>
      </c>
      <c r="D236" s="12">
        <v>143</v>
      </c>
      <c r="E236" s="12" t="s">
        <v>84</v>
      </c>
      <c r="F236" s="12">
        <v>1</v>
      </c>
      <c r="G236" s="12">
        <v>36</v>
      </c>
      <c r="H236" s="12">
        <v>1</v>
      </c>
      <c r="I236" s="12">
        <v>28</v>
      </c>
      <c r="J236" s="12">
        <f t="shared" si="14"/>
        <v>14528</v>
      </c>
      <c r="K236" s="12">
        <v>150</v>
      </c>
      <c r="L236" s="12">
        <f t="shared" si="11"/>
        <v>2179200</v>
      </c>
      <c r="M236" s="12"/>
      <c r="N236" s="12"/>
      <c r="O236" s="12"/>
      <c r="P236" s="12"/>
      <c r="Q236" s="12"/>
      <c r="R236" s="12"/>
      <c r="S236" s="12"/>
      <c r="T236" s="12">
        <f t="shared" si="12"/>
        <v>0</v>
      </c>
      <c r="U236" s="12"/>
      <c r="V236" s="12"/>
      <c r="W236" s="12">
        <f t="shared" si="13"/>
        <v>0</v>
      </c>
      <c r="X236" s="12">
        <f t="shared" si="15"/>
        <v>2179200</v>
      </c>
      <c r="Y236" s="12">
        <v>0</v>
      </c>
      <c r="Z236" s="12">
        <v>50</v>
      </c>
      <c r="AA236" s="12">
        <v>0</v>
      </c>
      <c r="AB236" s="12">
        <v>0</v>
      </c>
    </row>
    <row r="237" spans="1:28" s="158" customFormat="1" ht="15" x14ac:dyDescent="0.25">
      <c r="A237" s="12">
        <v>227</v>
      </c>
      <c r="B237" s="12" t="s">
        <v>14</v>
      </c>
      <c r="C237" s="12">
        <v>4836</v>
      </c>
      <c r="D237" s="12">
        <v>330</v>
      </c>
      <c r="E237" s="12" t="s">
        <v>85</v>
      </c>
      <c r="F237" s="12">
        <v>1</v>
      </c>
      <c r="G237" s="12">
        <v>6</v>
      </c>
      <c r="H237" s="12"/>
      <c r="I237" s="12"/>
      <c r="J237" s="12">
        <f t="shared" si="14"/>
        <v>2400</v>
      </c>
      <c r="K237" s="12">
        <v>100</v>
      </c>
      <c r="L237" s="12">
        <f t="shared" ref="L237:L731" si="22">J237*K237</f>
        <v>240000</v>
      </c>
      <c r="M237" s="12"/>
      <c r="N237" s="12"/>
      <c r="O237" s="12"/>
      <c r="P237" s="12"/>
      <c r="Q237" s="12"/>
      <c r="R237" s="12"/>
      <c r="S237" s="12"/>
      <c r="T237" s="12">
        <f t="shared" si="12"/>
        <v>0</v>
      </c>
      <c r="U237" s="12"/>
      <c r="V237" s="12"/>
      <c r="W237" s="12">
        <f t="shared" si="13"/>
        <v>0</v>
      </c>
      <c r="X237" s="12">
        <f t="shared" si="15"/>
        <v>240000</v>
      </c>
      <c r="Y237" s="12">
        <v>0</v>
      </c>
      <c r="Z237" s="12">
        <v>50</v>
      </c>
      <c r="AA237" s="12">
        <v>0</v>
      </c>
      <c r="AB237" s="12">
        <v>0</v>
      </c>
    </row>
    <row r="238" spans="1:28" s="158" customFormat="1" ht="15" x14ac:dyDescent="0.25">
      <c r="A238" s="12">
        <v>228</v>
      </c>
      <c r="B238" s="12" t="s">
        <v>14</v>
      </c>
      <c r="C238" s="12"/>
      <c r="D238" s="12">
        <v>255</v>
      </c>
      <c r="E238" s="12" t="s">
        <v>86</v>
      </c>
      <c r="F238" s="12">
        <v>2</v>
      </c>
      <c r="G238" s="12"/>
      <c r="H238" s="12">
        <v>1</v>
      </c>
      <c r="I238" s="12">
        <v>2</v>
      </c>
      <c r="J238" s="12">
        <f t="shared" si="14"/>
        <v>102</v>
      </c>
      <c r="K238" s="12">
        <v>75</v>
      </c>
      <c r="L238" s="12">
        <f t="shared" si="22"/>
        <v>7650</v>
      </c>
      <c r="M238" s="12">
        <v>1</v>
      </c>
      <c r="N238" s="12" t="s">
        <v>27</v>
      </c>
      <c r="O238" s="12" t="s">
        <v>55</v>
      </c>
      <c r="P238" s="12">
        <v>2</v>
      </c>
      <c r="Q238" s="12">
        <v>90</v>
      </c>
      <c r="R238" s="12"/>
      <c r="S238" s="12">
        <v>6400</v>
      </c>
      <c r="T238" s="12">
        <f t="shared" si="12"/>
        <v>576000</v>
      </c>
      <c r="U238" s="12">
        <v>20</v>
      </c>
      <c r="V238" s="12">
        <f>T238*30%</f>
        <v>172800</v>
      </c>
      <c r="W238" s="12">
        <f t="shared" si="13"/>
        <v>403200</v>
      </c>
      <c r="X238" s="12">
        <f t="shared" si="15"/>
        <v>410850</v>
      </c>
      <c r="Y238" s="12">
        <v>0</v>
      </c>
      <c r="Z238" s="12">
        <v>50</v>
      </c>
      <c r="AA238" s="12">
        <v>0</v>
      </c>
      <c r="AB238" s="12">
        <v>0</v>
      </c>
    </row>
    <row r="239" spans="1:28" s="158" customFormat="1" ht="15" x14ac:dyDescent="0.25">
      <c r="A239" s="12">
        <v>229</v>
      </c>
      <c r="B239" s="12" t="s">
        <v>154</v>
      </c>
      <c r="C239" s="12"/>
      <c r="D239" s="12"/>
      <c r="E239" s="12" t="s">
        <v>87</v>
      </c>
      <c r="F239" s="12">
        <v>2</v>
      </c>
      <c r="G239" s="12"/>
      <c r="H239" s="12"/>
      <c r="I239" s="12"/>
      <c r="J239" s="12">
        <f t="shared" si="14"/>
        <v>0</v>
      </c>
      <c r="K239" s="12"/>
      <c r="L239" s="12">
        <f t="shared" si="22"/>
        <v>0</v>
      </c>
      <c r="M239" s="12">
        <v>1</v>
      </c>
      <c r="N239" s="12" t="s">
        <v>27</v>
      </c>
      <c r="O239" s="12" t="s">
        <v>55</v>
      </c>
      <c r="P239" s="12">
        <v>2</v>
      </c>
      <c r="Q239" s="12">
        <v>90</v>
      </c>
      <c r="R239" s="12"/>
      <c r="S239" s="12">
        <v>6400</v>
      </c>
      <c r="T239" s="12">
        <f t="shared" si="12"/>
        <v>576000</v>
      </c>
      <c r="U239" s="12">
        <v>10</v>
      </c>
      <c r="V239" s="12">
        <f>T239*10%</f>
        <v>57600</v>
      </c>
      <c r="W239" s="12">
        <f t="shared" si="13"/>
        <v>518400</v>
      </c>
      <c r="X239" s="12">
        <f t="shared" si="15"/>
        <v>518400</v>
      </c>
      <c r="Y239" s="12">
        <v>0</v>
      </c>
      <c r="Z239" s="12">
        <v>0</v>
      </c>
      <c r="AA239" s="12">
        <v>518400</v>
      </c>
      <c r="AB239" s="12">
        <v>0.02</v>
      </c>
    </row>
    <row r="240" spans="1:28" s="158" customFormat="1" ht="15" x14ac:dyDescent="0.25">
      <c r="A240" s="12">
        <v>230</v>
      </c>
      <c r="B240" s="12" t="s">
        <v>154</v>
      </c>
      <c r="C240" s="12"/>
      <c r="D240" s="12"/>
      <c r="E240" s="12" t="s">
        <v>88</v>
      </c>
      <c r="F240" s="12">
        <v>2</v>
      </c>
      <c r="G240" s="12"/>
      <c r="H240" s="12"/>
      <c r="I240" s="12"/>
      <c r="J240" s="12">
        <f t="shared" si="14"/>
        <v>0</v>
      </c>
      <c r="K240" s="12"/>
      <c r="L240" s="12">
        <f t="shared" si="22"/>
        <v>0</v>
      </c>
      <c r="M240" s="12">
        <v>1</v>
      </c>
      <c r="N240" s="12" t="s">
        <v>27</v>
      </c>
      <c r="O240" s="12" t="s">
        <v>60</v>
      </c>
      <c r="P240" s="12">
        <v>2</v>
      </c>
      <c r="Q240" s="12">
        <v>72</v>
      </c>
      <c r="R240" s="12"/>
      <c r="S240" s="12">
        <v>6400</v>
      </c>
      <c r="T240" s="12">
        <f t="shared" si="12"/>
        <v>460800</v>
      </c>
      <c r="U240" s="12">
        <v>10</v>
      </c>
      <c r="V240" s="12">
        <f>T240*10%</f>
        <v>46080</v>
      </c>
      <c r="W240" s="12">
        <f t="shared" si="13"/>
        <v>414720</v>
      </c>
      <c r="X240" s="12">
        <f t="shared" si="15"/>
        <v>414720</v>
      </c>
      <c r="Y240" s="12">
        <v>0</v>
      </c>
      <c r="Z240" s="12">
        <v>0</v>
      </c>
      <c r="AA240" s="12">
        <v>414720</v>
      </c>
      <c r="AB240" s="12">
        <v>0.02</v>
      </c>
    </row>
    <row r="241" spans="1:28" s="158" customFormat="1" ht="15" x14ac:dyDescent="0.25">
      <c r="A241" s="12">
        <v>231</v>
      </c>
      <c r="B241" s="12" t="s">
        <v>14</v>
      </c>
      <c r="C241" s="12">
        <v>4487</v>
      </c>
      <c r="D241" s="12">
        <v>40</v>
      </c>
      <c r="E241" s="12" t="s">
        <v>89</v>
      </c>
      <c r="F241" s="12">
        <v>2</v>
      </c>
      <c r="G241" s="12"/>
      <c r="H241" s="12"/>
      <c r="I241" s="12">
        <v>51</v>
      </c>
      <c r="J241" s="12">
        <f t="shared" si="14"/>
        <v>51</v>
      </c>
      <c r="K241" s="12">
        <v>430</v>
      </c>
      <c r="L241" s="12">
        <f t="shared" si="22"/>
        <v>21930</v>
      </c>
      <c r="M241" s="12">
        <v>1</v>
      </c>
      <c r="N241" s="12" t="s">
        <v>27</v>
      </c>
      <c r="O241" s="12" t="s">
        <v>16</v>
      </c>
      <c r="P241" s="12">
        <v>2</v>
      </c>
      <c r="Q241" s="12">
        <v>98</v>
      </c>
      <c r="R241" s="12"/>
      <c r="S241" s="12">
        <v>6400</v>
      </c>
      <c r="T241" s="12">
        <f t="shared" ref="T241:T733" si="23">Q241*S241</f>
        <v>627200</v>
      </c>
      <c r="U241" s="12">
        <v>20</v>
      </c>
      <c r="V241" s="12">
        <f>T241*75%</f>
        <v>470400</v>
      </c>
      <c r="W241" s="12">
        <f t="shared" si="13"/>
        <v>156800</v>
      </c>
      <c r="X241" s="12">
        <f t="shared" si="15"/>
        <v>178730</v>
      </c>
      <c r="Y241" s="12">
        <v>0</v>
      </c>
      <c r="Z241" s="12">
        <v>50</v>
      </c>
      <c r="AA241" s="12">
        <v>0</v>
      </c>
      <c r="AB241" s="12">
        <v>0</v>
      </c>
    </row>
    <row r="242" spans="1:28" s="158" customFormat="1" ht="15" x14ac:dyDescent="0.25">
      <c r="A242" s="12">
        <v>232</v>
      </c>
      <c r="B242" s="12" t="s">
        <v>14</v>
      </c>
      <c r="C242" s="12">
        <v>4494</v>
      </c>
      <c r="D242" s="12">
        <v>334</v>
      </c>
      <c r="E242" s="12" t="s">
        <v>89</v>
      </c>
      <c r="F242" s="12">
        <v>1</v>
      </c>
      <c r="G242" s="12">
        <v>3</v>
      </c>
      <c r="H242" s="12">
        <v>3</v>
      </c>
      <c r="I242" s="12">
        <v>30</v>
      </c>
      <c r="J242" s="12">
        <f t="shared" si="14"/>
        <v>1530</v>
      </c>
      <c r="K242" s="12">
        <v>280</v>
      </c>
      <c r="L242" s="12">
        <f t="shared" si="22"/>
        <v>428400</v>
      </c>
      <c r="M242" s="12"/>
      <c r="N242" s="12"/>
      <c r="O242" s="12"/>
      <c r="P242" s="12"/>
      <c r="Q242" s="12"/>
      <c r="R242" s="12"/>
      <c r="S242" s="12"/>
      <c r="T242" s="12">
        <f t="shared" si="23"/>
        <v>0</v>
      </c>
      <c r="U242" s="12"/>
      <c r="V242" s="12"/>
      <c r="W242" s="12">
        <f t="shared" si="13"/>
        <v>0</v>
      </c>
      <c r="X242" s="12">
        <f t="shared" si="15"/>
        <v>428400</v>
      </c>
      <c r="Y242" s="12">
        <v>0</v>
      </c>
      <c r="Z242" s="12">
        <v>50</v>
      </c>
      <c r="AA242" s="12">
        <v>0</v>
      </c>
      <c r="AB242" s="12">
        <v>0</v>
      </c>
    </row>
    <row r="243" spans="1:28" s="158" customFormat="1" ht="15" x14ac:dyDescent="0.25">
      <c r="A243" s="12">
        <v>233</v>
      </c>
      <c r="B243" s="12" t="s">
        <v>24</v>
      </c>
      <c r="C243" s="12"/>
      <c r="D243" s="12"/>
      <c r="E243" s="12" t="s">
        <v>89</v>
      </c>
      <c r="F243" s="12">
        <v>1</v>
      </c>
      <c r="G243" s="12">
        <v>27</v>
      </c>
      <c r="H243" s="12"/>
      <c r="I243" s="12"/>
      <c r="J243" s="12">
        <f t="shared" si="14"/>
        <v>10800</v>
      </c>
      <c r="K243" s="12">
        <v>75</v>
      </c>
      <c r="L243" s="12">
        <f t="shared" si="22"/>
        <v>810000</v>
      </c>
      <c r="M243" s="12"/>
      <c r="N243" s="12"/>
      <c r="O243" s="12"/>
      <c r="P243" s="12"/>
      <c r="Q243" s="12"/>
      <c r="R243" s="12"/>
      <c r="S243" s="12"/>
      <c r="T243" s="12">
        <f t="shared" si="23"/>
        <v>0</v>
      </c>
      <c r="U243" s="12"/>
      <c r="V243" s="12"/>
      <c r="W243" s="12">
        <f t="shared" si="13"/>
        <v>0</v>
      </c>
      <c r="X243" s="12">
        <f t="shared" si="15"/>
        <v>810000</v>
      </c>
      <c r="Y243" s="12">
        <v>0</v>
      </c>
      <c r="Z243" s="12">
        <v>0</v>
      </c>
      <c r="AA243" s="12">
        <v>810000</v>
      </c>
      <c r="AB243" s="12">
        <v>0.01</v>
      </c>
    </row>
    <row r="244" spans="1:28" s="158" customFormat="1" ht="15" x14ac:dyDescent="0.25">
      <c r="A244" s="12">
        <v>234</v>
      </c>
      <c r="B244" s="12" t="s">
        <v>14</v>
      </c>
      <c r="C244" s="12">
        <v>44883</v>
      </c>
      <c r="D244" s="12">
        <v>39</v>
      </c>
      <c r="E244" s="12" t="s">
        <v>90</v>
      </c>
      <c r="F244" s="12">
        <v>2</v>
      </c>
      <c r="G244" s="12"/>
      <c r="H244" s="12"/>
      <c r="I244" s="12">
        <v>59</v>
      </c>
      <c r="J244" s="12">
        <f t="shared" si="14"/>
        <v>59</v>
      </c>
      <c r="K244" s="12">
        <v>430</v>
      </c>
      <c r="L244" s="12">
        <f t="shared" si="22"/>
        <v>25370</v>
      </c>
      <c r="M244" s="12">
        <v>1</v>
      </c>
      <c r="N244" s="12" t="s">
        <v>27</v>
      </c>
      <c r="O244" s="12" t="s">
        <v>16</v>
      </c>
      <c r="P244" s="12">
        <v>2</v>
      </c>
      <c r="Q244" s="12">
        <v>183</v>
      </c>
      <c r="R244" s="12"/>
      <c r="S244" s="12">
        <v>6400</v>
      </c>
      <c r="T244" s="12">
        <f t="shared" si="23"/>
        <v>1171200</v>
      </c>
      <c r="U244" s="12">
        <v>30</v>
      </c>
      <c r="V244" s="12">
        <f>T244*85%</f>
        <v>995520</v>
      </c>
      <c r="W244" s="12">
        <f t="shared" si="13"/>
        <v>175680</v>
      </c>
      <c r="X244" s="12">
        <f t="shared" si="15"/>
        <v>201050</v>
      </c>
      <c r="Y244" s="12">
        <v>0</v>
      </c>
      <c r="Z244" s="12">
        <v>50</v>
      </c>
      <c r="AA244" s="12">
        <v>0</v>
      </c>
      <c r="AB244" s="12">
        <v>0</v>
      </c>
    </row>
    <row r="245" spans="1:28" s="158" customFormat="1" ht="15" x14ac:dyDescent="0.25">
      <c r="A245" s="12">
        <v>235</v>
      </c>
      <c r="B245" s="12" t="s">
        <v>24</v>
      </c>
      <c r="C245" s="12"/>
      <c r="D245" s="12"/>
      <c r="E245" s="12" t="s">
        <v>90</v>
      </c>
      <c r="F245" s="12">
        <v>1</v>
      </c>
      <c r="G245" s="12">
        <v>15</v>
      </c>
      <c r="H245" s="12"/>
      <c r="I245" s="12"/>
      <c r="J245" s="12">
        <f t="shared" si="14"/>
        <v>6000</v>
      </c>
      <c r="K245" s="12">
        <v>75</v>
      </c>
      <c r="L245" s="12">
        <f t="shared" si="22"/>
        <v>450000</v>
      </c>
      <c r="M245" s="12"/>
      <c r="N245" s="12"/>
      <c r="O245" s="12"/>
      <c r="P245" s="12"/>
      <c r="Q245" s="12"/>
      <c r="R245" s="12"/>
      <c r="S245" s="12"/>
      <c r="T245" s="12">
        <f t="shared" si="23"/>
        <v>0</v>
      </c>
      <c r="U245" s="12"/>
      <c r="V245" s="12"/>
      <c r="W245" s="12">
        <f t="shared" si="13"/>
        <v>0</v>
      </c>
      <c r="X245" s="12">
        <f t="shared" si="15"/>
        <v>450000</v>
      </c>
      <c r="Y245" s="12">
        <v>0</v>
      </c>
      <c r="Z245" s="12">
        <v>0</v>
      </c>
      <c r="AA245" s="12">
        <v>450000</v>
      </c>
      <c r="AB245" s="12">
        <v>0.01</v>
      </c>
    </row>
    <row r="246" spans="1:28" s="158" customFormat="1" ht="15" x14ac:dyDescent="0.25">
      <c r="A246" s="12">
        <v>236</v>
      </c>
      <c r="B246" s="12" t="s">
        <v>14</v>
      </c>
      <c r="C246" s="12">
        <v>4492</v>
      </c>
      <c r="D246" s="12">
        <v>332</v>
      </c>
      <c r="E246" s="12" t="s">
        <v>90</v>
      </c>
      <c r="F246" s="12">
        <v>1</v>
      </c>
      <c r="G246" s="12">
        <v>3</v>
      </c>
      <c r="H246" s="12">
        <v>3</v>
      </c>
      <c r="I246" s="12">
        <v>30</v>
      </c>
      <c r="J246" s="12">
        <f t="shared" si="14"/>
        <v>1530</v>
      </c>
      <c r="K246" s="12">
        <v>390</v>
      </c>
      <c r="L246" s="12">
        <f t="shared" si="22"/>
        <v>596700</v>
      </c>
      <c r="M246" s="12"/>
      <c r="N246" s="12"/>
      <c r="O246" s="12"/>
      <c r="P246" s="12"/>
      <c r="Q246" s="12"/>
      <c r="R246" s="12"/>
      <c r="S246" s="12"/>
      <c r="T246" s="12">
        <f t="shared" si="23"/>
        <v>0</v>
      </c>
      <c r="U246" s="12"/>
      <c r="V246" s="12"/>
      <c r="W246" s="12">
        <f t="shared" si="13"/>
        <v>0</v>
      </c>
      <c r="X246" s="12">
        <f t="shared" si="15"/>
        <v>596700</v>
      </c>
      <c r="Y246" s="12">
        <v>0</v>
      </c>
      <c r="Z246" s="12">
        <v>50</v>
      </c>
      <c r="AA246" s="12">
        <v>0</v>
      </c>
      <c r="AB246" s="12">
        <v>0</v>
      </c>
    </row>
    <row r="247" spans="1:28" s="158" customFormat="1" ht="15" x14ac:dyDescent="0.25">
      <c r="A247" s="12">
        <v>237</v>
      </c>
      <c r="B247" s="12" t="s">
        <v>14</v>
      </c>
      <c r="C247" s="12">
        <v>3006</v>
      </c>
      <c r="D247" s="12">
        <v>33</v>
      </c>
      <c r="E247" s="12" t="s">
        <v>90</v>
      </c>
      <c r="F247" s="12">
        <v>1</v>
      </c>
      <c r="G247" s="12">
        <v>8</v>
      </c>
      <c r="H247" s="12">
        <v>3</v>
      </c>
      <c r="I247" s="12">
        <v>53</v>
      </c>
      <c r="J247" s="12">
        <f t="shared" si="14"/>
        <v>3553</v>
      </c>
      <c r="K247" s="12">
        <v>180</v>
      </c>
      <c r="L247" s="12">
        <f t="shared" si="22"/>
        <v>639540</v>
      </c>
      <c r="M247" s="12"/>
      <c r="N247" s="12"/>
      <c r="O247" s="12"/>
      <c r="P247" s="12"/>
      <c r="Q247" s="12"/>
      <c r="R247" s="12"/>
      <c r="S247" s="12"/>
      <c r="T247" s="12">
        <f t="shared" si="23"/>
        <v>0</v>
      </c>
      <c r="U247" s="12"/>
      <c r="V247" s="12"/>
      <c r="W247" s="12">
        <f t="shared" si="13"/>
        <v>0</v>
      </c>
      <c r="X247" s="12">
        <f t="shared" si="15"/>
        <v>639540</v>
      </c>
      <c r="Y247" s="12">
        <v>0</v>
      </c>
      <c r="Z247" s="12">
        <v>50</v>
      </c>
      <c r="AA247" s="12">
        <v>0</v>
      </c>
      <c r="AB247" s="12">
        <v>0</v>
      </c>
    </row>
    <row r="248" spans="1:28" s="158" customFormat="1" ht="15" x14ac:dyDescent="0.25">
      <c r="A248" s="12">
        <v>238</v>
      </c>
      <c r="B248" s="12" t="s">
        <v>14</v>
      </c>
      <c r="C248" s="12">
        <v>4497</v>
      </c>
      <c r="D248" s="12">
        <v>337</v>
      </c>
      <c r="E248" s="12" t="s">
        <v>90</v>
      </c>
      <c r="F248" s="12">
        <v>1</v>
      </c>
      <c r="G248" s="12">
        <v>3</v>
      </c>
      <c r="H248" s="12">
        <v>3</v>
      </c>
      <c r="I248" s="12">
        <v>30</v>
      </c>
      <c r="J248" s="12">
        <f t="shared" si="14"/>
        <v>1530</v>
      </c>
      <c r="K248" s="12">
        <v>390</v>
      </c>
      <c r="L248" s="12">
        <f t="shared" si="22"/>
        <v>596700</v>
      </c>
      <c r="M248" s="12"/>
      <c r="N248" s="12"/>
      <c r="O248" s="12"/>
      <c r="P248" s="12"/>
      <c r="Q248" s="12"/>
      <c r="R248" s="12"/>
      <c r="S248" s="12"/>
      <c r="T248" s="12">
        <f t="shared" si="23"/>
        <v>0</v>
      </c>
      <c r="U248" s="12"/>
      <c r="V248" s="12"/>
      <c r="W248" s="12">
        <f t="shared" si="13"/>
        <v>0</v>
      </c>
      <c r="X248" s="12">
        <f t="shared" si="15"/>
        <v>596700</v>
      </c>
      <c r="Y248" s="12">
        <v>0</v>
      </c>
      <c r="Z248" s="12">
        <v>50</v>
      </c>
      <c r="AA248" s="12">
        <v>0</v>
      </c>
      <c r="AB248" s="12">
        <v>0</v>
      </c>
    </row>
    <row r="249" spans="1:28" s="158" customFormat="1" ht="15" x14ac:dyDescent="0.25">
      <c r="A249" s="12">
        <v>239</v>
      </c>
      <c r="B249" s="12" t="s">
        <v>71</v>
      </c>
      <c r="C249" s="12"/>
      <c r="D249" s="12"/>
      <c r="E249" s="12" t="s">
        <v>90</v>
      </c>
      <c r="F249" s="12">
        <v>1</v>
      </c>
      <c r="G249" s="12">
        <v>12</v>
      </c>
      <c r="H249" s="12">
        <v>2</v>
      </c>
      <c r="I249" s="12">
        <v>5</v>
      </c>
      <c r="J249" s="12">
        <f t="shared" si="14"/>
        <v>5005</v>
      </c>
      <c r="K249" s="12">
        <v>75</v>
      </c>
      <c r="L249" s="12">
        <f t="shared" si="22"/>
        <v>375375</v>
      </c>
      <c r="M249" s="12"/>
      <c r="N249" s="12"/>
      <c r="O249" s="12"/>
      <c r="P249" s="12"/>
      <c r="Q249" s="12"/>
      <c r="R249" s="12"/>
      <c r="S249" s="12"/>
      <c r="T249" s="12">
        <f t="shared" si="23"/>
        <v>0</v>
      </c>
      <c r="U249" s="12"/>
      <c r="V249" s="12"/>
      <c r="W249" s="12">
        <f t="shared" si="13"/>
        <v>0</v>
      </c>
      <c r="X249" s="12">
        <f t="shared" si="15"/>
        <v>375375</v>
      </c>
      <c r="Y249" s="12">
        <v>0</v>
      </c>
      <c r="Z249" s="12">
        <v>0</v>
      </c>
      <c r="AA249" s="12">
        <v>375375</v>
      </c>
      <c r="AB249" s="12">
        <v>0.01</v>
      </c>
    </row>
    <row r="250" spans="1:28" s="158" customFormat="1" ht="15" x14ac:dyDescent="0.25">
      <c r="A250" s="12">
        <v>240</v>
      </c>
      <c r="B250" s="12" t="s">
        <v>45</v>
      </c>
      <c r="C250" s="12">
        <v>1853</v>
      </c>
      <c r="D250" s="12"/>
      <c r="E250" s="12" t="s">
        <v>90</v>
      </c>
      <c r="F250" s="12">
        <v>1</v>
      </c>
      <c r="G250" s="12">
        <v>11</v>
      </c>
      <c r="H250" s="12">
        <v>2</v>
      </c>
      <c r="I250" s="12">
        <v>67</v>
      </c>
      <c r="J250" s="12">
        <f t="shared" si="14"/>
        <v>4667</v>
      </c>
      <c r="K250" s="12">
        <v>75</v>
      </c>
      <c r="L250" s="12">
        <f t="shared" si="22"/>
        <v>350025</v>
      </c>
      <c r="M250" s="12"/>
      <c r="N250" s="12"/>
      <c r="O250" s="12"/>
      <c r="P250" s="12"/>
      <c r="Q250" s="12"/>
      <c r="R250" s="12"/>
      <c r="S250" s="12"/>
      <c r="T250" s="12">
        <f t="shared" si="23"/>
        <v>0</v>
      </c>
      <c r="U250" s="12"/>
      <c r="V250" s="12"/>
      <c r="W250" s="12">
        <f t="shared" si="13"/>
        <v>0</v>
      </c>
      <c r="X250" s="12">
        <f t="shared" si="15"/>
        <v>350025</v>
      </c>
      <c r="Y250" s="12">
        <v>0</v>
      </c>
      <c r="Z250" s="12">
        <v>0</v>
      </c>
      <c r="AA250" s="12">
        <v>350025</v>
      </c>
      <c r="AB250" s="12">
        <v>0.01</v>
      </c>
    </row>
    <row r="251" spans="1:28" s="158" customFormat="1" ht="15" x14ac:dyDescent="0.25">
      <c r="A251" s="12">
        <v>241</v>
      </c>
      <c r="B251" s="12" t="s">
        <v>14</v>
      </c>
      <c r="C251" s="12">
        <v>4361</v>
      </c>
      <c r="D251" s="12">
        <v>32</v>
      </c>
      <c r="E251" s="12" t="s">
        <v>91</v>
      </c>
      <c r="F251" s="12">
        <v>2</v>
      </c>
      <c r="G251" s="12"/>
      <c r="H251" s="12"/>
      <c r="I251" s="12">
        <v>64</v>
      </c>
      <c r="J251" s="12">
        <f t="shared" si="14"/>
        <v>64</v>
      </c>
      <c r="K251" s="12">
        <v>430</v>
      </c>
      <c r="L251" s="12">
        <f t="shared" si="22"/>
        <v>27520</v>
      </c>
      <c r="M251" s="12">
        <v>1</v>
      </c>
      <c r="N251" s="12" t="s">
        <v>27</v>
      </c>
      <c r="O251" s="12" t="s">
        <v>16</v>
      </c>
      <c r="P251" s="12">
        <v>2</v>
      </c>
      <c r="Q251" s="12">
        <v>134</v>
      </c>
      <c r="R251" s="12"/>
      <c r="S251" s="12">
        <v>6400</v>
      </c>
      <c r="T251" s="12">
        <f t="shared" si="23"/>
        <v>857600</v>
      </c>
      <c r="U251" s="12">
        <v>30</v>
      </c>
      <c r="V251" s="12">
        <f>T251*85%</f>
        <v>728960</v>
      </c>
      <c r="W251" s="12">
        <f t="shared" si="13"/>
        <v>128640</v>
      </c>
      <c r="X251" s="12">
        <f t="shared" si="15"/>
        <v>156160</v>
      </c>
      <c r="Y251" s="12">
        <v>0</v>
      </c>
      <c r="Z251" s="12">
        <v>50</v>
      </c>
      <c r="AA251" s="12">
        <v>0</v>
      </c>
      <c r="AB251" s="12">
        <v>0</v>
      </c>
    </row>
    <row r="252" spans="1:28" s="158" customFormat="1" ht="15" x14ac:dyDescent="0.25">
      <c r="A252" s="12">
        <v>242</v>
      </c>
      <c r="B252" s="12" t="s">
        <v>14</v>
      </c>
      <c r="C252" s="12">
        <v>8987</v>
      </c>
      <c r="D252" s="12">
        <v>121</v>
      </c>
      <c r="E252" s="12" t="s">
        <v>91</v>
      </c>
      <c r="F252" s="12">
        <v>1</v>
      </c>
      <c r="G252" s="12">
        <v>9</v>
      </c>
      <c r="H252" s="12"/>
      <c r="I252" s="12">
        <v>12</v>
      </c>
      <c r="J252" s="12">
        <f t="shared" si="14"/>
        <v>3612</v>
      </c>
      <c r="K252" s="12">
        <v>130</v>
      </c>
      <c r="L252" s="12">
        <f t="shared" si="22"/>
        <v>469560</v>
      </c>
      <c r="M252" s="12"/>
      <c r="N252" s="12"/>
      <c r="O252" s="12"/>
      <c r="P252" s="12"/>
      <c r="Q252" s="12"/>
      <c r="R252" s="12"/>
      <c r="S252" s="12"/>
      <c r="T252" s="12">
        <f t="shared" si="23"/>
        <v>0</v>
      </c>
      <c r="U252" s="12"/>
      <c r="V252" s="12"/>
      <c r="W252" s="12">
        <f t="shared" si="13"/>
        <v>0</v>
      </c>
      <c r="X252" s="12">
        <f t="shared" si="15"/>
        <v>469560</v>
      </c>
      <c r="Y252" s="12">
        <v>0</v>
      </c>
      <c r="Z252" s="12">
        <v>50</v>
      </c>
      <c r="AA252" s="12">
        <v>0</v>
      </c>
      <c r="AB252" s="12">
        <v>0</v>
      </c>
    </row>
    <row r="253" spans="1:28" s="158" customFormat="1" ht="15" x14ac:dyDescent="0.25">
      <c r="A253" s="12">
        <v>243</v>
      </c>
      <c r="B253" s="12" t="s">
        <v>45</v>
      </c>
      <c r="C253" s="12">
        <v>3364</v>
      </c>
      <c r="D253" s="12">
        <v>136</v>
      </c>
      <c r="E253" s="12" t="s">
        <v>91</v>
      </c>
      <c r="F253" s="12">
        <v>1</v>
      </c>
      <c r="G253" s="12">
        <v>1</v>
      </c>
      <c r="H253" s="12">
        <v>2</v>
      </c>
      <c r="I253" s="12">
        <v>3</v>
      </c>
      <c r="J253" s="12">
        <f t="shared" si="14"/>
        <v>603</v>
      </c>
      <c r="K253" s="12">
        <v>75</v>
      </c>
      <c r="L253" s="12">
        <f t="shared" si="22"/>
        <v>45225</v>
      </c>
      <c r="M253" s="12"/>
      <c r="N253" s="12"/>
      <c r="O253" s="12"/>
      <c r="P253" s="12"/>
      <c r="Q253" s="12"/>
      <c r="R253" s="12"/>
      <c r="S253" s="12"/>
      <c r="T253" s="12">
        <f t="shared" si="23"/>
        <v>0</v>
      </c>
      <c r="U253" s="12"/>
      <c r="V253" s="12"/>
      <c r="W253" s="12">
        <f t="shared" si="13"/>
        <v>0</v>
      </c>
      <c r="X253" s="12">
        <f t="shared" si="15"/>
        <v>45225</v>
      </c>
      <c r="Y253" s="12">
        <v>0</v>
      </c>
      <c r="Z253" s="12">
        <v>0</v>
      </c>
      <c r="AA253" s="12">
        <v>45225</v>
      </c>
      <c r="AB253" s="12">
        <v>0.01</v>
      </c>
    </row>
    <row r="254" spans="1:28" s="158" customFormat="1" ht="15" x14ac:dyDescent="0.25">
      <c r="A254" s="12">
        <v>244</v>
      </c>
      <c r="B254" s="12" t="s">
        <v>24</v>
      </c>
      <c r="C254" s="12"/>
      <c r="D254" s="12"/>
      <c r="E254" s="12" t="s">
        <v>91</v>
      </c>
      <c r="F254" s="12">
        <v>1</v>
      </c>
      <c r="G254" s="12">
        <v>10</v>
      </c>
      <c r="H254" s="12"/>
      <c r="I254" s="12"/>
      <c r="J254" s="12">
        <f t="shared" si="14"/>
        <v>4000</v>
      </c>
      <c r="K254" s="12">
        <v>75</v>
      </c>
      <c r="L254" s="12">
        <f t="shared" si="22"/>
        <v>300000</v>
      </c>
      <c r="M254" s="12"/>
      <c r="N254" s="12"/>
      <c r="O254" s="12"/>
      <c r="P254" s="12"/>
      <c r="Q254" s="12"/>
      <c r="R254" s="12"/>
      <c r="S254" s="12"/>
      <c r="T254" s="12">
        <f t="shared" si="23"/>
        <v>0</v>
      </c>
      <c r="U254" s="12"/>
      <c r="V254" s="12"/>
      <c r="W254" s="12">
        <f t="shared" si="13"/>
        <v>0</v>
      </c>
      <c r="X254" s="12">
        <f t="shared" si="15"/>
        <v>300000</v>
      </c>
      <c r="Y254" s="12">
        <v>0</v>
      </c>
      <c r="Z254" s="12">
        <v>0</v>
      </c>
      <c r="AA254" s="12">
        <v>300000</v>
      </c>
      <c r="AB254" s="12">
        <v>0.01</v>
      </c>
    </row>
    <row r="255" spans="1:28" s="158" customFormat="1" ht="15" x14ac:dyDescent="0.25">
      <c r="A255" s="12">
        <v>245</v>
      </c>
      <c r="B255" s="12" t="s">
        <v>52</v>
      </c>
      <c r="C255" s="12"/>
      <c r="D255" s="12"/>
      <c r="E255" s="12" t="s">
        <v>92</v>
      </c>
      <c r="F255" s="12">
        <v>2</v>
      </c>
      <c r="G255" s="12"/>
      <c r="H255" s="12">
        <v>1</v>
      </c>
      <c r="I255" s="12">
        <v>20</v>
      </c>
      <c r="J255" s="12">
        <f t="shared" si="14"/>
        <v>120</v>
      </c>
      <c r="K255" s="12">
        <v>75</v>
      </c>
      <c r="L255" s="12">
        <f t="shared" si="22"/>
        <v>9000</v>
      </c>
      <c r="M255" s="12">
        <v>1</v>
      </c>
      <c r="N255" s="12" t="s">
        <v>27</v>
      </c>
      <c r="O255" s="12" t="s">
        <v>16</v>
      </c>
      <c r="P255" s="12">
        <v>2</v>
      </c>
      <c r="Q255" s="12">
        <v>98</v>
      </c>
      <c r="R255" s="12"/>
      <c r="S255" s="12">
        <v>6400</v>
      </c>
      <c r="T255" s="12">
        <f t="shared" si="23"/>
        <v>627200</v>
      </c>
      <c r="U255" s="12">
        <v>30</v>
      </c>
      <c r="V255" s="12">
        <f>T255*85%</f>
        <v>533120</v>
      </c>
      <c r="W255" s="12">
        <f t="shared" si="13"/>
        <v>94080</v>
      </c>
      <c r="X255" s="12">
        <f t="shared" si="15"/>
        <v>103080</v>
      </c>
      <c r="Y255" s="12">
        <v>0</v>
      </c>
      <c r="Z255" s="12">
        <v>0</v>
      </c>
      <c r="AA255" s="12">
        <v>103080</v>
      </c>
      <c r="AB255" s="12">
        <v>0.02</v>
      </c>
    </row>
    <row r="256" spans="1:28" s="158" customFormat="1" ht="15" x14ac:dyDescent="0.25">
      <c r="A256" s="12">
        <v>246</v>
      </c>
      <c r="B256" s="12" t="s">
        <v>14</v>
      </c>
      <c r="C256" s="12">
        <v>1599</v>
      </c>
      <c r="D256" s="12">
        <v>476</v>
      </c>
      <c r="E256" s="12" t="s">
        <v>92</v>
      </c>
      <c r="F256" s="12">
        <v>1</v>
      </c>
      <c r="G256" s="12">
        <v>5</v>
      </c>
      <c r="H256" s="12">
        <v>1</v>
      </c>
      <c r="I256" s="12">
        <v>48</v>
      </c>
      <c r="J256" s="12">
        <f t="shared" si="14"/>
        <v>2148</v>
      </c>
      <c r="K256" s="12">
        <v>75</v>
      </c>
      <c r="L256" s="12">
        <f t="shared" si="22"/>
        <v>161100</v>
      </c>
      <c r="M256" s="12"/>
      <c r="N256" s="12"/>
      <c r="O256" s="12"/>
      <c r="P256" s="12"/>
      <c r="Q256" s="12"/>
      <c r="R256" s="12"/>
      <c r="S256" s="12"/>
      <c r="T256" s="12">
        <f t="shared" si="23"/>
        <v>0</v>
      </c>
      <c r="U256" s="12"/>
      <c r="V256" s="12"/>
      <c r="W256" s="12">
        <f t="shared" si="13"/>
        <v>0</v>
      </c>
      <c r="X256" s="12">
        <f t="shared" si="15"/>
        <v>161100</v>
      </c>
      <c r="Y256" s="12">
        <v>0</v>
      </c>
      <c r="Z256" s="12">
        <v>50</v>
      </c>
      <c r="AA256" s="12">
        <v>0</v>
      </c>
      <c r="AB256" s="12">
        <v>0</v>
      </c>
    </row>
    <row r="257" spans="1:28" s="158" customFormat="1" ht="15" x14ac:dyDescent="0.25">
      <c r="A257" s="12">
        <v>247</v>
      </c>
      <c r="B257" s="12" t="s">
        <v>24</v>
      </c>
      <c r="C257" s="12"/>
      <c r="D257" s="12"/>
      <c r="E257" s="12" t="s">
        <v>92</v>
      </c>
      <c r="F257" s="12">
        <v>1</v>
      </c>
      <c r="G257" s="12">
        <v>10</v>
      </c>
      <c r="H257" s="12"/>
      <c r="I257" s="12"/>
      <c r="J257" s="12">
        <f t="shared" si="14"/>
        <v>4000</v>
      </c>
      <c r="K257" s="12">
        <v>75</v>
      </c>
      <c r="L257" s="12">
        <f t="shared" si="22"/>
        <v>300000</v>
      </c>
      <c r="M257" s="12"/>
      <c r="N257" s="12"/>
      <c r="O257" s="12"/>
      <c r="P257" s="12"/>
      <c r="Q257" s="12"/>
      <c r="R257" s="12"/>
      <c r="S257" s="12"/>
      <c r="T257" s="12">
        <f t="shared" si="23"/>
        <v>0</v>
      </c>
      <c r="U257" s="12"/>
      <c r="V257" s="12"/>
      <c r="W257" s="12">
        <f t="shared" si="13"/>
        <v>0</v>
      </c>
      <c r="X257" s="12">
        <f t="shared" si="15"/>
        <v>300000</v>
      </c>
      <c r="Y257" s="12">
        <v>0</v>
      </c>
      <c r="Z257" s="12">
        <v>0</v>
      </c>
      <c r="AA257" s="12">
        <v>300000</v>
      </c>
      <c r="AB257" s="12">
        <v>0.01</v>
      </c>
    </row>
    <row r="258" spans="1:28" s="158" customFormat="1" ht="15" x14ac:dyDescent="0.25">
      <c r="A258" s="12">
        <v>248</v>
      </c>
      <c r="B258" s="12" t="s">
        <v>14</v>
      </c>
      <c r="C258" s="12">
        <v>4557</v>
      </c>
      <c r="D258" s="12">
        <v>43</v>
      </c>
      <c r="E258" s="12" t="s">
        <v>93</v>
      </c>
      <c r="F258" s="12">
        <v>2</v>
      </c>
      <c r="G258" s="12"/>
      <c r="H258" s="12"/>
      <c r="I258" s="12">
        <v>54</v>
      </c>
      <c r="J258" s="12">
        <f t="shared" si="14"/>
        <v>54</v>
      </c>
      <c r="K258" s="12">
        <v>75</v>
      </c>
      <c r="L258" s="12">
        <f t="shared" si="22"/>
        <v>4050</v>
      </c>
      <c r="M258" s="12">
        <v>1</v>
      </c>
      <c r="N258" s="12" t="s">
        <v>27</v>
      </c>
      <c r="O258" s="12" t="s">
        <v>16</v>
      </c>
      <c r="P258" s="12">
        <v>2</v>
      </c>
      <c r="Q258" s="12">
        <v>102</v>
      </c>
      <c r="R258" s="12"/>
      <c r="S258" s="12">
        <v>6400</v>
      </c>
      <c r="T258" s="12">
        <f t="shared" si="23"/>
        <v>652800</v>
      </c>
      <c r="U258" s="12">
        <v>30</v>
      </c>
      <c r="V258" s="12">
        <f>T258*85%</f>
        <v>554880</v>
      </c>
      <c r="W258" s="12">
        <f t="shared" si="13"/>
        <v>97920</v>
      </c>
      <c r="X258" s="12">
        <f t="shared" si="15"/>
        <v>101970</v>
      </c>
      <c r="Y258" s="12">
        <v>0</v>
      </c>
      <c r="Z258" s="12">
        <v>50</v>
      </c>
      <c r="AA258" s="12">
        <v>0</v>
      </c>
      <c r="AB258" s="12">
        <v>0</v>
      </c>
    </row>
    <row r="259" spans="1:28" s="158" customFormat="1" ht="15" x14ac:dyDescent="0.25">
      <c r="A259" s="12">
        <v>249</v>
      </c>
      <c r="B259" s="12" t="s">
        <v>14</v>
      </c>
      <c r="C259" s="12">
        <v>5680</v>
      </c>
      <c r="D259" s="12">
        <v>147</v>
      </c>
      <c r="E259" s="12" t="s">
        <v>93</v>
      </c>
      <c r="F259" s="12">
        <v>1</v>
      </c>
      <c r="G259" s="12">
        <v>5</v>
      </c>
      <c r="H259" s="12"/>
      <c r="I259" s="12">
        <v>97</v>
      </c>
      <c r="J259" s="12">
        <f t="shared" si="14"/>
        <v>2097</v>
      </c>
      <c r="K259" s="12">
        <v>75</v>
      </c>
      <c r="L259" s="12">
        <f t="shared" si="22"/>
        <v>157275</v>
      </c>
      <c r="M259" s="12"/>
      <c r="N259" s="12"/>
      <c r="O259" s="12"/>
      <c r="P259" s="12"/>
      <c r="Q259" s="12"/>
      <c r="R259" s="12"/>
      <c r="S259" s="12"/>
      <c r="T259" s="12">
        <f t="shared" si="23"/>
        <v>0</v>
      </c>
      <c r="U259" s="12"/>
      <c r="V259" s="12"/>
      <c r="W259" s="12">
        <f t="shared" si="13"/>
        <v>0</v>
      </c>
      <c r="X259" s="12">
        <f t="shared" si="15"/>
        <v>157275</v>
      </c>
      <c r="Y259" s="12">
        <v>0</v>
      </c>
      <c r="Z259" s="12">
        <v>50</v>
      </c>
      <c r="AA259" s="12">
        <v>0</v>
      </c>
      <c r="AB259" s="12">
        <v>0</v>
      </c>
    </row>
    <row r="260" spans="1:28" s="158" customFormat="1" ht="15" x14ac:dyDescent="0.25">
      <c r="A260" s="12">
        <v>250</v>
      </c>
      <c r="B260" s="12" t="s">
        <v>14</v>
      </c>
      <c r="C260" s="12">
        <v>5813</v>
      </c>
      <c r="D260" s="12">
        <v>157</v>
      </c>
      <c r="E260" s="12" t="s">
        <v>93</v>
      </c>
      <c r="F260" s="12">
        <v>1</v>
      </c>
      <c r="G260" s="12">
        <v>5</v>
      </c>
      <c r="H260" s="12">
        <v>1</v>
      </c>
      <c r="I260" s="12">
        <v>67</v>
      </c>
      <c r="J260" s="12">
        <f t="shared" si="14"/>
        <v>2167</v>
      </c>
      <c r="K260" s="12">
        <v>100</v>
      </c>
      <c r="L260" s="12">
        <f t="shared" si="22"/>
        <v>216700</v>
      </c>
      <c r="M260" s="12"/>
      <c r="N260" s="12"/>
      <c r="O260" s="12"/>
      <c r="P260" s="12"/>
      <c r="Q260" s="12"/>
      <c r="R260" s="12"/>
      <c r="S260" s="12"/>
      <c r="T260" s="12">
        <f t="shared" si="23"/>
        <v>0</v>
      </c>
      <c r="U260" s="12"/>
      <c r="V260" s="12"/>
      <c r="W260" s="12">
        <f t="shared" si="13"/>
        <v>0</v>
      </c>
      <c r="X260" s="12">
        <f t="shared" si="15"/>
        <v>216700</v>
      </c>
      <c r="Y260" s="12">
        <v>0</v>
      </c>
      <c r="Z260" s="12">
        <v>50</v>
      </c>
      <c r="AA260" s="12">
        <v>0</v>
      </c>
      <c r="AB260" s="12">
        <v>0</v>
      </c>
    </row>
    <row r="261" spans="1:28" s="158" customFormat="1" ht="15" x14ac:dyDescent="0.25">
      <c r="A261" s="12">
        <v>251</v>
      </c>
      <c r="B261" s="12" t="s">
        <v>14</v>
      </c>
      <c r="C261" s="12">
        <v>4679</v>
      </c>
      <c r="D261" s="12">
        <v>146</v>
      </c>
      <c r="E261" s="12" t="s">
        <v>93</v>
      </c>
      <c r="F261" s="12">
        <v>1</v>
      </c>
      <c r="G261" s="12">
        <v>5</v>
      </c>
      <c r="H261" s="12">
        <v>3</v>
      </c>
      <c r="I261" s="12">
        <v>61</v>
      </c>
      <c r="J261" s="12">
        <f t="shared" si="14"/>
        <v>2361</v>
      </c>
      <c r="K261" s="12">
        <v>75</v>
      </c>
      <c r="L261" s="12">
        <f t="shared" si="22"/>
        <v>177075</v>
      </c>
      <c r="M261" s="12"/>
      <c r="N261" s="12"/>
      <c r="O261" s="12"/>
      <c r="P261" s="12"/>
      <c r="Q261" s="12"/>
      <c r="R261" s="12"/>
      <c r="S261" s="12"/>
      <c r="T261" s="12">
        <f t="shared" si="23"/>
        <v>0</v>
      </c>
      <c r="U261" s="12"/>
      <c r="V261" s="12"/>
      <c r="W261" s="12">
        <f t="shared" si="13"/>
        <v>0</v>
      </c>
      <c r="X261" s="12">
        <f t="shared" si="15"/>
        <v>177075</v>
      </c>
      <c r="Y261" s="12">
        <v>0</v>
      </c>
      <c r="Z261" s="12">
        <v>50</v>
      </c>
      <c r="AA261" s="12">
        <v>0</v>
      </c>
      <c r="AB261" s="12">
        <v>0</v>
      </c>
    </row>
    <row r="262" spans="1:28" s="158" customFormat="1" ht="15" x14ac:dyDescent="0.25">
      <c r="A262" s="12">
        <v>252</v>
      </c>
      <c r="B262" s="12" t="s">
        <v>14</v>
      </c>
      <c r="C262" s="12">
        <v>4871</v>
      </c>
      <c r="D262" s="12">
        <v>57</v>
      </c>
      <c r="E262" s="12" t="s">
        <v>94</v>
      </c>
      <c r="F262" s="12">
        <v>2</v>
      </c>
      <c r="G262" s="12"/>
      <c r="H262" s="12"/>
      <c r="I262" s="12">
        <v>62</v>
      </c>
      <c r="J262" s="12">
        <f t="shared" si="14"/>
        <v>62</v>
      </c>
      <c r="K262" s="12">
        <v>430</v>
      </c>
      <c r="L262" s="12">
        <f t="shared" si="22"/>
        <v>26660</v>
      </c>
      <c r="M262" s="12">
        <v>1</v>
      </c>
      <c r="N262" s="12" t="s">
        <v>27</v>
      </c>
      <c r="O262" s="12" t="s">
        <v>16</v>
      </c>
      <c r="P262" s="12">
        <v>2</v>
      </c>
      <c r="Q262" s="12">
        <v>134</v>
      </c>
      <c r="R262" s="12"/>
      <c r="S262" s="12">
        <v>6400</v>
      </c>
      <c r="T262" s="12">
        <f t="shared" si="23"/>
        <v>857600</v>
      </c>
      <c r="U262" s="12">
        <v>20</v>
      </c>
      <c r="V262" s="12">
        <f>T262*75%</f>
        <v>643200</v>
      </c>
      <c r="W262" s="12">
        <f t="shared" si="13"/>
        <v>214400</v>
      </c>
      <c r="X262" s="12">
        <f t="shared" si="15"/>
        <v>241060</v>
      </c>
      <c r="Y262" s="12">
        <v>0</v>
      </c>
      <c r="Z262" s="12">
        <v>50</v>
      </c>
      <c r="AA262" s="12">
        <v>0</v>
      </c>
      <c r="AB262" s="12">
        <v>0</v>
      </c>
    </row>
    <row r="263" spans="1:28" s="158" customFormat="1" ht="15" x14ac:dyDescent="0.25">
      <c r="A263" s="12">
        <v>253</v>
      </c>
      <c r="B263" s="12" t="s">
        <v>14</v>
      </c>
      <c r="C263" s="12"/>
      <c r="D263" s="12">
        <v>451</v>
      </c>
      <c r="E263" s="12" t="s">
        <v>94</v>
      </c>
      <c r="F263" s="12">
        <v>1</v>
      </c>
      <c r="G263" s="12">
        <v>1</v>
      </c>
      <c r="H263" s="12">
        <v>2</v>
      </c>
      <c r="I263" s="12"/>
      <c r="J263" s="12">
        <f t="shared" si="14"/>
        <v>600</v>
      </c>
      <c r="K263" s="12">
        <v>390</v>
      </c>
      <c r="L263" s="12">
        <f t="shared" si="22"/>
        <v>234000</v>
      </c>
      <c r="M263" s="12"/>
      <c r="N263" s="12"/>
      <c r="O263" s="12"/>
      <c r="P263" s="12"/>
      <c r="Q263" s="12"/>
      <c r="R263" s="12"/>
      <c r="S263" s="12"/>
      <c r="T263" s="12">
        <f t="shared" si="23"/>
        <v>0</v>
      </c>
      <c r="U263" s="12"/>
      <c r="V263" s="12"/>
      <c r="W263" s="12">
        <f t="shared" si="13"/>
        <v>0</v>
      </c>
      <c r="X263" s="12">
        <f t="shared" si="15"/>
        <v>234000</v>
      </c>
      <c r="Y263" s="12">
        <v>0</v>
      </c>
      <c r="Z263" s="12">
        <v>50</v>
      </c>
      <c r="AA263" s="12">
        <v>0</v>
      </c>
      <c r="AB263" s="12">
        <v>0</v>
      </c>
    </row>
    <row r="264" spans="1:28" s="158" customFormat="1" ht="15" x14ac:dyDescent="0.25">
      <c r="A264" s="12">
        <v>254</v>
      </c>
      <c r="B264" s="12" t="s">
        <v>14</v>
      </c>
      <c r="C264" s="12"/>
      <c r="D264" s="12">
        <v>450</v>
      </c>
      <c r="E264" s="12" t="s">
        <v>94</v>
      </c>
      <c r="F264" s="12">
        <v>1</v>
      </c>
      <c r="G264" s="12">
        <v>1</v>
      </c>
      <c r="H264" s="12">
        <v>3</v>
      </c>
      <c r="I264" s="12">
        <v>50</v>
      </c>
      <c r="J264" s="12">
        <f t="shared" si="14"/>
        <v>750</v>
      </c>
      <c r="K264" s="12">
        <v>390</v>
      </c>
      <c r="L264" s="12">
        <f t="shared" si="22"/>
        <v>292500</v>
      </c>
      <c r="M264" s="12"/>
      <c r="N264" s="12"/>
      <c r="O264" s="12"/>
      <c r="P264" s="12"/>
      <c r="Q264" s="12"/>
      <c r="R264" s="12"/>
      <c r="S264" s="12"/>
      <c r="T264" s="12">
        <f t="shared" si="23"/>
        <v>0</v>
      </c>
      <c r="U264" s="12"/>
      <c r="V264" s="12"/>
      <c r="W264" s="12">
        <f t="shared" si="13"/>
        <v>0</v>
      </c>
      <c r="X264" s="12">
        <f t="shared" si="15"/>
        <v>292500</v>
      </c>
      <c r="Y264" s="12">
        <v>0</v>
      </c>
      <c r="Z264" s="12">
        <v>50</v>
      </c>
      <c r="AA264" s="12">
        <v>0</v>
      </c>
      <c r="AB264" s="12">
        <v>0</v>
      </c>
    </row>
    <row r="265" spans="1:28" s="158" customFormat="1" ht="15" x14ac:dyDescent="0.25">
      <c r="A265" s="12">
        <v>255</v>
      </c>
      <c r="B265" s="12" t="s">
        <v>14</v>
      </c>
      <c r="C265" s="12">
        <v>2987</v>
      </c>
      <c r="D265" s="12">
        <v>205</v>
      </c>
      <c r="E265" s="12" t="s">
        <v>94</v>
      </c>
      <c r="F265" s="12">
        <v>1</v>
      </c>
      <c r="G265" s="12">
        <v>14</v>
      </c>
      <c r="H265" s="12">
        <v>1</v>
      </c>
      <c r="I265" s="12">
        <v>24</v>
      </c>
      <c r="J265" s="12">
        <f t="shared" si="14"/>
        <v>5724</v>
      </c>
      <c r="K265" s="12">
        <v>100</v>
      </c>
      <c r="L265" s="12">
        <f t="shared" si="22"/>
        <v>572400</v>
      </c>
      <c r="M265" s="12"/>
      <c r="N265" s="12"/>
      <c r="O265" s="12"/>
      <c r="P265" s="12"/>
      <c r="Q265" s="12"/>
      <c r="R265" s="12"/>
      <c r="S265" s="12"/>
      <c r="T265" s="12">
        <f t="shared" si="23"/>
        <v>0</v>
      </c>
      <c r="U265" s="12"/>
      <c r="V265" s="12"/>
      <c r="W265" s="12">
        <f t="shared" si="13"/>
        <v>0</v>
      </c>
      <c r="X265" s="12">
        <f t="shared" si="15"/>
        <v>572400</v>
      </c>
      <c r="Y265" s="12">
        <v>0</v>
      </c>
      <c r="Z265" s="12">
        <v>50</v>
      </c>
      <c r="AA265" s="12">
        <v>0</v>
      </c>
      <c r="AB265" s="12">
        <v>0</v>
      </c>
    </row>
    <row r="266" spans="1:28" s="158" customFormat="1" ht="15" x14ac:dyDescent="0.25">
      <c r="A266" s="12">
        <v>256</v>
      </c>
      <c r="B266" s="12" t="s">
        <v>14</v>
      </c>
      <c r="C266" s="12">
        <v>2627</v>
      </c>
      <c r="D266" s="12">
        <v>163</v>
      </c>
      <c r="E266" s="12" t="s">
        <v>94</v>
      </c>
      <c r="F266" s="12">
        <v>1</v>
      </c>
      <c r="G266" s="12">
        <v>8</v>
      </c>
      <c r="H266" s="12">
        <v>2</v>
      </c>
      <c r="I266" s="12">
        <v>54</v>
      </c>
      <c r="J266" s="12">
        <f t="shared" si="14"/>
        <v>3454</v>
      </c>
      <c r="K266" s="12">
        <v>75</v>
      </c>
      <c r="L266" s="12">
        <f t="shared" si="22"/>
        <v>259050</v>
      </c>
      <c r="M266" s="12"/>
      <c r="N266" s="12"/>
      <c r="O266" s="12"/>
      <c r="P266" s="12"/>
      <c r="Q266" s="12"/>
      <c r="R266" s="12"/>
      <c r="S266" s="12"/>
      <c r="T266" s="12">
        <f t="shared" si="23"/>
        <v>0</v>
      </c>
      <c r="U266" s="12"/>
      <c r="V266" s="12"/>
      <c r="W266" s="12">
        <f t="shared" si="13"/>
        <v>0</v>
      </c>
      <c r="X266" s="12">
        <f t="shared" si="15"/>
        <v>259050</v>
      </c>
      <c r="Y266" s="12">
        <v>0</v>
      </c>
      <c r="Z266" s="12">
        <v>50</v>
      </c>
      <c r="AA266" s="12">
        <v>0</v>
      </c>
      <c r="AB266" s="12">
        <v>0</v>
      </c>
    </row>
    <row r="267" spans="1:28" s="158" customFormat="1" ht="15" x14ac:dyDescent="0.25">
      <c r="A267" s="12">
        <v>257</v>
      </c>
      <c r="B267" s="12" t="s">
        <v>14</v>
      </c>
      <c r="C267" s="12">
        <v>3386</v>
      </c>
      <c r="D267" s="12">
        <v>449</v>
      </c>
      <c r="E267" s="12" t="s">
        <v>94</v>
      </c>
      <c r="F267" s="12">
        <v>1</v>
      </c>
      <c r="G267" s="12">
        <v>7</v>
      </c>
      <c r="H267" s="12">
        <v>2</v>
      </c>
      <c r="I267" s="12">
        <v>34</v>
      </c>
      <c r="J267" s="12">
        <f t="shared" si="14"/>
        <v>3034</v>
      </c>
      <c r="K267" s="12">
        <v>180</v>
      </c>
      <c r="L267" s="12">
        <f t="shared" si="22"/>
        <v>546120</v>
      </c>
      <c r="M267" s="12"/>
      <c r="N267" s="12"/>
      <c r="O267" s="12"/>
      <c r="P267" s="12"/>
      <c r="Q267" s="12"/>
      <c r="R267" s="12"/>
      <c r="S267" s="12"/>
      <c r="T267" s="12">
        <f t="shared" si="23"/>
        <v>0</v>
      </c>
      <c r="U267" s="12"/>
      <c r="V267" s="12"/>
      <c r="W267" s="12">
        <f t="shared" si="13"/>
        <v>0</v>
      </c>
      <c r="X267" s="12">
        <f t="shared" si="15"/>
        <v>546120</v>
      </c>
      <c r="Y267" s="12">
        <v>0</v>
      </c>
      <c r="Z267" s="12">
        <v>50</v>
      </c>
      <c r="AA267" s="12">
        <v>0</v>
      </c>
      <c r="AB267" s="12">
        <v>0</v>
      </c>
    </row>
    <row r="268" spans="1:28" s="158" customFormat="1" ht="15" x14ac:dyDescent="0.25">
      <c r="A268" s="12">
        <v>258</v>
      </c>
      <c r="B268" s="12" t="s">
        <v>14</v>
      </c>
      <c r="C268" s="12">
        <v>2843</v>
      </c>
      <c r="D268" s="12">
        <v>452</v>
      </c>
      <c r="E268" s="12" t="s">
        <v>94</v>
      </c>
      <c r="F268" s="12">
        <v>1</v>
      </c>
      <c r="G268" s="12">
        <v>7</v>
      </c>
      <c r="H268" s="12">
        <v>3</v>
      </c>
      <c r="I268" s="12">
        <v>7</v>
      </c>
      <c r="J268" s="12">
        <f t="shared" si="14"/>
        <v>3107</v>
      </c>
      <c r="K268" s="12">
        <v>180</v>
      </c>
      <c r="L268" s="12">
        <f t="shared" si="22"/>
        <v>559260</v>
      </c>
      <c r="M268" s="12"/>
      <c r="N268" s="12"/>
      <c r="O268" s="12"/>
      <c r="P268" s="12"/>
      <c r="Q268" s="12"/>
      <c r="R268" s="12"/>
      <c r="S268" s="12"/>
      <c r="T268" s="12">
        <f t="shared" si="23"/>
        <v>0</v>
      </c>
      <c r="U268" s="12"/>
      <c r="V268" s="12"/>
      <c r="W268" s="12">
        <f t="shared" si="13"/>
        <v>0</v>
      </c>
      <c r="X268" s="12">
        <f t="shared" si="15"/>
        <v>559260</v>
      </c>
      <c r="Y268" s="12">
        <v>0</v>
      </c>
      <c r="Z268" s="12">
        <v>50</v>
      </c>
      <c r="AA268" s="12">
        <v>0</v>
      </c>
      <c r="AB268" s="12">
        <v>0</v>
      </c>
    </row>
    <row r="269" spans="1:28" s="158" customFormat="1" ht="15" x14ac:dyDescent="0.25">
      <c r="A269" s="12">
        <v>259</v>
      </c>
      <c r="B269" s="12" t="s">
        <v>14</v>
      </c>
      <c r="C269" s="12">
        <v>3631</v>
      </c>
      <c r="D269" s="12">
        <v>280</v>
      </c>
      <c r="E269" s="12" t="s">
        <v>94</v>
      </c>
      <c r="F269" s="12">
        <v>1</v>
      </c>
      <c r="G269" s="12"/>
      <c r="H269" s="12">
        <v>1</v>
      </c>
      <c r="I269" s="12">
        <v>24</v>
      </c>
      <c r="J269" s="12">
        <f t="shared" si="14"/>
        <v>124</v>
      </c>
      <c r="K269" s="12">
        <v>430</v>
      </c>
      <c r="L269" s="12">
        <f t="shared" si="22"/>
        <v>53320</v>
      </c>
      <c r="M269" s="12"/>
      <c r="N269" s="12"/>
      <c r="O269" s="12"/>
      <c r="P269" s="12"/>
      <c r="Q269" s="12"/>
      <c r="R269" s="12"/>
      <c r="S269" s="12"/>
      <c r="T269" s="12">
        <f t="shared" si="23"/>
        <v>0</v>
      </c>
      <c r="U269" s="12"/>
      <c r="V269" s="12"/>
      <c r="W269" s="12">
        <f t="shared" si="13"/>
        <v>0</v>
      </c>
      <c r="X269" s="12">
        <f t="shared" si="15"/>
        <v>53320</v>
      </c>
      <c r="Y269" s="12">
        <v>0</v>
      </c>
      <c r="Z269" s="12">
        <v>50</v>
      </c>
      <c r="AA269" s="12">
        <v>0</v>
      </c>
      <c r="AB269" s="12">
        <v>0</v>
      </c>
    </row>
    <row r="270" spans="1:28" s="158" customFormat="1" ht="15" x14ac:dyDescent="0.25">
      <c r="A270" s="12">
        <v>260</v>
      </c>
      <c r="B270" s="12" t="s">
        <v>14</v>
      </c>
      <c r="C270" s="12"/>
      <c r="D270" s="12">
        <v>282</v>
      </c>
      <c r="E270" s="12" t="s">
        <v>95</v>
      </c>
      <c r="F270" s="12">
        <v>2</v>
      </c>
      <c r="G270" s="12"/>
      <c r="H270" s="12"/>
      <c r="I270" s="12">
        <v>83</v>
      </c>
      <c r="J270" s="12">
        <f t="shared" si="14"/>
        <v>83</v>
      </c>
      <c r="K270" s="12">
        <v>430</v>
      </c>
      <c r="L270" s="12">
        <f t="shared" si="22"/>
        <v>35690</v>
      </c>
      <c r="M270" s="12">
        <v>1</v>
      </c>
      <c r="N270" s="12" t="s">
        <v>27</v>
      </c>
      <c r="O270" s="12" t="s">
        <v>16</v>
      </c>
      <c r="P270" s="12">
        <v>2</v>
      </c>
      <c r="Q270" s="12">
        <v>233</v>
      </c>
      <c r="R270" s="12"/>
      <c r="S270" s="12">
        <v>6400</v>
      </c>
      <c r="T270" s="12">
        <f t="shared" si="23"/>
        <v>1491200</v>
      </c>
      <c r="U270" s="12">
        <v>15</v>
      </c>
      <c r="V270" s="12">
        <f>T270*40%</f>
        <v>596480</v>
      </c>
      <c r="W270" s="12">
        <f t="shared" si="13"/>
        <v>894720</v>
      </c>
      <c r="X270" s="12">
        <f t="shared" si="15"/>
        <v>930410</v>
      </c>
      <c r="Y270" s="12">
        <v>0</v>
      </c>
      <c r="Z270" s="12">
        <v>50</v>
      </c>
      <c r="AA270" s="12">
        <v>0</v>
      </c>
      <c r="AB270" s="12">
        <v>0</v>
      </c>
    </row>
    <row r="271" spans="1:28" s="158" customFormat="1" ht="15" x14ac:dyDescent="0.25">
      <c r="A271" s="12">
        <v>261</v>
      </c>
      <c r="B271" s="12" t="s">
        <v>14</v>
      </c>
      <c r="C271" s="12">
        <v>1607</v>
      </c>
      <c r="D271" s="12">
        <v>490</v>
      </c>
      <c r="E271" s="12" t="s">
        <v>95</v>
      </c>
      <c r="F271" s="12">
        <v>1</v>
      </c>
      <c r="G271" s="12">
        <v>6</v>
      </c>
      <c r="H271" s="12">
        <v>2</v>
      </c>
      <c r="I271" s="12">
        <v>54</v>
      </c>
      <c r="J271" s="12">
        <f t="shared" si="14"/>
        <v>2654</v>
      </c>
      <c r="K271" s="12">
        <v>75</v>
      </c>
      <c r="L271" s="12">
        <f t="shared" si="22"/>
        <v>199050</v>
      </c>
      <c r="M271" s="12"/>
      <c r="N271" s="12"/>
      <c r="O271" s="12"/>
      <c r="P271" s="12"/>
      <c r="Q271" s="12"/>
      <c r="R271" s="12"/>
      <c r="S271" s="12"/>
      <c r="T271" s="12">
        <f t="shared" si="23"/>
        <v>0</v>
      </c>
      <c r="U271" s="12"/>
      <c r="V271" s="12"/>
      <c r="W271" s="12">
        <f t="shared" si="13"/>
        <v>0</v>
      </c>
      <c r="X271" s="12">
        <f t="shared" si="15"/>
        <v>199050</v>
      </c>
      <c r="Y271" s="12">
        <v>0</v>
      </c>
      <c r="Z271" s="12">
        <v>50</v>
      </c>
      <c r="AA271" s="12">
        <v>0</v>
      </c>
      <c r="AB271" s="12">
        <v>0</v>
      </c>
    </row>
    <row r="272" spans="1:28" s="158" customFormat="1" ht="15" x14ac:dyDescent="0.25">
      <c r="A272" s="12">
        <v>262</v>
      </c>
      <c r="B272" s="12" t="s">
        <v>14</v>
      </c>
      <c r="C272" s="12">
        <v>5635</v>
      </c>
      <c r="D272" s="12">
        <v>515</v>
      </c>
      <c r="E272" s="12" t="s">
        <v>95</v>
      </c>
      <c r="F272" s="12">
        <v>1</v>
      </c>
      <c r="G272" s="12">
        <v>5</v>
      </c>
      <c r="H272" s="12"/>
      <c r="I272" s="12"/>
      <c r="J272" s="12">
        <f t="shared" si="14"/>
        <v>2000</v>
      </c>
      <c r="K272" s="12">
        <v>75</v>
      </c>
      <c r="L272" s="12">
        <f t="shared" si="22"/>
        <v>150000</v>
      </c>
      <c r="M272" s="12"/>
      <c r="N272" s="12"/>
      <c r="O272" s="12"/>
      <c r="P272" s="12"/>
      <c r="Q272" s="12"/>
      <c r="R272" s="12"/>
      <c r="S272" s="12"/>
      <c r="T272" s="12">
        <f t="shared" si="23"/>
        <v>0</v>
      </c>
      <c r="U272" s="12"/>
      <c r="V272" s="12"/>
      <c r="W272" s="12">
        <f t="shared" si="13"/>
        <v>0</v>
      </c>
      <c r="X272" s="12">
        <f t="shared" si="15"/>
        <v>150000</v>
      </c>
      <c r="Y272" s="12">
        <v>0</v>
      </c>
      <c r="Z272" s="12">
        <v>50</v>
      </c>
      <c r="AA272" s="12">
        <v>0</v>
      </c>
      <c r="AB272" s="12">
        <v>0</v>
      </c>
    </row>
    <row r="273" spans="1:28" s="158" customFormat="1" ht="15" x14ac:dyDescent="0.25">
      <c r="A273" s="12">
        <v>263</v>
      </c>
      <c r="B273" s="12" t="s">
        <v>14</v>
      </c>
      <c r="C273" s="12">
        <v>2988</v>
      </c>
      <c r="D273" s="12">
        <v>208</v>
      </c>
      <c r="E273" s="12" t="s">
        <v>95</v>
      </c>
      <c r="F273" s="12">
        <v>1</v>
      </c>
      <c r="G273" s="12">
        <v>8</v>
      </c>
      <c r="H273" s="12">
        <v>2</v>
      </c>
      <c r="I273" s="12">
        <v>91</v>
      </c>
      <c r="J273" s="12">
        <f t="shared" si="14"/>
        <v>3491</v>
      </c>
      <c r="K273" s="12">
        <v>75</v>
      </c>
      <c r="L273" s="12">
        <f t="shared" si="22"/>
        <v>261825</v>
      </c>
      <c r="M273" s="12"/>
      <c r="N273" s="12"/>
      <c r="O273" s="12"/>
      <c r="P273" s="12"/>
      <c r="Q273" s="12"/>
      <c r="R273" s="12"/>
      <c r="S273" s="12"/>
      <c r="T273" s="12">
        <f t="shared" si="23"/>
        <v>0</v>
      </c>
      <c r="U273" s="12"/>
      <c r="V273" s="12"/>
      <c r="W273" s="12">
        <f t="shared" si="13"/>
        <v>0</v>
      </c>
      <c r="X273" s="12">
        <f t="shared" si="15"/>
        <v>261825</v>
      </c>
      <c r="Y273" s="12">
        <v>0</v>
      </c>
      <c r="Z273" s="12">
        <v>50</v>
      </c>
      <c r="AA273" s="12">
        <v>0</v>
      </c>
      <c r="AB273" s="12">
        <v>0</v>
      </c>
    </row>
    <row r="274" spans="1:28" s="158" customFormat="1" ht="15" x14ac:dyDescent="0.25">
      <c r="A274" s="12">
        <v>264</v>
      </c>
      <c r="B274" s="12" t="s">
        <v>14</v>
      </c>
      <c r="C274" s="12"/>
      <c r="D274" s="12">
        <v>10</v>
      </c>
      <c r="E274" s="12" t="s">
        <v>95</v>
      </c>
      <c r="F274" s="12">
        <v>1</v>
      </c>
      <c r="G274" s="12">
        <v>1</v>
      </c>
      <c r="H274" s="12">
        <v>1</v>
      </c>
      <c r="I274" s="12">
        <v>59</v>
      </c>
      <c r="J274" s="12">
        <f t="shared" si="14"/>
        <v>559</v>
      </c>
      <c r="K274" s="12">
        <v>75</v>
      </c>
      <c r="L274" s="12">
        <f t="shared" si="22"/>
        <v>41925</v>
      </c>
      <c r="M274" s="12"/>
      <c r="N274" s="12"/>
      <c r="O274" s="12"/>
      <c r="P274" s="12"/>
      <c r="Q274" s="12"/>
      <c r="R274" s="12"/>
      <c r="S274" s="12"/>
      <c r="T274" s="12">
        <f t="shared" si="23"/>
        <v>0</v>
      </c>
      <c r="U274" s="12"/>
      <c r="V274" s="12"/>
      <c r="W274" s="12">
        <f t="shared" si="13"/>
        <v>0</v>
      </c>
      <c r="X274" s="12">
        <f t="shared" si="15"/>
        <v>41925</v>
      </c>
      <c r="Y274" s="12">
        <v>0</v>
      </c>
      <c r="Z274" s="12">
        <v>50</v>
      </c>
      <c r="AA274" s="12">
        <v>0</v>
      </c>
      <c r="AB274" s="12">
        <v>0</v>
      </c>
    </row>
    <row r="275" spans="1:28" s="158" customFormat="1" ht="15" x14ac:dyDescent="0.25">
      <c r="A275" s="12">
        <v>265</v>
      </c>
      <c r="B275" s="12" t="s">
        <v>14</v>
      </c>
      <c r="C275" s="12"/>
      <c r="D275" s="12">
        <v>13</v>
      </c>
      <c r="E275" s="12" t="s">
        <v>95</v>
      </c>
      <c r="F275" s="12">
        <v>1</v>
      </c>
      <c r="G275" s="12"/>
      <c r="H275" s="12">
        <v>1</v>
      </c>
      <c r="I275" s="12">
        <v>28</v>
      </c>
      <c r="J275" s="12">
        <f t="shared" si="14"/>
        <v>128</v>
      </c>
      <c r="K275" s="12">
        <v>430</v>
      </c>
      <c r="L275" s="12">
        <f t="shared" si="22"/>
        <v>55040</v>
      </c>
      <c r="M275" s="12"/>
      <c r="N275" s="12"/>
      <c r="O275" s="12"/>
      <c r="P275" s="12"/>
      <c r="Q275" s="12"/>
      <c r="R275" s="12"/>
      <c r="S275" s="12"/>
      <c r="T275" s="12">
        <f t="shared" si="23"/>
        <v>0</v>
      </c>
      <c r="U275" s="12"/>
      <c r="V275" s="12"/>
      <c r="W275" s="12">
        <f t="shared" si="13"/>
        <v>0</v>
      </c>
      <c r="X275" s="12">
        <f t="shared" si="15"/>
        <v>55040</v>
      </c>
      <c r="Y275" s="12">
        <v>0</v>
      </c>
      <c r="Z275" s="12">
        <v>50</v>
      </c>
      <c r="AA275" s="12">
        <v>0</v>
      </c>
      <c r="AB275" s="12">
        <v>0</v>
      </c>
    </row>
    <row r="276" spans="1:28" s="158" customFormat="1" ht="15" x14ac:dyDescent="0.25">
      <c r="A276" s="12">
        <v>266</v>
      </c>
      <c r="B276" s="12" t="s">
        <v>14</v>
      </c>
      <c r="C276" s="12"/>
      <c r="D276" s="12">
        <v>133</v>
      </c>
      <c r="E276" s="12" t="s">
        <v>95</v>
      </c>
      <c r="F276" s="12">
        <v>1</v>
      </c>
      <c r="G276" s="12"/>
      <c r="H276" s="12">
        <v>1</v>
      </c>
      <c r="I276" s="12">
        <v>12</v>
      </c>
      <c r="J276" s="12">
        <f t="shared" si="14"/>
        <v>112</v>
      </c>
      <c r="K276" s="12">
        <v>75</v>
      </c>
      <c r="L276" s="12">
        <f t="shared" si="22"/>
        <v>8400</v>
      </c>
      <c r="M276" s="12"/>
      <c r="N276" s="12"/>
      <c r="O276" s="12"/>
      <c r="P276" s="12"/>
      <c r="Q276" s="12"/>
      <c r="R276" s="12"/>
      <c r="S276" s="12"/>
      <c r="T276" s="12">
        <f t="shared" si="23"/>
        <v>0</v>
      </c>
      <c r="U276" s="12"/>
      <c r="V276" s="12"/>
      <c r="W276" s="12">
        <f t="shared" si="13"/>
        <v>0</v>
      </c>
      <c r="X276" s="12">
        <f t="shared" si="15"/>
        <v>8400</v>
      </c>
      <c r="Y276" s="12">
        <v>0</v>
      </c>
      <c r="Z276" s="12">
        <v>50</v>
      </c>
      <c r="AA276" s="12">
        <v>0</v>
      </c>
      <c r="AB276" s="12">
        <v>0</v>
      </c>
    </row>
    <row r="277" spans="1:28" s="158" customFormat="1" ht="15" x14ac:dyDescent="0.25">
      <c r="A277" s="12">
        <v>267</v>
      </c>
      <c r="B277" s="12" t="s">
        <v>14</v>
      </c>
      <c r="C277" s="12"/>
      <c r="D277" s="12">
        <v>283</v>
      </c>
      <c r="E277" s="12" t="s">
        <v>95</v>
      </c>
      <c r="F277" s="12">
        <v>1</v>
      </c>
      <c r="G277" s="12"/>
      <c r="H277" s="12"/>
      <c r="I277" s="12">
        <v>14</v>
      </c>
      <c r="J277" s="12">
        <f t="shared" si="14"/>
        <v>14</v>
      </c>
      <c r="K277" s="12">
        <v>430</v>
      </c>
      <c r="L277" s="12">
        <f t="shared" si="22"/>
        <v>6020</v>
      </c>
      <c r="M277" s="12"/>
      <c r="N277" s="12"/>
      <c r="O277" s="12"/>
      <c r="P277" s="12"/>
      <c r="Q277" s="12"/>
      <c r="R277" s="12"/>
      <c r="S277" s="12"/>
      <c r="T277" s="12">
        <f t="shared" si="23"/>
        <v>0</v>
      </c>
      <c r="U277" s="12"/>
      <c r="V277" s="12"/>
      <c r="W277" s="12">
        <f t="shared" si="13"/>
        <v>0</v>
      </c>
      <c r="X277" s="12">
        <f t="shared" si="15"/>
        <v>6020</v>
      </c>
      <c r="Y277" s="12">
        <v>0</v>
      </c>
      <c r="Z277" s="12">
        <v>50</v>
      </c>
      <c r="AA277" s="12">
        <v>0</v>
      </c>
      <c r="AB277" s="12">
        <v>0</v>
      </c>
    </row>
    <row r="278" spans="1:28" s="158" customFormat="1" ht="15" x14ac:dyDescent="0.25">
      <c r="A278" s="12">
        <v>268</v>
      </c>
      <c r="B278" s="12" t="s">
        <v>14</v>
      </c>
      <c r="C278" s="12"/>
      <c r="D278" s="12">
        <v>17</v>
      </c>
      <c r="E278" s="12" t="s">
        <v>95</v>
      </c>
      <c r="F278" s="12">
        <v>1</v>
      </c>
      <c r="G278" s="12"/>
      <c r="H278" s="12">
        <v>2</v>
      </c>
      <c r="I278" s="12">
        <v>6</v>
      </c>
      <c r="J278" s="12">
        <f t="shared" si="14"/>
        <v>206</v>
      </c>
      <c r="K278" s="12">
        <v>75</v>
      </c>
      <c r="L278" s="12">
        <f t="shared" si="22"/>
        <v>15450</v>
      </c>
      <c r="M278" s="12"/>
      <c r="N278" s="12"/>
      <c r="O278" s="12"/>
      <c r="P278" s="12"/>
      <c r="Q278" s="12"/>
      <c r="R278" s="12"/>
      <c r="S278" s="12"/>
      <c r="T278" s="12">
        <f t="shared" si="23"/>
        <v>0</v>
      </c>
      <c r="U278" s="12"/>
      <c r="V278" s="12"/>
      <c r="W278" s="12">
        <f t="shared" si="13"/>
        <v>0</v>
      </c>
      <c r="X278" s="12">
        <f t="shared" si="15"/>
        <v>15450</v>
      </c>
      <c r="Y278" s="12">
        <v>0</v>
      </c>
      <c r="Z278" s="12">
        <v>50</v>
      </c>
      <c r="AA278" s="12">
        <v>0</v>
      </c>
      <c r="AB278" s="12">
        <v>0</v>
      </c>
    </row>
    <row r="279" spans="1:28" s="158" customFormat="1" ht="15" x14ac:dyDescent="0.25">
      <c r="A279" s="12">
        <v>269</v>
      </c>
      <c r="B279" s="12" t="s">
        <v>24</v>
      </c>
      <c r="C279" s="12"/>
      <c r="D279" s="12"/>
      <c r="E279" s="12" t="s">
        <v>95</v>
      </c>
      <c r="F279" s="12">
        <v>1</v>
      </c>
      <c r="G279" s="12">
        <v>2</v>
      </c>
      <c r="H279" s="12"/>
      <c r="I279" s="12"/>
      <c r="J279" s="12">
        <f t="shared" si="14"/>
        <v>800</v>
      </c>
      <c r="K279" s="12">
        <v>75</v>
      </c>
      <c r="L279" s="12">
        <f t="shared" si="22"/>
        <v>60000</v>
      </c>
      <c r="M279" s="12"/>
      <c r="N279" s="12"/>
      <c r="O279" s="12"/>
      <c r="P279" s="12"/>
      <c r="Q279" s="12"/>
      <c r="R279" s="12"/>
      <c r="S279" s="12"/>
      <c r="T279" s="12">
        <f t="shared" si="23"/>
        <v>0</v>
      </c>
      <c r="U279" s="12"/>
      <c r="V279" s="12"/>
      <c r="W279" s="12">
        <f t="shared" si="13"/>
        <v>0</v>
      </c>
      <c r="X279" s="12">
        <f t="shared" si="15"/>
        <v>60000</v>
      </c>
      <c r="Y279" s="12">
        <v>0</v>
      </c>
      <c r="Z279" s="12">
        <v>0</v>
      </c>
      <c r="AA279" s="12">
        <v>60000</v>
      </c>
      <c r="AB279" s="12">
        <v>0.01</v>
      </c>
    </row>
    <row r="280" spans="1:28" s="158" customFormat="1" ht="15" x14ac:dyDescent="0.25">
      <c r="A280" s="12">
        <v>270</v>
      </c>
      <c r="B280" s="12" t="s">
        <v>14</v>
      </c>
      <c r="C280" s="12">
        <v>514</v>
      </c>
      <c r="D280" s="12">
        <v>281</v>
      </c>
      <c r="E280" s="12" t="s">
        <v>96</v>
      </c>
      <c r="F280" s="12">
        <v>2</v>
      </c>
      <c r="G280" s="12"/>
      <c r="H280" s="12">
        <v>1</v>
      </c>
      <c r="I280" s="12">
        <v>23</v>
      </c>
      <c r="J280" s="12">
        <f t="shared" si="14"/>
        <v>123</v>
      </c>
      <c r="K280" s="12">
        <v>430</v>
      </c>
      <c r="L280" s="12">
        <f t="shared" si="22"/>
        <v>52890</v>
      </c>
      <c r="M280" s="12">
        <v>1</v>
      </c>
      <c r="N280" s="12" t="s">
        <v>27</v>
      </c>
      <c r="O280" s="12" t="s">
        <v>16</v>
      </c>
      <c r="P280" s="12">
        <v>2</v>
      </c>
      <c r="Q280" s="12">
        <v>174</v>
      </c>
      <c r="R280" s="12"/>
      <c r="S280" s="12">
        <v>6400</v>
      </c>
      <c r="T280" s="12">
        <f t="shared" si="23"/>
        <v>1113600</v>
      </c>
      <c r="U280" s="12">
        <v>20</v>
      </c>
      <c r="V280" s="12">
        <f>T280*75%</f>
        <v>835200</v>
      </c>
      <c r="W280" s="12">
        <f t="shared" si="13"/>
        <v>278400</v>
      </c>
      <c r="X280" s="12">
        <f t="shared" si="15"/>
        <v>331290</v>
      </c>
      <c r="Y280" s="12">
        <v>0</v>
      </c>
      <c r="Z280" s="12">
        <v>50</v>
      </c>
      <c r="AA280" s="12">
        <v>0</v>
      </c>
      <c r="AB280" s="12">
        <v>0</v>
      </c>
    </row>
    <row r="281" spans="1:28" s="158" customFormat="1" ht="15" x14ac:dyDescent="0.25">
      <c r="A281" s="12">
        <v>271</v>
      </c>
      <c r="B281" s="12" t="s">
        <v>45</v>
      </c>
      <c r="C281" s="12">
        <v>3161</v>
      </c>
      <c r="D281" s="12">
        <v>43</v>
      </c>
      <c r="E281" s="12" t="s">
        <v>96</v>
      </c>
      <c r="F281" s="12">
        <v>1</v>
      </c>
      <c r="G281" s="12">
        <v>10</v>
      </c>
      <c r="H281" s="12">
        <v>2</v>
      </c>
      <c r="I281" s="12">
        <v>44</v>
      </c>
      <c r="J281" s="12">
        <f t="shared" si="14"/>
        <v>4244</v>
      </c>
      <c r="K281" s="12">
        <v>75</v>
      </c>
      <c r="L281" s="12">
        <f t="shared" si="22"/>
        <v>318300</v>
      </c>
      <c r="M281" s="12"/>
      <c r="N281" s="12"/>
      <c r="O281" s="12"/>
      <c r="P281" s="12"/>
      <c r="Q281" s="12"/>
      <c r="R281" s="12"/>
      <c r="S281" s="12"/>
      <c r="T281" s="12">
        <f t="shared" si="23"/>
        <v>0</v>
      </c>
      <c r="U281" s="12"/>
      <c r="V281" s="12"/>
      <c r="W281" s="12">
        <f t="shared" si="13"/>
        <v>0</v>
      </c>
      <c r="X281" s="12">
        <f t="shared" si="15"/>
        <v>318300</v>
      </c>
      <c r="Y281" s="12">
        <v>0</v>
      </c>
      <c r="Z281" s="12">
        <v>0</v>
      </c>
      <c r="AA281" s="12">
        <v>318300</v>
      </c>
      <c r="AB281" s="12">
        <v>0.01</v>
      </c>
    </row>
    <row r="282" spans="1:28" s="158" customFormat="1" ht="15" x14ac:dyDescent="0.25">
      <c r="A282" s="12">
        <v>272</v>
      </c>
      <c r="B282" s="12" t="s">
        <v>14</v>
      </c>
      <c r="C282" s="12">
        <v>2882</v>
      </c>
      <c r="D282" s="12">
        <v>58</v>
      </c>
      <c r="E282" s="12" t="s">
        <v>96</v>
      </c>
      <c r="F282" s="12">
        <v>1</v>
      </c>
      <c r="G282" s="12">
        <v>3</v>
      </c>
      <c r="H282" s="12">
        <v>3</v>
      </c>
      <c r="I282" s="12">
        <v>94</v>
      </c>
      <c r="J282" s="12">
        <f t="shared" si="14"/>
        <v>1594</v>
      </c>
      <c r="K282" s="12">
        <v>75</v>
      </c>
      <c r="L282" s="12">
        <f t="shared" si="22"/>
        <v>119550</v>
      </c>
      <c r="M282" s="12"/>
      <c r="N282" s="12"/>
      <c r="O282" s="12"/>
      <c r="P282" s="12"/>
      <c r="Q282" s="12"/>
      <c r="R282" s="12"/>
      <c r="S282" s="12"/>
      <c r="T282" s="12">
        <f t="shared" si="23"/>
        <v>0</v>
      </c>
      <c r="U282" s="12"/>
      <c r="V282" s="12"/>
      <c r="W282" s="12">
        <f t="shared" si="13"/>
        <v>0</v>
      </c>
      <c r="X282" s="12">
        <f t="shared" si="15"/>
        <v>119550</v>
      </c>
      <c r="Y282" s="12">
        <v>0</v>
      </c>
      <c r="Z282" s="12">
        <v>50</v>
      </c>
      <c r="AA282" s="12">
        <v>0</v>
      </c>
      <c r="AB282" s="12">
        <v>0</v>
      </c>
    </row>
    <row r="283" spans="1:28" s="158" customFormat="1" ht="15" x14ac:dyDescent="0.25">
      <c r="A283" s="12">
        <v>273</v>
      </c>
      <c r="B283" s="12" t="s">
        <v>14</v>
      </c>
      <c r="C283" s="12">
        <v>5142</v>
      </c>
      <c r="D283" s="12">
        <v>27</v>
      </c>
      <c r="E283" s="12" t="s">
        <v>96</v>
      </c>
      <c r="F283" s="12">
        <v>1</v>
      </c>
      <c r="G283" s="12">
        <v>1</v>
      </c>
      <c r="H283" s="12"/>
      <c r="I283" s="12">
        <v>96</v>
      </c>
      <c r="J283" s="12">
        <f t="shared" si="14"/>
        <v>496</v>
      </c>
      <c r="K283" s="12">
        <v>75</v>
      </c>
      <c r="L283" s="12">
        <f t="shared" si="22"/>
        <v>37200</v>
      </c>
      <c r="M283" s="12"/>
      <c r="N283" s="12"/>
      <c r="O283" s="12"/>
      <c r="P283" s="12"/>
      <c r="Q283" s="12"/>
      <c r="R283" s="12"/>
      <c r="S283" s="12"/>
      <c r="T283" s="12">
        <f t="shared" si="23"/>
        <v>0</v>
      </c>
      <c r="U283" s="12"/>
      <c r="V283" s="12"/>
      <c r="W283" s="12">
        <f t="shared" si="13"/>
        <v>0</v>
      </c>
      <c r="X283" s="12">
        <f t="shared" si="15"/>
        <v>37200</v>
      </c>
      <c r="Y283" s="12">
        <v>0</v>
      </c>
      <c r="Z283" s="12">
        <v>50</v>
      </c>
      <c r="AA283" s="12">
        <v>0</v>
      </c>
      <c r="AB283" s="12">
        <v>0</v>
      </c>
    </row>
    <row r="284" spans="1:28" s="158" customFormat="1" ht="15" x14ac:dyDescent="0.25">
      <c r="A284" s="12">
        <v>274</v>
      </c>
      <c r="B284" s="12" t="s">
        <v>24</v>
      </c>
      <c r="C284" s="12"/>
      <c r="D284" s="12"/>
      <c r="E284" s="12" t="s">
        <v>96</v>
      </c>
      <c r="F284" s="12">
        <v>1</v>
      </c>
      <c r="G284" s="12">
        <v>3</v>
      </c>
      <c r="H284" s="12"/>
      <c r="I284" s="12"/>
      <c r="J284" s="12">
        <f t="shared" si="14"/>
        <v>1200</v>
      </c>
      <c r="K284" s="12">
        <v>75</v>
      </c>
      <c r="L284" s="12">
        <f t="shared" si="22"/>
        <v>90000</v>
      </c>
      <c r="M284" s="12"/>
      <c r="N284" s="12"/>
      <c r="O284" s="12"/>
      <c r="P284" s="12"/>
      <c r="Q284" s="12"/>
      <c r="R284" s="12"/>
      <c r="S284" s="12"/>
      <c r="T284" s="12">
        <f t="shared" si="23"/>
        <v>0</v>
      </c>
      <c r="U284" s="12"/>
      <c r="V284" s="12"/>
      <c r="W284" s="12">
        <f t="shared" si="13"/>
        <v>0</v>
      </c>
      <c r="X284" s="12">
        <f t="shared" si="15"/>
        <v>90000</v>
      </c>
      <c r="Y284" s="12">
        <v>0</v>
      </c>
      <c r="Z284" s="12">
        <v>0</v>
      </c>
      <c r="AA284" s="12">
        <v>90000</v>
      </c>
      <c r="AB284" s="12">
        <v>0.01</v>
      </c>
    </row>
    <row r="285" spans="1:28" s="158" customFormat="1" ht="15" x14ac:dyDescent="0.25">
      <c r="A285" s="12">
        <v>275</v>
      </c>
      <c r="B285" s="12" t="s">
        <v>14</v>
      </c>
      <c r="C285" s="12">
        <v>5875</v>
      </c>
      <c r="D285" s="12">
        <v>279</v>
      </c>
      <c r="E285" s="12" t="s">
        <v>96</v>
      </c>
      <c r="F285" s="12">
        <v>1</v>
      </c>
      <c r="G285" s="12">
        <v>1</v>
      </c>
      <c r="H285" s="12">
        <v>3</v>
      </c>
      <c r="I285" s="12">
        <v>21</v>
      </c>
      <c r="J285" s="12">
        <f t="shared" si="14"/>
        <v>721</v>
      </c>
      <c r="K285" s="12">
        <v>75</v>
      </c>
      <c r="L285" s="12">
        <f t="shared" si="22"/>
        <v>54075</v>
      </c>
      <c r="M285" s="12"/>
      <c r="N285" s="12"/>
      <c r="O285" s="12"/>
      <c r="P285" s="12"/>
      <c r="Q285" s="12"/>
      <c r="R285" s="12"/>
      <c r="S285" s="12"/>
      <c r="T285" s="12">
        <f t="shared" si="23"/>
        <v>0</v>
      </c>
      <c r="U285" s="12"/>
      <c r="V285" s="12"/>
      <c r="W285" s="12">
        <f t="shared" si="13"/>
        <v>0</v>
      </c>
      <c r="X285" s="12">
        <f t="shared" si="15"/>
        <v>54075</v>
      </c>
      <c r="Y285" s="12">
        <v>0</v>
      </c>
      <c r="Z285" s="12">
        <v>50</v>
      </c>
      <c r="AA285" s="12">
        <v>0</v>
      </c>
      <c r="AB285" s="12">
        <v>0</v>
      </c>
    </row>
    <row r="286" spans="1:28" s="158" customFormat="1" ht="15" x14ac:dyDescent="0.25">
      <c r="A286" s="12">
        <v>276</v>
      </c>
      <c r="B286" s="12" t="s">
        <v>14</v>
      </c>
      <c r="C286" s="12">
        <v>2955</v>
      </c>
      <c r="D286" s="12">
        <v>168</v>
      </c>
      <c r="E286" s="12" t="s">
        <v>96</v>
      </c>
      <c r="F286" s="12">
        <v>1</v>
      </c>
      <c r="G286" s="12">
        <v>16</v>
      </c>
      <c r="H286" s="12"/>
      <c r="I286" s="12">
        <v>42</v>
      </c>
      <c r="J286" s="12">
        <f t="shared" si="14"/>
        <v>6442</v>
      </c>
      <c r="K286" s="12">
        <v>100</v>
      </c>
      <c r="L286" s="12">
        <f t="shared" si="22"/>
        <v>644200</v>
      </c>
      <c r="M286" s="12"/>
      <c r="N286" s="12"/>
      <c r="O286" s="12"/>
      <c r="P286" s="12"/>
      <c r="Q286" s="12"/>
      <c r="R286" s="12"/>
      <c r="S286" s="12"/>
      <c r="T286" s="12">
        <f t="shared" si="23"/>
        <v>0</v>
      </c>
      <c r="U286" s="12"/>
      <c r="V286" s="12"/>
      <c r="W286" s="12">
        <f t="shared" si="13"/>
        <v>0</v>
      </c>
      <c r="X286" s="12">
        <f t="shared" si="15"/>
        <v>644200</v>
      </c>
      <c r="Y286" s="12">
        <v>0</v>
      </c>
      <c r="Z286" s="12">
        <v>50</v>
      </c>
      <c r="AA286" s="12">
        <v>0</v>
      </c>
      <c r="AB286" s="12">
        <v>0</v>
      </c>
    </row>
    <row r="287" spans="1:28" s="158" customFormat="1" ht="15" x14ac:dyDescent="0.25">
      <c r="A287" s="12">
        <v>277</v>
      </c>
      <c r="B287" s="12" t="s">
        <v>14</v>
      </c>
      <c r="C287" s="12">
        <v>834</v>
      </c>
      <c r="D287" s="12">
        <v>12</v>
      </c>
      <c r="E287" s="12" t="s">
        <v>96</v>
      </c>
      <c r="F287" s="12">
        <v>1</v>
      </c>
      <c r="G287" s="12"/>
      <c r="H287" s="12">
        <v>1</v>
      </c>
      <c r="I287" s="12">
        <v>55</v>
      </c>
      <c r="J287" s="12">
        <f t="shared" si="14"/>
        <v>155</v>
      </c>
      <c r="K287" s="12">
        <v>430</v>
      </c>
      <c r="L287" s="12">
        <f t="shared" si="22"/>
        <v>66650</v>
      </c>
      <c r="M287" s="12"/>
      <c r="N287" s="12"/>
      <c r="O287" s="12"/>
      <c r="P287" s="12"/>
      <c r="Q287" s="12"/>
      <c r="R287" s="12"/>
      <c r="S287" s="12"/>
      <c r="T287" s="12">
        <f t="shared" si="23"/>
        <v>0</v>
      </c>
      <c r="U287" s="12"/>
      <c r="V287" s="12"/>
      <c r="W287" s="12">
        <f t="shared" si="13"/>
        <v>0</v>
      </c>
      <c r="X287" s="12">
        <f t="shared" si="15"/>
        <v>66650</v>
      </c>
      <c r="Y287" s="12">
        <v>0</v>
      </c>
      <c r="Z287" s="12">
        <v>50</v>
      </c>
      <c r="AA287" s="12">
        <v>0</v>
      </c>
      <c r="AB287" s="12">
        <v>0</v>
      </c>
    </row>
    <row r="288" spans="1:28" s="158" customFormat="1" ht="15" x14ac:dyDescent="0.25">
      <c r="A288" s="12">
        <v>278</v>
      </c>
      <c r="B288" s="12" t="s">
        <v>14</v>
      </c>
      <c r="C288" s="12">
        <v>840</v>
      </c>
      <c r="D288" s="12">
        <v>27</v>
      </c>
      <c r="E288" s="12" t="s">
        <v>96</v>
      </c>
      <c r="F288" s="12">
        <v>1</v>
      </c>
      <c r="G288" s="12"/>
      <c r="H288" s="12"/>
      <c r="I288" s="12">
        <v>79</v>
      </c>
      <c r="J288" s="12">
        <f t="shared" si="14"/>
        <v>79</v>
      </c>
      <c r="K288" s="12">
        <v>430</v>
      </c>
      <c r="L288" s="12">
        <f t="shared" si="22"/>
        <v>33970</v>
      </c>
      <c r="M288" s="12"/>
      <c r="N288" s="12"/>
      <c r="O288" s="12"/>
      <c r="P288" s="12"/>
      <c r="Q288" s="12"/>
      <c r="R288" s="12"/>
      <c r="S288" s="12"/>
      <c r="T288" s="12">
        <f t="shared" si="23"/>
        <v>0</v>
      </c>
      <c r="U288" s="12"/>
      <c r="V288" s="12"/>
      <c r="W288" s="12">
        <f t="shared" si="13"/>
        <v>0</v>
      </c>
      <c r="X288" s="12">
        <f t="shared" si="15"/>
        <v>33970</v>
      </c>
      <c r="Y288" s="12">
        <v>0</v>
      </c>
      <c r="Z288" s="12">
        <v>50</v>
      </c>
      <c r="AA288" s="12">
        <v>0</v>
      </c>
      <c r="AB288" s="12">
        <v>0</v>
      </c>
    </row>
    <row r="289" spans="1:28" s="158" customFormat="1" ht="15" x14ac:dyDescent="0.25">
      <c r="A289" s="12">
        <v>279</v>
      </c>
      <c r="B289" s="12" t="s">
        <v>14</v>
      </c>
      <c r="C289" s="12">
        <v>503</v>
      </c>
      <c r="D289" s="12">
        <v>259</v>
      </c>
      <c r="E289" s="12" t="s">
        <v>97</v>
      </c>
      <c r="F289" s="12">
        <v>2</v>
      </c>
      <c r="G289" s="12"/>
      <c r="H289" s="12">
        <v>1</v>
      </c>
      <c r="I289" s="12">
        <v>5</v>
      </c>
      <c r="J289" s="12">
        <f t="shared" si="14"/>
        <v>105</v>
      </c>
      <c r="K289" s="12">
        <v>430</v>
      </c>
      <c r="L289" s="12">
        <f t="shared" si="22"/>
        <v>45150</v>
      </c>
      <c r="M289" s="12">
        <v>1</v>
      </c>
      <c r="N289" s="12" t="s">
        <v>27</v>
      </c>
      <c r="O289" s="12" t="s">
        <v>16</v>
      </c>
      <c r="P289" s="12">
        <v>2</v>
      </c>
      <c r="Q289" s="12">
        <v>229</v>
      </c>
      <c r="R289" s="12"/>
      <c r="S289" s="12">
        <v>6400</v>
      </c>
      <c r="T289" s="12">
        <f t="shared" si="23"/>
        <v>1465600</v>
      </c>
      <c r="U289" s="12">
        <v>20</v>
      </c>
      <c r="V289" s="12">
        <f>T289*75%</f>
        <v>1099200</v>
      </c>
      <c r="W289" s="12">
        <f t="shared" si="13"/>
        <v>366400</v>
      </c>
      <c r="X289" s="12">
        <f t="shared" si="15"/>
        <v>411550</v>
      </c>
      <c r="Y289" s="12">
        <v>0</v>
      </c>
      <c r="Z289" s="12">
        <v>50</v>
      </c>
      <c r="AA289" s="12">
        <v>0</v>
      </c>
      <c r="AB289" s="12">
        <v>0</v>
      </c>
    </row>
    <row r="290" spans="1:28" s="158" customFormat="1" ht="15" x14ac:dyDescent="0.25">
      <c r="A290" s="12">
        <v>280</v>
      </c>
      <c r="B290" s="12" t="s">
        <v>14</v>
      </c>
      <c r="C290" s="12">
        <v>4047</v>
      </c>
      <c r="D290" s="12">
        <v>250</v>
      </c>
      <c r="E290" s="12" t="s">
        <v>97</v>
      </c>
      <c r="F290" s="12">
        <v>1</v>
      </c>
      <c r="G290" s="12">
        <v>1</v>
      </c>
      <c r="H290" s="12">
        <v>3</v>
      </c>
      <c r="I290" s="12">
        <v>38</v>
      </c>
      <c r="J290" s="12">
        <f t="shared" si="14"/>
        <v>738</v>
      </c>
      <c r="K290" s="12">
        <v>110</v>
      </c>
      <c r="L290" s="12">
        <f t="shared" si="22"/>
        <v>81180</v>
      </c>
      <c r="M290" s="12"/>
      <c r="N290" s="12"/>
      <c r="O290" s="12"/>
      <c r="P290" s="12"/>
      <c r="Q290" s="12"/>
      <c r="R290" s="12"/>
      <c r="S290" s="12"/>
      <c r="T290" s="12">
        <f t="shared" si="23"/>
        <v>0</v>
      </c>
      <c r="U290" s="12"/>
      <c r="V290" s="12"/>
      <c r="W290" s="12">
        <f t="shared" si="13"/>
        <v>0</v>
      </c>
      <c r="X290" s="12">
        <f t="shared" si="15"/>
        <v>81180</v>
      </c>
      <c r="Y290" s="12">
        <v>0</v>
      </c>
      <c r="Z290" s="12">
        <v>50</v>
      </c>
      <c r="AA290" s="12">
        <v>0</v>
      </c>
      <c r="AB290" s="12">
        <v>0</v>
      </c>
    </row>
    <row r="291" spans="1:28" s="158" customFormat="1" ht="15" x14ac:dyDescent="0.25">
      <c r="A291" s="12">
        <v>281</v>
      </c>
      <c r="B291" s="12" t="s">
        <v>14</v>
      </c>
      <c r="C291" s="12">
        <v>2564</v>
      </c>
      <c r="D291" s="12">
        <v>17</v>
      </c>
      <c r="E291" s="12" t="s">
        <v>97</v>
      </c>
      <c r="F291" s="12">
        <v>1</v>
      </c>
      <c r="G291" s="12">
        <v>6</v>
      </c>
      <c r="H291" s="12"/>
      <c r="I291" s="12">
        <v>79</v>
      </c>
      <c r="J291" s="12">
        <f t="shared" si="14"/>
        <v>2479</v>
      </c>
      <c r="K291" s="12">
        <v>100</v>
      </c>
      <c r="L291" s="12">
        <f t="shared" si="22"/>
        <v>247900</v>
      </c>
      <c r="M291" s="12"/>
      <c r="N291" s="12"/>
      <c r="O291" s="12"/>
      <c r="P291" s="12"/>
      <c r="Q291" s="12"/>
      <c r="R291" s="12"/>
      <c r="S291" s="12"/>
      <c r="T291" s="12">
        <f t="shared" si="23"/>
        <v>0</v>
      </c>
      <c r="U291" s="12"/>
      <c r="V291" s="12"/>
      <c r="W291" s="12">
        <f t="shared" si="13"/>
        <v>0</v>
      </c>
      <c r="X291" s="12">
        <f t="shared" si="15"/>
        <v>247900</v>
      </c>
      <c r="Y291" s="12">
        <v>0</v>
      </c>
      <c r="Z291" s="12">
        <v>50</v>
      </c>
      <c r="AA291" s="12">
        <v>0</v>
      </c>
      <c r="AB291" s="12">
        <v>0</v>
      </c>
    </row>
    <row r="292" spans="1:28" s="158" customFormat="1" ht="15" x14ac:dyDescent="0.25">
      <c r="A292" s="12">
        <v>282</v>
      </c>
      <c r="B292" s="12" t="s">
        <v>14</v>
      </c>
      <c r="C292" s="12">
        <v>4784</v>
      </c>
      <c r="D292" s="12">
        <v>148</v>
      </c>
      <c r="E292" s="12" t="s">
        <v>97</v>
      </c>
      <c r="F292" s="12">
        <v>1</v>
      </c>
      <c r="G292" s="12"/>
      <c r="H292" s="12">
        <v>3</v>
      </c>
      <c r="I292" s="12">
        <v>40</v>
      </c>
      <c r="J292" s="12">
        <f t="shared" si="14"/>
        <v>340</v>
      </c>
      <c r="K292" s="12">
        <v>75</v>
      </c>
      <c r="L292" s="12">
        <f t="shared" si="22"/>
        <v>25500</v>
      </c>
      <c r="M292" s="12"/>
      <c r="N292" s="12"/>
      <c r="O292" s="12"/>
      <c r="P292" s="12"/>
      <c r="Q292" s="12"/>
      <c r="R292" s="12"/>
      <c r="S292" s="12"/>
      <c r="T292" s="12">
        <f t="shared" si="23"/>
        <v>0</v>
      </c>
      <c r="U292" s="12"/>
      <c r="V292" s="12"/>
      <c r="W292" s="12">
        <f t="shared" si="13"/>
        <v>0</v>
      </c>
      <c r="X292" s="12">
        <f t="shared" si="15"/>
        <v>25500</v>
      </c>
      <c r="Y292" s="12">
        <v>0</v>
      </c>
      <c r="Z292" s="12">
        <v>50</v>
      </c>
      <c r="AA292" s="12">
        <v>0</v>
      </c>
      <c r="AB292" s="12">
        <v>0</v>
      </c>
    </row>
    <row r="293" spans="1:28" s="158" customFormat="1" ht="15" x14ac:dyDescent="0.25">
      <c r="A293" s="12">
        <v>283</v>
      </c>
      <c r="B293" s="12" t="s">
        <v>14</v>
      </c>
      <c r="C293" s="12">
        <v>1888</v>
      </c>
      <c r="D293" s="12">
        <v>226</v>
      </c>
      <c r="E293" s="12" t="s">
        <v>97</v>
      </c>
      <c r="F293" s="12">
        <v>1</v>
      </c>
      <c r="G293" s="12">
        <v>13</v>
      </c>
      <c r="H293" s="12">
        <v>2</v>
      </c>
      <c r="I293" s="12">
        <v>63</v>
      </c>
      <c r="J293" s="12">
        <f t="shared" si="14"/>
        <v>5463</v>
      </c>
      <c r="K293" s="12">
        <v>75</v>
      </c>
      <c r="L293" s="12">
        <f t="shared" si="22"/>
        <v>409725</v>
      </c>
      <c r="M293" s="12"/>
      <c r="N293" s="12"/>
      <c r="O293" s="12"/>
      <c r="P293" s="12"/>
      <c r="Q293" s="12"/>
      <c r="R293" s="12"/>
      <c r="S293" s="12"/>
      <c r="T293" s="12">
        <f t="shared" si="23"/>
        <v>0</v>
      </c>
      <c r="U293" s="12"/>
      <c r="V293" s="12"/>
      <c r="W293" s="12">
        <f t="shared" si="13"/>
        <v>0</v>
      </c>
      <c r="X293" s="12">
        <f t="shared" si="15"/>
        <v>409725</v>
      </c>
      <c r="Y293" s="12">
        <v>0</v>
      </c>
      <c r="Z293" s="12">
        <v>50</v>
      </c>
      <c r="AA293" s="12">
        <v>0</v>
      </c>
      <c r="AB293" s="12">
        <v>0</v>
      </c>
    </row>
    <row r="294" spans="1:28" s="158" customFormat="1" ht="15" x14ac:dyDescent="0.25">
      <c r="A294" s="12">
        <v>284</v>
      </c>
      <c r="B294" s="12" t="s">
        <v>14</v>
      </c>
      <c r="C294" s="12">
        <v>512</v>
      </c>
      <c r="D294" s="12">
        <v>269</v>
      </c>
      <c r="E294" s="12" t="s">
        <v>98</v>
      </c>
      <c r="F294" s="12">
        <v>2</v>
      </c>
      <c r="G294" s="12"/>
      <c r="H294" s="12"/>
      <c r="I294" s="12">
        <v>73</v>
      </c>
      <c r="J294" s="12">
        <f t="shared" si="14"/>
        <v>73</v>
      </c>
      <c r="K294" s="12">
        <v>430</v>
      </c>
      <c r="L294" s="12">
        <f t="shared" si="22"/>
        <v>31390</v>
      </c>
      <c r="M294" s="12">
        <v>1</v>
      </c>
      <c r="N294" s="12" t="s">
        <v>27</v>
      </c>
      <c r="O294" s="12" t="s">
        <v>16</v>
      </c>
      <c r="P294" s="12">
        <v>2</v>
      </c>
      <c r="Q294" s="12">
        <v>528</v>
      </c>
      <c r="R294" s="12"/>
      <c r="S294" s="12">
        <v>6400</v>
      </c>
      <c r="T294" s="12">
        <f t="shared" si="23"/>
        <v>3379200</v>
      </c>
      <c r="U294" s="12">
        <v>15</v>
      </c>
      <c r="V294" s="12">
        <f>T294*40%</f>
        <v>1351680</v>
      </c>
      <c r="W294" s="12">
        <f t="shared" si="13"/>
        <v>2027520</v>
      </c>
      <c r="X294" s="12">
        <f t="shared" si="15"/>
        <v>2058910</v>
      </c>
      <c r="Y294" s="12">
        <v>0</v>
      </c>
      <c r="Z294" s="12">
        <v>50</v>
      </c>
      <c r="AA294" s="12">
        <v>0</v>
      </c>
      <c r="AB294" s="12">
        <v>0</v>
      </c>
    </row>
    <row r="295" spans="1:28" s="158" customFormat="1" ht="15" x14ac:dyDescent="0.25">
      <c r="A295" s="12">
        <v>285</v>
      </c>
      <c r="B295" s="12" t="s">
        <v>14</v>
      </c>
      <c r="C295" s="12">
        <v>5739</v>
      </c>
      <c r="D295" s="12">
        <v>154</v>
      </c>
      <c r="E295" s="12" t="s">
        <v>98</v>
      </c>
      <c r="F295" s="12">
        <v>2</v>
      </c>
      <c r="G295" s="12"/>
      <c r="H295" s="12"/>
      <c r="I295" s="12">
        <v>11</v>
      </c>
      <c r="J295" s="12">
        <f t="shared" si="14"/>
        <v>11</v>
      </c>
      <c r="K295" s="12">
        <v>430</v>
      </c>
      <c r="L295" s="12">
        <f t="shared" si="22"/>
        <v>4730</v>
      </c>
      <c r="M295" s="12"/>
      <c r="N295" s="12"/>
      <c r="O295" s="12"/>
      <c r="P295" s="12"/>
      <c r="Q295" s="12"/>
      <c r="R295" s="12"/>
      <c r="S295" s="12"/>
      <c r="T295" s="12">
        <f t="shared" si="23"/>
        <v>0</v>
      </c>
      <c r="U295" s="12"/>
      <c r="V295" s="12"/>
      <c r="W295" s="12">
        <f t="shared" si="13"/>
        <v>0</v>
      </c>
      <c r="X295" s="12">
        <f t="shared" si="15"/>
        <v>4730</v>
      </c>
      <c r="Y295" s="12">
        <v>0</v>
      </c>
      <c r="Z295" s="12">
        <v>50</v>
      </c>
      <c r="AA295" s="12">
        <v>0</v>
      </c>
      <c r="AB295" s="12">
        <v>0</v>
      </c>
    </row>
    <row r="296" spans="1:28" s="158" customFormat="1" ht="15" x14ac:dyDescent="0.25">
      <c r="A296" s="12">
        <v>286</v>
      </c>
      <c r="B296" s="12" t="s">
        <v>14</v>
      </c>
      <c r="C296" s="12">
        <v>5278</v>
      </c>
      <c r="D296" s="12">
        <v>139</v>
      </c>
      <c r="E296" s="12" t="s">
        <v>98</v>
      </c>
      <c r="F296" s="12">
        <v>1</v>
      </c>
      <c r="G296" s="12"/>
      <c r="H296" s="12">
        <v>2</v>
      </c>
      <c r="I296" s="12">
        <v>3</v>
      </c>
      <c r="J296" s="12">
        <f t="shared" si="14"/>
        <v>203</v>
      </c>
      <c r="K296" s="12">
        <v>75</v>
      </c>
      <c r="L296" s="12">
        <f t="shared" si="22"/>
        <v>15225</v>
      </c>
      <c r="M296" s="12"/>
      <c r="N296" s="12"/>
      <c r="O296" s="12"/>
      <c r="P296" s="12"/>
      <c r="Q296" s="12"/>
      <c r="R296" s="12"/>
      <c r="S296" s="12"/>
      <c r="T296" s="12">
        <f t="shared" si="23"/>
        <v>0</v>
      </c>
      <c r="U296" s="12"/>
      <c r="V296" s="12"/>
      <c r="W296" s="12">
        <f t="shared" si="13"/>
        <v>0</v>
      </c>
      <c r="X296" s="12">
        <f t="shared" si="15"/>
        <v>15225</v>
      </c>
      <c r="Y296" s="12">
        <v>0</v>
      </c>
      <c r="Z296" s="12">
        <v>50</v>
      </c>
      <c r="AA296" s="12">
        <v>0</v>
      </c>
      <c r="AB296" s="12">
        <v>0</v>
      </c>
    </row>
    <row r="297" spans="1:28" s="158" customFormat="1" ht="15" x14ac:dyDescent="0.25">
      <c r="A297" s="12">
        <v>287</v>
      </c>
      <c r="B297" s="12" t="s">
        <v>14</v>
      </c>
      <c r="C297" s="12">
        <v>4645</v>
      </c>
      <c r="D297" s="12">
        <v>51</v>
      </c>
      <c r="E297" s="12" t="s">
        <v>98</v>
      </c>
      <c r="F297" s="12">
        <v>1</v>
      </c>
      <c r="G297" s="12"/>
      <c r="H297" s="12">
        <v>1</v>
      </c>
      <c r="I297" s="12">
        <v>90</v>
      </c>
      <c r="J297" s="12">
        <f t="shared" si="14"/>
        <v>190</v>
      </c>
      <c r="K297" s="12">
        <v>430</v>
      </c>
      <c r="L297" s="12">
        <f t="shared" si="22"/>
        <v>81700</v>
      </c>
      <c r="M297" s="12"/>
      <c r="N297" s="12"/>
      <c r="O297" s="12"/>
      <c r="P297" s="12"/>
      <c r="Q297" s="12"/>
      <c r="R297" s="12"/>
      <c r="S297" s="12"/>
      <c r="T297" s="12">
        <f t="shared" si="23"/>
        <v>0</v>
      </c>
      <c r="U297" s="12"/>
      <c r="V297" s="12"/>
      <c r="W297" s="12">
        <f t="shared" si="13"/>
        <v>0</v>
      </c>
      <c r="X297" s="12">
        <f t="shared" si="15"/>
        <v>81700</v>
      </c>
      <c r="Y297" s="12">
        <v>0</v>
      </c>
      <c r="Z297" s="12">
        <v>50</v>
      </c>
      <c r="AA297" s="12">
        <v>0</v>
      </c>
      <c r="AB297" s="12">
        <v>0</v>
      </c>
    </row>
    <row r="298" spans="1:28" s="158" customFormat="1" ht="15" x14ac:dyDescent="0.25">
      <c r="A298" s="12">
        <v>288</v>
      </c>
      <c r="B298" s="12" t="s">
        <v>14</v>
      </c>
      <c r="C298" s="12">
        <v>826</v>
      </c>
      <c r="D298" s="12">
        <v>4</v>
      </c>
      <c r="E298" s="12" t="s">
        <v>98</v>
      </c>
      <c r="F298" s="12">
        <v>1</v>
      </c>
      <c r="G298" s="12"/>
      <c r="H298" s="12">
        <v>1</v>
      </c>
      <c r="I298" s="12">
        <v>20</v>
      </c>
      <c r="J298" s="12">
        <f t="shared" si="14"/>
        <v>120</v>
      </c>
      <c r="K298" s="12">
        <v>75</v>
      </c>
      <c r="L298" s="12">
        <f t="shared" si="22"/>
        <v>9000</v>
      </c>
      <c r="M298" s="12"/>
      <c r="N298" s="12"/>
      <c r="O298" s="12"/>
      <c r="P298" s="12"/>
      <c r="Q298" s="12"/>
      <c r="R298" s="12"/>
      <c r="S298" s="12"/>
      <c r="T298" s="12">
        <f t="shared" si="23"/>
        <v>0</v>
      </c>
      <c r="U298" s="12"/>
      <c r="V298" s="12"/>
      <c r="W298" s="12">
        <f t="shared" si="13"/>
        <v>0</v>
      </c>
      <c r="X298" s="12">
        <f t="shared" si="15"/>
        <v>9000</v>
      </c>
      <c r="Y298" s="12">
        <v>0</v>
      </c>
      <c r="Z298" s="12">
        <v>50</v>
      </c>
      <c r="AA298" s="12">
        <v>0</v>
      </c>
      <c r="AB298" s="12">
        <v>0</v>
      </c>
    </row>
    <row r="299" spans="1:28" s="158" customFormat="1" ht="15" x14ac:dyDescent="0.25">
      <c r="A299" s="12">
        <v>289</v>
      </c>
      <c r="B299" s="12" t="s">
        <v>14</v>
      </c>
      <c r="C299" s="12">
        <v>805</v>
      </c>
      <c r="D299" s="12">
        <v>277</v>
      </c>
      <c r="E299" s="12" t="s">
        <v>98</v>
      </c>
      <c r="F299" s="12">
        <v>1</v>
      </c>
      <c r="G299" s="12"/>
      <c r="H299" s="12"/>
      <c r="I299" s="12">
        <v>40</v>
      </c>
      <c r="J299" s="12">
        <f t="shared" si="14"/>
        <v>40</v>
      </c>
      <c r="K299" s="12">
        <v>430</v>
      </c>
      <c r="L299" s="12">
        <f t="shared" si="22"/>
        <v>17200</v>
      </c>
      <c r="M299" s="12"/>
      <c r="N299" s="12"/>
      <c r="O299" s="12"/>
      <c r="P299" s="12"/>
      <c r="Q299" s="12"/>
      <c r="R299" s="12"/>
      <c r="S299" s="12"/>
      <c r="T299" s="12">
        <f t="shared" si="23"/>
        <v>0</v>
      </c>
      <c r="U299" s="12"/>
      <c r="V299" s="12"/>
      <c r="W299" s="12">
        <f t="shared" si="13"/>
        <v>0</v>
      </c>
      <c r="X299" s="12">
        <f t="shared" si="15"/>
        <v>17200</v>
      </c>
      <c r="Y299" s="12">
        <v>0</v>
      </c>
      <c r="Z299" s="12">
        <v>50</v>
      </c>
      <c r="AA299" s="12">
        <v>0</v>
      </c>
      <c r="AB299" s="12">
        <v>0</v>
      </c>
    </row>
    <row r="300" spans="1:28" s="158" customFormat="1" ht="15" x14ac:dyDescent="0.25">
      <c r="A300" s="12">
        <v>290</v>
      </c>
      <c r="B300" s="12" t="s">
        <v>14</v>
      </c>
      <c r="C300" s="12">
        <v>5584</v>
      </c>
      <c r="D300" s="12">
        <v>138</v>
      </c>
      <c r="E300" s="12" t="s">
        <v>98</v>
      </c>
      <c r="F300" s="12">
        <v>1</v>
      </c>
      <c r="G300" s="12">
        <v>1</v>
      </c>
      <c r="H300" s="12">
        <v>2</v>
      </c>
      <c r="I300" s="12">
        <v>51</v>
      </c>
      <c r="J300" s="12">
        <f t="shared" si="14"/>
        <v>651</v>
      </c>
      <c r="K300" s="12">
        <v>100</v>
      </c>
      <c r="L300" s="12">
        <f t="shared" si="22"/>
        <v>65100</v>
      </c>
      <c r="M300" s="12"/>
      <c r="N300" s="12"/>
      <c r="O300" s="12"/>
      <c r="P300" s="12"/>
      <c r="Q300" s="12"/>
      <c r="R300" s="12"/>
      <c r="S300" s="12"/>
      <c r="T300" s="12">
        <f t="shared" si="23"/>
        <v>0</v>
      </c>
      <c r="U300" s="12"/>
      <c r="V300" s="12"/>
      <c r="W300" s="12">
        <f t="shared" si="13"/>
        <v>0</v>
      </c>
      <c r="X300" s="12">
        <f t="shared" si="15"/>
        <v>65100</v>
      </c>
      <c r="Y300" s="12">
        <v>0</v>
      </c>
      <c r="Z300" s="12">
        <v>50</v>
      </c>
      <c r="AA300" s="12">
        <v>0</v>
      </c>
      <c r="AB300" s="12">
        <v>0</v>
      </c>
    </row>
    <row r="301" spans="1:28" s="158" customFormat="1" ht="15" x14ac:dyDescent="0.25">
      <c r="A301" s="12">
        <v>291</v>
      </c>
      <c r="B301" s="12" t="s">
        <v>14</v>
      </c>
      <c r="C301" s="12">
        <v>2956</v>
      </c>
      <c r="D301" s="12">
        <v>169</v>
      </c>
      <c r="E301" s="12" t="s">
        <v>98</v>
      </c>
      <c r="F301" s="12">
        <v>1</v>
      </c>
      <c r="G301" s="12">
        <v>15</v>
      </c>
      <c r="H301" s="12">
        <v>2</v>
      </c>
      <c r="I301" s="12">
        <v>66</v>
      </c>
      <c r="J301" s="12">
        <f t="shared" si="14"/>
        <v>6266</v>
      </c>
      <c r="K301" s="12">
        <v>75</v>
      </c>
      <c r="L301" s="12">
        <f t="shared" si="22"/>
        <v>469950</v>
      </c>
      <c r="M301" s="12"/>
      <c r="N301" s="12"/>
      <c r="O301" s="12"/>
      <c r="P301" s="12"/>
      <c r="Q301" s="12"/>
      <c r="R301" s="12"/>
      <c r="S301" s="12"/>
      <c r="T301" s="12">
        <f t="shared" si="23"/>
        <v>0</v>
      </c>
      <c r="U301" s="12"/>
      <c r="V301" s="12"/>
      <c r="W301" s="12">
        <f t="shared" si="13"/>
        <v>0</v>
      </c>
      <c r="X301" s="12">
        <f t="shared" si="15"/>
        <v>469950</v>
      </c>
      <c r="Y301" s="12">
        <v>0</v>
      </c>
      <c r="Z301" s="12">
        <v>50</v>
      </c>
      <c r="AA301" s="12">
        <v>0</v>
      </c>
      <c r="AB301" s="12">
        <v>0</v>
      </c>
    </row>
    <row r="302" spans="1:28" s="158" customFormat="1" ht="15" x14ac:dyDescent="0.25">
      <c r="A302" s="12">
        <v>292</v>
      </c>
      <c r="B302" s="12" t="s">
        <v>52</v>
      </c>
      <c r="C302" s="12"/>
      <c r="D302" s="12"/>
      <c r="E302" s="12" t="s">
        <v>98</v>
      </c>
      <c r="F302" s="12">
        <v>1</v>
      </c>
      <c r="G302" s="12">
        <v>42</v>
      </c>
      <c r="H302" s="12"/>
      <c r="I302" s="12">
        <v>80</v>
      </c>
      <c r="J302" s="12">
        <f t="shared" si="14"/>
        <v>16880</v>
      </c>
      <c r="K302" s="12">
        <v>75</v>
      </c>
      <c r="L302" s="12">
        <f t="shared" si="22"/>
        <v>1266000</v>
      </c>
      <c r="M302" s="12"/>
      <c r="N302" s="12"/>
      <c r="O302" s="12"/>
      <c r="P302" s="12"/>
      <c r="Q302" s="12"/>
      <c r="R302" s="12"/>
      <c r="S302" s="12"/>
      <c r="T302" s="12">
        <f t="shared" si="23"/>
        <v>0</v>
      </c>
      <c r="U302" s="12"/>
      <c r="V302" s="12"/>
      <c r="W302" s="12">
        <f t="shared" si="13"/>
        <v>0</v>
      </c>
      <c r="X302" s="12">
        <f t="shared" si="15"/>
        <v>1266000</v>
      </c>
      <c r="Y302" s="12">
        <v>0</v>
      </c>
      <c r="Z302" s="12">
        <v>0</v>
      </c>
      <c r="AA302" s="12">
        <v>1266000</v>
      </c>
      <c r="AB302" s="12">
        <v>0.01</v>
      </c>
    </row>
    <row r="303" spans="1:28" s="158" customFormat="1" ht="15" x14ac:dyDescent="0.25">
      <c r="A303" s="12">
        <v>293</v>
      </c>
      <c r="B303" s="12" t="s">
        <v>14</v>
      </c>
      <c r="C303" s="12">
        <v>2488</v>
      </c>
      <c r="D303" s="12">
        <v>13</v>
      </c>
      <c r="E303" s="12" t="s">
        <v>98</v>
      </c>
      <c r="F303" s="12">
        <v>1</v>
      </c>
      <c r="G303" s="12">
        <v>7</v>
      </c>
      <c r="H303" s="12">
        <v>3</v>
      </c>
      <c r="I303" s="12">
        <v>47</v>
      </c>
      <c r="J303" s="12">
        <f t="shared" si="14"/>
        <v>3147</v>
      </c>
      <c r="K303" s="12">
        <v>130</v>
      </c>
      <c r="L303" s="12">
        <f t="shared" si="22"/>
        <v>409110</v>
      </c>
      <c r="M303" s="12"/>
      <c r="N303" s="12"/>
      <c r="O303" s="12"/>
      <c r="P303" s="12"/>
      <c r="Q303" s="12"/>
      <c r="R303" s="12"/>
      <c r="S303" s="12"/>
      <c r="T303" s="12">
        <f t="shared" si="23"/>
        <v>0</v>
      </c>
      <c r="U303" s="12"/>
      <c r="V303" s="12"/>
      <c r="W303" s="12">
        <f t="shared" si="13"/>
        <v>0</v>
      </c>
      <c r="X303" s="12">
        <f t="shared" si="15"/>
        <v>409110</v>
      </c>
      <c r="Y303" s="12">
        <v>0</v>
      </c>
      <c r="Z303" s="12">
        <v>50</v>
      </c>
      <c r="AA303" s="12">
        <v>0</v>
      </c>
      <c r="AB303" s="12">
        <v>0</v>
      </c>
    </row>
    <row r="304" spans="1:28" s="158" customFormat="1" ht="15" x14ac:dyDescent="0.25">
      <c r="A304" s="12">
        <v>294</v>
      </c>
      <c r="B304" s="12" t="s">
        <v>14</v>
      </c>
      <c r="C304" s="12">
        <v>4810</v>
      </c>
      <c r="D304" s="12">
        <v>154</v>
      </c>
      <c r="E304" s="12" t="s">
        <v>99</v>
      </c>
      <c r="F304" s="12">
        <v>2</v>
      </c>
      <c r="G304" s="12">
        <v>4</v>
      </c>
      <c r="H304" s="12">
        <v>2</v>
      </c>
      <c r="I304" s="12">
        <v>9</v>
      </c>
      <c r="J304" s="12">
        <f t="shared" si="14"/>
        <v>1809</v>
      </c>
      <c r="K304" s="12">
        <v>75</v>
      </c>
      <c r="L304" s="12">
        <f t="shared" si="22"/>
        <v>135675</v>
      </c>
      <c r="M304" s="12">
        <v>1</v>
      </c>
      <c r="N304" s="12" t="s">
        <v>27</v>
      </c>
      <c r="O304" s="12" t="s">
        <v>16</v>
      </c>
      <c r="P304" s="12">
        <v>2</v>
      </c>
      <c r="Q304" s="12">
        <v>108</v>
      </c>
      <c r="R304" s="12"/>
      <c r="S304" s="12">
        <v>6400</v>
      </c>
      <c r="T304" s="12">
        <f t="shared" si="23"/>
        <v>691200</v>
      </c>
      <c r="U304" s="12">
        <v>10</v>
      </c>
      <c r="V304" s="12">
        <f>T304*30%</f>
        <v>207360</v>
      </c>
      <c r="W304" s="12">
        <f t="shared" si="13"/>
        <v>483840</v>
      </c>
      <c r="X304" s="12">
        <f t="shared" si="15"/>
        <v>619515</v>
      </c>
      <c r="Y304" s="12">
        <v>0</v>
      </c>
      <c r="Z304" s="12">
        <v>50</v>
      </c>
      <c r="AA304" s="12">
        <v>0</v>
      </c>
      <c r="AB304" s="12">
        <v>0</v>
      </c>
    </row>
    <row r="305" spans="1:28" s="158" customFormat="1" ht="15" x14ac:dyDescent="0.25">
      <c r="A305" s="12">
        <v>295</v>
      </c>
      <c r="B305" s="12" t="s">
        <v>14</v>
      </c>
      <c r="C305" s="12">
        <v>4556</v>
      </c>
      <c r="D305" s="12">
        <v>42</v>
      </c>
      <c r="E305" s="12" t="s">
        <v>100</v>
      </c>
      <c r="F305" s="12">
        <v>2</v>
      </c>
      <c r="G305" s="12"/>
      <c r="H305" s="12"/>
      <c r="I305" s="12">
        <v>50</v>
      </c>
      <c r="J305" s="12">
        <f t="shared" si="14"/>
        <v>50</v>
      </c>
      <c r="K305" s="12">
        <v>75</v>
      </c>
      <c r="L305" s="12">
        <f t="shared" si="22"/>
        <v>3750</v>
      </c>
      <c r="M305" s="12">
        <v>1</v>
      </c>
      <c r="N305" s="12" t="s">
        <v>27</v>
      </c>
      <c r="O305" s="12" t="s">
        <v>16</v>
      </c>
      <c r="P305" s="12">
        <v>2</v>
      </c>
      <c r="Q305" s="12">
        <v>98</v>
      </c>
      <c r="R305" s="12"/>
      <c r="S305" s="12">
        <v>6400</v>
      </c>
      <c r="T305" s="12">
        <f t="shared" si="23"/>
        <v>627200</v>
      </c>
      <c r="U305" s="12">
        <v>20</v>
      </c>
      <c r="V305" s="12">
        <f>T305*75%</f>
        <v>470400</v>
      </c>
      <c r="W305" s="12">
        <f t="shared" si="13"/>
        <v>156800</v>
      </c>
      <c r="X305" s="12">
        <f t="shared" si="15"/>
        <v>160550</v>
      </c>
      <c r="Y305" s="12">
        <v>0</v>
      </c>
      <c r="Z305" s="12">
        <v>50</v>
      </c>
      <c r="AA305" s="12">
        <v>0</v>
      </c>
      <c r="AB305" s="12">
        <v>0</v>
      </c>
    </row>
    <row r="306" spans="1:28" s="158" customFormat="1" ht="15" x14ac:dyDescent="0.25">
      <c r="A306" s="12">
        <v>296</v>
      </c>
      <c r="B306" s="12" t="s">
        <v>14</v>
      </c>
      <c r="C306" s="12">
        <v>4488</v>
      </c>
      <c r="D306" s="12">
        <v>184</v>
      </c>
      <c r="E306" s="12" t="s">
        <v>100</v>
      </c>
      <c r="F306" s="12">
        <v>1</v>
      </c>
      <c r="G306" s="12">
        <v>7</v>
      </c>
      <c r="H306" s="12">
        <v>1</v>
      </c>
      <c r="I306" s="12">
        <v>20</v>
      </c>
      <c r="J306" s="12">
        <f t="shared" si="14"/>
        <v>2920</v>
      </c>
      <c r="K306" s="12">
        <v>130</v>
      </c>
      <c r="L306" s="12">
        <f t="shared" si="22"/>
        <v>379600</v>
      </c>
      <c r="M306" s="12"/>
      <c r="N306" s="12"/>
      <c r="O306" s="12"/>
      <c r="P306" s="12"/>
      <c r="Q306" s="12"/>
      <c r="R306" s="12"/>
      <c r="S306" s="12"/>
      <c r="T306" s="12">
        <f t="shared" si="23"/>
        <v>0</v>
      </c>
      <c r="U306" s="12"/>
      <c r="V306" s="12"/>
      <c r="W306" s="12">
        <f t="shared" si="13"/>
        <v>0</v>
      </c>
      <c r="X306" s="12">
        <f t="shared" si="15"/>
        <v>379600</v>
      </c>
      <c r="Y306" s="12">
        <v>0</v>
      </c>
      <c r="Z306" s="12">
        <v>50</v>
      </c>
      <c r="AA306" s="12">
        <v>0</v>
      </c>
      <c r="AB306" s="12">
        <v>0</v>
      </c>
    </row>
    <row r="307" spans="1:28" s="158" customFormat="1" ht="15" x14ac:dyDescent="0.25">
      <c r="A307" s="12">
        <v>297</v>
      </c>
      <c r="B307" s="12" t="s">
        <v>14</v>
      </c>
      <c r="C307" s="12"/>
      <c r="D307" s="12">
        <v>263</v>
      </c>
      <c r="E307" s="12" t="s">
        <v>101</v>
      </c>
      <c r="F307" s="12">
        <v>2</v>
      </c>
      <c r="G307" s="12"/>
      <c r="H307" s="12"/>
      <c r="I307" s="12">
        <v>60</v>
      </c>
      <c r="J307" s="12">
        <f t="shared" si="14"/>
        <v>60</v>
      </c>
      <c r="K307" s="12">
        <v>430</v>
      </c>
      <c r="L307" s="12">
        <f t="shared" si="22"/>
        <v>25800</v>
      </c>
      <c r="M307" s="12">
        <v>1</v>
      </c>
      <c r="N307" s="12" t="s">
        <v>27</v>
      </c>
      <c r="O307" s="12" t="s">
        <v>16</v>
      </c>
      <c r="P307" s="12">
        <v>2</v>
      </c>
      <c r="Q307" s="12">
        <v>213</v>
      </c>
      <c r="R307" s="12"/>
      <c r="S307" s="12">
        <v>6400</v>
      </c>
      <c r="T307" s="12">
        <f t="shared" si="23"/>
        <v>1363200</v>
      </c>
      <c r="U307" s="12">
        <v>15</v>
      </c>
      <c r="V307" s="12">
        <f>T307*40%</f>
        <v>545280</v>
      </c>
      <c r="W307" s="12">
        <f t="shared" si="13"/>
        <v>817920</v>
      </c>
      <c r="X307" s="12">
        <f t="shared" si="15"/>
        <v>843720</v>
      </c>
      <c r="Y307" s="12">
        <v>0</v>
      </c>
      <c r="Z307" s="12">
        <v>50</v>
      </c>
      <c r="AA307" s="12">
        <v>0</v>
      </c>
      <c r="AB307" s="12">
        <v>0</v>
      </c>
    </row>
    <row r="308" spans="1:28" s="158" customFormat="1" ht="15" x14ac:dyDescent="0.25">
      <c r="A308" s="12">
        <v>298</v>
      </c>
      <c r="B308" s="12" t="s">
        <v>14</v>
      </c>
      <c r="C308" s="12">
        <v>5147</v>
      </c>
      <c r="D308" s="12">
        <v>245</v>
      </c>
      <c r="E308" s="12" t="s">
        <v>101</v>
      </c>
      <c r="F308" s="12">
        <v>1</v>
      </c>
      <c r="G308" s="12">
        <v>12</v>
      </c>
      <c r="H308" s="12">
        <v>2</v>
      </c>
      <c r="I308" s="12">
        <v>72</v>
      </c>
      <c r="J308" s="12">
        <f t="shared" si="14"/>
        <v>5072</v>
      </c>
      <c r="K308" s="12">
        <v>75</v>
      </c>
      <c r="L308" s="12">
        <f t="shared" si="22"/>
        <v>380400</v>
      </c>
      <c r="M308" s="12"/>
      <c r="N308" s="12"/>
      <c r="O308" s="12"/>
      <c r="P308" s="12"/>
      <c r="Q308" s="12"/>
      <c r="R308" s="12"/>
      <c r="S308" s="12"/>
      <c r="T308" s="12">
        <f t="shared" si="23"/>
        <v>0</v>
      </c>
      <c r="U308" s="12"/>
      <c r="V308" s="12"/>
      <c r="W308" s="12">
        <f t="shared" si="13"/>
        <v>0</v>
      </c>
      <c r="X308" s="12">
        <f t="shared" si="15"/>
        <v>380400</v>
      </c>
      <c r="Y308" s="12">
        <v>0</v>
      </c>
      <c r="Z308" s="12">
        <v>50</v>
      </c>
      <c r="AA308" s="12">
        <v>0</v>
      </c>
      <c r="AB308" s="12">
        <v>0</v>
      </c>
    </row>
    <row r="309" spans="1:28" s="158" customFormat="1" ht="15" x14ac:dyDescent="0.25">
      <c r="A309" s="12">
        <v>299</v>
      </c>
      <c r="B309" s="12" t="s">
        <v>24</v>
      </c>
      <c r="C309" s="12"/>
      <c r="D309" s="12"/>
      <c r="E309" s="12" t="s">
        <v>101</v>
      </c>
      <c r="F309" s="12">
        <v>1</v>
      </c>
      <c r="G309" s="12">
        <v>30</v>
      </c>
      <c r="H309" s="12"/>
      <c r="I309" s="12"/>
      <c r="J309" s="12">
        <f t="shared" si="14"/>
        <v>12000</v>
      </c>
      <c r="K309" s="12">
        <v>75</v>
      </c>
      <c r="L309" s="12">
        <f t="shared" si="22"/>
        <v>900000</v>
      </c>
      <c r="M309" s="12"/>
      <c r="N309" s="12"/>
      <c r="O309" s="12"/>
      <c r="P309" s="12"/>
      <c r="Q309" s="12"/>
      <c r="R309" s="12"/>
      <c r="S309" s="12"/>
      <c r="T309" s="12">
        <f t="shared" si="23"/>
        <v>0</v>
      </c>
      <c r="U309" s="12"/>
      <c r="V309" s="12"/>
      <c r="W309" s="12">
        <f t="shared" si="13"/>
        <v>0</v>
      </c>
      <c r="X309" s="12">
        <f t="shared" si="15"/>
        <v>900000</v>
      </c>
      <c r="Y309" s="12">
        <v>0</v>
      </c>
      <c r="Z309" s="12">
        <v>0</v>
      </c>
      <c r="AA309" s="12">
        <v>900000</v>
      </c>
      <c r="AB309" s="12">
        <v>0.01</v>
      </c>
    </row>
    <row r="310" spans="1:28" s="158" customFormat="1" ht="15" x14ac:dyDescent="0.25">
      <c r="A310" s="12">
        <v>300</v>
      </c>
      <c r="B310" s="12" t="s">
        <v>14</v>
      </c>
      <c r="C310" s="12">
        <v>3714</v>
      </c>
      <c r="D310" s="12">
        <v>91</v>
      </c>
      <c r="E310" s="12" t="s">
        <v>101</v>
      </c>
      <c r="F310" s="12">
        <v>1</v>
      </c>
      <c r="G310" s="12">
        <v>1</v>
      </c>
      <c r="H310" s="12">
        <v>2</v>
      </c>
      <c r="I310" s="12">
        <v>22</v>
      </c>
      <c r="J310" s="12">
        <f t="shared" si="14"/>
        <v>622</v>
      </c>
      <c r="K310" s="12">
        <v>75</v>
      </c>
      <c r="L310" s="12">
        <f t="shared" si="22"/>
        <v>46650</v>
      </c>
      <c r="M310" s="12"/>
      <c r="N310" s="12"/>
      <c r="O310" s="12"/>
      <c r="P310" s="12"/>
      <c r="Q310" s="12"/>
      <c r="R310" s="12"/>
      <c r="S310" s="12"/>
      <c r="T310" s="12">
        <f t="shared" si="23"/>
        <v>0</v>
      </c>
      <c r="U310" s="12"/>
      <c r="V310" s="12"/>
      <c r="W310" s="12">
        <f t="shared" si="13"/>
        <v>0</v>
      </c>
      <c r="X310" s="12">
        <f t="shared" si="15"/>
        <v>46650</v>
      </c>
      <c r="Y310" s="12">
        <v>0</v>
      </c>
      <c r="Z310" s="12">
        <v>50</v>
      </c>
      <c r="AA310" s="12">
        <v>0</v>
      </c>
      <c r="AB310" s="12">
        <v>0</v>
      </c>
    </row>
    <row r="311" spans="1:28" s="158" customFormat="1" ht="15" x14ac:dyDescent="0.25">
      <c r="A311" s="12">
        <v>301</v>
      </c>
      <c r="B311" s="12" t="s">
        <v>14</v>
      </c>
      <c r="C311" s="12">
        <v>837</v>
      </c>
      <c r="D311" s="12">
        <v>15</v>
      </c>
      <c r="E311" s="12" t="s">
        <v>101</v>
      </c>
      <c r="F311" s="12">
        <v>1</v>
      </c>
      <c r="G311" s="12"/>
      <c r="H311" s="12"/>
      <c r="I311" s="12">
        <v>44</v>
      </c>
      <c r="J311" s="12">
        <f t="shared" si="14"/>
        <v>44</v>
      </c>
      <c r="K311" s="12">
        <v>75</v>
      </c>
      <c r="L311" s="12">
        <f t="shared" si="22"/>
        <v>3300</v>
      </c>
      <c r="M311" s="12"/>
      <c r="N311" s="12"/>
      <c r="O311" s="12"/>
      <c r="P311" s="12"/>
      <c r="Q311" s="12"/>
      <c r="R311" s="12"/>
      <c r="S311" s="12"/>
      <c r="T311" s="12">
        <f t="shared" si="23"/>
        <v>0</v>
      </c>
      <c r="U311" s="12"/>
      <c r="V311" s="12"/>
      <c r="W311" s="12">
        <f t="shared" si="13"/>
        <v>0</v>
      </c>
      <c r="X311" s="12">
        <f t="shared" si="15"/>
        <v>3300</v>
      </c>
      <c r="Y311" s="12">
        <v>0</v>
      </c>
      <c r="Z311" s="12">
        <v>50</v>
      </c>
      <c r="AA311" s="12">
        <v>0</v>
      </c>
      <c r="AB311" s="12">
        <v>0</v>
      </c>
    </row>
    <row r="312" spans="1:28" s="158" customFormat="1" ht="15" x14ac:dyDescent="0.25">
      <c r="A312" s="12">
        <v>302</v>
      </c>
      <c r="B312" s="12" t="s">
        <v>14</v>
      </c>
      <c r="C312" s="12">
        <v>507</v>
      </c>
      <c r="D312" s="12">
        <v>264</v>
      </c>
      <c r="E312" s="12" t="s">
        <v>101</v>
      </c>
      <c r="F312" s="12">
        <v>1</v>
      </c>
      <c r="G312" s="12"/>
      <c r="H312" s="12">
        <v>1</v>
      </c>
      <c r="I312" s="12">
        <v>37</v>
      </c>
      <c r="J312" s="12">
        <f t="shared" si="14"/>
        <v>137</v>
      </c>
      <c r="K312" s="12">
        <v>430</v>
      </c>
      <c r="L312" s="12">
        <f t="shared" si="22"/>
        <v>58910</v>
      </c>
      <c r="M312" s="12"/>
      <c r="N312" s="12"/>
      <c r="O312" s="12"/>
      <c r="P312" s="12"/>
      <c r="Q312" s="12"/>
      <c r="R312" s="12"/>
      <c r="S312" s="12"/>
      <c r="T312" s="12">
        <f t="shared" si="23"/>
        <v>0</v>
      </c>
      <c r="U312" s="12"/>
      <c r="V312" s="12"/>
      <c r="W312" s="12">
        <f t="shared" si="13"/>
        <v>0</v>
      </c>
      <c r="X312" s="12">
        <f t="shared" si="15"/>
        <v>58910</v>
      </c>
      <c r="Y312" s="12">
        <v>0</v>
      </c>
      <c r="Z312" s="12">
        <v>50</v>
      </c>
      <c r="AA312" s="12">
        <v>0</v>
      </c>
      <c r="AB312" s="12">
        <v>0</v>
      </c>
    </row>
    <row r="313" spans="1:28" s="158" customFormat="1" ht="15" x14ac:dyDescent="0.25">
      <c r="A313" s="12">
        <v>303</v>
      </c>
      <c r="B313" s="12" t="s">
        <v>14</v>
      </c>
      <c r="C313" s="12"/>
      <c r="D313" s="12">
        <v>14</v>
      </c>
      <c r="E313" s="12" t="s">
        <v>101</v>
      </c>
      <c r="F313" s="12">
        <v>1</v>
      </c>
      <c r="G313" s="12"/>
      <c r="H313" s="12"/>
      <c r="I313" s="12">
        <v>55</v>
      </c>
      <c r="J313" s="12">
        <f t="shared" si="14"/>
        <v>55</v>
      </c>
      <c r="K313" s="12">
        <v>430</v>
      </c>
      <c r="L313" s="12">
        <f t="shared" si="22"/>
        <v>23650</v>
      </c>
      <c r="M313" s="12"/>
      <c r="N313" s="12"/>
      <c r="O313" s="12"/>
      <c r="P313" s="12"/>
      <c r="Q313" s="12"/>
      <c r="R313" s="12"/>
      <c r="S313" s="12"/>
      <c r="T313" s="12">
        <f t="shared" si="23"/>
        <v>0</v>
      </c>
      <c r="U313" s="12"/>
      <c r="V313" s="12"/>
      <c r="W313" s="12">
        <f t="shared" si="13"/>
        <v>0</v>
      </c>
      <c r="X313" s="12">
        <f t="shared" si="15"/>
        <v>23650</v>
      </c>
      <c r="Y313" s="12">
        <v>0</v>
      </c>
      <c r="Z313" s="12">
        <v>50</v>
      </c>
      <c r="AA313" s="12">
        <v>0</v>
      </c>
      <c r="AB313" s="12">
        <v>0</v>
      </c>
    </row>
    <row r="314" spans="1:28" s="158" customFormat="1" ht="15" x14ac:dyDescent="0.25">
      <c r="A314" s="12">
        <v>304</v>
      </c>
      <c r="B314" s="12" t="s">
        <v>14</v>
      </c>
      <c r="C314" s="12"/>
      <c r="D314" s="12">
        <v>16</v>
      </c>
      <c r="E314" s="12" t="s">
        <v>101</v>
      </c>
      <c r="F314" s="12">
        <v>1</v>
      </c>
      <c r="G314" s="12"/>
      <c r="H314" s="12">
        <v>1</v>
      </c>
      <c r="I314" s="12">
        <v>52</v>
      </c>
      <c r="J314" s="12">
        <f t="shared" si="14"/>
        <v>152</v>
      </c>
      <c r="K314" s="12">
        <v>75</v>
      </c>
      <c r="L314" s="12">
        <f t="shared" si="22"/>
        <v>11400</v>
      </c>
      <c r="M314" s="12"/>
      <c r="N314" s="12"/>
      <c r="O314" s="12"/>
      <c r="P314" s="12"/>
      <c r="Q314" s="12"/>
      <c r="R314" s="12"/>
      <c r="S314" s="12"/>
      <c r="T314" s="12">
        <f t="shared" si="23"/>
        <v>0</v>
      </c>
      <c r="U314" s="12"/>
      <c r="V314" s="12"/>
      <c r="W314" s="12">
        <f t="shared" si="13"/>
        <v>0</v>
      </c>
      <c r="X314" s="12">
        <f t="shared" si="15"/>
        <v>11400</v>
      </c>
      <c r="Y314" s="12">
        <v>0</v>
      </c>
      <c r="Z314" s="12">
        <v>50</v>
      </c>
      <c r="AA314" s="12">
        <v>0</v>
      </c>
      <c r="AB314" s="12">
        <v>0</v>
      </c>
    </row>
    <row r="315" spans="1:28" s="158" customFormat="1" ht="15" x14ac:dyDescent="0.25">
      <c r="A315" s="12">
        <v>305</v>
      </c>
      <c r="B315" s="12" t="s">
        <v>14</v>
      </c>
      <c r="C315" s="12">
        <v>3725</v>
      </c>
      <c r="D315" s="12">
        <v>43</v>
      </c>
      <c r="E315" s="12" t="s">
        <v>101</v>
      </c>
      <c r="F315" s="12">
        <v>1</v>
      </c>
      <c r="G315" s="12">
        <v>5</v>
      </c>
      <c r="H315" s="12">
        <v>2</v>
      </c>
      <c r="I315" s="12">
        <v>97</v>
      </c>
      <c r="J315" s="12">
        <f t="shared" si="14"/>
        <v>2297</v>
      </c>
      <c r="K315" s="12">
        <v>130</v>
      </c>
      <c r="L315" s="12">
        <f t="shared" si="22"/>
        <v>298610</v>
      </c>
      <c r="M315" s="12"/>
      <c r="N315" s="12"/>
      <c r="O315" s="12"/>
      <c r="P315" s="12"/>
      <c r="Q315" s="12"/>
      <c r="R315" s="12"/>
      <c r="S315" s="12"/>
      <c r="T315" s="12">
        <f t="shared" si="23"/>
        <v>0</v>
      </c>
      <c r="U315" s="12"/>
      <c r="V315" s="12"/>
      <c r="W315" s="12">
        <f t="shared" si="13"/>
        <v>0</v>
      </c>
      <c r="X315" s="12">
        <f t="shared" si="15"/>
        <v>298610</v>
      </c>
      <c r="Y315" s="12">
        <v>0</v>
      </c>
      <c r="Z315" s="12">
        <v>50</v>
      </c>
      <c r="AA315" s="12">
        <v>0</v>
      </c>
      <c r="AB315" s="12">
        <v>0</v>
      </c>
    </row>
    <row r="316" spans="1:28" s="158" customFormat="1" ht="15" x14ac:dyDescent="0.25">
      <c r="A316" s="12">
        <v>306</v>
      </c>
      <c r="B316" s="12" t="s">
        <v>14</v>
      </c>
      <c r="C316" s="12">
        <v>2470</v>
      </c>
      <c r="D316" s="12">
        <v>15</v>
      </c>
      <c r="E316" s="12" t="s">
        <v>101</v>
      </c>
      <c r="F316" s="12">
        <v>1</v>
      </c>
      <c r="G316" s="12">
        <v>24</v>
      </c>
      <c r="H316" s="12">
        <v>1</v>
      </c>
      <c r="I316" s="12">
        <v>4</v>
      </c>
      <c r="J316" s="12">
        <f t="shared" si="14"/>
        <v>9704</v>
      </c>
      <c r="K316" s="12">
        <v>110</v>
      </c>
      <c r="L316" s="12">
        <f t="shared" si="22"/>
        <v>1067440</v>
      </c>
      <c r="M316" s="12"/>
      <c r="N316" s="12"/>
      <c r="O316" s="12"/>
      <c r="P316" s="12"/>
      <c r="Q316" s="12"/>
      <c r="R316" s="12"/>
      <c r="S316" s="12"/>
      <c r="T316" s="12">
        <f t="shared" si="23"/>
        <v>0</v>
      </c>
      <c r="U316" s="12"/>
      <c r="V316" s="12"/>
      <c r="W316" s="12">
        <f t="shared" si="13"/>
        <v>0</v>
      </c>
      <c r="X316" s="12">
        <f t="shared" si="15"/>
        <v>1067440</v>
      </c>
      <c r="Y316" s="12">
        <v>0</v>
      </c>
      <c r="Z316" s="12">
        <v>50</v>
      </c>
      <c r="AA316" s="12">
        <v>0</v>
      </c>
      <c r="AB316" s="12">
        <v>0</v>
      </c>
    </row>
    <row r="317" spans="1:28" s="158" customFormat="1" ht="15" x14ac:dyDescent="0.25">
      <c r="A317" s="12">
        <v>307</v>
      </c>
      <c r="B317" s="12" t="s">
        <v>14</v>
      </c>
      <c r="C317" s="12">
        <v>2050</v>
      </c>
      <c r="D317" s="12">
        <v>166</v>
      </c>
      <c r="E317" s="12" t="s">
        <v>101</v>
      </c>
      <c r="F317" s="12">
        <v>1</v>
      </c>
      <c r="G317" s="12">
        <v>9</v>
      </c>
      <c r="H317" s="12">
        <v>1</v>
      </c>
      <c r="I317" s="12">
        <v>77</v>
      </c>
      <c r="J317" s="12">
        <f t="shared" si="14"/>
        <v>3777</v>
      </c>
      <c r="K317" s="12">
        <v>75</v>
      </c>
      <c r="L317" s="12">
        <f t="shared" si="22"/>
        <v>283275</v>
      </c>
      <c r="M317" s="12"/>
      <c r="N317" s="12"/>
      <c r="O317" s="12"/>
      <c r="P317" s="12"/>
      <c r="Q317" s="12"/>
      <c r="R317" s="12"/>
      <c r="S317" s="12"/>
      <c r="T317" s="12">
        <f t="shared" si="23"/>
        <v>0</v>
      </c>
      <c r="U317" s="12"/>
      <c r="V317" s="12"/>
      <c r="W317" s="12">
        <f t="shared" si="13"/>
        <v>0</v>
      </c>
      <c r="X317" s="12">
        <f t="shared" si="15"/>
        <v>283275</v>
      </c>
      <c r="Y317" s="12">
        <v>0</v>
      </c>
      <c r="Z317" s="12">
        <v>50</v>
      </c>
      <c r="AA317" s="12">
        <v>0</v>
      </c>
      <c r="AB317" s="12">
        <v>0</v>
      </c>
    </row>
    <row r="318" spans="1:28" s="158" customFormat="1" ht="15" x14ac:dyDescent="0.25">
      <c r="A318" s="12">
        <v>308</v>
      </c>
      <c r="B318" s="12" t="s">
        <v>24</v>
      </c>
      <c r="C318" s="12"/>
      <c r="D318" s="12"/>
      <c r="E318" s="12" t="s">
        <v>101</v>
      </c>
      <c r="F318" s="12">
        <v>1</v>
      </c>
      <c r="G318" s="12">
        <v>10</v>
      </c>
      <c r="H318" s="12"/>
      <c r="I318" s="12"/>
      <c r="J318" s="12">
        <f t="shared" ref="J318" si="24">G318*400+H318*100+I318</f>
        <v>4000</v>
      </c>
      <c r="K318" s="12">
        <v>75</v>
      </c>
      <c r="L318" s="12">
        <f t="shared" si="22"/>
        <v>300000</v>
      </c>
      <c r="M318" s="12"/>
      <c r="N318" s="12"/>
      <c r="O318" s="12"/>
      <c r="P318" s="12"/>
      <c r="Q318" s="12"/>
      <c r="R318" s="12"/>
      <c r="S318" s="12"/>
      <c r="T318" s="12">
        <f t="shared" si="23"/>
        <v>0</v>
      </c>
      <c r="U318" s="12"/>
      <c r="V318" s="12"/>
      <c r="W318" s="12">
        <f t="shared" ref="W318" si="25">T318-V318</f>
        <v>0</v>
      </c>
      <c r="X318" s="12">
        <f t="shared" ref="X318" si="26">L318+W318</f>
        <v>300000</v>
      </c>
      <c r="Y318" s="12">
        <v>0</v>
      </c>
      <c r="Z318" s="12">
        <v>0</v>
      </c>
      <c r="AA318" s="12">
        <v>300000</v>
      </c>
      <c r="AB318" s="12">
        <v>0.01</v>
      </c>
    </row>
    <row r="319" spans="1:28" s="158" customFormat="1" ht="15" x14ac:dyDescent="0.25">
      <c r="A319" s="12">
        <v>309</v>
      </c>
      <c r="B319" s="12" t="s">
        <v>14</v>
      </c>
      <c r="C319" s="12"/>
      <c r="D319" s="12">
        <v>280</v>
      </c>
      <c r="E319" s="12" t="s">
        <v>102</v>
      </c>
      <c r="F319" s="12">
        <v>2</v>
      </c>
      <c r="G319" s="12"/>
      <c r="H319" s="12"/>
      <c r="I319" s="12">
        <v>95</v>
      </c>
      <c r="J319" s="12">
        <f t="shared" si="14"/>
        <v>95</v>
      </c>
      <c r="K319" s="12">
        <v>430</v>
      </c>
      <c r="L319" s="12">
        <f t="shared" si="22"/>
        <v>40850</v>
      </c>
      <c r="M319" s="12">
        <v>1</v>
      </c>
      <c r="N319" s="12" t="s">
        <v>27</v>
      </c>
      <c r="O319" s="12" t="s">
        <v>16</v>
      </c>
      <c r="P319" s="12">
        <v>2</v>
      </c>
      <c r="Q319" s="12">
        <v>237</v>
      </c>
      <c r="R319" s="12"/>
      <c r="S319" s="12">
        <v>6400</v>
      </c>
      <c r="T319" s="12">
        <f t="shared" si="23"/>
        <v>1516800</v>
      </c>
      <c r="U319" s="12">
        <v>20</v>
      </c>
      <c r="V319" s="12">
        <f>T319*75%</f>
        <v>1137600</v>
      </c>
      <c r="W319" s="12">
        <f t="shared" si="13"/>
        <v>379200</v>
      </c>
      <c r="X319" s="12">
        <f t="shared" si="15"/>
        <v>420050</v>
      </c>
      <c r="Y319" s="12">
        <v>0</v>
      </c>
      <c r="Z319" s="12">
        <v>50</v>
      </c>
      <c r="AA319" s="12">
        <v>0</v>
      </c>
      <c r="AB319" s="12">
        <v>0</v>
      </c>
    </row>
    <row r="320" spans="1:28" s="158" customFormat="1" ht="15" x14ac:dyDescent="0.25">
      <c r="A320" s="12">
        <v>310</v>
      </c>
      <c r="B320" s="12" t="s">
        <v>14</v>
      </c>
      <c r="C320" s="12">
        <v>4902</v>
      </c>
      <c r="D320" s="12">
        <v>287</v>
      </c>
      <c r="E320" s="12" t="s">
        <v>102</v>
      </c>
      <c r="F320" s="12">
        <v>1</v>
      </c>
      <c r="G320" s="12"/>
      <c r="H320" s="12">
        <v>3</v>
      </c>
      <c r="I320" s="12">
        <v>3</v>
      </c>
      <c r="J320" s="12">
        <f t="shared" si="14"/>
        <v>303</v>
      </c>
      <c r="K320" s="12">
        <v>390</v>
      </c>
      <c r="L320" s="12">
        <f t="shared" si="22"/>
        <v>118170</v>
      </c>
      <c r="M320" s="12"/>
      <c r="N320" s="12"/>
      <c r="O320" s="12"/>
      <c r="P320" s="12"/>
      <c r="Q320" s="12"/>
      <c r="R320" s="12"/>
      <c r="S320" s="12"/>
      <c r="T320" s="12">
        <f t="shared" si="23"/>
        <v>0</v>
      </c>
      <c r="U320" s="12"/>
      <c r="V320" s="12"/>
      <c r="W320" s="12">
        <f t="shared" si="13"/>
        <v>0</v>
      </c>
      <c r="X320" s="12">
        <f t="shared" si="15"/>
        <v>118170</v>
      </c>
      <c r="Y320" s="12">
        <v>0</v>
      </c>
      <c r="Z320" s="12">
        <v>50</v>
      </c>
      <c r="AA320" s="12">
        <v>0</v>
      </c>
      <c r="AB320" s="12">
        <v>0</v>
      </c>
    </row>
    <row r="321" spans="1:28" s="158" customFormat="1" ht="15" x14ac:dyDescent="0.25">
      <c r="A321" s="12">
        <v>311</v>
      </c>
      <c r="B321" s="12" t="s">
        <v>14</v>
      </c>
      <c r="C321" s="12">
        <v>803</v>
      </c>
      <c r="D321" s="12">
        <v>275</v>
      </c>
      <c r="E321" s="12" t="s">
        <v>102</v>
      </c>
      <c r="F321" s="12">
        <v>1</v>
      </c>
      <c r="G321" s="12"/>
      <c r="H321" s="12">
        <v>1</v>
      </c>
      <c r="I321" s="12">
        <v>49</v>
      </c>
      <c r="J321" s="12">
        <f t="shared" si="14"/>
        <v>149</v>
      </c>
      <c r="K321" s="12">
        <v>75</v>
      </c>
      <c r="L321" s="12">
        <f t="shared" si="22"/>
        <v>11175</v>
      </c>
      <c r="M321" s="12"/>
      <c r="N321" s="12"/>
      <c r="O321" s="12"/>
      <c r="P321" s="12"/>
      <c r="Q321" s="12"/>
      <c r="R321" s="12"/>
      <c r="S321" s="12"/>
      <c r="T321" s="12">
        <f t="shared" si="23"/>
        <v>0</v>
      </c>
      <c r="U321" s="12"/>
      <c r="V321" s="12"/>
      <c r="W321" s="12">
        <f t="shared" si="13"/>
        <v>0</v>
      </c>
      <c r="X321" s="12">
        <f t="shared" si="15"/>
        <v>11175</v>
      </c>
      <c r="Y321" s="12">
        <v>0</v>
      </c>
      <c r="Z321" s="12">
        <v>50</v>
      </c>
      <c r="AA321" s="12">
        <v>0</v>
      </c>
      <c r="AB321" s="12">
        <v>0</v>
      </c>
    </row>
    <row r="322" spans="1:28" s="158" customFormat="1" ht="15" x14ac:dyDescent="0.25">
      <c r="A322" s="12">
        <v>312</v>
      </c>
      <c r="B322" s="12" t="s">
        <v>14</v>
      </c>
      <c r="C322" s="12"/>
      <c r="D322" s="12">
        <v>170</v>
      </c>
      <c r="E322" s="12" t="s">
        <v>102</v>
      </c>
      <c r="F322" s="12">
        <v>1</v>
      </c>
      <c r="G322" s="12">
        <v>14</v>
      </c>
      <c r="H322" s="12">
        <v>2</v>
      </c>
      <c r="I322" s="12">
        <v>22</v>
      </c>
      <c r="J322" s="12">
        <f t="shared" si="14"/>
        <v>5822</v>
      </c>
      <c r="K322" s="12">
        <v>130</v>
      </c>
      <c r="L322" s="12">
        <f t="shared" si="22"/>
        <v>756860</v>
      </c>
      <c r="M322" s="12"/>
      <c r="N322" s="12"/>
      <c r="O322" s="12"/>
      <c r="P322" s="12"/>
      <c r="Q322" s="12"/>
      <c r="R322" s="12"/>
      <c r="S322" s="12"/>
      <c r="T322" s="12">
        <f t="shared" si="23"/>
        <v>0</v>
      </c>
      <c r="U322" s="12"/>
      <c r="V322" s="12"/>
      <c r="W322" s="12">
        <f t="shared" si="13"/>
        <v>0</v>
      </c>
      <c r="X322" s="12">
        <f t="shared" si="15"/>
        <v>756860</v>
      </c>
      <c r="Y322" s="12">
        <v>0</v>
      </c>
      <c r="Z322" s="12">
        <v>50</v>
      </c>
      <c r="AA322" s="12">
        <v>0</v>
      </c>
      <c r="AB322" s="12">
        <v>0</v>
      </c>
    </row>
    <row r="323" spans="1:28" s="158" customFormat="1" ht="15" x14ac:dyDescent="0.25">
      <c r="A323" s="12">
        <v>313</v>
      </c>
      <c r="B323" s="12" t="s">
        <v>14</v>
      </c>
      <c r="C323" s="12">
        <v>4421</v>
      </c>
      <c r="D323" s="12">
        <v>78</v>
      </c>
      <c r="E323" s="12" t="s">
        <v>102</v>
      </c>
      <c r="F323" s="12">
        <v>1</v>
      </c>
      <c r="G323" s="12">
        <v>7</v>
      </c>
      <c r="H323" s="12">
        <v>2</v>
      </c>
      <c r="I323" s="12">
        <v>38</v>
      </c>
      <c r="J323" s="12">
        <f t="shared" si="14"/>
        <v>3038</v>
      </c>
      <c r="K323" s="12">
        <v>75</v>
      </c>
      <c r="L323" s="12">
        <f t="shared" si="22"/>
        <v>227850</v>
      </c>
      <c r="M323" s="12"/>
      <c r="N323" s="12"/>
      <c r="O323" s="12"/>
      <c r="P323" s="12"/>
      <c r="Q323" s="12"/>
      <c r="R323" s="12"/>
      <c r="S323" s="12"/>
      <c r="T323" s="12">
        <f t="shared" si="23"/>
        <v>0</v>
      </c>
      <c r="U323" s="12"/>
      <c r="V323" s="12"/>
      <c r="W323" s="12">
        <f t="shared" si="13"/>
        <v>0</v>
      </c>
      <c r="X323" s="12">
        <f t="shared" si="15"/>
        <v>227850</v>
      </c>
      <c r="Y323" s="12">
        <v>0</v>
      </c>
      <c r="Z323" s="12">
        <v>50</v>
      </c>
      <c r="AA323" s="12">
        <v>0</v>
      </c>
      <c r="AB323" s="12">
        <v>0</v>
      </c>
    </row>
    <row r="324" spans="1:28" s="158" customFormat="1" ht="15" x14ac:dyDescent="0.25">
      <c r="A324" s="12">
        <v>314</v>
      </c>
      <c r="B324" s="12" t="s">
        <v>24</v>
      </c>
      <c r="C324" s="12"/>
      <c r="D324" s="12"/>
      <c r="E324" s="12" t="s">
        <v>102</v>
      </c>
      <c r="F324" s="12">
        <v>1</v>
      </c>
      <c r="G324" s="12">
        <v>7</v>
      </c>
      <c r="H324" s="12"/>
      <c r="I324" s="12"/>
      <c r="J324" s="12">
        <f t="shared" si="14"/>
        <v>2800</v>
      </c>
      <c r="K324" s="12">
        <v>75</v>
      </c>
      <c r="L324" s="12">
        <f t="shared" si="22"/>
        <v>210000</v>
      </c>
      <c r="M324" s="12"/>
      <c r="N324" s="12"/>
      <c r="O324" s="12"/>
      <c r="P324" s="12"/>
      <c r="Q324" s="12"/>
      <c r="R324" s="12"/>
      <c r="S324" s="12"/>
      <c r="T324" s="12">
        <f t="shared" si="23"/>
        <v>0</v>
      </c>
      <c r="U324" s="12"/>
      <c r="V324" s="12"/>
      <c r="W324" s="12">
        <f t="shared" si="13"/>
        <v>0</v>
      </c>
      <c r="X324" s="12">
        <f t="shared" si="15"/>
        <v>210000</v>
      </c>
      <c r="Y324" s="12">
        <v>0</v>
      </c>
      <c r="Z324" s="12">
        <v>0</v>
      </c>
      <c r="AA324" s="12">
        <v>210000</v>
      </c>
      <c r="AB324" s="12">
        <v>0.01</v>
      </c>
    </row>
    <row r="325" spans="1:28" s="158" customFormat="1" ht="15" x14ac:dyDescent="0.25">
      <c r="A325" s="12">
        <v>315</v>
      </c>
      <c r="B325" s="12" t="s">
        <v>14</v>
      </c>
      <c r="C325" s="12">
        <v>1854</v>
      </c>
      <c r="D325" s="12">
        <v>143</v>
      </c>
      <c r="E325" s="12" t="s">
        <v>1506</v>
      </c>
      <c r="F325" s="12">
        <v>2</v>
      </c>
      <c r="G325" s="12"/>
      <c r="H325" s="12">
        <v>1</v>
      </c>
      <c r="I325" s="12">
        <v>51</v>
      </c>
      <c r="J325" s="12">
        <f t="shared" si="14"/>
        <v>151</v>
      </c>
      <c r="K325" s="12">
        <v>150</v>
      </c>
      <c r="L325" s="12">
        <f t="shared" si="22"/>
        <v>22650</v>
      </c>
      <c r="M325" s="12">
        <v>1</v>
      </c>
      <c r="N325" s="12" t="s">
        <v>27</v>
      </c>
      <c r="O325" s="12" t="s">
        <v>16</v>
      </c>
      <c r="P325" s="12">
        <v>2</v>
      </c>
      <c r="Q325" s="12">
        <v>240</v>
      </c>
      <c r="R325" s="12"/>
      <c r="S325" s="12">
        <v>6400</v>
      </c>
      <c r="T325" s="12">
        <f t="shared" si="23"/>
        <v>1536000</v>
      </c>
      <c r="U325" s="12">
        <v>20</v>
      </c>
      <c r="V325" s="12">
        <f>T325*75%</f>
        <v>1152000</v>
      </c>
      <c r="W325" s="12">
        <f t="shared" si="13"/>
        <v>384000</v>
      </c>
      <c r="X325" s="12">
        <f t="shared" si="15"/>
        <v>406650</v>
      </c>
      <c r="Y325" s="12">
        <v>0</v>
      </c>
      <c r="Z325" s="12">
        <v>50</v>
      </c>
      <c r="AA325" s="12">
        <v>0</v>
      </c>
      <c r="AB325" s="12">
        <v>0</v>
      </c>
    </row>
    <row r="326" spans="1:28" s="158" customFormat="1" ht="15" x14ac:dyDescent="0.25">
      <c r="A326" s="12">
        <v>316</v>
      </c>
      <c r="B326" s="12" t="s">
        <v>14</v>
      </c>
      <c r="C326" s="12">
        <v>819</v>
      </c>
      <c r="D326" s="12">
        <v>319</v>
      </c>
      <c r="E326" s="12" t="s">
        <v>103</v>
      </c>
      <c r="F326" s="12">
        <v>1</v>
      </c>
      <c r="G326" s="12"/>
      <c r="H326" s="12">
        <v>2</v>
      </c>
      <c r="I326" s="12">
        <v>34</v>
      </c>
      <c r="J326" s="12">
        <f t="shared" si="14"/>
        <v>234</v>
      </c>
      <c r="K326" s="12">
        <v>430</v>
      </c>
      <c r="L326" s="12">
        <f t="shared" si="22"/>
        <v>100620</v>
      </c>
      <c r="M326" s="12"/>
      <c r="N326" s="12"/>
      <c r="O326" s="12"/>
      <c r="P326" s="12"/>
      <c r="Q326" s="12"/>
      <c r="R326" s="12"/>
      <c r="S326" s="12"/>
      <c r="T326" s="12">
        <f t="shared" si="23"/>
        <v>0</v>
      </c>
      <c r="U326" s="12"/>
      <c r="V326" s="12"/>
      <c r="W326" s="12">
        <f t="shared" si="13"/>
        <v>0</v>
      </c>
      <c r="X326" s="12">
        <f t="shared" si="15"/>
        <v>100620</v>
      </c>
      <c r="Y326" s="12">
        <v>0</v>
      </c>
      <c r="Z326" s="12">
        <v>50</v>
      </c>
      <c r="AA326" s="12">
        <v>0</v>
      </c>
      <c r="AB326" s="12">
        <v>0</v>
      </c>
    </row>
    <row r="327" spans="1:28" s="158" customFormat="1" ht="15" x14ac:dyDescent="0.25">
      <c r="A327" s="12">
        <v>317</v>
      </c>
      <c r="B327" s="12" t="s">
        <v>14</v>
      </c>
      <c r="C327" s="12">
        <v>2800</v>
      </c>
      <c r="D327" s="12">
        <v>7</v>
      </c>
      <c r="E327" s="12" t="s">
        <v>1506</v>
      </c>
      <c r="F327" s="12">
        <v>1</v>
      </c>
      <c r="G327" s="12">
        <v>22</v>
      </c>
      <c r="H327" s="12">
        <v>1</v>
      </c>
      <c r="I327" s="12">
        <v>15</v>
      </c>
      <c r="J327" s="12">
        <f t="shared" si="14"/>
        <v>8915</v>
      </c>
      <c r="K327" s="12">
        <v>100</v>
      </c>
      <c r="L327" s="12">
        <f t="shared" si="22"/>
        <v>891500</v>
      </c>
      <c r="M327" s="12"/>
      <c r="N327" s="12"/>
      <c r="O327" s="12"/>
      <c r="P327" s="12"/>
      <c r="Q327" s="12"/>
      <c r="R327" s="12"/>
      <c r="S327" s="12"/>
      <c r="T327" s="12">
        <f t="shared" si="23"/>
        <v>0</v>
      </c>
      <c r="U327" s="12"/>
      <c r="V327" s="12"/>
      <c r="W327" s="12">
        <f t="shared" si="13"/>
        <v>0</v>
      </c>
      <c r="X327" s="12">
        <f t="shared" si="15"/>
        <v>891500</v>
      </c>
      <c r="Y327" s="12">
        <v>0</v>
      </c>
      <c r="Z327" s="12">
        <v>50</v>
      </c>
      <c r="AA327" s="12">
        <v>0</v>
      </c>
      <c r="AB327" s="12">
        <v>0</v>
      </c>
    </row>
    <row r="328" spans="1:28" s="158" customFormat="1" ht="15" x14ac:dyDescent="0.25">
      <c r="A328" s="12">
        <v>318</v>
      </c>
      <c r="B328" s="12" t="s">
        <v>14</v>
      </c>
      <c r="C328" s="12">
        <v>1957</v>
      </c>
      <c r="D328" s="12">
        <v>9</v>
      </c>
      <c r="E328" s="12" t="s">
        <v>1506</v>
      </c>
      <c r="F328" s="12">
        <v>1</v>
      </c>
      <c r="G328" s="12">
        <v>14</v>
      </c>
      <c r="H328" s="12"/>
      <c r="I328" s="12">
        <v>11</v>
      </c>
      <c r="J328" s="12">
        <f t="shared" si="14"/>
        <v>5611</v>
      </c>
      <c r="K328" s="12">
        <v>75</v>
      </c>
      <c r="L328" s="12">
        <f t="shared" si="22"/>
        <v>420825</v>
      </c>
      <c r="M328" s="12"/>
      <c r="N328" s="12"/>
      <c r="O328" s="12"/>
      <c r="P328" s="12"/>
      <c r="Q328" s="12"/>
      <c r="R328" s="12"/>
      <c r="S328" s="12"/>
      <c r="T328" s="12">
        <f t="shared" si="23"/>
        <v>0</v>
      </c>
      <c r="U328" s="12"/>
      <c r="V328" s="12"/>
      <c r="W328" s="12">
        <f t="shared" si="13"/>
        <v>0</v>
      </c>
      <c r="X328" s="12">
        <f t="shared" si="15"/>
        <v>420825</v>
      </c>
      <c r="Y328" s="12">
        <v>0</v>
      </c>
      <c r="Z328" s="12">
        <v>50</v>
      </c>
      <c r="AA328" s="12">
        <v>0</v>
      </c>
      <c r="AB328" s="12">
        <v>0</v>
      </c>
    </row>
    <row r="329" spans="1:28" s="158" customFormat="1" ht="15" x14ac:dyDescent="0.25">
      <c r="A329" s="12">
        <v>319</v>
      </c>
      <c r="B329" s="12" t="s">
        <v>24</v>
      </c>
      <c r="C329" s="12"/>
      <c r="D329" s="12"/>
      <c r="E329" s="12" t="s">
        <v>1506</v>
      </c>
      <c r="F329" s="12">
        <v>1</v>
      </c>
      <c r="G329" s="12">
        <v>9</v>
      </c>
      <c r="H329" s="12"/>
      <c r="I329" s="12">
        <v>3</v>
      </c>
      <c r="J329" s="12">
        <f t="shared" ref="J329" si="27">G329*400+H329*100+I329</f>
        <v>3603</v>
      </c>
      <c r="K329" s="12">
        <v>75</v>
      </c>
      <c r="L329" s="12">
        <f t="shared" si="22"/>
        <v>270225</v>
      </c>
      <c r="M329" s="12"/>
      <c r="N329" s="12"/>
      <c r="O329" s="12"/>
      <c r="P329" s="12"/>
      <c r="Q329" s="12"/>
      <c r="R329" s="12"/>
      <c r="S329" s="12"/>
      <c r="T329" s="12">
        <f t="shared" si="23"/>
        <v>0</v>
      </c>
      <c r="U329" s="12"/>
      <c r="V329" s="12"/>
      <c r="W329" s="12">
        <f t="shared" ref="W329" si="28">T329-V329</f>
        <v>0</v>
      </c>
      <c r="X329" s="12">
        <f t="shared" ref="X329" si="29">L329+W329</f>
        <v>270225</v>
      </c>
      <c r="Y329" s="12">
        <v>0</v>
      </c>
      <c r="Z329" s="12">
        <v>0</v>
      </c>
      <c r="AA329" s="12">
        <v>270225</v>
      </c>
      <c r="AB329" s="12">
        <v>0.01</v>
      </c>
    </row>
    <row r="330" spans="1:28" s="158" customFormat="1" ht="15" x14ac:dyDescent="0.25">
      <c r="A330" s="12">
        <v>320</v>
      </c>
      <c r="B330" s="12" t="s">
        <v>14</v>
      </c>
      <c r="C330" s="12">
        <v>2489</v>
      </c>
      <c r="D330" s="12">
        <v>14</v>
      </c>
      <c r="E330" s="12" t="s">
        <v>103</v>
      </c>
      <c r="F330" s="12">
        <v>2</v>
      </c>
      <c r="G330" s="12">
        <v>1</v>
      </c>
      <c r="H330" s="12">
        <v>2</v>
      </c>
      <c r="I330" s="12">
        <v>55</v>
      </c>
      <c r="J330" s="12">
        <f t="shared" ref="J330:J355" si="30">G330*400+H330*100+I330</f>
        <v>655</v>
      </c>
      <c r="K330" s="12">
        <v>75</v>
      </c>
      <c r="L330" s="12">
        <f t="shared" si="22"/>
        <v>49125</v>
      </c>
      <c r="M330" s="12"/>
      <c r="N330" s="12"/>
      <c r="O330" s="12"/>
      <c r="P330" s="12"/>
      <c r="Q330" s="12"/>
      <c r="R330" s="12"/>
      <c r="S330" s="12"/>
      <c r="T330" s="12">
        <f t="shared" si="23"/>
        <v>0</v>
      </c>
      <c r="U330" s="12"/>
      <c r="V330" s="12"/>
      <c r="W330" s="12">
        <f t="shared" si="13"/>
        <v>0</v>
      </c>
      <c r="X330" s="12">
        <f t="shared" si="15"/>
        <v>49125</v>
      </c>
      <c r="Y330" s="12">
        <v>0</v>
      </c>
      <c r="Z330" s="12">
        <v>50</v>
      </c>
      <c r="AA330" s="12">
        <v>0</v>
      </c>
      <c r="AB330" s="12">
        <v>0</v>
      </c>
    </row>
    <row r="331" spans="1:28" s="158" customFormat="1" ht="15" x14ac:dyDescent="0.25">
      <c r="A331" s="12">
        <v>321</v>
      </c>
      <c r="B331" s="12" t="s">
        <v>14</v>
      </c>
      <c r="C331" s="12">
        <v>2489</v>
      </c>
      <c r="D331" s="12">
        <v>14</v>
      </c>
      <c r="E331" s="12" t="s">
        <v>103</v>
      </c>
      <c r="F331" s="12">
        <v>1</v>
      </c>
      <c r="G331" s="12">
        <v>2</v>
      </c>
      <c r="H331" s="12"/>
      <c r="I331" s="12">
        <v>40</v>
      </c>
      <c r="J331" s="12">
        <f t="shared" si="30"/>
        <v>840</v>
      </c>
      <c r="K331" s="12">
        <v>75</v>
      </c>
      <c r="L331" s="12">
        <f t="shared" si="22"/>
        <v>63000</v>
      </c>
      <c r="M331" s="12"/>
      <c r="N331" s="12"/>
      <c r="O331" s="12"/>
      <c r="P331" s="12"/>
      <c r="Q331" s="12"/>
      <c r="R331" s="12"/>
      <c r="S331" s="12"/>
      <c r="T331" s="12">
        <f t="shared" si="23"/>
        <v>0</v>
      </c>
      <c r="U331" s="12"/>
      <c r="V331" s="12"/>
      <c r="W331" s="12">
        <f t="shared" si="13"/>
        <v>0</v>
      </c>
      <c r="X331" s="12">
        <f t="shared" si="15"/>
        <v>63000</v>
      </c>
      <c r="Y331" s="12">
        <v>0</v>
      </c>
      <c r="Z331" s="12">
        <v>50</v>
      </c>
      <c r="AA331" s="12">
        <v>0</v>
      </c>
      <c r="AB331" s="12">
        <v>0</v>
      </c>
    </row>
    <row r="332" spans="1:28" s="158" customFormat="1" ht="15" x14ac:dyDescent="0.25">
      <c r="A332" s="12">
        <v>322</v>
      </c>
      <c r="B332" s="12" t="s">
        <v>14</v>
      </c>
      <c r="C332" s="12">
        <v>462</v>
      </c>
      <c r="D332" s="12">
        <v>214</v>
      </c>
      <c r="E332" s="12" t="s">
        <v>104</v>
      </c>
      <c r="F332" s="12">
        <v>2</v>
      </c>
      <c r="G332" s="12"/>
      <c r="H332" s="12"/>
      <c r="I332" s="12">
        <v>39</v>
      </c>
      <c r="J332" s="12">
        <f t="shared" si="30"/>
        <v>39</v>
      </c>
      <c r="K332" s="12">
        <v>430</v>
      </c>
      <c r="L332" s="12">
        <f t="shared" si="22"/>
        <v>16770</v>
      </c>
      <c r="M332" s="12">
        <v>1</v>
      </c>
      <c r="N332" s="12" t="s">
        <v>27</v>
      </c>
      <c r="O332" s="12" t="s">
        <v>16</v>
      </c>
      <c r="P332" s="12">
        <v>2</v>
      </c>
      <c r="Q332" s="12">
        <v>152</v>
      </c>
      <c r="R332" s="12"/>
      <c r="S332" s="12">
        <v>6400</v>
      </c>
      <c r="T332" s="12">
        <f t="shared" si="23"/>
        <v>972800</v>
      </c>
      <c r="U332" s="12">
        <v>20</v>
      </c>
      <c r="V332" s="12">
        <f>T332*75%</f>
        <v>729600</v>
      </c>
      <c r="W332" s="12">
        <f t="shared" si="13"/>
        <v>243200</v>
      </c>
      <c r="X332" s="12">
        <f t="shared" si="15"/>
        <v>259970</v>
      </c>
      <c r="Y332" s="12">
        <v>0</v>
      </c>
      <c r="Z332" s="12">
        <v>50</v>
      </c>
      <c r="AA332" s="12">
        <v>0</v>
      </c>
      <c r="AB332" s="12">
        <v>0</v>
      </c>
    </row>
    <row r="333" spans="1:28" s="158" customFormat="1" ht="15" x14ac:dyDescent="0.25">
      <c r="A333" s="12">
        <v>323</v>
      </c>
      <c r="B333" s="12" t="s">
        <v>14</v>
      </c>
      <c r="C333" s="12">
        <v>2059</v>
      </c>
      <c r="D333" s="12">
        <v>179</v>
      </c>
      <c r="E333" s="12" t="s">
        <v>104</v>
      </c>
      <c r="F333" s="12">
        <v>1</v>
      </c>
      <c r="G333" s="12">
        <v>21</v>
      </c>
      <c r="H333" s="12">
        <v>3</v>
      </c>
      <c r="I333" s="12">
        <v>95</v>
      </c>
      <c r="J333" s="12">
        <f t="shared" si="30"/>
        <v>8795</v>
      </c>
      <c r="K333" s="12">
        <v>100</v>
      </c>
      <c r="L333" s="12">
        <f t="shared" si="22"/>
        <v>879500</v>
      </c>
      <c r="M333" s="12"/>
      <c r="N333" s="12"/>
      <c r="O333" s="12"/>
      <c r="P333" s="12"/>
      <c r="Q333" s="12"/>
      <c r="R333" s="12"/>
      <c r="S333" s="12"/>
      <c r="T333" s="12">
        <f t="shared" si="23"/>
        <v>0</v>
      </c>
      <c r="U333" s="12"/>
      <c r="V333" s="12"/>
      <c r="W333" s="12">
        <f t="shared" si="13"/>
        <v>0</v>
      </c>
      <c r="X333" s="12">
        <f t="shared" si="15"/>
        <v>879500</v>
      </c>
      <c r="Y333" s="12">
        <v>0</v>
      </c>
      <c r="Z333" s="12">
        <v>50</v>
      </c>
      <c r="AA333" s="12">
        <v>0</v>
      </c>
      <c r="AB333" s="12">
        <v>0</v>
      </c>
    </row>
    <row r="334" spans="1:28" s="158" customFormat="1" ht="15" x14ac:dyDescent="0.25">
      <c r="A334" s="12">
        <v>324</v>
      </c>
      <c r="B334" s="12" t="s">
        <v>14</v>
      </c>
      <c r="C334" s="12">
        <v>557</v>
      </c>
      <c r="D334" s="12">
        <v>10</v>
      </c>
      <c r="E334" s="12" t="s">
        <v>105</v>
      </c>
      <c r="F334" s="12">
        <v>2</v>
      </c>
      <c r="G334" s="12"/>
      <c r="H334" s="12">
        <v>1</v>
      </c>
      <c r="I334" s="12">
        <v>2</v>
      </c>
      <c r="J334" s="12">
        <f t="shared" si="30"/>
        <v>102</v>
      </c>
      <c r="K334" s="12">
        <v>430</v>
      </c>
      <c r="L334" s="12">
        <f t="shared" si="22"/>
        <v>43860</v>
      </c>
      <c r="M334" s="12">
        <v>1</v>
      </c>
      <c r="N334" s="12" t="s">
        <v>27</v>
      </c>
      <c r="O334" s="12" t="s">
        <v>16</v>
      </c>
      <c r="P334" s="12">
        <v>2</v>
      </c>
      <c r="Q334" s="12">
        <v>162</v>
      </c>
      <c r="R334" s="12"/>
      <c r="S334" s="12">
        <v>6400</v>
      </c>
      <c r="T334" s="12">
        <f t="shared" si="23"/>
        <v>1036800</v>
      </c>
      <c r="U334" s="12">
        <v>20</v>
      </c>
      <c r="V334" s="12">
        <f>T334*75%</f>
        <v>777600</v>
      </c>
      <c r="W334" s="12">
        <f t="shared" si="13"/>
        <v>259200</v>
      </c>
      <c r="X334" s="12">
        <f t="shared" si="15"/>
        <v>303060</v>
      </c>
      <c r="Y334" s="12">
        <v>0</v>
      </c>
      <c r="Z334" s="12">
        <v>50</v>
      </c>
      <c r="AA334" s="12">
        <v>0</v>
      </c>
      <c r="AB334" s="12">
        <v>0</v>
      </c>
    </row>
    <row r="335" spans="1:28" s="158" customFormat="1" ht="15" x14ac:dyDescent="0.25">
      <c r="A335" s="12">
        <v>325</v>
      </c>
      <c r="B335" s="12" t="s">
        <v>14</v>
      </c>
      <c r="C335" s="12"/>
      <c r="D335" s="12">
        <v>89</v>
      </c>
      <c r="E335" s="12" t="s">
        <v>105</v>
      </c>
      <c r="F335" s="12">
        <v>1</v>
      </c>
      <c r="G335" s="12">
        <v>1</v>
      </c>
      <c r="H335" s="12">
        <v>3</v>
      </c>
      <c r="I335" s="12">
        <v>77</v>
      </c>
      <c r="J335" s="12">
        <f t="shared" si="30"/>
        <v>777</v>
      </c>
      <c r="K335" s="12">
        <v>150</v>
      </c>
      <c r="L335" s="12">
        <f t="shared" si="22"/>
        <v>116550</v>
      </c>
      <c r="M335" s="12"/>
      <c r="N335" s="12"/>
      <c r="O335" s="12"/>
      <c r="P335" s="12"/>
      <c r="Q335" s="12"/>
      <c r="R335" s="12"/>
      <c r="S335" s="12"/>
      <c r="T335" s="12">
        <f t="shared" si="23"/>
        <v>0</v>
      </c>
      <c r="U335" s="12"/>
      <c r="V335" s="12"/>
      <c r="W335" s="12">
        <f t="shared" ref="W335:W371" si="31">T335-V335</f>
        <v>0</v>
      </c>
      <c r="X335" s="12">
        <f t="shared" si="15"/>
        <v>116550</v>
      </c>
      <c r="Y335" s="12">
        <v>0</v>
      </c>
      <c r="Z335" s="12">
        <v>50</v>
      </c>
      <c r="AA335" s="12">
        <v>0</v>
      </c>
      <c r="AB335" s="12">
        <v>0</v>
      </c>
    </row>
    <row r="336" spans="1:28" s="158" customFormat="1" ht="15" x14ac:dyDescent="0.25">
      <c r="A336" s="12">
        <v>326</v>
      </c>
      <c r="B336" s="12" t="s">
        <v>14</v>
      </c>
      <c r="C336" s="12">
        <v>435</v>
      </c>
      <c r="D336" s="12">
        <v>176</v>
      </c>
      <c r="E336" s="12" t="s">
        <v>106</v>
      </c>
      <c r="F336" s="12">
        <v>2</v>
      </c>
      <c r="G336" s="12"/>
      <c r="H336" s="12"/>
      <c r="I336" s="12">
        <v>48</v>
      </c>
      <c r="J336" s="12">
        <f t="shared" si="30"/>
        <v>48</v>
      </c>
      <c r="K336" s="12">
        <v>430</v>
      </c>
      <c r="L336" s="12">
        <f t="shared" si="22"/>
        <v>20640</v>
      </c>
      <c r="M336" s="12">
        <v>1</v>
      </c>
      <c r="N336" s="12" t="s">
        <v>27</v>
      </c>
      <c r="O336" s="12" t="s">
        <v>16</v>
      </c>
      <c r="P336" s="12">
        <v>2</v>
      </c>
      <c r="Q336" s="12">
        <v>186</v>
      </c>
      <c r="R336" s="12"/>
      <c r="S336" s="12">
        <v>6400</v>
      </c>
      <c r="T336" s="12">
        <f t="shared" si="23"/>
        <v>1190400</v>
      </c>
      <c r="U336" s="12">
        <v>20</v>
      </c>
      <c r="V336" s="12">
        <f>T336*75%</f>
        <v>892800</v>
      </c>
      <c r="W336" s="12">
        <f t="shared" si="31"/>
        <v>297600</v>
      </c>
      <c r="X336" s="12">
        <f t="shared" ref="X336:X371" si="32">L336+W336</f>
        <v>318240</v>
      </c>
      <c r="Y336" s="12">
        <v>0</v>
      </c>
      <c r="Z336" s="12">
        <v>50</v>
      </c>
      <c r="AA336" s="12">
        <v>0</v>
      </c>
      <c r="AB336" s="12">
        <v>0</v>
      </c>
    </row>
    <row r="337" spans="1:28" s="158" customFormat="1" ht="15" x14ac:dyDescent="0.25">
      <c r="A337" s="12">
        <v>327</v>
      </c>
      <c r="B337" s="12" t="s">
        <v>14</v>
      </c>
      <c r="C337" s="12">
        <v>3005</v>
      </c>
      <c r="D337" s="12">
        <v>31</v>
      </c>
      <c r="E337" s="12" t="s">
        <v>106</v>
      </c>
      <c r="F337" s="12">
        <v>1</v>
      </c>
      <c r="G337" s="12">
        <v>6</v>
      </c>
      <c r="H337" s="12">
        <v>3</v>
      </c>
      <c r="I337" s="12">
        <v>4</v>
      </c>
      <c r="J337" s="12">
        <f t="shared" si="30"/>
        <v>2704</v>
      </c>
      <c r="K337" s="12">
        <v>75</v>
      </c>
      <c r="L337" s="12">
        <f t="shared" si="22"/>
        <v>202800</v>
      </c>
      <c r="M337" s="12"/>
      <c r="N337" s="12"/>
      <c r="O337" s="12"/>
      <c r="P337" s="12"/>
      <c r="Q337" s="12"/>
      <c r="R337" s="12"/>
      <c r="S337" s="12"/>
      <c r="T337" s="12">
        <f t="shared" si="23"/>
        <v>0</v>
      </c>
      <c r="U337" s="12"/>
      <c r="V337" s="12"/>
      <c r="W337" s="12">
        <f t="shared" si="31"/>
        <v>0</v>
      </c>
      <c r="X337" s="12">
        <f t="shared" si="32"/>
        <v>202800</v>
      </c>
      <c r="Y337" s="12">
        <v>0</v>
      </c>
      <c r="Z337" s="12">
        <v>50</v>
      </c>
      <c r="AA337" s="12">
        <v>0</v>
      </c>
      <c r="AB337" s="12">
        <v>0</v>
      </c>
    </row>
    <row r="338" spans="1:28" s="158" customFormat="1" ht="15" x14ac:dyDescent="0.25">
      <c r="A338" s="12">
        <v>328</v>
      </c>
      <c r="B338" s="12" t="s">
        <v>14</v>
      </c>
      <c r="C338" s="12">
        <v>1825</v>
      </c>
      <c r="D338" s="12">
        <v>32</v>
      </c>
      <c r="E338" s="12" t="s">
        <v>106</v>
      </c>
      <c r="F338" s="12">
        <v>1</v>
      </c>
      <c r="G338" s="12">
        <v>7</v>
      </c>
      <c r="H338" s="12">
        <v>2</v>
      </c>
      <c r="I338" s="12">
        <v>12</v>
      </c>
      <c r="J338" s="12">
        <f t="shared" si="30"/>
        <v>3012</v>
      </c>
      <c r="K338" s="12">
        <v>75</v>
      </c>
      <c r="L338" s="12">
        <f t="shared" si="22"/>
        <v>225900</v>
      </c>
      <c r="M338" s="12"/>
      <c r="N338" s="12"/>
      <c r="O338" s="12"/>
      <c r="P338" s="12"/>
      <c r="Q338" s="12"/>
      <c r="R338" s="12"/>
      <c r="S338" s="12"/>
      <c r="T338" s="12">
        <f t="shared" si="23"/>
        <v>0</v>
      </c>
      <c r="U338" s="12"/>
      <c r="V338" s="12"/>
      <c r="W338" s="12">
        <f t="shared" si="31"/>
        <v>0</v>
      </c>
      <c r="X338" s="12">
        <f t="shared" si="32"/>
        <v>225900</v>
      </c>
      <c r="Y338" s="12">
        <v>0</v>
      </c>
      <c r="Z338" s="12">
        <v>50</v>
      </c>
      <c r="AA338" s="12">
        <v>0</v>
      </c>
      <c r="AB338" s="12">
        <v>0</v>
      </c>
    </row>
    <row r="339" spans="1:28" s="158" customFormat="1" ht="15" x14ac:dyDescent="0.25">
      <c r="A339" s="12">
        <v>329</v>
      </c>
      <c r="B339" s="12" t="s">
        <v>14</v>
      </c>
      <c r="C339" s="12">
        <v>2056</v>
      </c>
      <c r="D339" s="12">
        <v>176</v>
      </c>
      <c r="E339" s="12" t="s">
        <v>106</v>
      </c>
      <c r="F339" s="12">
        <v>1</v>
      </c>
      <c r="G339" s="12">
        <v>7</v>
      </c>
      <c r="H339" s="12">
        <v>3</v>
      </c>
      <c r="I339" s="12">
        <v>69</v>
      </c>
      <c r="J339" s="12">
        <f t="shared" si="30"/>
        <v>3169</v>
      </c>
      <c r="K339" s="12">
        <v>100</v>
      </c>
      <c r="L339" s="12">
        <f t="shared" si="22"/>
        <v>316900</v>
      </c>
      <c r="M339" s="12"/>
      <c r="N339" s="12"/>
      <c r="O339" s="12"/>
      <c r="P339" s="12"/>
      <c r="Q339" s="12"/>
      <c r="R339" s="12"/>
      <c r="S339" s="12"/>
      <c r="T339" s="12">
        <f t="shared" si="23"/>
        <v>0</v>
      </c>
      <c r="U339" s="12"/>
      <c r="V339" s="12"/>
      <c r="W339" s="12">
        <f t="shared" si="31"/>
        <v>0</v>
      </c>
      <c r="X339" s="12">
        <f t="shared" si="32"/>
        <v>316900</v>
      </c>
      <c r="Y339" s="12">
        <v>0</v>
      </c>
      <c r="Z339" s="12">
        <v>50</v>
      </c>
      <c r="AA339" s="12">
        <v>0</v>
      </c>
      <c r="AB339" s="12">
        <v>0</v>
      </c>
    </row>
    <row r="340" spans="1:28" s="158" customFormat="1" ht="15" x14ac:dyDescent="0.25">
      <c r="A340" s="12">
        <v>330</v>
      </c>
      <c r="B340" s="12" t="s">
        <v>14</v>
      </c>
      <c r="C340" s="12">
        <v>434</v>
      </c>
      <c r="D340" s="12">
        <v>175</v>
      </c>
      <c r="E340" s="12" t="s">
        <v>106</v>
      </c>
      <c r="F340" s="12">
        <v>1</v>
      </c>
      <c r="G340" s="12"/>
      <c r="H340" s="12"/>
      <c r="I340" s="12">
        <v>61</v>
      </c>
      <c r="J340" s="12">
        <f t="shared" si="30"/>
        <v>61</v>
      </c>
      <c r="K340" s="12">
        <v>430</v>
      </c>
      <c r="L340" s="12">
        <f t="shared" si="22"/>
        <v>26230</v>
      </c>
      <c r="M340" s="12"/>
      <c r="N340" s="12"/>
      <c r="O340" s="12"/>
      <c r="P340" s="12"/>
      <c r="Q340" s="12"/>
      <c r="R340" s="12"/>
      <c r="S340" s="12"/>
      <c r="T340" s="12">
        <f t="shared" si="23"/>
        <v>0</v>
      </c>
      <c r="U340" s="12"/>
      <c r="V340" s="12"/>
      <c r="W340" s="12">
        <f t="shared" si="31"/>
        <v>0</v>
      </c>
      <c r="X340" s="12">
        <f t="shared" si="32"/>
        <v>26230</v>
      </c>
      <c r="Y340" s="12">
        <v>0</v>
      </c>
      <c r="Z340" s="12">
        <v>50</v>
      </c>
      <c r="AA340" s="12">
        <v>0</v>
      </c>
      <c r="AB340" s="12">
        <v>0</v>
      </c>
    </row>
    <row r="341" spans="1:28" s="158" customFormat="1" ht="15" x14ac:dyDescent="0.25">
      <c r="A341" s="12">
        <v>331</v>
      </c>
      <c r="B341" s="12" t="s">
        <v>14</v>
      </c>
      <c r="C341" s="12">
        <v>2069</v>
      </c>
      <c r="D341" s="12">
        <v>214</v>
      </c>
      <c r="E341" s="12" t="s">
        <v>106</v>
      </c>
      <c r="F341" s="12">
        <v>1</v>
      </c>
      <c r="G341" s="12">
        <v>11</v>
      </c>
      <c r="H341" s="12">
        <v>3</v>
      </c>
      <c r="I341" s="12">
        <v>94</v>
      </c>
      <c r="J341" s="12">
        <f t="shared" si="30"/>
        <v>4794</v>
      </c>
      <c r="K341" s="12">
        <v>100</v>
      </c>
      <c r="L341" s="12">
        <f t="shared" si="22"/>
        <v>479400</v>
      </c>
      <c r="M341" s="12"/>
      <c r="N341" s="12"/>
      <c r="O341" s="12"/>
      <c r="P341" s="12"/>
      <c r="Q341" s="12"/>
      <c r="R341" s="12"/>
      <c r="S341" s="12"/>
      <c r="T341" s="12">
        <f t="shared" si="23"/>
        <v>0</v>
      </c>
      <c r="U341" s="12"/>
      <c r="V341" s="12"/>
      <c r="W341" s="12">
        <f t="shared" si="31"/>
        <v>0</v>
      </c>
      <c r="X341" s="12">
        <f t="shared" si="32"/>
        <v>479400</v>
      </c>
      <c r="Y341" s="12">
        <v>0</v>
      </c>
      <c r="Z341" s="12">
        <v>50</v>
      </c>
      <c r="AA341" s="12">
        <v>0</v>
      </c>
      <c r="AB341" s="12">
        <v>0</v>
      </c>
    </row>
    <row r="342" spans="1:28" s="158" customFormat="1" ht="15" x14ac:dyDescent="0.25">
      <c r="A342" s="12">
        <v>332</v>
      </c>
      <c r="B342" s="12" t="s">
        <v>14</v>
      </c>
      <c r="C342" s="12">
        <v>431</v>
      </c>
      <c r="D342" s="12">
        <v>172</v>
      </c>
      <c r="E342" s="12" t="s">
        <v>31</v>
      </c>
      <c r="F342" s="12">
        <v>2</v>
      </c>
      <c r="G342" s="12"/>
      <c r="H342" s="12">
        <v>2</v>
      </c>
      <c r="I342" s="12">
        <v>92</v>
      </c>
      <c r="J342" s="12">
        <f t="shared" si="30"/>
        <v>292</v>
      </c>
      <c r="K342" s="12">
        <v>430</v>
      </c>
      <c r="L342" s="12">
        <f t="shared" si="22"/>
        <v>125560</v>
      </c>
      <c r="M342" s="12">
        <v>1</v>
      </c>
      <c r="N342" s="12" t="s">
        <v>27</v>
      </c>
      <c r="O342" s="12" t="s">
        <v>16</v>
      </c>
      <c r="P342" s="12">
        <v>2</v>
      </c>
      <c r="Q342" s="12">
        <v>174.5</v>
      </c>
      <c r="R342" s="12"/>
      <c r="S342" s="12">
        <v>6400</v>
      </c>
      <c r="T342" s="12">
        <f t="shared" si="23"/>
        <v>1116800</v>
      </c>
      <c r="U342" s="12">
        <v>20</v>
      </c>
      <c r="V342" s="12">
        <f>T342*75%</f>
        <v>837600</v>
      </c>
      <c r="W342" s="12">
        <f t="shared" si="31"/>
        <v>279200</v>
      </c>
      <c r="X342" s="12">
        <f t="shared" si="32"/>
        <v>404760</v>
      </c>
      <c r="Y342" s="12">
        <v>0</v>
      </c>
      <c r="Z342" s="12">
        <v>50</v>
      </c>
      <c r="AA342" s="12">
        <v>0</v>
      </c>
      <c r="AB342" s="12">
        <v>0</v>
      </c>
    </row>
    <row r="343" spans="1:28" s="158" customFormat="1" ht="15" x14ac:dyDescent="0.25">
      <c r="A343" s="12">
        <v>333</v>
      </c>
      <c r="B343" s="12" t="s">
        <v>14</v>
      </c>
      <c r="C343" s="12">
        <v>3247</v>
      </c>
      <c r="D343" s="12">
        <v>83</v>
      </c>
      <c r="E343" s="12" t="s">
        <v>31</v>
      </c>
      <c r="F343" s="12">
        <v>1</v>
      </c>
      <c r="G343" s="12">
        <v>2</v>
      </c>
      <c r="H343" s="12">
        <v>2</v>
      </c>
      <c r="I343" s="12">
        <v>88</v>
      </c>
      <c r="J343" s="12">
        <f t="shared" si="30"/>
        <v>1088</v>
      </c>
      <c r="K343" s="12">
        <v>75</v>
      </c>
      <c r="L343" s="12">
        <f t="shared" si="22"/>
        <v>81600</v>
      </c>
      <c r="M343" s="12"/>
      <c r="N343" s="12"/>
      <c r="O343" s="12"/>
      <c r="P343" s="12"/>
      <c r="Q343" s="12"/>
      <c r="R343" s="12"/>
      <c r="S343" s="12"/>
      <c r="T343" s="12">
        <f t="shared" si="23"/>
        <v>0</v>
      </c>
      <c r="U343" s="12"/>
      <c r="V343" s="12"/>
      <c r="W343" s="12">
        <f t="shared" si="31"/>
        <v>0</v>
      </c>
      <c r="X343" s="12">
        <f t="shared" si="32"/>
        <v>81600</v>
      </c>
      <c r="Y343" s="12">
        <v>0</v>
      </c>
      <c r="Z343" s="12">
        <v>50</v>
      </c>
      <c r="AA343" s="12">
        <v>0</v>
      </c>
      <c r="AB343" s="12">
        <v>0</v>
      </c>
    </row>
    <row r="344" spans="1:28" s="158" customFormat="1" ht="15" x14ac:dyDescent="0.25">
      <c r="A344" s="12">
        <v>334</v>
      </c>
      <c r="B344" s="12" t="s">
        <v>14</v>
      </c>
      <c r="C344" s="12">
        <v>3079</v>
      </c>
      <c r="D344" s="12">
        <v>62</v>
      </c>
      <c r="E344" s="12" t="s">
        <v>31</v>
      </c>
      <c r="F344" s="12">
        <v>1</v>
      </c>
      <c r="G344" s="12">
        <v>5</v>
      </c>
      <c r="H344" s="12">
        <v>2</v>
      </c>
      <c r="I344" s="12">
        <v>5</v>
      </c>
      <c r="J344" s="12">
        <f t="shared" si="30"/>
        <v>2205</v>
      </c>
      <c r="K344" s="12">
        <v>100</v>
      </c>
      <c r="L344" s="12">
        <f t="shared" si="22"/>
        <v>220500</v>
      </c>
      <c r="M344" s="12"/>
      <c r="N344" s="12"/>
      <c r="O344" s="12"/>
      <c r="P344" s="12"/>
      <c r="Q344" s="12"/>
      <c r="R344" s="12"/>
      <c r="S344" s="12"/>
      <c r="T344" s="12">
        <f t="shared" si="23"/>
        <v>0</v>
      </c>
      <c r="U344" s="12"/>
      <c r="V344" s="12"/>
      <c r="W344" s="12">
        <f t="shared" si="31"/>
        <v>0</v>
      </c>
      <c r="X344" s="12">
        <f t="shared" si="32"/>
        <v>220500</v>
      </c>
      <c r="Y344" s="12">
        <v>0</v>
      </c>
      <c r="Z344" s="12">
        <v>50</v>
      </c>
      <c r="AA344" s="12">
        <v>0</v>
      </c>
      <c r="AB344" s="12">
        <v>0</v>
      </c>
    </row>
    <row r="345" spans="1:28" s="158" customFormat="1" ht="15" x14ac:dyDescent="0.25">
      <c r="A345" s="12">
        <v>335</v>
      </c>
      <c r="B345" s="12" t="s">
        <v>14</v>
      </c>
      <c r="C345" s="12">
        <v>3155</v>
      </c>
      <c r="D345" s="12">
        <v>266</v>
      </c>
      <c r="E345" s="12" t="s">
        <v>31</v>
      </c>
      <c r="F345" s="12">
        <v>1</v>
      </c>
      <c r="G345" s="12">
        <v>19</v>
      </c>
      <c r="H345" s="12"/>
      <c r="I345" s="12">
        <v>98</v>
      </c>
      <c r="J345" s="12">
        <f t="shared" si="30"/>
        <v>7698</v>
      </c>
      <c r="K345" s="12">
        <v>100</v>
      </c>
      <c r="L345" s="12">
        <f t="shared" si="22"/>
        <v>769800</v>
      </c>
      <c r="M345" s="12"/>
      <c r="N345" s="12"/>
      <c r="O345" s="12"/>
      <c r="P345" s="12"/>
      <c r="Q345" s="12"/>
      <c r="R345" s="12"/>
      <c r="S345" s="12"/>
      <c r="T345" s="12">
        <f t="shared" si="23"/>
        <v>0</v>
      </c>
      <c r="U345" s="12"/>
      <c r="V345" s="12"/>
      <c r="W345" s="12">
        <f t="shared" si="31"/>
        <v>0</v>
      </c>
      <c r="X345" s="12">
        <f t="shared" si="32"/>
        <v>769800</v>
      </c>
      <c r="Y345" s="12">
        <v>0</v>
      </c>
      <c r="Z345" s="12">
        <v>50</v>
      </c>
      <c r="AA345" s="12">
        <v>0</v>
      </c>
      <c r="AB345" s="12">
        <v>0</v>
      </c>
    </row>
    <row r="346" spans="1:28" s="158" customFormat="1" ht="15" x14ac:dyDescent="0.25">
      <c r="A346" s="12">
        <v>336</v>
      </c>
      <c r="B346" s="12" t="s">
        <v>14</v>
      </c>
      <c r="C346" s="12">
        <v>2008</v>
      </c>
      <c r="D346" s="12">
        <v>96</v>
      </c>
      <c r="E346" s="12" t="s">
        <v>31</v>
      </c>
      <c r="F346" s="12">
        <v>1</v>
      </c>
      <c r="G346" s="12">
        <v>3</v>
      </c>
      <c r="H346" s="12"/>
      <c r="I346" s="12">
        <v>87</v>
      </c>
      <c r="J346" s="12">
        <f t="shared" si="30"/>
        <v>1287</v>
      </c>
      <c r="K346" s="12">
        <v>100</v>
      </c>
      <c r="L346" s="12">
        <f t="shared" si="22"/>
        <v>128700</v>
      </c>
      <c r="M346" s="12"/>
      <c r="N346" s="12"/>
      <c r="O346" s="12"/>
      <c r="P346" s="12"/>
      <c r="Q346" s="12"/>
      <c r="R346" s="12"/>
      <c r="S346" s="12"/>
      <c r="T346" s="12">
        <f t="shared" si="23"/>
        <v>0</v>
      </c>
      <c r="U346" s="12"/>
      <c r="V346" s="12"/>
      <c r="W346" s="12">
        <f t="shared" si="31"/>
        <v>0</v>
      </c>
      <c r="X346" s="12">
        <f t="shared" si="32"/>
        <v>128700</v>
      </c>
      <c r="Y346" s="12">
        <v>0</v>
      </c>
      <c r="Z346" s="12">
        <v>50</v>
      </c>
      <c r="AA346" s="12">
        <v>0</v>
      </c>
      <c r="AB346" s="12">
        <v>0</v>
      </c>
    </row>
    <row r="347" spans="1:28" s="158" customFormat="1" ht="15" x14ac:dyDescent="0.25">
      <c r="A347" s="12">
        <v>337</v>
      </c>
      <c r="B347" s="12" t="s">
        <v>14</v>
      </c>
      <c r="C347" s="12">
        <v>3691</v>
      </c>
      <c r="D347" s="12">
        <v>115</v>
      </c>
      <c r="E347" s="12" t="s">
        <v>31</v>
      </c>
      <c r="F347" s="12">
        <v>1</v>
      </c>
      <c r="G347" s="12">
        <v>3</v>
      </c>
      <c r="H347" s="12">
        <v>2</v>
      </c>
      <c r="I347" s="12">
        <v>44</v>
      </c>
      <c r="J347" s="12">
        <f t="shared" si="30"/>
        <v>1444</v>
      </c>
      <c r="K347" s="12">
        <v>75</v>
      </c>
      <c r="L347" s="12">
        <f t="shared" si="22"/>
        <v>108300</v>
      </c>
      <c r="M347" s="12"/>
      <c r="N347" s="12"/>
      <c r="O347" s="12"/>
      <c r="P347" s="12"/>
      <c r="Q347" s="12"/>
      <c r="R347" s="12"/>
      <c r="S347" s="12"/>
      <c r="T347" s="12">
        <f t="shared" si="23"/>
        <v>0</v>
      </c>
      <c r="U347" s="12"/>
      <c r="V347" s="12"/>
      <c r="W347" s="12">
        <f t="shared" si="31"/>
        <v>0</v>
      </c>
      <c r="X347" s="12">
        <f t="shared" si="32"/>
        <v>108300</v>
      </c>
      <c r="Y347" s="12">
        <v>0</v>
      </c>
      <c r="Z347" s="12">
        <v>50</v>
      </c>
      <c r="AA347" s="12">
        <v>0</v>
      </c>
      <c r="AB347" s="12">
        <v>0</v>
      </c>
    </row>
    <row r="348" spans="1:28" s="158" customFormat="1" ht="15" x14ac:dyDescent="0.25">
      <c r="A348" s="12">
        <v>338</v>
      </c>
      <c r="B348" s="12" t="s">
        <v>14</v>
      </c>
      <c r="C348" s="12">
        <v>2106</v>
      </c>
      <c r="D348" s="12">
        <v>230</v>
      </c>
      <c r="E348" s="12" t="s">
        <v>31</v>
      </c>
      <c r="F348" s="12">
        <v>1</v>
      </c>
      <c r="G348" s="12">
        <v>1</v>
      </c>
      <c r="H348" s="12">
        <v>2</v>
      </c>
      <c r="I348" s="12">
        <v>66</v>
      </c>
      <c r="J348" s="12">
        <f t="shared" si="30"/>
        <v>666</v>
      </c>
      <c r="K348" s="12">
        <v>75</v>
      </c>
      <c r="L348" s="12">
        <f t="shared" si="22"/>
        <v>49950</v>
      </c>
      <c r="M348" s="12"/>
      <c r="N348" s="12"/>
      <c r="O348" s="12"/>
      <c r="P348" s="12"/>
      <c r="Q348" s="12"/>
      <c r="R348" s="12"/>
      <c r="S348" s="12"/>
      <c r="T348" s="12">
        <f t="shared" si="23"/>
        <v>0</v>
      </c>
      <c r="U348" s="12"/>
      <c r="V348" s="12"/>
      <c r="W348" s="12">
        <f t="shared" si="31"/>
        <v>0</v>
      </c>
      <c r="X348" s="12">
        <f t="shared" si="32"/>
        <v>49950</v>
      </c>
      <c r="Y348" s="12">
        <v>0</v>
      </c>
      <c r="Z348" s="12">
        <v>50</v>
      </c>
      <c r="AA348" s="12">
        <v>0</v>
      </c>
      <c r="AB348" s="12">
        <v>0</v>
      </c>
    </row>
    <row r="349" spans="1:28" s="158" customFormat="1" ht="15" x14ac:dyDescent="0.25">
      <c r="A349" s="12">
        <v>339</v>
      </c>
      <c r="B349" s="12" t="s">
        <v>14</v>
      </c>
      <c r="C349" s="12"/>
      <c r="D349" s="12">
        <v>203</v>
      </c>
      <c r="E349" s="12" t="s">
        <v>107</v>
      </c>
      <c r="F349" s="12">
        <v>2</v>
      </c>
      <c r="G349" s="12"/>
      <c r="H349" s="12"/>
      <c r="I349" s="12">
        <v>66</v>
      </c>
      <c r="J349" s="12">
        <f t="shared" si="30"/>
        <v>66</v>
      </c>
      <c r="K349" s="12">
        <v>430</v>
      </c>
      <c r="L349" s="12">
        <f t="shared" si="22"/>
        <v>28380</v>
      </c>
      <c r="M349" s="12">
        <v>1</v>
      </c>
      <c r="N349" s="12" t="s">
        <v>27</v>
      </c>
      <c r="O349" s="12" t="s">
        <v>16</v>
      </c>
      <c r="P349" s="12">
        <v>2</v>
      </c>
      <c r="Q349" s="12">
        <v>156.5</v>
      </c>
      <c r="R349" s="12"/>
      <c r="S349" s="12">
        <v>6400</v>
      </c>
      <c r="T349" s="12">
        <f t="shared" si="23"/>
        <v>1001600</v>
      </c>
      <c r="U349" s="12">
        <v>20</v>
      </c>
      <c r="V349" s="12">
        <f>T349*75%</f>
        <v>751200</v>
      </c>
      <c r="W349" s="12">
        <f t="shared" si="31"/>
        <v>250400</v>
      </c>
      <c r="X349" s="12">
        <f t="shared" si="32"/>
        <v>278780</v>
      </c>
      <c r="Y349" s="12">
        <v>0</v>
      </c>
      <c r="Z349" s="12">
        <v>50</v>
      </c>
      <c r="AA349" s="12">
        <v>0</v>
      </c>
      <c r="AB349" s="12">
        <v>0</v>
      </c>
    </row>
    <row r="350" spans="1:28" s="158" customFormat="1" ht="15" x14ac:dyDescent="0.25">
      <c r="A350" s="12">
        <v>340</v>
      </c>
      <c r="B350" s="12" t="s">
        <v>14</v>
      </c>
      <c r="C350" s="12">
        <v>777</v>
      </c>
      <c r="D350" s="12">
        <v>114</v>
      </c>
      <c r="E350" s="12" t="s">
        <v>57</v>
      </c>
      <c r="F350" s="12">
        <v>1</v>
      </c>
      <c r="G350" s="12">
        <v>1</v>
      </c>
      <c r="H350" s="12">
        <v>3</v>
      </c>
      <c r="I350" s="12">
        <v>70</v>
      </c>
      <c r="J350" s="12">
        <f t="shared" si="30"/>
        <v>770</v>
      </c>
      <c r="K350" s="12">
        <v>75</v>
      </c>
      <c r="L350" s="12">
        <f t="shared" si="22"/>
        <v>57750</v>
      </c>
      <c r="M350" s="12"/>
      <c r="N350" s="12"/>
      <c r="O350" s="12"/>
      <c r="P350" s="12"/>
      <c r="Q350" s="12"/>
      <c r="R350" s="12"/>
      <c r="S350" s="12"/>
      <c r="T350" s="12">
        <f t="shared" si="23"/>
        <v>0</v>
      </c>
      <c r="U350" s="12"/>
      <c r="V350" s="12"/>
      <c r="W350" s="12">
        <f t="shared" si="31"/>
        <v>0</v>
      </c>
      <c r="X350" s="12">
        <f t="shared" si="32"/>
        <v>57750</v>
      </c>
      <c r="Y350" s="12">
        <v>0</v>
      </c>
      <c r="Z350" s="12">
        <v>50</v>
      </c>
      <c r="AA350" s="12">
        <v>0</v>
      </c>
      <c r="AB350" s="12">
        <v>0</v>
      </c>
    </row>
    <row r="351" spans="1:28" s="158" customFormat="1" ht="15" x14ac:dyDescent="0.25">
      <c r="A351" s="12">
        <v>341</v>
      </c>
      <c r="B351" s="12" t="s">
        <v>14</v>
      </c>
      <c r="C351" s="12">
        <v>471</v>
      </c>
      <c r="D351" s="12">
        <v>224</v>
      </c>
      <c r="E351" s="12" t="s">
        <v>108</v>
      </c>
      <c r="F351" s="12">
        <v>2</v>
      </c>
      <c r="G351" s="12"/>
      <c r="H351" s="12">
        <v>1</v>
      </c>
      <c r="I351" s="12">
        <v>67</v>
      </c>
      <c r="J351" s="12">
        <f t="shared" si="30"/>
        <v>167</v>
      </c>
      <c r="K351" s="12">
        <v>430</v>
      </c>
      <c r="L351" s="12">
        <f t="shared" si="22"/>
        <v>71810</v>
      </c>
      <c r="M351" s="12">
        <v>1</v>
      </c>
      <c r="N351" s="12" t="s">
        <v>27</v>
      </c>
      <c r="O351" s="12" t="s">
        <v>16</v>
      </c>
      <c r="P351" s="12">
        <v>2</v>
      </c>
      <c r="Q351" s="12">
        <v>291</v>
      </c>
      <c r="R351" s="12"/>
      <c r="S351" s="12">
        <v>6400</v>
      </c>
      <c r="T351" s="12">
        <f t="shared" si="23"/>
        <v>1862400</v>
      </c>
      <c r="U351" s="12">
        <v>20</v>
      </c>
      <c r="V351" s="12">
        <f>T351*75%</f>
        <v>1396800</v>
      </c>
      <c r="W351" s="12">
        <f t="shared" si="31"/>
        <v>465600</v>
      </c>
      <c r="X351" s="12">
        <f t="shared" si="32"/>
        <v>537410</v>
      </c>
      <c r="Y351" s="12">
        <v>0</v>
      </c>
      <c r="Z351" s="12">
        <v>50</v>
      </c>
      <c r="AA351" s="12">
        <v>0</v>
      </c>
      <c r="AB351" s="12">
        <v>0</v>
      </c>
    </row>
    <row r="352" spans="1:28" s="158" customFormat="1" ht="15" x14ac:dyDescent="0.25">
      <c r="A352" s="12">
        <v>342</v>
      </c>
      <c r="B352" s="12" t="s">
        <v>14</v>
      </c>
      <c r="C352" s="12"/>
      <c r="D352" s="12">
        <v>426</v>
      </c>
      <c r="E352" s="12" t="s">
        <v>108</v>
      </c>
      <c r="F352" s="12">
        <v>1</v>
      </c>
      <c r="G352" s="12"/>
      <c r="H352" s="12"/>
      <c r="I352" s="12"/>
      <c r="J352" s="12">
        <f t="shared" si="30"/>
        <v>0</v>
      </c>
      <c r="K352" s="12"/>
      <c r="L352" s="12">
        <f t="shared" si="22"/>
        <v>0</v>
      </c>
      <c r="M352" s="12"/>
      <c r="N352" s="12"/>
      <c r="O352" s="12"/>
      <c r="P352" s="12"/>
      <c r="Q352" s="12"/>
      <c r="R352" s="12"/>
      <c r="S352" s="12"/>
      <c r="T352" s="12">
        <f t="shared" si="23"/>
        <v>0</v>
      </c>
      <c r="U352" s="12"/>
      <c r="V352" s="12"/>
      <c r="W352" s="12">
        <f t="shared" si="31"/>
        <v>0</v>
      </c>
      <c r="X352" s="12">
        <f t="shared" si="32"/>
        <v>0</v>
      </c>
      <c r="Y352" s="12">
        <v>0</v>
      </c>
      <c r="Z352" s="12">
        <v>50</v>
      </c>
      <c r="AA352" s="12">
        <v>0</v>
      </c>
      <c r="AB352" s="12">
        <v>0</v>
      </c>
    </row>
    <row r="353" spans="1:28" s="158" customFormat="1" ht="15" x14ac:dyDescent="0.25">
      <c r="A353" s="12">
        <v>343</v>
      </c>
      <c r="B353" s="12" t="s">
        <v>14</v>
      </c>
      <c r="C353" s="12">
        <v>1551</v>
      </c>
      <c r="D353" s="12">
        <v>340</v>
      </c>
      <c r="E353" s="12" t="s">
        <v>108</v>
      </c>
      <c r="F353" s="12">
        <v>1</v>
      </c>
      <c r="G353" s="12">
        <v>13</v>
      </c>
      <c r="H353" s="12"/>
      <c r="I353" s="12">
        <v>72</v>
      </c>
      <c r="J353" s="12">
        <f t="shared" si="30"/>
        <v>5272</v>
      </c>
      <c r="K353" s="12">
        <v>75</v>
      </c>
      <c r="L353" s="12">
        <f t="shared" si="22"/>
        <v>395400</v>
      </c>
      <c r="M353" s="12"/>
      <c r="N353" s="12"/>
      <c r="O353" s="12"/>
      <c r="P353" s="12"/>
      <c r="Q353" s="12"/>
      <c r="R353" s="12"/>
      <c r="S353" s="12"/>
      <c r="T353" s="12">
        <f t="shared" si="23"/>
        <v>0</v>
      </c>
      <c r="U353" s="12"/>
      <c r="V353" s="12"/>
      <c r="W353" s="12">
        <f t="shared" si="31"/>
        <v>0</v>
      </c>
      <c r="X353" s="12">
        <f t="shared" si="32"/>
        <v>395400</v>
      </c>
      <c r="Y353" s="12">
        <v>0</v>
      </c>
      <c r="Z353" s="12">
        <v>50</v>
      </c>
      <c r="AA353" s="12">
        <v>0</v>
      </c>
      <c r="AB353" s="12">
        <v>0</v>
      </c>
    </row>
    <row r="354" spans="1:28" s="158" customFormat="1" ht="15" x14ac:dyDescent="0.25">
      <c r="A354" s="12">
        <v>344</v>
      </c>
      <c r="B354" s="12" t="s">
        <v>14</v>
      </c>
      <c r="C354" s="12"/>
      <c r="D354" s="12">
        <v>9</v>
      </c>
      <c r="E354" s="12" t="s">
        <v>108</v>
      </c>
      <c r="F354" s="12">
        <v>1</v>
      </c>
      <c r="G354" s="12">
        <v>12</v>
      </c>
      <c r="H354" s="12"/>
      <c r="I354" s="12">
        <v>49</v>
      </c>
      <c r="J354" s="12">
        <f t="shared" si="30"/>
        <v>4849</v>
      </c>
      <c r="K354" s="12">
        <v>75</v>
      </c>
      <c r="L354" s="12">
        <f t="shared" si="22"/>
        <v>363675</v>
      </c>
      <c r="M354" s="12"/>
      <c r="N354" s="12"/>
      <c r="O354" s="12"/>
      <c r="P354" s="12"/>
      <c r="Q354" s="12"/>
      <c r="R354" s="12"/>
      <c r="S354" s="12"/>
      <c r="T354" s="12">
        <f t="shared" si="23"/>
        <v>0</v>
      </c>
      <c r="U354" s="12"/>
      <c r="V354" s="12"/>
      <c r="W354" s="12">
        <f t="shared" si="31"/>
        <v>0</v>
      </c>
      <c r="X354" s="12">
        <f t="shared" si="32"/>
        <v>363675</v>
      </c>
      <c r="Y354" s="12">
        <v>0</v>
      </c>
      <c r="Z354" s="12">
        <v>50</v>
      </c>
      <c r="AA354" s="12">
        <v>0</v>
      </c>
      <c r="AB354" s="12">
        <v>0</v>
      </c>
    </row>
    <row r="355" spans="1:28" s="158" customFormat="1" ht="15" x14ac:dyDescent="0.25">
      <c r="A355" s="12">
        <v>345</v>
      </c>
      <c r="B355" s="12" t="s">
        <v>14</v>
      </c>
      <c r="C355" s="12"/>
      <c r="D355" s="12">
        <v>180</v>
      </c>
      <c r="E355" s="12" t="s">
        <v>108</v>
      </c>
      <c r="F355" s="12">
        <v>1</v>
      </c>
      <c r="G355" s="12">
        <v>1</v>
      </c>
      <c r="H355" s="12">
        <v>1</v>
      </c>
      <c r="I355" s="12">
        <v>94</v>
      </c>
      <c r="J355" s="12">
        <f t="shared" si="30"/>
        <v>594</v>
      </c>
      <c r="K355" s="12">
        <v>430</v>
      </c>
      <c r="L355" s="12">
        <f t="shared" si="22"/>
        <v>255420</v>
      </c>
      <c r="M355" s="12"/>
      <c r="N355" s="12"/>
      <c r="O355" s="12"/>
      <c r="P355" s="12"/>
      <c r="Q355" s="12"/>
      <c r="R355" s="12"/>
      <c r="S355" s="12"/>
      <c r="T355" s="12">
        <f t="shared" si="23"/>
        <v>0</v>
      </c>
      <c r="U355" s="12"/>
      <c r="V355" s="12"/>
      <c r="W355" s="12">
        <f t="shared" si="31"/>
        <v>0</v>
      </c>
      <c r="X355" s="12">
        <f t="shared" si="32"/>
        <v>255420</v>
      </c>
      <c r="Y355" s="12">
        <v>0</v>
      </c>
      <c r="Z355" s="12">
        <v>50</v>
      </c>
      <c r="AA355" s="12">
        <v>0</v>
      </c>
      <c r="AB355" s="12">
        <v>0</v>
      </c>
    </row>
    <row r="356" spans="1:28" s="158" customFormat="1" ht="15" x14ac:dyDescent="0.25">
      <c r="A356" s="12">
        <v>346</v>
      </c>
      <c r="B356" s="12" t="s">
        <v>14</v>
      </c>
      <c r="C356" s="12">
        <v>4683</v>
      </c>
      <c r="D356" s="12">
        <v>53</v>
      </c>
      <c r="E356" s="12" t="s">
        <v>109</v>
      </c>
      <c r="F356" s="12">
        <v>2</v>
      </c>
      <c r="G356" s="12"/>
      <c r="H356" s="12"/>
      <c r="I356" s="12">
        <v>43</v>
      </c>
      <c r="J356" s="12">
        <f t="shared" ref="J356:J371" si="33">G356*400+H356*100+I356</f>
        <v>43</v>
      </c>
      <c r="K356" s="12">
        <v>430</v>
      </c>
      <c r="L356" s="12">
        <f t="shared" si="22"/>
        <v>18490</v>
      </c>
      <c r="M356" s="12">
        <v>1</v>
      </c>
      <c r="N356" s="12" t="s">
        <v>27</v>
      </c>
      <c r="O356" s="12" t="s">
        <v>16</v>
      </c>
      <c r="P356" s="12">
        <v>2</v>
      </c>
      <c r="Q356" s="12">
        <v>96</v>
      </c>
      <c r="R356" s="12"/>
      <c r="S356" s="12">
        <v>6400</v>
      </c>
      <c r="T356" s="12">
        <f t="shared" si="23"/>
        <v>614400</v>
      </c>
      <c r="U356" s="12">
        <v>30</v>
      </c>
      <c r="V356" s="12">
        <f>T356*85%</f>
        <v>522240</v>
      </c>
      <c r="W356" s="12">
        <f t="shared" si="31"/>
        <v>92160</v>
      </c>
      <c r="X356" s="12">
        <f t="shared" si="32"/>
        <v>110650</v>
      </c>
      <c r="Y356" s="12">
        <v>0</v>
      </c>
      <c r="Z356" s="12">
        <v>50</v>
      </c>
      <c r="AA356" s="12">
        <v>0</v>
      </c>
      <c r="AB356" s="12">
        <v>0</v>
      </c>
    </row>
    <row r="357" spans="1:28" s="158" customFormat="1" ht="15" x14ac:dyDescent="0.25">
      <c r="A357" s="12">
        <v>347</v>
      </c>
      <c r="B357" s="12" t="s">
        <v>14</v>
      </c>
      <c r="C357" s="12">
        <v>4423</v>
      </c>
      <c r="D357" s="12">
        <v>320</v>
      </c>
      <c r="E357" s="12" t="s">
        <v>109</v>
      </c>
      <c r="F357" s="12">
        <v>1</v>
      </c>
      <c r="G357" s="12">
        <v>12</v>
      </c>
      <c r="H357" s="12">
        <v>1</v>
      </c>
      <c r="I357" s="12">
        <v>49</v>
      </c>
      <c r="J357" s="12">
        <f t="shared" si="33"/>
        <v>4949</v>
      </c>
      <c r="K357" s="12">
        <v>75</v>
      </c>
      <c r="L357" s="12">
        <f t="shared" si="22"/>
        <v>371175</v>
      </c>
      <c r="M357" s="12"/>
      <c r="N357" s="12"/>
      <c r="O357" s="12"/>
      <c r="P357" s="12"/>
      <c r="Q357" s="12"/>
      <c r="R357" s="12"/>
      <c r="S357" s="12"/>
      <c r="T357" s="12">
        <f t="shared" si="23"/>
        <v>0</v>
      </c>
      <c r="U357" s="12"/>
      <c r="V357" s="12"/>
      <c r="W357" s="12">
        <f t="shared" si="31"/>
        <v>0</v>
      </c>
      <c r="X357" s="12">
        <f t="shared" si="32"/>
        <v>371175</v>
      </c>
      <c r="Y357" s="12">
        <v>0</v>
      </c>
      <c r="Z357" s="12">
        <v>50</v>
      </c>
      <c r="AA357" s="12">
        <v>0</v>
      </c>
      <c r="AB357" s="12">
        <v>0</v>
      </c>
    </row>
    <row r="358" spans="1:28" s="158" customFormat="1" ht="15" x14ac:dyDescent="0.25">
      <c r="A358" s="12">
        <v>348</v>
      </c>
      <c r="B358" s="12" t="s">
        <v>24</v>
      </c>
      <c r="C358" s="12"/>
      <c r="D358" s="12"/>
      <c r="E358" s="12" t="s">
        <v>109</v>
      </c>
      <c r="F358" s="12">
        <v>1</v>
      </c>
      <c r="G358" s="12">
        <v>16</v>
      </c>
      <c r="H358" s="12"/>
      <c r="I358" s="12"/>
      <c r="J358" s="12">
        <f t="shared" si="33"/>
        <v>6400</v>
      </c>
      <c r="K358" s="12">
        <v>75</v>
      </c>
      <c r="L358" s="12">
        <f t="shared" si="22"/>
        <v>480000</v>
      </c>
      <c r="M358" s="12"/>
      <c r="N358" s="12"/>
      <c r="O358" s="12"/>
      <c r="P358" s="12"/>
      <c r="Q358" s="12"/>
      <c r="R358" s="12"/>
      <c r="S358" s="12"/>
      <c r="T358" s="12">
        <f t="shared" si="23"/>
        <v>0</v>
      </c>
      <c r="U358" s="12"/>
      <c r="V358" s="12"/>
      <c r="W358" s="12">
        <f t="shared" si="31"/>
        <v>0</v>
      </c>
      <c r="X358" s="12">
        <f t="shared" si="32"/>
        <v>480000</v>
      </c>
      <c r="Y358" s="12">
        <v>0</v>
      </c>
      <c r="Z358" s="12">
        <v>0</v>
      </c>
      <c r="AA358" s="12">
        <v>480000</v>
      </c>
      <c r="AB358" s="12">
        <v>0.01</v>
      </c>
    </row>
    <row r="359" spans="1:28" s="158" customFormat="1" ht="15" x14ac:dyDescent="0.25">
      <c r="A359" s="12">
        <v>349</v>
      </c>
      <c r="B359" s="12" t="s">
        <v>14</v>
      </c>
      <c r="C359" s="12">
        <v>4564</v>
      </c>
      <c r="D359" s="12">
        <v>208</v>
      </c>
      <c r="E359" s="12" t="s">
        <v>109</v>
      </c>
      <c r="F359" s="12">
        <v>1</v>
      </c>
      <c r="G359" s="12"/>
      <c r="H359" s="12">
        <v>2</v>
      </c>
      <c r="I359" s="12">
        <v>22</v>
      </c>
      <c r="J359" s="12">
        <f t="shared" si="33"/>
        <v>222</v>
      </c>
      <c r="K359" s="12">
        <v>430</v>
      </c>
      <c r="L359" s="12">
        <f t="shared" si="22"/>
        <v>95460</v>
      </c>
      <c r="M359" s="12"/>
      <c r="N359" s="12"/>
      <c r="O359" s="12"/>
      <c r="P359" s="12"/>
      <c r="Q359" s="12"/>
      <c r="R359" s="12"/>
      <c r="S359" s="12"/>
      <c r="T359" s="12">
        <f t="shared" si="23"/>
        <v>0</v>
      </c>
      <c r="U359" s="12"/>
      <c r="V359" s="12"/>
      <c r="W359" s="12">
        <f t="shared" si="31"/>
        <v>0</v>
      </c>
      <c r="X359" s="12">
        <f t="shared" si="32"/>
        <v>95460</v>
      </c>
      <c r="Y359" s="12">
        <v>0</v>
      </c>
      <c r="Z359" s="12">
        <v>50</v>
      </c>
      <c r="AA359" s="12">
        <v>0</v>
      </c>
      <c r="AB359" s="12">
        <v>0</v>
      </c>
    </row>
    <row r="360" spans="1:28" s="158" customFormat="1" ht="15" x14ac:dyDescent="0.25">
      <c r="A360" s="12">
        <v>350</v>
      </c>
      <c r="B360" s="12" t="s">
        <v>14</v>
      </c>
      <c r="C360" s="12">
        <v>2463</v>
      </c>
      <c r="D360" s="12">
        <v>442</v>
      </c>
      <c r="E360" s="12" t="s">
        <v>109</v>
      </c>
      <c r="F360" s="12">
        <v>1</v>
      </c>
      <c r="G360" s="12">
        <v>11</v>
      </c>
      <c r="H360" s="12"/>
      <c r="I360" s="12">
        <v>95</v>
      </c>
      <c r="J360" s="12">
        <f t="shared" si="33"/>
        <v>4495</v>
      </c>
      <c r="K360" s="12">
        <v>100</v>
      </c>
      <c r="L360" s="12">
        <f t="shared" si="22"/>
        <v>449500</v>
      </c>
      <c r="M360" s="12"/>
      <c r="N360" s="12"/>
      <c r="O360" s="12"/>
      <c r="P360" s="12"/>
      <c r="Q360" s="12"/>
      <c r="R360" s="12"/>
      <c r="S360" s="12"/>
      <c r="T360" s="12">
        <f t="shared" si="23"/>
        <v>0</v>
      </c>
      <c r="U360" s="12"/>
      <c r="V360" s="12"/>
      <c r="W360" s="12">
        <f t="shared" si="31"/>
        <v>0</v>
      </c>
      <c r="X360" s="12">
        <f t="shared" si="32"/>
        <v>449500</v>
      </c>
      <c r="Y360" s="12">
        <v>0</v>
      </c>
      <c r="Z360" s="12">
        <v>50</v>
      </c>
      <c r="AA360" s="12">
        <v>0</v>
      </c>
      <c r="AB360" s="12">
        <v>0</v>
      </c>
    </row>
    <row r="361" spans="1:28" s="158" customFormat="1" ht="15" x14ac:dyDescent="0.25">
      <c r="A361" s="12">
        <v>351</v>
      </c>
      <c r="B361" s="12" t="s">
        <v>45</v>
      </c>
      <c r="C361" s="12">
        <v>2947</v>
      </c>
      <c r="D361" s="12">
        <v>728</v>
      </c>
      <c r="E361" s="12" t="s">
        <v>110</v>
      </c>
      <c r="F361" s="12">
        <v>1</v>
      </c>
      <c r="G361" s="12">
        <v>15</v>
      </c>
      <c r="H361" s="12">
        <v>1</v>
      </c>
      <c r="I361" s="12">
        <v>67</v>
      </c>
      <c r="J361" s="12">
        <f t="shared" si="33"/>
        <v>6167</v>
      </c>
      <c r="K361" s="12">
        <v>75</v>
      </c>
      <c r="L361" s="12">
        <f t="shared" si="22"/>
        <v>462525</v>
      </c>
      <c r="M361" s="12"/>
      <c r="N361" s="12"/>
      <c r="O361" s="12"/>
      <c r="P361" s="12"/>
      <c r="Q361" s="12"/>
      <c r="R361" s="12"/>
      <c r="S361" s="12"/>
      <c r="T361" s="12">
        <f t="shared" si="23"/>
        <v>0</v>
      </c>
      <c r="U361" s="12"/>
      <c r="V361" s="12"/>
      <c r="W361" s="12">
        <f t="shared" si="31"/>
        <v>0</v>
      </c>
      <c r="X361" s="12">
        <f t="shared" si="32"/>
        <v>462525</v>
      </c>
      <c r="Y361" s="12">
        <v>0</v>
      </c>
      <c r="Z361" s="12">
        <v>0</v>
      </c>
      <c r="AA361" s="12">
        <v>462525</v>
      </c>
      <c r="AB361" s="12">
        <v>0.01</v>
      </c>
    </row>
    <row r="362" spans="1:28" s="158" customFormat="1" ht="15" x14ac:dyDescent="0.25">
      <c r="A362" s="12">
        <v>352</v>
      </c>
      <c r="B362" s="12" t="s">
        <v>14</v>
      </c>
      <c r="C362" s="12">
        <v>433</v>
      </c>
      <c r="D362" s="12">
        <v>174</v>
      </c>
      <c r="E362" s="12" t="s">
        <v>111</v>
      </c>
      <c r="F362" s="12">
        <v>2</v>
      </c>
      <c r="G362" s="12"/>
      <c r="H362" s="12"/>
      <c r="I362" s="12">
        <v>95</v>
      </c>
      <c r="J362" s="12">
        <f t="shared" si="33"/>
        <v>95</v>
      </c>
      <c r="K362" s="12">
        <v>430</v>
      </c>
      <c r="L362" s="12">
        <f t="shared" si="22"/>
        <v>40850</v>
      </c>
      <c r="M362" s="12">
        <v>1</v>
      </c>
      <c r="N362" s="12" t="s">
        <v>27</v>
      </c>
      <c r="O362" s="12" t="s">
        <v>16</v>
      </c>
      <c r="P362" s="12">
        <v>2</v>
      </c>
      <c r="Q362" s="12">
        <v>246</v>
      </c>
      <c r="R362" s="12"/>
      <c r="S362" s="12">
        <v>6400</v>
      </c>
      <c r="T362" s="12">
        <f t="shared" si="23"/>
        <v>1574400</v>
      </c>
      <c r="U362" s="12">
        <v>30</v>
      </c>
      <c r="V362" s="12">
        <f>T362*85%</f>
        <v>1338240</v>
      </c>
      <c r="W362" s="12">
        <f t="shared" si="31"/>
        <v>236160</v>
      </c>
      <c r="X362" s="12">
        <f t="shared" si="32"/>
        <v>277010</v>
      </c>
      <c r="Y362" s="12">
        <v>0</v>
      </c>
      <c r="Z362" s="12">
        <v>50</v>
      </c>
      <c r="AA362" s="12">
        <v>0</v>
      </c>
      <c r="AB362" s="12">
        <v>0</v>
      </c>
    </row>
    <row r="363" spans="1:28" s="158" customFormat="1" ht="15" x14ac:dyDescent="0.25">
      <c r="A363" s="12">
        <v>353</v>
      </c>
      <c r="B363" s="12" t="s">
        <v>14</v>
      </c>
      <c r="C363" s="12">
        <v>2040</v>
      </c>
      <c r="D363" s="12">
        <v>150</v>
      </c>
      <c r="E363" s="12" t="s">
        <v>111</v>
      </c>
      <c r="F363" s="12">
        <v>1</v>
      </c>
      <c r="G363" s="12">
        <v>23</v>
      </c>
      <c r="H363" s="12">
        <v>1</v>
      </c>
      <c r="I363" s="12">
        <v>39</v>
      </c>
      <c r="J363" s="12">
        <f t="shared" si="33"/>
        <v>9339</v>
      </c>
      <c r="K363" s="12">
        <v>75</v>
      </c>
      <c r="L363" s="12">
        <f t="shared" si="22"/>
        <v>700425</v>
      </c>
      <c r="M363" s="12"/>
      <c r="N363" s="12"/>
      <c r="O363" s="12"/>
      <c r="P363" s="12"/>
      <c r="Q363" s="12"/>
      <c r="R363" s="12"/>
      <c r="S363" s="12"/>
      <c r="T363" s="12">
        <f t="shared" si="23"/>
        <v>0</v>
      </c>
      <c r="U363" s="12"/>
      <c r="V363" s="12"/>
      <c r="W363" s="12">
        <f t="shared" si="31"/>
        <v>0</v>
      </c>
      <c r="X363" s="12">
        <f t="shared" si="32"/>
        <v>700425</v>
      </c>
      <c r="Y363" s="12">
        <v>0</v>
      </c>
      <c r="Z363" s="12">
        <v>50</v>
      </c>
      <c r="AA363" s="12">
        <v>0</v>
      </c>
      <c r="AB363" s="12">
        <v>0</v>
      </c>
    </row>
    <row r="364" spans="1:28" s="158" customFormat="1" ht="15" x14ac:dyDescent="0.25">
      <c r="A364" s="12">
        <v>354</v>
      </c>
      <c r="B364" s="12" t="s">
        <v>14</v>
      </c>
      <c r="C364" s="12">
        <v>458</v>
      </c>
      <c r="D364" s="12">
        <v>200</v>
      </c>
      <c r="E364" s="12" t="s">
        <v>111</v>
      </c>
      <c r="F364" s="12">
        <v>1</v>
      </c>
      <c r="G364" s="12"/>
      <c r="H364" s="12"/>
      <c r="I364" s="12">
        <v>46</v>
      </c>
      <c r="J364" s="12">
        <f t="shared" si="33"/>
        <v>46</v>
      </c>
      <c r="K364" s="12">
        <v>430</v>
      </c>
      <c r="L364" s="12">
        <f t="shared" si="22"/>
        <v>19780</v>
      </c>
      <c r="M364" s="12"/>
      <c r="N364" s="12"/>
      <c r="O364" s="12"/>
      <c r="P364" s="12"/>
      <c r="Q364" s="12"/>
      <c r="R364" s="12"/>
      <c r="S364" s="12"/>
      <c r="T364" s="12">
        <f t="shared" si="23"/>
        <v>0</v>
      </c>
      <c r="U364" s="12"/>
      <c r="V364" s="12"/>
      <c r="W364" s="12">
        <f t="shared" si="31"/>
        <v>0</v>
      </c>
      <c r="X364" s="12">
        <f t="shared" si="32"/>
        <v>19780</v>
      </c>
      <c r="Y364" s="12">
        <v>0</v>
      </c>
      <c r="Z364" s="12">
        <v>50</v>
      </c>
      <c r="AA364" s="12">
        <v>0</v>
      </c>
      <c r="AB364" s="12">
        <v>0</v>
      </c>
    </row>
    <row r="365" spans="1:28" s="158" customFormat="1" ht="15" x14ac:dyDescent="0.25">
      <c r="A365" s="12">
        <v>355</v>
      </c>
      <c r="B365" s="12" t="s">
        <v>14</v>
      </c>
      <c r="C365" s="12">
        <v>462</v>
      </c>
      <c r="D365" s="12">
        <v>15</v>
      </c>
      <c r="E365" s="12" t="s">
        <v>112</v>
      </c>
      <c r="F365" s="12">
        <v>2</v>
      </c>
      <c r="G365" s="12"/>
      <c r="H365" s="12"/>
      <c r="I365" s="12">
        <v>53</v>
      </c>
      <c r="J365" s="12">
        <f t="shared" si="33"/>
        <v>53</v>
      </c>
      <c r="K365" s="12">
        <v>280</v>
      </c>
      <c r="L365" s="12">
        <f t="shared" si="22"/>
        <v>14840</v>
      </c>
      <c r="M365" s="12">
        <v>1</v>
      </c>
      <c r="N365" s="12" t="s">
        <v>27</v>
      </c>
      <c r="O365" s="12" t="s">
        <v>16</v>
      </c>
      <c r="P365" s="12">
        <v>2</v>
      </c>
      <c r="Q365" s="12">
        <v>125</v>
      </c>
      <c r="R365" s="12"/>
      <c r="S365" s="12">
        <v>6400</v>
      </c>
      <c r="T365" s="12">
        <f t="shared" si="23"/>
        <v>800000</v>
      </c>
      <c r="U365" s="12">
        <v>30</v>
      </c>
      <c r="V365" s="12">
        <f>T365*85%</f>
        <v>680000</v>
      </c>
      <c r="W365" s="12">
        <f t="shared" si="31"/>
        <v>120000</v>
      </c>
      <c r="X365" s="12">
        <f t="shared" si="32"/>
        <v>134840</v>
      </c>
      <c r="Y365" s="12">
        <v>0</v>
      </c>
      <c r="Z365" s="12">
        <v>50</v>
      </c>
      <c r="AA365" s="12">
        <v>0</v>
      </c>
      <c r="AB365" s="12">
        <v>0</v>
      </c>
    </row>
    <row r="366" spans="1:28" s="158" customFormat="1" ht="15" x14ac:dyDescent="0.25">
      <c r="A366" s="12">
        <v>356</v>
      </c>
      <c r="B366" s="12" t="s">
        <v>14</v>
      </c>
      <c r="C366" s="12">
        <v>4593</v>
      </c>
      <c r="D366" s="12">
        <v>21</v>
      </c>
      <c r="E366" s="12" t="s">
        <v>112</v>
      </c>
      <c r="F366" s="12">
        <v>1</v>
      </c>
      <c r="G366" s="12"/>
      <c r="H366" s="12">
        <v>1</v>
      </c>
      <c r="I366" s="12">
        <v>50</v>
      </c>
      <c r="J366" s="12">
        <f t="shared" si="33"/>
        <v>150</v>
      </c>
      <c r="K366" s="12">
        <v>430</v>
      </c>
      <c r="L366" s="12">
        <f t="shared" si="22"/>
        <v>64500</v>
      </c>
      <c r="M366" s="12"/>
      <c r="N366" s="12"/>
      <c r="O366" s="12"/>
      <c r="P366" s="12"/>
      <c r="Q366" s="12"/>
      <c r="R366" s="12"/>
      <c r="S366" s="12"/>
      <c r="T366" s="12">
        <f t="shared" si="23"/>
        <v>0</v>
      </c>
      <c r="U366" s="12"/>
      <c r="V366" s="12"/>
      <c r="W366" s="12">
        <f t="shared" si="31"/>
        <v>0</v>
      </c>
      <c r="X366" s="12">
        <f t="shared" si="32"/>
        <v>64500</v>
      </c>
      <c r="Y366" s="12">
        <v>0</v>
      </c>
      <c r="Z366" s="12">
        <v>50</v>
      </c>
      <c r="AA366" s="12">
        <v>0</v>
      </c>
      <c r="AB366" s="12">
        <v>0</v>
      </c>
    </row>
    <row r="367" spans="1:28" s="158" customFormat="1" ht="15" x14ac:dyDescent="0.25">
      <c r="A367" s="12">
        <v>357</v>
      </c>
      <c r="B367" s="12" t="s">
        <v>14</v>
      </c>
      <c r="C367" s="12">
        <v>2973</v>
      </c>
      <c r="D367" s="12">
        <v>70</v>
      </c>
      <c r="E367" s="12" t="s">
        <v>112</v>
      </c>
      <c r="F367" s="12">
        <v>1</v>
      </c>
      <c r="G367" s="12">
        <v>11</v>
      </c>
      <c r="H367" s="12">
        <v>3</v>
      </c>
      <c r="I367" s="12"/>
      <c r="J367" s="12">
        <f t="shared" si="33"/>
        <v>4700</v>
      </c>
      <c r="K367" s="12">
        <v>75</v>
      </c>
      <c r="L367" s="12">
        <f t="shared" si="22"/>
        <v>352500</v>
      </c>
      <c r="M367" s="12"/>
      <c r="N367" s="12"/>
      <c r="O367" s="12"/>
      <c r="P367" s="12"/>
      <c r="Q367" s="12"/>
      <c r="R367" s="12"/>
      <c r="S367" s="12"/>
      <c r="T367" s="12">
        <f t="shared" si="23"/>
        <v>0</v>
      </c>
      <c r="U367" s="12"/>
      <c r="V367" s="12"/>
      <c r="W367" s="12">
        <f t="shared" si="31"/>
        <v>0</v>
      </c>
      <c r="X367" s="12">
        <f t="shared" si="32"/>
        <v>352500</v>
      </c>
      <c r="Y367" s="12">
        <v>0</v>
      </c>
      <c r="Z367" s="12">
        <v>50</v>
      </c>
      <c r="AA367" s="12">
        <v>0</v>
      </c>
      <c r="AB367" s="12">
        <v>0</v>
      </c>
    </row>
    <row r="368" spans="1:28" s="158" customFormat="1" ht="15" x14ac:dyDescent="0.25">
      <c r="A368" s="12">
        <v>358</v>
      </c>
      <c r="B368" s="12" t="s">
        <v>14</v>
      </c>
      <c r="C368" s="12">
        <v>5402</v>
      </c>
      <c r="D368" s="12">
        <v>147</v>
      </c>
      <c r="E368" s="12" t="s">
        <v>113</v>
      </c>
      <c r="F368" s="12">
        <v>2</v>
      </c>
      <c r="G368" s="12"/>
      <c r="H368" s="12"/>
      <c r="I368" s="12">
        <v>45</v>
      </c>
      <c r="J368" s="12">
        <f t="shared" si="33"/>
        <v>45</v>
      </c>
      <c r="K368" s="12">
        <v>430</v>
      </c>
      <c r="L368" s="12">
        <f t="shared" si="22"/>
        <v>19350</v>
      </c>
      <c r="M368" s="12">
        <v>1</v>
      </c>
      <c r="N368" s="12" t="s">
        <v>27</v>
      </c>
      <c r="O368" s="12" t="s">
        <v>16</v>
      </c>
      <c r="P368" s="12">
        <v>2</v>
      </c>
      <c r="Q368" s="12">
        <v>98</v>
      </c>
      <c r="R368" s="12"/>
      <c r="S368" s="12">
        <v>6400</v>
      </c>
      <c r="T368" s="12">
        <f t="shared" si="23"/>
        <v>627200</v>
      </c>
      <c r="U368" s="12">
        <v>30</v>
      </c>
      <c r="V368" s="12">
        <f>T368*85%</f>
        <v>533120</v>
      </c>
      <c r="W368" s="12">
        <f t="shared" si="31"/>
        <v>94080</v>
      </c>
      <c r="X368" s="12">
        <f t="shared" si="32"/>
        <v>113430</v>
      </c>
      <c r="Y368" s="12">
        <v>0</v>
      </c>
      <c r="Z368" s="12">
        <v>50</v>
      </c>
      <c r="AA368" s="12">
        <v>0</v>
      </c>
      <c r="AB368" s="12">
        <v>0</v>
      </c>
    </row>
    <row r="369" spans="1:28" s="158" customFormat="1" ht="15" x14ac:dyDescent="0.25">
      <c r="A369" s="12">
        <v>359</v>
      </c>
      <c r="B369" s="12" t="s">
        <v>14</v>
      </c>
      <c r="C369" s="12">
        <v>2458</v>
      </c>
      <c r="D369" s="12">
        <v>238</v>
      </c>
      <c r="E369" s="12" t="s">
        <v>113</v>
      </c>
      <c r="F369" s="12">
        <v>1</v>
      </c>
      <c r="G369" s="12">
        <v>2</v>
      </c>
      <c r="H369" s="12">
        <v>3</v>
      </c>
      <c r="I369" s="12">
        <v>60</v>
      </c>
      <c r="J369" s="12">
        <f t="shared" si="33"/>
        <v>1160</v>
      </c>
      <c r="K369" s="12">
        <v>75</v>
      </c>
      <c r="L369" s="12">
        <f t="shared" si="22"/>
        <v>87000</v>
      </c>
      <c r="M369" s="12"/>
      <c r="N369" s="12"/>
      <c r="O369" s="12"/>
      <c r="P369" s="12"/>
      <c r="Q369" s="12"/>
      <c r="R369" s="12"/>
      <c r="S369" s="12"/>
      <c r="T369" s="12">
        <f t="shared" si="23"/>
        <v>0</v>
      </c>
      <c r="U369" s="12"/>
      <c r="V369" s="12"/>
      <c r="W369" s="12">
        <f t="shared" si="31"/>
        <v>0</v>
      </c>
      <c r="X369" s="12">
        <f t="shared" si="32"/>
        <v>87000</v>
      </c>
      <c r="Y369" s="12">
        <v>0</v>
      </c>
      <c r="Z369" s="12">
        <v>50</v>
      </c>
      <c r="AA369" s="12">
        <v>0</v>
      </c>
      <c r="AB369" s="12">
        <v>0</v>
      </c>
    </row>
    <row r="370" spans="1:28" s="158" customFormat="1" ht="15" x14ac:dyDescent="0.25">
      <c r="A370" s="12">
        <v>360</v>
      </c>
      <c r="B370" s="12" t="s">
        <v>14</v>
      </c>
      <c r="C370" s="12">
        <v>3557</v>
      </c>
      <c r="D370" s="12">
        <v>111</v>
      </c>
      <c r="E370" s="12" t="s">
        <v>113</v>
      </c>
      <c r="F370" s="12">
        <v>1</v>
      </c>
      <c r="G370" s="12">
        <v>14</v>
      </c>
      <c r="H370" s="12">
        <v>1</v>
      </c>
      <c r="I370" s="12">
        <v>82</v>
      </c>
      <c r="J370" s="12">
        <f t="shared" si="33"/>
        <v>5782</v>
      </c>
      <c r="K370" s="12">
        <v>75</v>
      </c>
      <c r="L370" s="12">
        <f t="shared" si="22"/>
        <v>433650</v>
      </c>
      <c r="M370" s="12"/>
      <c r="N370" s="12"/>
      <c r="O370" s="12"/>
      <c r="P370" s="12"/>
      <c r="Q370" s="12"/>
      <c r="R370" s="12"/>
      <c r="S370" s="12"/>
      <c r="T370" s="12">
        <f t="shared" si="23"/>
        <v>0</v>
      </c>
      <c r="U370" s="12"/>
      <c r="V370" s="12"/>
      <c r="W370" s="12">
        <f t="shared" si="31"/>
        <v>0</v>
      </c>
      <c r="X370" s="12">
        <f t="shared" si="32"/>
        <v>433650</v>
      </c>
      <c r="Y370" s="12">
        <v>0</v>
      </c>
      <c r="Z370" s="12">
        <v>50</v>
      </c>
      <c r="AA370" s="12">
        <v>0</v>
      </c>
      <c r="AB370" s="12">
        <v>0</v>
      </c>
    </row>
    <row r="371" spans="1:28" s="158" customFormat="1" ht="15" x14ac:dyDescent="0.25">
      <c r="A371" s="12">
        <v>361</v>
      </c>
      <c r="B371" s="12" t="s">
        <v>14</v>
      </c>
      <c r="C371" s="12">
        <v>5403</v>
      </c>
      <c r="D371" s="12">
        <v>80</v>
      </c>
      <c r="E371" s="12" t="s">
        <v>113</v>
      </c>
      <c r="F371" s="12">
        <v>1</v>
      </c>
      <c r="G371" s="12"/>
      <c r="H371" s="12">
        <v>1</v>
      </c>
      <c r="I371" s="12">
        <v>97</v>
      </c>
      <c r="J371" s="12">
        <f t="shared" si="33"/>
        <v>197</v>
      </c>
      <c r="K371" s="12">
        <v>100</v>
      </c>
      <c r="L371" s="12">
        <f t="shared" si="22"/>
        <v>19700</v>
      </c>
      <c r="M371" s="12"/>
      <c r="N371" s="12"/>
      <c r="O371" s="12"/>
      <c r="P371" s="12"/>
      <c r="Q371" s="12"/>
      <c r="R371" s="12"/>
      <c r="S371" s="12"/>
      <c r="T371" s="12">
        <f t="shared" si="23"/>
        <v>0</v>
      </c>
      <c r="U371" s="12"/>
      <c r="V371" s="12"/>
      <c r="W371" s="12">
        <f t="shared" si="31"/>
        <v>0</v>
      </c>
      <c r="X371" s="12">
        <f t="shared" si="32"/>
        <v>19700</v>
      </c>
      <c r="Y371" s="12">
        <v>0</v>
      </c>
      <c r="Z371" s="12">
        <v>50</v>
      </c>
      <c r="AA371" s="12">
        <v>0</v>
      </c>
      <c r="AB371" s="12">
        <v>0</v>
      </c>
    </row>
    <row r="372" spans="1:28" s="158" customFormat="1" ht="15" x14ac:dyDescent="0.25">
      <c r="A372" s="12">
        <v>362</v>
      </c>
      <c r="B372" s="12" t="s">
        <v>14</v>
      </c>
      <c r="C372" s="12">
        <v>428</v>
      </c>
      <c r="D372" s="12">
        <v>163</v>
      </c>
      <c r="E372" s="12" t="s">
        <v>114</v>
      </c>
      <c r="F372" s="12">
        <v>2</v>
      </c>
      <c r="G372" s="12"/>
      <c r="H372" s="12">
        <v>1</v>
      </c>
      <c r="I372" s="12">
        <v>69</v>
      </c>
      <c r="J372" s="12">
        <f t="shared" ref="J372:J686" si="34">G372*400+H372*100+I372</f>
        <v>169</v>
      </c>
      <c r="K372" s="12">
        <v>430</v>
      </c>
      <c r="L372" s="12">
        <f t="shared" ref="L372:L686" si="35">J372*K372</f>
        <v>72670</v>
      </c>
      <c r="M372" s="12">
        <v>1</v>
      </c>
      <c r="N372" s="12" t="s">
        <v>27</v>
      </c>
      <c r="O372" s="12" t="s">
        <v>16</v>
      </c>
      <c r="P372" s="12">
        <v>2</v>
      </c>
      <c r="Q372" s="12">
        <v>150.5</v>
      </c>
      <c r="R372" s="12"/>
      <c r="S372" s="12">
        <v>6400</v>
      </c>
      <c r="T372" s="12">
        <f t="shared" ref="T372:T686" si="36">Q372*S372</f>
        <v>963200</v>
      </c>
      <c r="U372" s="12">
        <v>30</v>
      </c>
      <c r="V372" s="12">
        <f>T372*85%</f>
        <v>818720</v>
      </c>
      <c r="W372" s="12">
        <f t="shared" ref="W372:W686" si="37">T372-V372</f>
        <v>144480</v>
      </c>
      <c r="X372" s="12">
        <f t="shared" ref="X372:X686" si="38">L372+W372</f>
        <v>217150</v>
      </c>
      <c r="Y372" s="12">
        <v>0</v>
      </c>
      <c r="Z372" s="12">
        <v>50</v>
      </c>
      <c r="AA372" s="12">
        <v>0</v>
      </c>
      <c r="AB372" s="12">
        <v>0</v>
      </c>
    </row>
    <row r="373" spans="1:28" s="158" customFormat="1" ht="15" x14ac:dyDescent="0.25">
      <c r="A373" s="12">
        <v>363</v>
      </c>
      <c r="B373" s="12" t="s">
        <v>14</v>
      </c>
      <c r="C373" s="12">
        <v>4104</v>
      </c>
      <c r="D373" s="12">
        <v>128</v>
      </c>
      <c r="E373" s="12" t="s">
        <v>114</v>
      </c>
      <c r="F373" s="12">
        <v>1</v>
      </c>
      <c r="G373" s="12">
        <v>12</v>
      </c>
      <c r="H373" s="12"/>
      <c r="I373" s="12">
        <v>93</v>
      </c>
      <c r="J373" s="12">
        <f t="shared" si="34"/>
        <v>4893</v>
      </c>
      <c r="K373" s="12">
        <v>75</v>
      </c>
      <c r="L373" s="12">
        <f t="shared" si="35"/>
        <v>366975</v>
      </c>
      <c r="M373" s="12"/>
      <c r="N373" s="12"/>
      <c r="O373" s="12"/>
      <c r="P373" s="12"/>
      <c r="Q373" s="12"/>
      <c r="R373" s="12"/>
      <c r="S373" s="12"/>
      <c r="T373" s="12">
        <f t="shared" si="36"/>
        <v>0</v>
      </c>
      <c r="U373" s="12"/>
      <c r="V373" s="12"/>
      <c r="W373" s="12">
        <f t="shared" si="37"/>
        <v>0</v>
      </c>
      <c r="X373" s="12">
        <f t="shared" si="38"/>
        <v>366975</v>
      </c>
      <c r="Y373" s="12">
        <v>0</v>
      </c>
      <c r="Z373" s="12">
        <v>50</v>
      </c>
      <c r="AA373" s="12">
        <v>0</v>
      </c>
      <c r="AB373" s="12">
        <v>0</v>
      </c>
    </row>
    <row r="374" spans="1:28" s="158" customFormat="1" ht="15" x14ac:dyDescent="0.25">
      <c r="A374" s="12">
        <v>364</v>
      </c>
      <c r="B374" s="12" t="s">
        <v>14</v>
      </c>
      <c r="C374" s="12">
        <v>4022</v>
      </c>
      <c r="D374" s="12">
        <v>125</v>
      </c>
      <c r="E374" s="12" t="s">
        <v>114</v>
      </c>
      <c r="F374" s="12">
        <v>1</v>
      </c>
      <c r="G374" s="12">
        <v>10</v>
      </c>
      <c r="H374" s="12">
        <v>3</v>
      </c>
      <c r="I374" s="12">
        <v>61</v>
      </c>
      <c r="J374" s="12">
        <f t="shared" si="34"/>
        <v>4361</v>
      </c>
      <c r="K374" s="12">
        <v>75</v>
      </c>
      <c r="L374" s="12">
        <f t="shared" si="35"/>
        <v>327075</v>
      </c>
      <c r="M374" s="12"/>
      <c r="N374" s="12"/>
      <c r="O374" s="12"/>
      <c r="P374" s="12"/>
      <c r="Q374" s="12"/>
      <c r="R374" s="12"/>
      <c r="S374" s="12"/>
      <c r="T374" s="12">
        <f t="shared" si="36"/>
        <v>0</v>
      </c>
      <c r="U374" s="12"/>
      <c r="V374" s="12"/>
      <c r="W374" s="12">
        <f t="shared" si="37"/>
        <v>0</v>
      </c>
      <c r="X374" s="12">
        <f t="shared" si="38"/>
        <v>327075</v>
      </c>
      <c r="Y374" s="12">
        <v>0</v>
      </c>
      <c r="Z374" s="12">
        <v>50</v>
      </c>
      <c r="AA374" s="12">
        <v>0</v>
      </c>
      <c r="AB374" s="12">
        <v>0</v>
      </c>
    </row>
    <row r="375" spans="1:28" s="158" customFormat="1" ht="15" x14ac:dyDescent="0.25">
      <c r="A375" s="12">
        <v>365</v>
      </c>
      <c r="B375" s="12" t="s">
        <v>153</v>
      </c>
      <c r="C375" s="12"/>
      <c r="D375" s="12"/>
      <c r="E375" s="12" t="s">
        <v>115</v>
      </c>
      <c r="F375" s="12">
        <v>2</v>
      </c>
      <c r="G375" s="12"/>
      <c r="H375" s="12"/>
      <c r="I375" s="12"/>
      <c r="J375" s="12">
        <f t="shared" si="34"/>
        <v>0</v>
      </c>
      <c r="K375" s="12"/>
      <c r="L375" s="12">
        <f t="shared" si="35"/>
        <v>0</v>
      </c>
      <c r="M375" s="12">
        <v>1</v>
      </c>
      <c r="N375" s="12" t="s">
        <v>27</v>
      </c>
      <c r="O375" s="12" t="s">
        <v>16</v>
      </c>
      <c r="P375" s="12">
        <v>2</v>
      </c>
      <c r="Q375" s="12">
        <v>90</v>
      </c>
      <c r="R375" s="12"/>
      <c r="S375" s="12">
        <v>6400</v>
      </c>
      <c r="T375" s="12">
        <f t="shared" si="36"/>
        <v>576000</v>
      </c>
      <c r="U375" s="12">
        <v>20</v>
      </c>
      <c r="V375" s="12">
        <f>T375*75%</f>
        <v>432000</v>
      </c>
      <c r="W375" s="12">
        <f t="shared" si="37"/>
        <v>144000</v>
      </c>
      <c r="X375" s="12">
        <f t="shared" si="38"/>
        <v>144000</v>
      </c>
      <c r="Y375" s="12">
        <v>0</v>
      </c>
      <c r="Z375" s="12">
        <v>0</v>
      </c>
      <c r="AA375" s="12">
        <v>144000</v>
      </c>
      <c r="AB375" s="12">
        <v>0.02</v>
      </c>
    </row>
    <row r="376" spans="1:28" s="158" customFormat="1" ht="15" x14ac:dyDescent="0.25">
      <c r="A376" s="12">
        <v>366</v>
      </c>
      <c r="B376" s="12" t="s">
        <v>14</v>
      </c>
      <c r="C376" s="12">
        <v>3246</v>
      </c>
      <c r="D376" s="12">
        <v>82</v>
      </c>
      <c r="E376" s="12" t="s">
        <v>115</v>
      </c>
      <c r="F376" s="12">
        <v>1</v>
      </c>
      <c r="G376" s="12">
        <v>4</v>
      </c>
      <c r="H376" s="12">
        <v>3</v>
      </c>
      <c r="I376" s="12">
        <v>15</v>
      </c>
      <c r="J376" s="12">
        <f t="shared" si="34"/>
        <v>1915</v>
      </c>
      <c r="K376" s="12">
        <v>75</v>
      </c>
      <c r="L376" s="12">
        <f t="shared" si="35"/>
        <v>143625</v>
      </c>
      <c r="M376" s="12"/>
      <c r="N376" s="12"/>
      <c r="O376" s="12"/>
      <c r="P376" s="12"/>
      <c r="Q376" s="12"/>
      <c r="R376" s="12"/>
      <c r="S376" s="12"/>
      <c r="T376" s="12">
        <f t="shared" si="36"/>
        <v>0</v>
      </c>
      <c r="U376" s="12"/>
      <c r="V376" s="12"/>
      <c r="W376" s="12">
        <f t="shared" si="37"/>
        <v>0</v>
      </c>
      <c r="X376" s="12">
        <f t="shared" si="38"/>
        <v>143625</v>
      </c>
      <c r="Y376" s="12">
        <v>0</v>
      </c>
      <c r="Z376" s="12">
        <v>50</v>
      </c>
      <c r="AA376" s="12">
        <v>0</v>
      </c>
      <c r="AB376" s="12">
        <v>0</v>
      </c>
    </row>
    <row r="377" spans="1:28" s="158" customFormat="1" ht="15" x14ac:dyDescent="0.25">
      <c r="A377" s="12">
        <v>367</v>
      </c>
      <c r="B377" s="12" t="s">
        <v>14</v>
      </c>
      <c r="C377" s="12">
        <v>3252</v>
      </c>
      <c r="D377" s="12">
        <v>269</v>
      </c>
      <c r="E377" s="12" t="s">
        <v>115</v>
      </c>
      <c r="F377" s="12">
        <v>1</v>
      </c>
      <c r="G377" s="12">
        <v>18</v>
      </c>
      <c r="H377" s="12">
        <v>1</v>
      </c>
      <c r="I377" s="12">
        <v>84</v>
      </c>
      <c r="J377" s="12">
        <f t="shared" si="34"/>
        <v>7384</v>
      </c>
      <c r="K377" s="12">
        <v>100</v>
      </c>
      <c r="L377" s="12">
        <f t="shared" si="35"/>
        <v>738400</v>
      </c>
      <c r="M377" s="12"/>
      <c r="N377" s="12"/>
      <c r="O377" s="12"/>
      <c r="P377" s="12"/>
      <c r="Q377" s="12"/>
      <c r="R377" s="12"/>
      <c r="S377" s="12"/>
      <c r="T377" s="12">
        <f t="shared" si="36"/>
        <v>0</v>
      </c>
      <c r="U377" s="12"/>
      <c r="V377" s="12"/>
      <c r="W377" s="12">
        <f t="shared" si="37"/>
        <v>0</v>
      </c>
      <c r="X377" s="12">
        <f t="shared" si="38"/>
        <v>738400</v>
      </c>
      <c r="Y377" s="12"/>
      <c r="Z377" s="12">
        <v>50</v>
      </c>
      <c r="AA377" s="12">
        <v>0</v>
      </c>
      <c r="AB377" s="12">
        <v>0</v>
      </c>
    </row>
    <row r="378" spans="1:28" s="158" customFormat="1" ht="15" x14ac:dyDescent="0.25">
      <c r="A378" s="12">
        <v>368</v>
      </c>
      <c r="B378" s="12" t="s">
        <v>45</v>
      </c>
      <c r="C378" s="12">
        <v>2262</v>
      </c>
      <c r="D378" s="12">
        <v>78</v>
      </c>
      <c r="E378" s="12" t="s">
        <v>116</v>
      </c>
      <c r="F378" s="12">
        <v>2</v>
      </c>
      <c r="G378" s="12"/>
      <c r="H378" s="12"/>
      <c r="I378" s="12">
        <v>90</v>
      </c>
      <c r="J378" s="12">
        <f t="shared" si="34"/>
        <v>90</v>
      </c>
      <c r="K378" s="12">
        <v>430</v>
      </c>
      <c r="L378" s="12">
        <f t="shared" si="35"/>
        <v>38700</v>
      </c>
      <c r="M378" s="12">
        <v>1</v>
      </c>
      <c r="N378" s="12" t="s">
        <v>27</v>
      </c>
      <c r="O378" s="12" t="s">
        <v>16</v>
      </c>
      <c r="P378" s="12">
        <v>2</v>
      </c>
      <c r="Q378" s="12">
        <v>138</v>
      </c>
      <c r="R378" s="12"/>
      <c r="S378" s="12">
        <v>6400</v>
      </c>
      <c r="T378" s="12">
        <f t="shared" si="36"/>
        <v>883200</v>
      </c>
      <c r="U378" s="12">
        <v>10</v>
      </c>
      <c r="V378" s="12">
        <f>T378*30%</f>
        <v>264960</v>
      </c>
      <c r="W378" s="12">
        <f t="shared" si="37"/>
        <v>618240</v>
      </c>
      <c r="X378" s="12">
        <f t="shared" si="38"/>
        <v>656940</v>
      </c>
      <c r="Y378" s="12">
        <v>0</v>
      </c>
      <c r="Z378" s="12">
        <v>0</v>
      </c>
      <c r="AA378" s="12">
        <v>656940</v>
      </c>
      <c r="AB378" s="12">
        <v>0.02</v>
      </c>
    </row>
    <row r="379" spans="1:28" s="158" customFormat="1" ht="15" x14ac:dyDescent="0.25">
      <c r="A379" s="12">
        <v>369</v>
      </c>
      <c r="B379" s="12" t="s">
        <v>14</v>
      </c>
      <c r="C379" s="12">
        <v>3831</v>
      </c>
      <c r="D379" s="12">
        <v>87</v>
      </c>
      <c r="E379" s="12" t="s">
        <v>116</v>
      </c>
      <c r="F379" s="12">
        <v>1</v>
      </c>
      <c r="G379" s="12">
        <v>7</v>
      </c>
      <c r="H379" s="12">
        <v>1</v>
      </c>
      <c r="I379" s="12">
        <v>40</v>
      </c>
      <c r="J379" s="12">
        <f t="shared" si="34"/>
        <v>2940</v>
      </c>
      <c r="K379" s="12">
        <v>75</v>
      </c>
      <c r="L379" s="12">
        <f t="shared" si="35"/>
        <v>220500</v>
      </c>
      <c r="M379" s="12"/>
      <c r="N379" s="12"/>
      <c r="O379" s="12"/>
      <c r="P379" s="12"/>
      <c r="Q379" s="12"/>
      <c r="R379" s="12"/>
      <c r="S379" s="12"/>
      <c r="T379" s="12">
        <f t="shared" si="36"/>
        <v>0</v>
      </c>
      <c r="U379" s="12"/>
      <c r="V379" s="12"/>
      <c r="W379" s="12">
        <f t="shared" si="37"/>
        <v>0</v>
      </c>
      <c r="X379" s="12">
        <f t="shared" si="38"/>
        <v>220500</v>
      </c>
      <c r="Y379" s="12">
        <v>0</v>
      </c>
      <c r="Z379" s="12">
        <v>50</v>
      </c>
      <c r="AA379" s="12">
        <v>0</v>
      </c>
      <c r="AB379" s="12">
        <v>0</v>
      </c>
    </row>
    <row r="380" spans="1:28" s="158" customFormat="1" ht="15" x14ac:dyDescent="0.25">
      <c r="A380" s="12">
        <v>370</v>
      </c>
      <c r="B380" s="12" t="s">
        <v>14</v>
      </c>
      <c r="C380" s="12">
        <v>6023</v>
      </c>
      <c r="D380" s="12">
        <v>173</v>
      </c>
      <c r="E380" s="12" t="s">
        <v>116</v>
      </c>
      <c r="F380" s="12">
        <v>1</v>
      </c>
      <c r="G380" s="12">
        <v>6</v>
      </c>
      <c r="H380" s="12"/>
      <c r="I380" s="12"/>
      <c r="J380" s="12">
        <f t="shared" si="34"/>
        <v>2400</v>
      </c>
      <c r="K380" s="12">
        <v>75</v>
      </c>
      <c r="L380" s="12">
        <f t="shared" si="35"/>
        <v>180000</v>
      </c>
      <c r="M380" s="12"/>
      <c r="N380" s="12"/>
      <c r="O380" s="12"/>
      <c r="P380" s="12"/>
      <c r="Q380" s="12"/>
      <c r="R380" s="12"/>
      <c r="S380" s="12"/>
      <c r="T380" s="12">
        <f t="shared" si="36"/>
        <v>0</v>
      </c>
      <c r="U380" s="12"/>
      <c r="V380" s="12"/>
      <c r="W380" s="12">
        <f t="shared" si="37"/>
        <v>0</v>
      </c>
      <c r="X380" s="12">
        <f t="shared" si="38"/>
        <v>180000</v>
      </c>
      <c r="Y380" s="12">
        <v>0</v>
      </c>
      <c r="Z380" s="12">
        <v>50</v>
      </c>
      <c r="AA380" s="12">
        <v>0</v>
      </c>
      <c r="AB380" s="12">
        <v>0</v>
      </c>
    </row>
    <row r="381" spans="1:28" s="158" customFormat="1" ht="15" x14ac:dyDescent="0.25">
      <c r="A381" s="12">
        <v>371</v>
      </c>
      <c r="B381" s="12" t="s">
        <v>14</v>
      </c>
      <c r="C381" s="12">
        <v>2262</v>
      </c>
      <c r="D381" s="12">
        <v>78</v>
      </c>
      <c r="E381" s="12" t="s">
        <v>116</v>
      </c>
      <c r="F381" s="12">
        <v>1</v>
      </c>
      <c r="G381" s="12">
        <v>5</v>
      </c>
      <c r="H381" s="12"/>
      <c r="I381" s="12">
        <v>23</v>
      </c>
      <c r="J381" s="12">
        <f t="shared" si="34"/>
        <v>2023</v>
      </c>
      <c r="K381" s="12">
        <v>100</v>
      </c>
      <c r="L381" s="12">
        <f t="shared" si="35"/>
        <v>202300</v>
      </c>
      <c r="M381" s="12"/>
      <c r="N381" s="12"/>
      <c r="O381" s="12"/>
      <c r="P381" s="12"/>
      <c r="Q381" s="12"/>
      <c r="R381" s="12"/>
      <c r="S381" s="12"/>
      <c r="T381" s="12">
        <f t="shared" si="36"/>
        <v>0</v>
      </c>
      <c r="U381" s="12"/>
      <c r="V381" s="12"/>
      <c r="W381" s="12">
        <f t="shared" si="37"/>
        <v>0</v>
      </c>
      <c r="X381" s="12">
        <f t="shared" si="38"/>
        <v>202300</v>
      </c>
      <c r="Y381" s="12">
        <v>0</v>
      </c>
      <c r="Z381" s="12">
        <v>50</v>
      </c>
      <c r="AA381" s="12">
        <v>0</v>
      </c>
      <c r="AB381" s="12">
        <v>0</v>
      </c>
    </row>
    <row r="382" spans="1:28" s="158" customFormat="1" ht="15" x14ac:dyDescent="0.25">
      <c r="A382" s="12">
        <v>372</v>
      </c>
      <c r="B382" s="12" t="s">
        <v>14</v>
      </c>
      <c r="C382" s="12"/>
      <c r="D382" s="12">
        <v>221</v>
      </c>
      <c r="E382" s="12" t="s">
        <v>117</v>
      </c>
      <c r="F382" s="12">
        <v>2</v>
      </c>
      <c r="G382" s="12"/>
      <c r="H382" s="12">
        <v>2</v>
      </c>
      <c r="I382" s="12">
        <v>3</v>
      </c>
      <c r="J382" s="12">
        <f t="shared" si="34"/>
        <v>203</v>
      </c>
      <c r="K382" s="12">
        <v>75</v>
      </c>
      <c r="L382" s="12">
        <f t="shared" si="35"/>
        <v>15225</v>
      </c>
      <c r="M382" s="12">
        <v>1</v>
      </c>
      <c r="N382" s="12" t="s">
        <v>27</v>
      </c>
      <c r="O382" s="12" t="s">
        <v>16</v>
      </c>
      <c r="P382" s="12">
        <v>2</v>
      </c>
      <c r="Q382" s="12">
        <v>132</v>
      </c>
      <c r="R382" s="12"/>
      <c r="S382" s="12">
        <v>6400</v>
      </c>
      <c r="T382" s="12">
        <f t="shared" si="36"/>
        <v>844800</v>
      </c>
      <c r="U382" s="12">
        <v>20</v>
      </c>
      <c r="V382" s="12">
        <f>T382*75%</f>
        <v>633600</v>
      </c>
      <c r="W382" s="12">
        <f t="shared" si="37"/>
        <v>211200</v>
      </c>
      <c r="X382" s="12">
        <f t="shared" si="38"/>
        <v>226425</v>
      </c>
      <c r="Y382" s="12">
        <v>0</v>
      </c>
      <c r="Z382" s="12">
        <v>50</v>
      </c>
      <c r="AA382" s="12">
        <v>0</v>
      </c>
      <c r="AB382" s="12">
        <v>0</v>
      </c>
    </row>
    <row r="383" spans="1:28" s="158" customFormat="1" ht="15" x14ac:dyDescent="0.25">
      <c r="A383" s="12">
        <v>373</v>
      </c>
      <c r="B383" s="12" t="s">
        <v>14</v>
      </c>
      <c r="C383" s="12"/>
      <c r="D383" s="12">
        <v>106</v>
      </c>
      <c r="E383" s="12" t="s">
        <v>110</v>
      </c>
      <c r="F383" s="12">
        <v>1</v>
      </c>
      <c r="G383" s="12">
        <v>3</v>
      </c>
      <c r="H383" s="12">
        <v>2</v>
      </c>
      <c r="I383" s="12">
        <v>7</v>
      </c>
      <c r="J383" s="12">
        <f t="shared" si="34"/>
        <v>1407</v>
      </c>
      <c r="K383" s="12">
        <v>430</v>
      </c>
      <c r="L383" s="12">
        <f t="shared" si="35"/>
        <v>605010</v>
      </c>
      <c r="M383" s="12"/>
      <c r="N383" s="12"/>
      <c r="O383" s="12"/>
      <c r="P383" s="12"/>
      <c r="Q383" s="12"/>
      <c r="R383" s="12"/>
      <c r="S383" s="12"/>
      <c r="T383" s="12">
        <f t="shared" si="36"/>
        <v>0</v>
      </c>
      <c r="U383" s="12"/>
      <c r="V383" s="12"/>
      <c r="W383" s="12">
        <f t="shared" si="37"/>
        <v>0</v>
      </c>
      <c r="X383" s="12">
        <f t="shared" si="38"/>
        <v>605010</v>
      </c>
      <c r="Y383" s="12">
        <v>0</v>
      </c>
      <c r="Z383" s="12">
        <v>50</v>
      </c>
      <c r="AA383" s="12">
        <v>0</v>
      </c>
      <c r="AB383" s="12">
        <v>0</v>
      </c>
    </row>
    <row r="384" spans="1:28" s="158" customFormat="1" ht="15" x14ac:dyDescent="0.25">
      <c r="A384" s="12">
        <v>374</v>
      </c>
      <c r="B384" s="12" t="s">
        <v>24</v>
      </c>
      <c r="C384" s="12"/>
      <c r="D384" s="12"/>
      <c r="E384" s="12" t="s">
        <v>110</v>
      </c>
      <c r="F384" s="12">
        <v>1</v>
      </c>
      <c r="G384" s="12">
        <v>13</v>
      </c>
      <c r="H384" s="12">
        <v>2</v>
      </c>
      <c r="I384" s="12"/>
      <c r="J384" s="12">
        <f t="shared" si="34"/>
        <v>5400</v>
      </c>
      <c r="K384" s="12">
        <v>75</v>
      </c>
      <c r="L384" s="12">
        <f t="shared" si="35"/>
        <v>405000</v>
      </c>
      <c r="M384" s="12"/>
      <c r="N384" s="12"/>
      <c r="O384" s="12"/>
      <c r="P384" s="12"/>
      <c r="Q384" s="12"/>
      <c r="R384" s="12"/>
      <c r="S384" s="12"/>
      <c r="T384" s="12">
        <f t="shared" si="36"/>
        <v>0</v>
      </c>
      <c r="U384" s="12"/>
      <c r="V384" s="12"/>
      <c r="W384" s="12">
        <f t="shared" si="37"/>
        <v>0</v>
      </c>
      <c r="X384" s="12">
        <f t="shared" si="38"/>
        <v>405000</v>
      </c>
      <c r="Y384" s="12">
        <v>0</v>
      </c>
      <c r="Z384" s="12">
        <v>0</v>
      </c>
      <c r="AA384" s="12">
        <v>405000</v>
      </c>
      <c r="AB384" s="12">
        <v>0.01</v>
      </c>
    </row>
    <row r="385" spans="1:28" s="158" customFormat="1" ht="15" x14ac:dyDescent="0.25">
      <c r="A385" s="12">
        <v>375</v>
      </c>
      <c r="B385" s="12" t="s">
        <v>14</v>
      </c>
      <c r="C385" s="12">
        <v>3551</v>
      </c>
      <c r="D385" s="12">
        <v>514</v>
      </c>
      <c r="E385" s="12" t="s">
        <v>118</v>
      </c>
      <c r="F385" s="12">
        <v>2</v>
      </c>
      <c r="G385" s="12"/>
      <c r="H385" s="12"/>
      <c r="I385" s="12">
        <v>71</v>
      </c>
      <c r="J385" s="12">
        <f t="shared" si="34"/>
        <v>71</v>
      </c>
      <c r="K385" s="12">
        <v>430</v>
      </c>
      <c r="L385" s="12">
        <f t="shared" si="35"/>
        <v>30530</v>
      </c>
      <c r="M385" s="12">
        <v>1</v>
      </c>
      <c r="N385" s="12" t="s">
        <v>27</v>
      </c>
      <c r="O385" s="12" t="s">
        <v>16</v>
      </c>
      <c r="P385" s="12">
        <v>2</v>
      </c>
      <c r="Q385" s="12">
        <v>240</v>
      </c>
      <c r="R385" s="12"/>
      <c r="S385" s="12">
        <v>6400</v>
      </c>
      <c r="T385" s="12">
        <f t="shared" si="36"/>
        <v>1536000</v>
      </c>
      <c r="U385" s="12">
        <v>40</v>
      </c>
      <c r="V385" s="12">
        <f>T385*85%</f>
        <v>1305600</v>
      </c>
      <c r="W385" s="12">
        <f t="shared" si="37"/>
        <v>230400</v>
      </c>
      <c r="X385" s="12">
        <f t="shared" si="38"/>
        <v>260930</v>
      </c>
      <c r="Y385" s="12">
        <v>0</v>
      </c>
      <c r="Z385" s="12">
        <v>50</v>
      </c>
      <c r="AA385" s="12">
        <v>0</v>
      </c>
      <c r="AB385" s="12">
        <v>0</v>
      </c>
    </row>
    <row r="386" spans="1:28" s="158" customFormat="1" ht="15" x14ac:dyDescent="0.25">
      <c r="A386" s="12">
        <v>376</v>
      </c>
      <c r="B386" s="12" t="s">
        <v>14</v>
      </c>
      <c r="C386" s="12"/>
      <c r="D386" s="12">
        <v>512</v>
      </c>
      <c r="E386" s="12" t="s">
        <v>118</v>
      </c>
      <c r="F386" s="12">
        <v>1</v>
      </c>
      <c r="G386" s="12"/>
      <c r="H386" s="12">
        <v>1</v>
      </c>
      <c r="I386" s="12">
        <v>4</v>
      </c>
      <c r="J386" s="12">
        <f t="shared" si="34"/>
        <v>104</v>
      </c>
      <c r="K386" s="12">
        <v>100</v>
      </c>
      <c r="L386" s="12">
        <f t="shared" si="35"/>
        <v>10400</v>
      </c>
      <c r="M386" s="12"/>
      <c r="N386" s="12"/>
      <c r="O386" s="12"/>
      <c r="P386" s="12"/>
      <c r="Q386" s="12"/>
      <c r="R386" s="12"/>
      <c r="S386" s="12"/>
      <c r="T386" s="12">
        <f t="shared" si="36"/>
        <v>0</v>
      </c>
      <c r="U386" s="12"/>
      <c r="V386" s="12"/>
      <c r="W386" s="12">
        <f t="shared" si="37"/>
        <v>0</v>
      </c>
      <c r="X386" s="12">
        <f t="shared" si="38"/>
        <v>10400</v>
      </c>
      <c r="Y386" s="12">
        <v>0</v>
      </c>
      <c r="Z386" s="12">
        <v>50</v>
      </c>
      <c r="AA386" s="12">
        <v>0</v>
      </c>
      <c r="AB386" s="12">
        <v>0</v>
      </c>
    </row>
    <row r="387" spans="1:28" s="158" customFormat="1" ht="15" x14ac:dyDescent="0.25">
      <c r="A387" s="12">
        <v>377</v>
      </c>
      <c r="B387" s="12" t="s">
        <v>14</v>
      </c>
      <c r="C387" s="12">
        <v>1576</v>
      </c>
      <c r="D387" s="12">
        <v>441</v>
      </c>
      <c r="E387" s="12" t="s">
        <v>118</v>
      </c>
      <c r="F387" s="12">
        <v>1</v>
      </c>
      <c r="G387" s="12">
        <v>3</v>
      </c>
      <c r="H387" s="12">
        <v>2</v>
      </c>
      <c r="I387" s="12">
        <v>24</v>
      </c>
      <c r="J387" s="12">
        <f t="shared" si="34"/>
        <v>1424</v>
      </c>
      <c r="K387" s="12">
        <v>75</v>
      </c>
      <c r="L387" s="12">
        <f t="shared" si="35"/>
        <v>106800</v>
      </c>
      <c r="M387" s="12"/>
      <c r="N387" s="12"/>
      <c r="O387" s="12"/>
      <c r="P387" s="12"/>
      <c r="Q387" s="12"/>
      <c r="R387" s="12"/>
      <c r="S387" s="12"/>
      <c r="T387" s="12">
        <f t="shared" si="36"/>
        <v>0</v>
      </c>
      <c r="U387" s="12"/>
      <c r="V387" s="12"/>
      <c r="W387" s="12">
        <f t="shared" si="37"/>
        <v>0</v>
      </c>
      <c r="X387" s="12">
        <f t="shared" si="38"/>
        <v>106800</v>
      </c>
      <c r="Y387" s="12">
        <v>0</v>
      </c>
      <c r="Z387" s="12">
        <v>50</v>
      </c>
      <c r="AA387" s="12">
        <v>0</v>
      </c>
      <c r="AB387" s="12">
        <v>0</v>
      </c>
    </row>
    <row r="388" spans="1:28" s="158" customFormat="1" ht="15" x14ac:dyDescent="0.25">
      <c r="A388" s="12">
        <v>378</v>
      </c>
      <c r="B388" s="12" t="s">
        <v>14</v>
      </c>
      <c r="C388" s="12">
        <v>1574</v>
      </c>
      <c r="D388" s="12">
        <v>440</v>
      </c>
      <c r="E388" s="12" t="s">
        <v>118</v>
      </c>
      <c r="F388" s="12">
        <v>1</v>
      </c>
      <c r="G388" s="12">
        <v>15</v>
      </c>
      <c r="H388" s="12"/>
      <c r="I388" s="12">
        <v>48</v>
      </c>
      <c r="J388" s="12">
        <f t="shared" si="34"/>
        <v>6048</v>
      </c>
      <c r="K388" s="12">
        <v>75</v>
      </c>
      <c r="L388" s="12">
        <f t="shared" si="35"/>
        <v>453600</v>
      </c>
      <c r="M388" s="12"/>
      <c r="N388" s="12"/>
      <c r="O388" s="12"/>
      <c r="P388" s="12"/>
      <c r="Q388" s="12"/>
      <c r="R388" s="12"/>
      <c r="S388" s="12"/>
      <c r="T388" s="12">
        <f t="shared" si="36"/>
        <v>0</v>
      </c>
      <c r="U388" s="12"/>
      <c r="V388" s="12"/>
      <c r="W388" s="12">
        <f t="shared" si="37"/>
        <v>0</v>
      </c>
      <c r="X388" s="12">
        <f t="shared" si="38"/>
        <v>453600</v>
      </c>
      <c r="Y388" s="12">
        <v>0</v>
      </c>
      <c r="Z388" s="12">
        <v>50</v>
      </c>
      <c r="AA388" s="12">
        <v>0</v>
      </c>
      <c r="AB388" s="12">
        <v>0</v>
      </c>
    </row>
    <row r="389" spans="1:28" s="158" customFormat="1" ht="15" x14ac:dyDescent="0.25">
      <c r="A389" s="12">
        <v>379</v>
      </c>
      <c r="B389" s="12" t="s">
        <v>14</v>
      </c>
      <c r="C389" s="12">
        <v>3870</v>
      </c>
      <c r="D389" s="12">
        <v>1</v>
      </c>
      <c r="E389" s="12" t="s">
        <v>119</v>
      </c>
      <c r="F389" s="12">
        <v>2</v>
      </c>
      <c r="G389" s="12"/>
      <c r="H389" s="12">
        <v>1</v>
      </c>
      <c r="I389" s="12">
        <v>16</v>
      </c>
      <c r="J389" s="12">
        <f t="shared" si="34"/>
        <v>116</v>
      </c>
      <c r="K389" s="12">
        <v>430</v>
      </c>
      <c r="L389" s="12">
        <f t="shared" si="35"/>
        <v>49880</v>
      </c>
      <c r="M389" s="12">
        <v>1</v>
      </c>
      <c r="N389" s="12" t="s">
        <v>27</v>
      </c>
      <c r="O389" s="12" t="s">
        <v>16</v>
      </c>
      <c r="P389" s="12">
        <v>2</v>
      </c>
      <c r="Q389" s="12">
        <v>172</v>
      </c>
      <c r="R389" s="12"/>
      <c r="S389" s="12">
        <v>6400</v>
      </c>
      <c r="T389" s="12">
        <f t="shared" si="36"/>
        <v>1100800</v>
      </c>
      <c r="U389" s="12">
        <v>20</v>
      </c>
      <c r="V389" s="12">
        <f>T389*75%</f>
        <v>825600</v>
      </c>
      <c r="W389" s="12">
        <f t="shared" si="37"/>
        <v>275200</v>
      </c>
      <c r="X389" s="12">
        <f t="shared" si="38"/>
        <v>325080</v>
      </c>
      <c r="Y389" s="12">
        <v>0</v>
      </c>
      <c r="Z389" s="12">
        <v>50</v>
      </c>
      <c r="AA389" s="12">
        <v>0</v>
      </c>
      <c r="AB389" s="12">
        <v>0</v>
      </c>
    </row>
    <row r="390" spans="1:28" s="158" customFormat="1" ht="15" x14ac:dyDescent="0.25">
      <c r="A390" s="12">
        <v>380</v>
      </c>
      <c r="B390" s="12" t="s">
        <v>14</v>
      </c>
      <c r="C390" s="12">
        <v>3824</v>
      </c>
      <c r="D390" s="12">
        <v>242</v>
      </c>
      <c r="E390" s="12" t="s">
        <v>119</v>
      </c>
      <c r="F390" s="12">
        <v>1</v>
      </c>
      <c r="G390" s="12">
        <v>6</v>
      </c>
      <c r="H390" s="12">
        <v>1</v>
      </c>
      <c r="I390" s="12">
        <v>37</v>
      </c>
      <c r="J390" s="12">
        <f t="shared" si="34"/>
        <v>2537</v>
      </c>
      <c r="K390" s="12">
        <v>110</v>
      </c>
      <c r="L390" s="12">
        <f t="shared" si="35"/>
        <v>279070</v>
      </c>
      <c r="M390" s="12"/>
      <c r="N390" s="12"/>
      <c r="O390" s="12"/>
      <c r="P390" s="12"/>
      <c r="Q390" s="12"/>
      <c r="R390" s="12"/>
      <c r="S390" s="12"/>
      <c r="T390" s="12">
        <f t="shared" si="36"/>
        <v>0</v>
      </c>
      <c r="U390" s="12"/>
      <c r="V390" s="12"/>
      <c r="W390" s="12">
        <f t="shared" si="37"/>
        <v>0</v>
      </c>
      <c r="X390" s="12">
        <f t="shared" si="38"/>
        <v>279070</v>
      </c>
      <c r="Y390" s="12">
        <v>0</v>
      </c>
      <c r="Z390" s="12">
        <v>50</v>
      </c>
      <c r="AA390" s="12">
        <v>0</v>
      </c>
      <c r="AB390" s="12">
        <v>0</v>
      </c>
    </row>
    <row r="391" spans="1:28" s="158" customFormat="1" ht="15" x14ac:dyDescent="0.25">
      <c r="A391" s="12">
        <v>381</v>
      </c>
      <c r="B391" s="12" t="s">
        <v>14</v>
      </c>
      <c r="C391" s="12">
        <v>3822</v>
      </c>
      <c r="D391" s="12">
        <v>536</v>
      </c>
      <c r="E391" s="12" t="s">
        <v>119</v>
      </c>
      <c r="F391" s="12">
        <v>1</v>
      </c>
      <c r="G391" s="12">
        <v>9</v>
      </c>
      <c r="H391" s="12"/>
      <c r="I391" s="12">
        <v>79</v>
      </c>
      <c r="J391" s="12">
        <f t="shared" si="34"/>
        <v>3679</v>
      </c>
      <c r="K391" s="12">
        <v>210</v>
      </c>
      <c r="L391" s="12">
        <f t="shared" si="35"/>
        <v>772590</v>
      </c>
      <c r="M391" s="12"/>
      <c r="N391" s="12"/>
      <c r="O391" s="12"/>
      <c r="P391" s="12"/>
      <c r="Q391" s="12"/>
      <c r="R391" s="12"/>
      <c r="S391" s="12"/>
      <c r="T391" s="12">
        <f t="shared" si="36"/>
        <v>0</v>
      </c>
      <c r="U391" s="12"/>
      <c r="V391" s="12"/>
      <c r="W391" s="12">
        <f t="shared" si="37"/>
        <v>0</v>
      </c>
      <c r="X391" s="12">
        <f t="shared" si="38"/>
        <v>772590</v>
      </c>
      <c r="Y391" s="12">
        <v>0</v>
      </c>
      <c r="Z391" s="12">
        <v>50</v>
      </c>
      <c r="AA391" s="12">
        <v>0</v>
      </c>
      <c r="AB391" s="12">
        <v>0</v>
      </c>
    </row>
    <row r="392" spans="1:28" s="158" customFormat="1" ht="15" x14ac:dyDescent="0.25">
      <c r="A392" s="12">
        <v>382</v>
      </c>
      <c r="B392" s="12" t="s">
        <v>14</v>
      </c>
      <c r="C392" s="12">
        <v>2056</v>
      </c>
      <c r="D392" s="12">
        <v>162</v>
      </c>
      <c r="E392" s="12" t="s">
        <v>119</v>
      </c>
      <c r="F392" s="12">
        <v>1</v>
      </c>
      <c r="G392" s="12">
        <v>12</v>
      </c>
      <c r="H392" s="12">
        <v>1</v>
      </c>
      <c r="I392" s="12">
        <v>18</v>
      </c>
      <c r="J392" s="12">
        <f t="shared" si="34"/>
        <v>4918</v>
      </c>
      <c r="K392" s="12">
        <v>75</v>
      </c>
      <c r="L392" s="12">
        <f t="shared" si="35"/>
        <v>368850</v>
      </c>
      <c r="M392" s="12"/>
      <c r="N392" s="12"/>
      <c r="O392" s="12"/>
      <c r="P392" s="12"/>
      <c r="Q392" s="12"/>
      <c r="R392" s="12"/>
      <c r="S392" s="12"/>
      <c r="T392" s="12">
        <f t="shared" si="36"/>
        <v>0</v>
      </c>
      <c r="U392" s="12"/>
      <c r="V392" s="12"/>
      <c r="W392" s="12">
        <f t="shared" si="37"/>
        <v>0</v>
      </c>
      <c r="X392" s="12">
        <f t="shared" si="38"/>
        <v>368850</v>
      </c>
      <c r="Y392" s="12">
        <v>0</v>
      </c>
      <c r="Z392" s="12">
        <v>50</v>
      </c>
      <c r="AA392" s="12">
        <v>0</v>
      </c>
      <c r="AB392" s="12">
        <v>0</v>
      </c>
    </row>
    <row r="393" spans="1:28" s="158" customFormat="1" ht="15" x14ac:dyDescent="0.25">
      <c r="A393" s="12">
        <v>383</v>
      </c>
      <c r="B393" s="12" t="s">
        <v>14</v>
      </c>
      <c r="C393" s="12"/>
      <c r="D393" s="12">
        <v>256</v>
      </c>
      <c r="E393" s="12" t="s">
        <v>87</v>
      </c>
      <c r="F393" s="12">
        <v>2</v>
      </c>
      <c r="G393" s="12"/>
      <c r="H393" s="12"/>
      <c r="I393" s="12">
        <v>91</v>
      </c>
      <c r="J393" s="12">
        <f t="shared" si="34"/>
        <v>91</v>
      </c>
      <c r="K393" s="12">
        <v>75</v>
      </c>
      <c r="L393" s="12">
        <f t="shared" si="35"/>
        <v>6825</v>
      </c>
      <c r="M393" s="12">
        <v>1</v>
      </c>
      <c r="N393" s="12" t="s">
        <v>27</v>
      </c>
      <c r="O393" s="12" t="s">
        <v>16</v>
      </c>
      <c r="P393" s="12">
        <v>2</v>
      </c>
      <c r="Q393" s="12">
        <v>124.5</v>
      </c>
      <c r="R393" s="12"/>
      <c r="S393" s="12">
        <v>6400</v>
      </c>
      <c r="T393" s="12">
        <f t="shared" si="36"/>
        <v>796800</v>
      </c>
      <c r="U393" s="12">
        <v>20</v>
      </c>
      <c r="V393" s="12">
        <f>T393*75%</f>
        <v>597600</v>
      </c>
      <c r="W393" s="12">
        <f t="shared" si="37"/>
        <v>199200</v>
      </c>
      <c r="X393" s="12">
        <f t="shared" si="38"/>
        <v>206025</v>
      </c>
      <c r="Y393" s="12">
        <v>0</v>
      </c>
      <c r="Z393" s="12">
        <v>50</v>
      </c>
      <c r="AA393" s="12">
        <v>0</v>
      </c>
      <c r="AB393" s="12">
        <v>0</v>
      </c>
    </row>
    <row r="394" spans="1:28" s="158" customFormat="1" ht="15" x14ac:dyDescent="0.25">
      <c r="A394" s="12">
        <v>384</v>
      </c>
      <c r="B394" s="12" t="s">
        <v>14</v>
      </c>
      <c r="C394" s="12">
        <v>4140</v>
      </c>
      <c r="D394" s="12">
        <v>139</v>
      </c>
      <c r="E394" s="12" t="s">
        <v>87</v>
      </c>
      <c r="F394" s="12">
        <v>1</v>
      </c>
      <c r="G394" s="12">
        <v>19</v>
      </c>
      <c r="H394" s="12">
        <v>3</v>
      </c>
      <c r="I394" s="12">
        <v>42</v>
      </c>
      <c r="J394" s="12">
        <f t="shared" si="34"/>
        <v>7942</v>
      </c>
      <c r="K394" s="12">
        <v>100</v>
      </c>
      <c r="L394" s="12">
        <f t="shared" si="35"/>
        <v>794200</v>
      </c>
      <c r="M394" s="12"/>
      <c r="N394" s="12"/>
      <c r="O394" s="12"/>
      <c r="P394" s="12"/>
      <c r="Q394" s="12"/>
      <c r="R394" s="12"/>
      <c r="S394" s="12"/>
      <c r="T394" s="12">
        <f t="shared" si="36"/>
        <v>0</v>
      </c>
      <c r="U394" s="12"/>
      <c r="V394" s="12"/>
      <c r="W394" s="12">
        <f t="shared" si="37"/>
        <v>0</v>
      </c>
      <c r="X394" s="12">
        <f t="shared" si="38"/>
        <v>794200</v>
      </c>
      <c r="Y394" s="12">
        <v>0</v>
      </c>
      <c r="Z394" s="12">
        <v>50</v>
      </c>
      <c r="AA394" s="12">
        <v>0</v>
      </c>
      <c r="AB394" s="12">
        <v>0</v>
      </c>
    </row>
    <row r="395" spans="1:28" s="158" customFormat="1" ht="15" x14ac:dyDescent="0.25">
      <c r="A395" s="12">
        <v>385</v>
      </c>
      <c r="B395" s="12" t="s">
        <v>14</v>
      </c>
      <c r="C395" s="12">
        <v>3789</v>
      </c>
      <c r="D395" s="12">
        <v>535</v>
      </c>
      <c r="E395" s="12" t="s">
        <v>87</v>
      </c>
      <c r="F395" s="12">
        <v>1</v>
      </c>
      <c r="G395" s="12">
        <v>9</v>
      </c>
      <c r="H395" s="12">
        <v>1</v>
      </c>
      <c r="I395" s="12">
        <v>80</v>
      </c>
      <c r="J395" s="12">
        <f t="shared" si="34"/>
        <v>3780</v>
      </c>
      <c r="K395" s="12">
        <v>450</v>
      </c>
      <c r="L395" s="12">
        <f t="shared" si="35"/>
        <v>1701000</v>
      </c>
      <c r="M395" s="12"/>
      <c r="N395" s="12"/>
      <c r="O395" s="12"/>
      <c r="P395" s="12"/>
      <c r="Q395" s="12"/>
      <c r="R395" s="12"/>
      <c r="S395" s="12"/>
      <c r="T395" s="12">
        <f t="shared" si="36"/>
        <v>0</v>
      </c>
      <c r="U395" s="12"/>
      <c r="V395" s="12"/>
      <c r="W395" s="12">
        <f t="shared" si="37"/>
        <v>0</v>
      </c>
      <c r="X395" s="12">
        <f t="shared" si="38"/>
        <v>1701000</v>
      </c>
      <c r="Y395" s="12">
        <v>0</v>
      </c>
      <c r="Z395" s="12">
        <v>50</v>
      </c>
      <c r="AA395" s="12">
        <v>0</v>
      </c>
      <c r="AB395" s="12">
        <v>0</v>
      </c>
    </row>
    <row r="396" spans="1:28" s="158" customFormat="1" ht="15" x14ac:dyDescent="0.25">
      <c r="A396" s="12">
        <v>386</v>
      </c>
      <c r="B396" s="12" t="s">
        <v>14</v>
      </c>
      <c r="C396" s="12">
        <v>436</v>
      </c>
      <c r="D396" s="12">
        <v>177</v>
      </c>
      <c r="E396" s="12" t="s">
        <v>120</v>
      </c>
      <c r="F396" s="12">
        <v>2</v>
      </c>
      <c r="G396" s="12"/>
      <c r="H396" s="12">
        <v>1</v>
      </c>
      <c r="I396" s="12">
        <v>20</v>
      </c>
      <c r="J396" s="12">
        <f t="shared" si="34"/>
        <v>120</v>
      </c>
      <c r="K396" s="12">
        <v>430</v>
      </c>
      <c r="L396" s="12">
        <f t="shared" si="35"/>
        <v>51600</v>
      </c>
      <c r="M396" s="12">
        <v>1</v>
      </c>
      <c r="N396" s="12" t="s">
        <v>27</v>
      </c>
      <c r="O396" s="12" t="s">
        <v>16</v>
      </c>
      <c r="P396" s="12">
        <v>2</v>
      </c>
      <c r="Q396" s="12">
        <v>189</v>
      </c>
      <c r="R396" s="12"/>
      <c r="S396" s="12">
        <v>6400</v>
      </c>
      <c r="T396" s="12">
        <f t="shared" si="36"/>
        <v>1209600</v>
      </c>
      <c r="U396" s="12">
        <v>30</v>
      </c>
      <c r="V396" s="12">
        <f>T396*85%</f>
        <v>1028160</v>
      </c>
      <c r="W396" s="12">
        <f t="shared" si="37"/>
        <v>181440</v>
      </c>
      <c r="X396" s="12">
        <f t="shared" si="38"/>
        <v>233040</v>
      </c>
      <c r="Y396" s="12">
        <v>0</v>
      </c>
      <c r="Z396" s="12">
        <v>50</v>
      </c>
      <c r="AA396" s="12">
        <v>0</v>
      </c>
      <c r="AB396" s="12">
        <v>0</v>
      </c>
    </row>
    <row r="397" spans="1:28" s="158" customFormat="1" ht="15" x14ac:dyDescent="0.25">
      <c r="A397" s="12">
        <v>387</v>
      </c>
      <c r="B397" s="12" t="s">
        <v>14</v>
      </c>
      <c r="C397" s="12">
        <v>811</v>
      </c>
      <c r="D397" s="12">
        <v>302</v>
      </c>
      <c r="E397" s="12" t="s">
        <v>120</v>
      </c>
      <c r="F397" s="12">
        <v>1</v>
      </c>
      <c r="G397" s="12"/>
      <c r="H397" s="12"/>
      <c r="I397" s="12">
        <v>91</v>
      </c>
      <c r="J397" s="12">
        <f t="shared" si="34"/>
        <v>91</v>
      </c>
      <c r="K397" s="12">
        <v>430</v>
      </c>
      <c r="L397" s="12">
        <f t="shared" si="35"/>
        <v>39130</v>
      </c>
      <c r="M397" s="12"/>
      <c r="N397" s="12"/>
      <c r="O397" s="12"/>
      <c r="P397" s="12"/>
      <c r="Q397" s="12"/>
      <c r="R397" s="12"/>
      <c r="S397" s="12"/>
      <c r="T397" s="12">
        <f t="shared" si="36"/>
        <v>0</v>
      </c>
      <c r="U397" s="12"/>
      <c r="V397" s="12"/>
      <c r="W397" s="12">
        <f t="shared" si="37"/>
        <v>0</v>
      </c>
      <c r="X397" s="12">
        <f t="shared" si="38"/>
        <v>39130</v>
      </c>
      <c r="Y397" s="12">
        <v>0</v>
      </c>
      <c r="Z397" s="12">
        <v>50</v>
      </c>
      <c r="AA397" s="12">
        <v>0</v>
      </c>
      <c r="AB397" s="12">
        <v>0</v>
      </c>
    </row>
    <row r="398" spans="1:28" s="158" customFormat="1" ht="15" x14ac:dyDescent="0.25">
      <c r="A398" s="12">
        <v>388</v>
      </c>
      <c r="B398" s="12" t="s">
        <v>14</v>
      </c>
      <c r="C398" s="12">
        <v>670</v>
      </c>
      <c r="D398" s="12">
        <v>118</v>
      </c>
      <c r="E398" s="12" t="s">
        <v>120</v>
      </c>
      <c r="F398" s="12">
        <v>1</v>
      </c>
      <c r="G398" s="12">
        <v>1</v>
      </c>
      <c r="H398" s="12">
        <v>2</v>
      </c>
      <c r="I398" s="12">
        <v>79</v>
      </c>
      <c r="J398" s="12">
        <f t="shared" si="34"/>
        <v>679</v>
      </c>
      <c r="K398" s="12">
        <v>390</v>
      </c>
      <c r="L398" s="12">
        <f t="shared" si="35"/>
        <v>264810</v>
      </c>
      <c r="M398" s="12"/>
      <c r="N398" s="12"/>
      <c r="O398" s="12"/>
      <c r="P398" s="12"/>
      <c r="Q398" s="12"/>
      <c r="R398" s="12"/>
      <c r="S398" s="12"/>
      <c r="T398" s="12">
        <f t="shared" si="36"/>
        <v>0</v>
      </c>
      <c r="U398" s="12"/>
      <c r="V398" s="12"/>
      <c r="W398" s="12">
        <f t="shared" si="37"/>
        <v>0</v>
      </c>
      <c r="X398" s="12">
        <f t="shared" si="38"/>
        <v>264810</v>
      </c>
      <c r="Y398" s="12">
        <v>0</v>
      </c>
      <c r="Z398" s="12">
        <v>50</v>
      </c>
      <c r="AA398" s="12">
        <v>0</v>
      </c>
      <c r="AB398" s="12">
        <v>0</v>
      </c>
    </row>
    <row r="399" spans="1:28" s="158" customFormat="1" ht="15" x14ac:dyDescent="0.25">
      <c r="A399" s="12">
        <v>389</v>
      </c>
      <c r="B399" s="12" t="s">
        <v>14</v>
      </c>
      <c r="C399" s="12">
        <v>7221</v>
      </c>
      <c r="D399" s="12">
        <v>71</v>
      </c>
      <c r="E399" s="12" t="s">
        <v>120</v>
      </c>
      <c r="F399" s="12">
        <v>1</v>
      </c>
      <c r="G399" s="12">
        <v>2</v>
      </c>
      <c r="H399" s="12">
        <v>3</v>
      </c>
      <c r="I399" s="12">
        <v>18</v>
      </c>
      <c r="J399" s="12">
        <f t="shared" si="34"/>
        <v>1118</v>
      </c>
      <c r="K399" s="12">
        <v>230</v>
      </c>
      <c r="L399" s="12">
        <f t="shared" si="35"/>
        <v>257140</v>
      </c>
      <c r="M399" s="12"/>
      <c r="N399" s="12"/>
      <c r="O399" s="12"/>
      <c r="P399" s="12"/>
      <c r="Q399" s="12"/>
      <c r="R399" s="12"/>
      <c r="S399" s="12"/>
      <c r="T399" s="12">
        <f t="shared" si="36"/>
        <v>0</v>
      </c>
      <c r="U399" s="12"/>
      <c r="V399" s="12"/>
      <c r="W399" s="12">
        <f t="shared" si="37"/>
        <v>0</v>
      </c>
      <c r="X399" s="12">
        <f t="shared" si="38"/>
        <v>257140</v>
      </c>
      <c r="Y399" s="12">
        <v>0</v>
      </c>
      <c r="Z399" s="12">
        <v>50</v>
      </c>
      <c r="AA399" s="12">
        <v>0</v>
      </c>
      <c r="AB399" s="12">
        <v>0</v>
      </c>
    </row>
    <row r="400" spans="1:28" s="158" customFormat="1" ht="15" x14ac:dyDescent="0.25">
      <c r="A400" s="12">
        <v>390</v>
      </c>
      <c r="B400" s="12" t="s">
        <v>14</v>
      </c>
      <c r="C400" s="12">
        <v>768</v>
      </c>
      <c r="D400" s="12">
        <v>104</v>
      </c>
      <c r="E400" s="12" t="s">
        <v>120</v>
      </c>
      <c r="F400" s="12">
        <v>1</v>
      </c>
      <c r="G400" s="12">
        <v>3</v>
      </c>
      <c r="H400" s="12">
        <v>3</v>
      </c>
      <c r="I400" s="12">
        <v>85</v>
      </c>
      <c r="J400" s="12">
        <f t="shared" si="34"/>
        <v>1585</v>
      </c>
      <c r="K400" s="12">
        <v>230</v>
      </c>
      <c r="L400" s="12">
        <f t="shared" si="35"/>
        <v>364550</v>
      </c>
      <c r="M400" s="12"/>
      <c r="N400" s="12"/>
      <c r="O400" s="12"/>
      <c r="P400" s="12"/>
      <c r="Q400" s="12"/>
      <c r="R400" s="12"/>
      <c r="S400" s="12"/>
      <c r="T400" s="12">
        <f t="shared" si="36"/>
        <v>0</v>
      </c>
      <c r="U400" s="12"/>
      <c r="V400" s="12"/>
      <c r="W400" s="12">
        <f t="shared" si="37"/>
        <v>0</v>
      </c>
      <c r="X400" s="12">
        <f t="shared" si="38"/>
        <v>364550</v>
      </c>
      <c r="Y400" s="12">
        <v>0</v>
      </c>
      <c r="Z400" s="12">
        <v>50</v>
      </c>
      <c r="AA400" s="12">
        <v>0</v>
      </c>
      <c r="AB400" s="12">
        <v>0</v>
      </c>
    </row>
    <row r="401" spans="1:28" s="158" customFormat="1" ht="15" x14ac:dyDescent="0.25">
      <c r="A401" s="12">
        <v>391</v>
      </c>
      <c r="B401" s="12" t="s">
        <v>14</v>
      </c>
      <c r="C401" s="12"/>
      <c r="D401" s="12">
        <v>105</v>
      </c>
      <c r="E401" s="12" t="s">
        <v>120</v>
      </c>
      <c r="F401" s="12">
        <v>1</v>
      </c>
      <c r="G401" s="12">
        <v>3</v>
      </c>
      <c r="H401" s="12"/>
      <c r="I401" s="12">
        <v>63</v>
      </c>
      <c r="J401" s="12">
        <f t="shared" si="34"/>
        <v>1263</v>
      </c>
      <c r="K401" s="12">
        <v>75</v>
      </c>
      <c r="L401" s="12">
        <f t="shared" si="35"/>
        <v>94725</v>
      </c>
      <c r="M401" s="12"/>
      <c r="N401" s="12"/>
      <c r="O401" s="12"/>
      <c r="P401" s="12"/>
      <c r="Q401" s="12"/>
      <c r="R401" s="12"/>
      <c r="S401" s="12"/>
      <c r="T401" s="12">
        <f t="shared" si="36"/>
        <v>0</v>
      </c>
      <c r="U401" s="12"/>
      <c r="V401" s="12"/>
      <c r="W401" s="12">
        <f t="shared" si="37"/>
        <v>0</v>
      </c>
      <c r="X401" s="12">
        <f t="shared" si="38"/>
        <v>94725</v>
      </c>
      <c r="Y401" s="12">
        <v>0</v>
      </c>
      <c r="Z401" s="12">
        <v>50</v>
      </c>
      <c r="AA401" s="12">
        <v>0</v>
      </c>
      <c r="AB401" s="12">
        <v>0</v>
      </c>
    </row>
    <row r="402" spans="1:28" s="158" customFormat="1" ht="15" x14ac:dyDescent="0.25">
      <c r="A402" s="12">
        <v>392</v>
      </c>
      <c r="B402" s="12" t="s">
        <v>14</v>
      </c>
      <c r="C402" s="12">
        <v>709</v>
      </c>
      <c r="D402" s="12">
        <v>40</v>
      </c>
      <c r="E402" s="12" t="s">
        <v>120</v>
      </c>
      <c r="F402" s="12">
        <v>1</v>
      </c>
      <c r="G402" s="12">
        <v>1</v>
      </c>
      <c r="H402" s="12">
        <v>2</v>
      </c>
      <c r="I402" s="12">
        <v>41</v>
      </c>
      <c r="J402" s="12">
        <f t="shared" si="34"/>
        <v>641</v>
      </c>
      <c r="K402" s="12">
        <v>75</v>
      </c>
      <c r="L402" s="12">
        <f t="shared" si="35"/>
        <v>48075</v>
      </c>
      <c r="M402" s="12"/>
      <c r="N402" s="12"/>
      <c r="O402" s="12"/>
      <c r="P402" s="12"/>
      <c r="Q402" s="12"/>
      <c r="R402" s="12"/>
      <c r="S402" s="12"/>
      <c r="T402" s="12">
        <f t="shared" si="36"/>
        <v>0</v>
      </c>
      <c r="U402" s="12"/>
      <c r="V402" s="12"/>
      <c r="W402" s="12">
        <f t="shared" si="37"/>
        <v>0</v>
      </c>
      <c r="X402" s="12">
        <f t="shared" si="38"/>
        <v>48075</v>
      </c>
      <c r="Y402" s="12">
        <v>0</v>
      </c>
      <c r="Z402" s="12">
        <v>50</v>
      </c>
      <c r="AA402" s="12">
        <v>0</v>
      </c>
      <c r="AB402" s="12">
        <v>0</v>
      </c>
    </row>
    <row r="403" spans="1:28" s="158" customFormat="1" ht="15" x14ac:dyDescent="0.25">
      <c r="A403" s="12">
        <v>393</v>
      </c>
      <c r="B403" s="12" t="s">
        <v>14</v>
      </c>
      <c r="C403" s="12">
        <v>2605</v>
      </c>
      <c r="D403" s="12">
        <v>133</v>
      </c>
      <c r="E403" s="12" t="s">
        <v>120</v>
      </c>
      <c r="F403" s="12">
        <v>1</v>
      </c>
      <c r="G403" s="12">
        <v>16</v>
      </c>
      <c r="H403" s="12">
        <v>3</v>
      </c>
      <c r="I403" s="12">
        <v>6</v>
      </c>
      <c r="J403" s="12">
        <f t="shared" si="34"/>
        <v>6706</v>
      </c>
      <c r="K403" s="12">
        <v>200</v>
      </c>
      <c r="L403" s="12">
        <f t="shared" si="35"/>
        <v>1341200</v>
      </c>
      <c r="M403" s="12"/>
      <c r="N403" s="12"/>
      <c r="O403" s="12"/>
      <c r="P403" s="12"/>
      <c r="Q403" s="12"/>
      <c r="R403" s="12"/>
      <c r="S403" s="12"/>
      <c r="T403" s="12">
        <f t="shared" si="36"/>
        <v>0</v>
      </c>
      <c r="U403" s="12"/>
      <c r="V403" s="12"/>
      <c r="W403" s="12">
        <f t="shared" si="37"/>
        <v>0</v>
      </c>
      <c r="X403" s="12">
        <f t="shared" si="38"/>
        <v>1341200</v>
      </c>
      <c r="Y403" s="12">
        <v>0</v>
      </c>
      <c r="Z403" s="12">
        <v>50</v>
      </c>
      <c r="AA403" s="12">
        <v>0</v>
      </c>
      <c r="AB403" s="12">
        <v>0</v>
      </c>
    </row>
    <row r="404" spans="1:28" s="158" customFormat="1" ht="15" x14ac:dyDescent="0.25">
      <c r="A404" s="12">
        <v>394</v>
      </c>
      <c r="B404" s="12" t="s">
        <v>14</v>
      </c>
      <c r="C404" s="12">
        <v>1708</v>
      </c>
      <c r="D404" s="12">
        <v>126</v>
      </c>
      <c r="E404" s="12" t="s">
        <v>120</v>
      </c>
      <c r="F404" s="12">
        <v>1</v>
      </c>
      <c r="G404" s="12">
        <v>13</v>
      </c>
      <c r="H404" s="12">
        <v>2</v>
      </c>
      <c r="I404" s="12">
        <v>27</v>
      </c>
      <c r="J404" s="12">
        <f t="shared" si="34"/>
        <v>5427</v>
      </c>
      <c r="K404" s="12">
        <v>100</v>
      </c>
      <c r="L404" s="12">
        <f t="shared" si="35"/>
        <v>542700</v>
      </c>
      <c r="M404" s="12"/>
      <c r="N404" s="12"/>
      <c r="O404" s="12"/>
      <c r="P404" s="12"/>
      <c r="Q404" s="12"/>
      <c r="R404" s="12"/>
      <c r="S404" s="12"/>
      <c r="T404" s="12">
        <f t="shared" si="36"/>
        <v>0</v>
      </c>
      <c r="U404" s="12"/>
      <c r="V404" s="12"/>
      <c r="W404" s="12">
        <f t="shared" si="37"/>
        <v>0</v>
      </c>
      <c r="X404" s="12">
        <f t="shared" si="38"/>
        <v>542700</v>
      </c>
      <c r="Y404" s="12">
        <v>0</v>
      </c>
      <c r="Z404" s="12">
        <v>50</v>
      </c>
      <c r="AA404" s="12">
        <v>0</v>
      </c>
      <c r="AB404" s="12">
        <v>0</v>
      </c>
    </row>
    <row r="405" spans="1:28" s="158" customFormat="1" ht="15" x14ac:dyDescent="0.25">
      <c r="A405" s="12">
        <v>395</v>
      </c>
      <c r="B405" s="12" t="s">
        <v>14</v>
      </c>
      <c r="C405" s="12">
        <v>2568</v>
      </c>
      <c r="D405" s="12">
        <v>20</v>
      </c>
      <c r="E405" s="12" t="s">
        <v>120</v>
      </c>
      <c r="F405" s="12">
        <v>1</v>
      </c>
      <c r="G405" s="12">
        <v>7</v>
      </c>
      <c r="H405" s="12">
        <v>1</v>
      </c>
      <c r="I405" s="12">
        <v>28</v>
      </c>
      <c r="J405" s="12">
        <f t="shared" si="34"/>
        <v>2928</v>
      </c>
      <c r="K405" s="12">
        <v>75</v>
      </c>
      <c r="L405" s="12">
        <f t="shared" si="35"/>
        <v>219600</v>
      </c>
      <c r="M405" s="12"/>
      <c r="N405" s="12"/>
      <c r="O405" s="12"/>
      <c r="P405" s="12"/>
      <c r="Q405" s="12"/>
      <c r="R405" s="12"/>
      <c r="S405" s="12"/>
      <c r="T405" s="12">
        <f t="shared" si="36"/>
        <v>0</v>
      </c>
      <c r="U405" s="12"/>
      <c r="V405" s="12"/>
      <c r="W405" s="12">
        <f t="shared" si="37"/>
        <v>0</v>
      </c>
      <c r="X405" s="12">
        <f t="shared" si="38"/>
        <v>219600</v>
      </c>
      <c r="Y405" s="12">
        <v>0</v>
      </c>
      <c r="Z405" s="12">
        <v>50</v>
      </c>
      <c r="AA405" s="12">
        <v>0</v>
      </c>
      <c r="AB405" s="12">
        <v>0</v>
      </c>
    </row>
    <row r="406" spans="1:28" s="158" customFormat="1" ht="15" x14ac:dyDescent="0.25">
      <c r="A406" s="12">
        <v>396</v>
      </c>
      <c r="B406" s="12" t="s">
        <v>14</v>
      </c>
      <c r="C406" s="12">
        <v>3542</v>
      </c>
      <c r="D406" s="12">
        <v>520</v>
      </c>
      <c r="E406" s="12" t="s">
        <v>120</v>
      </c>
      <c r="F406" s="12">
        <v>1</v>
      </c>
      <c r="G406" s="12">
        <v>6</v>
      </c>
      <c r="H406" s="12">
        <v>2</v>
      </c>
      <c r="I406" s="12">
        <v>78</v>
      </c>
      <c r="J406" s="12">
        <f t="shared" si="34"/>
        <v>2678</v>
      </c>
      <c r="K406" s="12">
        <v>75</v>
      </c>
      <c r="L406" s="12">
        <f t="shared" si="35"/>
        <v>200850</v>
      </c>
      <c r="M406" s="12"/>
      <c r="N406" s="12"/>
      <c r="O406" s="12"/>
      <c r="P406" s="12"/>
      <c r="Q406" s="12"/>
      <c r="R406" s="12"/>
      <c r="S406" s="12"/>
      <c r="T406" s="12">
        <f t="shared" si="36"/>
        <v>0</v>
      </c>
      <c r="U406" s="12"/>
      <c r="V406" s="12"/>
      <c r="W406" s="12">
        <f t="shared" si="37"/>
        <v>0</v>
      </c>
      <c r="X406" s="12">
        <f t="shared" si="38"/>
        <v>200850</v>
      </c>
      <c r="Y406" s="12">
        <v>0</v>
      </c>
      <c r="Z406" s="12">
        <v>50</v>
      </c>
      <c r="AA406" s="12">
        <v>0</v>
      </c>
      <c r="AB406" s="12">
        <v>0</v>
      </c>
    </row>
    <row r="407" spans="1:28" s="158" customFormat="1" ht="15" x14ac:dyDescent="0.25">
      <c r="A407" s="12">
        <v>397</v>
      </c>
      <c r="B407" s="12" t="s">
        <v>14</v>
      </c>
      <c r="C407" s="12">
        <v>3392</v>
      </c>
      <c r="D407" s="12">
        <v>90</v>
      </c>
      <c r="E407" s="12" t="s">
        <v>120</v>
      </c>
      <c r="F407" s="12">
        <v>1</v>
      </c>
      <c r="G407" s="12">
        <v>1</v>
      </c>
      <c r="H407" s="12"/>
      <c r="I407" s="12">
        <v>91</v>
      </c>
      <c r="J407" s="12">
        <f t="shared" si="34"/>
        <v>491</v>
      </c>
      <c r="K407" s="12">
        <v>75</v>
      </c>
      <c r="L407" s="12">
        <f t="shared" si="35"/>
        <v>36825</v>
      </c>
      <c r="M407" s="12"/>
      <c r="N407" s="12"/>
      <c r="O407" s="12"/>
      <c r="P407" s="12"/>
      <c r="Q407" s="12"/>
      <c r="R407" s="12"/>
      <c r="S407" s="12"/>
      <c r="T407" s="12">
        <f t="shared" si="36"/>
        <v>0</v>
      </c>
      <c r="U407" s="12"/>
      <c r="V407" s="12"/>
      <c r="W407" s="12">
        <f t="shared" si="37"/>
        <v>0</v>
      </c>
      <c r="X407" s="12">
        <f t="shared" si="38"/>
        <v>36825</v>
      </c>
      <c r="Y407" s="12">
        <v>0</v>
      </c>
      <c r="Z407" s="12">
        <v>50</v>
      </c>
      <c r="AA407" s="12">
        <v>0</v>
      </c>
      <c r="AB407" s="12">
        <v>0</v>
      </c>
    </row>
    <row r="408" spans="1:28" s="158" customFormat="1" ht="15" x14ac:dyDescent="0.25">
      <c r="A408" s="12">
        <v>398</v>
      </c>
      <c r="B408" s="12" t="s">
        <v>14</v>
      </c>
      <c r="C408" s="12"/>
      <c r="D408" s="12">
        <v>199</v>
      </c>
      <c r="E408" s="12" t="s">
        <v>121</v>
      </c>
      <c r="F408" s="12">
        <v>2</v>
      </c>
      <c r="G408" s="12"/>
      <c r="H408" s="12"/>
      <c r="I408" s="12">
        <v>60</v>
      </c>
      <c r="J408" s="12">
        <f t="shared" si="34"/>
        <v>60</v>
      </c>
      <c r="K408" s="12">
        <v>430</v>
      </c>
      <c r="L408" s="12">
        <f t="shared" si="35"/>
        <v>25800</v>
      </c>
      <c r="M408" s="12">
        <v>1</v>
      </c>
      <c r="N408" s="12" t="s">
        <v>27</v>
      </c>
      <c r="O408" s="12" t="s">
        <v>16</v>
      </c>
      <c r="P408" s="12">
        <v>2</v>
      </c>
      <c r="Q408" s="12">
        <v>168</v>
      </c>
      <c r="R408" s="12"/>
      <c r="S408" s="12">
        <v>6400</v>
      </c>
      <c r="T408" s="12">
        <f t="shared" si="36"/>
        <v>1075200</v>
      </c>
      <c r="U408" s="12">
        <v>20</v>
      </c>
      <c r="V408" s="12">
        <f>T408*75%</f>
        <v>806400</v>
      </c>
      <c r="W408" s="12">
        <f t="shared" si="37"/>
        <v>268800</v>
      </c>
      <c r="X408" s="12">
        <f t="shared" si="38"/>
        <v>294600</v>
      </c>
      <c r="Y408" s="12">
        <v>0</v>
      </c>
      <c r="Z408" s="12">
        <v>50</v>
      </c>
      <c r="AA408" s="12">
        <v>0</v>
      </c>
      <c r="AB408" s="12">
        <v>0</v>
      </c>
    </row>
    <row r="409" spans="1:28" s="158" customFormat="1" ht="15" x14ac:dyDescent="0.25">
      <c r="A409" s="12">
        <v>399</v>
      </c>
      <c r="B409" s="12" t="s">
        <v>14</v>
      </c>
      <c r="C409" s="12">
        <v>2044</v>
      </c>
      <c r="D409" s="12">
        <v>160</v>
      </c>
      <c r="E409" s="12" t="s">
        <v>121</v>
      </c>
      <c r="F409" s="12">
        <v>1</v>
      </c>
      <c r="G409" s="12">
        <v>11</v>
      </c>
      <c r="H409" s="12">
        <v>1</v>
      </c>
      <c r="I409" s="12">
        <v>69</v>
      </c>
      <c r="J409" s="12">
        <f t="shared" si="34"/>
        <v>4569</v>
      </c>
      <c r="K409" s="12">
        <v>100</v>
      </c>
      <c r="L409" s="12">
        <f t="shared" si="35"/>
        <v>456900</v>
      </c>
      <c r="M409" s="12"/>
      <c r="N409" s="12"/>
      <c r="O409" s="12"/>
      <c r="P409" s="12"/>
      <c r="Q409" s="12"/>
      <c r="R409" s="12"/>
      <c r="S409" s="12"/>
      <c r="T409" s="12">
        <f t="shared" si="36"/>
        <v>0</v>
      </c>
      <c r="U409" s="12"/>
      <c r="V409" s="12"/>
      <c r="W409" s="12">
        <f t="shared" si="37"/>
        <v>0</v>
      </c>
      <c r="X409" s="12">
        <f t="shared" si="38"/>
        <v>456900</v>
      </c>
      <c r="Y409" s="12">
        <v>0</v>
      </c>
      <c r="Z409" s="12">
        <v>50</v>
      </c>
      <c r="AA409" s="12">
        <v>0</v>
      </c>
      <c r="AB409" s="12">
        <v>0</v>
      </c>
    </row>
    <row r="410" spans="1:28" s="158" customFormat="1" ht="15" x14ac:dyDescent="0.25">
      <c r="A410" s="12">
        <v>400</v>
      </c>
      <c r="B410" s="12" t="s">
        <v>14</v>
      </c>
      <c r="C410" s="12">
        <v>5539</v>
      </c>
      <c r="D410" s="12">
        <v>262</v>
      </c>
      <c r="E410" s="12" t="s">
        <v>121</v>
      </c>
      <c r="F410" s="12">
        <v>1</v>
      </c>
      <c r="G410" s="12"/>
      <c r="H410" s="12">
        <v>2</v>
      </c>
      <c r="I410" s="12">
        <v>12</v>
      </c>
      <c r="J410" s="12">
        <f t="shared" si="34"/>
        <v>212</v>
      </c>
      <c r="K410" s="12">
        <v>430</v>
      </c>
      <c r="L410" s="12">
        <f t="shared" si="35"/>
        <v>91160</v>
      </c>
      <c r="M410" s="12"/>
      <c r="N410" s="12"/>
      <c r="O410" s="12"/>
      <c r="P410" s="12"/>
      <c r="Q410" s="12"/>
      <c r="R410" s="12"/>
      <c r="S410" s="12"/>
      <c r="T410" s="12">
        <f t="shared" si="36"/>
        <v>0</v>
      </c>
      <c r="U410" s="12"/>
      <c r="V410" s="12"/>
      <c r="W410" s="12">
        <f t="shared" si="37"/>
        <v>0</v>
      </c>
      <c r="X410" s="12">
        <f t="shared" si="38"/>
        <v>91160</v>
      </c>
      <c r="Y410" s="12">
        <v>0</v>
      </c>
      <c r="Z410" s="12">
        <v>50</v>
      </c>
      <c r="AA410" s="12">
        <v>0</v>
      </c>
      <c r="AB410" s="12">
        <v>0</v>
      </c>
    </row>
    <row r="411" spans="1:28" s="158" customFormat="1" ht="15" x14ac:dyDescent="0.25">
      <c r="A411" s="12">
        <v>401</v>
      </c>
      <c r="B411" s="12" t="s">
        <v>14</v>
      </c>
      <c r="C411" s="12">
        <v>2068</v>
      </c>
      <c r="D411" s="12">
        <v>213</v>
      </c>
      <c r="E411" s="12" t="s">
        <v>121</v>
      </c>
      <c r="F411" s="12">
        <v>1</v>
      </c>
      <c r="G411" s="12">
        <v>20</v>
      </c>
      <c r="H411" s="12">
        <v>2</v>
      </c>
      <c r="I411" s="12">
        <v>95</v>
      </c>
      <c r="J411" s="12">
        <f t="shared" si="34"/>
        <v>8295</v>
      </c>
      <c r="K411" s="12">
        <v>100</v>
      </c>
      <c r="L411" s="12">
        <f t="shared" si="35"/>
        <v>829500</v>
      </c>
      <c r="M411" s="12"/>
      <c r="N411" s="12"/>
      <c r="O411" s="12"/>
      <c r="P411" s="12"/>
      <c r="Q411" s="12"/>
      <c r="R411" s="12"/>
      <c r="S411" s="12"/>
      <c r="T411" s="12">
        <f t="shared" si="36"/>
        <v>0</v>
      </c>
      <c r="U411" s="12"/>
      <c r="V411" s="12"/>
      <c r="W411" s="12">
        <f t="shared" si="37"/>
        <v>0</v>
      </c>
      <c r="X411" s="12">
        <f t="shared" si="38"/>
        <v>829500</v>
      </c>
      <c r="Y411" s="12">
        <v>0</v>
      </c>
      <c r="Z411" s="12">
        <v>50</v>
      </c>
      <c r="AA411" s="12">
        <v>0</v>
      </c>
      <c r="AB411" s="12">
        <v>0</v>
      </c>
    </row>
    <row r="412" spans="1:28" s="158" customFormat="1" ht="15" x14ac:dyDescent="0.25">
      <c r="A412" s="12">
        <v>402</v>
      </c>
      <c r="B412" s="12" t="s">
        <v>14</v>
      </c>
      <c r="C412" s="12">
        <v>4608</v>
      </c>
      <c r="D412" s="12">
        <v>44</v>
      </c>
      <c r="E412" s="12" t="s">
        <v>122</v>
      </c>
      <c r="F412" s="12">
        <v>2</v>
      </c>
      <c r="G412" s="12"/>
      <c r="H412" s="12"/>
      <c r="I412" s="12">
        <v>69</v>
      </c>
      <c r="J412" s="12">
        <f t="shared" si="34"/>
        <v>69</v>
      </c>
      <c r="K412" s="12">
        <v>430</v>
      </c>
      <c r="L412" s="12">
        <f t="shared" si="35"/>
        <v>29670</v>
      </c>
      <c r="M412" s="12">
        <v>1</v>
      </c>
      <c r="N412" s="12" t="s">
        <v>27</v>
      </c>
      <c r="O412" s="12" t="s">
        <v>16</v>
      </c>
      <c r="P412" s="12">
        <v>2</v>
      </c>
      <c r="Q412" s="12">
        <v>159</v>
      </c>
      <c r="R412" s="12"/>
      <c r="S412" s="12">
        <v>6400</v>
      </c>
      <c r="T412" s="12">
        <f t="shared" si="36"/>
        <v>1017600</v>
      </c>
      <c r="U412" s="12">
        <v>20</v>
      </c>
      <c r="V412" s="12">
        <f>T412*75%</f>
        <v>763200</v>
      </c>
      <c r="W412" s="12">
        <f t="shared" si="37"/>
        <v>254400</v>
      </c>
      <c r="X412" s="12">
        <f t="shared" si="38"/>
        <v>284070</v>
      </c>
      <c r="Y412" s="12">
        <v>0</v>
      </c>
      <c r="Z412" s="12">
        <v>50</v>
      </c>
      <c r="AA412" s="12">
        <v>0</v>
      </c>
      <c r="AB412" s="12">
        <v>0</v>
      </c>
    </row>
    <row r="413" spans="1:28" s="158" customFormat="1" ht="15" x14ac:dyDescent="0.25">
      <c r="A413" s="12">
        <v>403</v>
      </c>
      <c r="B413" s="12" t="s">
        <v>14</v>
      </c>
      <c r="C413" s="12">
        <v>4922</v>
      </c>
      <c r="D413" s="12">
        <v>126</v>
      </c>
      <c r="E413" s="12" t="s">
        <v>122</v>
      </c>
      <c r="F413" s="12">
        <v>1</v>
      </c>
      <c r="G413" s="12">
        <v>3</v>
      </c>
      <c r="H413" s="12">
        <v>1</v>
      </c>
      <c r="I413" s="12">
        <v>45</v>
      </c>
      <c r="J413" s="12">
        <f t="shared" si="34"/>
        <v>1345</v>
      </c>
      <c r="K413" s="12">
        <v>75</v>
      </c>
      <c r="L413" s="12">
        <f t="shared" si="35"/>
        <v>100875</v>
      </c>
      <c r="M413" s="12"/>
      <c r="N413" s="12"/>
      <c r="O413" s="12"/>
      <c r="P413" s="12"/>
      <c r="Q413" s="12"/>
      <c r="R413" s="12"/>
      <c r="S413" s="12"/>
      <c r="T413" s="12">
        <f t="shared" si="36"/>
        <v>0</v>
      </c>
      <c r="U413" s="12"/>
      <c r="V413" s="12"/>
      <c r="W413" s="12">
        <f t="shared" si="37"/>
        <v>0</v>
      </c>
      <c r="X413" s="12">
        <f t="shared" si="38"/>
        <v>100875</v>
      </c>
      <c r="Y413" s="12">
        <v>0</v>
      </c>
      <c r="Z413" s="12">
        <v>50</v>
      </c>
      <c r="AA413" s="12">
        <v>0</v>
      </c>
      <c r="AB413" s="12">
        <v>0</v>
      </c>
    </row>
    <row r="414" spans="1:28" s="158" customFormat="1" ht="15" x14ac:dyDescent="0.25">
      <c r="A414" s="12">
        <v>404</v>
      </c>
      <c r="B414" s="12" t="s">
        <v>14</v>
      </c>
      <c r="C414" s="12">
        <v>2054</v>
      </c>
      <c r="D414" s="12">
        <v>174</v>
      </c>
      <c r="E414" s="12" t="s">
        <v>122</v>
      </c>
      <c r="F414" s="12">
        <v>1</v>
      </c>
      <c r="G414" s="12">
        <v>1</v>
      </c>
      <c r="H414" s="12">
        <v>2</v>
      </c>
      <c r="I414" s="12">
        <v>65</v>
      </c>
      <c r="J414" s="12">
        <f t="shared" si="34"/>
        <v>665</v>
      </c>
      <c r="K414" s="12">
        <v>75</v>
      </c>
      <c r="L414" s="12">
        <f t="shared" si="35"/>
        <v>49875</v>
      </c>
      <c r="M414" s="12"/>
      <c r="N414" s="12"/>
      <c r="O414" s="12"/>
      <c r="P414" s="12"/>
      <c r="Q414" s="12"/>
      <c r="R414" s="12"/>
      <c r="S414" s="12"/>
      <c r="T414" s="12">
        <f t="shared" si="36"/>
        <v>0</v>
      </c>
      <c r="U414" s="12"/>
      <c r="V414" s="12"/>
      <c r="W414" s="12">
        <f t="shared" si="37"/>
        <v>0</v>
      </c>
      <c r="X414" s="12">
        <f t="shared" si="38"/>
        <v>49875</v>
      </c>
      <c r="Y414" s="12">
        <v>0</v>
      </c>
      <c r="Z414" s="12">
        <v>50</v>
      </c>
      <c r="AA414" s="12">
        <v>0</v>
      </c>
      <c r="AB414" s="12">
        <v>0</v>
      </c>
    </row>
    <row r="415" spans="1:28" s="158" customFormat="1" ht="15" x14ac:dyDescent="0.25">
      <c r="A415" s="12">
        <v>405</v>
      </c>
      <c r="B415" s="12" t="s">
        <v>14</v>
      </c>
      <c r="C415" s="12">
        <v>4919</v>
      </c>
      <c r="D415" s="12">
        <v>123</v>
      </c>
      <c r="E415" s="12" t="s">
        <v>122</v>
      </c>
      <c r="F415" s="12">
        <v>1</v>
      </c>
      <c r="G415" s="12">
        <v>7</v>
      </c>
      <c r="H415" s="12"/>
      <c r="I415" s="12"/>
      <c r="J415" s="12">
        <f t="shared" si="34"/>
        <v>2800</v>
      </c>
      <c r="K415" s="12">
        <v>100</v>
      </c>
      <c r="L415" s="12">
        <f t="shared" si="35"/>
        <v>280000</v>
      </c>
      <c r="M415" s="12"/>
      <c r="N415" s="12"/>
      <c r="O415" s="12"/>
      <c r="P415" s="12"/>
      <c r="Q415" s="12"/>
      <c r="R415" s="12"/>
      <c r="S415" s="12"/>
      <c r="T415" s="12">
        <f t="shared" si="36"/>
        <v>0</v>
      </c>
      <c r="U415" s="12"/>
      <c r="V415" s="12"/>
      <c r="W415" s="12">
        <f t="shared" si="37"/>
        <v>0</v>
      </c>
      <c r="X415" s="12">
        <f t="shared" si="38"/>
        <v>280000</v>
      </c>
      <c r="Y415" s="12">
        <v>0</v>
      </c>
      <c r="Z415" s="12">
        <v>50</v>
      </c>
      <c r="AA415" s="12">
        <v>0</v>
      </c>
      <c r="AB415" s="12">
        <v>0</v>
      </c>
    </row>
    <row r="416" spans="1:28" s="158" customFormat="1" ht="15" x14ac:dyDescent="0.25">
      <c r="A416" s="12">
        <v>406</v>
      </c>
      <c r="B416" s="12" t="s">
        <v>14</v>
      </c>
      <c r="C416" s="12">
        <v>4920</v>
      </c>
      <c r="D416" s="12">
        <v>124</v>
      </c>
      <c r="E416" s="12" t="s">
        <v>122</v>
      </c>
      <c r="F416" s="12">
        <v>1</v>
      </c>
      <c r="G416" s="12">
        <v>2</v>
      </c>
      <c r="H416" s="12">
        <v>2</v>
      </c>
      <c r="I416" s="12">
        <v>55</v>
      </c>
      <c r="J416" s="12">
        <f t="shared" si="34"/>
        <v>1055</v>
      </c>
      <c r="K416" s="12">
        <v>100</v>
      </c>
      <c r="L416" s="12">
        <f t="shared" si="35"/>
        <v>105500</v>
      </c>
      <c r="M416" s="12"/>
      <c r="N416" s="12"/>
      <c r="O416" s="12"/>
      <c r="P416" s="12"/>
      <c r="Q416" s="12"/>
      <c r="R416" s="12"/>
      <c r="S416" s="12"/>
      <c r="T416" s="12">
        <f t="shared" si="36"/>
        <v>0</v>
      </c>
      <c r="U416" s="12"/>
      <c r="V416" s="12"/>
      <c r="W416" s="12">
        <f t="shared" si="37"/>
        <v>0</v>
      </c>
      <c r="X416" s="12">
        <f t="shared" si="38"/>
        <v>105500</v>
      </c>
      <c r="Y416" s="12">
        <v>0</v>
      </c>
      <c r="Z416" s="12">
        <v>50</v>
      </c>
      <c r="AA416" s="12">
        <v>0</v>
      </c>
      <c r="AB416" s="12">
        <v>0</v>
      </c>
    </row>
    <row r="417" spans="1:28" s="158" customFormat="1" ht="15" x14ac:dyDescent="0.25">
      <c r="A417" s="12">
        <v>407</v>
      </c>
      <c r="B417" s="12" t="s">
        <v>14</v>
      </c>
      <c r="C417" s="12">
        <v>4921</v>
      </c>
      <c r="D417" s="12">
        <v>125</v>
      </c>
      <c r="E417" s="12" t="s">
        <v>122</v>
      </c>
      <c r="F417" s="12">
        <v>1</v>
      </c>
      <c r="G417" s="12">
        <v>5</v>
      </c>
      <c r="H417" s="12"/>
      <c r="I417" s="12"/>
      <c r="J417" s="12">
        <f t="shared" si="34"/>
        <v>2000</v>
      </c>
      <c r="K417" s="12">
        <v>75</v>
      </c>
      <c r="L417" s="12">
        <f t="shared" si="35"/>
        <v>150000</v>
      </c>
      <c r="M417" s="12"/>
      <c r="N417" s="12"/>
      <c r="O417" s="12"/>
      <c r="P417" s="12"/>
      <c r="Q417" s="12"/>
      <c r="R417" s="12"/>
      <c r="S417" s="12"/>
      <c r="T417" s="12">
        <f t="shared" si="36"/>
        <v>0</v>
      </c>
      <c r="U417" s="12"/>
      <c r="V417" s="12"/>
      <c r="W417" s="12">
        <f t="shared" si="37"/>
        <v>0</v>
      </c>
      <c r="X417" s="12">
        <f t="shared" si="38"/>
        <v>150000</v>
      </c>
      <c r="Y417" s="12">
        <v>0</v>
      </c>
      <c r="Z417" s="12">
        <v>50</v>
      </c>
      <c r="AA417" s="12">
        <v>0</v>
      </c>
      <c r="AB417" s="12">
        <v>0</v>
      </c>
    </row>
    <row r="418" spans="1:28" s="158" customFormat="1" ht="15" x14ac:dyDescent="0.25">
      <c r="A418" s="12">
        <v>408</v>
      </c>
      <c r="B418" s="12" t="s">
        <v>14</v>
      </c>
      <c r="C418" s="12">
        <v>2029</v>
      </c>
      <c r="D418" s="12">
        <v>131</v>
      </c>
      <c r="E418" s="12" t="s">
        <v>122</v>
      </c>
      <c r="F418" s="12">
        <v>1</v>
      </c>
      <c r="G418" s="12">
        <v>11</v>
      </c>
      <c r="H418" s="12">
        <v>2</v>
      </c>
      <c r="I418" s="12">
        <v>54</v>
      </c>
      <c r="J418" s="12">
        <f t="shared" si="34"/>
        <v>4654</v>
      </c>
      <c r="K418" s="12">
        <v>100</v>
      </c>
      <c r="L418" s="12">
        <f t="shared" si="35"/>
        <v>465400</v>
      </c>
      <c r="M418" s="12"/>
      <c r="N418" s="12"/>
      <c r="O418" s="12"/>
      <c r="P418" s="12"/>
      <c r="Q418" s="12"/>
      <c r="R418" s="12"/>
      <c r="S418" s="12"/>
      <c r="T418" s="12">
        <f t="shared" si="36"/>
        <v>0</v>
      </c>
      <c r="U418" s="12"/>
      <c r="V418" s="12"/>
      <c r="W418" s="12">
        <f t="shared" si="37"/>
        <v>0</v>
      </c>
      <c r="X418" s="12">
        <f t="shared" si="38"/>
        <v>465400</v>
      </c>
      <c r="Y418" s="12">
        <v>0</v>
      </c>
      <c r="Z418" s="12">
        <v>50</v>
      </c>
      <c r="AA418" s="12">
        <v>0</v>
      </c>
      <c r="AB418" s="12">
        <v>0</v>
      </c>
    </row>
    <row r="419" spans="1:28" s="158" customFormat="1" ht="15" x14ac:dyDescent="0.25">
      <c r="A419" s="12">
        <v>409</v>
      </c>
      <c r="B419" s="12" t="s">
        <v>14</v>
      </c>
      <c r="C419" s="12">
        <v>459</v>
      </c>
      <c r="D419" s="12">
        <v>201</v>
      </c>
      <c r="E419" s="12" t="s">
        <v>123</v>
      </c>
      <c r="F419" s="12">
        <v>2</v>
      </c>
      <c r="G419" s="12"/>
      <c r="H419" s="12">
        <v>1</v>
      </c>
      <c r="I419" s="12">
        <v>28</v>
      </c>
      <c r="J419" s="12">
        <f t="shared" si="34"/>
        <v>128</v>
      </c>
      <c r="K419" s="12">
        <v>430</v>
      </c>
      <c r="L419" s="12">
        <f t="shared" si="35"/>
        <v>55040</v>
      </c>
      <c r="M419" s="12">
        <v>1</v>
      </c>
      <c r="N419" s="12" t="s">
        <v>27</v>
      </c>
      <c r="O419" s="12" t="s">
        <v>16</v>
      </c>
      <c r="P419" s="12">
        <v>2</v>
      </c>
      <c r="Q419" s="12">
        <v>168</v>
      </c>
      <c r="R419" s="12"/>
      <c r="S419" s="12">
        <v>6400</v>
      </c>
      <c r="T419" s="12">
        <f t="shared" si="36"/>
        <v>1075200</v>
      </c>
      <c r="U419" s="12">
        <v>30</v>
      </c>
      <c r="V419" s="12">
        <f>T419*85%</f>
        <v>913920</v>
      </c>
      <c r="W419" s="12">
        <f t="shared" si="37"/>
        <v>161280</v>
      </c>
      <c r="X419" s="12">
        <f t="shared" si="38"/>
        <v>216320</v>
      </c>
      <c r="Y419" s="12">
        <v>0</v>
      </c>
      <c r="Z419" s="12">
        <v>50</v>
      </c>
      <c r="AA419" s="12">
        <v>0</v>
      </c>
      <c r="AB419" s="12">
        <v>0</v>
      </c>
    </row>
    <row r="420" spans="1:28" s="158" customFormat="1" ht="15" x14ac:dyDescent="0.25">
      <c r="A420" s="12">
        <v>410</v>
      </c>
      <c r="B420" s="12" t="s">
        <v>14</v>
      </c>
      <c r="C420" s="12">
        <v>2049</v>
      </c>
      <c r="D420" s="12">
        <v>165</v>
      </c>
      <c r="E420" s="12" t="s">
        <v>123</v>
      </c>
      <c r="F420" s="12">
        <v>1</v>
      </c>
      <c r="G420" s="12">
        <v>9</v>
      </c>
      <c r="H420" s="12">
        <v>3</v>
      </c>
      <c r="I420" s="12">
        <v>61</v>
      </c>
      <c r="J420" s="12">
        <f t="shared" si="34"/>
        <v>3961</v>
      </c>
      <c r="K420" s="12">
        <v>75</v>
      </c>
      <c r="L420" s="12">
        <f t="shared" si="35"/>
        <v>297075</v>
      </c>
      <c r="M420" s="12"/>
      <c r="N420" s="12"/>
      <c r="O420" s="12"/>
      <c r="P420" s="12"/>
      <c r="Q420" s="12"/>
      <c r="R420" s="12"/>
      <c r="S420" s="12"/>
      <c r="T420" s="12">
        <f t="shared" si="36"/>
        <v>0</v>
      </c>
      <c r="U420" s="12"/>
      <c r="V420" s="12"/>
      <c r="W420" s="12">
        <f t="shared" si="37"/>
        <v>0</v>
      </c>
      <c r="X420" s="12">
        <f t="shared" si="38"/>
        <v>297075</v>
      </c>
      <c r="Y420" s="12">
        <v>0</v>
      </c>
      <c r="Z420" s="12">
        <v>50</v>
      </c>
      <c r="AA420" s="12">
        <v>0</v>
      </c>
      <c r="AB420" s="12">
        <v>0</v>
      </c>
    </row>
    <row r="421" spans="1:28" s="158" customFormat="1" ht="15" x14ac:dyDescent="0.25">
      <c r="A421" s="12">
        <v>411</v>
      </c>
      <c r="B421" s="12" t="s">
        <v>14</v>
      </c>
      <c r="C421" s="12">
        <v>4519</v>
      </c>
      <c r="D421" s="12">
        <v>320</v>
      </c>
      <c r="E421" s="12" t="s">
        <v>123</v>
      </c>
      <c r="F421" s="12">
        <v>1</v>
      </c>
      <c r="G421" s="12"/>
      <c r="H421" s="12">
        <v>2</v>
      </c>
      <c r="I421" s="12">
        <v>93</v>
      </c>
      <c r="J421" s="12">
        <f t="shared" si="34"/>
        <v>293</v>
      </c>
      <c r="K421" s="12">
        <v>150</v>
      </c>
      <c r="L421" s="12">
        <f t="shared" si="35"/>
        <v>43950</v>
      </c>
      <c r="M421" s="12"/>
      <c r="N421" s="12"/>
      <c r="O421" s="12"/>
      <c r="P421" s="12"/>
      <c r="Q421" s="12"/>
      <c r="R421" s="12"/>
      <c r="S421" s="12"/>
      <c r="T421" s="12">
        <f t="shared" si="36"/>
        <v>0</v>
      </c>
      <c r="U421" s="12"/>
      <c r="V421" s="12"/>
      <c r="W421" s="12">
        <f t="shared" si="37"/>
        <v>0</v>
      </c>
      <c r="X421" s="12">
        <f t="shared" si="38"/>
        <v>43950</v>
      </c>
      <c r="Y421" s="12">
        <v>0</v>
      </c>
      <c r="Z421" s="12">
        <v>50</v>
      </c>
      <c r="AA421" s="12">
        <v>0</v>
      </c>
      <c r="AB421" s="12">
        <v>0</v>
      </c>
    </row>
    <row r="422" spans="1:28" s="158" customFormat="1" ht="15" x14ac:dyDescent="0.25">
      <c r="A422" s="12">
        <v>412</v>
      </c>
      <c r="B422" s="12" t="s">
        <v>14</v>
      </c>
      <c r="C422" s="12">
        <v>2018</v>
      </c>
      <c r="D422" s="12">
        <v>114</v>
      </c>
      <c r="E422" s="12" t="s">
        <v>123</v>
      </c>
      <c r="F422" s="12">
        <v>1</v>
      </c>
      <c r="G422" s="12">
        <v>7</v>
      </c>
      <c r="H422" s="12"/>
      <c r="I422" s="12">
        <v>9</v>
      </c>
      <c r="J422" s="12">
        <f t="shared" si="34"/>
        <v>2809</v>
      </c>
      <c r="K422" s="12">
        <v>100</v>
      </c>
      <c r="L422" s="12">
        <f t="shared" si="35"/>
        <v>280900</v>
      </c>
      <c r="M422" s="12"/>
      <c r="N422" s="12"/>
      <c r="O422" s="12"/>
      <c r="P422" s="12"/>
      <c r="Q422" s="12"/>
      <c r="R422" s="12"/>
      <c r="S422" s="12"/>
      <c r="T422" s="12">
        <f t="shared" si="36"/>
        <v>0</v>
      </c>
      <c r="U422" s="12"/>
      <c r="V422" s="12"/>
      <c r="W422" s="12">
        <f t="shared" si="37"/>
        <v>0</v>
      </c>
      <c r="X422" s="12">
        <f t="shared" si="38"/>
        <v>280900</v>
      </c>
      <c r="Y422" s="12">
        <v>0</v>
      </c>
      <c r="Z422" s="12">
        <v>50</v>
      </c>
      <c r="AA422" s="12">
        <v>0</v>
      </c>
      <c r="AB422" s="12">
        <v>0</v>
      </c>
    </row>
    <row r="423" spans="1:28" s="158" customFormat="1" ht="15" x14ac:dyDescent="0.25">
      <c r="A423" s="12">
        <v>413</v>
      </c>
      <c r="B423" s="12" t="s">
        <v>14</v>
      </c>
      <c r="C423" s="12">
        <v>2048</v>
      </c>
      <c r="D423" s="12">
        <v>164</v>
      </c>
      <c r="E423" s="12" t="s">
        <v>123</v>
      </c>
      <c r="F423" s="12">
        <v>1</v>
      </c>
      <c r="G423" s="12">
        <v>8</v>
      </c>
      <c r="H423" s="12">
        <v>1</v>
      </c>
      <c r="I423" s="12">
        <v>59</v>
      </c>
      <c r="J423" s="12">
        <f t="shared" si="34"/>
        <v>3359</v>
      </c>
      <c r="K423" s="12">
        <v>110</v>
      </c>
      <c r="L423" s="12">
        <f t="shared" si="35"/>
        <v>369490</v>
      </c>
      <c r="M423" s="12"/>
      <c r="N423" s="12"/>
      <c r="O423" s="12"/>
      <c r="P423" s="12"/>
      <c r="Q423" s="12"/>
      <c r="R423" s="12"/>
      <c r="S423" s="12"/>
      <c r="T423" s="12">
        <f t="shared" si="36"/>
        <v>0</v>
      </c>
      <c r="U423" s="12"/>
      <c r="V423" s="12"/>
      <c r="W423" s="12">
        <f t="shared" si="37"/>
        <v>0</v>
      </c>
      <c r="X423" s="12">
        <f t="shared" si="38"/>
        <v>369490</v>
      </c>
      <c r="Y423" s="12">
        <v>0</v>
      </c>
      <c r="Z423" s="12">
        <v>50</v>
      </c>
      <c r="AA423" s="12">
        <v>0</v>
      </c>
      <c r="AB423" s="12">
        <v>0</v>
      </c>
    </row>
    <row r="424" spans="1:28" s="158" customFormat="1" ht="15" x14ac:dyDescent="0.25">
      <c r="A424" s="12">
        <v>414</v>
      </c>
      <c r="B424" s="12" t="s">
        <v>14</v>
      </c>
      <c r="C424" s="12">
        <v>2049</v>
      </c>
      <c r="D424" s="12">
        <v>165</v>
      </c>
      <c r="E424" s="12" t="s">
        <v>123</v>
      </c>
      <c r="F424" s="12">
        <v>1</v>
      </c>
      <c r="G424" s="12">
        <v>9</v>
      </c>
      <c r="H424" s="12">
        <v>3</v>
      </c>
      <c r="I424" s="12">
        <v>61</v>
      </c>
      <c r="J424" s="12">
        <f t="shared" si="34"/>
        <v>3961</v>
      </c>
      <c r="K424" s="12">
        <v>75</v>
      </c>
      <c r="L424" s="12">
        <f t="shared" si="35"/>
        <v>297075</v>
      </c>
      <c r="M424" s="12"/>
      <c r="N424" s="12"/>
      <c r="O424" s="12"/>
      <c r="P424" s="12"/>
      <c r="Q424" s="12"/>
      <c r="R424" s="12"/>
      <c r="S424" s="12"/>
      <c r="T424" s="12">
        <f t="shared" si="36"/>
        <v>0</v>
      </c>
      <c r="U424" s="12"/>
      <c r="V424" s="12"/>
      <c r="W424" s="12">
        <f t="shared" si="37"/>
        <v>0</v>
      </c>
      <c r="X424" s="12">
        <f t="shared" si="38"/>
        <v>297075</v>
      </c>
      <c r="Y424" s="12">
        <v>0</v>
      </c>
      <c r="Z424" s="12">
        <v>50</v>
      </c>
      <c r="AA424" s="12">
        <v>0</v>
      </c>
      <c r="AB424" s="12">
        <v>0</v>
      </c>
    </row>
    <row r="425" spans="1:28" s="158" customFormat="1" ht="15" x14ac:dyDescent="0.25">
      <c r="A425" s="12">
        <v>415</v>
      </c>
      <c r="B425" s="12" t="s">
        <v>14</v>
      </c>
      <c r="C425" s="12">
        <v>1746</v>
      </c>
      <c r="D425" s="12">
        <v>4</v>
      </c>
      <c r="E425" s="12" t="s">
        <v>123</v>
      </c>
      <c r="F425" s="12">
        <v>1</v>
      </c>
      <c r="G425" s="12">
        <v>10</v>
      </c>
      <c r="H425" s="12"/>
      <c r="I425" s="12">
        <v>57</v>
      </c>
      <c r="J425" s="12">
        <f t="shared" si="34"/>
        <v>4057</v>
      </c>
      <c r="K425" s="12">
        <v>75</v>
      </c>
      <c r="L425" s="12">
        <f t="shared" si="35"/>
        <v>304275</v>
      </c>
      <c r="M425" s="12"/>
      <c r="N425" s="12"/>
      <c r="O425" s="12"/>
      <c r="P425" s="12"/>
      <c r="Q425" s="12"/>
      <c r="R425" s="12"/>
      <c r="S425" s="12"/>
      <c r="T425" s="12">
        <f t="shared" si="36"/>
        <v>0</v>
      </c>
      <c r="U425" s="12"/>
      <c r="V425" s="12"/>
      <c r="W425" s="12">
        <f t="shared" si="37"/>
        <v>0</v>
      </c>
      <c r="X425" s="12">
        <f t="shared" si="38"/>
        <v>304275</v>
      </c>
      <c r="Y425" s="12">
        <v>0</v>
      </c>
      <c r="Z425" s="12">
        <v>50</v>
      </c>
      <c r="AA425" s="12">
        <v>0</v>
      </c>
      <c r="AB425" s="12">
        <v>0</v>
      </c>
    </row>
    <row r="426" spans="1:28" s="158" customFormat="1" ht="15" x14ac:dyDescent="0.25">
      <c r="A426" s="12">
        <v>416</v>
      </c>
      <c r="B426" s="12" t="s">
        <v>14</v>
      </c>
      <c r="C426" s="12">
        <v>5282</v>
      </c>
      <c r="D426" s="12">
        <v>135</v>
      </c>
      <c r="E426" s="12" t="s">
        <v>123</v>
      </c>
      <c r="F426" s="12">
        <v>1</v>
      </c>
      <c r="G426" s="12">
        <v>9</v>
      </c>
      <c r="H426" s="12">
        <v>3</v>
      </c>
      <c r="I426" s="12">
        <v>48</v>
      </c>
      <c r="J426" s="12">
        <f t="shared" si="34"/>
        <v>3948</v>
      </c>
      <c r="K426" s="12">
        <v>100</v>
      </c>
      <c r="L426" s="12">
        <f t="shared" si="35"/>
        <v>394800</v>
      </c>
      <c r="M426" s="12"/>
      <c r="N426" s="12"/>
      <c r="O426" s="12"/>
      <c r="P426" s="12"/>
      <c r="Q426" s="12"/>
      <c r="R426" s="12"/>
      <c r="S426" s="12"/>
      <c r="T426" s="12">
        <f t="shared" si="36"/>
        <v>0</v>
      </c>
      <c r="U426" s="12"/>
      <c r="V426" s="12"/>
      <c r="W426" s="12">
        <f t="shared" si="37"/>
        <v>0</v>
      </c>
      <c r="X426" s="12">
        <f t="shared" si="38"/>
        <v>394800</v>
      </c>
      <c r="Y426" s="12">
        <v>0</v>
      </c>
      <c r="Z426" s="12">
        <v>50</v>
      </c>
      <c r="AA426" s="12">
        <v>0</v>
      </c>
      <c r="AB426" s="12">
        <v>0</v>
      </c>
    </row>
    <row r="427" spans="1:28" s="158" customFormat="1" ht="15" x14ac:dyDescent="0.25">
      <c r="A427" s="12">
        <v>417</v>
      </c>
      <c r="B427" s="12" t="s">
        <v>14</v>
      </c>
      <c r="C427" s="12">
        <v>4204</v>
      </c>
      <c r="D427" s="12">
        <v>557</v>
      </c>
      <c r="E427" s="12" t="s">
        <v>123</v>
      </c>
      <c r="F427" s="12">
        <v>1</v>
      </c>
      <c r="G427" s="12">
        <v>9</v>
      </c>
      <c r="H427" s="12"/>
      <c r="I427" s="12"/>
      <c r="J427" s="12">
        <f t="shared" si="34"/>
        <v>3600</v>
      </c>
      <c r="K427" s="12">
        <v>75</v>
      </c>
      <c r="L427" s="12">
        <f t="shared" si="35"/>
        <v>270000</v>
      </c>
      <c r="M427" s="12"/>
      <c r="N427" s="12"/>
      <c r="O427" s="12"/>
      <c r="P427" s="12"/>
      <c r="Q427" s="12"/>
      <c r="R427" s="12"/>
      <c r="S427" s="12"/>
      <c r="T427" s="12">
        <f t="shared" si="36"/>
        <v>0</v>
      </c>
      <c r="U427" s="12"/>
      <c r="V427" s="12"/>
      <c r="W427" s="12">
        <f t="shared" si="37"/>
        <v>0</v>
      </c>
      <c r="X427" s="12">
        <f t="shared" si="38"/>
        <v>270000</v>
      </c>
      <c r="Y427" s="12">
        <v>0</v>
      </c>
      <c r="Z427" s="12">
        <v>50</v>
      </c>
      <c r="AA427" s="12">
        <v>0</v>
      </c>
      <c r="AB427" s="12">
        <v>0</v>
      </c>
    </row>
    <row r="428" spans="1:28" s="158" customFormat="1" ht="15" x14ac:dyDescent="0.25">
      <c r="A428" s="12">
        <v>418</v>
      </c>
      <c r="B428" s="12" t="s">
        <v>14</v>
      </c>
      <c r="C428" s="12">
        <v>4738</v>
      </c>
      <c r="D428" s="12">
        <v>28</v>
      </c>
      <c r="E428" s="12" t="s">
        <v>123</v>
      </c>
      <c r="F428" s="12">
        <v>1</v>
      </c>
      <c r="G428" s="12">
        <v>5</v>
      </c>
      <c r="H428" s="12"/>
      <c r="I428" s="12"/>
      <c r="J428" s="12">
        <f t="shared" si="34"/>
        <v>2000</v>
      </c>
      <c r="K428" s="12">
        <v>75</v>
      </c>
      <c r="L428" s="12">
        <f t="shared" si="35"/>
        <v>150000</v>
      </c>
      <c r="M428" s="12"/>
      <c r="N428" s="12"/>
      <c r="O428" s="12"/>
      <c r="P428" s="12"/>
      <c r="Q428" s="12"/>
      <c r="R428" s="12"/>
      <c r="S428" s="12"/>
      <c r="T428" s="12">
        <f t="shared" si="36"/>
        <v>0</v>
      </c>
      <c r="U428" s="12"/>
      <c r="V428" s="12"/>
      <c r="W428" s="12">
        <f t="shared" si="37"/>
        <v>0</v>
      </c>
      <c r="X428" s="12">
        <f t="shared" si="38"/>
        <v>150000</v>
      </c>
      <c r="Y428" s="12">
        <v>0</v>
      </c>
      <c r="Z428" s="12">
        <v>50</v>
      </c>
      <c r="AA428" s="12">
        <v>0</v>
      </c>
      <c r="AB428" s="12">
        <v>0</v>
      </c>
    </row>
    <row r="429" spans="1:28" s="158" customFormat="1" ht="15" x14ac:dyDescent="0.25">
      <c r="A429" s="12">
        <v>419</v>
      </c>
      <c r="B429" s="12" t="s">
        <v>14</v>
      </c>
      <c r="C429" s="12"/>
      <c r="D429" s="12">
        <v>251</v>
      </c>
      <c r="E429" s="12" t="s">
        <v>124</v>
      </c>
      <c r="F429" s="12">
        <v>2</v>
      </c>
      <c r="G429" s="12"/>
      <c r="H429" s="12"/>
      <c r="I429" s="12">
        <v>65</v>
      </c>
      <c r="J429" s="12">
        <f t="shared" si="34"/>
        <v>65</v>
      </c>
      <c r="K429" s="12">
        <v>75</v>
      </c>
      <c r="L429" s="12">
        <f t="shared" si="35"/>
        <v>4875</v>
      </c>
      <c r="M429" s="12">
        <v>1</v>
      </c>
      <c r="N429" s="12" t="s">
        <v>27</v>
      </c>
      <c r="O429" s="12" t="s">
        <v>35</v>
      </c>
      <c r="P429" s="12">
        <v>2</v>
      </c>
      <c r="Q429" s="12">
        <v>87</v>
      </c>
      <c r="R429" s="12"/>
      <c r="S429" s="12">
        <v>6400</v>
      </c>
      <c r="T429" s="12">
        <f t="shared" si="36"/>
        <v>556800</v>
      </c>
      <c r="U429" s="12">
        <v>50</v>
      </c>
      <c r="V429" s="12">
        <f>T429*93%</f>
        <v>517824</v>
      </c>
      <c r="W429" s="12">
        <f t="shared" si="37"/>
        <v>38976</v>
      </c>
      <c r="X429" s="12">
        <f t="shared" si="38"/>
        <v>43851</v>
      </c>
      <c r="Y429" s="12">
        <v>0</v>
      </c>
      <c r="Z429" s="12">
        <v>50</v>
      </c>
      <c r="AA429" s="12">
        <v>0</v>
      </c>
      <c r="AB429" s="12">
        <v>0</v>
      </c>
    </row>
    <row r="430" spans="1:28" s="158" customFormat="1" ht="15" x14ac:dyDescent="0.25">
      <c r="A430" s="12">
        <v>420</v>
      </c>
      <c r="B430" s="12" t="s">
        <v>14</v>
      </c>
      <c r="C430" s="12">
        <v>690</v>
      </c>
      <c r="D430" s="12">
        <v>20</v>
      </c>
      <c r="E430" s="12" t="s">
        <v>124</v>
      </c>
      <c r="F430" s="12">
        <v>1</v>
      </c>
      <c r="G430" s="12">
        <v>23</v>
      </c>
      <c r="H430" s="12">
        <v>3</v>
      </c>
      <c r="I430" s="12">
        <v>45</v>
      </c>
      <c r="J430" s="12">
        <f t="shared" si="34"/>
        <v>9545</v>
      </c>
      <c r="K430" s="12">
        <v>270</v>
      </c>
      <c r="L430" s="12">
        <f t="shared" si="35"/>
        <v>2577150</v>
      </c>
      <c r="M430" s="12"/>
      <c r="N430" s="12"/>
      <c r="O430" s="12"/>
      <c r="P430" s="12"/>
      <c r="Q430" s="12"/>
      <c r="R430" s="12"/>
      <c r="S430" s="12"/>
      <c r="T430" s="12">
        <f t="shared" si="36"/>
        <v>0</v>
      </c>
      <c r="U430" s="12"/>
      <c r="V430" s="12"/>
      <c r="W430" s="12">
        <f t="shared" si="37"/>
        <v>0</v>
      </c>
      <c r="X430" s="12">
        <f t="shared" si="38"/>
        <v>2577150</v>
      </c>
      <c r="Y430" s="12">
        <v>0</v>
      </c>
      <c r="Z430" s="12">
        <v>50</v>
      </c>
      <c r="AA430" s="12">
        <v>0</v>
      </c>
      <c r="AB430" s="12">
        <v>0</v>
      </c>
    </row>
    <row r="431" spans="1:28" s="158" customFormat="1" ht="15" x14ac:dyDescent="0.25">
      <c r="A431" s="12">
        <v>421</v>
      </c>
      <c r="B431" s="12" t="s">
        <v>14</v>
      </c>
      <c r="C431" s="12">
        <v>3488</v>
      </c>
      <c r="D431" s="12">
        <v>187</v>
      </c>
      <c r="E431" s="12" t="s">
        <v>124</v>
      </c>
      <c r="F431" s="12">
        <v>1</v>
      </c>
      <c r="G431" s="12">
        <v>13</v>
      </c>
      <c r="H431" s="12">
        <v>2</v>
      </c>
      <c r="I431" s="12">
        <v>88</v>
      </c>
      <c r="J431" s="12">
        <f t="shared" si="34"/>
        <v>5488</v>
      </c>
      <c r="K431" s="12">
        <v>75</v>
      </c>
      <c r="L431" s="12">
        <f t="shared" si="35"/>
        <v>411600</v>
      </c>
      <c r="M431" s="12"/>
      <c r="N431" s="12"/>
      <c r="O431" s="12"/>
      <c r="P431" s="12"/>
      <c r="Q431" s="12"/>
      <c r="R431" s="12"/>
      <c r="S431" s="12"/>
      <c r="T431" s="12">
        <f t="shared" si="36"/>
        <v>0</v>
      </c>
      <c r="U431" s="12"/>
      <c r="V431" s="12"/>
      <c r="W431" s="12">
        <f t="shared" si="37"/>
        <v>0</v>
      </c>
      <c r="X431" s="12">
        <f t="shared" si="38"/>
        <v>411600</v>
      </c>
      <c r="Y431" s="12">
        <v>0</v>
      </c>
      <c r="Z431" s="12">
        <v>50</v>
      </c>
      <c r="AA431" s="12">
        <v>0</v>
      </c>
      <c r="AB431" s="12">
        <v>0</v>
      </c>
    </row>
    <row r="432" spans="1:28" s="158" customFormat="1" ht="15" x14ac:dyDescent="0.25">
      <c r="A432" s="12">
        <v>422</v>
      </c>
      <c r="B432" s="12" t="s">
        <v>14</v>
      </c>
      <c r="C432" s="12">
        <v>3487</v>
      </c>
      <c r="D432" s="12">
        <v>189</v>
      </c>
      <c r="E432" s="12" t="s">
        <v>124</v>
      </c>
      <c r="F432" s="12">
        <v>1</v>
      </c>
      <c r="G432" s="12">
        <v>2</v>
      </c>
      <c r="H432" s="12">
        <v>3</v>
      </c>
      <c r="I432" s="12">
        <v>47</v>
      </c>
      <c r="J432" s="12">
        <f t="shared" si="34"/>
        <v>1147</v>
      </c>
      <c r="K432" s="12">
        <v>75</v>
      </c>
      <c r="L432" s="12">
        <f t="shared" si="35"/>
        <v>86025</v>
      </c>
      <c r="M432" s="12"/>
      <c r="N432" s="12"/>
      <c r="O432" s="12"/>
      <c r="P432" s="12"/>
      <c r="Q432" s="12"/>
      <c r="R432" s="12"/>
      <c r="S432" s="12"/>
      <c r="T432" s="12">
        <f t="shared" si="36"/>
        <v>0</v>
      </c>
      <c r="U432" s="12"/>
      <c r="V432" s="12"/>
      <c r="W432" s="12">
        <f t="shared" si="37"/>
        <v>0</v>
      </c>
      <c r="X432" s="12">
        <f t="shared" si="38"/>
        <v>86025</v>
      </c>
      <c r="Y432" s="12">
        <v>0</v>
      </c>
      <c r="Z432" s="12">
        <v>50</v>
      </c>
      <c r="AA432" s="12">
        <v>0</v>
      </c>
      <c r="AB432" s="12">
        <v>0</v>
      </c>
    </row>
    <row r="433" spans="1:28" s="158" customFormat="1" ht="15" x14ac:dyDescent="0.25">
      <c r="A433" s="12">
        <v>423</v>
      </c>
      <c r="B433" s="12" t="s">
        <v>14</v>
      </c>
      <c r="C433" s="12">
        <v>797</v>
      </c>
      <c r="D433" s="12">
        <v>253</v>
      </c>
      <c r="E433" s="12" t="s">
        <v>125</v>
      </c>
      <c r="F433" s="12">
        <v>2</v>
      </c>
      <c r="G433" s="12"/>
      <c r="H433" s="12"/>
      <c r="I433" s="12">
        <v>51</v>
      </c>
      <c r="J433" s="12">
        <f t="shared" si="34"/>
        <v>51</v>
      </c>
      <c r="K433" s="12">
        <v>430</v>
      </c>
      <c r="L433" s="12">
        <f t="shared" si="35"/>
        <v>21930</v>
      </c>
      <c r="M433" s="12">
        <v>1</v>
      </c>
      <c r="N433" s="12" t="s">
        <v>27</v>
      </c>
      <c r="O433" s="12" t="s">
        <v>16</v>
      </c>
      <c r="P433" s="12">
        <v>2</v>
      </c>
      <c r="Q433" s="12">
        <v>117</v>
      </c>
      <c r="R433" s="12"/>
      <c r="S433" s="12">
        <v>6400</v>
      </c>
      <c r="T433" s="12">
        <f t="shared" si="36"/>
        <v>748800</v>
      </c>
      <c r="U433" s="12">
        <v>30</v>
      </c>
      <c r="V433" s="12">
        <f>T433*85%</f>
        <v>636480</v>
      </c>
      <c r="W433" s="12">
        <f t="shared" si="37"/>
        <v>112320</v>
      </c>
      <c r="X433" s="12">
        <f t="shared" si="38"/>
        <v>134250</v>
      </c>
      <c r="Y433" s="12">
        <v>0</v>
      </c>
      <c r="Z433" s="12">
        <v>50</v>
      </c>
      <c r="AA433" s="12">
        <v>0</v>
      </c>
      <c r="AB433" s="12">
        <v>0</v>
      </c>
    </row>
    <row r="434" spans="1:28" s="158" customFormat="1" ht="15" x14ac:dyDescent="0.25">
      <c r="A434" s="12">
        <v>424</v>
      </c>
      <c r="B434" s="12" t="s">
        <v>24</v>
      </c>
      <c r="C434" s="12"/>
      <c r="D434" s="12"/>
      <c r="E434" s="12" t="s">
        <v>125</v>
      </c>
      <c r="F434" s="12">
        <v>1</v>
      </c>
      <c r="G434" s="12">
        <v>1</v>
      </c>
      <c r="H434" s="12">
        <v>2</v>
      </c>
      <c r="I434" s="12"/>
      <c r="J434" s="12">
        <f t="shared" si="34"/>
        <v>600</v>
      </c>
      <c r="K434" s="12">
        <v>75</v>
      </c>
      <c r="L434" s="12">
        <f t="shared" si="35"/>
        <v>45000</v>
      </c>
      <c r="M434" s="12"/>
      <c r="N434" s="12"/>
      <c r="O434" s="12"/>
      <c r="P434" s="12"/>
      <c r="Q434" s="12"/>
      <c r="R434" s="12"/>
      <c r="S434" s="12"/>
      <c r="T434" s="12">
        <f t="shared" si="36"/>
        <v>0</v>
      </c>
      <c r="U434" s="12"/>
      <c r="V434" s="12"/>
      <c r="W434" s="12">
        <f t="shared" si="37"/>
        <v>0</v>
      </c>
      <c r="X434" s="12">
        <f t="shared" si="38"/>
        <v>45000</v>
      </c>
      <c r="Y434" s="12">
        <v>0</v>
      </c>
      <c r="Z434" s="12">
        <v>0</v>
      </c>
      <c r="AA434" s="12">
        <v>45000</v>
      </c>
      <c r="AB434" s="12">
        <v>0.01</v>
      </c>
    </row>
    <row r="435" spans="1:28" s="158" customFormat="1" ht="15" x14ac:dyDescent="0.25">
      <c r="A435" s="12">
        <v>425</v>
      </c>
      <c r="B435" s="12" t="s">
        <v>126</v>
      </c>
      <c r="C435" s="12"/>
      <c r="D435" s="12"/>
      <c r="E435" s="12" t="s">
        <v>125</v>
      </c>
      <c r="F435" s="12">
        <v>1</v>
      </c>
      <c r="G435" s="12">
        <v>8</v>
      </c>
      <c r="H435" s="12">
        <v>3</v>
      </c>
      <c r="I435" s="12">
        <v>60</v>
      </c>
      <c r="J435" s="12">
        <f t="shared" si="34"/>
        <v>3560</v>
      </c>
      <c r="K435" s="12">
        <v>75</v>
      </c>
      <c r="L435" s="12">
        <f t="shared" si="35"/>
        <v>267000</v>
      </c>
      <c r="M435" s="12"/>
      <c r="N435" s="12"/>
      <c r="O435" s="12"/>
      <c r="P435" s="12"/>
      <c r="Q435" s="12"/>
      <c r="R435" s="12"/>
      <c r="S435" s="12"/>
      <c r="T435" s="12">
        <f t="shared" si="36"/>
        <v>0</v>
      </c>
      <c r="U435" s="12"/>
      <c r="V435" s="12"/>
      <c r="W435" s="12">
        <f t="shared" si="37"/>
        <v>0</v>
      </c>
      <c r="X435" s="12">
        <f t="shared" si="38"/>
        <v>267000</v>
      </c>
      <c r="Y435" s="12">
        <v>0</v>
      </c>
      <c r="Z435" s="12">
        <v>0</v>
      </c>
      <c r="AA435" s="12">
        <v>267000</v>
      </c>
      <c r="AB435" s="12">
        <v>0.01</v>
      </c>
    </row>
    <row r="436" spans="1:28" s="158" customFormat="1" ht="15" x14ac:dyDescent="0.25">
      <c r="A436" s="12">
        <v>426</v>
      </c>
      <c r="B436" s="12" t="s">
        <v>14</v>
      </c>
      <c r="C436" s="12">
        <v>4419</v>
      </c>
      <c r="D436" s="12">
        <v>106</v>
      </c>
      <c r="E436" s="12" t="s">
        <v>125</v>
      </c>
      <c r="F436" s="12">
        <v>1</v>
      </c>
      <c r="G436" s="12">
        <v>4</v>
      </c>
      <c r="H436" s="12">
        <v>2</v>
      </c>
      <c r="I436" s="12">
        <v>60</v>
      </c>
      <c r="J436" s="12">
        <f t="shared" si="34"/>
        <v>1860</v>
      </c>
      <c r="K436" s="12">
        <v>75</v>
      </c>
      <c r="L436" s="12">
        <f t="shared" si="35"/>
        <v>139500</v>
      </c>
      <c r="M436" s="12"/>
      <c r="N436" s="12"/>
      <c r="O436" s="12"/>
      <c r="P436" s="12"/>
      <c r="Q436" s="12"/>
      <c r="R436" s="12"/>
      <c r="S436" s="12"/>
      <c r="T436" s="12">
        <f t="shared" si="36"/>
        <v>0</v>
      </c>
      <c r="U436" s="12"/>
      <c r="V436" s="12"/>
      <c r="W436" s="12">
        <f t="shared" si="37"/>
        <v>0</v>
      </c>
      <c r="X436" s="12">
        <f t="shared" si="38"/>
        <v>139500</v>
      </c>
      <c r="Y436" s="12">
        <v>0</v>
      </c>
      <c r="Z436" s="12">
        <v>50</v>
      </c>
      <c r="AA436" s="12">
        <v>0</v>
      </c>
      <c r="AB436" s="12">
        <v>0</v>
      </c>
    </row>
    <row r="437" spans="1:28" s="158" customFormat="1" ht="15" x14ac:dyDescent="0.25">
      <c r="A437" s="12">
        <v>427</v>
      </c>
      <c r="B437" s="12" t="s">
        <v>14</v>
      </c>
      <c r="C437" s="12">
        <v>4418</v>
      </c>
      <c r="D437" s="12">
        <v>105</v>
      </c>
      <c r="E437" s="12" t="s">
        <v>125</v>
      </c>
      <c r="F437" s="12">
        <v>1</v>
      </c>
      <c r="G437" s="12">
        <v>4</v>
      </c>
      <c r="H437" s="12">
        <v>3</v>
      </c>
      <c r="I437" s="12">
        <v>96</v>
      </c>
      <c r="J437" s="12">
        <f t="shared" si="34"/>
        <v>1996</v>
      </c>
      <c r="K437" s="12">
        <v>75</v>
      </c>
      <c r="L437" s="12">
        <f t="shared" si="35"/>
        <v>149700</v>
      </c>
      <c r="M437" s="12"/>
      <c r="N437" s="12"/>
      <c r="O437" s="12"/>
      <c r="P437" s="12"/>
      <c r="Q437" s="12"/>
      <c r="R437" s="12"/>
      <c r="S437" s="12"/>
      <c r="T437" s="12">
        <f t="shared" si="36"/>
        <v>0</v>
      </c>
      <c r="U437" s="12"/>
      <c r="V437" s="12"/>
      <c r="W437" s="12">
        <f t="shared" si="37"/>
        <v>0</v>
      </c>
      <c r="X437" s="12">
        <f t="shared" si="38"/>
        <v>149700</v>
      </c>
      <c r="Y437" s="12">
        <v>0</v>
      </c>
      <c r="Z437" s="12">
        <v>50</v>
      </c>
      <c r="AA437" s="12">
        <v>0</v>
      </c>
      <c r="AB437" s="12">
        <v>0</v>
      </c>
    </row>
    <row r="438" spans="1:28" s="158" customFormat="1" ht="15" x14ac:dyDescent="0.25">
      <c r="A438" s="12">
        <v>428</v>
      </c>
      <c r="B438" s="12" t="s">
        <v>14</v>
      </c>
      <c r="C438" s="12">
        <v>4366</v>
      </c>
      <c r="D438" s="12">
        <v>114</v>
      </c>
      <c r="E438" s="12" t="s">
        <v>125</v>
      </c>
      <c r="F438" s="12">
        <v>1</v>
      </c>
      <c r="G438" s="12"/>
      <c r="H438" s="12">
        <v>3</v>
      </c>
      <c r="I438" s="12">
        <v>33</v>
      </c>
      <c r="J438" s="12">
        <f t="shared" si="34"/>
        <v>333</v>
      </c>
      <c r="K438" s="12">
        <v>430</v>
      </c>
      <c r="L438" s="12">
        <f t="shared" si="35"/>
        <v>143190</v>
      </c>
      <c r="M438" s="12"/>
      <c r="N438" s="12"/>
      <c r="O438" s="12"/>
      <c r="P438" s="12"/>
      <c r="Q438" s="12"/>
      <c r="R438" s="12"/>
      <c r="S438" s="12"/>
      <c r="T438" s="12">
        <f t="shared" si="36"/>
        <v>0</v>
      </c>
      <c r="U438" s="12"/>
      <c r="V438" s="12"/>
      <c r="W438" s="12">
        <f t="shared" si="37"/>
        <v>0</v>
      </c>
      <c r="X438" s="12">
        <f t="shared" si="38"/>
        <v>143190</v>
      </c>
      <c r="Y438" s="12">
        <v>0</v>
      </c>
      <c r="Z438" s="12">
        <v>50</v>
      </c>
      <c r="AA438" s="12">
        <v>0</v>
      </c>
      <c r="AB438" s="12">
        <v>0</v>
      </c>
    </row>
    <row r="439" spans="1:28" s="158" customFormat="1" ht="15" x14ac:dyDescent="0.25">
      <c r="A439" s="12">
        <v>429</v>
      </c>
      <c r="B439" s="12" t="s">
        <v>14</v>
      </c>
      <c r="C439" s="12">
        <v>4764</v>
      </c>
      <c r="D439" s="12">
        <v>119</v>
      </c>
      <c r="E439" s="12" t="s">
        <v>125</v>
      </c>
      <c r="F439" s="12">
        <v>1</v>
      </c>
      <c r="G439" s="12">
        <v>1</v>
      </c>
      <c r="H439" s="12">
        <v>2</v>
      </c>
      <c r="I439" s="12">
        <v>36</v>
      </c>
      <c r="J439" s="12">
        <f t="shared" si="34"/>
        <v>636</v>
      </c>
      <c r="K439" s="12">
        <v>75</v>
      </c>
      <c r="L439" s="12">
        <f t="shared" si="35"/>
        <v>47700</v>
      </c>
      <c r="M439" s="12"/>
      <c r="N439" s="12"/>
      <c r="O439" s="12"/>
      <c r="P439" s="12"/>
      <c r="Q439" s="12"/>
      <c r="R439" s="12"/>
      <c r="S439" s="12"/>
      <c r="T439" s="12">
        <f t="shared" si="36"/>
        <v>0</v>
      </c>
      <c r="U439" s="12"/>
      <c r="V439" s="12"/>
      <c r="W439" s="12">
        <f t="shared" si="37"/>
        <v>0</v>
      </c>
      <c r="X439" s="12">
        <f t="shared" si="38"/>
        <v>47700</v>
      </c>
      <c r="Y439" s="12">
        <v>0</v>
      </c>
      <c r="Z439" s="12">
        <v>50</v>
      </c>
      <c r="AA439" s="12">
        <v>0</v>
      </c>
      <c r="AB439" s="12">
        <v>0</v>
      </c>
    </row>
    <row r="440" spans="1:28" s="158" customFormat="1" ht="15" x14ac:dyDescent="0.25">
      <c r="A440" s="12">
        <v>430</v>
      </c>
      <c r="B440" s="12" t="s">
        <v>14</v>
      </c>
      <c r="C440" s="12">
        <v>2931</v>
      </c>
      <c r="D440" s="12">
        <v>22</v>
      </c>
      <c r="E440" s="12" t="s">
        <v>125</v>
      </c>
      <c r="F440" s="12">
        <v>1</v>
      </c>
      <c r="G440" s="12">
        <v>14</v>
      </c>
      <c r="H440" s="12"/>
      <c r="I440" s="12">
        <v>31</v>
      </c>
      <c r="J440" s="12">
        <f t="shared" si="34"/>
        <v>5631</v>
      </c>
      <c r="K440" s="12">
        <v>75</v>
      </c>
      <c r="L440" s="12">
        <f t="shared" si="35"/>
        <v>422325</v>
      </c>
      <c r="M440" s="12"/>
      <c r="N440" s="12"/>
      <c r="O440" s="12"/>
      <c r="P440" s="12"/>
      <c r="Q440" s="12"/>
      <c r="R440" s="12"/>
      <c r="S440" s="12"/>
      <c r="T440" s="12">
        <f t="shared" si="36"/>
        <v>0</v>
      </c>
      <c r="U440" s="12"/>
      <c r="V440" s="12"/>
      <c r="W440" s="12">
        <f t="shared" si="37"/>
        <v>0</v>
      </c>
      <c r="X440" s="12">
        <f t="shared" si="38"/>
        <v>422325</v>
      </c>
      <c r="Y440" s="12">
        <v>0</v>
      </c>
      <c r="Z440" s="12">
        <v>50</v>
      </c>
      <c r="AA440" s="12">
        <v>0</v>
      </c>
      <c r="AB440" s="12">
        <v>0</v>
      </c>
    </row>
    <row r="441" spans="1:28" s="158" customFormat="1" ht="15" x14ac:dyDescent="0.25">
      <c r="A441" s="12">
        <v>431</v>
      </c>
      <c r="B441" s="12" t="s">
        <v>24</v>
      </c>
      <c r="C441" s="12"/>
      <c r="D441" s="12"/>
      <c r="E441" s="12" t="s">
        <v>125</v>
      </c>
      <c r="F441" s="12">
        <v>1</v>
      </c>
      <c r="G441" s="12">
        <v>10</v>
      </c>
      <c r="H441" s="12"/>
      <c r="I441" s="12"/>
      <c r="J441" s="12">
        <f t="shared" si="34"/>
        <v>4000</v>
      </c>
      <c r="K441" s="12">
        <v>75</v>
      </c>
      <c r="L441" s="12">
        <f t="shared" si="35"/>
        <v>300000</v>
      </c>
      <c r="M441" s="12"/>
      <c r="N441" s="12"/>
      <c r="O441" s="12"/>
      <c r="P441" s="12"/>
      <c r="Q441" s="12"/>
      <c r="R441" s="12"/>
      <c r="S441" s="12"/>
      <c r="T441" s="12">
        <f t="shared" si="36"/>
        <v>0</v>
      </c>
      <c r="U441" s="12"/>
      <c r="V441" s="12"/>
      <c r="W441" s="12">
        <f t="shared" si="37"/>
        <v>0</v>
      </c>
      <c r="X441" s="12">
        <f t="shared" si="38"/>
        <v>300000</v>
      </c>
      <c r="Y441" s="12">
        <v>0</v>
      </c>
      <c r="Z441" s="12">
        <v>0</v>
      </c>
      <c r="AA441" s="12">
        <v>300000</v>
      </c>
      <c r="AB441" s="12">
        <v>0.01</v>
      </c>
    </row>
    <row r="442" spans="1:28" s="158" customFormat="1" ht="15" x14ac:dyDescent="0.25">
      <c r="A442" s="12">
        <v>432</v>
      </c>
      <c r="B442" s="12" t="s">
        <v>14</v>
      </c>
      <c r="C442" s="12"/>
      <c r="D442" s="12">
        <v>63</v>
      </c>
      <c r="E442" s="12" t="s">
        <v>125</v>
      </c>
      <c r="F442" s="12">
        <v>1</v>
      </c>
      <c r="G442" s="12">
        <v>4</v>
      </c>
      <c r="H442" s="12">
        <v>2</v>
      </c>
      <c r="I442" s="12">
        <v>67</v>
      </c>
      <c r="J442" s="12">
        <f t="shared" si="34"/>
        <v>1867</v>
      </c>
      <c r="K442" s="12">
        <v>380</v>
      </c>
      <c r="L442" s="12">
        <f t="shared" si="35"/>
        <v>709460</v>
      </c>
      <c r="M442" s="12"/>
      <c r="N442" s="12"/>
      <c r="O442" s="12"/>
      <c r="P442" s="12"/>
      <c r="Q442" s="12"/>
      <c r="R442" s="12"/>
      <c r="S442" s="12"/>
      <c r="T442" s="12">
        <f t="shared" si="36"/>
        <v>0</v>
      </c>
      <c r="U442" s="12"/>
      <c r="V442" s="12"/>
      <c r="W442" s="12">
        <f t="shared" si="37"/>
        <v>0</v>
      </c>
      <c r="X442" s="12">
        <f t="shared" si="38"/>
        <v>709460</v>
      </c>
      <c r="Y442" s="12">
        <v>0</v>
      </c>
      <c r="Z442" s="12">
        <v>50</v>
      </c>
      <c r="AA442" s="12">
        <v>0</v>
      </c>
      <c r="AB442" s="12">
        <v>0</v>
      </c>
    </row>
    <row r="443" spans="1:28" s="158" customFormat="1" ht="15" x14ac:dyDescent="0.25">
      <c r="A443" s="12">
        <v>433</v>
      </c>
      <c r="B443" s="12" t="s">
        <v>126</v>
      </c>
      <c r="C443" s="12"/>
      <c r="D443" s="12"/>
      <c r="E443" s="12" t="s">
        <v>125</v>
      </c>
      <c r="F443" s="12">
        <v>1</v>
      </c>
      <c r="G443" s="12">
        <v>9</v>
      </c>
      <c r="H443" s="12">
        <v>2</v>
      </c>
      <c r="I443" s="12">
        <v>40</v>
      </c>
      <c r="J443" s="12">
        <f t="shared" si="34"/>
        <v>3840</v>
      </c>
      <c r="K443" s="12">
        <v>75</v>
      </c>
      <c r="L443" s="12">
        <f t="shared" si="35"/>
        <v>288000</v>
      </c>
      <c r="M443" s="12"/>
      <c r="N443" s="12"/>
      <c r="O443" s="12"/>
      <c r="P443" s="12"/>
      <c r="Q443" s="12"/>
      <c r="R443" s="12"/>
      <c r="S443" s="12"/>
      <c r="T443" s="12">
        <f t="shared" si="36"/>
        <v>0</v>
      </c>
      <c r="U443" s="12"/>
      <c r="V443" s="12"/>
      <c r="W443" s="12">
        <f t="shared" si="37"/>
        <v>0</v>
      </c>
      <c r="X443" s="12">
        <f t="shared" si="38"/>
        <v>288000</v>
      </c>
      <c r="Y443" s="12">
        <v>0</v>
      </c>
      <c r="Z443" s="12">
        <v>0</v>
      </c>
      <c r="AA443" s="12">
        <v>288000</v>
      </c>
      <c r="AB443" s="12">
        <v>0.01</v>
      </c>
    </row>
    <row r="444" spans="1:28" s="158" customFormat="1" ht="15" x14ac:dyDescent="0.25">
      <c r="A444" s="12">
        <v>434</v>
      </c>
      <c r="B444" s="12" t="s">
        <v>14</v>
      </c>
      <c r="C444" s="12">
        <v>3276</v>
      </c>
      <c r="D444" s="12">
        <v>80</v>
      </c>
      <c r="E444" s="12" t="s">
        <v>125</v>
      </c>
      <c r="F444" s="12">
        <v>1</v>
      </c>
      <c r="G444" s="12">
        <v>20</v>
      </c>
      <c r="H444" s="12"/>
      <c r="I444" s="12">
        <v>89</v>
      </c>
      <c r="J444" s="12">
        <f t="shared" si="34"/>
        <v>8089</v>
      </c>
      <c r="K444" s="12">
        <v>100</v>
      </c>
      <c r="L444" s="12">
        <f t="shared" si="35"/>
        <v>808900</v>
      </c>
      <c r="M444" s="12"/>
      <c r="N444" s="12"/>
      <c r="O444" s="12"/>
      <c r="P444" s="12"/>
      <c r="Q444" s="12"/>
      <c r="R444" s="12"/>
      <c r="S444" s="12"/>
      <c r="T444" s="12">
        <f t="shared" si="36"/>
        <v>0</v>
      </c>
      <c r="U444" s="12"/>
      <c r="V444" s="12"/>
      <c r="W444" s="12">
        <f t="shared" si="37"/>
        <v>0</v>
      </c>
      <c r="X444" s="12">
        <f t="shared" si="38"/>
        <v>808900</v>
      </c>
      <c r="Y444" s="12">
        <v>0</v>
      </c>
      <c r="Z444" s="12">
        <v>50</v>
      </c>
      <c r="AA444" s="12">
        <v>0</v>
      </c>
      <c r="AB444" s="12">
        <v>0</v>
      </c>
    </row>
    <row r="445" spans="1:28" s="158" customFormat="1" ht="15" x14ac:dyDescent="0.25">
      <c r="A445" s="12">
        <v>435</v>
      </c>
      <c r="B445" s="12" t="s">
        <v>14</v>
      </c>
      <c r="C445" s="12"/>
      <c r="D445" s="12">
        <v>6</v>
      </c>
      <c r="E445" s="12" t="s">
        <v>125</v>
      </c>
      <c r="F445" s="12">
        <v>1</v>
      </c>
      <c r="G445" s="12"/>
      <c r="H445" s="12">
        <v>1</v>
      </c>
      <c r="I445" s="12">
        <v>68</v>
      </c>
      <c r="J445" s="12">
        <f t="shared" si="34"/>
        <v>168</v>
      </c>
      <c r="K445" s="12">
        <v>430</v>
      </c>
      <c r="L445" s="12">
        <f t="shared" si="35"/>
        <v>72240</v>
      </c>
      <c r="M445" s="12"/>
      <c r="N445" s="12"/>
      <c r="O445" s="12"/>
      <c r="P445" s="12"/>
      <c r="Q445" s="12"/>
      <c r="R445" s="12"/>
      <c r="S445" s="12"/>
      <c r="T445" s="12">
        <f t="shared" si="36"/>
        <v>0</v>
      </c>
      <c r="U445" s="12"/>
      <c r="V445" s="12"/>
      <c r="W445" s="12">
        <f t="shared" si="37"/>
        <v>0</v>
      </c>
      <c r="X445" s="12">
        <f t="shared" si="38"/>
        <v>72240</v>
      </c>
      <c r="Y445" s="12">
        <v>0</v>
      </c>
      <c r="Z445" s="12">
        <v>50</v>
      </c>
      <c r="AA445" s="12">
        <v>0</v>
      </c>
      <c r="AB445" s="12">
        <v>0</v>
      </c>
    </row>
    <row r="446" spans="1:28" s="158" customFormat="1" ht="15" x14ac:dyDescent="0.25">
      <c r="A446" s="12">
        <v>436</v>
      </c>
      <c r="B446" s="12" t="s">
        <v>14</v>
      </c>
      <c r="C446" s="12">
        <v>465</v>
      </c>
      <c r="D446" s="12">
        <v>217</v>
      </c>
      <c r="E446" s="12" t="s">
        <v>127</v>
      </c>
      <c r="F446" s="12">
        <v>2</v>
      </c>
      <c r="G446" s="12"/>
      <c r="H446" s="12"/>
      <c r="I446" s="12">
        <v>77</v>
      </c>
      <c r="J446" s="12">
        <f t="shared" si="34"/>
        <v>77</v>
      </c>
      <c r="K446" s="12">
        <v>430</v>
      </c>
      <c r="L446" s="12">
        <f t="shared" si="35"/>
        <v>33110</v>
      </c>
      <c r="M446" s="12">
        <v>1</v>
      </c>
      <c r="N446" s="12" t="s">
        <v>27</v>
      </c>
      <c r="O446" s="12" t="s">
        <v>16</v>
      </c>
      <c r="P446" s="12">
        <v>2</v>
      </c>
      <c r="Q446" s="12">
        <v>144</v>
      </c>
      <c r="R446" s="12"/>
      <c r="S446" s="12">
        <v>6400</v>
      </c>
      <c r="T446" s="12">
        <f t="shared" si="36"/>
        <v>921600</v>
      </c>
      <c r="U446" s="12">
        <v>30</v>
      </c>
      <c r="V446" s="12">
        <f>T446*85%</f>
        <v>783360</v>
      </c>
      <c r="W446" s="12">
        <f t="shared" si="37"/>
        <v>138240</v>
      </c>
      <c r="X446" s="12">
        <f t="shared" si="38"/>
        <v>171350</v>
      </c>
      <c r="Y446" s="12">
        <v>0</v>
      </c>
      <c r="Z446" s="12">
        <v>50</v>
      </c>
      <c r="AA446" s="12">
        <v>0</v>
      </c>
      <c r="AB446" s="12">
        <v>0</v>
      </c>
    </row>
    <row r="447" spans="1:28" s="158" customFormat="1" ht="15" x14ac:dyDescent="0.25">
      <c r="A447" s="12">
        <v>437</v>
      </c>
      <c r="B447" s="12" t="s">
        <v>14</v>
      </c>
      <c r="C447" s="12">
        <v>2477</v>
      </c>
      <c r="D447" s="12">
        <v>191</v>
      </c>
      <c r="E447" s="12" t="s">
        <v>127</v>
      </c>
      <c r="F447" s="12">
        <v>1</v>
      </c>
      <c r="G447" s="12"/>
      <c r="H447" s="12">
        <v>3</v>
      </c>
      <c r="I447" s="12">
        <v>87</v>
      </c>
      <c r="J447" s="12">
        <f t="shared" si="34"/>
        <v>387</v>
      </c>
      <c r="K447" s="12">
        <v>75</v>
      </c>
      <c r="L447" s="12">
        <f t="shared" si="35"/>
        <v>29025</v>
      </c>
      <c r="M447" s="12"/>
      <c r="N447" s="12"/>
      <c r="O447" s="12"/>
      <c r="P447" s="12"/>
      <c r="Q447" s="12"/>
      <c r="R447" s="12"/>
      <c r="S447" s="12"/>
      <c r="T447" s="12">
        <f t="shared" si="36"/>
        <v>0</v>
      </c>
      <c r="U447" s="12"/>
      <c r="V447" s="12"/>
      <c r="W447" s="12">
        <f t="shared" si="37"/>
        <v>0</v>
      </c>
      <c r="X447" s="12">
        <f t="shared" si="38"/>
        <v>29025</v>
      </c>
      <c r="Y447" s="12">
        <v>0</v>
      </c>
      <c r="Z447" s="12">
        <v>50</v>
      </c>
      <c r="AA447" s="12">
        <v>0</v>
      </c>
      <c r="AB447" s="12">
        <v>0</v>
      </c>
    </row>
    <row r="448" spans="1:28" s="158" customFormat="1" ht="15" x14ac:dyDescent="0.25">
      <c r="A448" s="12">
        <v>438</v>
      </c>
      <c r="B448" s="12" t="s">
        <v>14</v>
      </c>
      <c r="C448" s="12">
        <v>2123</v>
      </c>
      <c r="D448" s="12">
        <v>252</v>
      </c>
      <c r="E448" s="12" t="s">
        <v>127</v>
      </c>
      <c r="F448" s="12">
        <v>1</v>
      </c>
      <c r="G448" s="12">
        <v>1</v>
      </c>
      <c r="H448" s="12">
        <v>3</v>
      </c>
      <c r="I448" s="12">
        <v>30</v>
      </c>
      <c r="J448" s="12">
        <f t="shared" si="34"/>
        <v>730</v>
      </c>
      <c r="K448" s="12">
        <v>100</v>
      </c>
      <c r="L448" s="12">
        <f t="shared" si="35"/>
        <v>73000</v>
      </c>
      <c r="M448" s="12"/>
      <c r="N448" s="12"/>
      <c r="O448" s="12"/>
      <c r="P448" s="12"/>
      <c r="Q448" s="12"/>
      <c r="R448" s="12"/>
      <c r="S448" s="12"/>
      <c r="T448" s="12">
        <f t="shared" si="36"/>
        <v>0</v>
      </c>
      <c r="U448" s="12"/>
      <c r="V448" s="12"/>
      <c r="W448" s="12">
        <f t="shared" si="37"/>
        <v>0</v>
      </c>
      <c r="X448" s="12">
        <f t="shared" si="38"/>
        <v>73000</v>
      </c>
      <c r="Y448" s="12">
        <v>0</v>
      </c>
      <c r="Z448" s="12">
        <v>50</v>
      </c>
      <c r="AA448" s="12">
        <v>0</v>
      </c>
      <c r="AB448" s="12">
        <v>0</v>
      </c>
    </row>
    <row r="449" spans="1:28" s="158" customFormat="1" ht="15" x14ac:dyDescent="0.25">
      <c r="A449" s="12">
        <v>439</v>
      </c>
      <c r="B449" s="12" t="s">
        <v>14</v>
      </c>
      <c r="C449" s="12">
        <v>3666</v>
      </c>
      <c r="D449" s="12">
        <v>282</v>
      </c>
      <c r="E449" s="12" t="s">
        <v>127</v>
      </c>
      <c r="F449" s="12">
        <v>1</v>
      </c>
      <c r="G449" s="12">
        <v>2</v>
      </c>
      <c r="H449" s="12">
        <v>3</v>
      </c>
      <c r="I449" s="12">
        <v>98</v>
      </c>
      <c r="J449" s="12">
        <f t="shared" si="34"/>
        <v>1198</v>
      </c>
      <c r="K449" s="12">
        <v>110</v>
      </c>
      <c r="L449" s="12">
        <f t="shared" si="35"/>
        <v>131780</v>
      </c>
      <c r="M449" s="12"/>
      <c r="N449" s="12"/>
      <c r="O449" s="12"/>
      <c r="P449" s="12"/>
      <c r="Q449" s="12"/>
      <c r="R449" s="12"/>
      <c r="S449" s="12"/>
      <c r="T449" s="12">
        <f t="shared" si="36"/>
        <v>0</v>
      </c>
      <c r="U449" s="12"/>
      <c r="V449" s="12"/>
      <c r="W449" s="12">
        <f t="shared" si="37"/>
        <v>0</v>
      </c>
      <c r="X449" s="12">
        <f t="shared" si="38"/>
        <v>131780</v>
      </c>
      <c r="Y449" s="12">
        <v>0</v>
      </c>
      <c r="Z449" s="12">
        <v>50</v>
      </c>
      <c r="AA449" s="12">
        <v>0</v>
      </c>
      <c r="AB449" s="12">
        <v>0</v>
      </c>
    </row>
    <row r="450" spans="1:28" s="158" customFormat="1" ht="15" x14ac:dyDescent="0.25">
      <c r="A450" s="12">
        <v>440</v>
      </c>
      <c r="B450" s="12" t="s">
        <v>14</v>
      </c>
      <c r="C450" s="12">
        <v>3151</v>
      </c>
      <c r="D450" s="12">
        <v>8</v>
      </c>
      <c r="E450" s="12" t="s">
        <v>127</v>
      </c>
      <c r="F450" s="12">
        <v>1</v>
      </c>
      <c r="G450" s="12">
        <v>8</v>
      </c>
      <c r="H450" s="12">
        <v>2</v>
      </c>
      <c r="I450" s="12">
        <v>65</v>
      </c>
      <c r="J450" s="12">
        <f t="shared" si="34"/>
        <v>3465</v>
      </c>
      <c r="K450" s="12">
        <v>75</v>
      </c>
      <c r="L450" s="12">
        <f t="shared" si="35"/>
        <v>259875</v>
      </c>
      <c r="M450" s="12"/>
      <c r="N450" s="12"/>
      <c r="O450" s="12"/>
      <c r="P450" s="12"/>
      <c r="Q450" s="12"/>
      <c r="R450" s="12"/>
      <c r="S450" s="12"/>
      <c r="T450" s="12">
        <f t="shared" si="36"/>
        <v>0</v>
      </c>
      <c r="U450" s="12"/>
      <c r="V450" s="12"/>
      <c r="W450" s="12">
        <f t="shared" si="37"/>
        <v>0</v>
      </c>
      <c r="X450" s="12">
        <f t="shared" si="38"/>
        <v>259875</v>
      </c>
      <c r="Y450" s="12">
        <v>0</v>
      </c>
      <c r="Z450" s="12">
        <v>50</v>
      </c>
      <c r="AA450" s="12">
        <v>0</v>
      </c>
      <c r="AB450" s="12">
        <v>0</v>
      </c>
    </row>
    <row r="451" spans="1:28" s="158" customFormat="1" ht="15" x14ac:dyDescent="0.25">
      <c r="A451" s="12">
        <v>441</v>
      </c>
      <c r="B451" s="12" t="s">
        <v>14</v>
      </c>
      <c r="C451" s="12">
        <v>2633</v>
      </c>
      <c r="D451" s="12">
        <v>169</v>
      </c>
      <c r="E451" s="12" t="s">
        <v>127</v>
      </c>
      <c r="F451" s="12">
        <v>1</v>
      </c>
      <c r="G451" s="12">
        <v>7</v>
      </c>
      <c r="H451" s="12">
        <v>1</v>
      </c>
      <c r="I451" s="12">
        <v>61</v>
      </c>
      <c r="J451" s="12">
        <f t="shared" si="34"/>
        <v>2961</v>
      </c>
      <c r="K451" s="12">
        <v>75</v>
      </c>
      <c r="L451" s="12">
        <f t="shared" si="35"/>
        <v>222075</v>
      </c>
      <c r="M451" s="12"/>
      <c r="N451" s="12"/>
      <c r="O451" s="12"/>
      <c r="P451" s="12"/>
      <c r="Q451" s="12"/>
      <c r="R451" s="12"/>
      <c r="S451" s="12"/>
      <c r="T451" s="12">
        <f t="shared" si="36"/>
        <v>0</v>
      </c>
      <c r="U451" s="12"/>
      <c r="V451" s="12"/>
      <c r="W451" s="12">
        <f t="shared" si="37"/>
        <v>0</v>
      </c>
      <c r="X451" s="12">
        <f t="shared" si="38"/>
        <v>222075</v>
      </c>
      <c r="Y451" s="12">
        <v>0</v>
      </c>
      <c r="Z451" s="12">
        <v>50</v>
      </c>
      <c r="AA451" s="12">
        <v>0</v>
      </c>
      <c r="AB451" s="12">
        <v>0</v>
      </c>
    </row>
    <row r="452" spans="1:28" s="158" customFormat="1" ht="15" x14ac:dyDescent="0.25">
      <c r="A452" s="12">
        <v>442</v>
      </c>
      <c r="B452" s="12" t="s">
        <v>14</v>
      </c>
      <c r="C452" s="12">
        <v>2476</v>
      </c>
      <c r="D452" s="12">
        <v>190</v>
      </c>
      <c r="E452" s="12" t="s">
        <v>127</v>
      </c>
      <c r="F452" s="12">
        <v>1</v>
      </c>
      <c r="G452" s="12"/>
      <c r="H452" s="12">
        <v>3</v>
      </c>
      <c r="I452" s="12">
        <v>84</v>
      </c>
      <c r="J452" s="12">
        <f t="shared" si="34"/>
        <v>384</v>
      </c>
      <c r="K452" s="12">
        <v>150</v>
      </c>
      <c r="L452" s="12">
        <f t="shared" si="35"/>
        <v>57600</v>
      </c>
      <c r="M452" s="12"/>
      <c r="N452" s="12"/>
      <c r="O452" s="12"/>
      <c r="P452" s="12"/>
      <c r="Q452" s="12"/>
      <c r="R452" s="12"/>
      <c r="S452" s="12"/>
      <c r="T452" s="12">
        <f t="shared" si="36"/>
        <v>0</v>
      </c>
      <c r="U452" s="12"/>
      <c r="V452" s="12"/>
      <c r="W452" s="12">
        <f t="shared" si="37"/>
        <v>0</v>
      </c>
      <c r="X452" s="12">
        <f t="shared" si="38"/>
        <v>57600</v>
      </c>
      <c r="Y452" s="12">
        <v>0</v>
      </c>
      <c r="Z452" s="12">
        <v>50</v>
      </c>
      <c r="AA452" s="12">
        <v>0</v>
      </c>
      <c r="AB452" s="12">
        <v>0</v>
      </c>
    </row>
    <row r="453" spans="1:28" s="158" customFormat="1" ht="15" x14ac:dyDescent="0.25">
      <c r="A453" s="12">
        <v>443</v>
      </c>
      <c r="B453" s="12" t="s">
        <v>14</v>
      </c>
      <c r="C453" s="12">
        <v>533</v>
      </c>
      <c r="D453" s="12">
        <v>304</v>
      </c>
      <c r="E453" s="12" t="s">
        <v>206</v>
      </c>
      <c r="F453" s="12">
        <v>2</v>
      </c>
      <c r="G453" s="12"/>
      <c r="H453" s="12">
        <v>2</v>
      </c>
      <c r="I453" s="12">
        <v>50</v>
      </c>
      <c r="J453" s="12">
        <f t="shared" si="34"/>
        <v>250</v>
      </c>
      <c r="K453" s="12">
        <v>430</v>
      </c>
      <c r="L453" s="12">
        <f t="shared" si="35"/>
        <v>107500</v>
      </c>
      <c r="M453" s="12">
        <v>1</v>
      </c>
      <c r="N453" s="12" t="s">
        <v>27</v>
      </c>
      <c r="O453" s="12" t="s">
        <v>16</v>
      </c>
      <c r="P453" s="12">
        <v>2</v>
      </c>
      <c r="Q453" s="12">
        <v>98</v>
      </c>
      <c r="R453" s="12"/>
      <c r="S453" s="12">
        <v>6400</v>
      </c>
      <c r="T453" s="12">
        <f t="shared" si="36"/>
        <v>627200</v>
      </c>
      <c r="U453" s="12">
        <v>30</v>
      </c>
      <c r="V453" s="12">
        <f>T453*85%</f>
        <v>533120</v>
      </c>
      <c r="W453" s="12">
        <f t="shared" si="37"/>
        <v>94080</v>
      </c>
      <c r="X453" s="12">
        <f t="shared" si="38"/>
        <v>201580</v>
      </c>
      <c r="Y453" s="12">
        <v>0</v>
      </c>
      <c r="Z453" s="12">
        <v>50</v>
      </c>
      <c r="AA453" s="12">
        <v>0</v>
      </c>
      <c r="AB453" s="12">
        <v>0</v>
      </c>
    </row>
    <row r="454" spans="1:28" s="158" customFormat="1" ht="15" x14ac:dyDescent="0.25">
      <c r="A454" s="12">
        <v>444</v>
      </c>
      <c r="B454" s="12" t="s">
        <v>14</v>
      </c>
      <c r="C454" s="12">
        <v>2011</v>
      </c>
      <c r="D454" s="12">
        <v>99</v>
      </c>
      <c r="E454" s="12" t="s">
        <v>206</v>
      </c>
      <c r="F454" s="12">
        <v>1</v>
      </c>
      <c r="G454" s="12">
        <v>14</v>
      </c>
      <c r="H454" s="12"/>
      <c r="I454" s="12">
        <v>2</v>
      </c>
      <c r="J454" s="12">
        <f t="shared" si="34"/>
        <v>5602</v>
      </c>
      <c r="K454" s="12">
        <v>100</v>
      </c>
      <c r="L454" s="12">
        <f t="shared" si="35"/>
        <v>560200</v>
      </c>
      <c r="M454" s="12"/>
      <c r="N454" s="12"/>
      <c r="O454" s="12"/>
      <c r="P454" s="12"/>
      <c r="Q454" s="12"/>
      <c r="R454" s="12"/>
      <c r="S454" s="12"/>
      <c r="T454" s="12">
        <f t="shared" si="36"/>
        <v>0</v>
      </c>
      <c r="U454" s="12"/>
      <c r="V454" s="12"/>
      <c r="W454" s="12">
        <f t="shared" si="37"/>
        <v>0</v>
      </c>
      <c r="X454" s="12">
        <f t="shared" si="38"/>
        <v>560200</v>
      </c>
      <c r="Y454" s="12">
        <v>0</v>
      </c>
      <c r="Z454" s="12">
        <v>50</v>
      </c>
      <c r="AA454" s="12">
        <v>0</v>
      </c>
      <c r="AB454" s="12">
        <v>0</v>
      </c>
    </row>
    <row r="455" spans="1:28" s="158" customFormat="1" ht="15" x14ac:dyDescent="0.25">
      <c r="A455" s="12">
        <v>445</v>
      </c>
      <c r="B455" s="12" t="s">
        <v>14</v>
      </c>
      <c r="C455" s="12">
        <v>2071</v>
      </c>
      <c r="D455" s="12">
        <v>264</v>
      </c>
      <c r="E455" s="12" t="s">
        <v>103</v>
      </c>
      <c r="F455" s="12">
        <v>2</v>
      </c>
      <c r="G455" s="12"/>
      <c r="H455" s="12"/>
      <c r="I455" s="12">
        <v>72</v>
      </c>
      <c r="J455" s="12">
        <f t="shared" si="34"/>
        <v>72</v>
      </c>
      <c r="K455" s="12">
        <v>430</v>
      </c>
      <c r="L455" s="12">
        <f t="shared" si="35"/>
        <v>30960</v>
      </c>
      <c r="M455" s="12">
        <v>1</v>
      </c>
      <c r="N455" s="12" t="s">
        <v>27</v>
      </c>
      <c r="O455" s="12" t="s">
        <v>16</v>
      </c>
      <c r="P455" s="12">
        <v>2</v>
      </c>
      <c r="Q455" s="12">
        <v>144</v>
      </c>
      <c r="R455" s="12"/>
      <c r="S455" s="12">
        <v>6400</v>
      </c>
      <c r="T455" s="12">
        <f t="shared" si="36"/>
        <v>921600</v>
      </c>
      <c r="U455" s="12">
        <v>20</v>
      </c>
      <c r="V455" s="12">
        <f>T455*75%</f>
        <v>691200</v>
      </c>
      <c r="W455" s="12">
        <f t="shared" si="37"/>
        <v>230400</v>
      </c>
      <c r="X455" s="12">
        <f t="shared" si="38"/>
        <v>261360</v>
      </c>
      <c r="Y455" s="12">
        <v>0</v>
      </c>
      <c r="Z455" s="12">
        <v>50</v>
      </c>
      <c r="AA455" s="12">
        <v>0</v>
      </c>
      <c r="AB455" s="12">
        <v>0</v>
      </c>
    </row>
    <row r="456" spans="1:28" s="158" customFormat="1" ht="15" x14ac:dyDescent="0.25">
      <c r="A456" s="12">
        <v>446</v>
      </c>
      <c r="B456" s="12" t="s">
        <v>14</v>
      </c>
      <c r="C456" s="12">
        <v>2053</v>
      </c>
      <c r="D456" s="12">
        <v>173</v>
      </c>
      <c r="E456" s="12" t="s">
        <v>103</v>
      </c>
      <c r="F456" s="12">
        <v>1</v>
      </c>
      <c r="G456" s="12">
        <v>3</v>
      </c>
      <c r="H456" s="12"/>
      <c r="I456" s="12">
        <v>29</v>
      </c>
      <c r="J456" s="12">
        <f>G456*400+H456*100+I456</f>
        <v>1229</v>
      </c>
      <c r="K456" s="12">
        <v>75</v>
      </c>
      <c r="L456" s="12">
        <f t="shared" si="35"/>
        <v>92175</v>
      </c>
      <c r="M456" s="12"/>
      <c r="N456" s="12"/>
      <c r="O456" s="12"/>
      <c r="P456" s="12"/>
      <c r="Q456" s="12"/>
      <c r="R456" s="12"/>
      <c r="S456" s="12"/>
      <c r="T456" s="12">
        <f t="shared" si="36"/>
        <v>0</v>
      </c>
      <c r="U456" s="12"/>
      <c r="V456" s="12"/>
      <c r="W456" s="12">
        <f t="shared" si="37"/>
        <v>0</v>
      </c>
      <c r="X456" s="12">
        <f t="shared" si="38"/>
        <v>92175</v>
      </c>
      <c r="Y456" s="12">
        <v>0</v>
      </c>
      <c r="Z456" s="12">
        <v>50</v>
      </c>
      <c r="AA456" s="12">
        <v>0</v>
      </c>
      <c r="AB456" s="12">
        <v>0</v>
      </c>
    </row>
    <row r="457" spans="1:28" s="158" customFormat="1" ht="15" x14ac:dyDescent="0.25">
      <c r="A457" s="12">
        <v>447</v>
      </c>
      <c r="B457" s="12" t="s">
        <v>14</v>
      </c>
      <c r="C457" s="12">
        <v>2047</v>
      </c>
      <c r="D457" s="12">
        <v>163</v>
      </c>
      <c r="E457" s="12" t="s">
        <v>103</v>
      </c>
      <c r="F457" s="12">
        <v>1</v>
      </c>
      <c r="G457" s="12">
        <v>14</v>
      </c>
      <c r="H457" s="12">
        <v>1</v>
      </c>
      <c r="I457" s="12">
        <v>8</v>
      </c>
      <c r="J457" s="12">
        <f t="shared" si="34"/>
        <v>5708</v>
      </c>
      <c r="K457" s="12">
        <v>75</v>
      </c>
      <c r="L457" s="12">
        <f t="shared" si="35"/>
        <v>428100</v>
      </c>
      <c r="M457" s="12"/>
      <c r="N457" s="12"/>
      <c r="O457" s="12"/>
      <c r="P457" s="12"/>
      <c r="Q457" s="12"/>
      <c r="R457" s="12"/>
      <c r="S457" s="12"/>
      <c r="T457" s="12">
        <f t="shared" si="36"/>
        <v>0</v>
      </c>
      <c r="U457" s="12"/>
      <c r="V457" s="12"/>
      <c r="W457" s="12">
        <f t="shared" si="37"/>
        <v>0</v>
      </c>
      <c r="X457" s="12">
        <f t="shared" si="38"/>
        <v>428100</v>
      </c>
      <c r="Y457" s="12">
        <v>0</v>
      </c>
      <c r="Z457" s="12">
        <v>50</v>
      </c>
      <c r="AA457" s="12">
        <v>0</v>
      </c>
      <c r="AB457" s="12">
        <v>0</v>
      </c>
    </row>
    <row r="458" spans="1:28" s="158" customFormat="1" ht="15" x14ac:dyDescent="0.25">
      <c r="A458" s="12">
        <v>448</v>
      </c>
      <c r="B458" s="12" t="s">
        <v>14</v>
      </c>
      <c r="C458" s="12">
        <v>501</v>
      </c>
      <c r="D458" s="12">
        <v>257</v>
      </c>
      <c r="E458" s="12" t="s">
        <v>128</v>
      </c>
      <c r="F458" s="12">
        <v>2</v>
      </c>
      <c r="G458" s="12"/>
      <c r="H458" s="12">
        <v>1</v>
      </c>
      <c r="I458" s="12">
        <v>43</v>
      </c>
      <c r="J458" s="12">
        <f t="shared" si="34"/>
        <v>143</v>
      </c>
      <c r="K458" s="12">
        <v>430</v>
      </c>
      <c r="L458" s="12">
        <f t="shared" si="35"/>
        <v>61490</v>
      </c>
      <c r="M458" s="12">
        <v>1</v>
      </c>
      <c r="N458" s="12" t="s">
        <v>27</v>
      </c>
      <c r="O458" s="12" t="s">
        <v>16</v>
      </c>
      <c r="P458" s="12">
        <v>2</v>
      </c>
      <c r="Q458" s="12">
        <v>249</v>
      </c>
      <c r="R458" s="12"/>
      <c r="S458" s="12">
        <v>6400</v>
      </c>
      <c r="T458" s="12">
        <f t="shared" si="36"/>
        <v>1593600</v>
      </c>
      <c r="U458" s="12">
        <v>20</v>
      </c>
      <c r="V458" s="12">
        <f>T458*75%</f>
        <v>1195200</v>
      </c>
      <c r="W458" s="12">
        <f t="shared" si="37"/>
        <v>398400</v>
      </c>
      <c r="X458" s="12">
        <f t="shared" si="38"/>
        <v>459890</v>
      </c>
      <c r="Y458" s="12">
        <v>0</v>
      </c>
      <c r="Z458" s="12">
        <v>50</v>
      </c>
      <c r="AA458" s="12">
        <v>0</v>
      </c>
      <c r="AB458" s="12">
        <v>0</v>
      </c>
    </row>
    <row r="459" spans="1:28" s="158" customFormat="1" ht="15" x14ac:dyDescent="0.25">
      <c r="A459" s="12">
        <v>449</v>
      </c>
      <c r="B459" s="12" t="s">
        <v>14</v>
      </c>
      <c r="C459" s="12">
        <v>1621</v>
      </c>
      <c r="D459" s="12">
        <v>349</v>
      </c>
      <c r="E459" s="12" t="s">
        <v>128</v>
      </c>
      <c r="F459" s="12">
        <v>1</v>
      </c>
      <c r="G459" s="12">
        <v>35</v>
      </c>
      <c r="H459" s="12">
        <v>1</v>
      </c>
      <c r="I459" s="12">
        <v>4</v>
      </c>
      <c r="J459" s="12">
        <f t="shared" si="34"/>
        <v>14104</v>
      </c>
      <c r="K459" s="12">
        <v>180</v>
      </c>
      <c r="L459" s="12">
        <f t="shared" si="35"/>
        <v>2538720</v>
      </c>
      <c r="M459" s="12"/>
      <c r="N459" s="12"/>
      <c r="O459" s="12"/>
      <c r="P459" s="12"/>
      <c r="Q459" s="12"/>
      <c r="R459" s="12"/>
      <c r="S459" s="12"/>
      <c r="T459" s="12">
        <f t="shared" si="36"/>
        <v>0</v>
      </c>
      <c r="U459" s="12"/>
      <c r="V459" s="12"/>
      <c r="W459" s="12">
        <f t="shared" si="37"/>
        <v>0</v>
      </c>
      <c r="X459" s="12">
        <f t="shared" si="38"/>
        <v>2538720</v>
      </c>
      <c r="Y459" s="12">
        <v>0</v>
      </c>
      <c r="Z459" s="12">
        <v>50</v>
      </c>
      <c r="AA459" s="12">
        <v>0</v>
      </c>
      <c r="AB459" s="12">
        <v>0</v>
      </c>
    </row>
    <row r="460" spans="1:28" s="158" customFormat="1" ht="15" x14ac:dyDescent="0.25">
      <c r="A460" s="12">
        <v>450</v>
      </c>
      <c r="B460" s="12" t="s">
        <v>14</v>
      </c>
      <c r="C460" s="12">
        <v>2645</v>
      </c>
      <c r="D460" s="12">
        <v>182</v>
      </c>
      <c r="E460" s="12" t="s">
        <v>128</v>
      </c>
      <c r="F460" s="12">
        <v>1</v>
      </c>
      <c r="G460" s="12">
        <v>10</v>
      </c>
      <c r="H460" s="12">
        <v>3</v>
      </c>
      <c r="I460" s="12">
        <v>62</v>
      </c>
      <c r="J460" s="12">
        <f t="shared" si="34"/>
        <v>4362</v>
      </c>
      <c r="K460" s="12">
        <v>110</v>
      </c>
      <c r="L460" s="12">
        <f t="shared" si="35"/>
        <v>479820</v>
      </c>
      <c r="M460" s="12"/>
      <c r="N460" s="12"/>
      <c r="O460" s="12"/>
      <c r="P460" s="12"/>
      <c r="Q460" s="12"/>
      <c r="R460" s="12"/>
      <c r="S460" s="12"/>
      <c r="T460" s="12">
        <f t="shared" si="36"/>
        <v>0</v>
      </c>
      <c r="U460" s="12"/>
      <c r="V460" s="12"/>
      <c r="W460" s="12">
        <f t="shared" si="37"/>
        <v>0</v>
      </c>
      <c r="X460" s="12">
        <f t="shared" si="38"/>
        <v>479820</v>
      </c>
      <c r="Y460" s="12">
        <v>0</v>
      </c>
      <c r="Z460" s="12">
        <v>50</v>
      </c>
      <c r="AA460" s="12">
        <v>0</v>
      </c>
      <c r="AB460" s="12">
        <v>0</v>
      </c>
    </row>
    <row r="461" spans="1:28" s="158" customFormat="1" ht="15" x14ac:dyDescent="0.25">
      <c r="A461" s="12">
        <v>451</v>
      </c>
      <c r="B461" s="12" t="s">
        <v>14</v>
      </c>
      <c r="C461" s="12"/>
      <c r="D461" s="12">
        <v>61</v>
      </c>
      <c r="E461" s="12" t="s">
        <v>128</v>
      </c>
      <c r="F461" s="12">
        <v>1</v>
      </c>
      <c r="G461" s="12">
        <v>1</v>
      </c>
      <c r="H461" s="12">
        <v>1</v>
      </c>
      <c r="I461" s="12">
        <v>57</v>
      </c>
      <c r="J461" s="12">
        <f t="shared" si="34"/>
        <v>557</v>
      </c>
      <c r="K461" s="12">
        <v>320</v>
      </c>
      <c r="L461" s="12">
        <f t="shared" si="35"/>
        <v>178240</v>
      </c>
      <c r="M461" s="12"/>
      <c r="N461" s="12"/>
      <c r="O461" s="12"/>
      <c r="P461" s="12"/>
      <c r="Q461" s="12"/>
      <c r="R461" s="12"/>
      <c r="S461" s="12"/>
      <c r="T461" s="12">
        <f t="shared" si="36"/>
        <v>0</v>
      </c>
      <c r="U461" s="12"/>
      <c r="V461" s="12"/>
      <c r="W461" s="12">
        <f t="shared" si="37"/>
        <v>0</v>
      </c>
      <c r="X461" s="12">
        <f t="shared" si="38"/>
        <v>178240</v>
      </c>
      <c r="Y461" s="12">
        <v>0</v>
      </c>
      <c r="Z461" s="12">
        <v>50</v>
      </c>
      <c r="AA461" s="12">
        <v>0</v>
      </c>
      <c r="AB461" s="12">
        <v>0</v>
      </c>
    </row>
    <row r="462" spans="1:28" s="158" customFormat="1" ht="15" x14ac:dyDescent="0.25">
      <c r="A462" s="12">
        <v>452</v>
      </c>
      <c r="B462" s="12" t="s">
        <v>14</v>
      </c>
      <c r="C462" s="12">
        <v>4586</v>
      </c>
      <c r="D462" s="12">
        <v>140</v>
      </c>
      <c r="E462" s="12" t="s">
        <v>128</v>
      </c>
      <c r="F462" s="12">
        <v>1</v>
      </c>
      <c r="G462" s="12">
        <v>4</v>
      </c>
      <c r="H462" s="12"/>
      <c r="I462" s="12"/>
      <c r="J462" s="12">
        <f t="shared" si="34"/>
        <v>1600</v>
      </c>
      <c r="K462" s="12">
        <v>75</v>
      </c>
      <c r="L462" s="12">
        <f t="shared" si="35"/>
        <v>120000</v>
      </c>
      <c r="M462" s="12"/>
      <c r="N462" s="12"/>
      <c r="O462" s="12"/>
      <c r="P462" s="12"/>
      <c r="Q462" s="12"/>
      <c r="R462" s="12"/>
      <c r="S462" s="12"/>
      <c r="T462" s="12">
        <f t="shared" si="36"/>
        <v>0</v>
      </c>
      <c r="U462" s="12"/>
      <c r="V462" s="12"/>
      <c r="W462" s="12">
        <f t="shared" si="37"/>
        <v>0</v>
      </c>
      <c r="X462" s="12">
        <f t="shared" si="38"/>
        <v>120000</v>
      </c>
      <c r="Y462" s="12">
        <v>0</v>
      </c>
      <c r="Z462" s="12">
        <v>50</v>
      </c>
      <c r="AA462" s="12">
        <v>0</v>
      </c>
      <c r="AB462" s="12">
        <v>0</v>
      </c>
    </row>
    <row r="463" spans="1:28" s="158" customFormat="1" ht="15" x14ac:dyDescent="0.25">
      <c r="A463" s="12">
        <v>453</v>
      </c>
      <c r="B463" s="12" t="s">
        <v>14</v>
      </c>
      <c r="C463" s="12">
        <v>4003</v>
      </c>
      <c r="D463" s="12">
        <v>60</v>
      </c>
      <c r="E463" s="12" t="s">
        <v>128</v>
      </c>
      <c r="F463" s="12">
        <v>1</v>
      </c>
      <c r="G463" s="12">
        <v>4</v>
      </c>
      <c r="H463" s="12"/>
      <c r="I463" s="12">
        <v>18</v>
      </c>
      <c r="J463" s="12">
        <f t="shared" si="34"/>
        <v>1618</v>
      </c>
      <c r="K463" s="12">
        <v>100</v>
      </c>
      <c r="L463" s="12">
        <f t="shared" si="35"/>
        <v>161800</v>
      </c>
      <c r="M463" s="12"/>
      <c r="N463" s="12"/>
      <c r="O463" s="12"/>
      <c r="P463" s="12"/>
      <c r="Q463" s="12"/>
      <c r="R463" s="12"/>
      <c r="S463" s="12"/>
      <c r="T463" s="12">
        <f t="shared" si="36"/>
        <v>0</v>
      </c>
      <c r="U463" s="12"/>
      <c r="V463" s="12"/>
      <c r="W463" s="12">
        <f t="shared" si="37"/>
        <v>0</v>
      </c>
      <c r="X463" s="12">
        <f t="shared" si="38"/>
        <v>161800</v>
      </c>
      <c r="Y463" s="12">
        <v>0</v>
      </c>
      <c r="Z463" s="12">
        <v>50</v>
      </c>
      <c r="AA463" s="12">
        <v>0</v>
      </c>
      <c r="AB463" s="12">
        <v>0</v>
      </c>
    </row>
    <row r="464" spans="1:28" s="158" customFormat="1" ht="15" x14ac:dyDescent="0.25">
      <c r="A464" s="12">
        <v>454</v>
      </c>
      <c r="B464" s="12" t="s">
        <v>24</v>
      </c>
      <c r="C464" s="12"/>
      <c r="D464" s="12"/>
      <c r="E464" s="12" t="s">
        <v>128</v>
      </c>
      <c r="F464" s="12">
        <v>1</v>
      </c>
      <c r="G464" s="12">
        <v>10</v>
      </c>
      <c r="H464" s="12"/>
      <c r="I464" s="12">
        <v>4</v>
      </c>
      <c r="J464" s="12">
        <f t="shared" si="34"/>
        <v>4004</v>
      </c>
      <c r="K464" s="12">
        <v>75</v>
      </c>
      <c r="L464" s="12">
        <f t="shared" si="35"/>
        <v>300300</v>
      </c>
      <c r="M464" s="12"/>
      <c r="N464" s="12"/>
      <c r="O464" s="12"/>
      <c r="P464" s="12"/>
      <c r="Q464" s="12"/>
      <c r="R464" s="12"/>
      <c r="S464" s="12"/>
      <c r="T464" s="12">
        <f t="shared" si="36"/>
        <v>0</v>
      </c>
      <c r="U464" s="12"/>
      <c r="V464" s="12"/>
      <c r="W464" s="12">
        <f t="shared" si="37"/>
        <v>0</v>
      </c>
      <c r="X464" s="12">
        <f t="shared" si="38"/>
        <v>300300</v>
      </c>
      <c r="Y464" s="12">
        <v>0</v>
      </c>
      <c r="Z464" s="12">
        <v>0</v>
      </c>
      <c r="AA464" s="12">
        <v>300300</v>
      </c>
      <c r="AB464" s="12">
        <v>0.01</v>
      </c>
    </row>
    <row r="465" spans="1:28" s="158" customFormat="1" ht="15" x14ac:dyDescent="0.25">
      <c r="A465" s="12">
        <v>455</v>
      </c>
      <c r="B465" s="12" t="s">
        <v>14</v>
      </c>
      <c r="C465" s="12">
        <v>437</v>
      </c>
      <c r="D465" s="12">
        <v>178</v>
      </c>
      <c r="E465" s="12" t="s">
        <v>129</v>
      </c>
      <c r="F465" s="12">
        <v>2</v>
      </c>
      <c r="G465" s="12"/>
      <c r="H465" s="12">
        <v>3</v>
      </c>
      <c r="I465" s="12">
        <v>16</v>
      </c>
      <c r="J465" s="12">
        <f t="shared" si="34"/>
        <v>316</v>
      </c>
      <c r="K465" s="12">
        <v>430</v>
      </c>
      <c r="L465" s="12">
        <f t="shared" si="35"/>
        <v>135880</v>
      </c>
      <c r="M465" s="12">
        <v>1</v>
      </c>
      <c r="N465" s="12" t="s">
        <v>27</v>
      </c>
      <c r="O465" s="12" t="s">
        <v>16</v>
      </c>
      <c r="P465" s="12">
        <v>2</v>
      </c>
      <c r="Q465" s="12">
        <v>217</v>
      </c>
      <c r="R465" s="12"/>
      <c r="S465" s="12">
        <v>6400</v>
      </c>
      <c r="T465" s="12">
        <f t="shared" si="36"/>
        <v>1388800</v>
      </c>
      <c r="U465" s="12">
        <v>30</v>
      </c>
      <c r="V465" s="12">
        <f>T465*85%</f>
        <v>1180480</v>
      </c>
      <c r="W465" s="12">
        <f t="shared" si="37"/>
        <v>208320</v>
      </c>
      <c r="X465" s="12">
        <f t="shared" si="38"/>
        <v>344200</v>
      </c>
      <c r="Y465" s="12">
        <v>0</v>
      </c>
      <c r="Z465" s="12">
        <v>50</v>
      </c>
      <c r="AA465" s="12">
        <v>0</v>
      </c>
      <c r="AB465" s="12">
        <v>0</v>
      </c>
    </row>
    <row r="466" spans="1:28" s="158" customFormat="1" ht="15" x14ac:dyDescent="0.25">
      <c r="A466" s="12">
        <v>456</v>
      </c>
      <c r="B466" s="12" t="s">
        <v>14</v>
      </c>
      <c r="C466" s="12">
        <v>2468</v>
      </c>
      <c r="D466" s="12">
        <v>125</v>
      </c>
      <c r="E466" s="12" t="s">
        <v>129</v>
      </c>
      <c r="F466" s="12">
        <v>1</v>
      </c>
      <c r="G466" s="12">
        <v>21</v>
      </c>
      <c r="H466" s="12">
        <v>1</v>
      </c>
      <c r="I466" s="12">
        <v>48</v>
      </c>
      <c r="J466" s="12">
        <f t="shared" si="34"/>
        <v>8548</v>
      </c>
      <c r="K466" s="12">
        <v>100</v>
      </c>
      <c r="L466" s="12">
        <f t="shared" si="35"/>
        <v>854800</v>
      </c>
      <c r="M466" s="12"/>
      <c r="N466" s="12"/>
      <c r="O466" s="12"/>
      <c r="P466" s="12"/>
      <c r="Q466" s="12"/>
      <c r="R466" s="12"/>
      <c r="S466" s="12"/>
      <c r="T466" s="12">
        <f t="shared" si="36"/>
        <v>0</v>
      </c>
      <c r="U466" s="12"/>
      <c r="V466" s="12"/>
      <c r="W466" s="12">
        <f t="shared" si="37"/>
        <v>0</v>
      </c>
      <c r="X466" s="12">
        <f t="shared" si="38"/>
        <v>854800</v>
      </c>
      <c r="Y466" s="12">
        <v>0</v>
      </c>
      <c r="Z466" s="12">
        <v>50</v>
      </c>
      <c r="AA466" s="12">
        <v>0</v>
      </c>
      <c r="AB466" s="12">
        <v>0</v>
      </c>
    </row>
    <row r="467" spans="1:28" s="158" customFormat="1" ht="15" x14ac:dyDescent="0.25">
      <c r="A467" s="12">
        <v>457</v>
      </c>
      <c r="B467" s="12" t="s">
        <v>52</v>
      </c>
      <c r="C467" s="12"/>
      <c r="D467" s="12">
        <v>12</v>
      </c>
      <c r="E467" s="12" t="s">
        <v>129</v>
      </c>
      <c r="F467" s="12">
        <v>1</v>
      </c>
      <c r="G467" s="12">
        <v>14</v>
      </c>
      <c r="H467" s="12"/>
      <c r="I467" s="12">
        <v>37</v>
      </c>
      <c r="J467" s="12">
        <f t="shared" si="34"/>
        <v>5637</v>
      </c>
      <c r="K467" s="12">
        <v>75</v>
      </c>
      <c r="L467" s="12">
        <f t="shared" si="35"/>
        <v>422775</v>
      </c>
      <c r="M467" s="12"/>
      <c r="N467" s="12"/>
      <c r="O467" s="12"/>
      <c r="P467" s="12"/>
      <c r="Q467" s="12"/>
      <c r="R467" s="12"/>
      <c r="S467" s="12"/>
      <c r="T467" s="12">
        <f t="shared" si="36"/>
        <v>0</v>
      </c>
      <c r="U467" s="12"/>
      <c r="V467" s="12"/>
      <c r="W467" s="12">
        <f t="shared" si="37"/>
        <v>0</v>
      </c>
      <c r="X467" s="12">
        <f t="shared" si="38"/>
        <v>422775</v>
      </c>
      <c r="Y467" s="12">
        <v>0</v>
      </c>
      <c r="Z467" s="12">
        <v>0</v>
      </c>
      <c r="AA467" s="12">
        <v>422775</v>
      </c>
      <c r="AB467" s="12">
        <v>0.01</v>
      </c>
    </row>
    <row r="468" spans="1:28" s="158" customFormat="1" ht="15" x14ac:dyDescent="0.25">
      <c r="A468" s="12">
        <v>458</v>
      </c>
      <c r="B468" s="12" t="s">
        <v>152</v>
      </c>
      <c r="C468" s="12"/>
      <c r="D468" s="12"/>
      <c r="E468" s="12" t="s">
        <v>130</v>
      </c>
      <c r="F468" s="12">
        <v>2</v>
      </c>
      <c r="G468" s="12"/>
      <c r="H468" s="12"/>
      <c r="I468" s="12"/>
      <c r="J468" s="12">
        <f t="shared" si="34"/>
        <v>0</v>
      </c>
      <c r="K468" s="12"/>
      <c r="L468" s="12">
        <f t="shared" si="35"/>
        <v>0</v>
      </c>
      <c r="M468" s="12">
        <v>1</v>
      </c>
      <c r="N468" s="12" t="s">
        <v>27</v>
      </c>
      <c r="O468" s="12" t="s">
        <v>55</v>
      </c>
      <c r="P468" s="12">
        <v>2</v>
      </c>
      <c r="Q468" s="12">
        <v>128</v>
      </c>
      <c r="R468" s="12"/>
      <c r="S468" s="12">
        <v>6400</v>
      </c>
      <c r="T468" s="12">
        <f t="shared" si="36"/>
        <v>819200</v>
      </c>
      <c r="U468" s="12">
        <v>15</v>
      </c>
      <c r="V468" s="12">
        <f>T468*20%</f>
        <v>163840</v>
      </c>
      <c r="W468" s="12">
        <f t="shared" si="37"/>
        <v>655360</v>
      </c>
      <c r="X468" s="12">
        <f t="shared" si="38"/>
        <v>655360</v>
      </c>
      <c r="Y468" s="12">
        <v>0</v>
      </c>
      <c r="Z468" s="12">
        <v>0</v>
      </c>
      <c r="AA468" s="12">
        <v>655360</v>
      </c>
      <c r="AB468" s="12">
        <v>0.02</v>
      </c>
    </row>
    <row r="469" spans="1:28" s="158" customFormat="1" ht="15" x14ac:dyDescent="0.25">
      <c r="A469" s="12">
        <v>459</v>
      </c>
      <c r="B469" s="12" t="s">
        <v>14</v>
      </c>
      <c r="C469" s="12">
        <v>4818</v>
      </c>
      <c r="D469" s="12">
        <v>161</v>
      </c>
      <c r="E469" s="12" t="s">
        <v>64</v>
      </c>
      <c r="F469" s="12">
        <v>1</v>
      </c>
      <c r="G469" s="12">
        <v>5</v>
      </c>
      <c r="H469" s="12"/>
      <c r="I469" s="12">
        <v>42</v>
      </c>
      <c r="J469" s="12">
        <f t="shared" si="34"/>
        <v>2042</v>
      </c>
      <c r="K469" s="12">
        <v>75</v>
      </c>
      <c r="L469" s="12">
        <f t="shared" si="35"/>
        <v>153150</v>
      </c>
      <c r="M469" s="12"/>
      <c r="N469" s="12"/>
      <c r="O469" s="12"/>
      <c r="P469" s="12"/>
      <c r="Q469" s="12"/>
      <c r="R469" s="12"/>
      <c r="S469" s="12"/>
      <c r="T469" s="12">
        <f t="shared" si="36"/>
        <v>0</v>
      </c>
      <c r="U469" s="12"/>
      <c r="V469" s="12"/>
      <c r="W469" s="12">
        <f t="shared" si="37"/>
        <v>0</v>
      </c>
      <c r="X469" s="12">
        <f t="shared" si="38"/>
        <v>153150</v>
      </c>
      <c r="Y469" s="12">
        <v>0</v>
      </c>
      <c r="Z469" s="12">
        <v>50</v>
      </c>
      <c r="AA469" s="12">
        <v>0</v>
      </c>
      <c r="AB469" s="12">
        <v>0</v>
      </c>
    </row>
    <row r="470" spans="1:28" s="158" customFormat="1" ht="15" x14ac:dyDescent="0.25">
      <c r="A470" s="12">
        <v>460</v>
      </c>
      <c r="B470" s="12" t="s">
        <v>14</v>
      </c>
      <c r="C470" s="12">
        <v>4820</v>
      </c>
      <c r="D470" s="12">
        <v>163</v>
      </c>
      <c r="E470" s="12" t="s">
        <v>110</v>
      </c>
      <c r="F470" s="12">
        <v>1</v>
      </c>
      <c r="G470" s="12">
        <v>2</v>
      </c>
      <c r="H470" s="12">
        <v>1</v>
      </c>
      <c r="I470" s="12">
        <v>35</v>
      </c>
      <c r="J470" s="12">
        <f t="shared" si="34"/>
        <v>935</v>
      </c>
      <c r="K470" s="12">
        <v>75</v>
      </c>
      <c r="L470" s="12">
        <f t="shared" si="35"/>
        <v>70125</v>
      </c>
      <c r="M470" s="12"/>
      <c r="N470" s="12"/>
      <c r="O470" s="12"/>
      <c r="P470" s="12"/>
      <c r="Q470" s="12"/>
      <c r="R470" s="12"/>
      <c r="S470" s="12"/>
      <c r="T470" s="12">
        <f t="shared" si="36"/>
        <v>0</v>
      </c>
      <c r="U470" s="12"/>
      <c r="V470" s="12"/>
      <c r="W470" s="12">
        <f t="shared" si="37"/>
        <v>0</v>
      </c>
      <c r="X470" s="12">
        <f t="shared" si="38"/>
        <v>70125</v>
      </c>
      <c r="Y470" s="12">
        <v>0</v>
      </c>
      <c r="Z470" s="12">
        <v>50</v>
      </c>
      <c r="AA470" s="12">
        <v>0</v>
      </c>
      <c r="AB470" s="12">
        <v>0</v>
      </c>
    </row>
    <row r="471" spans="1:28" s="158" customFormat="1" ht="15" x14ac:dyDescent="0.25">
      <c r="A471" s="12">
        <v>461</v>
      </c>
      <c r="B471" s="12" t="s">
        <v>14</v>
      </c>
      <c r="C471" s="12">
        <v>4819</v>
      </c>
      <c r="D471" s="12">
        <v>162</v>
      </c>
      <c r="E471" s="12" t="s">
        <v>110</v>
      </c>
      <c r="F471" s="12">
        <v>1</v>
      </c>
      <c r="G471" s="12">
        <v>3</v>
      </c>
      <c r="H471" s="12"/>
      <c r="I471" s="12">
        <v>22</v>
      </c>
      <c r="J471" s="12">
        <f t="shared" si="34"/>
        <v>1222</v>
      </c>
      <c r="K471" s="12">
        <v>75</v>
      </c>
      <c r="L471" s="12">
        <f t="shared" si="35"/>
        <v>91650</v>
      </c>
      <c r="M471" s="12"/>
      <c r="N471" s="12"/>
      <c r="O471" s="12"/>
      <c r="P471" s="12"/>
      <c r="Q471" s="12"/>
      <c r="R471" s="12"/>
      <c r="S471" s="12"/>
      <c r="T471" s="12">
        <f t="shared" si="36"/>
        <v>0</v>
      </c>
      <c r="U471" s="12"/>
      <c r="V471" s="12"/>
      <c r="W471" s="12">
        <f t="shared" si="37"/>
        <v>0</v>
      </c>
      <c r="X471" s="12">
        <f t="shared" si="38"/>
        <v>91650</v>
      </c>
      <c r="Y471" s="12">
        <v>0</v>
      </c>
      <c r="Z471" s="12">
        <v>50</v>
      </c>
      <c r="AA471" s="12">
        <v>0</v>
      </c>
      <c r="AB471" s="12">
        <v>0</v>
      </c>
    </row>
    <row r="472" spans="1:28" s="158" customFormat="1" ht="15" x14ac:dyDescent="0.25">
      <c r="A472" s="12">
        <v>462</v>
      </c>
      <c r="B472" s="12" t="s">
        <v>14</v>
      </c>
      <c r="C472" s="12">
        <v>4817</v>
      </c>
      <c r="D472" s="12">
        <v>160</v>
      </c>
      <c r="E472" s="12" t="s">
        <v>110</v>
      </c>
      <c r="F472" s="12">
        <v>1</v>
      </c>
      <c r="G472" s="12">
        <v>3</v>
      </c>
      <c r="H472" s="12"/>
      <c r="I472" s="12">
        <v>22</v>
      </c>
      <c r="J472" s="12">
        <f t="shared" si="34"/>
        <v>1222</v>
      </c>
      <c r="K472" s="12">
        <v>75</v>
      </c>
      <c r="L472" s="12">
        <f t="shared" si="35"/>
        <v>91650</v>
      </c>
      <c r="M472" s="12"/>
      <c r="N472" s="12"/>
      <c r="O472" s="12"/>
      <c r="P472" s="12"/>
      <c r="Q472" s="12"/>
      <c r="R472" s="12"/>
      <c r="S472" s="12"/>
      <c r="T472" s="12">
        <f t="shared" si="36"/>
        <v>0</v>
      </c>
      <c r="U472" s="12"/>
      <c r="V472" s="12"/>
      <c r="W472" s="12">
        <f t="shared" si="37"/>
        <v>0</v>
      </c>
      <c r="X472" s="12">
        <f t="shared" si="38"/>
        <v>91650</v>
      </c>
      <c r="Y472" s="12">
        <v>0</v>
      </c>
      <c r="Z472" s="12">
        <v>50</v>
      </c>
      <c r="AA472" s="12">
        <v>0</v>
      </c>
      <c r="AB472" s="12">
        <v>0</v>
      </c>
    </row>
    <row r="473" spans="1:28" s="158" customFormat="1" ht="15" x14ac:dyDescent="0.25">
      <c r="A473" s="12">
        <v>463</v>
      </c>
      <c r="B473" s="12" t="s">
        <v>14</v>
      </c>
      <c r="C473" s="12">
        <v>536</v>
      </c>
      <c r="D473" s="12">
        <v>307</v>
      </c>
      <c r="E473" s="12" t="s">
        <v>131</v>
      </c>
      <c r="F473" s="12">
        <v>2</v>
      </c>
      <c r="G473" s="12"/>
      <c r="H473" s="12">
        <v>1</v>
      </c>
      <c r="I473" s="12">
        <v>74</v>
      </c>
      <c r="J473" s="12">
        <f t="shared" si="34"/>
        <v>174</v>
      </c>
      <c r="K473" s="12">
        <v>430</v>
      </c>
      <c r="L473" s="12">
        <f t="shared" si="35"/>
        <v>74820</v>
      </c>
      <c r="M473" s="12">
        <v>1</v>
      </c>
      <c r="N473" s="12" t="s">
        <v>27</v>
      </c>
      <c r="O473" s="12" t="s">
        <v>16</v>
      </c>
      <c r="P473" s="12">
        <v>2</v>
      </c>
      <c r="Q473" s="12">
        <v>138</v>
      </c>
      <c r="R473" s="12"/>
      <c r="S473" s="12">
        <v>6400</v>
      </c>
      <c r="T473" s="12">
        <f t="shared" si="36"/>
        <v>883200</v>
      </c>
      <c r="U473" s="12">
        <v>30</v>
      </c>
      <c r="V473" s="12">
        <f>T473*85%</f>
        <v>750720</v>
      </c>
      <c r="W473" s="12">
        <f t="shared" si="37"/>
        <v>132480</v>
      </c>
      <c r="X473" s="12">
        <f t="shared" si="38"/>
        <v>207300</v>
      </c>
      <c r="Y473" s="12">
        <v>0</v>
      </c>
      <c r="Z473" s="12">
        <v>50</v>
      </c>
      <c r="AA473" s="12">
        <v>0</v>
      </c>
      <c r="AB473" s="12">
        <v>0</v>
      </c>
    </row>
    <row r="474" spans="1:28" s="158" customFormat="1" ht="15" x14ac:dyDescent="0.25">
      <c r="A474" s="12">
        <v>464</v>
      </c>
      <c r="B474" s="12" t="s">
        <v>14</v>
      </c>
      <c r="C474" s="12"/>
      <c r="D474" s="12">
        <v>91</v>
      </c>
      <c r="E474" s="12" t="s">
        <v>131</v>
      </c>
      <c r="F474" s="12">
        <v>1</v>
      </c>
      <c r="G474" s="12"/>
      <c r="H474" s="12">
        <v>3</v>
      </c>
      <c r="I474" s="12">
        <v>42</v>
      </c>
      <c r="J474" s="12">
        <f t="shared" si="34"/>
        <v>342</v>
      </c>
      <c r="K474" s="12">
        <v>390</v>
      </c>
      <c r="L474" s="12">
        <f t="shared" si="35"/>
        <v>133380</v>
      </c>
      <c r="M474" s="12"/>
      <c r="N474" s="12"/>
      <c r="O474" s="12"/>
      <c r="P474" s="12"/>
      <c r="Q474" s="12"/>
      <c r="R474" s="12"/>
      <c r="S474" s="12"/>
      <c r="T474" s="12">
        <f t="shared" si="36"/>
        <v>0</v>
      </c>
      <c r="U474" s="12"/>
      <c r="V474" s="12"/>
      <c r="W474" s="12">
        <f t="shared" si="37"/>
        <v>0</v>
      </c>
      <c r="X474" s="12">
        <f t="shared" si="38"/>
        <v>133380</v>
      </c>
      <c r="Y474" s="12">
        <v>0</v>
      </c>
      <c r="Z474" s="12">
        <v>50</v>
      </c>
      <c r="AA474" s="12">
        <v>0</v>
      </c>
      <c r="AB474" s="12">
        <v>0</v>
      </c>
    </row>
    <row r="475" spans="1:28" s="158" customFormat="1" ht="15" x14ac:dyDescent="0.25">
      <c r="A475" s="12">
        <v>465</v>
      </c>
      <c r="B475" s="12" t="s">
        <v>14</v>
      </c>
      <c r="C475" s="12"/>
      <c r="D475" s="12">
        <v>138</v>
      </c>
      <c r="E475" s="12" t="s">
        <v>131</v>
      </c>
      <c r="F475" s="12">
        <v>1</v>
      </c>
      <c r="G475" s="12">
        <v>31</v>
      </c>
      <c r="H475" s="12"/>
      <c r="I475" s="12">
        <v>83</v>
      </c>
      <c r="J475" s="12">
        <f t="shared" si="34"/>
        <v>12483</v>
      </c>
      <c r="K475" s="12">
        <v>75</v>
      </c>
      <c r="L475" s="12">
        <f t="shared" si="35"/>
        <v>936225</v>
      </c>
      <c r="M475" s="12"/>
      <c r="N475" s="12"/>
      <c r="O475" s="12"/>
      <c r="P475" s="12"/>
      <c r="Q475" s="12"/>
      <c r="R475" s="12"/>
      <c r="S475" s="12"/>
      <c r="T475" s="12">
        <f t="shared" si="36"/>
        <v>0</v>
      </c>
      <c r="U475" s="12"/>
      <c r="V475" s="12"/>
      <c r="W475" s="12">
        <f t="shared" si="37"/>
        <v>0</v>
      </c>
      <c r="X475" s="12">
        <f t="shared" si="38"/>
        <v>936225</v>
      </c>
      <c r="Y475" s="12">
        <v>0</v>
      </c>
      <c r="Z475" s="12">
        <v>50</v>
      </c>
      <c r="AA475" s="12">
        <v>0</v>
      </c>
      <c r="AB475" s="12">
        <v>0</v>
      </c>
    </row>
    <row r="476" spans="1:28" s="158" customFormat="1" ht="15" x14ac:dyDescent="0.25">
      <c r="A476" s="12">
        <v>466</v>
      </c>
      <c r="B476" s="159" t="s">
        <v>132</v>
      </c>
      <c r="C476" s="12"/>
      <c r="D476" s="12"/>
      <c r="E476" s="12" t="s">
        <v>131</v>
      </c>
      <c r="F476" s="12">
        <v>1</v>
      </c>
      <c r="G476" s="12">
        <v>3</v>
      </c>
      <c r="H476" s="12"/>
      <c r="I476" s="12">
        <v>20</v>
      </c>
      <c r="J476" s="12">
        <f t="shared" si="34"/>
        <v>1220</v>
      </c>
      <c r="K476" s="12">
        <v>75</v>
      </c>
      <c r="L476" s="12">
        <f t="shared" si="35"/>
        <v>91500</v>
      </c>
      <c r="M476" s="12"/>
      <c r="N476" s="12"/>
      <c r="O476" s="12"/>
      <c r="P476" s="12"/>
      <c r="Q476" s="12"/>
      <c r="R476" s="12"/>
      <c r="S476" s="12"/>
      <c r="T476" s="12">
        <f t="shared" si="36"/>
        <v>0</v>
      </c>
      <c r="U476" s="12"/>
      <c r="V476" s="12"/>
      <c r="W476" s="12">
        <f t="shared" si="37"/>
        <v>0</v>
      </c>
      <c r="X476" s="12">
        <f t="shared" si="38"/>
        <v>91500</v>
      </c>
      <c r="Y476" s="12">
        <v>0</v>
      </c>
      <c r="Z476" s="12">
        <v>0</v>
      </c>
      <c r="AA476" s="12">
        <v>91500</v>
      </c>
      <c r="AB476" s="12">
        <v>0.01</v>
      </c>
    </row>
    <row r="477" spans="1:28" s="158" customFormat="1" ht="15" x14ac:dyDescent="0.25">
      <c r="A477" s="12">
        <v>467</v>
      </c>
      <c r="B477" s="12" t="s">
        <v>14</v>
      </c>
      <c r="C477" s="12">
        <v>532</v>
      </c>
      <c r="D477" s="12">
        <v>303</v>
      </c>
      <c r="E477" s="12" t="s">
        <v>134</v>
      </c>
      <c r="F477" s="12">
        <v>2</v>
      </c>
      <c r="G477" s="12"/>
      <c r="H477" s="12">
        <v>1</v>
      </c>
      <c r="I477" s="12">
        <v>13</v>
      </c>
      <c r="J477" s="12">
        <f t="shared" si="34"/>
        <v>113</v>
      </c>
      <c r="K477" s="12">
        <v>430</v>
      </c>
      <c r="L477" s="12">
        <f t="shared" si="35"/>
        <v>48590</v>
      </c>
      <c r="M477" s="12">
        <v>1</v>
      </c>
      <c r="N477" s="12" t="s">
        <v>27</v>
      </c>
      <c r="O477" s="12" t="s">
        <v>35</v>
      </c>
      <c r="P477" s="12">
        <v>2</v>
      </c>
      <c r="Q477" s="12">
        <v>60</v>
      </c>
      <c r="R477" s="12"/>
      <c r="S477" s="12">
        <v>6400</v>
      </c>
      <c r="T477" s="12">
        <f t="shared" si="36"/>
        <v>384000</v>
      </c>
      <c r="U477" s="12">
        <v>50</v>
      </c>
      <c r="V477" s="12">
        <f>T477*93%</f>
        <v>357120</v>
      </c>
      <c r="W477" s="12">
        <f t="shared" si="37"/>
        <v>26880</v>
      </c>
      <c r="X477" s="12">
        <f t="shared" si="38"/>
        <v>75470</v>
      </c>
      <c r="Y477" s="12">
        <v>0</v>
      </c>
      <c r="Z477" s="12">
        <v>50</v>
      </c>
      <c r="AA477" s="12">
        <v>0</v>
      </c>
      <c r="AB477" s="12">
        <v>0</v>
      </c>
    </row>
    <row r="478" spans="1:28" s="158" customFormat="1" ht="15" x14ac:dyDescent="0.25">
      <c r="A478" s="12">
        <v>468</v>
      </c>
      <c r="B478" s="12" t="s">
        <v>151</v>
      </c>
      <c r="C478" s="12"/>
      <c r="D478" s="12"/>
      <c r="E478" s="12" t="s">
        <v>135</v>
      </c>
      <c r="F478" s="12">
        <v>2</v>
      </c>
      <c r="G478" s="12"/>
      <c r="H478" s="12"/>
      <c r="I478" s="12"/>
      <c r="J478" s="12">
        <f t="shared" si="34"/>
        <v>0</v>
      </c>
      <c r="K478" s="12"/>
      <c r="L478" s="12">
        <f t="shared" si="35"/>
        <v>0</v>
      </c>
      <c r="M478" s="12">
        <v>1</v>
      </c>
      <c r="N478" s="12" t="s">
        <v>27</v>
      </c>
      <c r="O478" s="12" t="s">
        <v>55</v>
      </c>
      <c r="P478" s="12">
        <v>2</v>
      </c>
      <c r="Q478" s="12">
        <v>72</v>
      </c>
      <c r="R478" s="12"/>
      <c r="S478" s="12">
        <v>6400</v>
      </c>
      <c r="T478" s="12">
        <f t="shared" si="36"/>
        <v>460800</v>
      </c>
      <c r="U478" s="12">
        <v>20</v>
      </c>
      <c r="V478" s="12">
        <f>T478*30%</f>
        <v>138240</v>
      </c>
      <c r="W478" s="12">
        <f t="shared" si="37"/>
        <v>322560</v>
      </c>
      <c r="X478" s="12">
        <f t="shared" si="38"/>
        <v>322560</v>
      </c>
      <c r="Y478" s="12">
        <v>0</v>
      </c>
      <c r="Z478" s="12">
        <v>0</v>
      </c>
      <c r="AA478" s="12">
        <v>322560</v>
      </c>
      <c r="AB478" s="12">
        <v>0.02</v>
      </c>
    </row>
    <row r="479" spans="1:28" s="158" customFormat="1" ht="15" x14ac:dyDescent="0.25">
      <c r="A479" s="12">
        <v>469</v>
      </c>
      <c r="B479" s="12" t="s">
        <v>14</v>
      </c>
      <c r="C479" s="12">
        <v>1113</v>
      </c>
      <c r="D479" s="12">
        <v>260</v>
      </c>
      <c r="E479" s="12" t="s">
        <v>136</v>
      </c>
      <c r="F479" s="12">
        <v>2</v>
      </c>
      <c r="G479" s="12"/>
      <c r="H479" s="12"/>
      <c r="I479" s="12">
        <v>52</v>
      </c>
      <c r="J479" s="12">
        <f t="shared" si="34"/>
        <v>52</v>
      </c>
      <c r="K479" s="12">
        <v>430</v>
      </c>
      <c r="L479" s="12">
        <f t="shared" si="35"/>
        <v>22360</v>
      </c>
      <c r="M479" s="12">
        <v>1</v>
      </c>
      <c r="N479" s="12" t="s">
        <v>27</v>
      </c>
      <c r="O479" s="12" t="s">
        <v>16</v>
      </c>
      <c r="P479" s="12">
        <v>2</v>
      </c>
      <c r="Q479" s="12">
        <v>114</v>
      </c>
      <c r="R479" s="12"/>
      <c r="S479" s="12">
        <v>6400</v>
      </c>
      <c r="T479" s="12">
        <f t="shared" si="36"/>
        <v>729600</v>
      </c>
      <c r="U479" s="12">
        <v>20</v>
      </c>
      <c r="V479" s="12">
        <f>T479*75%</f>
        <v>547200</v>
      </c>
      <c r="W479" s="12">
        <f t="shared" si="37"/>
        <v>182400</v>
      </c>
      <c r="X479" s="12">
        <f t="shared" si="38"/>
        <v>204760</v>
      </c>
      <c r="Y479" s="12">
        <v>0</v>
      </c>
      <c r="Z479" s="12">
        <v>50</v>
      </c>
      <c r="AA479" s="12">
        <v>0</v>
      </c>
      <c r="AB479" s="12">
        <v>0</v>
      </c>
    </row>
    <row r="480" spans="1:28" s="158" customFormat="1" ht="15" x14ac:dyDescent="0.25">
      <c r="A480" s="12">
        <v>470</v>
      </c>
      <c r="B480" s="12" t="s">
        <v>14</v>
      </c>
      <c r="C480" s="12">
        <v>2607</v>
      </c>
      <c r="D480" s="12">
        <v>139</v>
      </c>
      <c r="E480" s="12" t="s">
        <v>136</v>
      </c>
      <c r="F480" s="12">
        <v>1</v>
      </c>
      <c r="G480" s="12">
        <v>1</v>
      </c>
      <c r="H480" s="12">
        <v>2</v>
      </c>
      <c r="I480" s="12">
        <v>67</v>
      </c>
      <c r="J480" s="12">
        <f t="shared" si="34"/>
        <v>667</v>
      </c>
      <c r="K480" s="12">
        <v>390</v>
      </c>
      <c r="L480" s="12">
        <f t="shared" si="35"/>
        <v>260130</v>
      </c>
      <c r="M480" s="12"/>
      <c r="N480" s="12"/>
      <c r="O480" s="12"/>
      <c r="P480" s="12"/>
      <c r="Q480" s="12"/>
      <c r="R480" s="12"/>
      <c r="S480" s="12"/>
      <c r="T480" s="12">
        <f t="shared" si="36"/>
        <v>0</v>
      </c>
      <c r="U480" s="12"/>
      <c r="V480" s="12"/>
      <c r="W480" s="12">
        <f t="shared" si="37"/>
        <v>0</v>
      </c>
      <c r="X480" s="12">
        <f t="shared" si="38"/>
        <v>260130</v>
      </c>
      <c r="Y480" s="12">
        <v>0</v>
      </c>
      <c r="Z480" s="12">
        <v>50</v>
      </c>
      <c r="AA480" s="12">
        <v>0</v>
      </c>
      <c r="AB480" s="12">
        <v>0</v>
      </c>
    </row>
    <row r="481" spans="1:28" s="158" customFormat="1" ht="15" x14ac:dyDescent="0.25">
      <c r="A481" s="12">
        <v>471</v>
      </c>
      <c r="B481" s="12" t="s">
        <v>14</v>
      </c>
      <c r="C481" s="12">
        <v>3536</v>
      </c>
      <c r="D481" s="12">
        <v>273</v>
      </c>
      <c r="E481" s="12" t="s">
        <v>136</v>
      </c>
      <c r="F481" s="12">
        <v>1</v>
      </c>
      <c r="G481" s="12">
        <v>13</v>
      </c>
      <c r="H481" s="12">
        <v>1</v>
      </c>
      <c r="I481" s="12">
        <v>32</v>
      </c>
      <c r="J481" s="12">
        <f t="shared" si="34"/>
        <v>5332</v>
      </c>
      <c r="K481" s="12">
        <v>75</v>
      </c>
      <c r="L481" s="12">
        <f t="shared" si="35"/>
        <v>399900</v>
      </c>
      <c r="M481" s="12"/>
      <c r="N481" s="12"/>
      <c r="O481" s="12"/>
      <c r="P481" s="12"/>
      <c r="Q481" s="12"/>
      <c r="R481" s="12"/>
      <c r="S481" s="12"/>
      <c r="T481" s="12">
        <f t="shared" si="36"/>
        <v>0</v>
      </c>
      <c r="U481" s="12"/>
      <c r="V481" s="12"/>
      <c r="W481" s="12">
        <f t="shared" si="37"/>
        <v>0</v>
      </c>
      <c r="X481" s="12">
        <f t="shared" si="38"/>
        <v>399900</v>
      </c>
      <c r="Y481" s="12">
        <v>0</v>
      </c>
      <c r="Z481" s="12">
        <v>50</v>
      </c>
      <c r="AA481" s="12">
        <v>0</v>
      </c>
      <c r="AB481" s="12">
        <v>0</v>
      </c>
    </row>
    <row r="482" spans="1:28" s="158" customFormat="1" ht="15" x14ac:dyDescent="0.25">
      <c r="A482" s="12">
        <v>472</v>
      </c>
      <c r="B482" s="12" t="s">
        <v>14</v>
      </c>
      <c r="C482" s="12">
        <v>5807</v>
      </c>
      <c r="D482" s="12">
        <v>75</v>
      </c>
      <c r="E482" s="12" t="s">
        <v>137</v>
      </c>
      <c r="F482" s="12">
        <v>2</v>
      </c>
      <c r="G482" s="12"/>
      <c r="H482" s="12"/>
      <c r="I482" s="12">
        <v>28</v>
      </c>
      <c r="J482" s="12">
        <f t="shared" si="34"/>
        <v>28</v>
      </c>
      <c r="K482" s="12">
        <v>60</v>
      </c>
      <c r="L482" s="12">
        <f t="shared" si="35"/>
        <v>1680</v>
      </c>
      <c r="M482" s="12">
        <v>1</v>
      </c>
      <c r="N482" s="12" t="s">
        <v>27</v>
      </c>
      <c r="O482" s="12" t="s">
        <v>16</v>
      </c>
      <c r="P482" s="12">
        <v>2</v>
      </c>
      <c r="Q482" s="12">
        <v>90</v>
      </c>
      <c r="R482" s="12"/>
      <c r="S482" s="12">
        <v>6400</v>
      </c>
      <c r="T482" s="12">
        <f t="shared" si="36"/>
        <v>576000</v>
      </c>
      <c r="U482" s="12">
        <v>30</v>
      </c>
      <c r="V482" s="12">
        <f>T482*85%</f>
        <v>489600</v>
      </c>
      <c r="W482" s="12">
        <f t="shared" si="37"/>
        <v>86400</v>
      </c>
      <c r="X482" s="12">
        <f t="shared" si="38"/>
        <v>88080</v>
      </c>
      <c r="Y482" s="12">
        <v>0</v>
      </c>
      <c r="Z482" s="12">
        <v>50</v>
      </c>
      <c r="AA482" s="12">
        <v>0</v>
      </c>
      <c r="AB482" s="12">
        <v>0</v>
      </c>
    </row>
    <row r="483" spans="1:28" s="158" customFormat="1" ht="15" x14ac:dyDescent="0.25">
      <c r="A483" s="12">
        <v>473</v>
      </c>
      <c r="B483" s="12" t="s">
        <v>14</v>
      </c>
      <c r="C483" s="12">
        <v>5806</v>
      </c>
      <c r="D483" s="12">
        <v>504</v>
      </c>
      <c r="E483" s="12" t="s">
        <v>137</v>
      </c>
      <c r="F483" s="12">
        <v>1</v>
      </c>
      <c r="G483" s="12">
        <v>9</v>
      </c>
      <c r="H483" s="12">
        <v>2</v>
      </c>
      <c r="I483" s="12"/>
      <c r="J483" s="12">
        <f t="shared" si="34"/>
        <v>3800</v>
      </c>
      <c r="K483" s="12">
        <v>100</v>
      </c>
      <c r="L483" s="12">
        <f t="shared" si="35"/>
        <v>380000</v>
      </c>
      <c r="M483" s="12"/>
      <c r="N483" s="12"/>
      <c r="O483" s="12"/>
      <c r="P483" s="12"/>
      <c r="Q483" s="12"/>
      <c r="R483" s="12"/>
      <c r="S483" s="12"/>
      <c r="T483" s="12">
        <f t="shared" si="36"/>
        <v>0</v>
      </c>
      <c r="U483" s="12"/>
      <c r="V483" s="12"/>
      <c r="W483" s="12">
        <f t="shared" si="37"/>
        <v>0</v>
      </c>
      <c r="X483" s="12">
        <f t="shared" si="38"/>
        <v>380000</v>
      </c>
      <c r="Y483" s="12">
        <v>0</v>
      </c>
      <c r="Z483" s="12">
        <v>50</v>
      </c>
      <c r="AA483" s="12">
        <v>0</v>
      </c>
      <c r="AB483" s="12">
        <v>0</v>
      </c>
    </row>
    <row r="484" spans="1:28" s="158" customFormat="1" ht="15" x14ac:dyDescent="0.25">
      <c r="A484" s="12">
        <v>474</v>
      </c>
      <c r="B484" s="12" t="s">
        <v>14</v>
      </c>
      <c r="C484" s="12">
        <v>5811</v>
      </c>
      <c r="D484" s="12">
        <v>252</v>
      </c>
      <c r="E484" s="12" t="s">
        <v>137</v>
      </c>
      <c r="F484" s="12">
        <v>1</v>
      </c>
      <c r="G484" s="12"/>
      <c r="H484" s="12">
        <v>2</v>
      </c>
      <c r="I484" s="12">
        <v>8</v>
      </c>
      <c r="J484" s="12">
        <f t="shared" si="34"/>
        <v>208</v>
      </c>
      <c r="K484" s="12">
        <v>75</v>
      </c>
      <c r="L484" s="12">
        <f t="shared" si="35"/>
        <v>15600</v>
      </c>
      <c r="M484" s="12"/>
      <c r="N484" s="12"/>
      <c r="O484" s="12"/>
      <c r="P484" s="12"/>
      <c r="Q484" s="12"/>
      <c r="R484" s="12"/>
      <c r="S484" s="12"/>
      <c r="T484" s="12">
        <f t="shared" si="36"/>
        <v>0</v>
      </c>
      <c r="U484" s="12"/>
      <c r="V484" s="12"/>
      <c r="W484" s="12">
        <f t="shared" si="37"/>
        <v>0</v>
      </c>
      <c r="X484" s="12">
        <f t="shared" si="38"/>
        <v>15600</v>
      </c>
      <c r="Y484" s="12">
        <v>0</v>
      </c>
      <c r="Z484" s="12">
        <v>50</v>
      </c>
      <c r="AA484" s="12">
        <v>0</v>
      </c>
      <c r="AB484" s="12">
        <v>0</v>
      </c>
    </row>
    <row r="485" spans="1:28" s="158" customFormat="1" ht="15" x14ac:dyDescent="0.25">
      <c r="A485" s="12">
        <v>475</v>
      </c>
      <c r="B485" s="12" t="s">
        <v>14</v>
      </c>
      <c r="C485" s="12">
        <v>577</v>
      </c>
      <c r="D485" s="12">
        <v>30</v>
      </c>
      <c r="E485" s="12" t="s">
        <v>139</v>
      </c>
      <c r="F485" s="12">
        <v>2</v>
      </c>
      <c r="G485" s="12"/>
      <c r="H485" s="12">
        <v>1</v>
      </c>
      <c r="I485" s="12">
        <v>25</v>
      </c>
      <c r="J485" s="12">
        <f t="shared" si="34"/>
        <v>125</v>
      </c>
      <c r="K485" s="12">
        <v>450</v>
      </c>
      <c r="L485" s="12">
        <f t="shared" si="35"/>
        <v>56250</v>
      </c>
      <c r="M485" s="12">
        <v>1</v>
      </c>
      <c r="N485" s="12" t="s">
        <v>27</v>
      </c>
      <c r="O485" s="12" t="s">
        <v>16</v>
      </c>
      <c r="P485" s="12">
        <v>2</v>
      </c>
      <c r="Q485" s="12">
        <v>117</v>
      </c>
      <c r="R485" s="12"/>
      <c r="S485" s="12">
        <v>6400</v>
      </c>
      <c r="T485" s="12">
        <f t="shared" si="36"/>
        <v>748800</v>
      </c>
      <c r="U485" s="12">
        <v>20</v>
      </c>
      <c r="V485" s="12">
        <f>T485*75%</f>
        <v>561600</v>
      </c>
      <c r="W485" s="12">
        <f t="shared" si="37"/>
        <v>187200</v>
      </c>
      <c r="X485" s="12">
        <f t="shared" si="38"/>
        <v>243450</v>
      </c>
      <c r="Y485" s="12">
        <v>0</v>
      </c>
      <c r="Z485" s="12">
        <v>50</v>
      </c>
      <c r="AA485" s="12">
        <v>0</v>
      </c>
      <c r="AB485" s="12">
        <v>0</v>
      </c>
    </row>
    <row r="486" spans="1:28" s="158" customFormat="1" ht="15" x14ac:dyDescent="0.25">
      <c r="A486" s="12">
        <v>476</v>
      </c>
      <c r="B486" s="12" t="s">
        <v>14</v>
      </c>
      <c r="C486" s="12">
        <v>4522</v>
      </c>
      <c r="D486" s="12">
        <v>323</v>
      </c>
      <c r="E486" s="12" t="s">
        <v>139</v>
      </c>
      <c r="F486" s="12">
        <v>1</v>
      </c>
      <c r="G486" s="12">
        <v>3</v>
      </c>
      <c r="H486" s="12"/>
      <c r="I486" s="12">
        <v>47</v>
      </c>
      <c r="J486" s="12">
        <f t="shared" si="34"/>
        <v>1247</v>
      </c>
      <c r="K486" s="12">
        <v>110</v>
      </c>
      <c r="L486" s="12">
        <f t="shared" si="35"/>
        <v>137170</v>
      </c>
      <c r="M486" s="12"/>
      <c r="N486" s="12"/>
      <c r="O486" s="12"/>
      <c r="P486" s="12"/>
      <c r="Q486" s="12"/>
      <c r="R486" s="12"/>
      <c r="S486" s="12"/>
      <c r="T486" s="12">
        <f t="shared" si="36"/>
        <v>0</v>
      </c>
      <c r="U486" s="12"/>
      <c r="V486" s="12"/>
      <c r="W486" s="12">
        <f t="shared" si="37"/>
        <v>0</v>
      </c>
      <c r="X486" s="12">
        <f t="shared" si="38"/>
        <v>137170</v>
      </c>
      <c r="Y486" s="12">
        <v>0</v>
      </c>
      <c r="Z486" s="12">
        <v>50</v>
      </c>
      <c r="AA486" s="12">
        <v>0</v>
      </c>
      <c r="AB486" s="12">
        <v>0</v>
      </c>
    </row>
    <row r="487" spans="1:28" s="158" customFormat="1" ht="15" x14ac:dyDescent="0.25">
      <c r="A487" s="12">
        <v>477</v>
      </c>
      <c r="B487" s="12" t="s">
        <v>14</v>
      </c>
      <c r="C487" s="12">
        <v>4521</v>
      </c>
      <c r="D487" s="12">
        <v>322</v>
      </c>
      <c r="E487" s="12" t="s">
        <v>139</v>
      </c>
      <c r="F487" s="12">
        <v>1</v>
      </c>
      <c r="G487" s="12"/>
      <c r="H487" s="12">
        <v>2</v>
      </c>
      <c r="I487" s="12">
        <v>88</v>
      </c>
      <c r="J487" s="12">
        <f t="shared" si="34"/>
        <v>288</v>
      </c>
      <c r="K487" s="12">
        <v>150</v>
      </c>
      <c r="L487" s="12">
        <f t="shared" si="35"/>
        <v>43200</v>
      </c>
      <c r="M487" s="12"/>
      <c r="N487" s="12"/>
      <c r="O487" s="12"/>
      <c r="P487" s="12"/>
      <c r="Q487" s="12"/>
      <c r="R487" s="12"/>
      <c r="S487" s="12"/>
      <c r="T487" s="12">
        <f t="shared" si="36"/>
        <v>0</v>
      </c>
      <c r="U487" s="12"/>
      <c r="V487" s="12"/>
      <c r="W487" s="12">
        <f t="shared" si="37"/>
        <v>0</v>
      </c>
      <c r="X487" s="12">
        <f t="shared" si="38"/>
        <v>43200</v>
      </c>
      <c r="Y487" s="12">
        <v>0</v>
      </c>
      <c r="Z487" s="12">
        <v>50</v>
      </c>
      <c r="AA487" s="12">
        <v>0</v>
      </c>
      <c r="AB487" s="12">
        <v>0</v>
      </c>
    </row>
    <row r="488" spans="1:28" s="158" customFormat="1" ht="15" x14ac:dyDescent="0.25">
      <c r="A488" s="12">
        <v>478</v>
      </c>
      <c r="B488" s="12" t="s">
        <v>14</v>
      </c>
      <c r="C488" s="12">
        <v>4515</v>
      </c>
      <c r="D488" s="12">
        <v>316</v>
      </c>
      <c r="E488" s="12" t="s">
        <v>139</v>
      </c>
      <c r="F488" s="12">
        <v>1</v>
      </c>
      <c r="G488" s="12">
        <v>8</v>
      </c>
      <c r="H488" s="12">
        <v>1</v>
      </c>
      <c r="I488" s="12">
        <v>23</v>
      </c>
      <c r="J488" s="12">
        <f t="shared" si="34"/>
        <v>3323</v>
      </c>
      <c r="K488" s="12">
        <v>75</v>
      </c>
      <c r="L488" s="12">
        <f t="shared" si="35"/>
        <v>249225</v>
      </c>
      <c r="M488" s="12"/>
      <c r="N488" s="12"/>
      <c r="O488" s="12"/>
      <c r="P488" s="12"/>
      <c r="Q488" s="12"/>
      <c r="R488" s="12"/>
      <c r="S488" s="12"/>
      <c r="T488" s="12">
        <f t="shared" si="36"/>
        <v>0</v>
      </c>
      <c r="U488" s="12"/>
      <c r="V488" s="12"/>
      <c r="W488" s="12">
        <f t="shared" si="37"/>
        <v>0</v>
      </c>
      <c r="X488" s="12">
        <f t="shared" si="38"/>
        <v>249225</v>
      </c>
      <c r="Y488" s="12">
        <v>0</v>
      </c>
      <c r="Z488" s="12">
        <v>50</v>
      </c>
      <c r="AA488" s="12">
        <v>0</v>
      </c>
      <c r="AB488" s="12">
        <v>0</v>
      </c>
    </row>
    <row r="489" spans="1:28" s="158" customFormat="1" ht="15" x14ac:dyDescent="0.25">
      <c r="A489" s="12">
        <v>479</v>
      </c>
      <c r="B489" s="12" t="s">
        <v>14</v>
      </c>
      <c r="C489" s="12"/>
      <c r="D489" s="12"/>
      <c r="E489" s="12" t="s">
        <v>140</v>
      </c>
      <c r="F489" s="12">
        <v>2</v>
      </c>
      <c r="G489" s="12"/>
      <c r="H489" s="12"/>
      <c r="I489" s="12"/>
      <c r="J489" s="12">
        <f t="shared" si="34"/>
        <v>0</v>
      </c>
      <c r="K489" s="12"/>
      <c r="L489" s="12">
        <f t="shared" si="35"/>
        <v>0</v>
      </c>
      <c r="M489" s="12">
        <v>1</v>
      </c>
      <c r="N489" s="12" t="s">
        <v>27</v>
      </c>
      <c r="O489" s="12" t="s">
        <v>16</v>
      </c>
      <c r="P489" s="12">
        <v>2</v>
      </c>
      <c r="Q489" s="12">
        <v>168</v>
      </c>
      <c r="R489" s="12"/>
      <c r="S489" s="12">
        <v>6400</v>
      </c>
      <c r="T489" s="12">
        <f t="shared" si="36"/>
        <v>1075200</v>
      </c>
      <c r="U489" s="12">
        <v>30</v>
      </c>
      <c r="V489" s="12">
        <f>T489*85%</f>
        <v>913920</v>
      </c>
      <c r="W489" s="12">
        <f t="shared" si="37"/>
        <v>161280</v>
      </c>
      <c r="X489" s="12">
        <f t="shared" si="38"/>
        <v>161280</v>
      </c>
      <c r="Y489" s="12">
        <v>0</v>
      </c>
      <c r="Z489" s="12">
        <v>50</v>
      </c>
      <c r="AA489" s="12">
        <v>0</v>
      </c>
      <c r="AB489" s="12">
        <v>0</v>
      </c>
    </row>
    <row r="490" spans="1:28" s="158" customFormat="1" ht="15" x14ac:dyDescent="0.25">
      <c r="A490" s="12">
        <v>480</v>
      </c>
      <c r="B490" s="12" t="s">
        <v>14</v>
      </c>
      <c r="C490" s="12">
        <v>5153</v>
      </c>
      <c r="D490" s="12">
        <v>72</v>
      </c>
      <c r="E490" s="12" t="s">
        <v>141</v>
      </c>
      <c r="F490" s="12">
        <v>2</v>
      </c>
      <c r="G490" s="12"/>
      <c r="H490" s="12"/>
      <c r="I490" s="12">
        <v>22</v>
      </c>
      <c r="J490" s="12">
        <f t="shared" si="34"/>
        <v>22</v>
      </c>
      <c r="K490" s="12">
        <v>430</v>
      </c>
      <c r="L490" s="12">
        <f t="shared" si="35"/>
        <v>9460</v>
      </c>
      <c r="M490" s="12">
        <v>1</v>
      </c>
      <c r="N490" s="12" t="s">
        <v>27</v>
      </c>
      <c r="O490" s="12" t="s">
        <v>16</v>
      </c>
      <c r="P490" s="12">
        <v>2</v>
      </c>
      <c r="Q490" s="12">
        <v>116</v>
      </c>
      <c r="R490" s="12"/>
      <c r="S490" s="12">
        <v>6400</v>
      </c>
      <c r="T490" s="12">
        <f t="shared" si="36"/>
        <v>742400</v>
      </c>
      <c r="U490" s="12">
        <v>20</v>
      </c>
      <c r="V490" s="12">
        <f>T490*75%</f>
        <v>556800</v>
      </c>
      <c r="W490" s="12">
        <f t="shared" si="37"/>
        <v>185600</v>
      </c>
      <c r="X490" s="12">
        <f t="shared" si="38"/>
        <v>195060</v>
      </c>
      <c r="Y490" s="12">
        <v>0</v>
      </c>
      <c r="Z490" s="12">
        <v>50</v>
      </c>
      <c r="AA490" s="12">
        <v>0</v>
      </c>
      <c r="AB490" s="12">
        <v>0</v>
      </c>
    </row>
    <row r="491" spans="1:28" s="158" customFormat="1" ht="15" x14ac:dyDescent="0.25">
      <c r="A491" s="12">
        <v>481</v>
      </c>
      <c r="B491" s="12" t="s">
        <v>14</v>
      </c>
      <c r="C491" s="12">
        <v>5871</v>
      </c>
      <c r="D491" s="12">
        <v>84</v>
      </c>
      <c r="E491" s="12" t="s">
        <v>142</v>
      </c>
      <c r="F491" s="12">
        <v>2</v>
      </c>
      <c r="G491" s="12"/>
      <c r="H491" s="12"/>
      <c r="I491" s="12">
        <v>94</v>
      </c>
      <c r="J491" s="12">
        <f t="shared" si="34"/>
        <v>94</v>
      </c>
      <c r="K491" s="12">
        <v>75</v>
      </c>
      <c r="L491" s="12">
        <f t="shared" si="35"/>
        <v>7050</v>
      </c>
      <c r="M491" s="12">
        <v>1</v>
      </c>
      <c r="N491" s="12" t="s">
        <v>27</v>
      </c>
      <c r="O491" s="12" t="s">
        <v>16</v>
      </c>
      <c r="P491" s="12">
        <v>2</v>
      </c>
      <c r="Q491" s="12">
        <v>148</v>
      </c>
      <c r="R491" s="12"/>
      <c r="S491" s="12">
        <v>6400</v>
      </c>
      <c r="T491" s="12">
        <f t="shared" si="36"/>
        <v>947200</v>
      </c>
      <c r="U491" s="12">
        <v>20</v>
      </c>
      <c r="V491" s="12">
        <f>T491*75%</f>
        <v>710400</v>
      </c>
      <c r="W491" s="12">
        <f t="shared" si="37"/>
        <v>236800</v>
      </c>
      <c r="X491" s="12">
        <f t="shared" si="38"/>
        <v>243850</v>
      </c>
      <c r="Y491" s="12">
        <v>0</v>
      </c>
      <c r="Z491" s="12">
        <v>50</v>
      </c>
      <c r="AA491" s="12">
        <v>0</v>
      </c>
      <c r="AB491" s="12">
        <v>0</v>
      </c>
    </row>
    <row r="492" spans="1:28" s="158" customFormat="1" ht="15" x14ac:dyDescent="0.25">
      <c r="A492" s="12">
        <v>482</v>
      </c>
      <c r="B492" s="12" t="s">
        <v>14</v>
      </c>
      <c r="C492" s="12">
        <v>3563</v>
      </c>
      <c r="D492" s="12">
        <v>223</v>
      </c>
      <c r="E492" s="12" t="s">
        <v>142</v>
      </c>
      <c r="F492" s="12">
        <v>1</v>
      </c>
      <c r="G492" s="12">
        <v>1</v>
      </c>
      <c r="H492" s="12">
        <v>1</v>
      </c>
      <c r="I492" s="12">
        <v>7</v>
      </c>
      <c r="J492" s="12">
        <f t="shared" si="34"/>
        <v>507</v>
      </c>
      <c r="K492" s="12">
        <v>390</v>
      </c>
      <c r="L492" s="12">
        <f t="shared" si="35"/>
        <v>197730</v>
      </c>
      <c r="M492" s="12"/>
      <c r="N492" s="12"/>
      <c r="O492" s="12"/>
      <c r="P492" s="12"/>
      <c r="Q492" s="12"/>
      <c r="R492" s="12"/>
      <c r="S492" s="12"/>
      <c r="T492" s="12">
        <f t="shared" si="36"/>
        <v>0</v>
      </c>
      <c r="U492" s="12"/>
      <c r="V492" s="12"/>
      <c r="W492" s="12">
        <f t="shared" si="37"/>
        <v>0</v>
      </c>
      <c r="X492" s="12">
        <f t="shared" si="38"/>
        <v>197730</v>
      </c>
      <c r="Y492" s="12">
        <v>0</v>
      </c>
      <c r="Z492" s="12">
        <v>50</v>
      </c>
      <c r="AA492" s="12">
        <v>0</v>
      </c>
      <c r="AB492" s="12">
        <v>0</v>
      </c>
    </row>
    <row r="493" spans="1:28" s="158" customFormat="1" ht="15" x14ac:dyDescent="0.25">
      <c r="A493" s="12">
        <v>483</v>
      </c>
      <c r="B493" s="12" t="s">
        <v>14</v>
      </c>
      <c r="C493" s="12">
        <v>5337</v>
      </c>
      <c r="D493" s="12">
        <v>42</v>
      </c>
      <c r="E493" s="12" t="s">
        <v>142</v>
      </c>
      <c r="F493" s="12">
        <v>1</v>
      </c>
      <c r="G493" s="12">
        <v>4</v>
      </c>
      <c r="H493" s="12">
        <v>1</v>
      </c>
      <c r="I493" s="12">
        <v>9</v>
      </c>
      <c r="J493" s="12">
        <f t="shared" si="34"/>
        <v>1709</v>
      </c>
      <c r="K493" s="12">
        <v>75</v>
      </c>
      <c r="L493" s="12">
        <f t="shared" si="35"/>
        <v>128175</v>
      </c>
      <c r="M493" s="12"/>
      <c r="N493" s="12"/>
      <c r="O493" s="12"/>
      <c r="P493" s="12"/>
      <c r="Q493" s="12"/>
      <c r="R493" s="12"/>
      <c r="S493" s="12"/>
      <c r="T493" s="12">
        <f t="shared" si="36"/>
        <v>0</v>
      </c>
      <c r="U493" s="12"/>
      <c r="V493" s="12"/>
      <c r="W493" s="12">
        <f t="shared" si="37"/>
        <v>0</v>
      </c>
      <c r="X493" s="12">
        <f t="shared" si="38"/>
        <v>128175</v>
      </c>
      <c r="Y493" s="12">
        <v>0</v>
      </c>
      <c r="Z493" s="12">
        <v>50</v>
      </c>
      <c r="AA493" s="12">
        <v>0</v>
      </c>
      <c r="AB493" s="12">
        <v>0</v>
      </c>
    </row>
    <row r="494" spans="1:28" s="158" customFormat="1" ht="15" x14ac:dyDescent="0.25">
      <c r="A494" s="12">
        <v>484</v>
      </c>
      <c r="B494" s="12" t="s">
        <v>14</v>
      </c>
      <c r="C494" s="12">
        <v>4409</v>
      </c>
      <c r="D494" s="12">
        <v>140</v>
      </c>
      <c r="E494" s="12" t="s">
        <v>142</v>
      </c>
      <c r="F494" s="12">
        <v>1</v>
      </c>
      <c r="G494" s="12">
        <v>4</v>
      </c>
      <c r="H494" s="12">
        <v>3</v>
      </c>
      <c r="I494" s="12">
        <v>34</v>
      </c>
      <c r="J494" s="12">
        <f t="shared" si="34"/>
        <v>1934</v>
      </c>
      <c r="K494" s="12">
        <v>75</v>
      </c>
      <c r="L494" s="12">
        <f t="shared" si="35"/>
        <v>145050</v>
      </c>
      <c r="M494" s="12"/>
      <c r="N494" s="12"/>
      <c r="O494" s="12"/>
      <c r="P494" s="12"/>
      <c r="Q494" s="12"/>
      <c r="R494" s="12"/>
      <c r="S494" s="12"/>
      <c r="T494" s="12">
        <f t="shared" si="36"/>
        <v>0</v>
      </c>
      <c r="U494" s="12"/>
      <c r="V494" s="12"/>
      <c r="W494" s="12">
        <f t="shared" si="37"/>
        <v>0</v>
      </c>
      <c r="X494" s="12">
        <f t="shared" si="38"/>
        <v>145050</v>
      </c>
      <c r="Y494" s="12">
        <v>0</v>
      </c>
      <c r="Z494" s="12">
        <v>50</v>
      </c>
      <c r="AA494" s="12">
        <v>0</v>
      </c>
      <c r="AB494" s="12">
        <v>0</v>
      </c>
    </row>
    <row r="495" spans="1:28" s="158" customFormat="1" ht="15" x14ac:dyDescent="0.25">
      <c r="A495" s="12">
        <v>485</v>
      </c>
      <c r="B495" s="12" t="s">
        <v>14</v>
      </c>
      <c r="C495" s="12">
        <v>4548</v>
      </c>
      <c r="D495" s="12">
        <v>63</v>
      </c>
      <c r="E495" s="12" t="s">
        <v>142</v>
      </c>
      <c r="F495" s="12">
        <v>1</v>
      </c>
      <c r="G495" s="12"/>
      <c r="H495" s="12"/>
      <c r="I495" s="12">
        <v>79</v>
      </c>
      <c r="J495" s="12">
        <f t="shared" si="34"/>
        <v>79</v>
      </c>
      <c r="K495" s="12">
        <v>180</v>
      </c>
      <c r="L495" s="12">
        <f t="shared" si="35"/>
        <v>14220</v>
      </c>
      <c r="M495" s="12"/>
      <c r="N495" s="12"/>
      <c r="O495" s="12"/>
      <c r="P495" s="12"/>
      <c r="Q495" s="12"/>
      <c r="R495" s="12"/>
      <c r="S495" s="12"/>
      <c r="T495" s="12">
        <f t="shared" si="36"/>
        <v>0</v>
      </c>
      <c r="U495" s="12"/>
      <c r="V495" s="12"/>
      <c r="W495" s="12">
        <f t="shared" si="37"/>
        <v>0</v>
      </c>
      <c r="X495" s="12">
        <f t="shared" si="38"/>
        <v>14220</v>
      </c>
      <c r="Y495" s="12">
        <v>0</v>
      </c>
      <c r="Z495" s="12">
        <v>50</v>
      </c>
      <c r="AA495" s="12">
        <v>0</v>
      </c>
      <c r="AB495" s="12">
        <v>0</v>
      </c>
    </row>
    <row r="496" spans="1:28" s="158" customFormat="1" ht="15" x14ac:dyDescent="0.25">
      <c r="A496" s="12">
        <v>486</v>
      </c>
      <c r="B496" s="12" t="s">
        <v>14</v>
      </c>
      <c r="C496" s="12">
        <v>2818</v>
      </c>
      <c r="D496" s="12">
        <v>365</v>
      </c>
      <c r="E496" s="12" t="s">
        <v>142</v>
      </c>
      <c r="F496" s="12">
        <v>1</v>
      </c>
      <c r="G496" s="12">
        <v>10</v>
      </c>
      <c r="H496" s="12">
        <v>1</v>
      </c>
      <c r="I496" s="12">
        <v>25</v>
      </c>
      <c r="J496" s="12">
        <f t="shared" si="34"/>
        <v>4125</v>
      </c>
      <c r="K496" s="12">
        <v>75</v>
      </c>
      <c r="L496" s="12">
        <f t="shared" si="35"/>
        <v>309375</v>
      </c>
      <c r="M496" s="12"/>
      <c r="N496" s="12"/>
      <c r="O496" s="12"/>
      <c r="P496" s="12"/>
      <c r="Q496" s="12"/>
      <c r="R496" s="12"/>
      <c r="S496" s="12"/>
      <c r="T496" s="12">
        <f t="shared" si="36"/>
        <v>0</v>
      </c>
      <c r="U496" s="12"/>
      <c r="V496" s="12"/>
      <c r="W496" s="12">
        <f t="shared" si="37"/>
        <v>0</v>
      </c>
      <c r="X496" s="12">
        <f t="shared" si="38"/>
        <v>309375</v>
      </c>
      <c r="Y496" s="12">
        <v>0</v>
      </c>
      <c r="Z496" s="12">
        <v>50</v>
      </c>
      <c r="AA496" s="12">
        <v>0</v>
      </c>
      <c r="AB496" s="12">
        <v>0</v>
      </c>
    </row>
    <row r="497" spans="1:28" s="158" customFormat="1" ht="15" x14ac:dyDescent="0.25">
      <c r="A497" s="12">
        <v>487</v>
      </c>
      <c r="B497" s="12" t="s">
        <v>14</v>
      </c>
      <c r="C497" s="12">
        <v>4495</v>
      </c>
      <c r="D497" s="12">
        <v>335</v>
      </c>
      <c r="E497" s="12" t="s">
        <v>64</v>
      </c>
      <c r="F497" s="12">
        <v>1</v>
      </c>
      <c r="G497" s="12">
        <v>3</v>
      </c>
      <c r="H497" s="12">
        <v>3</v>
      </c>
      <c r="I497" s="12">
        <v>30</v>
      </c>
      <c r="J497" s="12">
        <f t="shared" si="34"/>
        <v>1530</v>
      </c>
      <c r="K497" s="12">
        <v>280</v>
      </c>
      <c r="L497" s="12">
        <f t="shared" si="35"/>
        <v>428400</v>
      </c>
      <c r="M497" s="12"/>
      <c r="N497" s="12"/>
      <c r="O497" s="12"/>
      <c r="P497" s="12"/>
      <c r="Q497" s="12"/>
      <c r="R497" s="12"/>
      <c r="S497" s="12"/>
      <c r="T497" s="12">
        <f t="shared" si="36"/>
        <v>0</v>
      </c>
      <c r="U497" s="12"/>
      <c r="V497" s="12"/>
      <c r="W497" s="12">
        <f t="shared" si="37"/>
        <v>0</v>
      </c>
      <c r="X497" s="12">
        <f t="shared" si="38"/>
        <v>428400</v>
      </c>
      <c r="Y497" s="12">
        <v>0</v>
      </c>
      <c r="Z497" s="12">
        <v>50</v>
      </c>
      <c r="AA497" s="12">
        <v>0</v>
      </c>
      <c r="AB497" s="12">
        <v>0</v>
      </c>
    </row>
    <row r="498" spans="1:28" s="158" customFormat="1" ht="15" x14ac:dyDescent="0.25">
      <c r="A498" s="12">
        <v>488</v>
      </c>
      <c r="B498" s="12" t="s">
        <v>14</v>
      </c>
      <c r="C498" s="12"/>
      <c r="D498" s="12"/>
      <c r="E498" s="12" t="s">
        <v>144</v>
      </c>
      <c r="F498" s="12">
        <v>2</v>
      </c>
      <c r="G498" s="12"/>
      <c r="H498" s="12"/>
      <c r="I498" s="12"/>
      <c r="J498" s="12">
        <f t="shared" si="34"/>
        <v>0</v>
      </c>
      <c r="K498" s="12"/>
      <c r="L498" s="12">
        <f t="shared" si="35"/>
        <v>0</v>
      </c>
      <c r="M498" s="12">
        <v>1</v>
      </c>
      <c r="N498" s="12" t="s">
        <v>27</v>
      </c>
      <c r="O498" s="12" t="s">
        <v>16</v>
      </c>
      <c r="P498" s="12">
        <v>2</v>
      </c>
      <c r="Q498" s="12">
        <v>72</v>
      </c>
      <c r="R498" s="12"/>
      <c r="S498" s="12">
        <v>6400</v>
      </c>
      <c r="T498" s="12">
        <f t="shared" si="36"/>
        <v>460800</v>
      </c>
      <c r="U498" s="12">
        <v>20</v>
      </c>
      <c r="V498" s="12">
        <f>T498*75%</f>
        <v>345600</v>
      </c>
      <c r="W498" s="12">
        <f t="shared" si="37"/>
        <v>115200</v>
      </c>
      <c r="X498" s="12">
        <f t="shared" si="38"/>
        <v>115200</v>
      </c>
      <c r="Y498" s="12">
        <v>0</v>
      </c>
      <c r="Z498" s="12">
        <v>50</v>
      </c>
      <c r="AA498" s="12">
        <v>0</v>
      </c>
      <c r="AB498" s="12">
        <v>0</v>
      </c>
    </row>
    <row r="499" spans="1:28" s="158" customFormat="1" ht="15" x14ac:dyDescent="0.25">
      <c r="A499" s="12">
        <v>489</v>
      </c>
      <c r="B499" s="12" t="s">
        <v>24</v>
      </c>
      <c r="C499" s="12"/>
      <c r="D499" s="12"/>
      <c r="E499" s="12" t="s">
        <v>144</v>
      </c>
      <c r="F499" s="12">
        <v>1</v>
      </c>
      <c r="G499" s="12">
        <v>3</v>
      </c>
      <c r="H499" s="12"/>
      <c r="I499" s="12"/>
      <c r="J499" s="12">
        <f t="shared" si="34"/>
        <v>1200</v>
      </c>
      <c r="K499" s="12">
        <v>75</v>
      </c>
      <c r="L499" s="12">
        <f t="shared" si="35"/>
        <v>90000</v>
      </c>
      <c r="M499" s="12"/>
      <c r="N499" s="12"/>
      <c r="O499" s="12"/>
      <c r="P499" s="12"/>
      <c r="Q499" s="12"/>
      <c r="R499" s="12"/>
      <c r="S499" s="12"/>
      <c r="T499" s="12">
        <f t="shared" si="36"/>
        <v>0</v>
      </c>
      <c r="U499" s="12"/>
      <c r="V499" s="12"/>
      <c r="W499" s="12">
        <f t="shared" si="37"/>
        <v>0</v>
      </c>
      <c r="X499" s="12">
        <f t="shared" si="38"/>
        <v>90000</v>
      </c>
      <c r="Y499" s="12">
        <v>0</v>
      </c>
      <c r="Z499" s="12">
        <v>0</v>
      </c>
      <c r="AA499" s="12">
        <v>90000</v>
      </c>
      <c r="AB499" s="12">
        <v>0.01</v>
      </c>
    </row>
    <row r="500" spans="1:28" s="158" customFormat="1" ht="15" x14ac:dyDescent="0.25">
      <c r="A500" s="12">
        <v>490</v>
      </c>
      <c r="B500" s="12" t="s">
        <v>14</v>
      </c>
      <c r="C500" s="12">
        <v>1810</v>
      </c>
      <c r="D500" s="12">
        <v>10</v>
      </c>
      <c r="E500" s="12" t="s">
        <v>144</v>
      </c>
      <c r="F500" s="12">
        <v>1</v>
      </c>
      <c r="G500" s="12">
        <v>4</v>
      </c>
      <c r="H500" s="12">
        <v>3</v>
      </c>
      <c r="I500" s="12">
        <v>87</v>
      </c>
      <c r="J500" s="12">
        <f t="shared" si="34"/>
        <v>1987</v>
      </c>
      <c r="K500" s="12">
        <v>100</v>
      </c>
      <c r="L500" s="12">
        <f t="shared" si="35"/>
        <v>198700</v>
      </c>
      <c r="M500" s="12"/>
      <c r="N500" s="12"/>
      <c r="O500" s="12"/>
      <c r="P500" s="12"/>
      <c r="Q500" s="12"/>
      <c r="R500" s="12"/>
      <c r="S500" s="12"/>
      <c r="T500" s="12">
        <f t="shared" si="36"/>
        <v>0</v>
      </c>
      <c r="U500" s="12"/>
      <c r="V500" s="12"/>
      <c r="W500" s="12">
        <f t="shared" si="37"/>
        <v>0</v>
      </c>
      <c r="X500" s="12">
        <f t="shared" si="38"/>
        <v>198700</v>
      </c>
      <c r="Y500" s="12">
        <v>0</v>
      </c>
      <c r="Z500" s="12">
        <v>50</v>
      </c>
      <c r="AA500" s="12">
        <v>0</v>
      </c>
      <c r="AB500" s="12">
        <v>0</v>
      </c>
    </row>
    <row r="501" spans="1:28" s="158" customFormat="1" ht="15" x14ac:dyDescent="0.25">
      <c r="A501" s="12">
        <v>491</v>
      </c>
      <c r="B501" s="12" t="s">
        <v>14</v>
      </c>
      <c r="C501" s="12">
        <v>4637</v>
      </c>
      <c r="D501" s="12">
        <v>17</v>
      </c>
      <c r="E501" s="12" t="s">
        <v>144</v>
      </c>
      <c r="F501" s="12">
        <v>1</v>
      </c>
      <c r="G501" s="12">
        <v>6</v>
      </c>
      <c r="H501" s="12"/>
      <c r="I501" s="12"/>
      <c r="J501" s="12">
        <f t="shared" si="34"/>
        <v>2400</v>
      </c>
      <c r="K501" s="12">
        <v>240</v>
      </c>
      <c r="L501" s="12">
        <f t="shared" si="35"/>
        <v>576000</v>
      </c>
      <c r="M501" s="12"/>
      <c r="N501" s="12"/>
      <c r="O501" s="12"/>
      <c r="P501" s="12"/>
      <c r="Q501" s="12"/>
      <c r="R501" s="12"/>
      <c r="S501" s="12"/>
      <c r="T501" s="12">
        <f t="shared" si="36"/>
        <v>0</v>
      </c>
      <c r="U501" s="12"/>
      <c r="V501" s="12"/>
      <c r="W501" s="12">
        <f t="shared" si="37"/>
        <v>0</v>
      </c>
      <c r="X501" s="12">
        <f t="shared" si="38"/>
        <v>576000</v>
      </c>
      <c r="Y501" s="12">
        <v>0</v>
      </c>
      <c r="Z501" s="12">
        <v>50</v>
      </c>
      <c r="AA501" s="12">
        <v>0</v>
      </c>
      <c r="AB501" s="12">
        <v>0</v>
      </c>
    </row>
    <row r="502" spans="1:28" s="158" customFormat="1" ht="15" x14ac:dyDescent="0.25">
      <c r="A502" s="12">
        <v>492</v>
      </c>
      <c r="B502" s="12" t="s">
        <v>14</v>
      </c>
      <c r="C502" s="12">
        <v>4873</v>
      </c>
      <c r="D502" s="12">
        <v>59</v>
      </c>
      <c r="E502" s="12" t="s">
        <v>144</v>
      </c>
      <c r="F502" s="12">
        <v>1</v>
      </c>
      <c r="G502" s="12"/>
      <c r="H502" s="12"/>
      <c r="I502" s="12">
        <v>68</v>
      </c>
      <c r="J502" s="12">
        <f t="shared" si="34"/>
        <v>68</v>
      </c>
      <c r="K502" s="12">
        <v>430</v>
      </c>
      <c r="L502" s="12">
        <f t="shared" si="35"/>
        <v>29240</v>
      </c>
      <c r="M502" s="12"/>
      <c r="N502" s="12"/>
      <c r="O502" s="12"/>
      <c r="P502" s="12"/>
      <c r="Q502" s="12"/>
      <c r="R502" s="12"/>
      <c r="S502" s="12"/>
      <c r="T502" s="12">
        <f t="shared" si="36"/>
        <v>0</v>
      </c>
      <c r="U502" s="12"/>
      <c r="V502" s="12"/>
      <c r="W502" s="12">
        <f t="shared" si="37"/>
        <v>0</v>
      </c>
      <c r="X502" s="12">
        <f t="shared" si="38"/>
        <v>29240</v>
      </c>
      <c r="Y502" s="12">
        <v>0</v>
      </c>
      <c r="Z502" s="12">
        <v>50</v>
      </c>
      <c r="AA502" s="12">
        <v>0</v>
      </c>
      <c r="AB502" s="12">
        <v>0</v>
      </c>
    </row>
    <row r="503" spans="1:28" s="158" customFormat="1" ht="15" x14ac:dyDescent="0.25">
      <c r="A503" s="12">
        <v>493</v>
      </c>
      <c r="B503" s="12" t="s">
        <v>14</v>
      </c>
      <c r="C503" s="12">
        <v>1631</v>
      </c>
      <c r="D503" s="12">
        <v>362</v>
      </c>
      <c r="E503" s="12" t="s">
        <v>145</v>
      </c>
      <c r="F503" s="12">
        <v>1</v>
      </c>
      <c r="G503" s="12">
        <v>6</v>
      </c>
      <c r="H503" s="12"/>
      <c r="I503" s="12">
        <v>70</v>
      </c>
      <c r="J503" s="12">
        <f t="shared" si="34"/>
        <v>2470</v>
      </c>
      <c r="K503" s="12">
        <v>75</v>
      </c>
      <c r="L503" s="12">
        <f t="shared" si="35"/>
        <v>185250</v>
      </c>
      <c r="M503" s="12"/>
      <c r="N503" s="12"/>
      <c r="O503" s="12"/>
      <c r="P503" s="12"/>
      <c r="Q503" s="12"/>
      <c r="R503" s="12"/>
      <c r="S503" s="12"/>
      <c r="T503" s="12">
        <f t="shared" si="36"/>
        <v>0</v>
      </c>
      <c r="U503" s="12"/>
      <c r="V503" s="12"/>
      <c r="W503" s="12">
        <f t="shared" si="37"/>
        <v>0</v>
      </c>
      <c r="X503" s="12">
        <f t="shared" si="38"/>
        <v>185250</v>
      </c>
      <c r="Y503" s="12">
        <v>0</v>
      </c>
      <c r="Z503" s="12">
        <v>50</v>
      </c>
      <c r="AA503" s="12">
        <v>0</v>
      </c>
      <c r="AB503" s="12">
        <v>0</v>
      </c>
    </row>
    <row r="504" spans="1:28" s="158" customFormat="1" ht="15" x14ac:dyDescent="0.25">
      <c r="A504" s="12">
        <v>494</v>
      </c>
      <c r="B504" s="12" t="s">
        <v>14</v>
      </c>
      <c r="C504" s="12">
        <v>5418</v>
      </c>
      <c r="D504" s="12">
        <v>171</v>
      </c>
      <c r="E504" s="12" t="s">
        <v>145</v>
      </c>
      <c r="F504" s="12">
        <v>1</v>
      </c>
      <c r="G504" s="12">
        <v>1</v>
      </c>
      <c r="H504" s="12">
        <v>3</v>
      </c>
      <c r="I504" s="12">
        <v>13</v>
      </c>
      <c r="J504" s="12">
        <f t="shared" si="34"/>
        <v>713</v>
      </c>
      <c r="K504" s="12">
        <v>75</v>
      </c>
      <c r="L504" s="12">
        <f t="shared" si="35"/>
        <v>53475</v>
      </c>
      <c r="M504" s="12"/>
      <c r="N504" s="12"/>
      <c r="O504" s="12"/>
      <c r="P504" s="12"/>
      <c r="Q504" s="12"/>
      <c r="R504" s="12"/>
      <c r="S504" s="12"/>
      <c r="T504" s="12">
        <f t="shared" si="36"/>
        <v>0</v>
      </c>
      <c r="U504" s="12"/>
      <c r="V504" s="12"/>
      <c r="W504" s="12">
        <f t="shared" si="37"/>
        <v>0</v>
      </c>
      <c r="X504" s="12">
        <f t="shared" si="38"/>
        <v>53475</v>
      </c>
      <c r="Y504" s="12">
        <v>0</v>
      </c>
      <c r="Z504" s="12">
        <v>50</v>
      </c>
      <c r="AA504" s="12">
        <v>0</v>
      </c>
      <c r="AB504" s="12">
        <v>0</v>
      </c>
    </row>
    <row r="505" spans="1:28" s="158" customFormat="1" ht="15" x14ac:dyDescent="0.25">
      <c r="A505" s="12">
        <v>495</v>
      </c>
      <c r="B505" s="12" t="s">
        <v>14</v>
      </c>
      <c r="C505" s="12">
        <v>561</v>
      </c>
      <c r="D505" s="12">
        <v>14</v>
      </c>
      <c r="E505" s="12" t="s">
        <v>145</v>
      </c>
      <c r="F505" s="12">
        <v>1</v>
      </c>
      <c r="G505" s="12"/>
      <c r="H505" s="12"/>
      <c r="I505" s="12">
        <v>49</v>
      </c>
      <c r="J505" s="12">
        <f t="shared" si="34"/>
        <v>49</v>
      </c>
      <c r="K505" s="12">
        <v>430</v>
      </c>
      <c r="L505" s="12">
        <f t="shared" si="35"/>
        <v>21070</v>
      </c>
      <c r="M505" s="12"/>
      <c r="N505" s="12"/>
      <c r="O505" s="12"/>
      <c r="P505" s="12"/>
      <c r="Q505" s="12"/>
      <c r="R505" s="12"/>
      <c r="S505" s="12"/>
      <c r="T505" s="12">
        <f t="shared" si="36"/>
        <v>0</v>
      </c>
      <c r="U505" s="12"/>
      <c r="V505" s="12"/>
      <c r="W505" s="12">
        <f t="shared" si="37"/>
        <v>0</v>
      </c>
      <c r="X505" s="12">
        <f t="shared" si="38"/>
        <v>21070</v>
      </c>
      <c r="Y505" s="12">
        <v>0</v>
      </c>
      <c r="Z505" s="12">
        <v>50</v>
      </c>
      <c r="AA505" s="12">
        <v>0</v>
      </c>
      <c r="AB505" s="12">
        <v>0</v>
      </c>
    </row>
    <row r="506" spans="1:28" s="158" customFormat="1" ht="15" x14ac:dyDescent="0.25">
      <c r="A506" s="12">
        <v>496</v>
      </c>
      <c r="B506" s="12" t="s">
        <v>14</v>
      </c>
      <c r="C506" s="12">
        <v>5419</v>
      </c>
      <c r="D506" s="12">
        <v>172</v>
      </c>
      <c r="E506" s="12" t="s">
        <v>145</v>
      </c>
      <c r="F506" s="12">
        <v>1</v>
      </c>
      <c r="G506" s="12">
        <v>1</v>
      </c>
      <c r="H506" s="12">
        <v>2</v>
      </c>
      <c r="I506" s="12">
        <v>72</v>
      </c>
      <c r="J506" s="12">
        <f t="shared" si="34"/>
        <v>672</v>
      </c>
      <c r="K506" s="12">
        <v>75</v>
      </c>
      <c r="L506" s="12">
        <f t="shared" si="35"/>
        <v>50400</v>
      </c>
      <c r="M506" s="12"/>
      <c r="N506" s="12"/>
      <c r="O506" s="12"/>
      <c r="P506" s="12"/>
      <c r="Q506" s="12"/>
      <c r="R506" s="12"/>
      <c r="S506" s="12"/>
      <c r="T506" s="12">
        <f t="shared" si="36"/>
        <v>0</v>
      </c>
      <c r="U506" s="12"/>
      <c r="V506" s="12"/>
      <c r="W506" s="12">
        <f t="shared" si="37"/>
        <v>0</v>
      </c>
      <c r="X506" s="12">
        <f t="shared" si="38"/>
        <v>50400</v>
      </c>
      <c r="Y506" s="12">
        <v>0</v>
      </c>
      <c r="Z506" s="12">
        <v>50</v>
      </c>
      <c r="AA506" s="12">
        <v>0</v>
      </c>
      <c r="AB506" s="12">
        <v>0</v>
      </c>
    </row>
    <row r="507" spans="1:28" s="158" customFormat="1" ht="15" x14ac:dyDescent="0.25">
      <c r="A507" s="12">
        <v>497</v>
      </c>
      <c r="B507" s="12" t="s">
        <v>14</v>
      </c>
      <c r="C507" s="12">
        <v>735</v>
      </c>
      <c r="D507" s="12">
        <v>70</v>
      </c>
      <c r="E507" s="12" t="s">
        <v>145</v>
      </c>
      <c r="F507" s="12">
        <v>1</v>
      </c>
      <c r="G507" s="12">
        <v>3</v>
      </c>
      <c r="H507" s="12">
        <v>1</v>
      </c>
      <c r="I507" s="12">
        <v>53</v>
      </c>
      <c r="J507" s="12">
        <f t="shared" si="34"/>
        <v>1353</v>
      </c>
      <c r="K507" s="12">
        <v>230</v>
      </c>
      <c r="L507" s="12">
        <f t="shared" si="35"/>
        <v>311190</v>
      </c>
      <c r="M507" s="12"/>
      <c r="N507" s="12"/>
      <c r="O507" s="12"/>
      <c r="P507" s="12"/>
      <c r="Q507" s="12"/>
      <c r="R507" s="12"/>
      <c r="S507" s="12"/>
      <c r="T507" s="12">
        <f t="shared" si="36"/>
        <v>0</v>
      </c>
      <c r="U507" s="12"/>
      <c r="V507" s="12"/>
      <c r="W507" s="12">
        <f t="shared" si="37"/>
        <v>0</v>
      </c>
      <c r="X507" s="12">
        <f t="shared" si="38"/>
        <v>311190</v>
      </c>
      <c r="Y507" s="12">
        <v>0</v>
      </c>
      <c r="Z507" s="12">
        <v>50</v>
      </c>
      <c r="AA507" s="12">
        <v>0</v>
      </c>
      <c r="AB507" s="12">
        <v>0</v>
      </c>
    </row>
    <row r="508" spans="1:28" s="158" customFormat="1" ht="15" x14ac:dyDescent="0.25">
      <c r="A508" s="12">
        <v>498</v>
      </c>
      <c r="B508" s="12" t="s">
        <v>14</v>
      </c>
      <c r="C508" s="12">
        <v>2656</v>
      </c>
      <c r="D508" s="12">
        <v>31</v>
      </c>
      <c r="E508" s="12" t="s">
        <v>145</v>
      </c>
      <c r="F508" s="12">
        <v>1</v>
      </c>
      <c r="G508" s="12">
        <v>4</v>
      </c>
      <c r="H508" s="12">
        <v>3</v>
      </c>
      <c r="I508" s="12">
        <v>19</v>
      </c>
      <c r="J508" s="12">
        <f t="shared" si="34"/>
        <v>1919</v>
      </c>
      <c r="K508" s="12">
        <v>75</v>
      </c>
      <c r="L508" s="12">
        <f t="shared" si="35"/>
        <v>143925</v>
      </c>
      <c r="M508" s="12"/>
      <c r="N508" s="12"/>
      <c r="O508" s="12"/>
      <c r="P508" s="12"/>
      <c r="Q508" s="12"/>
      <c r="R508" s="12"/>
      <c r="S508" s="12"/>
      <c r="T508" s="12">
        <f t="shared" si="36"/>
        <v>0</v>
      </c>
      <c r="U508" s="12"/>
      <c r="V508" s="12"/>
      <c r="W508" s="12">
        <f t="shared" si="37"/>
        <v>0</v>
      </c>
      <c r="X508" s="12">
        <f t="shared" si="38"/>
        <v>143925</v>
      </c>
      <c r="Y508" s="12">
        <v>0</v>
      </c>
      <c r="Z508" s="12">
        <v>50</v>
      </c>
      <c r="AA508" s="12">
        <v>0</v>
      </c>
      <c r="AB508" s="12">
        <v>0</v>
      </c>
    </row>
    <row r="509" spans="1:28" s="158" customFormat="1" ht="15" x14ac:dyDescent="0.25">
      <c r="A509" s="12">
        <v>499</v>
      </c>
      <c r="B509" s="12" t="s">
        <v>14</v>
      </c>
      <c r="C509" s="12">
        <v>2572</v>
      </c>
      <c r="D509" s="12">
        <v>24</v>
      </c>
      <c r="E509" s="12" t="s">
        <v>145</v>
      </c>
      <c r="F509" s="12">
        <v>1</v>
      </c>
      <c r="G509" s="12">
        <v>13</v>
      </c>
      <c r="H509" s="12">
        <v>3</v>
      </c>
      <c r="I509" s="12">
        <v>56</v>
      </c>
      <c r="J509" s="12">
        <f t="shared" si="34"/>
        <v>5556</v>
      </c>
      <c r="K509" s="12">
        <v>75</v>
      </c>
      <c r="L509" s="12">
        <f t="shared" si="35"/>
        <v>416700</v>
      </c>
      <c r="M509" s="12"/>
      <c r="N509" s="12"/>
      <c r="O509" s="12"/>
      <c r="P509" s="12"/>
      <c r="Q509" s="12"/>
      <c r="R509" s="12"/>
      <c r="S509" s="12"/>
      <c r="T509" s="12">
        <f t="shared" si="36"/>
        <v>0</v>
      </c>
      <c r="U509" s="12"/>
      <c r="V509" s="12"/>
      <c r="W509" s="12">
        <f t="shared" si="37"/>
        <v>0</v>
      </c>
      <c r="X509" s="12">
        <f t="shared" si="38"/>
        <v>416700</v>
      </c>
      <c r="Y509" s="12">
        <v>0</v>
      </c>
      <c r="Z509" s="12">
        <v>50</v>
      </c>
      <c r="AA509" s="12">
        <v>0</v>
      </c>
      <c r="AB509" s="12">
        <v>0</v>
      </c>
    </row>
    <row r="510" spans="1:28" s="158" customFormat="1" ht="15" x14ac:dyDescent="0.25">
      <c r="A510" s="12">
        <v>500</v>
      </c>
      <c r="B510" s="12" t="s">
        <v>24</v>
      </c>
      <c r="C510" s="12"/>
      <c r="D510" s="12"/>
      <c r="E510" s="12" t="s">
        <v>145</v>
      </c>
      <c r="F510" s="12">
        <v>1</v>
      </c>
      <c r="G510" s="12">
        <v>20</v>
      </c>
      <c r="H510" s="12"/>
      <c r="I510" s="12"/>
      <c r="J510" s="12">
        <f t="shared" si="34"/>
        <v>8000</v>
      </c>
      <c r="K510" s="12">
        <v>75</v>
      </c>
      <c r="L510" s="12">
        <f t="shared" si="35"/>
        <v>600000</v>
      </c>
      <c r="M510" s="12"/>
      <c r="N510" s="12"/>
      <c r="O510" s="12"/>
      <c r="P510" s="12"/>
      <c r="Q510" s="12"/>
      <c r="R510" s="12"/>
      <c r="S510" s="12"/>
      <c r="T510" s="12">
        <f t="shared" si="36"/>
        <v>0</v>
      </c>
      <c r="U510" s="12"/>
      <c r="V510" s="12"/>
      <c r="W510" s="12">
        <f t="shared" si="37"/>
        <v>0</v>
      </c>
      <c r="X510" s="12">
        <f t="shared" si="38"/>
        <v>600000</v>
      </c>
      <c r="Y510" s="12">
        <v>0</v>
      </c>
      <c r="Z510" s="12">
        <v>0</v>
      </c>
      <c r="AA510" s="12">
        <v>600000</v>
      </c>
      <c r="AB510" s="12">
        <v>0.01</v>
      </c>
    </row>
    <row r="511" spans="1:28" s="158" customFormat="1" ht="15" x14ac:dyDescent="0.25">
      <c r="A511" s="12">
        <v>501</v>
      </c>
      <c r="B511" s="12" t="s">
        <v>14</v>
      </c>
      <c r="C511" s="12">
        <v>5908</v>
      </c>
      <c r="D511" s="12">
        <v>105</v>
      </c>
      <c r="E511" s="12" t="s">
        <v>145</v>
      </c>
      <c r="F511" s="12">
        <v>1</v>
      </c>
      <c r="G511" s="12"/>
      <c r="H511" s="12">
        <v>1</v>
      </c>
      <c r="I511" s="12"/>
      <c r="J511" s="12">
        <f t="shared" si="34"/>
        <v>100</v>
      </c>
      <c r="K511" s="12">
        <v>430</v>
      </c>
      <c r="L511" s="12">
        <f t="shared" si="35"/>
        <v>43000</v>
      </c>
      <c r="M511" s="12"/>
      <c r="N511" s="12"/>
      <c r="O511" s="12"/>
      <c r="P511" s="12"/>
      <c r="Q511" s="12"/>
      <c r="R511" s="12"/>
      <c r="S511" s="12"/>
      <c r="T511" s="12">
        <f t="shared" si="36"/>
        <v>0</v>
      </c>
      <c r="U511" s="12"/>
      <c r="V511" s="12"/>
      <c r="W511" s="12">
        <f t="shared" si="37"/>
        <v>0</v>
      </c>
      <c r="X511" s="12">
        <f t="shared" si="38"/>
        <v>43000</v>
      </c>
      <c r="Y511" s="12">
        <v>0</v>
      </c>
      <c r="Z511" s="12">
        <v>50</v>
      </c>
      <c r="AA511" s="12">
        <v>0</v>
      </c>
      <c r="AB511" s="12">
        <v>0</v>
      </c>
    </row>
    <row r="512" spans="1:28" s="158" customFormat="1" ht="15" x14ac:dyDescent="0.25">
      <c r="A512" s="12">
        <v>502</v>
      </c>
      <c r="B512" s="12" t="s">
        <v>14</v>
      </c>
      <c r="C512" s="12">
        <v>5909</v>
      </c>
      <c r="D512" s="12">
        <v>106</v>
      </c>
      <c r="E512" s="12" t="s">
        <v>145</v>
      </c>
      <c r="F512" s="12">
        <v>1</v>
      </c>
      <c r="G512" s="12"/>
      <c r="H512" s="12">
        <v>1</v>
      </c>
      <c r="I512" s="12"/>
      <c r="J512" s="12">
        <f t="shared" si="34"/>
        <v>100</v>
      </c>
      <c r="K512" s="12">
        <v>430</v>
      </c>
      <c r="L512" s="12">
        <f t="shared" si="35"/>
        <v>43000</v>
      </c>
      <c r="M512" s="12"/>
      <c r="N512" s="12"/>
      <c r="O512" s="12"/>
      <c r="P512" s="12"/>
      <c r="Q512" s="12"/>
      <c r="R512" s="12"/>
      <c r="S512" s="12"/>
      <c r="T512" s="12">
        <f t="shared" si="36"/>
        <v>0</v>
      </c>
      <c r="U512" s="12"/>
      <c r="V512" s="12"/>
      <c r="W512" s="12">
        <f t="shared" si="37"/>
        <v>0</v>
      </c>
      <c r="X512" s="12">
        <f t="shared" si="38"/>
        <v>43000</v>
      </c>
      <c r="Y512" s="12">
        <v>0</v>
      </c>
      <c r="Z512" s="12">
        <v>50</v>
      </c>
      <c r="AA512" s="12">
        <v>0</v>
      </c>
      <c r="AB512" s="12">
        <v>0</v>
      </c>
    </row>
    <row r="513" spans="1:28" s="158" customFormat="1" ht="15" x14ac:dyDescent="0.25">
      <c r="A513" s="12">
        <v>503</v>
      </c>
      <c r="B513" s="12" t="s">
        <v>14</v>
      </c>
      <c r="C513" s="12"/>
      <c r="D513" s="12">
        <v>320</v>
      </c>
      <c r="E513" s="12" t="s">
        <v>146</v>
      </c>
      <c r="F513" s="12">
        <v>2</v>
      </c>
      <c r="G513" s="12"/>
      <c r="H513" s="12">
        <v>1</v>
      </c>
      <c r="I513" s="12">
        <v>58</v>
      </c>
      <c r="J513" s="12">
        <f t="shared" si="34"/>
        <v>158</v>
      </c>
      <c r="K513" s="12">
        <v>430</v>
      </c>
      <c r="L513" s="12">
        <f t="shared" si="35"/>
        <v>67940</v>
      </c>
      <c r="M513" s="12">
        <v>1</v>
      </c>
      <c r="N513" s="12" t="s">
        <v>27</v>
      </c>
      <c r="O513" s="12" t="s">
        <v>16</v>
      </c>
      <c r="P513" s="12">
        <v>2</v>
      </c>
      <c r="Q513" s="12">
        <v>177</v>
      </c>
      <c r="R513" s="12"/>
      <c r="S513" s="12">
        <v>6400</v>
      </c>
      <c r="T513" s="12">
        <f t="shared" si="36"/>
        <v>1132800</v>
      </c>
      <c r="U513" s="12">
        <v>20</v>
      </c>
      <c r="V513" s="12">
        <f>T513*75%</f>
        <v>849600</v>
      </c>
      <c r="W513" s="12">
        <f t="shared" si="37"/>
        <v>283200</v>
      </c>
      <c r="X513" s="12">
        <f t="shared" si="38"/>
        <v>351140</v>
      </c>
      <c r="Y513" s="12">
        <v>0</v>
      </c>
      <c r="Z513" s="12">
        <v>50</v>
      </c>
      <c r="AA513" s="12">
        <v>0</v>
      </c>
      <c r="AB513" s="12">
        <v>0</v>
      </c>
    </row>
    <row r="514" spans="1:28" s="158" customFormat="1" ht="15" x14ac:dyDescent="0.25">
      <c r="A514" s="12">
        <v>504</v>
      </c>
      <c r="B514" s="12" t="s">
        <v>126</v>
      </c>
      <c r="C514" s="12"/>
      <c r="D514" s="12"/>
      <c r="E514" s="12" t="s">
        <v>146</v>
      </c>
      <c r="F514" s="12">
        <v>1</v>
      </c>
      <c r="G514" s="12">
        <v>24</v>
      </c>
      <c r="H514" s="12"/>
      <c r="I514" s="12">
        <v>92</v>
      </c>
      <c r="J514" s="12">
        <f t="shared" si="34"/>
        <v>9692</v>
      </c>
      <c r="K514" s="12">
        <v>75</v>
      </c>
      <c r="L514" s="12">
        <f t="shared" si="35"/>
        <v>726900</v>
      </c>
      <c r="M514" s="12"/>
      <c r="N514" s="12"/>
      <c r="O514" s="12"/>
      <c r="P514" s="12"/>
      <c r="Q514" s="12"/>
      <c r="R514" s="12"/>
      <c r="S514" s="12"/>
      <c r="T514" s="12">
        <f t="shared" si="36"/>
        <v>0</v>
      </c>
      <c r="U514" s="12"/>
      <c r="V514" s="12"/>
      <c r="W514" s="12">
        <f t="shared" si="37"/>
        <v>0</v>
      </c>
      <c r="X514" s="12">
        <f t="shared" si="38"/>
        <v>726900</v>
      </c>
      <c r="Y514" s="12">
        <v>0</v>
      </c>
      <c r="Z514" s="12">
        <v>0</v>
      </c>
      <c r="AA514" s="12">
        <v>726900</v>
      </c>
      <c r="AB514" s="12">
        <v>0.01</v>
      </c>
    </row>
    <row r="515" spans="1:28" s="158" customFormat="1" ht="15" x14ac:dyDescent="0.25">
      <c r="A515" s="12">
        <v>505</v>
      </c>
      <c r="B515" s="12" t="s">
        <v>14</v>
      </c>
      <c r="C515" s="12">
        <v>5528</v>
      </c>
      <c r="D515" s="12">
        <v>196</v>
      </c>
      <c r="E515" s="12" t="s">
        <v>146</v>
      </c>
      <c r="F515" s="12">
        <v>1</v>
      </c>
      <c r="G515" s="12">
        <v>7</v>
      </c>
      <c r="H515" s="12">
        <v>1</v>
      </c>
      <c r="I515" s="12">
        <v>85</v>
      </c>
      <c r="J515" s="12">
        <f t="shared" si="34"/>
        <v>2985</v>
      </c>
      <c r="K515" s="12">
        <v>400</v>
      </c>
      <c r="L515" s="12">
        <f t="shared" si="35"/>
        <v>1194000</v>
      </c>
      <c r="M515" s="12"/>
      <c r="N515" s="12"/>
      <c r="O515" s="12"/>
      <c r="P515" s="12"/>
      <c r="Q515" s="12"/>
      <c r="R515" s="12"/>
      <c r="S515" s="12"/>
      <c r="T515" s="12">
        <f t="shared" si="36"/>
        <v>0</v>
      </c>
      <c r="U515" s="12"/>
      <c r="V515" s="12"/>
      <c r="W515" s="12">
        <f t="shared" si="37"/>
        <v>0</v>
      </c>
      <c r="X515" s="12">
        <f t="shared" si="38"/>
        <v>1194000</v>
      </c>
      <c r="Y515" s="12">
        <v>0</v>
      </c>
      <c r="Z515" s="12">
        <v>50</v>
      </c>
      <c r="AA515" s="12">
        <v>0</v>
      </c>
      <c r="AB515" s="12">
        <v>0</v>
      </c>
    </row>
    <row r="516" spans="1:28" s="158" customFormat="1" ht="15" x14ac:dyDescent="0.25">
      <c r="A516" s="12">
        <v>506</v>
      </c>
      <c r="B516" s="12" t="s">
        <v>14</v>
      </c>
      <c r="C516" s="12">
        <v>5527</v>
      </c>
      <c r="D516" s="12">
        <v>195</v>
      </c>
      <c r="E516" s="12" t="s">
        <v>146</v>
      </c>
      <c r="F516" s="12">
        <v>1</v>
      </c>
      <c r="G516" s="12">
        <v>7</v>
      </c>
      <c r="H516" s="12">
        <v>1</v>
      </c>
      <c r="I516" s="12">
        <v>85</v>
      </c>
      <c r="J516" s="12">
        <f t="shared" si="34"/>
        <v>2985</v>
      </c>
      <c r="K516" s="12">
        <v>400</v>
      </c>
      <c r="L516" s="12">
        <f t="shared" si="35"/>
        <v>1194000</v>
      </c>
      <c r="M516" s="12"/>
      <c r="N516" s="12"/>
      <c r="O516" s="12"/>
      <c r="P516" s="12"/>
      <c r="Q516" s="12"/>
      <c r="R516" s="12"/>
      <c r="S516" s="12"/>
      <c r="T516" s="12">
        <f t="shared" si="36"/>
        <v>0</v>
      </c>
      <c r="U516" s="12"/>
      <c r="V516" s="12"/>
      <c r="W516" s="12">
        <f t="shared" si="37"/>
        <v>0</v>
      </c>
      <c r="X516" s="12">
        <f t="shared" si="38"/>
        <v>1194000</v>
      </c>
      <c r="Y516" s="12">
        <v>0</v>
      </c>
      <c r="Z516" s="12">
        <v>50</v>
      </c>
      <c r="AA516" s="12">
        <v>0</v>
      </c>
      <c r="AB516" s="12">
        <v>0</v>
      </c>
    </row>
    <row r="517" spans="1:28" s="158" customFormat="1" ht="15" x14ac:dyDescent="0.25">
      <c r="A517" s="12">
        <v>507</v>
      </c>
      <c r="B517" s="12" t="s">
        <v>14</v>
      </c>
      <c r="C517" s="12">
        <v>2203</v>
      </c>
      <c r="D517" s="12">
        <v>89</v>
      </c>
      <c r="E517" s="12" t="s">
        <v>146</v>
      </c>
      <c r="F517" s="12">
        <v>1</v>
      </c>
      <c r="G517" s="12">
        <v>7</v>
      </c>
      <c r="H517" s="12">
        <v>1</v>
      </c>
      <c r="I517" s="12">
        <v>85</v>
      </c>
      <c r="J517" s="12">
        <f t="shared" si="34"/>
        <v>2985</v>
      </c>
      <c r="K517" s="12">
        <v>400</v>
      </c>
      <c r="L517" s="12">
        <f t="shared" si="35"/>
        <v>1194000</v>
      </c>
      <c r="M517" s="12"/>
      <c r="N517" s="12"/>
      <c r="O517" s="12"/>
      <c r="P517" s="12"/>
      <c r="Q517" s="12"/>
      <c r="R517" s="12"/>
      <c r="S517" s="12"/>
      <c r="T517" s="12">
        <f t="shared" si="36"/>
        <v>0</v>
      </c>
      <c r="U517" s="12"/>
      <c r="V517" s="12"/>
      <c r="W517" s="12">
        <f t="shared" si="37"/>
        <v>0</v>
      </c>
      <c r="X517" s="12">
        <f t="shared" si="38"/>
        <v>1194000</v>
      </c>
      <c r="Y517" s="12">
        <v>0</v>
      </c>
      <c r="Z517" s="12">
        <v>50</v>
      </c>
      <c r="AA517" s="12">
        <v>0</v>
      </c>
      <c r="AB517" s="12">
        <v>0</v>
      </c>
    </row>
    <row r="518" spans="1:28" s="158" customFormat="1" ht="15" x14ac:dyDescent="0.25">
      <c r="A518" s="12">
        <v>508</v>
      </c>
      <c r="B518" s="12" t="s">
        <v>14</v>
      </c>
      <c r="C518" s="12"/>
      <c r="D518" s="12">
        <v>117</v>
      </c>
      <c r="E518" s="12" t="s">
        <v>146</v>
      </c>
      <c r="F518" s="12">
        <v>1</v>
      </c>
      <c r="G518" s="12"/>
      <c r="H518" s="12"/>
      <c r="I518" s="12">
        <v>97</v>
      </c>
      <c r="J518" s="12">
        <f t="shared" si="34"/>
        <v>97</v>
      </c>
      <c r="K518" s="12">
        <v>430</v>
      </c>
      <c r="L518" s="12">
        <f t="shared" si="35"/>
        <v>41710</v>
      </c>
      <c r="M518" s="12"/>
      <c r="N518" s="12"/>
      <c r="O518" s="12"/>
      <c r="P518" s="12"/>
      <c r="Q518" s="12"/>
      <c r="R518" s="12"/>
      <c r="S518" s="12"/>
      <c r="T518" s="12">
        <f t="shared" si="36"/>
        <v>0</v>
      </c>
      <c r="U518" s="12"/>
      <c r="V518" s="12"/>
      <c r="W518" s="12">
        <f t="shared" si="37"/>
        <v>0</v>
      </c>
      <c r="X518" s="12">
        <f t="shared" si="38"/>
        <v>41710</v>
      </c>
      <c r="Y518" s="12">
        <v>0</v>
      </c>
      <c r="Z518" s="12">
        <v>50</v>
      </c>
      <c r="AA518" s="12">
        <v>0</v>
      </c>
      <c r="AB518" s="12">
        <v>0</v>
      </c>
    </row>
    <row r="519" spans="1:28" s="158" customFormat="1" ht="15" x14ac:dyDescent="0.25">
      <c r="A519" s="12">
        <v>509</v>
      </c>
      <c r="B519" s="12" t="s">
        <v>150</v>
      </c>
      <c r="C519" s="12"/>
      <c r="D519" s="12"/>
      <c r="E519" s="12" t="s">
        <v>147</v>
      </c>
      <c r="F519" s="12">
        <v>2</v>
      </c>
      <c r="G519" s="12"/>
      <c r="H519" s="12"/>
      <c r="I519" s="12"/>
      <c r="J519" s="12">
        <f t="shared" si="34"/>
        <v>0</v>
      </c>
      <c r="K519" s="12"/>
      <c r="L519" s="12">
        <f t="shared" si="35"/>
        <v>0</v>
      </c>
      <c r="M519" s="12">
        <v>1</v>
      </c>
      <c r="N519" s="12" t="s">
        <v>27</v>
      </c>
      <c r="O519" s="12" t="s">
        <v>16</v>
      </c>
      <c r="P519" s="12">
        <v>2</v>
      </c>
      <c r="Q519" s="12">
        <v>102</v>
      </c>
      <c r="R519" s="12"/>
      <c r="S519" s="12">
        <v>6400</v>
      </c>
      <c r="T519" s="12">
        <f t="shared" si="36"/>
        <v>652800</v>
      </c>
      <c r="U519" s="12">
        <v>20</v>
      </c>
      <c r="V519" s="12">
        <f>T519*75%</f>
        <v>489600</v>
      </c>
      <c r="W519" s="12">
        <f t="shared" si="37"/>
        <v>163200</v>
      </c>
      <c r="X519" s="12">
        <f t="shared" si="38"/>
        <v>163200</v>
      </c>
      <c r="Y519" s="12">
        <v>0</v>
      </c>
      <c r="Z519" s="12">
        <v>0</v>
      </c>
      <c r="AA519" s="12">
        <v>163200</v>
      </c>
      <c r="AB519" s="12">
        <v>0.02</v>
      </c>
    </row>
    <row r="520" spans="1:28" s="158" customFormat="1" ht="15" x14ac:dyDescent="0.25">
      <c r="A520" s="12">
        <v>510</v>
      </c>
      <c r="B520" s="12" t="s">
        <v>14</v>
      </c>
      <c r="C520" s="12">
        <v>3517</v>
      </c>
      <c r="D520" s="12">
        <v>93</v>
      </c>
      <c r="E520" s="12" t="s">
        <v>147</v>
      </c>
      <c r="F520" s="12">
        <v>1</v>
      </c>
      <c r="G520" s="12">
        <v>5</v>
      </c>
      <c r="H520" s="12">
        <v>3</v>
      </c>
      <c r="I520" s="12">
        <v>11</v>
      </c>
      <c r="J520" s="12">
        <f t="shared" si="34"/>
        <v>2311</v>
      </c>
      <c r="K520" s="12">
        <v>75</v>
      </c>
      <c r="L520" s="12">
        <f t="shared" si="35"/>
        <v>173325</v>
      </c>
      <c r="M520" s="12"/>
      <c r="N520" s="12"/>
      <c r="O520" s="12"/>
      <c r="P520" s="12"/>
      <c r="Q520" s="12"/>
      <c r="R520" s="12"/>
      <c r="S520" s="12"/>
      <c r="T520" s="12">
        <f t="shared" si="36"/>
        <v>0</v>
      </c>
      <c r="U520" s="12"/>
      <c r="V520" s="12"/>
      <c r="W520" s="12">
        <f t="shared" si="37"/>
        <v>0</v>
      </c>
      <c r="X520" s="12">
        <f t="shared" si="38"/>
        <v>173325</v>
      </c>
      <c r="Y520" s="12">
        <v>0</v>
      </c>
      <c r="Z520" s="12">
        <v>50</v>
      </c>
      <c r="AA520" s="12">
        <v>0</v>
      </c>
      <c r="AB520" s="12">
        <v>0</v>
      </c>
    </row>
    <row r="521" spans="1:28" s="158" customFormat="1" ht="15" x14ac:dyDescent="0.25">
      <c r="A521" s="12">
        <v>511</v>
      </c>
      <c r="B521" s="12" t="s">
        <v>14</v>
      </c>
      <c r="C521" s="12">
        <v>5529</v>
      </c>
      <c r="D521" s="12">
        <v>197</v>
      </c>
      <c r="E521" s="12" t="s">
        <v>147</v>
      </c>
      <c r="F521" s="12">
        <v>1</v>
      </c>
      <c r="G521" s="12">
        <v>8</v>
      </c>
      <c r="H521" s="12"/>
      <c r="I521" s="12"/>
      <c r="J521" s="12">
        <f t="shared" si="34"/>
        <v>3200</v>
      </c>
      <c r="K521" s="12">
        <v>400</v>
      </c>
      <c r="L521" s="12">
        <f t="shared" si="35"/>
        <v>1280000</v>
      </c>
      <c r="M521" s="12"/>
      <c r="N521" s="12"/>
      <c r="O521" s="12"/>
      <c r="P521" s="12"/>
      <c r="Q521" s="12"/>
      <c r="R521" s="12"/>
      <c r="S521" s="12"/>
      <c r="T521" s="12">
        <f t="shared" si="36"/>
        <v>0</v>
      </c>
      <c r="U521" s="12"/>
      <c r="V521" s="12"/>
      <c r="W521" s="12">
        <f t="shared" si="37"/>
        <v>0</v>
      </c>
      <c r="X521" s="12">
        <f t="shared" si="38"/>
        <v>1280000</v>
      </c>
      <c r="Y521" s="12">
        <v>0</v>
      </c>
      <c r="Z521" s="12">
        <v>50</v>
      </c>
      <c r="AA521" s="12">
        <v>0</v>
      </c>
      <c r="AB521" s="12">
        <v>0</v>
      </c>
    </row>
    <row r="522" spans="1:28" s="158" customFormat="1" ht="15" x14ac:dyDescent="0.25">
      <c r="A522" s="12">
        <v>512</v>
      </c>
      <c r="B522" s="12" t="s">
        <v>14</v>
      </c>
      <c r="C522" s="12">
        <v>818</v>
      </c>
      <c r="D522" s="12">
        <v>318</v>
      </c>
      <c r="E522" s="12" t="s">
        <v>148</v>
      </c>
      <c r="F522" s="12">
        <v>2</v>
      </c>
      <c r="G522" s="12"/>
      <c r="H522" s="12">
        <v>1</v>
      </c>
      <c r="I522" s="12">
        <v>52</v>
      </c>
      <c r="J522" s="12">
        <f t="shared" si="34"/>
        <v>152</v>
      </c>
      <c r="K522" s="12">
        <v>430</v>
      </c>
      <c r="L522" s="12">
        <f t="shared" si="35"/>
        <v>65360</v>
      </c>
      <c r="M522" s="12">
        <v>1</v>
      </c>
      <c r="N522" s="12" t="s">
        <v>27</v>
      </c>
      <c r="O522" s="12" t="s">
        <v>16</v>
      </c>
      <c r="P522" s="12">
        <v>2</v>
      </c>
      <c r="Q522" s="12">
        <v>82</v>
      </c>
      <c r="R522" s="12"/>
      <c r="S522" s="12">
        <v>6400</v>
      </c>
      <c r="T522" s="12">
        <f t="shared" si="36"/>
        <v>524800</v>
      </c>
      <c r="U522" s="12">
        <v>30</v>
      </c>
      <c r="V522" s="12">
        <f>T522*85%</f>
        <v>446080</v>
      </c>
      <c r="W522" s="12">
        <f t="shared" si="37"/>
        <v>78720</v>
      </c>
      <c r="X522" s="12">
        <f t="shared" si="38"/>
        <v>144080</v>
      </c>
      <c r="Y522" s="12">
        <v>0</v>
      </c>
      <c r="Z522" s="12">
        <v>50</v>
      </c>
      <c r="AA522" s="12">
        <v>0</v>
      </c>
      <c r="AB522" s="12">
        <v>0</v>
      </c>
    </row>
    <row r="523" spans="1:28" s="158" customFormat="1" ht="15" x14ac:dyDescent="0.25">
      <c r="A523" s="12">
        <v>513</v>
      </c>
      <c r="B523" s="12" t="s">
        <v>14</v>
      </c>
      <c r="C523" s="12">
        <v>4173</v>
      </c>
      <c r="D523" s="12">
        <v>131</v>
      </c>
      <c r="E523" s="12" t="s">
        <v>148</v>
      </c>
      <c r="F523" s="12">
        <v>1</v>
      </c>
      <c r="G523" s="12">
        <v>1</v>
      </c>
      <c r="H523" s="12"/>
      <c r="I523" s="12">
        <v>56</v>
      </c>
      <c r="J523" s="12">
        <f t="shared" si="34"/>
        <v>456</v>
      </c>
      <c r="K523" s="12">
        <v>150</v>
      </c>
      <c r="L523" s="12">
        <f t="shared" si="35"/>
        <v>68400</v>
      </c>
      <c r="M523" s="12"/>
      <c r="N523" s="12"/>
      <c r="O523" s="12"/>
      <c r="P523" s="12"/>
      <c r="Q523" s="12"/>
      <c r="R523" s="12"/>
      <c r="S523" s="12"/>
      <c r="T523" s="12">
        <f t="shared" si="36"/>
        <v>0</v>
      </c>
      <c r="U523" s="12"/>
      <c r="V523" s="12"/>
      <c r="W523" s="12">
        <f t="shared" si="37"/>
        <v>0</v>
      </c>
      <c r="X523" s="12">
        <f t="shared" si="38"/>
        <v>68400</v>
      </c>
      <c r="Y523" s="12">
        <v>0</v>
      </c>
      <c r="Z523" s="12">
        <v>50</v>
      </c>
      <c r="AA523" s="12">
        <v>0</v>
      </c>
      <c r="AB523" s="12">
        <v>0</v>
      </c>
    </row>
    <row r="524" spans="1:28" s="158" customFormat="1" ht="15" x14ac:dyDescent="0.25">
      <c r="A524" s="12">
        <v>514</v>
      </c>
      <c r="B524" s="12" t="s">
        <v>14</v>
      </c>
      <c r="C524" s="12">
        <v>2788</v>
      </c>
      <c r="D524" s="12">
        <v>9</v>
      </c>
      <c r="E524" s="12" t="s">
        <v>148</v>
      </c>
      <c r="F524" s="12">
        <v>1</v>
      </c>
      <c r="G524" s="12">
        <v>21</v>
      </c>
      <c r="H524" s="12">
        <v>2</v>
      </c>
      <c r="I524" s="12">
        <v>96</v>
      </c>
      <c r="J524" s="12">
        <f t="shared" si="34"/>
        <v>8696</v>
      </c>
      <c r="K524" s="12">
        <v>75</v>
      </c>
      <c r="L524" s="12">
        <f t="shared" si="35"/>
        <v>652200</v>
      </c>
      <c r="M524" s="12"/>
      <c r="N524" s="12"/>
      <c r="O524" s="12"/>
      <c r="P524" s="12"/>
      <c r="Q524" s="12"/>
      <c r="R524" s="12"/>
      <c r="S524" s="12"/>
      <c r="T524" s="12">
        <f t="shared" si="36"/>
        <v>0</v>
      </c>
      <c r="U524" s="12"/>
      <c r="V524" s="12"/>
      <c r="W524" s="12">
        <f t="shared" si="37"/>
        <v>0</v>
      </c>
      <c r="X524" s="12">
        <f t="shared" si="38"/>
        <v>652200</v>
      </c>
      <c r="Y524" s="12">
        <v>0</v>
      </c>
      <c r="Z524" s="12">
        <v>50</v>
      </c>
      <c r="AA524" s="12">
        <v>0</v>
      </c>
      <c r="AB524" s="12">
        <v>0</v>
      </c>
    </row>
    <row r="525" spans="1:28" s="158" customFormat="1" ht="15" x14ac:dyDescent="0.25">
      <c r="A525" s="12">
        <v>515</v>
      </c>
      <c r="B525" s="12" t="s">
        <v>149</v>
      </c>
      <c r="C525" s="12"/>
      <c r="D525" s="12"/>
      <c r="E525" s="12" t="s">
        <v>158</v>
      </c>
      <c r="F525" s="12">
        <v>2</v>
      </c>
      <c r="G525" s="12"/>
      <c r="H525" s="12"/>
      <c r="I525" s="12"/>
      <c r="J525" s="12">
        <f t="shared" si="34"/>
        <v>0</v>
      </c>
      <c r="K525" s="12"/>
      <c r="L525" s="12">
        <f t="shared" si="35"/>
        <v>0</v>
      </c>
      <c r="M525" s="12">
        <v>1</v>
      </c>
      <c r="N525" s="12" t="s">
        <v>27</v>
      </c>
      <c r="O525" s="12" t="s">
        <v>16</v>
      </c>
      <c r="P525" s="12">
        <v>2</v>
      </c>
      <c r="Q525" s="12">
        <v>68</v>
      </c>
      <c r="R525" s="12"/>
      <c r="S525" s="12">
        <v>6400</v>
      </c>
      <c r="T525" s="12">
        <f t="shared" si="36"/>
        <v>435200</v>
      </c>
      <c r="U525" s="12">
        <v>30</v>
      </c>
      <c r="V525" s="12">
        <f>T525*85%</f>
        <v>369920</v>
      </c>
      <c r="W525" s="12">
        <f t="shared" si="37"/>
        <v>65280</v>
      </c>
      <c r="X525" s="12">
        <f t="shared" si="38"/>
        <v>65280</v>
      </c>
      <c r="Y525" s="12">
        <v>0</v>
      </c>
      <c r="Z525" s="12">
        <v>0</v>
      </c>
      <c r="AA525" s="12">
        <v>65280</v>
      </c>
      <c r="AB525" s="12">
        <v>0.02</v>
      </c>
    </row>
    <row r="526" spans="1:28" s="158" customFormat="1" ht="15" x14ac:dyDescent="0.25">
      <c r="A526" s="12">
        <v>516</v>
      </c>
      <c r="B526" s="12" t="s">
        <v>126</v>
      </c>
      <c r="C526" s="12"/>
      <c r="D526" s="12"/>
      <c r="E526" s="12" t="s">
        <v>158</v>
      </c>
      <c r="F526" s="12">
        <v>1</v>
      </c>
      <c r="G526" s="12">
        <v>40</v>
      </c>
      <c r="H526" s="12">
        <v>2</v>
      </c>
      <c r="I526" s="12">
        <v>61</v>
      </c>
      <c r="J526" s="12">
        <f t="shared" si="34"/>
        <v>16261</v>
      </c>
      <c r="K526" s="12">
        <v>75</v>
      </c>
      <c r="L526" s="12">
        <f t="shared" si="35"/>
        <v>1219575</v>
      </c>
      <c r="M526" s="12"/>
      <c r="N526" s="12"/>
      <c r="O526" s="12"/>
      <c r="P526" s="12"/>
      <c r="Q526" s="12"/>
      <c r="R526" s="12"/>
      <c r="S526" s="12"/>
      <c r="T526" s="12">
        <f t="shared" si="36"/>
        <v>0</v>
      </c>
      <c r="U526" s="12"/>
      <c r="V526" s="12"/>
      <c r="W526" s="12">
        <f t="shared" si="37"/>
        <v>0</v>
      </c>
      <c r="X526" s="12">
        <f t="shared" si="38"/>
        <v>1219575</v>
      </c>
      <c r="Y526" s="12">
        <v>0</v>
      </c>
      <c r="Z526" s="12">
        <v>0</v>
      </c>
      <c r="AA526" s="12">
        <v>1219575</v>
      </c>
      <c r="AB526" s="12">
        <v>0.01</v>
      </c>
    </row>
    <row r="527" spans="1:28" s="158" customFormat="1" ht="15" x14ac:dyDescent="0.25">
      <c r="A527" s="12">
        <v>517</v>
      </c>
      <c r="B527" s="12" t="s">
        <v>14</v>
      </c>
      <c r="C527" s="12">
        <v>531</v>
      </c>
      <c r="D527" s="12">
        <v>300</v>
      </c>
      <c r="E527" s="12" t="s">
        <v>159</v>
      </c>
      <c r="F527" s="12">
        <v>2</v>
      </c>
      <c r="G527" s="12"/>
      <c r="H527" s="12">
        <v>1</v>
      </c>
      <c r="I527" s="12">
        <v>1</v>
      </c>
      <c r="J527" s="12">
        <f t="shared" si="34"/>
        <v>101</v>
      </c>
      <c r="K527" s="12">
        <v>430</v>
      </c>
      <c r="L527" s="12">
        <f t="shared" si="35"/>
        <v>43430</v>
      </c>
      <c r="M527" s="12">
        <v>1</v>
      </c>
      <c r="N527" s="12" t="s">
        <v>27</v>
      </c>
      <c r="O527" s="12" t="s">
        <v>16</v>
      </c>
      <c r="P527" s="12">
        <v>2</v>
      </c>
      <c r="Q527" s="12">
        <v>198</v>
      </c>
      <c r="R527" s="12"/>
      <c r="S527" s="12">
        <v>6400</v>
      </c>
      <c r="T527" s="12">
        <f t="shared" si="36"/>
        <v>1267200</v>
      </c>
      <c r="U527" s="12">
        <v>30</v>
      </c>
      <c r="V527" s="12">
        <f>T527*85%</f>
        <v>1077120</v>
      </c>
      <c r="W527" s="12">
        <f t="shared" si="37"/>
        <v>190080</v>
      </c>
      <c r="X527" s="12">
        <f t="shared" si="38"/>
        <v>233510</v>
      </c>
      <c r="Y527" s="12">
        <v>0</v>
      </c>
      <c r="Z527" s="12">
        <v>50</v>
      </c>
      <c r="AA527" s="12">
        <v>0</v>
      </c>
      <c r="AB527" s="12">
        <v>0</v>
      </c>
    </row>
    <row r="528" spans="1:28" s="158" customFormat="1" ht="15" x14ac:dyDescent="0.25">
      <c r="A528" s="12">
        <v>518</v>
      </c>
      <c r="B528" s="12" t="s">
        <v>14</v>
      </c>
      <c r="C528" s="12">
        <v>4240</v>
      </c>
      <c r="D528" s="12">
        <v>19</v>
      </c>
      <c r="E528" s="12" t="s">
        <v>159</v>
      </c>
      <c r="F528" s="12">
        <v>1</v>
      </c>
      <c r="G528" s="12"/>
      <c r="H528" s="12"/>
      <c r="I528" s="12">
        <v>94</v>
      </c>
      <c r="J528" s="12">
        <f t="shared" si="34"/>
        <v>94</v>
      </c>
      <c r="K528" s="12">
        <v>75</v>
      </c>
      <c r="L528" s="12">
        <f t="shared" si="35"/>
        <v>7050</v>
      </c>
      <c r="M528" s="12"/>
      <c r="N528" s="12"/>
      <c r="O528" s="12"/>
      <c r="P528" s="12"/>
      <c r="Q528" s="12"/>
      <c r="R528" s="12"/>
      <c r="S528" s="12"/>
      <c r="T528" s="12">
        <f t="shared" si="36"/>
        <v>0</v>
      </c>
      <c r="U528" s="12"/>
      <c r="V528" s="12"/>
      <c r="W528" s="12">
        <f t="shared" si="37"/>
        <v>0</v>
      </c>
      <c r="X528" s="12">
        <f t="shared" si="38"/>
        <v>7050</v>
      </c>
      <c r="Y528" s="12">
        <v>0</v>
      </c>
      <c r="Z528" s="12">
        <v>50</v>
      </c>
      <c r="AA528" s="12">
        <v>0</v>
      </c>
      <c r="AB528" s="12">
        <v>0</v>
      </c>
    </row>
    <row r="529" spans="1:28" s="158" customFormat="1" ht="15" x14ac:dyDescent="0.25">
      <c r="A529" s="12">
        <v>519</v>
      </c>
      <c r="B529" s="12" t="s">
        <v>14</v>
      </c>
      <c r="C529" s="12">
        <v>2848</v>
      </c>
      <c r="D529" s="12">
        <v>459</v>
      </c>
      <c r="E529" s="12" t="s">
        <v>159</v>
      </c>
      <c r="F529" s="12">
        <v>1</v>
      </c>
      <c r="G529" s="12">
        <v>7</v>
      </c>
      <c r="H529" s="12">
        <v>1</v>
      </c>
      <c r="I529" s="12">
        <v>73</v>
      </c>
      <c r="J529" s="12">
        <f t="shared" si="34"/>
        <v>2973</v>
      </c>
      <c r="K529" s="12">
        <v>75</v>
      </c>
      <c r="L529" s="12">
        <f t="shared" si="35"/>
        <v>222975</v>
      </c>
      <c r="M529" s="12"/>
      <c r="N529" s="12"/>
      <c r="O529" s="12"/>
      <c r="P529" s="12"/>
      <c r="Q529" s="12"/>
      <c r="R529" s="12"/>
      <c r="S529" s="12"/>
      <c r="T529" s="12">
        <f t="shared" si="36"/>
        <v>0</v>
      </c>
      <c r="U529" s="12"/>
      <c r="V529" s="12"/>
      <c r="W529" s="12">
        <f t="shared" si="37"/>
        <v>0</v>
      </c>
      <c r="X529" s="12">
        <f t="shared" si="38"/>
        <v>222975</v>
      </c>
      <c r="Y529" s="12">
        <v>0</v>
      </c>
      <c r="Z529" s="12">
        <v>50</v>
      </c>
      <c r="AA529" s="12">
        <v>0</v>
      </c>
      <c r="AB529" s="12">
        <v>0</v>
      </c>
    </row>
    <row r="530" spans="1:28" s="158" customFormat="1" ht="15" x14ac:dyDescent="0.25">
      <c r="A530" s="12">
        <v>520</v>
      </c>
      <c r="B530" s="12" t="s">
        <v>14</v>
      </c>
      <c r="C530" s="12">
        <v>3681</v>
      </c>
      <c r="D530" s="12">
        <v>157</v>
      </c>
      <c r="E530" s="12" t="s">
        <v>159</v>
      </c>
      <c r="F530" s="12">
        <v>1</v>
      </c>
      <c r="G530" s="12">
        <v>28</v>
      </c>
      <c r="H530" s="12">
        <v>1</v>
      </c>
      <c r="I530" s="12">
        <v>69</v>
      </c>
      <c r="J530" s="12">
        <f t="shared" si="34"/>
        <v>11369</v>
      </c>
      <c r="K530" s="12">
        <v>100</v>
      </c>
      <c r="L530" s="12">
        <f t="shared" si="35"/>
        <v>1136900</v>
      </c>
      <c r="M530" s="12"/>
      <c r="N530" s="12"/>
      <c r="O530" s="12"/>
      <c r="P530" s="12"/>
      <c r="Q530" s="12"/>
      <c r="R530" s="12"/>
      <c r="S530" s="12"/>
      <c r="T530" s="12">
        <f t="shared" si="36"/>
        <v>0</v>
      </c>
      <c r="U530" s="12"/>
      <c r="V530" s="12"/>
      <c r="W530" s="12">
        <f t="shared" si="37"/>
        <v>0</v>
      </c>
      <c r="X530" s="12">
        <f t="shared" si="38"/>
        <v>1136900</v>
      </c>
      <c r="Y530" s="12">
        <v>0</v>
      </c>
      <c r="Z530" s="12">
        <v>50</v>
      </c>
      <c r="AA530" s="12">
        <v>0</v>
      </c>
      <c r="AB530" s="12">
        <v>0</v>
      </c>
    </row>
    <row r="531" spans="1:28" s="158" customFormat="1" ht="15" x14ac:dyDescent="0.25">
      <c r="A531" s="12">
        <v>521</v>
      </c>
      <c r="B531" s="12" t="s">
        <v>45</v>
      </c>
      <c r="C531" s="12">
        <v>2287</v>
      </c>
      <c r="D531" s="12">
        <v>103</v>
      </c>
      <c r="E531" s="12" t="s">
        <v>159</v>
      </c>
      <c r="F531" s="12">
        <v>1</v>
      </c>
      <c r="G531" s="12">
        <v>4</v>
      </c>
      <c r="H531" s="12"/>
      <c r="I531" s="12">
        <v>7</v>
      </c>
      <c r="J531" s="12">
        <f t="shared" si="34"/>
        <v>1607</v>
      </c>
      <c r="K531" s="12">
        <v>100</v>
      </c>
      <c r="L531" s="12">
        <f t="shared" si="35"/>
        <v>160700</v>
      </c>
      <c r="M531" s="12"/>
      <c r="N531" s="12"/>
      <c r="O531" s="12"/>
      <c r="P531" s="12"/>
      <c r="Q531" s="12"/>
      <c r="R531" s="12"/>
      <c r="S531" s="12"/>
      <c r="T531" s="12">
        <f t="shared" si="36"/>
        <v>0</v>
      </c>
      <c r="U531" s="12"/>
      <c r="V531" s="12"/>
      <c r="W531" s="12">
        <f t="shared" si="37"/>
        <v>0</v>
      </c>
      <c r="X531" s="12">
        <f t="shared" si="38"/>
        <v>160700</v>
      </c>
      <c r="Y531" s="12">
        <v>0</v>
      </c>
      <c r="Z531" s="12">
        <v>0</v>
      </c>
      <c r="AA531" s="12">
        <v>160700</v>
      </c>
      <c r="AB531" s="12">
        <v>0.01</v>
      </c>
    </row>
    <row r="532" spans="1:28" s="158" customFormat="1" ht="15" x14ac:dyDescent="0.25">
      <c r="A532" s="12">
        <v>522</v>
      </c>
      <c r="B532" s="12" t="s">
        <v>14</v>
      </c>
      <c r="C532" s="12">
        <v>1864</v>
      </c>
      <c r="D532" s="12">
        <v>153</v>
      </c>
      <c r="E532" s="12" t="s">
        <v>159</v>
      </c>
      <c r="F532" s="12">
        <v>1</v>
      </c>
      <c r="G532" s="12">
        <v>3</v>
      </c>
      <c r="H532" s="12"/>
      <c r="I532" s="12">
        <v>44</v>
      </c>
      <c r="J532" s="12">
        <f t="shared" si="34"/>
        <v>1244</v>
      </c>
      <c r="K532" s="12">
        <v>100</v>
      </c>
      <c r="L532" s="12">
        <f t="shared" si="35"/>
        <v>124400</v>
      </c>
      <c r="M532" s="12"/>
      <c r="N532" s="12"/>
      <c r="O532" s="12"/>
      <c r="P532" s="12"/>
      <c r="Q532" s="12"/>
      <c r="R532" s="12"/>
      <c r="S532" s="12"/>
      <c r="T532" s="12">
        <f t="shared" si="36"/>
        <v>0</v>
      </c>
      <c r="U532" s="12"/>
      <c r="V532" s="12"/>
      <c r="W532" s="12">
        <f t="shared" si="37"/>
        <v>0</v>
      </c>
      <c r="X532" s="12">
        <f t="shared" si="38"/>
        <v>124400</v>
      </c>
      <c r="Y532" s="12">
        <v>0</v>
      </c>
      <c r="Z532" s="12">
        <v>50</v>
      </c>
      <c r="AA532" s="12">
        <v>0</v>
      </c>
      <c r="AB532" s="12">
        <v>0</v>
      </c>
    </row>
    <row r="533" spans="1:28" s="158" customFormat="1" ht="15" x14ac:dyDescent="0.25">
      <c r="A533" s="12">
        <v>523</v>
      </c>
      <c r="B533" s="12" t="s">
        <v>14</v>
      </c>
      <c r="C533" s="12">
        <v>2831</v>
      </c>
      <c r="D533" s="12">
        <v>346</v>
      </c>
      <c r="E533" s="12" t="s">
        <v>159</v>
      </c>
      <c r="F533" s="12">
        <v>1</v>
      </c>
      <c r="G533" s="12">
        <v>3</v>
      </c>
      <c r="H533" s="12"/>
      <c r="I533" s="12">
        <v>88</v>
      </c>
      <c r="J533" s="12">
        <f t="shared" si="34"/>
        <v>1288</v>
      </c>
      <c r="K533" s="12">
        <v>100</v>
      </c>
      <c r="L533" s="12">
        <f t="shared" si="35"/>
        <v>128800</v>
      </c>
      <c r="M533" s="12"/>
      <c r="N533" s="12"/>
      <c r="O533" s="12"/>
      <c r="P533" s="12"/>
      <c r="Q533" s="12"/>
      <c r="R533" s="12"/>
      <c r="S533" s="12"/>
      <c r="T533" s="12">
        <f t="shared" si="36"/>
        <v>0</v>
      </c>
      <c r="U533" s="12"/>
      <c r="V533" s="12"/>
      <c r="W533" s="12">
        <f t="shared" si="37"/>
        <v>0</v>
      </c>
      <c r="X533" s="12">
        <f t="shared" si="38"/>
        <v>128800</v>
      </c>
      <c r="Y533" s="12">
        <v>0</v>
      </c>
      <c r="Z533" s="12">
        <v>50</v>
      </c>
      <c r="AA533" s="12">
        <v>0</v>
      </c>
      <c r="AB533" s="12">
        <v>0</v>
      </c>
    </row>
    <row r="534" spans="1:28" s="158" customFormat="1" ht="15" x14ac:dyDescent="0.25">
      <c r="A534" s="12">
        <v>524</v>
      </c>
      <c r="B534" s="12" t="s">
        <v>45</v>
      </c>
      <c r="C534" s="12">
        <v>2286</v>
      </c>
      <c r="D534" s="12">
        <v>102</v>
      </c>
      <c r="E534" s="12" t="s">
        <v>159</v>
      </c>
      <c r="F534" s="12">
        <v>1</v>
      </c>
      <c r="G534" s="12">
        <v>13</v>
      </c>
      <c r="H534" s="12"/>
      <c r="I534" s="12">
        <v>7</v>
      </c>
      <c r="J534" s="12">
        <f t="shared" si="34"/>
        <v>5207</v>
      </c>
      <c r="K534" s="12">
        <v>100</v>
      </c>
      <c r="L534" s="12">
        <f t="shared" si="35"/>
        <v>520700</v>
      </c>
      <c r="M534" s="12"/>
      <c r="N534" s="12"/>
      <c r="O534" s="12"/>
      <c r="P534" s="12"/>
      <c r="Q534" s="12"/>
      <c r="R534" s="12"/>
      <c r="S534" s="12"/>
      <c r="T534" s="12">
        <f t="shared" si="36"/>
        <v>0</v>
      </c>
      <c r="U534" s="12"/>
      <c r="V534" s="12"/>
      <c r="W534" s="12">
        <f t="shared" si="37"/>
        <v>0</v>
      </c>
      <c r="X534" s="12">
        <f t="shared" si="38"/>
        <v>520700</v>
      </c>
      <c r="Y534" s="12">
        <v>0</v>
      </c>
      <c r="Z534" s="12">
        <v>0</v>
      </c>
      <c r="AA534" s="12">
        <v>520700</v>
      </c>
      <c r="AB534" s="12">
        <v>0.01</v>
      </c>
    </row>
    <row r="535" spans="1:28" s="158" customFormat="1" ht="15" x14ac:dyDescent="0.25">
      <c r="A535" s="12">
        <v>525</v>
      </c>
      <c r="B535" s="12" t="s">
        <v>45</v>
      </c>
      <c r="C535" s="12">
        <v>2284</v>
      </c>
      <c r="D535" s="12">
        <v>100</v>
      </c>
      <c r="E535" s="12" t="s">
        <v>159</v>
      </c>
      <c r="F535" s="12">
        <v>1</v>
      </c>
      <c r="G535" s="12">
        <v>6</v>
      </c>
      <c r="H535" s="12">
        <v>3</v>
      </c>
      <c r="I535" s="12"/>
      <c r="J535" s="12">
        <f t="shared" si="34"/>
        <v>2700</v>
      </c>
      <c r="K535" s="12">
        <v>100</v>
      </c>
      <c r="L535" s="12">
        <f t="shared" si="35"/>
        <v>270000</v>
      </c>
      <c r="M535" s="12"/>
      <c r="N535" s="12"/>
      <c r="O535" s="12"/>
      <c r="P535" s="12"/>
      <c r="Q535" s="12"/>
      <c r="R535" s="12"/>
      <c r="S535" s="12"/>
      <c r="T535" s="12">
        <f t="shared" si="36"/>
        <v>0</v>
      </c>
      <c r="U535" s="12"/>
      <c r="V535" s="12"/>
      <c r="W535" s="12">
        <f t="shared" si="37"/>
        <v>0</v>
      </c>
      <c r="X535" s="12">
        <f t="shared" si="38"/>
        <v>270000</v>
      </c>
      <c r="Y535" s="12">
        <v>0</v>
      </c>
      <c r="Z535" s="12">
        <v>0</v>
      </c>
      <c r="AA535" s="12">
        <v>270000</v>
      </c>
      <c r="AB535" s="12">
        <v>0.01</v>
      </c>
    </row>
    <row r="536" spans="1:28" s="158" customFormat="1" ht="15" x14ac:dyDescent="0.25">
      <c r="A536" s="12">
        <v>526</v>
      </c>
      <c r="B536" s="12" t="s">
        <v>14</v>
      </c>
      <c r="C536" s="12"/>
      <c r="D536" s="12">
        <v>299</v>
      </c>
      <c r="E536" s="12" t="s">
        <v>159</v>
      </c>
      <c r="F536" s="12">
        <v>1</v>
      </c>
      <c r="G536" s="12"/>
      <c r="H536" s="12"/>
      <c r="I536" s="12">
        <v>92</v>
      </c>
      <c r="J536" s="12">
        <f t="shared" si="34"/>
        <v>92</v>
      </c>
      <c r="K536" s="12">
        <v>75</v>
      </c>
      <c r="L536" s="12">
        <f t="shared" si="35"/>
        <v>6900</v>
      </c>
      <c r="M536" s="12"/>
      <c r="N536" s="12"/>
      <c r="O536" s="12"/>
      <c r="P536" s="12"/>
      <c r="Q536" s="12"/>
      <c r="R536" s="12"/>
      <c r="S536" s="12"/>
      <c r="T536" s="12">
        <f t="shared" si="36"/>
        <v>0</v>
      </c>
      <c r="U536" s="12"/>
      <c r="V536" s="12"/>
      <c r="W536" s="12">
        <f t="shared" si="37"/>
        <v>0</v>
      </c>
      <c r="X536" s="12">
        <f t="shared" si="38"/>
        <v>6900</v>
      </c>
      <c r="Y536" s="12">
        <v>0</v>
      </c>
      <c r="Z536" s="12">
        <v>50</v>
      </c>
      <c r="AA536" s="12">
        <v>0</v>
      </c>
      <c r="AB536" s="12">
        <v>0</v>
      </c>
    </row>
    <row r="537" spans="1:28" s="158" customFormat="1" ht="15" x14ac:dyDescent="0.25">
      <c r="A537" s="12">
        <v>527</v>
      </c>
      <c r="B537" s="12" t="s">
        <v>14</v>
      </c>
      <c r="C537" s="12">
        <v>2338</v>
      </c>
      <c r="D537" s="12">
        <v>153</v>
      </c>
      <c r="E537" s="12" t="s">
        <v>159</v>
      </c>
      <c r="F537" s="12">
        <v>1</v>
      </c>
      <c r="G537" s="12">
        <v>12</v>
      </c>
      <c r="H537" s="12">
        <v>3</v>
      </c>
      <c r="I537" s="12">
        <v>66</v>
      </c>
      <c r="J537" s="12">
        <f t="shared" si="34"/>
        <v>5166</v>
      </c>
      <c r="K537" s="12">
        <v>100</v>
      </c>
      <c r="L537" s="12">
        <f t="shared" si="35"/>
        <v>516600</v>
      </c>
      <c r="M537" s="12"/>
      <c r="N537" s="12"/>
      <c r="O537" s="12"/>
      <c r="P537" s="12"/>
      <c r="Q537" s="12"/>
      <c r="R537" s="12"/>
      <c r="S537" s="12"/>
      <c r="T537" s="12">
        <f t="shared" si="36"/>
        <v>0</v>
      </c>
      <c r="U537" s="12"/>
      <c r="V537" s="12"/>
      <c r="W537" s="12">
        <f t="shared" si="37"/>
        <v>0</v>
      </c>
      <c r="X537" s="12">
        <f t="shared" si="38"/>
        <v>516600</v>
      </c>
      <c r="Y537" s="12">
        <v>0</v>
      </c>
      <c r="Z537" s="12">
        <v>50</v>
      </c>
      <c r="AA537" s="12">
        <v>0</v>
      </c>
      <c r="AB537" s="12">
        <v>0</v>
      </c>
    </row>
    <row r="538" spans="1:28" s="158" customFormat="1" ht="15" x14ac:dyDescent="0.25">
      <c r="A538" s="12">
        <v>528</v>
      </c>
      <c r="B538" s="12" t="s">
        <v>14</v>
      </c>
      <c r="C538" s="12"/>
      <c r="D538" s="12">
        <v>154</v>
      </c>
      <c r="E538" s="12" t="s">
        <v>159</v>
      </c>
      <c r="F538" s="12">
        <v>1</v>
      </c>
      <c r="G538" s="12">
        <v>3</v>
      </c>
      <c r="H538" s="12">
        <v>3</v>
      </c>
      <c r="I538" s="12">
        <v>6</v>
      </c>
      <c r="J538" s="12">
        <f t="shared" si="34"/>
        <v>1506</v>
      </c>
      <c r="K538" s="12">
        <v>100</v>
      </c>
      <c r="L538" s="12">
        <f t="shared" si="35"/>
        <v>150600</v>
      </c>
      <c r="M538" s="12"/>
      <c r="N538" s="12"/>
      <c r="O538" s="12"/>
      <c r="P538" s="12"/>
      <c r="Q538" s="12"/>
      <c r="R538" s="12"/>
      <c r="S538" s="12"/>
      <c r="T538" s="12">
        <f t="shared" si="36"/>
        <v>0</v>
      </c>
      <c r="U538" s="12"/>
      <c r="V538" s="12"/>
      <c r="W538" s="12">
        <f t="shared" si="37"/>
        <v>0</v>
      </c>
      <c r="X538" s="12">
        <f t="shared" si="38"/>
        <v>150600</v>
      </c>
      <c r="Y538" s="12">
        <v>0</v>
      </c>
      <c r="Z538" s="12">
        <v>50</v>
      </c>
      <c r="AA538" s="12">
        <v>0</v>
      </c>
      <c r="AB538" s="12">
        <v>0</v>
      </c>
    </row>
    <row r="539" spans="1:28" s="158" customFormat="1" ht="15" x14ac:dyDescent="0.25">
      <c r="A539" s="12">
        <v>529</v>
      </c>
      <c r="B539" s="12" t="s">
        <v>14</v>
      </c>
      <c r="C539" s="12"/>
      <c r="D539" s="12">
        <v>132</v>
      </c>
      <c r="E539" s="12" t="s">
        <v>159</v>
      </c>
      <c r="F539" s="12">
        <v>1</v>
      </c>
      <c r="G539" s="12">
        <v>11</v>
      </c>
      <c r="H539" s="12">
        <v>2</v>
      </c>
      <c r="I539" s="12">
        <v>26</v>
      </c>
      <c r="J539" s="12">
        <f t="shared" si="34"/>
        <v>4626</v>
      </c>
      <c r="K539" s="12">
        <v>100</v>
      </c>
      <c r="L539" s="12">
        <f t="shared" si="35"/>
        <v>462600</v>
      </c>
      <c r="M539" s="12"/>
      <c r="N539" s="12"/>
      <c r="O539" s="12"/>
      <c r="P539" s="12"/>
      <c r="Q539" s="12"/>
      <c r="R539" s="12"/>
      <c r="S539" s="12"/>
      <c r="T539" s="12">
        <f t="shared" si="36"/>
        <v>0</v>
      </c>
      <c r="U539" s="12"/>
      <c r="V539" s="12"/>
      <c r="W539" s="12">
        <f t="shared" si="37"/>
        <v>0</v>
      </c>
      <c r="X539" s="12">
        <f t="shared" si="38"/>
        <v>462600</v>
      </c>
      <c r="Y539" s="12">
        <v>0</v>
      </c>
      <c r="Z539" s="12">
        <v>50</v>
      </c>
      <c r="AA539" s="12">
        <v>0</v>
      </c>
      <c r="AB539" s="12">
        <v>0</v>
      </c>
    </row>
    <row r="540" spans="1:28" s="158" customFormat="1" ht="15" x14ac:dyDescent="0.25">
      <c r="A540" s="12">
        <v>530</v>
      </c>
      <c r="B540" s="12" t="s">
        <v>14</v>
      </c>
      <c r="C540" s="12"/>
      <c r="D540" s="12">
        <v>156</v>
      </c>
      <c r="E540" s="12" t="s">
        <v>159</v>
      </c>
      <c r="F540" s="12">
        <v>1</v>
      </c>
      <c r="G540" s="12">
        <v>5</v>
      </c>
      <c r="H540" s="12">
        <v>1</v>
      </c>
      <c r="I540" s="12">
        <v>29</v>
      </c>
      <c r="J540" s="12">
        <f t="shared" si="34"/>
        <v>2129</v>
      </c>
      <c r="K540" s="12">
        <v>100</v>
      </c>
      <c r="L540" s="12">
        <f t="shared" si="35"/>
        <v>212900</v>
      </c>
      <c r="M540" s="12"/>
      <c r="N540" s="12"/>
      <c r="O540" s="12"/>
      <c r="P540" s="12"/>
      <c r="Q540" s="12"/>
      <c r="R540" s="12"/>
      <c r="S540" s="12"/>
      <c r="T540" s="12">
        <f t="shared" si="36"/>
        <v>0</v>
      </c>
      <c r="U540" s="12"/>
      <c r="V540" s="12"/>
      <c r="W540" s="12">
        <f t="shared" si="37"/>
        <v>0</v>
      </c>
      <c r="X540" s="12">
        <f t="shared" si="38"/>
        <v>212900</v>
      </c>
      <c r="Y540" s="12">
        <v>0</v>
      </c>
      <c r="Z540" s="12">
        <v>50</v>
      </c>
      <c r="AA540" s="12">
        <v>0</v>
      </c>
      <c r="AB540" s="12">
        <v>0</v>
      </c>
    </row>
    <row r="541" spans="1:28" s="158" customFormat="1" ht="15" x14ac:dyDescent="0.25">
      <c r="A541" s="12">
        <v>531</v>
      </c>
      <c r="B541" s="12" t="s">
        <v>14</v>
      </c>
      <c r="C541" s="12">
        <v>1866</v>
      </c>
      <c r="D541" s="12">
        <v>155</v>
      </c>
      <c r="E541" s="12" t="s">
        <v>159</v>
      </c>
      <c r="F541" s="12">
        <v>1</v>
      </c>
      <c r="G541" s="12">
        <v>14</v>
      </c>
      <c r="H541" s="12">
        <v>3</v>
      </c>
      <c r="I541" s="12">
        <v>37</v>
      </c>
      <c r="J541" s="12">
        <f t="shared" si="34"/>
        <v>5937</v>
      </c>
      <c r="K541" s="12">
        <v>100</v>
      </c>
      <c r="L541" s="12">
        <f t="shared" si="35"/>
        <v>593700</v>
      </c>
      <c r="M541" s="12"/>
      <c r="N541" s="12"/>
      <c r="O541" s="12"/>
      <c r="P541" s="12"/>
      <c r="Q541" s="12"/>
      <c r="R541" s="12"/>
      <c r="S541" s="12"/>
      <c r="T541" s="12">
        <f t="shared" si="36"/>
        <v>0</v>
      </c>
      <c r="U541" s="12"/>
      <c r="V541" s="12"/>
      <c r="W541" s="12">
        <f t="shared" si="37"/>
        <v>0</v>
      </c>
      <c r="X541" s="12">
        <f t="shared" si="38"/>
        <v>593700</v>
      </c>
      <c r="Y541" s="12">
        <v>0</v>
      </c>
      <c r="Z541" s="12">
        <v>50</v>
      </c>
      <c r="AA541" s="12">
        <v>0</v>
      </c>
      <c r="AB541" s="12">
        <v>0</v>
      </c>
    </row>
    <row r="542" spans="1:28" s="158" customFormat="1" ht="15" x14ac:dyDescent="0.25">
      <c r="A542" s="12">
        <v>532</v>
      </c>
      <c r="B542" s="12" t="s">
        <v>14</v>
      </c>
      <c r="C542" s="12">
        <v>1794</v>
      </c>
      <c r="D542" s="12">
        <v>64</v>
      </c>
      <c r="E542" s="12" t="s">
        <v>159</v>
      </c>
      <c r="F542" s="12">
        <v>1</v>
      </c>
      <c r="G542" s="12">
        <v>8</v>
      </c>
      <c r="H542" s="12">
        <v>2</v>
      </c>
      <c r="I542" s="12"/>
      <c r="J542" s="12">
        <f t="shared" si="34"/>
        <v>3400</v>
      </c>
      <c r="K542" s="12">
        <v>230</v>
      </c>
      <c r="L542" s="12">
        <f t="shared" si="35"/>
        <v>782000</v>
      </c>
      <c r="M542" s="12"/>
      <c r="N542" s="12"/>
      <c r="O542" s="12"/>
      <c r="P542" s="12"/>
      <c r="Q542" s="12"/>
      <c r="R542" s="12"/>
      <c r="S542" s="12"/>
      <c r="T542" s="12">
        <f t="shared" si="36"/>
        <v>0</v>
      </c>
      <c r="U542" s="12"/>
      <c r="V542" s="12"/>
      <c r="W542" s="12">
        <f t="shared" si="37"/>
        <v>0</v>
      </c>
      <c r="X542" s="12">
        <f t="shared" si="38"/>
        <v>782000</v>
      </c>
      <c r="Y542" s="12">
        <v>0</v>
      </c>
      <c r="Z542" s="12">
        <v>50</v>
      </c>
      <c r="AA542" s="12">
        <v>0</v>
      </c>
      <c r="AB542" s="12">
        <v>0</v>
      </c>
    </row>
    <row r="543" spans="1:28" s="158" customFormat="1" ht="15" x14ac:dyDescent="0.25">
      <c r="A543" s="12">
        <v>533</v>
      </c>
      <c r="B543" s="12" t="s">
        <v>14</v>
      </c>
      <c r="C543" s="12">
        <v>565</v>
      </c>
      <c r="D543" s="12">
        <v>18</v>
      </c>
      <c r="E543" s="12" t="s">
        <v>160</v>
      </c>
      <c r="F543" s="12">
        <v>2</v>
      </c>
      <c r="G543" s="12"/>
      <c r="H543" s="12"/>
      <c r="I543" s="12">
        <v>88</v>
      </c>
      <c r="J543" s="12">
        <f t="shared" si="34"/>
        <v>88</v>
      </c>
      <c r="K543" s="12">
        <v>430</v>
      </c>
      <c r="L543" s="12">
        <f t="shared" si="35"/>
        <v>37840</v>
      </c>
      <c r="M543" s="12">
        <v>1</v>
      </c>
      <c r="N543" s="12" t="s">
        <v>27</v>
      </c>
      <c r="O543" s="12" t="s">
        <v>16</v>
      </c>
      <c r="P543" s="12">
        <v>2</v>
      </c>
      <c r="Q543" s="12">
        <v>102</v>
      </c>
      <c r="R543" s="12"/>
      <c r="S543" s="12">
        <v>6400</v>
      </c>
      <c r="T543" s="12">
        <f t="shared" si="36"/>
        <v>652800</v>
      </c>
      <c r="U543" s="12">
        <v>30</v>
      </c>
      <c r="V543" s="12">
        <f>T543*85%</f>
        <v>554880</v>
      </c>
      <c r="W543" s="12">
        <f t="shared" si="37"/>
        <v>97920</v>
      </c>
      <c r="X543" s="12">
        <f t="shared" si="38"/>
        <v>135760</v>
      </c>
      <c r="Y543" s="12">
        <v>0</v>
      </c>
      <c r="Z543" s="12">
        <v>50</v>
      </c>
      <c r="AA543" s="12">
        <v>0</v>
      </c>
      <c r="AB543" s="12">
        <v>0</v>
      </c>
    </row>
    <row r="544" spans="1:28" s="158" customFormat="1" ht="15" x14ac:dyDescent="0.25">
      <c r="A544" s="12">
        <v>534</v>
      </c>
      <c r="B544" s="12" t="s">
        <v>14</v>
      </c>
      <c r="C544" s="12">
        <v>4629</v>
      </c>
      <c r="D544" s="12">
        <v>120</v>
      </c>
      <c r="E544" s="12" t="s">
        <v>29</v>
      </c>
      <c r="F544" s="12">
        <v>2</v>
      </c>
      <c r="G544" s="12"/>
      <c r="H544" s="12">
        <v>1</v>
      </c>
      <c r="I544" s="12">
        <v>17</v>
      </c>
      <c r="J544" s="12">
        <f t="shared" si="34"/>
        <v>117</v>
      </c>
      <c r="K544" s="12">
        <v>430</v>
      </c>
      <c r="L544" s="12">
        <f t="shared" si="35"/>
        <v>50310</v>
      </c>
      <c r="M544" s="12">
        <v>1</v>
      </c>
      <c r="N544" s="12" t="s">
        <v>27</v>
      </c>
      <c r="O544" s="12" t="s">
        <v>16</v>
      </c>
      <c r="P544" s="12">
        <v>2</v>
      </c>
      <c r="Q544" s="12">
        <v>143</v>
      </c>
      <c r="R544" s="12"/>
      <c r="S544" s="12">
        <v>6400</v>
      </c>
      <c r="T544" s="12">
        <f t="shared" si="36"/>
        <v>915200</v>
      </c>
      <c r="U544" s="12">
        <v>20</v>
      </c>
      <c r="V544" s="12">
        <f>T544*75%</f>
        <v>686400</v>
      </c>
      <c r="W544" s="12">
        <f t="shared" si="37"/>
        <v>228800</v>
      </c>
      <c r="X544" s="12">
        <f t="shared" si="38"/>
        <v>279110</v>
      </c>
      <c r="Y544" s="12">
        <v>0</v>
      </c>
      <c r="Z544" s="12">
        <v>50</v>
      </c>
      <c r="AA544" s="12">
        <v>0</v>
      </c>
      <c r="AB544" s="12">
        <v>0</v>
      </c>
    </row>
    <row r="545" spans="1:28" s="158" customFormat="1" ht="15" x14ac:dyDescent="0.25">
      <c r="A545" s="12">
        <v>535</v>
      </c>
      <c r="B545" s="12" t="s">
        <v>14</v>
      </c>
      <c r="C545" s="12">
        <v>4628</v>
      </c>
      <c r="D545" s="12">
        <v>119</v>
      </c>
      <c r="E545" s="12" t="s">
        <v>29</v>
      </c>
      <c r="F545" s="12">
        <v>2</v>
      </c>
      <c r="G545" s="12"/>
      <c r="H545" s="12">
        <v>2</v>
      </c>
      <c r="I545" s="12">
        <v>72</v>
      </c>
      <c r="J545" s="12">
        <f t="shared" si="34"/>
        <v>272</v>
      </c>
      <c r="K545" s="12">
        <v>450</v>
      </c>
      <c r="L545" s="12">
        <f t="shared" si="35"/>
        <v>122400</v>
      </c>
      <c r="M545" s="12"/>
      <c r="N545" s="12"/>
      <c r="O545" s="12"/>
      <c r="P545" s="12"/>
      <c r="Q545" s="12"/>
      <c r="R545" s="12"/>
      <c r="S545" s="12"/>
      <c r="T545" s="12">
        <f t="shared" si="36"/>
        <v>0</v>
      </c>
      <c r="U545" s="12"/>
      <c r="V545" s="12"/>
      <c r="W545" s="12">
        <f t="shared" si="37"/>
        <v>0</v>
      </c>
      <c r="X545" s="12">
        <f t="shared" si="38"/>
        <v>122400</v>
      </c>
      <c r="Y545" s="12">
        <v>0</v>
      </c>
      <c r="Z545" s="12">
        <v>50</v>
      </c>
      <c r="AA545" s="12">
        <v>0</v>
      </c>
      <c r="AB545" s="12">
        <v>0</v>
      </c>
    </row>
    <row r="546" spans="1:28" s="158" customFormat="1" ht="15" x14ac:dyDescent="0.25">
      <c r="A546" s="12">
        <v>536</v>
      </c>
      <c r="B546" s="12" t="s">
        <v>14</v>
      </c>
      <c r="C546" s="12">
        <v>4622</v>
      </c>
      <c r="D546" s="12">
        <v>144</v>
      </c>
      <c r="E546" s="12" t="s">
        <v>29</v>
      </c>
      <c r="F546" s="12">
        <v>1</v>
      </c>
      <c r="G546" s="12">
        <v>27</v>
      </c>
      <c r="H546" s="12"/>
      <c r="I546" s="12">
        <v>79</v>
      </c>
      <c r="J546" s="12">
        <f t="shared" si="34"/>
        <v>10879</v>
      </c>
      <c r="K546" s="12">
        <v>75</v>
      </c>
      <c r="L546" s="12">
        <f t="shared" si="35"/>
        <v>815925</v>
      </c>
      <c r="M546" s="12"/>
      <c r="N546" s="12"/>
      <c r="O546" s="12"/>
      <c r="P546" s="12"/>
      <c r="Q546" s="12"/>
      <c r="R546" s="12"/>
      <c r="S546" s="12"/>
      <c r="T546" s="12">
        <f t="shared" si="36"/>
        <v>0</v>
      </c>
      <c r="U546" s="12"/>
      <c r="V546" s="12"/>
      <c r="W546" s="12">
        <f t="shared" si="37"/>
        <v>0</v>
      </c>
      <c r="X546" s="12">
        <f t="shared" si="38"/>
        <v>815925</v>
      </c>
      <c r="Y546" s="12">
        <v>0</v>
      </c>
      <c r="Z546" s="12">
        <v>50</v>
      </c>
      <c r="AA546" s="12">
        <v>0</v>
      </c>
      <c r="AB546" s="12">
        <v>0</v>
      </c>
    </row>
    <row r="547" spans="1:28" s="158" customFormat="1" ht="15" x14ac:dyDescent="0.25">
      <c r="A547" s="12">
        <v>537</v>
      </c>
      <c r="B547" s="12" t="s">
        <v>14</v>
      </c>
      <c r="C547" s="12">
        <v>1868</v>
      </c>
      <c r="D547" s="12">
        <v>182</v>
      </c>
      <c r="E547" s="12" t="s">
        <v>29</v>
      </c>
      <c r="F547" s="12">
        <v>1</v>
      </c>
      <c r="G547" s="12">
        <v>9</v>
      </c>
      <c r="H547" s="12">
        <v>2</v>
      </c>
      <c r="I547" s="12">
        <v>52</v>
      </c>
      <c r="J547" s="12">
        <f t="shared" si="34"/>
        <v>3852</v>
      </c>
      <c r="K547" s="12">
        <v>100</v>
      </c>
      <c r="L547" s="12">
        <f t="shared" si="35"/>
        <v>385200</v>
      </c>
      <c r="M547" s="12"/>
      <c r="N547" s="12"/>
      <c r="O547" s="12"/>
      <c r="P547" s="12"/>
      <c r="Q547" s="12"/>
      <c r="R547" s="12"/>
      <c r="S547" s="12"/>
      <c r="T547" s="12">
        <f t="shared" si="36"/>
        <v>0</v>
      </c>
      <c r="U547" s="12"/>
      <c r="V547" s="12"/>
      <c r="W547" s="12">
        <f t="shared" si="37"/>
        <v>0</v>
      </c>
      <c r="X547" s="12">
        <f t="shared" si="38"/>
        <v>385200</v>
      </c>
      <c r="Y547" s="12">
        <v>0</v>
      </c>
      <c r="Z547" s="12">
        <v>50</v>
      </c>
      <c r="AA547" s="12">
        <v>0</v>
      </c>
      <c r="AB547" s="12">
        <v>0</v>
      </c>
    </row>
    <row r="548" spans="1:28" s="158" customFormat="1" ht="15" x14ac:dyDescent="0.25">
      <c r="A548" s="12">
        <v>538</v>
      </c>
      <c r="B548" s="12" t="s">
        <v>52</v>
      </c>
      <c r="C548" s="12"/>
      <c r="D548" s="12"/>
      <c r="E548" s="12" t="s">
        <v>29</v>
      </c>
      <c r="F548" s="12">
        <v>1</v>
      </c>
      <c r="G548" s="12">
        <v>15</v>
      </c>
      <c r="H548" s="12">
        <v>2</v>
      </c>
      <c r="I548" s="12">
        <v>62</v>
      </c>
      <c r="J548" s="12">
        <f t="shared" si="34"/>
        <v>6262</v>
      </c>
      <c r="K548" s="12">
        <v>75</v>
      </c>
      <c r="L548" s="12">
        <f t="shared" si="35"/>
        <v>469650</v>
      </c>
      <c r="M548" s="12"/>
      <c r="N548" s="12"/>
      <c r="O548" s="12"/>
      <c r="P548" s="12"/>
      <c r="Q548" s="12"/>
      <c r="R548" s="12"/>
      <c r="S548" s="12"/>
      <c r="T548" s="12">
        <f t="shared" si="36"/>
        <v>0</v>
      </c>
      <c r="U548" s="12"/>
      <c r="V548" s="12"/>
      <c r="W548" s="12">
        <f t="shared" si="37"/>
        <v>0</v>
      </c>
      <c r="X548" s="12">
        <f t="shared" si="38"/>
        <v>469650</v>
      </c>
      <c r="Y548" s="12">
        <v>0</v>
      </c>
      <c r="Z548" s="12">
        <v>0</v>
      </c>
      <c r="AA548" s="12">
        <v>469650</v>
      </c>
      <c r="AB548" s="12">
        <v>0.01</v>
      </c>
    </row>
    <row r="549" spans="1:28" s="158" customFormat="1" ht="15" x14ac:dyDescent="0.25">
      <c r="A549" s="12">
        <v>539</v>
      </c>
      <c r="B549" s="12" t="s">
        <v>14</v>
      </c>
      <c r="C549" s="12">
        <v>3945</v>
      </c>
      <c r="D549" s="12">
        <v>293</v>
      </c>
      <c r="E549" s="12" t="s">
        <v>29</v>
      </c>
      <c r="F549" s="12">
        <v>1</v>
      </c>
      <c r="G549" s="12">
        <v>1</v>
      </c>
      <c r="H549" s="12"/>
      <c r="I549" s="12">
        <v>67</v>
      </c>
      <c r="J549" s="12">
        <f t="shared" si="34"/>
        <v>467</v>
      </c>
      <c r="K549" s="12">
        <v>130</v>
      </c>
      <c r="L549" s="12">
        <f t="shared" si="35"/>
        <v>60710</v>
      </c>
      <c r="M549" s="12"/>
      <c r="N549" s="12"/>
      <c r="O549" s="12"/>
      <c r="P549" s="12"/>
      <c r="Q549" s="12"/>
      <c r="R549" s="12"/>
      <c r="S549" s="12"/>
      <c r="T549" s="12">
        <f t="shared" si="36"/>
        <v>0</v>
      </c>
      <c r="U549" s="12"/>
      <c r="V549" s="12"/>
      <c r="W549" s="12">
        <f t="shared" si="37"/>
        <v>0</v>
      </c>
      <c r="X549" s="12">
        <f t="shared" si="38"/>
        <v>60710</v>
      </c>
      <c r="Y549" s="12">
        <v>0</v>
      </c>
      <c r="Z549" s="12">
        <v>50</v>
      </c>
      <c r="AA549" s="12">
        <v>0</v>
      </c>
      <c r="AB549" s="12">
        <v>0</v>
      </c>
    </row>
    <row r="550" spans="1:28" s="158" customFormat="1" ht="15" x14ac:dyDescent="0.25">
      <c r="A550" s="12">
        <v>540</v>
      </c>
      <c r="B550" s="12" t="s">
        <v>14</v>
      </c>
      <c r="C550" s="12">
        <v>816</v>
      </c>
      <c r="D550" s="12">
        <v>313</v>
      </c>
      <c r="E550" s="12" t="s">
        <v>161</v>
      </c>
      <c r="F550" s="12">
        <v>2</v>
      </c>
      <c r="G550" s="12"/>
      <c r="H550" s="12">
        <v>1</v>
      </c>
      <c r="I550" s="12">
        <v>70</v>
      </c>
      <c r="J550" s="12">
        <f t="shared" si="34"/>
        <v>170</v>
      </c>
      <c r="K550" s="12">
        <v>430</v>
      </c>
      <c r="L550" s="12">
        <f t="shared" si="35"/>
        <v>73100</v>
      </c>
      <c r="M550" s="12">
        <v>1</v>
      </c>
      <c r="N550" s="12" t="s">
        <v>27</v>
      </c>
      <c r="O550" s="12" t="s">
        <v>16</v>
      </c>
      <c r="P550" s="12">
        <v>2</v>
      </c>
      <c r="Q550" s="12">
        <v>228.5</v>
      </c>
      <c r="R550" s="12"/>
      <c r="S550" s="12">
        <v>6400</v>
      </c>
      <c r="T550" s="12">
        <f t="shared" si="36"/>
        <v>1462400</v>
      </c>
      <c r="U550" s="12">
        <v>10</v>
      </c>
      <c r="V550" s="12">
        <f>T550*30%</f>
        <v>438720</v>
      </c>
      <c r="W550" s="12">
        <f t="shared" si="37"/>
        <v>1023680</v>
      </c>
      <c r="X550" s="12">
        <f t="shared" si="38"/>
        <v>1096780</v>
      </c>
      <c r="Y550" s="12">
        <v>0</v>
      </c>
      <c r="Z550" s="12">
        <v>50</v>
      </c>
      <c r="AA550" s="12">
        <v>0</v>
      </c>
      <c r="AB550" s="12">
        <v>0</v>
      </c>
    </row>
    <row r="551" spans="1:28" s="158" customFormat="1" ht="15" x14ac:dyDescent="0.25">
      <c r="A551" s="12">
        <v>541</v>
      </c>
      <c r="B551" s="12" t="s">
        <v>14</v>
      </c>
      <c r="C551" s="12">
        <v>2506</v>
      </c>
      <c r="D551" s="12">
        <v>39</v>
      </c>
      <c r="E551" s="12" t="s">
        <v>161</v>
      </c>
      <c r="F551" s="12">
        <v>1</v>
      </c>
      <c r="G551" s="12">
        <v>30</v>
      </c>
      <c r="H551" s="12">
        <v>1</v>
      </c>
      <c r="I551" s="12">
        <v>3</v>
      </c>
      <c r="J551" s="12">
        <f t="shared" si="34"/>
        <v>12103</v>
      </c>
      <c r="K551" s="12">
        <v>75</v>
      </c>
      <c r="L551" s="12">
        <f t="shared" si="35"/>
        <v>907725</v>
      </c>
      <c r="M551" s="12"/>
      <c r="N551" s="12"/>
      <c r="O551" s="12"/>
      <c r="P551" s="12"/>
      <c r="Q551" s="12"/>
      <c r="R551" s="12"/>
      <c r="S551" s="12"/>
      <c r="T551" s="12">
        <f t="shared" si="36"/>
        <v>0</v>
      </c>
      <c r="U551" s="12"/>
      <c r="V551" s="12"/>
      <c r="W551" s="12">
        <f t="shared" si="37"/>
        <v>0</v>
      </c>
      <c r="X551" s="12">
        <f t="shared" si="38"/>
        <v>907725</v>
      </c>
      <c r="Y551" s="12">
        <v>0</v>
      </c>
      <c r="Z551" s="12">
        <v>50</v>
      </c>
      <c r="AA551" s="12">
        <v>0</v>
      </c>
      <c r="AB551" s="12">
        <v>0</v>
      </c>
    </row>
    <row r="552" spans="1:28" s="158" customFormat="1" ht="15" x14ac:dyDescent="0.25">
      <c r="A552" s="12">
        <v>542</v>
      </c>
      <c r="B552" s="12" t="s">
        <v>14</v>
      </c>
      <c r="C552" s="12">
        <v>2077</v>
      </c>
      <c r="D552" s="12">
        <v>184</v>
      </c>
      <c r="E552" s="12" t="s">
        <v>161</v>
      </c>
      <c r="F552" s="12">
        <v>1</v>
      </c>
      <c r="G552" s="12">
        <v>8</v>
      </c>
      <c r="H552" s="12"/>
      <c r="I552" s="12">
        <v>3</v>
      </c>
      <c r="J552" s="12">
        <f t="shared" si="34"/>
        <v>3203</v>
      </c>
      <c r="K552" s="12">
        <v>180</v>
      </c>
      <c r="L552" s="12">
        <f t="shared" si="35"/>
        <v>576540</v>
      </c>
      <c r="M552" s="12"/>
      <c r="N552" s="12"/>
      <c r="O552" s="12"/>
      <c r="P552" s="12"/>
      <c r="Q552" s="12"/>
      <c r="R552" s="12"/>
      <c r="S552" s="12"/>
      <c r="T552" s="12">
        <f t="shared" si="36"/>
        <v>0</v>
      </c>
      <c r="U552" s="12"/>
      <c r="V552" s="12"/>
      <c r="W552" s="12">
        <f t="shared" si="37"/>
        <v>0</v>
      </c>
      <c r="X552" s="12">
        <f t="shared" si="38"/>
        <v>576540</v>
      </c>
      <c r="Y552" s="12">
        <v>0</v>
      </c>
      <c r="Z552" s="12">
        <v>50</v>
      </c>
      <c r="AA552" s="12">
        <v>0</v>
      </c>
      <c r="AB552" s="12">
        <v>0</v>
      </c>
    </row>
    <row r="553" spans="1:28" s="158" customFormat="1" ht="15" x14ac:dyDescent="0.25">
      <c r="A553" s="12">
        <v>543</v>
      </c>
      <c r="B553" s="12" t="s">
        <v>14</v>
      </c>
      <c r="C553" s="12">
        <v>635</v>
      </c>
      <c r="D553" s="12">
        <v>81</v>
      </c>
      <c r="E553" s="12" t="s">
        <v>161</v>
      </c>
      <c r="F553" s="12">
        <v>1</v>
      </c>
      <c r="G553" s="12"/>
      <c r="H553" s="12">
        <v>3</v>
      </c>
      <c r="I553" s="12">
        <v>40</v>
      </c>
      <c r="J553" s="12">
        <f t="shared" si="34"/>
        <v>340</v>
      </c>
      <c r="K553" s="12">
        <v>150</v>
      </c>
      <c r="L553" s="12">
        <f t="shared" si="35"/>
        <v>51000</v>
      </c>
      <c r="M553" s="12"/>
      <c r="N553" s="12"/>
      <c r="O553" s="12"/>
      <c r="P553" s="12"/>
      <c r="Q553" s="12"/>
      <c r="R553" s="12"/>
      <c r="S553" s="12"/>
      <c r="T553" s="12">
        <f t="shared" si="36"/>
        <v>0</v>
      </c>
      <c r="U553" s="12"/>
      <c r="V553" s="12"/>
      <c r="W553" s="12">
        <f t="shared" si="37"/>
        <v>0</v>
      </c>
      <c r="X553" s="12">
        <f t="shared" si="38"/>
        <v>51000</v>
      </c>
      <c r="Y553" s="12">
        <v>0</v>
      </c>
      <c r="Z553" s="12">
        <v>50</v>
      </c>
      <c r="AA553" s="12">
        <v>0</v>
      </c>
      <c r="AB553" s="12">
        <v>0</v>
      </c>
    </row>
    <row r="554" spans="1:28" s="158" customFormat="1" ht="15" x14ac:dyDescent="0.25">
      <c r="A554" s="12">
        <v>544</v>
      </c>
      <c r="B554" s="12" t="s">
        <v>14</v>
      </c>
      <c r="C554" s="12">
        <v>4829</v>
      </c>
      <c r="D554" s="12">
        <v>109</v>
      </c>
      <c r="E554" s="12" t="s">
        <v>110</v>
      </c>
      <c r="F554" s="12">
        <v>1</v>
      </c>
      <c r="G554" s="12">
        <v>10</v>
      </c>
      <c r="H554" s="12"/>
      <c r="I554" s="12">
        <v>96</v>
      </c>
      <c r="J554" s="12">
        <f t="shared" si="34"/>
        <v>4096</v>
      </c>
      <c r="K554" s="12">
        <v>75</v>
      </c>
      <c r="L554" s="12">
        <f t="shared" si="35"/>
        <v>307200</v>
      </c>
      <c r="M554" s="12"/>
      <c r="N554" s="12"/>
      <c r="O554" s="12"/>
      <c r="P554" s="12"/>
      <c r="Q554" s="12"/>
      <c r="R554" s="12"/>
      <c r="S554" s="12"/>
      <c r="T554" s="12">
        <f t="shared" si="36"/>
        <v>0</v>
      </c>
      <c r="U554" s="12"/>
      <c r="V554" s="12"/>
      <c r="W554" s="12">
        <f t="shared" si="37"/>
        <v>0</v>
      </c>
      <c r="X554" s="12">
        <f t="shared" si="38"/>
        <v>307200</v>
      </c>
      <c r="Y554" s="12">
        <v>0</v>
      </c>
      <c r="Z554" s="12">
        <v>50</v>
      </c>
      <c r="AA554" s="12">
        <v>0</v>
      </c>
      <c r="AB554" s="12">
        <v>0</v>
      </c>
    </row>
    <row r="555" spans="1:28" s="158" customFormat="1" ht="15" x14ac:dyDescent="0.25">
      <c r="A555" s="12">
        <v>545</v>
      </c>
      <c r="B555" s="12" t="s">
        <v>14</v>
      </c>
      <c r="C555" s="12">
        <v>733</v>
      </c>
      <c r="D555" s="12">
        <v>68</v>
      </c>
      <c r="E555" s="12" t="s">
        <v>64</v>
      </c>
      <c r="F555" s="12">
        <v>1</v>
      </c>
      <c r="G555" s="12">
        <v>2</v>
      </c>
      <c r="H555" s="12">
        <v>3</v>
      </c>
      <c r="I555" s="12">
        <v>98</v>
      </c>
      <c r="J555" s="12">
        <f t="shared" si="34"/>
        <v>1198</v>
      </c>
      <c r="K555" s="12">
        <v>230</v>
      </c>
      <c r="L555" s="12">
        <f t="shared" si="35"/>
        <v>275540</v>
      </c>
      <c r="M555" s="12"/>
      <c r="N555" s="12"/>
      <c r="O555" s="12"/>
      <c r="P555" s="12"/>
      <c r="Q555" s="12"/>
      <c r="R555" s="12"/>
      <c r="S555" s="12"/>
      <c r="T555" s="12">
        <f t="shared" si="36"/>
        <v>0</v>
      </c>
      <c r="U555" s="12"/>
      <c r="V555" s="12"/>
      <c r="W555" s="12">
        <f t="shared" si="37"/>
        <v>0</v>
      </c>
      <c r="X555" s="12">
        <f t="shared" si="38"/>
        <v>275540</v>
      </c>
      <c r="Y555" s="12">
        <v>0</v>
      </c>
      <c r="Z555" s="12">
        <v>50</v>
      </c>
      <c r="AA555" s="12">
        <v>0</v>
      </c>
      <c r="AB555" s="12">
        <v>0</v>
      </c>
    </row>
    <row r="556" spans="1:28" s="158" customFormat="1" ht="15" x14ac:dyDescent="0.25">
      <c r="A556" s="12">
        <v>546</v>
      </c>
      <c r="B556" s="12" t="s">
        <v>14</v>
      </c>
      <c r="C556" s="12">
        <v>555</v>
      </c>
      <c r="D556" s="12">
        <v>8</v>
      </c>
      <c r="E556" s="12" t="s">
        <v>162</v>
      </c>
      <c r="F556" s="12">
        <v>2</v>
      </c>
      <c r="G556" s="12"/>
      <c r="H556" s="12">
        <v>3</v>
      </c>
      <c r="I556" s="12">
        <v>68</v>
      </c>
      <c r="J556" s="12">
        <f t="shared" si="34"/>
        <v>368</v>
      </c>
      <c r="K556" s="12">
        <v>430</v>
      </c>
      <c r="L556" s="12">
        <f t="shared" si="35"/>
        <v>158240</v>
      </c>
      <c r="M556" s="12">
        <v>1</v>
      </c>
      <c r="N556" s="12" t="s">
        <v>27</v>
      </c>
      <c r="O556" s="12" t="s">
        <v>16</v>
      </c>
      <c r="P556" s="12">
        <v>2</v>
      </c>
      <c r="Q556" s="12">
        <v>141</v>
      </c>
      <c r="R556" s="12"/>
      <c r="S556" s="12">
        <v>6400</v>
      </c>
      <c r="T556" s="12">
        <f t="shared" si="36"/>
        <v>902400</v>
      </c>
      <c r="U556" s="12">
        <v>30</v>
      </c>
      <c r="V556" s="12">
        <f>T556*85%</f>
        <v>767040</v>
      </c>
      <c r="W556" s="12">
        <f t="shared" si="37"/>
        <v>135360</v>
      </c>
      <c r="X556" s="12">
        <f t="shared" si="38"/>
        <v>293600</v>
      </c>
      <c r="Y556" s="12">
        <v>0</v>
      </c>
      <c r="Z556" s="12">
        <v>50</v>
      </c>
      <c r="AA556" s="12">
        <v>0</v>
      </c>
      <c r="AB556" s="12">
        <v>0</v>
      </c>
    </row>
    <row r="557" spans="1:28" s="158" customFormat="1" ht="15" x14ac:dyDescent="0.25">
      <c r="A557" s="12">
        <v>547</v>
      </c>
      <c r="B557" s="12" t="s">
        <v>14</v>
      </c>
      <c r="C557" s="12">
        <v>3075</v>
      </c>
      <c r="D557" s="12">
        <v>45</v>
      </c>
      <c r="E557" s="12" t="s">
        <v>162</v>
      </c>
      <c r="F557" s="12">
        <v>1</v>
      </c>
      <c r="G557" s="12">
        <v>13</v>
      </c>
      <c r="H557" s="12">
        <v>1</v>
      </c>
      <c r="I557" s="12">
        <v>10</v>
      </c>
      <c r="J557" s="12">
        <f t="shared" si="34"/>
        <v>5310</v>
      </c>
      <c r="K557" s="12">
        <v>390</v>
      </c>
      <c r="L557" s="12">
        <f t="shared" si="35"/>
        <v>2070900</v>
      </c>
      <c r="M557" s="12"/>
      <c r="N557" s="12"/>
      <c r="O557" s="12"/>
      <c r="P557" s="12"/>
      <c r="Q557" s="12"/>
      <c r="R557" s="12"/>
      <c r="S557" s="12"/>
      <c r="T557" s="12">
        <f t="shared" si="36"/>
        <v>0</v>
      </c>
      <c r="U557" s="12"/>
      <c r="V557" s="12"/>
      <c r="W557" s="12">
        <f t="shared" si="37"/>
        <v>0</v>
      </c>
      <c r="X557" s="12">
        <f t="shared" si="38"/>
        <v>2070900</v>
      </c>
      <c r="Y557" s="12">
        <v>0</v>
      </c>
      <c r="Z557" s="12">
        <v>50</v>
      </c>
      <c r="AA557" s="12">
        <v>0</v>
      </c>
      <c r="AB557" s="12">
        <v>0</v>
      </c>
    </row>
    <row r="558" spans="1:28" s="158" customFormat="1" ht="15" x14ac:dyDescent="0.25">
      <c r="A558" s="12">
        <v>548</v>
      </c>
      <c r="B558" s="12" t="s">
        <v>14</v>
      </c>
      <c r="C558" s="12"/>
      <c r="D558" s="12">
        <v>1</v>
      </c>
      <c r="E558" s="12" t="s">
        <v>162</v>
      </c>
      <c r="F558" s="12">
        <v>1</v>
      </c>
      <c r="G558" s="12">
        <v>13</v>
      </c>
      <c r="H558" s="12">
        <v>2</v>
      </c>
      <c r="I558" s="12">
        <v>94</v>
      </c>
      <c r="J558" s="12">
        <f t="shared" si="34"/>
        <v>5494</v>
      </c>
      <c r="K558" s="12">
        <v>75</v>
      </c>
      <c r="L558" s="12">
        <f t="shared" si="35"/>
        <v>412050</v>
      </c>
      <c r="M558" s="12"/>
      <c r="N558" s="12"/>
      <c r="O558" s="12"/>
      <c r="P558" s="12"/>
      <c r="Q558" s="12"/>
      <c r="R558" s="12"/>
      <c r="S558" s="12"/>
      <c r="T558" s="12">
        <f t="shared" si="36"/>
        <v>0</v>
      </c>
      <c r="U558" s="12"/>
      <c r="V558" s="12"/>
      <c r="W558" s="12">
        <f t="shared" si="37"/>
        <v>0</v>
      </c>
      <c r="X558" s="12">
        <f t="shared" si="38"/>
        <v>412050</v>
      </c>
      <c r="Y558" s="12">
        <v>0</v>
      </c>
      <c r="Z558" s="12">
        <v>50</v>
      </c>
      <c r="AA558" s="12">
        <v>0</v>
      </c>
      <c r="AB558" s="12">
        <v>0</v>
      </c>
    </row>
    <row r="559" spans="1:28" s="158" customFormat="1" ht="15" x14ac:dyDescent="0.25">
      <c r="A559" s="12">
        <v>549</v>
      </c>
      <c r="B559" s="12" t="s">
        <v>14</v>
      </c>
      <c r="C559" s="12">
        <v>2948</v>
      </c>
      <c r="D559" s="12">
        <v>120</v>
      </c>
      <c r="E559" s="12" t="s">
        <v>162</v>
      </c>
      <c r="F559" s="12">
        <v>1</v>
      </c>
      <c r="G559" s="12">
        <v>16</v>
      </c>
      <c r="H559" s="12">
        <v>3</v>
      </c>
      <c r="I559" s="12">
        <v>45</v>
      </c>
      <c r="J559" s="12">
        <f t="shared" si="34"/>
        <v>6745</v>
      </c>
      <c r="K559" s="12">
        <v>75</v>
      </c>
      <c r="L559" s="12">
        <f t="shared" si="35"/>
        <v>505875</v>
      </c>
      <c r="M559" s="12"/>
      <c r="N559" s="12"/>
      <c r="O559" s="12"/>
      <c r="P559" s="12"/>
      <c r="Q559" s="12"/>
      <c r="R559" s="12"/>
      <c r="S559" s="12"/>
      <c r="T559" s="12">
        <f t="shared" si="36"/>
        <v>0</v>
      </c>
      <c r="U559" s="12"/>
      <c r="V559" s="12"/>
      <c r="W559" s="12">
        <f t="shared" si="37"/>
        <v>0</v>
      </c>
      <c r="X559" s="12">
        <f t="shared" si="38"/>
        <v>505875</v>
      </c>
      <c r="Y559" s="12">
        <v>0</v>
      </c>
      <c r="Z559" s="12">
        <v>50</v>
      </c>
      <c r="AA559" s="12">
        <v>0</v>
      </c>
      <c r="AB559" s="12">
        <v>0</v>
      </c>
    </row>
    <row r="560" spans="1:28" s="158" customFormat="1" ht="15" x14ac:dyDescent="0.25">
      <c r="A560" s="12">
        <v>550</v>
      </c>
      <c r="B560" s="12" t="s">
        <v>14</v>
      </c>
      <c r="C560" s="12">
        <v>4198</v>
      </c>
      <c r="D560" s="12">
        <v>257</v>
      </c>
      <c r="E560" s="12" t="s">
        <v>162</v>
      </c>
      <c r="F560" s="12">
        <v>1</v>
      </c>
      <c r="G560" s="12">
        <v>7</v>
      </c>
      <c r="H560" s="12">
        <v>1</v>
      </c>
      <c r="I560" s="12">
        <v>38</v>
      </c>
      <c r="J560" s="12">
        <f t="shared" si="34"/>
        <v>2938</v>
      </c>
      <c r="K560" s="12">
        <v>75</v>
      </c>
      <c r="L560" s="12">
        <f t="shared" si="35"/>
        <v>220350</v>
      </c>
      <c r="M560" s="12"/>
      <c r="N560" s="12"/>
      <c r="O560" s="12"/>
      <c r="P560" s="12"/>
      <c r="Q560" s="12"/>
      <c r="R560" s="12"/>
      <c r="S560" s="12"/>
      <c r="T560" s="12">
        <f t="shared" si="36"/>
        <v>0</v>
      </c>
      <c r="U560" s="12"/>
      <c r="V560" s="12"/>
      <c r="W560" s="12">
        <f t="shared" si="37"/>
        <v>0</v>
      </c>
      <c r="X560" s="12">
        <f t="shared" si="38"/>
        <v>220350</v>
      </c>
      <c r="Y560" s="12">
        <v>0</v>
      </c>
      <c r="Z560" s="12">
        <v>50</v>
      </c>
      <c r="AA560" s="12">
        <v>0</v>
      </c>
      <c r="AB560" s="12">
        <v>0</v>
      </c>
    </row>
    <row r="561" spans="1:28" s="158" customFormat="1" ht="15" x14ac:dyDescent="0.25">
      <c r="A561" s="12">
        <v>551</v>
      </c>
      <c r="B561" s="12" t="s">
        <v>14</v>
      </c>
      <c r="C561" s="12">
        <v>2395</v>
      </c>
      <c r="D561" s="12">
        <v>43</v>
      </c>
      <c r="E561" s="12" t="s">
        <v>162</v>
      </c>
      <c r="F561" s="12">
        <v>1</v>
      </c>
      <c r="G561" s="12">
        <v>11</v>
      </c>
      <c r="H561" s="12">
        <v>1</v>
      </c>
      <c r="I561" s="12">
        <v>46</v>
      </c>
      <c r="J561" s="12">
        <f t="shared" si="34"/>
        <v>4546</v>
      </c>
      <c r="K561" s="12">
        <v>180</v>
      </c>
      <c r="L561" s="12">
        <f t="shared" si="35"/>
        <v>818280</v>
      </c>
      <c r="M561" s="12"/>
      <c r="N561" s="12"/>
      <c r="O561" s="12"/>
      <c r="P561" s="12"/>
      <c r="Q561" s="12"/>
      <c r="R561" s="12"/>
      <c r="S561" s="12"/>
      <c r="T561" s="12">
        <f t="shared" si="36"/>
        <v>0</v>
      </c>
      <c r="U561" s="12"/>
      <c r="V561" s="12"/>
      <c r="W561" s="12">
        <f t="shared" si="37"/>
        <v>0</v>
      </c>
      <c r="X561" s="12">
        <f t="shared" si="38"/>
        <v>818280</v>
      </c>
      <c r="Y561" s="12">
        <v>0</v>
      </c>
      <c r="Z561" s="12">
        <v>50</v>
      </c>
      <c r="AA561" s="12">
        <v>0</v>
      </c>
      <c r="AB561" s="12">
        <v>0</v>
      </c>
    </row>
    <row r="562" spans="1:28" s="158" customFormat="1" ht="15" x14ac:dyDescent="0.25">
      <c r="A562" s="12">
        <v>552</v>
      </c>
      <c r="B562" s="12" t="s">
        <v>14</v>
      </c>
      <c r="C562" s="12">
        <v>2990</v>
      </c>
      <c r="D562" s="12">
        <v>213</v>
      </c>
      <c r="E562" s="12" t="s">
        <v>162</v>
      </c>
      <c r="F562" s="12">
        <v>1</v>
      </c>
      <c r="G562" s="12">
        <v>10</v>
      </c>
      <c r="H562" s="12">
        <v>3</v>
      </c>
      <c r="I562" s="12">
        <v>19</v>
      </c>
      <c r="J562" s="12">
        <f t="shared" si="34"/>
        <v>4319</v>
      </c>
      <c r="K562" s="12">
        <v>75</v>
      </c>
      <c r="L562" s="12">
        <f t="shared" si="35"/>
        <v>323925</v>
      </c>
      <c r="M562" s="12"/>
      <c r="N562" s="12"/>
      <c r="O562" s="12"/>
      <c r="P562" s="12"/>
      <c r="Q562" s="12"/>
      <c r="R562" s="12"/>
      <c r="S562" s="12"/>
      <c r="T562" s="12">
        <f t="shared" si="36"/>
        <v>0</v>
      </c>
      <c r="U562" s="12"/>
      <c r="V562" s="12"/>
      <c r="W562" s="12">
        <f t="shared" si="37"/>
        <v>0</v>
      </c>
      <c r="X562" s="12">
        <f t="shared" si="38"/>
        <v>323925</v>
      </c>
      <c r="Y562" s="12">
        <v>0</v>
      </c>
      <c r="Z562" s="12">
        <v>50</v>
      </c>
      <c r="AA562" s="12">
        <v>0</v>
      </c>
      <c r="AB562" s="12">
        <v>0</v>
      </c>
    </row>
    <row r="563" spans="1:28" s="158" customFormat="1" ht="15" x14ac:dyDescent="0.25">
      <c r="A563" s="12">
        <v>553</v>
      </c>
      <c r="B563" s="12" t="s">
        <v>14</v>
      </c>
      <c r="C563" s="12">
        <v>4357</v>
      </c>
      <c r="D563" s="12">
        <v>28</v>
      </c>
      <c r="E563" s="12" t="s">
        <v>163</v>
      </c>
      <c r="F563" s="12">
        <v>2</v>
      </c>
      <c r="G563" s="12"/>
      <c r="H563" s="12"/>
      <c r="I563" s="12">
        <v>91</v>
      </c>
      <c r="J563" s="12">
        <f t="shared" si="34"/>
        <v>91</v>
      </c>
      <c r="K563" s="12">
        <v>430</v>
      </c>
      <c r="L563" s="12">
        <f t="shared" si="35"/>
        <v>39130</v>
      </c>
      <c r="M563" s="12">
        <v>1</v>
      </c>
      <c r="N563" s="12" t="s">
        <v>27</v>
      </c>
      <c r="O563" s="12" t="s">
        <v>16</v>
      </c>
      <c r="P563" s="12">
        <v>2</v>
      </c>
      <c r="Q563" s="12">
        <v>120</v>
      </c>
      <c r="R563" s="12"/>
      <c r="S563" s="12">
        <v>6400</v>
      </c>
      <c r="T563" s="12">
        <f t="shared" si="36"/>
        <v>768000</v>
      </c>
      <c r="U563" s="12">
        <v>30</v>
      </c>
      <c r="V563" s="12">
        <f>T563*85%</f>
        <v>652800</v>
      </c>
      <c r="W563" s="12">
        <f t="shared" si="37"/>
        <v>115200</v>
      </c>
      <c r="X563" s="12">
        <f t="shared" si="38"/>
        <v>154330</v>
      </c>
      <c r="Y563" s="12">
        <v>0</v>
      </c>
      <c r="Z563" s="12">
        <v>50</v>
      </c>
      <c r="AA563" s="12">
        <v>0</v>
      </c>
      <c r="AB563" s="12">
        <v>0</v>
      </c>
    </row>
    <row r="564" spans="1:28" s="158" customFormat="1" ht="15" x14ac:dyDescent="0.25">
      <c r="A564" s="12">
        <v>554</v>
      </c>
      <c r="B564" s="12" t="s">
        <v>14</v>
      </c>
      <c r="C564" s="12"/>
      <c r="D564" s="12">
        <v>72</v>
      </c>
      <c r="E564" s="12" t="s">
        <v>163</v>
      </c>
      <c r="F564" s="12">
        <v>1</v>
      </c>
      <c r="G564" s="12">
        <v>7</v>
      </c>
      <c r="H564" s="12">
        <v>2</v>
      </c>
      <c r="I564" s="12">
        <v>78</v>
      </c>
      <c r="J564" s="12">
        <f t="shared" si="34"/>
        <v>3078</v>
      </c>
      <c r="K564" s="12">
        <v>75</v>
      </c>
      <c r="L564" s="12">
        <f t="shared" si="35"/>
        <v>230850</v>
      </c>
      <c r="M564" s="12"/>
      <c r="N564" s="12"/>
      <c r="O564" s="12"/>
      <c r="P564" s="12"/>
      <c r="Q564" s="12"/>
      <c r="R564" s="12"/>
      <c r="S564" s="12"/>
      <c r="T564" s="12">
        <f t="shared" si="36"/>
        <v>0</v>
      </c>
      <c r="U564" s="12"/>
      <c r="V564" s="12"/>
      <c r="W564" s="12">
        <f t="shared" si="37"/>
        <v>0</v>
      </c>
      <c r="X564" s="12">
        <f t="shared" si="38"/>
        <v>230850</v>
      </c>
      <c r="Y564" s="12">
        <v>0</v>
      </c>
      <c r="Z564" s="12">
        <v>50</v>
      </c>
      <c r="AA564" s="12">
        <v>0</v>
      </c>
      <c r="AB564" s="12">
        <v>0</v>
      </c>
    </row>
    <row r="565" spans="1:28" s="158" customFormat="1" ht="15" x14ac:dyDescent="0.25">
      <c r="A565" s="12">
        <v>555</v>
      </c>
      <c r="B565" s="12" t="s">
        <v>14</v>
      </c>
      <c r="C565" s="12"/>
      <c r="D565" s="12">
        <v>345</v>
      </c>
      <c r="E565" s="12" t="s">
        <v>163</v>
      </c>
      <c r="F565" s="12">
        <v>1</v>
      </c>
      <c r="G565" s="12">
        <v>13</v>
      </c>
      <c r="H565" s="12">
        <v>2</v>
      </c>
      <c r="I565" s="12">
        <v>50</v>
      </c>
      <c r="J565" s="12">
        <f t="shared" si="34"/>
        <v>5450</v>
      </c>
      <c r="K565" s="12">
        <v>100</v>
      </c>
      <c r="L565" s="12">
        <f t="shared" si="35"/>
        <v>545000</v>
      </c>
      <c r="M565" s="12"/>
      <c r="N565" s="12"/>
      <c r="O565" s="12"/>
      <c r="P565" s="12"/>
      <c r="Q565" s="12"/>
      <c r="R565" s="12"/>
      <c r="S565" s="12"/>
      <c r="T565" s="12">
        <f t="shared" si="36"/>
        <v>0</v>
      </c>
      <c r="U565" s="12"/>
      <c r="V565" s="12"/>
      <c r="W565" s="12">
        <f t="shared" si="37"/>
        <v>0</v>
      </c>
      <c r="X565" s="12">
        <f t="shared" si="38"/>
        <v>545000</v>
      </c>
      <c r="Y565" s="12">
        <v>0</v>
      </c>
      <c r="Z565" s="12">
        <v>50</v>
      </c>
      <c r="AA565" s="12">
        <v>0</v>
      </c>
      <c r="AB565" s="12">
        <v>0</v>
      </c>
    </row>
    <row r="566" spans="1:28" s="158" customFormat="1" ht="15" x14ac:dyDescent="0.25">
      <c r="A566" s="12">
        <v>556</v>
      </c>
      <c r="B566" s="12" t="s">
        <v>14</v>
      </c>
      <c r="C566" s="12"/>
      <c r="D566" s="12">
        <v>222</v>
      </c>
      <c r="E566" s="12" t="s">
        <v>164</v>
      </c>
      <c r="F566" s="12">
        <v>2</v>
      </c>
      <c r="G566" s="12"/>
      <c r="H566" s="12"/>
      <c r="I566" s="12">
        <v>98</v>
      </c>
      <c r="J566" s="12">
        <f t="shared" si="34"/>
        <v>98</v>
      </c>
      <c r="K566" s="12">
        <v>430</v>
      </c>
      <c r="L566" s="12">
        <f t="shared" si="35"/>
        <v>42140</v>
      </c>
      <c r="M566" s="12">
        <v>1</v>
      </c>
      <c r="N566" s="12" t="s">
        <v>27</v>
      </c>
      <c r="O566" s="12" t="s">
        <v>16</v>
      </c>
      <c r="P566" s="12">
        <v>2</v>
      </c>
      <c r="Q566" s="12">
        <v>138</v>
      </c>
      <c r="R566" s="12"/>
      <c r="S566" s="12">
        <v>6400</v>
      </c>
      <c r="T566" s="12">
        <f t="shared" si="36"/>
        <v>883200</v>
      </c>
      <c r="U566" s="12">
        <v>30</v>
      </c>
      <c r="V566" s="12">
        <f>T566*85%</f>
        <v>750720</v>
      </c>
      <c r="W566" s="12">
        <f t="shared" si="37"/>
        <v>132480</v>
      </c>
      <c r="X566" s="12">
        <f t="shared" si="38"/>
        <v>174620</v>
      </c>
      <c r="Y566" s="12"/>
      <c r="Z566" s="12"/>
      <c r="AA566" s="12"/>
      <c r="AB566" s="12"/>
    </row>
    <row r="567" spans="1:28" s="158" customFormat="1" ht="15" x14ac:dyDescent="0.25">
      <c r="A567" s="12">
        <v>557</v>
      </c>
      <c r="B567" s="12" t="s">
        <v>14</v>
      </c>
      <c r="C567" s="12">
        <v>1920</v>
      </c>
      <c r="D567" s="12">
        <v>34</v>
      </c>
      <c r="E567" s="12" t="s">
        <v>164</v>
      </c>
      <c r="F567" s="12">
        <v>1</v>
      </c>
      <c r="G567" s="12">
        <v>18</v>
      </c>
      <c r="H567" s="12">
        <v>2</v>
      </c>
      <c r="I567" s="12">
        <v>58</v>
      </c>
      <c r="J567" s="12">
        <f t="shared" si="34"/>
        <v>7458</v>
      </c>
      <c r="K567" s="12">
        <v>100</v>
      </c>
      <c r="L567" s="12">
        <f t="shared" si="35"/>
        <v>745800</v>
      </c>
      <c r="M567" s="12"/>
      <c r="N567" s="12"/>
      <c r="O567" s="12"/>
      <c r="P567" s="12"/>
      <c r="Q567" s="12"/>
      <c r="R567" s="12"/>
      <c r="S567" s="12"/>
      <c r="T567" s="12">
        <f t="shared" si="36"/>
        <v>0</v>
      </c>
      <c r="U567" s="12"/>
      <c r="V567" s="12"/>
      <c r="W567" s="12">
        <f t="shared" si="37"/>
        <v>0</v>
      </c>
      <c r="X567" s="12">
        <f t="shared" si="38"/>
        <v>745800</v>
      </c>
      <c r="Y567" s="12">
        <v>0</v>
      </c>
      <c r="Z567" s="12">
        <v>50</v>
      </c>
      <c r="AA567" s="12">
        <v>0</v>
      </c>
      <c r="AB567" s="12">
        <v>0</v>
      </c>
    </row>
    <row r="568" spans="1:28" s="158" customFormat="1" ht="15" x14ac:dyDescent="0.25">
      <c r="A568" s="12">
        <v>558</v>
      </c>
      <c r="B568" s="12" t="s">
        <v>14</v>
      </c>
      <c r="C568" s="12">
        <v>1921</v>
      </c>
      <c r="D568" s="12">
        <v>35</v>
      </c>
      <c r="E568" s="12" t="s">
        <v>164</v>
      </c>
      <c r="F568" s="12">
        <v>1</v>
      </c>
      <c r="G568" s="12">
        <v>19</v>
      </c>
      <c r="H568" s="12">
        <v>1</v>
      </c>
      <c r="I568" s="12">
        <v>90</v>
      </c>
      <c r="J568" s="12">
        <f t="shared" si="34"/>
        <v>7790</v>
      </c>
      <c r="K568" s="12">
        <v>100</v>
      </c>
      <c r="L568" s="12">
        <f t="shared" si="35"/>
        <v>779000</v>
      </c>
      <c r="M568" s="12"/>
      <c r="N568" s="12"/>
      <c r="O568" s="12"/>
      <c r="P568" s="12"/>
      <c r="Q568" s="12"/>
      <c r="R568" s="12"/>
      <c r="S568" s="12"/>
      <c r="T568" s="12">
        <f t="shared" si="36"/>
        <v>0</v>
      </c>
      <c r="U568" s="12"/>
      <c r="V568" s="12"/>
      <c r="W568" s="12">
        <f t="shared" si="37"/>
        <v>0</v>
      </c>
      <c r="X568" s="12">
        <f t="shared" si="38"/>
        <v>779000</v>
      </c>
      <c r="Y568" s="12">
        <v>0</v>
      </c>
      <c r="Z568" s="12">
        <v>50</v>
      </c>
      <c r="AA568" s="12">
        <v>0</v>
      </c>
      <c r="AB568" s="12">
        <v>0</v>
      </c>
    </row>
    <row r="569" spans="1:28" s="158" customFormat="1" ht="15" x14ac:dyDescent="0.25">
      <c r="A569" s="12">
        <v>559</v>
      </c>
      <c r="B569" s="12" t="s">
        <v>14</v>
      </c>
      <c r="C569" s="12">
        <v>6044</v>
      </c>
      <c r="D569" s="12">
        <v>154</v>
      </c>
      <c r="E569" s="12" t="s">
        <v>164</v>
      </c>
      <c r="F569" s="12">
        <v>1</v>
      </c>
      <c r="G569" s="12"/>
      <c r="H569" s="12">
        <v>1</v>
      </c>
      <c r="I569" s="12">
        <v>46</v>
      </c>
      <c r="J569" s="12">
        <f t="shared" si="34"/>
        <v>146</v>
      </c>
      <c r="K569" s="12">
        <v>100</v>
      </c>
      <c r="L569" s="12">
        <f t="shared" si="35"/>
        <v>14600</v>
      </c>
      <c r="M569" s="12"/>
      <c r="N569" s="12"/>
      <c r="O569" s="12"/>
      <c r="P569" s="12"/>
      <c r="Q569" s="12"/>
      <c r="R569" s="12"/>
      <c r="S569" s="12"/>
      <c r="T569" s="12">
        <f t="shared" si="36"/>
        <v>0</v>
      </c>
      <c r="U569" s="12"/>
      <c r="V569" s="12"/>
      <c r="W569" s="12">
        <f t="shared" si="37"/>
        <v>0</v>
      </c>
      <c r="X569" s="12">
        <f t="shared" si="38"/>
        <v>14600</v>
      </c>
      <c r="Y569" s="12">
        <v>0</v>
      </c>
      <c r="Z569" s="12">
        <v>50</v>
      </c>
      <c r="AA569" s="12">
        <v>0</v>
      </c>
      <c r="AB569" s="12">
        <v>0</v>
      </c>
    </row>
    <row r="570" spans="1:28" s="158" customFormat="1" ht="15" x14ac:dyDescent="0.25">
      <c r="A570" s="12">
        <v>560</v>
      </c>
      <c r="B570" s="12" t="s">
        <v>165</v>
      </c>
      <c r="C570" s="12"/>
      <c r="D570" s="12"/>
      <c r="E570" s="12" t="s">
        <v>166</v>
      </c>
      <c r="F570" s="12"/>
      <c r="G570" s="12"/>
      <c r="H570" s="12"/>
      <c r="I570" s="12"/>
      <c r="J570" s="12">
        <f t="shared" ref="J570:J619" si="39">G570*400+H570*100+I570</f>
        <v>0</v>
      </c>
      <c r="K570" s="12"/>
      <c r="L570" s="12">
        <f t="shared" ref="L570:L619" si="40">J570*K570</f>
        <v>0</v>
      </c>
      <c r="M570" s="12">
        <v>1</v>
      </c>
      <c r="N570" s="12" t="s">
        <v>27</v>
      </c>
      <c r="O570" s="12" t="s">
        <v>16</v>
      </c>
      <c r="P570" s="12">
        <v>2</v>
      </c>
      <c r="Q570" s="12">
        <v>129</v>
      </c>
      <c r="R570" s="12"/>
      <c r="S570" s="12">
        <v>6400</v>
      </c>
      <c r="T570" s="12">
        <f t="shared" ref="T570:T619" si="41">Q570*S570</f>
        <v>825600</v>
      </c>
      <c r="U570" s="12">
        <v>25</v>
      </c>
      <c r="V570" s="12">
        <f>T570*85%</f>
        <v>701760</v>
      </c>
      <c r="W570" s="12">
        <f t="shared" ref="W570:W619" si="42">T570-V570</f>
        <v>123840</v>
      </c>
      <c r="X570" s="12">
        <f t="shared" ref="X570:X619" si="43">L570+W570</f>
        <v>123840</v>
      </c>
      <c r="Y570" s="12">
        <v>0</v>
      </c>
      <c r="Z570" s="12">
        <v>0</v>
      </c>
      <c r="AA570" s="12">
        <v>123840</v>
      </c>
      <c r="AB570" s="12">
        <v>0.02</v>
      </c>
    </row>
    <row r="571" spans="1:28" s="158" customFormat="1" ht="15" x14ac:dyDescent="0.25">
      <c r="A571" s="12">
        <v>561</v>
      </c>
      <c r="B571" s="12" t="s">
        <v>14</v>
      </c>
      <c r="C571" s="12">
        <v>6048</v>
      </c>
      <c r="D571" s="12">
        <v>158</v>
      </c>
      <c r="E571" s="12" t="s">
        <v>166</v>
      </c>
      <c r="F571" s="12">
        <v>1</v>
      </c>
      <c r="G571" s="12">
        <v>8</v>
      </c>
      <c r="H571" s="12">
        <v>1</v>
      </c>
      <c r="I571" s="12">
        <v>12</v>
      </c>
      <c r="J571" s="12">
        <f t="shared" si="39"/>
        <v>3312</v>
      </c>
      <c r="K571" s="12">
        <v>100</v>
      </c>
      <c r="L571" s="12">
        <f t="shared" si="40"/>
        <v>331200</v>
      </c>
      <c r="M571" s="12"/>
      <c r="N571" s="12"/>
      <c r="O571" s="12"/>
      <c r="P571" s="12"/>
      <c r="Q571" s="12"/>
      <c r="R571" s="12"/>
      <c r="S571" s="12"/>
      <c r="T571" s="12">
        <f t="shared" si="41"/>
        <v>0</v>
      </c>
      <c r="U571" s="12"/>
      <c r="V571" s="12"/>
      <c r="W571" s="12">
        <f t="shared" si="42"/>
        <v>0</v>
      </c>
      <c r="X571" s="12">
        <f t="shared" si="43"/>
        <v>331200</v>
      </c>
      <c r="Y571" s="12">
        <v>0</v>
      </c>
      <c r="Z571" s="12">
        <v>50</v>
      </c>
      <c r="AA571" s="12">
        <v>0</v>
      </c>
      <c r="AB571" s="12">
        <v>0</v>
      </c>
    </row>
    <row r="572" spans="1:28" s="158" customFormat="1" ht="15" x14ac:dyDescent="0.25">
      <c r="A572" s="12">
        <v>562</v>
      </c>
      <c r="B572" s="12" t="s">
        <v>14</v>
      </c>
      <c r="C572" s="12"/>
      <c r="D572" s="12">
        <v>158</v>
      </c>
      <c r="E572" s="12" t="s">
        <v>167</v>
      </c>
      <c r="F572" s="12">
        <v>2</v>
      </c>
      <c r="G572" s="12"/>
      <c r="H572" s="12"/>
      <c r="I572" s="12">
        <v>72</v>
      </c>
      <c r="J572" s="12">
        <f t="shared" si="39"/>
        <v>72</v>
      </c>
      <c r="K572" s="12">
        <v>280</v>
      </c>
      <c r="L572" s="12">
        <f t="shared" si="40"/>
        <v>20160</v>
      </c>
      <c r="M572" s="12">
        <v>1</v>
      </c>
      <c r="N572" s="12" t="s">
        <v>27</v>
      </c>
      <c r="O572" s="12" t="s">
        <v>16</v>
      </c>
      <c r="P572" s="12">
        <v>2</v>
      </c>
      <c r="Q572" s="12">
        <v>249</v>
      </c>
      <c r="R572" s="12"/>
      <c r="S572" s="12">
        <v>6400</v>
      </c>
      <c r="T572" s="12">
        <f t="shared" si="41"/>
        <v>1593600</v>
      </c>
      <c r="U572" s="12">
        <v>30</v>
      </c>
      <c r="V572" s="12">
        <f>T572*85%</f>
        <v>1354560</v>
      </c>
      <c r="W572" s="12">
        <f t="shared" si="42"/>
        <v>239040</v>
      </c>
      <c r="X572" s="12">
        <f t="shared" si="43"/>
        <v>259200</v>
      </c>
      <c r="Y572" s="12">
        <v>0</v>
      </c>
      <c r="Z572" s="12">
        <v>50</v>
      </c>
      <c r="AA572" s="12">
        <v>0</v>
      </c>
      <c r="AB572" s="12">
        <v>0</v>
      </c>
    </row>
    <row r="573" spans="1:28" s="158" customFormat="1" ht="15" x14ac:dyDescent="0.25">
      <c r="A573" s="12">
        <v>563</v>
      </c>
      <c r="B573" s="12" t="s">
        <v>14</v>
      </c>
      <c r="C573" s="12"/>
      <c r="D573" s="12">
        <v>206</v>
      </c>
      <c r="E573" s="12" t="s">
        <v>167</v>
      </c>
      <c r="F573" s="12">
        <v>1</v>
      </c>
      <c r="G573" s="12">
        <v>2</v>
      </c>
      <c r="H573" s="12"/>
      <c r="I573" s="12">
        <v>33</v>
      </c>
      <c r="J573" s="12">
        <f t="shared" si="39"/>
        <v>833</v>
      </c>
      <c r="K573" s="12">
        <v>75</v>
      </c>
      <c r="L573" s="12">
        <f t="shared" si="40"/>
        <v>62475</v>
      </c>
      <c r="M573" s="12"/>
      <c r="N573" s="12"/>
      <c r="O573" s="12"/>
      <c r="P573" s="12"/>
      <c r="Q573" s="12"/>
      <c r="R573" s="12"/>
      <c r="S573" s="12"/>
      <c r="T573" s="12">
        <f t="shared" si="41"/>
        <v>0</v>
      </c>
      <c r="U573" s="12"/>
      <c r="V573" s="12"/>
      <c r="W573" s="12">
        <f t="shared" si="42"/>
        <v>0</v>
      </c>
      <c r="X573" s="12">
        <f t="shared" si="43"/>
        <v>62475</v>
      </c>
      <c r="Y573" s="12">
        <v>0</v>
      </c>
      <c r="Z573" s="12">
        <v>50</v>
      </c>
      <c r="AA573" s="12">
        <v>0</v>
      </c>
      <c r="AB573" s="12">
        <v>0</v>
      </c>
    </row>
    <row r="574" spans="1:28" s="158" customFormat="1" ht="15" x14ac:dyDescent="0.25">
      <c r="A574" s="12">
        <v>564</v>
      </c>
      <c r="B574" s="12" t="s">
        <v>14</v>
      </c>
      <c r="C574" s="12">
        <v>2999</v>
      </c>
      <c r="D574" s="12">
        <v>41</v>
      </c>
      <c r="E574" s="12" t="s">
        <v>167</v>
      </c>
      <c r="F574" s="12">
        <v>1</v>
      </c>
      <c r="G574" s="12">
        <v>11</v>
      </c>
      <c r="H574" s="12">
        <v>3</v>
      </c>
      <c r="I574" s="12">
        <v>58</v>
      </c>
      <c r="J574" s="12">
        <f t="shared" si="39"/>
        <v>4758</v>
      </c>
      <c r="K574" s="12">
        <v>75</v>
      </c>
      <c r="L574" s="12">
        <f t="shared" si="40"/>
        <v>356850</v>
      </c>
      <c r="M574" s="12"/>
      <c r="N574" s="12"/>
      <c r="O574" s="12"/>
      <c r="P574" s="12"/>
      <c r="Q574" s="12"/>
      <c r="R574" s="12"/>
      <c r="S574" s="12"/>
      <c r="T574" s="12">
        <f t="shared" si="41"/>
        <v>0</v>
      </c>
      <c r="U574" s="12"/>
      <c r="V574" s="12"/>
      <c r="W574" s="12">
        <f t="shared" si="42"/>
        <v>0</v>
      </c>
      <c r="X574" s="12">
        <f t="shared" si="43"/>
        <v>356850</v>
      </c>
      <c r="Y574" s="12">
        <v>0</v>
      </c>
      <c r="Z574" s="12">
        <v>50</v>
      </c>
      <c r="AA574" s="12">
        <v>0</v>
      </c>
      <c r="AB574" s="12">
        <v>0</v>
      </c>
    </row>
    <row r="575" spans="1:28" s="158" customFormat="1" ht="15" x14ac:dyDescent="0.25">
      <c r="A575" s="12">
        <v>565</v>
      </c>
      <c r="B575" s="12" t="s">
        <v>52</v>
      </c>
      <c r="C575" s="12"/>
      <c r="D575" s="12"/>
      <c r="E575" s="12" t="s">
        <v>167</v>
      </c>
      <c r="F575" s="12">
        <v>1</v>
      </c>
      <c r="G575" s="12">
        <v>15</v>
      </c>
      <c r="H575" s="12">
        <v>3</v>
      </c>
      <c r="I575" s="12">
        <v>46</v>
      </c>
      <c r="J575" s="12">
        <f t="shared" si="39"/>
        <v>6346</v>
      </c>
      <c r="K575" s="12">
        <v>75</v>
      </c>
      <c r="L575" s="12">
        <f t="shared" si="40"/>
        <v>475950</v>
      </c>
      <c r="M575" s="12"/>
      <c r="N575" s="12"/>
      <c r="O575" s="12"/>
      <c r="P575" s="12"/>
      <c r="Q575" s="12"/>
      <c r="R575" s="12"/>
      <c r="S575" s="12"/>
      <c r="T575" s="12">
        <f t="shared" si="41"/>
        <v>0</v>
      </c>
      <c r="U575" s="12"/>
      <c r="V575" s="12"/>
      <c r="W575" s="12">
        <f t="shared" si="42"/>
        <v>0</v>
      </c>
      <c r="X575" s="12">
        <f t="shared" si="43"/>
        <v>475950</v>
      </c>
      <c r="Y575" s="12">
        <v>0</v>
      </c>
      <c r="Z575" s="12">
        <v>0</v>
      </c>
      <c r="AA575" s="12">
        <v>475950</v>
      </c>
      <c r="AB575" s="12">
        <v>0.01</v>
      </c>
    </row>
    <row r="576" spans="1:28" s="158" customFormat="1" ht="15" x14ac:dyDescent="0.25">
      <c r="A576" s="12">
        <v>566</v>
      </c>
      <c r="B576" s="12" t="s">
        <v>14</v>
      </c>
      <c r="C576" s="12">
        <v>3871</v>
      </c>
      <c r="D576" s="12">
        <v>2</v>
      </c>
      <c r="E576" s="12" t="s">
        <v>168</v>
      </c>
      <c r="F576" s="12">
        <v>2</v>
      </c>
      <c r="G576" s="12"/>
      <c r="H576" s="12"/>
      <c r="I576" s="12">
        <v>59</v>
      </c>
      <c r="J576" s="12">
        <f t="shared" si="39"/>
        <v>59</v>
      </c>
      <c r="K576" s="12">
        <v>430</v>
      </c>
      <c r="L576" s="12">
        <f t="shared" si="40"/>
        <v>25370</v>
      </c>
      <c r="M576" s="12">
        <v>1</v>
      </c>
      <c r="N576" s="12" t="s">
        <v>27</v>
      </c>
      <c r="O576" s="12" t="s">
        <v>16</v>
      </c>
      <c r="P576" s="12">
        <v>2</v>
      </c>
      <c r="Q576" s="12">
        <v>144</v>
      </c>
      <c r="R576" s="12"/>
      <c r="S576" s="12">
        <v>6400</v>
      </c>
      <c r="T576" s="12">
        <f t="shared" si="41"/>
        <v>921600</v>
      </c>
      <c r="U576" s="12">
        <v>20</v>
      </c>
      <c r="V576" s="12">
        <f>T576*75%</f>
        <v>691200</v>
      </c>
      <c r="W576" s="12">
        <f t="shared" si="42"/>
        <v>230400</v>
      </c>
      <c r="X576" s="12">
        <f t="shared" si="43"/>
        <v>255770</v>
      </c>
      <c r="Y576" s="12">
        <v>0</v>
      </c>
      <c r="Z576" s="12">
        <v>50</v>
      </c>
      <c r="AA576" s="12">
        <v>0</v>
      </c>
      <c r="AB576" s="12">
        <v>0</v>
      </c>
    </row>
    <row r="577" spans="1:28" s="158" customFormat="1" ht="15" x14ac:dyDescent="0.25">
      <c r="A577" s="12">
        <v>567</v>
      </c>
      <c r="B577" s="12" t="s">
        <v>14</v>
      </c>
      <c r="C577" s="12">
        <v>2766</v>
      </c>
      <c r="D577" s="12">
        <v>36</v>
      </c>
      <c r="E577" s="12" t="s">
        <v>168</v>
      </c>
      <c r="F577" s="12">
        <v>1</v>
      </c>
      <c r="G577" s="12">
        <v>23</v>
      </c>
      <c r="H577" s="12">
        <v>2</v>
      </c>
      <c r="I577" s="12">
        <v>33</v>
      </c>
      <c r="J577" s="12">
        <f t="shared" si="39"/>
        <v>9433</v>
      </c>
      <c r="K577" s="12">
        <v>75</v>
      </c>
      <c r="L577" s="12">
        <f t="shared" si="40"/>
        <v>707475</v>
      </c>
      <c r="M577" s="12"/>
      <c r="N577" s="12"/>
      <c r="O577" s="12"/>
      <c r="P577" s="12"/>
      <c r="Q577" s="12"/>
      <c r="R577" s="12"/>
      <c r="S577" s="12"/>
      <c r="T577" s="12">
        <f t="shared" si="41"/>
        <v>0</v>
      </c>
      <c r="U577" s="12"/>
      <c r="V577" s="12"/>
      <c r="W577" s="12">
        <f t="shared" si="42"/>
        <v>0</v>
      </c>
      <c r="X577" s="12">
        <f t="shared" si="43"/>
        <v>707475</v>
      </c>
      <c r="Y577" s="12">
        <v>0</v>
      </c>
      <c r="Z577" s="12">
        <v>50</v>
      </c>
      <c r="AA577" s="12">
        <v>0</v>
      </c>
      <c r="AB577" s="12">
        <v>0</v>
      </c>
    </row>
    <row r="578" spans="1:28" s="158" customFormat="1" ht="15" x14ac:dyDescent="0.25">
      <c r="A578" s="12">
        <v>568</v>
      </c>
      <c r="B578" s="12" t="s">
        <v>14</v>
      </c>
      <c r="C578" s="12">
        <v>4297</v>
      </c>
      <c r="D578" s="12">
        <v>1</v>
      </c>
      <c r="E578" s="12" t="s">
        <v>168</v>
      </c>
      <c r="F578" s="12">
        <v>1</v>
      </c>
      <c r="G578" s="12">
        <v>6</v>
      </c>
      <c r="H578" s="12"/>
      <c r="I578" s="12">
        <v>5</v>
      </c>
      <c r="J578" s="12">
        <f t="shared" si="39"/>
        <v>2405</v>
      </c>
      <c r="K578" s="12">
        <v>230</v>
      </c>
      <c r="L578" s="12">
        <f t="shared" si="40"/>
        <v>553150</v>
      </c>
      <c r="M578" s="12"/>
      <c r="N578" s="12"/>
      <c r="O578" s="12"/>
      <c r="P578" s="12"/>
      <c r="Q578" s="12"/>
      <c r="R578" s="12"/>
      <c r="S578" s="12"/>
      <c r="T578" s="12">
        <f t="shared" si="41"/>
        <v>0</v>
      </c>
      <c r="U578" s="12"/>
      <c r="V578" s="12"/>
      <c r="W578" s="12">
        <f t="shared" si="42"/>
        <v>0</v>
      </c>
      <c r="X578" s="12">
        <f t="shared" si="43"/>
        <v>553150</v>
      </c>
      <c r="Y578" s="12">
        <v>0</v>
      </c>
      <c r="Z578" s="12">
        <v>50</v>
      </c>
      <c r="AA578" s="12">
        <v>0</v>
      </c>
      <c r="AB578" s="12">
        <v>0</v>
      </c>
    </row>
    <row r="579" spans="1:28" s="158" customFormat="1" ht="15" x14ac:dyDescent="0.25">
      <c r="A579" s="12">
        <v>569</v>
      </c>
      <c r="B579" s="12" t="s">
        <v>14</v>
      </c>
      <c r="C579" s="12"/>
      <c r="D579" s="12">
        <v>181</v>
      </c>
      <c r="E579" s="12" t="s">
        <v>169</v>
      </c>
      <c r="F579" s="12">
        <v>2</v>
      </c>
      <c r="G579" s="12"/>
      <c r="H579" s="12">
        <v>1</v>
      </c>
      <c r="I579" s="12">
        <v>18</v>
      </c>
      <c r="J579" s="12">
        <f t="shared" si="39"/>
        <v>118</v>
      </c>
      <c r="K579" s="12">
        <v>430</v>
      </c>
      <c r="L579" s="12">
        <f t="shared" si="40"/>
        <v>50740</v>
      </c>
      <c r="M579" s="12">
        <v>1</v>
      </c>
      <c r="N579" s="12" t="s">
        <v>27</v>
      </c>
      <c r="O579" s="12" t="s">
        <v>16</v>
      </c>
      <c r="P579" s="12">
        <v>2</v>
      </c>
      <c r="Q579" s="12">
        <v>96</v>
      </c>
      <c r="R579" s="12"/>
      <c r="S579" s="12">
        <v>6400</v>
      </c>
      <c r="T579" s="12">
        <f t="shared" si="41"/>
        <v>614400</v>
      </c>
      <c r="U579" s="12">
        <v>30</v>
      </c>
      <c r="V579" s="12">
        <f>T579*85%</f>
        <v>522240</v>
      </c>
      <c r="W579" s="12">
        <f t="shared" si="42"/>
        <v>92160</v>
      </c>
      <c r="X579" s="12">
        <f t="shared" si="43"/>
        <v>142900</v>
      </c>
      <c r="Y579" s="12">
        <v>0</v>
      </c>
      <c r="Z579" s="12">
        <v>50</v>
      </c>
      <c r="AA579" s="12">
        <v>0</v>
      </c>
      <c r="AB579" s="12">
        <v>0</v>
      </c>
    </row>
    <row r="580" spans="1:28" s="158" customFormat="1" ht="15" x14ac:dyDescent="0.25">
      <c r="A580" s="12">
        <v>570</v>
      </c>
      <c r="B580" s="12" t="s">
        <v>14</v>
      </c>
      <c r="C580" s="12">
        <v>4364</v>
      </c>
      <c r="D580" s="12">
        <v>64</v>
      </c>
      <c r="E580" s="12" t="s">
        <v>169</v>
      </c>
      <c r="F580" s="12">
        <v>1</v>
      </c>
      <c r="G580" s="12">
        <v>9</v>
      </c>
      <c r="H580" s="12"/>
      <c r="I580" s="12">
        <v>81</v>
      </c>
      <c r="J580" s="12">
        <f t="shared" si="39"/>
        <v>3681</v>
      </c>
      <c r="K580" s="12">
        <v>75</v>
      </c>
      <c r="L580" s="12">
        <f t="shared" si="40"/>
        <v>276075</v>
      </c>
      <c r="M580" s="12"/>
      <c r="N580" s="12"/>
      <c r="O580" s="12"/>
      <c r="P580" s="12"/>
      <c r="Q580" s="12"/>
      <c r="R580" s="12"/>
      <c r="S580" s="12"/>
      <c r="T580" s="12">
        <f t="shared" si="41"/>
        <v>0</v>
      </c>
      <c r="U580" s="12"/>
      <c r="V580" s="12"/>
      <c r="W580" s="12">
        <f t="shared" si="42"/>
        <v>0</v>
      </c>
      <c r="X580" s="12">
        <f t="shared" si="43"/>
        <v>276075</v>
      </c>
      <c r="Y580" s="12">
        <v>0</v>
      </c>
      <c r="Z580" s="12">
        <v>50</v>
      </c>
      <c r="AA580" s="12">
        <v>0</v>
      </c>
      <c r="AB580" s="12">
        <v>0</v>
      </c>
    </row>
    <row r="581" spans="1:28" s="158" customFormat="1" ht="15" x14ac:dyDescent="0.25">
      <c r="A581" s="12">
        <v>571</v>
      </c>
      <c r="B581" s="12" t="s">
        <v>14</v>
      </c>
      <c r="C581" s="12">
        <v>446</v>
      </c>
      <c r="D581" s="12">
        <v>160</v>
      </c>
      <c r="E581" s="12" t="s">
        <v>170</v>
      </c>
      <c r="F581" s="12">
        <v>2</v>
      </c>
      <c r="G581" s="12"/>
      <c r="H581" s="12"/>
      <c r="I581" s="12">
        <v>72</v>
      </c>
      <c r="J581" s="12">
        <f t="shared" si="39"/>
        <v>72</v>
      </c>
      <c r="K581" s="12">
        <v>430</v>
      </c>
      <c r="L581" s="12">
        <f t="shared" si="40"/>
        <v>30960</v>
      </c>
      <c r="M581" s="12">
        <v>1</v>
      </c>
      <c r="N581" s="12" t="s">
        <v>27</v>
      </c>
      <c r="O581" s="12" t="s">
        <v>16</v>
      </c>
      <c r="P581" s="12">
        <v>2</v>
      </c>
      <c r="Q581" s="12">
        <v>144</v>
      </c>
      <c r="R581" s="12"/>
      <c r="S581" s="12">
        <v>6400</v>
      </c>
      <c r="T581" s="12">
        <f t="shared" si="41"/>
        <v>921600</v>
      </c>
      <c r="U581" s="12">
        <v>20</v>
      </c>
      <c r="V581" s="12">
        <f>T581*75%</f>
        <v>691200</v>
      </c>
      <c r="W581" s="12">
        <f t="shared" si="42"/>
        <v>230400</v>
      </c>
      <c r="X581" s="12">
        <f t="shared" si="43"/>
        <v>261360</v>
      </c>
      <c r="Y581" s="12">
        <v>0</v>
      </c>
      <c r="Z581" s="12">
        <v>50</v>
      </c>
      <c r="AA581" s="12">
        <v>0</v>
      </c>
      <c r="AB581" s="12">
        <v>0</v>
      </c>
    </row>
    <row r="582" spans="1:28" s="158" customFormat="1" ht="15" x14ac:dyDescent="0.25">
      <c r="A582" s="12">
        <v>572</v>
      </c>
      <c r="B582" s="12" t="s">
        <v>14</v>
      </c>
      <c r="C582" s="12">
        <v>4635</v>
      </c>
      <c r="D582" s="12">
        <v>75</v>
      </c>
      <c r="E582" s="12" t="s">
        <v>170</v>
      </c>
      <c r="F582" s="12">
        <v>1</v>
      </c>
      <c r="G582" s="12">
        <v>13</v>
      </c>
      <c r="H582" s="12">
        <v>1</v>
      </c>
      <c r="I582" s="12">
        <v>6</v>
      </c>
      <c r="J582" s="12">
        <f t="shared" si="39"/>
        <v>5306</v>
      </c>
      <c r="K582" s="12">
        <v>75</v>
      </c>
      <c r="L582" s="12">
        <f t="shared" si="40"/>
        <v>397950</v>
      </c>
      <c r="M582" s="12"/>
      <c r="N582" s="12"/>
      <c r="O582" s="12"/>
      <c r="P582" s="12"/>
      <c r="Q582" s="12"/>
      <c r="R582" s="12"/>
      <c r="S582" s="12"/>
      <c r="T582" s="12">
        <f t="shared" si="41"/>
        <v>0</v>
      </c>
      <c r="U582" s="12"/>
      <c r="V582" s="12"/>
      <c r="W582" s="12">
        <f t="shared" si="42"/>
        <v>0</v>
      </c>
      <c r="X582" s="12">
        <f t="shared" si="43"/>
        <v>397950</v>
      </c>
      <c r="Y582" s="12">
        <v>0</v>
      </c>
      <c r="Z582" s="12">
        <v>50</v>
      </c>
      <c r="AA582" s="12">
        <v>0</v>
      </c>
      <c r="AB582" s="12">
        <v>0</v>
      </c>
    </row>
    <row r="583" spans="1:28" s="158" customFormat="1" ht="15" x14ac:dyDescent="0.25">
      <c r="A583" s="12">
        <v>573</v>
      </c>
      <c r="B583" s="12" t="s">
        <v>14</v>
      </c>
      <c r="C583" s="12">
        <v>5397</v>
      </c>
      <c r="D583" s="12">
        <v>76</v>
      </c>
      <c r="E583" s="12" t="s">
        <v>170</v>
      </c>
      <c r="F583" s="12">
        <v>1</v>
      </c>
      <c r="G583" s="12"/>
      <c r="H583" s="12"/>
      <c r="I583" s="12">
        <v>53</v>
      </c>
      <c r="J583" s="12">
        <f t="shared" si="39"/>
        <v>53</v>
      </c>
      <c r="K583" s="12">
        <v>75</v>
      </c>
      <c r="L583" s="12">
        <f t="shared" si="40"/>
        <v>3975</v>
      </c>
      <c r="M583" s="12"/>
      <c r="N583" s="12"/>
      <c r="O583" s="12"/>
      <c r="P583" s="12"/>
      <c r="Q583" s="12"/>
      <c r="R583" s="12"/>
      <c r="S583" s="12"/>
      <c r="T583" s="12">
        <f t="shared" si="41"/>
        <v>0</v>
      </c>
      <c r="U583" s="12"/>
      <c r="V583" s="12"/>
      <c r="W583" s="12">
        <f t="shared" si="42"/>
        <v>0</v>
      </c>
      <c r="X583" s="12">
        <f t="shared" si="43"/>
        <v>3975</v>
      </c>
      <c r="Y583" s="12">
        <v>0</v>
      </c>
      <c r="Z583" s="12">
        <v>50</v>
      </c>
      <c r="AA583" s="12">
        <v>0</v>
      </c>
      <c r="AB583" s="12">
        <v>0</v>
      </c>
    </row>
    <row r="584" spans="1:28" s="158" customFormat="1" ht="15" x14ac:dyDescent="0.25">
      <c r="A584" s="12">
        <v>574</v>
      </c>
      <c r="B584" s="12" t="s">
        <v>14</v>
      </c>
      <c r="C584" s="12">
        <v>3644</v>
      </c>
      <c r="D584" s="12">
        <v>230</v>
      </c>
      <c r="E584" s="12" t="s">
        <v>171</v>
      </c>
      <c r="F584" s="12">
        <v>2</v>
      </c>
      <c r="G584" s="12"/>
      <c r="H584" s="12">
        <v>2</v>
      </c>
      <c r="I584" s="12">
        <v>12</v>
      </c>
      <c r="J584" s="12">
        <f t="shared" si="39"/>
        <v>212</v>
      </c>
      <c r="K584" s="12">
        <v>430</v>
      </c>
      <c r="L584" s="12">
        <f t="shared" si="40"/>
        <v>91160</v>
      </c>
      <c r="M584" s="12">
        <v>1</v>
      </c>
      <c r="N584" s="12" t="s">
        <v>27</v>
      </c>
      <c r="O584" s="12" t="s">
        <v>16</v>
      </c>
      <c r="P584" s="12">
        <v>2</v>
      </c>
      <c r="Q584" s="12">
        <v>258</v>
      </c>
      <c r="R584" s="12"/>
      <c r="S584" s="12">
        <v>6400</v>
      </c>
      <c r="T584" s="12">
        <f t="shared" si="41"/>
        <v>1651200</v>
      </c>
      <c r="U584" s="12">
        <v>30</v>
      </c>
      <c r="V584" s="12">
        <f>T584*85%</f>
        <v>1403520</v>
      </c>
      <c r="W584" s="12">
        <f t="shared" si="42"/>
        <v>247680</v>
      </c>
      <c r="X584" s="12">
        <f t="shared" si="43"/>
        <v>338840</v>
      </c>
      <c r="Y584" s="12">
        <v>0</v>
      </c>
      <c r="Z584" s="12">
        <v>50</v>
      </c>
      <c r="AA584" s="12">
        <v>0</v>
      </c>
      <c r="AB584" s="12">
        <v>0</v>
      </c>
    </row>
    <row r="585" spans="1:28" s="158" customFormat="1" ht="15" x14ac:dyDescent="0.25">
      <c r="A585" s="12">
        <v>575</v>
      </c>
      <c r="B585" s="12" t="s">
        <v>14</v>
      </c>
      <c r="C585" s="12">
        <v>2892</v>
      </c>
      <c r="D585" s="12">
        <v>94</v>
      </c>
      <c r="E585" s="12" t="s">
        <v>171</v>
      </c>
      <c r="F585" s="12">
        <v>1</v>
      </c>
      <c r="G585" s="12">
        <v>40</v>
      </c>
      <c r="H585" s="12">
        <v>2</v>
      </c>
      <c r="I585" s="12">
        <v>34</v>
      </c>
      <c r="J585" s="12">
        <f t="shared" si="39"/>
        <v>16234</v>
      </c>
      <c r="K585" s="12">
        <v>75</v>
      </c>
      <c r="L585" s="12">
        <f t="shared" si="40"/>
        <v>1217550</v>
      </c>
      <c r="M585" s="12"/>
      <c r="N585" s="12"/>
      <c r="O585" s="12"/>
      <c r="P585" s="12"/>
      <c r="Q585" s="12"/>
      <c r="R585" s="12"/>
      <c r="S585" s="12"/>
      <c r="T585" s="12">
        <f t="shared" si="41"/>
        <v>0</v>
      </c>
      <c r="U585" s="12"/>
      <c r="V585" s="12"/>
      <c r="W585" s="12">
        <f t="shared" si="42"/>
        <v>0</v>
      </c>
      <c r="X585" s="12">
        <f t="shared" si="43"/>
        <v>1217550</v>
      </c>
      <c r="Y585" s="12">
        <v>0</v>
      </c>
      <c r="Z585" s="12">
        <v>50</v>
      </c>
      <c r="AA585" s="12">
        <v>0</v>
      </c>
      <c r="AB585" s="12">
        <v>0</v>
      </c>
    </row>
    <row r="586" spans="1:28" s="158" customFormat="1" ht="15" x14ac:dyDescent="0.25">
      <c r="A586" s="12">
        <v>576</v>
      </c>
      <c r="B586" s="12" t="s">
        <v>14</v>
      </c>
      <c r="C586" s="12">
        <v>4257</v>
      </c>
      <c r="D586" s="12">
        <v>134</v>
      </c>
      <c r="E586" s="12" t="s">
        <v>171</v>
      </c>
      <c r="F586" s="12">
        <v>1</v>
      </c>
      <c r="G586" s="12">
        <v>23</v>
      </c>
      <c r="H586" s="12">
        <v>2</v>
      </c>
      <c r="I586" s="12">
        <v>10</v>
      </c>
      <c r="J586" s="12">
        <f t="shared" si="39"/>
        <v>9410</v>
      </c>
      <c r="K586" s="12">
        <v>310</v>
      </c>
      <c r="L586" s="12">
        <f t="shared" si="40"/>
        <v>2917100</v>
      </c>
      <c r="M586" s="12"/>
      <c r="N586" s="12"/>
      <c r="O586" s="12"/>
      <c r="P586" s="12"/>
      <c r="Q586" s="12"/>
      <c r="R586" s="12"/>
      <c r="S586" s="12"/>
      <c r="T586" s="12">
        <f t="shared" si="41"/>
        <v>0</v>
      </c>
      <c r="U586" s="12"/>
      <c r="V586" s="12"/>
      <c r="W586" s="12">
        <f t="shared" si="42"/>
        <v>0</v>
      </c>
      <c r="X586" s="12">
        <f t="shared" si="43"/>
        <v>2917100</v>
      </c>
      <c r="Y586" s="12">
        <v>0</v>
      </c>
      <c r="Z586" s="12">
        <v>50</v>
      </c>
      <c r="AA586" s="12">
        <v>0</v>
      </c>
      <c r="AB586" s="12">
        <v>0</v>
      </c>
    </row>
    <row r="587" spans="1:28" s="158" customFormat="1" ht="15" x14ac:dyDescent="0.25">
      <c r="A587" s="12">
        <v>577</v>
      </c>
      <c r="B587" s="12" t="s">
        <v>14</v>
      </c>
      <c r="C587" s="12">
        <v>432</v>
      </c>
      <c r="D587" s="12">
        <v>173</v>
      </c>
      <c r="E587" s="12" t="s">
        <v>172</v>
      </c>
      <c r="F587" s="12">
        <v>2</v>
      </c>
      <c r="G587" s="12"/>
      <c r="H587" s="12"/>
      <c r="I587" s="12">
        <v>91</v>
      </c>
      <c r="J587" s="12">
        <f t="shared" si="39"/>
        <v>91</v>
      </c>
      <c r="K587" s="12">
        <v>430</v>
      </c>
      <c r="L587" s="12">
        <f t="shared" si="40"/>
        <v>39130</v>
      </c>
      <c r="M587" s="12">
        <v>1</v>
      </c>
      <c r="N587" s="12" t="s">
        <v>27</v>
      </c>
      <c r="O587" s="12" t="s">
        <v>16</v>
      </c>
      <c r="P587" s="12">
        <v>2</v>
      </c>
      <c r="Q587" s="12">
        <v>192</v>
      </c>
      <c r="R587" s="12"/>
      <c r="S587" s="12">
        <v>6400</v>
      </c>
      <c r="T587" s="12">
        <f t="shared" si="41"/>
        <v>1228800</v>
      </c>
      <c r="U587" s="12">
        <v>20</v>
      </c>
      <c r="V587" s="12">
        <f>T587*75%</f>
        <v>921600</v>
      </c>
      <c r="W587" s="12">
        <f t="shared" si="42"/>
        <v>307200</v>
      </c>
      <c r="X587" s="12">
        <f t="shared" si="43"/>
        <v>346330</v>
      </c>
      <c r="Y587" s="12">
        <v>0</v>
      </c>
      <c r="Z587" s="12">
        <v>50</v>
      </c>
      <c r="AA587" s="12">
        <v>0</v>
      </c>
      <c r="AB587" s="12">
        <v>0</v>
      </c>
    </row>
    <row r="588" spans="1:28" s="158" customFormat="1" ht="15" x14ac:dyDescent="0.25">
      <c r="A588" s="12">
        <v>578</v>
      </c>
      <c r="B588" s="12" t="s">
        <v>14</v>
      </c>
      <c r="C588" s="12">
        <v>2953</v>
      </c>
      <c r="D588" s="12">
        <v>149</v>
      </c>
      <c r="E588" s="12" t="s">
        <v>172</v>
      </c>
      <c r="F588" s="12">
        <v>1</v>
      </c>
      <c r="G588" s="12">
        <v>23</v>
      </c>
      <c r="H588" s="12"/>
      <c r="I588" s="12">
        <v>67</v>
      </c>
      <c r="J588" s="12">
        <f t="shared" si="39"/>
        <v>9267</v>
      </c>
      <c r="K588" s="12">
        <v>75</v>
      </c>
      <c r="L588" s="12">
        <f t="shared" si="40"/>
        <v>695025</v>
      </c>
      <c r="M588" s="12"/>
      <c r="N588" s="12"/>
      <c r="O588" s="12"/>
      <c r="P588" s="12"/>
      <c r="Q588" s="12"/>
      <c r="R588" s="12"/>
      <c r="S588" s="12"/>
      <c r="T588" s="12">
        <f t="shared" si="41"/>
        <v>0</v>
      </c>
      <c r="U588" s="12"/>
      <c r="V588" s="12"/>
      <c r="W588" s="12">
        <f t="shared" si="42"/>
        <v>0</v>
      </c>
      <c r="X588" s="12">
        <f t="shared" si="43"/>
        <v>695025</v>
      </c>
      <c r="Y588" s="12">
        <v>0</v>
      </c>
      <c r="Z588" s="12">
        <v>50</v>
      </c>
      <c r="AA588" s="12">
        <v>0</v>
      </c>
      <c r="AB588" s="12">
        <v>0</v>
      </c>
    </row>
    <row r="589" spans="1:28" s="158" customFormat="1" ht="15" x14ac:dyDescent="0.25">
      <c r="A589" s="12">
        <v>579</v>
      </c>
      <c r="B589" s="12" t="s">
        <v>14</v>
      </c>
      <c r="C589" s="12">
        <v>551</v>
      </c>
      <c r="D589" s="12">
        <v>4</v>
      </c>
      <c r="E589" s="12" t="s">
        <v>173</v>
      </c>
      <c r="F589" s="12">
        <v>2</v>
      </c>
      <c r="G589" s="12"/>
      <c r="H589" s="12">
        <v>1</v>
      </c>
      <c r="I589" s="12">
        <v>9</v>
      </c>
      <c r="J589" s="12">
        <f t="shared" si="39"/>
        <v>109</v>
      </c>
      <c r="K589" s="12">
        <v>430</v>
      </c>
      <c r="L589" s="12">
        <f t="shared" si="40"/>
        <v>46870</v>
      </c>
      <c r="M589" s="12">
        <v>1</v>
      </c>
      <c r="N589" s="12" t="s">
        <v>27</v>
      </c>
      <c r="O589" s="12" t="s">
        <v>16</v>
      </c>
      <c r="P589" s="12">
        <v>2</v>
      </c>
      <c r="Q589" s="12">
        <v>182</v>
      </c>
      <c r="R589" s="12"/>
      <c r="S589" s="12">
        <v>6400</v>
      </c>
      <c r="T589" s="12">
        <f t="shared" si="41"/>
        <v>1164800</v>
      </c>
      <c r="U589" s="12">
        <v>30</v>
      </c>
      <c r="V589" s="12">
        <f>T589*85%</f>
        <v>990080</v>
      </c>
      <c r="W589" s="12">
        <f t="shared" si="42"/>
        <v>174720</v>
      </c>
      <c r="X589" s="12">
        <f t="shared" si="43"/>
        <v>221590</v>
      </c>
      <c r="Y589" s="12">
        <v>0</v>
      </c>
      <c r="Z589" s="12">
        <v>50</v>
      </c>
      <c r="AA589" s="12">
        <v>0</v>
      </c>
      <c r="AB589" s="12">
        <v>0</v>
      </c>
    </row>
    <row r="590" spans="1:28" s="158" customFormat="1" ht="15" x14ac:dyDescent="0.25">
      <c r="A590" s="12">
        <v>580</v>
      </c>
      <c r="B590" s="12" t="s">
        <v>14</v>
      </c>
      <c r="C590" s="12">
        <v>5369</v>
      </c>
      <c r="D590" s="12">
        <v>267</v>
      </c>
      <c r="E590" s="12" t="s">
        <v>173</v>
      </c>
      <c r="F590" s="12">
        <v>1</v>
      </c>
      <c r="G590" s="12">
        <v>5</v>
      </c>
      <c r="H590" s="12">
        <v>2</v>
      </c>
      <c r="I590" s="12">
        <v>4</v>
      </c>
      <c r="J590" s="12">
        <f t="shared" si="39"/>
        <v>2204</v>
      </c>
      <c r="K590" s="12">
        <v>230</v>
      </c>
      <c r="L590" s="12">
        <f t="shared" si="40"/>
        <v>506920</v>
      </c>
      <c r="M590" s="12"/>
      <c r="N590" s="12"/>
      <c r="O590" s="12"/>
      <c r="P590" s="12"/>
      <c r="Q590" s="12"/>
      <c r="R590" s="12"/>
      <c r="S590" s="12"/>
      <c r="T590" s="12">
        <f t="shared" si="41"/>
        <v>0</v>
      </c>
      <c r="U590" s="12"/>
      <c r="V590" s="12"/>
      <c r="W590" s="12">
        <f t="shared" si="42"/>
        <v>0</v>
      </c>
      <c r="X590" s="12">
        <f t="shared" si="43"/>
        <v>506920</v>
      </c>
      <c r="Y590" s="12">
        <v>0</v>
      </c>
      <c r="Z590" s="12">
        <v>50</v>
      </c>
      <c r="AA590" s="12">
        <v>0</v>
      </c>
      <c r="AB590" s="12">
        <v>0</v>
      </c>
    </row>
    <row r="591" spans="1:28" s="158" customFormat="1" ht="15" x14ac:dyDescent="0.25">
      <c r="A591" s="12">
        <v>581</v>
      </c>
      <c r="B591" s="12" t="s">
        <v>14</v>
      </c>
      <c r="C591" s="12">
        <v>5367</v>
      </c>
      <c r="D591" s="12">
        <v>265</v>
      </c>
      <c r="E591" s="12" t="s">
        <v>173</v>
      </c>
      <c r="F591" s="12">
        <v>1</v>
      </c>
      <c r="G591" s="12">
        <v>5</v>
      </c>
      <c r="H591" s="12"/>
      <c r="I591" s="12">
        <v>28</v>
      </c>
      <c r="J591" s="12">
        <f t="shared" si="39"/>
        <v>2028</v>
      </c>
      <c r="K591" s="12">
        <v>75</v>
      </c>
      <c r="L591" s="12">
        <f t="shared" si="40"/>
        <v>152100</v>
      </c>
      <c r="M591" s="12"/>
      <c r="N591" s="12"/>
      <c r="O591" s="12"/>
      <c r="P591" s="12"/>
      <c r="Q591" s="12"/>
      <c r="R591" s="12"/>
      <c r="S591" s="12"/>
      <c r="T591" s="12">
        <f t="shared" si="41"/>
        <v>0</v>
      </c>
      <c r="U591" s="12"/>
      <c r="V591" s="12"/>
      <c r="W591" s="12">
        <f t="shared" si="42"/>
        <v>0</v>
      </c>
      <c r="X591" s="12">
        <f t="shared" si="43"/>
        <v>152100</v>
      </c>
      <c r="Y591" s="12">
        <v>0</v>
      </c>
      <c r="Z591" s="12">
        <v>50</v>
      </c>
      <c r="AA591" s="12">
        <v>0</v>
      </c>
      <c r="AB591" s="12">
        <v>0</v>
      </c>
    </row>
    <row r="592" spans="1:28" s="158" customFormat="1" ht="15" x14ac:dyDescent="0.25">
      <c r="A592" s="12">
        <v>582</v>
      </c>
      <c r="B592" s="12" t="s">
        <v>14</v>
      </c>
      <c r="C592" s="12">
        <v>5390</v>
      </c>
      <c r="D592" s="12">
        <v>270</v>
      </c>
      <c r="E592" s="12" t="s">
        <v>173</v>
      </c>
      <c r="F592" s="12">
        <v>1</v>
      </c>
      <c r="G592" s="12">
        <v>14</v>
      </c>
      <c r="H592" s="12"/>
      <c r="I592" s="12">
        <v>40</v>
      </c>
      <c r="J592" s="12">
        <f t="shared" si="39"/>
        <v>5640</v>
      </c>
      <c r="K592" s="12">
        <v>75</v>
      </c>
      <c r="L592" s="12">
        <f t="shared" si="40"/>
        <v>423000</v>
      </c>
      <c r="M592" s="12"/>
      <c r="N592" s="12"/>
      <c r="O592" s="12"/>
      <c r="P592" s="12"/>
      <c r="Q592" s="12"/>
      <c r="R592" s="12"/>
      <c r="S592" s="12"/>
      <c r="T592" s="12">
        <f t="shared" si="41"/>
        <v>0</v>
      </c>
      <c r="U592" s="12"/>
      <c r="V592" s="12"/>
      <c r="W592" s="12">
        <f t="shared" si="42"/>
        <v>0</v>
      </c>
      <c r="X592" s="12">
        <f t="shared" si="43"/>
        <v>423000</v>
      </c>
      <c r="Y592" s="12">
        <v>0</v>
      </c>
      <c r="Z592" s="12">
        <v>50</v>
      </c>
      <c r="AA592" s="12">
        <v>0</v>
      </c>
      <c r="AB592" s="12">
        <v>0</v>
      </c>
    </row>
    <row r="593" spans="1:28" s="158" customFormat="1" ht="15" x14ac:dyDescent="0.25">
      <c r="A593" s="12">
        <v>583</v>
      </c>
      <c r="B593" s="12" t="s">
        <v>14</v>
      </c>
      <c r="C593" s="12">
        <v>5389</v>
      </c>
      <c r="D593" s="12">
        <v>269</v>
      </c>
      <c r="E593" s="12" t="s">
        <v>173</v>
      </c>
      <c r="F593" s="12">
        <v>1</v>
      </c>
      <c r="G593" s="12">
        <v>14</v>
      </c>
      <c r="H593" s="12"/>
      <c r="I593" s="12"/>
      <c r="J593" s="12">
        <f t="shared" si="39"/>
        <v>5600</v>
      </c>
      <c r="K593" s="12">
        <v>75</v>
      </c>
      <c r="L593" s="12">
        <f t="shared" si="40"/>
        <v>420000</v>
      </c>
      <c r="M593" s="12"/>
      <c r="N593" s="12"/>
      <c r="O593" s="12"/>
      <c r="P593" s="12"/>
      <c r="Q593" s="12"/>
      <c r="R593" s="12"/>
      <c r="S593" s="12"/>
      <c r="T593" s="12">
        <f t="shared" si="41"/>
        <v>0</v>
      </c>
      <c r="U593" s="12"/>
      <c r="V593" s="12"/>
      <c r="W593" s="12">
        <f t="shared" si="42"/>
        <v>0</v>
      </c>
      <c r="X593" s="12">
        <f t="shared" si="43"/>
        <v>420000</v>
      </c>
      <c r="Y593" s="12">
        <v>0</v>
      </c>
      <c r="Z593" s="12">
        <v>50</v>
      </c>
      <c r="AA593" s="12">
        <v>0</v>
      </c>
      <c r="AB593" s="12">
        <v>0</v>
      </c>
    </row>
    <row r="594" spans="1:28" s="158" customFormat="1" ht="15" x14ac:dyDescent="0.25">
      <c r="A594" s="12">
        <v>584</v>
      </c>
      <c r="B594" s="12" t="s">
        <v>14</v>
      </c>
      <c r="C594" s="12">
        <v>5940</v>
      </c>
      <c r="D594" s="12">
        <v>242</v>
      </c>
      <c r="E594" s="12" t="s">
        <v>173</v>
      </c>
      <c r="F594" s="12">
        <v>1</v>
      </c>
      <c r="G594" s="12">
        <v>11</v>
      </c>
      <c r="H594" s="12">
        <v>1</v>
      </c>
      <c r="I594" s="12">
        <v>59</v>
      </c>
      <c r="J594" s="12">
        <f t="shared" si="39"/>
        <v>4559</v>
      </c>
      <c r="K594" s="12">
        <v>75</v>
      </c>
      <c r="L594" s="12">
        <f t="shared" si="40"/>
        <v>341925</v>
      </c>
      <c r="M594" s="12"/>
      <c r="N594" s="12"/>
      <c r="O594" s="12"/>
      <c r="P594" s="12"/>
      <c r="Q594" s="12"/>
      <c r="R594" s="12"/>
      <c r="S594" s="12"/>
      <c r="T594" s="12">
        <f t="shared" si="41"/>
        <v>0</v>
      </c>
      <c r="U594" s="12"/>
      <c r="V594" s="12"/>
      <c r="W594" s="12">
        <f t="shared" si="42"/>
        <v>0</v>
      </c>
      <c r="X594" s="12">
        <f t="shared" si="43"/>
        <v>341925</v>
      </c>
      <c r="Y594" s="12">
        <v>0</v>
      </c>
      <c r="Z594" s="12">
        <v>50</v>
      </c>
      <c r="AA594" s="12">
        <v>0</v>
      </c>
      <c r="AB594" s="12">
        <v>0</v>
      </c>
    </row>
    <row r="595" spans="1:28" s="158" customFormat="1" ht="15" x14ac:dyDescent="0.25">
      <c r="A595" s="12">
        <v>585</v>
      </c>
      <c r="B595" s="12" t="s">
        <v>14</v>
      </c>
      <c r="C595" s="12">
        <v>6002</v>
      </c>
      <c r="D595" s="12">
        <v>287</v>
      </c>
      <c r="E595" s="12" t="s">
        <v>173</v>
      </c>
      <c r="F595" s="12">
        <v>1</v>
      </c>
      <c r="G595" s="12">
        <v>2</v>
      </c>
      <c r="H595" s="12"/>
      <c r="I595" s="12"/>
      <c r="J595" s="12">
        <f t="shared" si="39"/>
        <v>800</v>
      </c>
      <c r="K595" s="12">
        <v>75</v>
      </c>
      <c r="L595" s="12">
        <f t="shared" si="40"/>
        <v>60000</v>
      </c>
      <c r="M595" s="12"/>
      <c r="N595" s="12"/>
      <c r="O595" s="12"/>
      <c r="P595" s="12"/>
      <c r="Q595" s="12"/>
      <c r="R595" s="12"/>
      <c r="S595" s="12"/>
      <c r="T595" s="12">
        <f t="shared" si="41"/>
        <v>0</v>
      </c>
      <c r="U595" s="12"/>
      <c r="V595" s="12"/>
      <c r="W595" s="12">
        <f t="shared" si="42"/>
        <v>0</v>
      </c>
      <c r="X595" s="12">
        <f t="shared" si="43"/>
        <v>60000</v>
      </c>
      <c r="Y595" s="12">
        <v>0</v>
      </c>
      <c r="Z595" s="12">
        <v>50</v>
      </c>
      <c r="AA595" s="12">
        <v>0</v>
      </c>
      <c r="AB595" s="12">
        <v>0</v>
      </c>
    </row>
    <row r="596" spans="1:28" s="158" customFormat="1" ht="15" x14ac:dyDescent="0.25">
      <c r="A596" s="12">
        <v>586</v>
      </c>
      <c r="B596" s="12" t="s">
        <v>14</v>
      </c>
      <c r="C596" s="12">
        <v>676</v>
      </c>
      <c r="D596" s="12">
        <v>6</v>
      </c>
      <c r="E596" s="12" t="s">
        <v>173</v>
      </c>
      <c r="F596" s="12">
        <v>1</v>
      </c>
      <c r="G596" s="12">
        <v>1</v>
      </c>
      <c r="H596" s="12">
        <v>1</v>
      </c>
      <c r="I596" s="12">
        <v>18</v>
      </c>
      <c r="J596" s="12">
        <f t="shared" si="39"/>
        <v>518</v>
      </c>
      <c r="K596" s="12">
        <v>430</v>
      </c>
      <c r="L596" s="12">
        <f t="shared" si="40"/>
        <v>222740</v>
      </c>
      <c r="M596" s="12"/>
      <c r="N596" s="12"/>
      <c r="O596" s="12"/>
      <c r="P596" s="12"/>
      <c r="Q596" s="12"/>
      <c r="R596" s="12"/>
      <c r="S596" s="12"/>
      <c r="T596" s="12">
        <f t="shared" si="41"/>
        <v>0</v>
      </c>
      <c r="U596" s="12"/>
      <c r="V596" s="12"/>
      <c r="W596" s="12">
        <f t="shared" si="42"/>
        <v>0</v>
      </c>
      <c r="X596" s="12">
        <f t="shared" si="43"/>
        <v>222740</v>
      </c>
      <c r="Y596" s="12">
        <v>0</v>
      </c>
      <c r="Z596" s="12">
        <v>50</v>
      </c>
      <c r="AA596" s="12">
        <v>0</v>
      </c>
      <c r="AB596" s="12">
        <v>0</v>
      </c>
    </row>
    <row r="597" spans="1:28" s="158" customFormat="1" ht="15" x14ac:dyDescent="0.25">
      <c r="A597" s="12">
        <v>587</v>
      </c>
      <c r="B597" s="12" t="s">
        <v>24</v>
      </c>
      <c r="C597" s="12"/>
      <c r="D597" s="12"/>
      <c r="E597" s="12" t="s">
        <v>173</v>
      </c>
      <c r="F597" s="12">
        <v>1</v>
      </c>
      <c r="G597" s="12">
        <v>3</v>
      </c>
      <c r="H597" s="12"/>
      <c r="I597" s="12"/>
      <c r="J597" s="12">
        <f t="shared" si="39"/>
        <v>1200</v>
      </c>
      <c r="K597" s="12">
        <v>75</v>
      </c>
      <c r="L597" s="12">
        <f t="shared" si="40"/>
        <v>90000</v>
      </c>
      <c r="M597" s="12"/>
      <c r="N597" s="12"/>
      <c r="O597" s="12"/>
      <c r="P597" s="12"/>
      <c r="Q597" s="12"/>
      <c r="R597" s="12"/>
      <c r="S597" s="12"/>
      <c r="T597" s="12">
        <f t="shared" si="41"/>
        <v>0</v>
      </c>
      <c r="U597" s="12"/>
      <c r="V597" s="12"/>
      <c r="W597" s="12">
        <f t="shared" si="42"/>
        <v>0</v>
      </c>
      <c r="X597" s="12">
        <f t="shared" si="43"/>
        <v>90000</v>
      </c>
      <c r="Y597" s="12">
        <v>0</v>
      </c>
      <c r="Z597" s="12">
        <v>0</v>
      </c>
      <c r="AA597" s="12">
        <v>90000</v>
      </c>
      <c r="AB597" s="12">
        <v>0.01</v>
      </c>
    </row>
    <row r="598" spans="1:28" s="158" customFormat="1" ht="15" x14ac:dyDescent="0.25">
      <c r="A598" s="12">
        <v>588</v>
      </c>
      <c r="B598" s="12" t="s">
        <v>14</v>
      </c>
      <c r="C598" s="12">
        <v>4360</v>
      </c>
      <c r="D598" s="12">
        <v>31</v>
      </c>
      <c r="E598" s="12" t="s">
        <v>174</v>
      </c>
      <c r="F598" s="12">
        <v>2</v>
      </c>
      <c r="G598" s="12"/>
      <c r="H598" s="12">
        <v>1</v>
      </c>
      <c r="I598" s="12">
        <v>4</v>
      </c>
      <c r="J598" s="12">
        <f t="shared" si="39"/>
        <v>104</v>
      </c>
      <c r="K598" s="12">
        <v>430</v>
      </c>
      <c r="L598" s="12">
        <f t="shared" si="40"/>
        <v>44720</v>
      </c>
      <c r="M598" s="12">
        <v>1</v>
      </c>
      <c r="N598" s="12" t="s">
        <v>27</v>
      </c>
      <c r="O598" s="12" t="s">
        <v>16</v>
      </c>
      <c r="P598" s="12">
        <v>2</v>
      </c>
      <c r="Q598" s="12">
        <v>204</v>
      </c>
      <c r="R598" s="12"/>
      <c r="S598" s="12">
        <v>6400</v>
      </c>
      <c r="T598" s="12">
        <f t="shared" si="41"/>
        <v>1305600</v>
      </c>
      <c r="U598" s="12">
        <v>15</v>
      </c>
      <c r="V598" s="12">
        <f>T598*50%</f>
        <v>652800</v>
      </c>
      <c r="W598" s="12">
        <f t="shared" si="42"/>
        <v>652800</v>
      </c>
      <c r="X598" s="12">
        <f t="shared" si="43"/>
        <v>697520</v>
      </c>
      <c r="Y598" s="12">
        <v>0</v>
      </c>
      <c r="Z598" s="12">
        <v>50</v>
      </c>
      <c r="AA598" s="12">
        <v>0</v>
      </c>
      <c r="AB598" s="12">
        <v>0</v>
      </c>
    </row>
    <row r="599" spans="1:28" s="158" customFormat="1" ht="15" x14ac:dyDescent="0.25">
      <c r="A599" s="12">
        <v>589</v>
      </c>
      <c r="B599" s="12" t="s">
        <v>14</v>
      </c>
      <c r="C599" s="12">
        <v>2963</v>
      </c>
      <c r="D599" s="12">
        <v>255</v>
      </c>
      <c r="E599" s="12" t="s">
        <v>174</v>
      </c>
      <c r="F599" s="12">
        <v>1</v>
      </c>
      <c r="G599" s="12">
        <v>17</v>
      </c>
      <c r="H599" s="12">
        <v>1</v>
      </c>
      <c r="I599" s="12">
        <v>21</v>
      </c>
      <c r="J599" s="12">
        <f t="shared" si="39"/>
        <v>6921</v>
      </c>
      <c r="K599" s="12">
        <v>270</v>
      </c>
      <c r="L599" s="12">
        <f t="shared" si="40"/>
        <v>1868670</v>
      </c>
      <c r="M599" s="12"/>
      <c r="N599" s="12"/>
      <c r="O599" s="12"/>
      <c r="P599" s="12"/>
      <c r="Q599" s="12"/>
      <c r="R599" s="12"/>
      <c r="S599" s="12"/>
      <c r="T599" s="12">
        <f t="shared" si="41"/>
        <v>0</v>
      </c>
      <c r="U599" s="12"/>
      <c r="V599" s="12"/>
      <c r="W599" s="12">
        <f t="shared" si="42"/>
        <v>0</v>
      </c>
      <c r="X599" s="12">
        <f t="shared" si="43"/>
        <v>1868670</v>
      </c>
      <c r="Y599" s="12">
        <v>0</v>
      </c>
      <c r="Z599" s="12">
        <v>50</v>
      </c>
      <c r="AA599" s="12">
        <v>0</v>
      </c>
      <c r="AB599" s="12">
        <v>0</v>
      </c>
    </row>
    <row r="600" spans="1:28" s="158" customFormat="1" ht="15" x14ac:dyDescent="0.25">
      <c r="A600" s="12">
        <v>590</v>
      </c>
      <c r="B600" s="12" t="s">
        <v>14</v>
      </c>
      <c r="C600" s="12">
        <v>3722</v>
      </c>
      <c r="D600" s="12">
        <v>104</v>
      </c>
      <c r="E600" s="12" t="s">
        <v>174</v>
      </c>
      <c r="F600" s="12">
        <v>1</v>
      </c>
      <c r="G600" s="12">
        <v>12</v>
      </c>
      <c r="H600" s="12"/>
      <c r="I600" s="12">
        <v>10</v>
      </c>
      <c r="J600" s="12">
        <f t="shared" si="39"/>
        <v>4810</v>
      </c>
      <c r="K600" s="12">
        <v>130</v>
      </c>
      <c r="L600" s="12">
        <f t="shared" si="40"/>
        <v>625300</v>
      </c>
      <c r="M600" s="12"/>
      <c r="N600" s="12"/>
      <c r="O600" s="12"/>
      <c r="P600" s="12"/>
      <c r="Q600" s="12"/>
      <c r="R600" s="12"/>
      <c r="S600" s="12"/>
      <c r="T600" s="12">
        <f t="shared" si="41"/>
        <v>0</v>
      </c>
      <c r="U600" s="12"/>
      <c r="V600" s="12"/>
      <c r="W600" s="12">
        <f t="shared" si="42"/>
        <v>0</v>
      </c>
      <c r="X600" s="12">
        <f t="shared" si="43"/>
        <v>625300</v>
      </c>
      <c r="Y600" s="12">
        <v>0</v>
      </c>
      <c r="Z600" s="12">
        <v>50</v>
      </c>
      <c r="AA600" s="12">
        <v>0</v>
      </c>
      <c r="AB600" s="12">
        <v>0</v>
      </c>
    </row>
    <row r="601" spans="1:28" s="158" customFormat="1" ht="15" x14ac:dyDescent="0.25">
      <c r="A601" s="12">
        <v>591</v>
      </c>
      <c r="B601" s="12" t="s">
        <v>24</v>
      </c>
      <c r="C601" s="12"/>
      <c r="D601" s="12"/>
      <c r="E601" s="12" t="s">
        <v>174</v>
      </c>
      <c r="F601" s="12">
        <v>1</v>
      </c>
      <c r="G601" s="12">
        <v>10</v>
      </c>
      <c r="H601" s="12">
        <v>2</v>
      </c>
      <c r="I601" s="12"/>
      <c r="J601" s="12">
        <f t="shared" si="39"/>
        <v>4200</v>
      </c>
      <c r="K601" s="12">
        <v>75</v>
      </c>
      <c r="L601" s="12">
        <f t="shared" si="40"/>
        <v>315000</v>
      </c>
      <c r="M601" s="12"/>
      <c r="N601" s="12"/>
      <c r="O601" s="12"/>
      <c r="P601" s="12"/>
      <c r="Q601" s="12"/>
      <c r="R601" s="12"/>
      <c r="S601" s="12"/>
      <c r="T601" s="12">
        <f t="shared" si="41"/>
        <v>0</v>
      </c>
      <c r="U601" s="12"/>
      <c r="V601" s="12"/>
      <c r="W601" s="12">
        <f t="shared" si="42"/>
        <v>0</v>
      </c>
      <c r="X601" s="12">
        <f t="shared" si="43"/>
        <v>315000</v>
      </c>
      <c r="Y601" s="12">
        <v>0</v>
      </c>
      <c r="Z601" s="12">
        <v>0</v>
      </c>
      <c r="AA601" s="12">
        <v>315000</v>
      </c>
      <c r="AB601" s="12">
        <v>0.01</v>
      </c>
    </row>
    <row r="602" spans="1:28" s="158" customFormat="1" ht="15" x14ac:dyDescent="0.25">
      <c r="A602" s="12">
        <v>592</v>
      </c>
      <c r="B602" s="12" t="s">
        <v>14</v>
      </c>
      <c r="C602" s="12">
        <v>4855</v>
      </c>
      <c r="D602" s="12">
        <v>56</v>
      </c>
      <c r="E602" s="12" t="s">
        <v>175</v>
      </c>
      <c r="F602" s="12">
        <v>2</v>
      </c>
      <c r="G602" s="12"/>
      <c r="H602" s="12"/>
      <c r="I602" s="12">
        <v>82</v>
      </c>
      <c r="J602" s="12">
        <f t="shared" si="39"/>
        <v>82</v>
      </c>
      <c r="K602" s="12">
        <v>430</v>
      </c>
      <c r="L602" s="12">
        <f t="shared" si="40"/>
        <v>35260</v>
      </c>
      <c r="M602" s="12">
        <v>1</v>
      </c>
      <c r="N602" s="12" t="s">
        <v>27</v>
      </c>
      <c r="O602" s="12" t="s">
        <v>16</v>
      </c>
      <c r="P602" s="12">
        <v>2</v>
      </c>
      <c r="Q602" s="12">
        <v>126</v>
      </c>
      <c r="R602" s="12"/>
      <c r="S602" s="12">
        <v>6400</v>
      </c>
      <c r="T602" s="12">
        <f t="shared" si="41"/>
        <v>806400</v>
      </c>
      <c r="U602" s="12">
        <v>5</v>
      </c>
      <c r="V602" s="12">
        <f>T602*10%</f>
        <v>80640</v>
      </c>
      <c r="W602" s="12">
        <f t="shared" si="42"/>
        <v>725760</v>
      </c>
      <c r="X602" s="12">
        <f t="shared" si="43"/>
        <v>761020</v>
      </c>
      <c r="Y602" s="12">
        <v>0</v>
      </c>
      <c r="Z602" s="12">
        <v>50</v>
      </c>
      <c r="AA602" s="12">
        <v>0</v>
      </c>
      <c r="AB602" s="12">
        <v>0</v>
      </c>
    </row>
    <row r="603" spans="1:28" s="158" customFormat="1" ht="15" x14ac:dyDescent="0.25">
      <c r="A603" s="12">
        <v>593</v>
      </c>
      <c r="B603" s="12" t="s">
        <v>14</v>
      </c>
      <c r="C603" s="12">
        <v>4151</v>
      </c>
      <c r="D603" s="12">
        <v>142</v>
      </c>
      <c r="E603" s="12" t="s">
        <v>175</v>
      </c>
      <c r="F603" s="12">
        <v>1</v>
      </c>
      <c r="G603" s="12">
        <v>2</v>
      </c>
      <c r="H603" s="12">
        <v>3</v>
      </c>
      <c r="I603" s="12">
        <v>73</v>
      </c>
      <c r="J603" s="12">
        <f t="shared" si="39"/>
        <v>1173</v>
      </c>
      <c r="K603" s="12">
        <v>340</v>
      </c>
      <c r="L603" s="12">
        <f t="shared" si="40"/>
        <v>398820</v>
      </c>
      <c r="M603" s="12"/>
      <c r="N603" s="12"/>
      <c r="O603" s="12"/>
      <c r="P603" s="12"/>
      <c r="Q603" s="12"/>
      <c r="R603" s="12"/>
      <c r="S603" s="12"/>
      <c r="T603" s="12">
        <f t="shared" si="41"/>
        <v>0</v>
      </c>
      <c r="U603" s="12"/>
      <c r="V603" s="12"/>
      <c r="W603" s="12">
        <f t="shared" si="42"/>
        <v>0</v>
      </c>
      <c r="X603" s="12">
        <f t="shared" si="43"/>
        <v>398820</v>
      </c>
      <c r="Y603" s="12">
        <v>0</v>
      </c>
      <c r="Z603" s="12">
        <v>50</v>
      </c>
      <c r="AA603" s="12">
        <v>0</v>
      </c>
      <c r="AB603" s="12">
        <v>0</v>
      </c>
    </row>
    <row r="604" spans="1:28" s="158" customFormat="1" ht="15" x14ac:dyDescent="0.25">
      <c r="A604" s="12">
        <v>594</v>
      </c>
      <c r="B604" s="12" t="s">
        <v>14</v>
      </c>
      <c r="C604" s="12">
        <v>4830</v>
      </c>
      <c r="D604" s="12">
        <v>226</v>
      </c>
      <c r="E604" s="12" t="s">
        <v>175</v>
      </c>
      <c r="F604" s="12">
        <v>1</v>
      </c>
      <c r="G604" s="12">
        <v>8</v>
      </c>
      <c r="H604" s="12"/>
      <c r="I604" s="12">
        <v>57</v>
      </c>
      <c r="J604" s="12">
        <f t="shared" si="39"/>
        <v>3257</v>
      </c>
      <c r="K604" s="12">
        <v>75</v>
      </c>
      <c r="L604" s="12">
        <f t="shared" si="40"/>
        <v>244275</v>
      </c>
      <c r="M604" s="12"/>
      <c r="N604" s="12"/>
      <c r="O604" s="12"/>
      <c r="P604" s="12"/>
      <c r="Q604" s="12"/>
      <c r="R604" s="12"/>
      <c r="S604" s="12"/>
      <c r="T604" s="12">
        <f t="shared" si="41"/>
        <v>0</v>
      </c>
      <c r="U604" s="12"/>
      <c r="V604" s="12"/>
      <c r="W604" s="12">
        <f t="shared" si="42"/>
        <v>0</v>
      </c>
      <c r="X604" s="12">
        <f t="shared" si="43"/>
        <v>244275</v>
      </c>
      <c r="Y604" s="12">
        <v>0</v>
      </c>
      <c r="Z604" s="12">
        <v>50</v>
      </c>
      <c r="AA604" s="12">
        <v>0</v>
      </c>
      <c r="AB604" s="12">
        <v>0</v>
      </c>
    </row>
    <row r="605" spans="1:28" s="158" customFormat="1" ht="15" x14ac:dyDescent="0.25">
      <c r="A605" s="12">
        <v>595</v>
      </c>
      <c r="B605" s="12" t="s">
        <v>14</v>
      </c>
      <c r="C605" s="12">
        <v>644</v>
      </c>
      <c r="D605" s="12">
        <v>90</v>
      </c>
      <c r="E605" s="12" t="s">
        <v>110</v>
      </c>
      <c r="F605" s="12">
        <v>1</v>
      </c>
      <c r="G605" s="12">
        <v>2</v>
      </c>
      <c r="H605" s="12">
        <v>1</v>
      </c>
      <c r="I605" s="12">
        <v>84</v>
      </c>
      <c r="J605" s="12">
        <f t="shared" si="39"/>
        <v>984</v>
      </c>
      <c r="K605" s="12">
        <v>110</v>
      </c>
      <c r="L605" s="12">
        <f t="shared" si="40"/>
        <v>108240</v>
      </c>
      <c r="M605" s="12"/>
      <c r="N605" s="12"/>
      <c r="O605" s="12"/>
      <c r="P605" s="12"/>
      <c r="Q605" s="12"/>
      <c r="R605" s="12"/>
      <c r="S605" s="12"/>
      <c r="T605" s="12">
        <f t="shared" si="41"/>
        <v>0</v>
      </c>
      <c r="U605" s="12"/>
      <c r="V605" s="12"/>
      <c r="W605" s="12">
        <f t="shared" si="42"/>
        <v>0</v>
      </c>
      <c r="X605" s="12">
        <f t="shared" si="43"/>
        <v>108240</v>
      </c>
      <c r="Y605" s="12">
        <v>0</v>
      </c>
      <c r="Z605" s="12">
        <v>50</v>
      </c>
      <c r="AA605" s="12">
        <v>0</v>
      </c>
      <c r="AB605" s="12">
        <v>0</v>
      </c>
    </row>
    <row r="606" spans="1:28" s="158" customFormat="1" ht="15" x14ac:dyDescent="0.25">
      <c r="A606" s="12">
        <v>596</v>
      </c>
      <c r="B606" s="12" t="s">
        <v>14</v>
      </c>
      <c r="C606" s="12">
        <v>4150</v>
      </c>
      <c r="D606" s="12">
        <v>141</v>
      </c>
      <c r="E606" s="12" t="s">
        <v>110</v>
      </c>
      <c r="F606" s="12">
        <v>1</v>
      </c>
      <c r="G606" s="12">
        <v>10</v>
      </c>
      <c r="H606" s="12"/>
      <c r="I606" s="12">
        <v>95</v>
      </c>
      <c r="J606" s="12">
        <f t="shared" si="39"/>
        <v>4095</v>
      </c>
      <c r="K606" s="12">
        <v>130</v>
      </c>
      <c r="L606" s="12">
        <f t="shared" si="40"/>
        <v>532350</v>
      </c>
      <c r="M606" s="12"/>
      <c r="N606" s="12"/>
      <c r="O606" s="12"/>
      <c r="P606" s="12"/>
      <c r="Q606" s="12"/>
      <c r="R606" s="12"/>
      <c r="S606" s="12"/>
      <c r="T606" s="12">
        <f t="shared" si="41"/>
        <v>0</v>
      </c>
      <c r="U606" s="12"/>
      <c r="V606" s="12"/>
      <c r="W606" s="12">
        <f t="shared" si="42"/>
        <v>0</v>
      </c>
      <c r="X606" s="12">
        <f t="shared" si="43"/>
        <v>532350</v>
      </c>
      <c r="Y606" s="12">
        <v>0</v>
      </c>
      <c r="Z606" s="12">
        <v>50</v>
      </c>
      <c r="AA606" s="12">
        <v>0</v>
      </c>
      <c r="AB606" s="12">
        <v>0</v>
      </c>
    </row>
    <row r="607" spans="1:28" s="158" customFormat="1" ht="15" x14ac:dyDescent="0.25">
      <c r="A607" s="12">
        <v>597</v>
      </c>
      <c r="B607" s="12" t="s">
        <v>14</v>
      </c>
      <c r="C607" s="12">
        <v>817</v>
      </c>
      <c r="D607" s="12">
        <v>314</v>
      </c>
      <c r="E607" s="12" t="s">
        <v>176</v>
      </c>
      <c r="F607" s="12">
        <v>2</v>
      </c>
      <c r="G607" s="12"/>
      <c r="H607" s="12"/>
      <c r="I607" s="12">
        <v>76</v>
      </c>
      <c r="J607" s="12">
        <f t="shared" si="39"/>
        <v>76</v>
      </c>
      <c r="K607" s="12">
        <v>430</v>
      </c>
      <c r="L607" s="12">
        <f t="shared" si="40"/>
        <v>32680</v>
      </c>
      <c r="M607" s="12">
        <v>1</v>
      </c>
      <c r="N607" s="12" t="s">
        <v>27</v>
      </c>
      <c r="O607" s="12" t="s">
        <v>16</v>
      </c>
      <c r="P607" s="12">
        <v>2</v>
      </c>
      <c r="Q607" s="12">
        <v>180</v>
      </c>
      <c r="R607" s="12"/>
      <c r="S607" s="12">
        <v>6400</v>
      </c>
      <c r="T607" s="12">
        <f t="shared" si="41"/>
        <v>1152000</v>
      </c>
      <c r="U607" s="12">
        <v>30</v>
      </c>
      <c r="V607" s="12">
        <f>T607*85%</f>
        <v>979200</v>
      </c>
      <c r="W607" s="12">
        <f t="shared" si="42"/>
        <v>172800</v>
      </c>
      <c r="X607" s="12">
        <f t="shared" si="43"/>
        <v>205480</v>
      </c>
      <c r="Y607" s="12">
        <v>0</v>
      </c>
      <c r="Z607" s="12">
        <v>50</v>
      </c>
      <c r="AA607" s="12">
        <v>0</v>
      </c>
      <c r="AB607" s="12">
        <v>0</v>
      </c>
    </row>
    <row r="608" spans="1:28" s="158" customFormat="1" ht="15" x14ac:dyDescent="0.25">
      <c r="A608" s="12">
        <v>598</v>
      </c>
      <c r="B608" s="12" t="s">
        <v>14</v>
      </c>
      <c r="C608" s="12">
        <v>716</v>
      </c>
      <c r="D608" s="12">
        <v>50</v>
      </c>
      <c r="E608" s="12" t="s">
        <v>176</v>
      </c>
      <c r="F608" s="12">
        <v>1</v>
      </c>
      <c r="G608" s="12">
        <v>1</v>
      </c>
      <c r="H608" s="12">
        <v>1</v>
      </c>
      <c r="I608" s="12">
        <v>63</v>
      </c>
      <c r="J608" s="12">
        <f t="shared" si="39"/>
        <v>563</v>
      </c>
      <c r="K608" s="12">
        <v>430</v>
      </c>
      <c r="L608" s="12">
        <f t="shared" si="40"/>
        <v>242090</v>
      </c>
      <c r="M608" s="12"/>
      <c r="N608" s="12"/>
      <c r="O608" s="12"/>
      <c r="P608" s="12"/>
      <c r="Q608" s="12"/>
      <c r="R608" s="12"/>
      <c r="S608" s="12"/>
      <c r="T608" s="12">
        <f t="shared" si="41"/>
        <v>0</v>
      </c>
      <c r="U608" s="12"/>
      <c r="V608" s="12"/>
      <c r="W608" s="12">
        <f t="shared" si="42"/>
        <v>0</v>
      </c>
      <c r="X608" s="12">
        <f t="shared" si="43"/>
        <v>242090</v>
      </c>
      <c r="Y608" s="12">
        <v>0</v>
      </c>
      <c r="Z608" s="12">
        <v>50</v>
      </c>
      <c r="AA608" s="12">
        <v>0</v>
      </c>
      <c r="AB608" s="12">
        <v>0</v>
      </c>
    </row>
    <row r="609" spans="1:28" s="158" customFormat="1" ht="15" x14ac:dyDescent="0.25">
      <c r="A609" s="12">
        <v>599</v>
      </c>
      <c r="B609" s="12" t="s">
        <v>14</v>
      </c>
      <c r="C609" s="12">
        <v>2070</v>
      </c>
      <c r="D609" s="12">
        <v>216</v>
      </c>
      <c r="E609" s="12" t="s">
        <v>176</v>
      </c>
      <c r="F609" s="12">
        <v>1</v>
      </c>
      <c r="G609" s="12">
        <v>16</v>
      </c>
      <c r="H609" s="12"/>
      <c r="I609" s="12">
        <v>84</v>
      </c>
      <c r="J609" s="12">
        <f t="shared" si="39"/>
        <v>6484</v>
      </c>
      <c r="K609" s="12">
        <v>100</v>
      </c>
      <c r="L609" s="12">
        <f t="shared" si="40"/>
        <v>648400</v>
      </c>
      <c r="M609" s="12"/>
      <c r="N609" s="12"/>
      <c r="O609" s="12"/>
      <c r="P609" s="12"/>
      <c r="Q609" s="12"/>
      <c r="R609" s="12"/>
      <c r="S609" s="12"/>
      <c r="T609" s="12">
        <f t="shared" si="41"/>
        <v>0</v>
      </c>
      <c r="U609" s="12"/>
      <c r="V609" s="12"/>
      <c r="W609" s="12">
        <f t="shared" si="42"/>
        <v>0</v>
      </c>
      <c r="X609" s="12">
        <f t="shared" si="43"/>
        <v>648400</v>
      </c>
      <c r="Y609" s="12">
        <v>0</v>
      </c>
      <c r="Z609" s="12">
        <v>50</v>
      </c>
      <c r="AA609" s="12">
        <v>0</v>
      </c>
      <c r="AB609" s="12">
        <v>0</v>
      </c>
    </row>
    <row r="610" spans="1:28" s="158" customFormat="1" ht="15" x14ac:dyDescent="0.25">
      <c r="A610" s="12">
        <v>600</v>
      </c>
      <c r="B610" s="12" t="s">
        <v>14</v>
      </c>
      <c r="C610" s="12">
        <v>4831</v>
      </c>
      <c r="D610" s="12">
        <v>227</v>
      </c>
      <c r="E610" s="12" t="s">
        <v>176</v>
      </c>
      <c r="F610" s="12">
        <v>1</v>
      </c>
      <c r="G610" s="12">
        <v>8</v>
      </c>
      <c r="H610" s="12">
        <v>3</v>
      </c>
      <c r="I610" s="12">
        <v>78</v>
      </c>
      <c r="J610" s="12">
        <f t="shared" si="39"/>
        <v>3578</v>
      </c>
      <c r="K610" s="12">
        <v>100</v>
      </c>
      <c r="L610" s="12">
        <f t="shared" si="40"/>
        <v>357800</v>
      </c>
      <c r="M610" s="12"/>
      <c r="N610" s="12"/>
      <c r="O610" s="12"/>
      <c r="P610" s="12"/>
      <c r="Q610" s="12"/>
      <c r="R610" s="12"/>
      <c r="S610" s="12"/>
      <c r="T610" s="12">
        <f t="shared" si="41"/>
        <v>0</v>
      </c>
      <c r="U610" s="12"/>
      <c r="V610" s="12"/>
      <c r="W610" s="12">
        <f t="shared" si="42"/>
        <v>0</v>
      </c>
      <c r="X610" s="12">
        <f t="shared" si="43"/>
        <v>357800</v>
      </c>
      <c r="Y610" s="12">
        <v>0</v>
      </c>
      <c r="Z610" s="12">
        <v>50</v>
      </c>
      <c r="AA610" s="12">
        <v>0</v>
      </c>
      <c r="AB610" s="12">
        <v>0</v>
      </c>
    </row>
    <row r="611" spans="1:28" s="158" customFormat="1" ht="15" x14ac:dyDescent="0.25">
      <c r="A611" s="12">
        <v>601</v>
      </c>
      <c r="B611" s="12" t="s">
        <v>14</v>
      </c>
      <c r="C611" s="12">
        <v>2094</v>
      </c>
      <c r="D611" s="12">
        <v>215</v>
      </c>
      <c r="E611" s="12" t="s">
        <v>176</v>
      </c>
      <c r="F611" s="12">
        <v>1</v>
      </c>
      <c r="G611" s="12"/>
      <c r="H611" s="12">
        <v>1</v>
      </c>
      <c r="I611" s="12">
        <v>32</v>
      </c>
      <c r="J611" s="12">
        <f t="shared" si="39"/>
        <v>132</v>
      </c>
      <c r="K611" s="12">
        <v>75</v>
      </c>
      <c r="L611" s="12">
        <f t="shared" si="40"/>
        <v>9900</v>
      </c>
      <c r="M611" s="12"/>
      <c r="N611" s="12"/>
      <c r="O611" s="12"/>
      <c r="P611" s="12"/>
      <c r="Q611" s="12"/>
      <c r="R611" s="12"/>
      <c r="S611" s="12"/>
      <c r="T611" s="12">
        <f t="shared" si="41"/>
        <v>0</v>
      </c>
      <c r="U611" s="12"/>
      <c r="V611" s="12"/>
      <c r="W611" s="12">
        <f t="shared" si="42"/>
        <v>0</v>
      </c>
      <c r="X611" s="12">
        <f t="shared" si="43"/>
        <v>9900</v>
      </c>
      <c r="Y611" s="12">
        <v>0</v>
      </c>
      <c r="Z611" s="12">
        <v>50</v>
      </c>
      <c r="AA611" s="12">
        <v>0</v>
      </c>
      <c r="AB611" s="12">
        <v>0</v>
      </c>
    </row>
    <row r="612" spans="1:28" s="158" customFormat="1" ht="15" x14ac:dyDescent="0.25">
      <c r="A612" s="12">
        <v>602</v>
      </c>
      <c r="B612" s="12" t="s">
        <v>14</v>
      </c>
      <c r="C612" s="12">
        <v>4881</v>
      </c>
      <c r="D612" s="12">
        <v>42</v>
      </c>
      <c r="E612" s="12" t="s">
        <v>110</v>
      </c>
      <c r="F612" s="12">
        <v>1</v>
      </c>
      <c r="G612" s="12">
        <v>2</v>
      </c>
      <c r="H612" s="12">
        <v>1</v>
      </c>
      <c r="I612" s="12">
        <v>69</v>
      </c>
      <c r="J612" s="12">
        <f t="shared" si="39"/>
        <v>969</v>
      </c>
      <c r="K612" s="12">
        <v>100</v>
      </c>
      <c r="L612" s="12">
        <f t="shared" si="40"/>
        <v>96900</v>
      </c>
      <c r="M612" s="12"/>
      <c r="N612" s="12"/>
      <c r="O612" s="12"/>
      <c r="P612" s="12"/>
      <c r="Q612" s="12"/>
      <c r="R612" s="12"/>
      <c r="S612" s="12"/>
      <c r="T612" s="12">
        <f t="shared" si="41"/>
        <v>0</v>
      </c>
      <c r="U612" s="12"/>
      <c r="V612" s="12"/>
      <c r="W612" s="12">
        <f t="shared" si="42"/>
        <v>0</v>
      </c>
      <c r="X612" s="12">
        <f t="shared" si="43"/>
        <v>96900</v>
      </c>
      <c r="Y612" s="12">
        <v>0</v>
      </c>
      <c r="Z612" s="12">
        <v>50</v>
      </c>
      <c r="AA612" s="12">
        <v>0</v>
      </c>
      <c r="AB612" s="12">
        <v>0</v>
      </c>
    </row>
    <row r="613" spans="1:28" s="158" customFormat="1" ht="15" x14ac:dyDescent="0.25">
      <c r="A613" s="12">
        <v>603</v>
      </c>
      <c r="B613" s="12" t="s">
        <v>14</v>
      </c>
      <c r="C613" s="12">
        <v>3363</v>
      </c>
      <c r="D613" s="12">
        <v>93</v>
      </c>
      <c r="E613" s="12" t="s">
        <v>110</v>
      </c>
      <c r="F613" s="12">
        <v>1</v>
      </c>
      <c r="G613" s="12">
        <v>12</v>
      </c>
      <c r="H613" s="12"/>
      <c r="I613" s="12">
        <v>79</v>
      </c>
      <c r="J613" s="12">
        <f t="shared" si="39"/>
        <v>4879</v>
      </c>
      <c r="K613" s="12">
        <v>100</v>
      </c>
      <c r="L613" s="12">
        <f t="shared" si="40"/>
        <v>487900</v>
      </c>
      <c r="M613" s="12"/>
      <c r="N613" s="12"/>
      <c r="O613" s="12"/>
      <c r="P613" s="12"/>
      <c r="Q613" s="12"/>
      <c r="R613" s="12"/>
      <c r="S613" s="12"/>
      <c r="T613" s="12">
        <f t="shared" si="41"/>
        <v>0</v>
      </c>
      <c r="U613" s="12"/>
      <c r="V613" s="12"/>
      <c r="W613" s="12">
        <f t="shared" si="42"/>
        <v>0</v>
      </c>
      <c r="X613" s="12">
        <f t="shared" si="43"/>
        <v>487900</v>
      </c>
      <c r="Y613" s="12">
        <v>0</v>
      </c>
      <c r="Z613" s="12">
        <v>50</v>
      </c>
      <c r="AA613" s="12">
        <v>0</v>
      </c>
      <c r="AB613" s="12">
        <v>0</v>
      </c>
    </row>
    <row r="614" spans="1:28" s="158" customFormat="1" ht="15" x14ac:dyDescent="0.25">
      <c r="A614" s="12">
        <v>604</v>
      </c>
      <c r="B614" s="12" t="s">
        <v>14</v>
      </c>
      <c r="C614" s="12">
        <v>5002</v>
      </c>
      <c r="D614" s="12">
        <v>66</v>
      </c>
      <c r="E614" s="12" t="s">
        <v>177</v>
      </c>
      <c r="F614" s="12">
        <v>2</v>
      </c>
      <c r="G614" s="12"/>
      <c r="H614" s="12"/>
      <c r="I614" s="12">
        <v>54</v>
      </c>
      <c r="J614" s="12">
        <f t="shared" si="39"/>
        <v>54</v>
      </c>
      <c r="K614" s="12">
        <v>430</v>
      </c>
      <c r="L614" s="12">
        <f t="shared" si="40"/>
        <v>23220</v>
      </c>
      <c r="M614" s="12">
        <v>1</v>
      </c>
      <c r="N614" s="12" t="s">
        <v>27</v>
      </c>
      <c r="O614" s="12" t="s">
        <v>16</v>
      </c>
      <c r="P614" s="12">
        <v>2</v>
      </c>
      <c r="Q614" s="12">
        <v>114</v>
      </c>
      <c r="R614" s="12"/>
      <c r="S614" s="12">
        <v>6400</v>
      </c>
      <c r="T614" s="12">
        <f t="shared" si="41"/>
        <v>729600</v>
      </c>
      <c r="U614" s="12">
        <v>20</v>
      </c>
      <c r="V614" s="12">
        <f>T614*75%</f>
        <v>547200</v>
      </c>
      <c r="W614" s="12">
        <f t="shared" si="42"/>
        <v>182400</v>
      </c>
      <c r="X614" s="12">
        <f t="shared" si="43"/>
        <v>205620</v>
      </c>
      <c r="Y614" s="12">
        <v>0</v>
      </c>
      <c r="Z614" s="12">
        <v>50</v>
      </c>
      <c r="AA614" s="12">
        <v>0</v>
      </c>
      <c r="AB614" s="12">
        <v>0</v>
      </c>
    </row>
    <row r="615" spans="1:28" s="158" customFormat="1" ht="15" x14ac:dyDescent="0.25">
      <c r="A615" s="12">
        <v>605</v>
      </c>
      <c r="B615" s="12" t="s">
        <v>14</v>
      </c>
      <c r="C615" s="12">
        <v>5004</v>
      </c>
      <c r="D615" s="12">
        <v>300</v>
      </c>
      <c r="E615" s="12" t="s">
        <v>177</v>
      </c>
      <c r="F615" s="12">
        <v>1</v>
      </c>
      <c r="G615" s="12"/>
      <c r="H615" s="12">
        <v>1</v>
      </c>
      <c r="I615" s="12">
        <v>6</v>
      </c>
      <c r="J615" s="12">
        <f t="shared" si="39"/>
        <v>106</v>
      </c>
      <c r="K615" s="12">
        <v>75</v>
      </c>
      <c r="L615" s="12">
        <f t="shared" si="40"/>
        <v>7950</v>
      </c>
      <c r="M615" s="12"/>
      <c r="N615" s="12"/>
      <c r="O615" s="12"/>
      <c r="P615" s="12"/>
      <c r="Q615" s="12"/>
      <c r="R615" s="12"/>
      <c r="S615" s="12"/>
      <c r="T615" s="12">
        <f t="shared" si="41"/>
        <v>0</v>
      </c>
      <c r="U615" s="12"/>
      <c r="V615" s="12"/>
      <c r="W615" s="12">
        <f t="shared" si="42"/>
        <v>0</v>
      </c>
      <c r="X615" s="12">
        <f t="shared" si="43"/>
        <v>7950</v>
      </c>
      <c r="Y615" s="12">
        <v>0</v>
      </c>
      <c r="Z615" s="12">
        <v>50</v>
      </c>
      <c r="AA615" s="12">
        <v>0</v>
      </c>
      <c r="AB615" s="12">
        <v>0</v>
      </c>
    </row>
    <row r="616" spans="1:28" s="158" customFormat="1" ht="15" x14ac:dyDescent="0.25">
      <c r="A616" s="12">
        <v>606</v>
      </c>
      <c r="B616" s="12" t="s">
        <v>14</v>
      </c>
      <c r="C616" s="12">
        <v>4473</v>
      </c>
      <c r="D616" s="12">
        <v>325</v>
      </c>
      <c r="E616" s="12" t="s">
        <v>177</v>
      </c>
      <c r="F616" s="12">
        <v>1</v>
      </c>
      <c r="G616" s="12">
        <v>10</v>
      </c>
      <c r="H616" s="12"/>
      <c r="I616" s="12"/>
      <c r="J616" s="12">
        <f t="shared" si="39"/>
        <v>4000</v>
      </c>
      <c r="K616" s="12">
        <v>350</v>
      </c>
      <c r="L616" s="12">
        <f t="shared" si="40"/>
        <v>1400000</v>
      </c>
      <c r="M616" s="12"/>
      <c r="N616" s="12"/>
      <c r="O616" s="12"/>
      <c r="P616" s="12"/>
      <c r="Q616" s="12"/>
      <c r="R616" s="12"/>
      <c r="S616" s="12"/>
      <c r="T616" s="12">
        <f t="shared" si="41"/>
        <v>0</v>
      </c>
      <c r="U616" s="12"/>
      <c r="V616" s="12"/>
      <c r="W616" s="12">
        <f t="shared" si="42"/>
        <v>0</v>
      </c>
      <c r="X616" s="12">
        <f t="shared" si="43"/>
        <v>1400000</v>
      </c>
      <c r="Y616" s="12">
        <v>0</v>
      </c>
      <c r="Z616" s="12">
        <v>50</v>
      </c>
      <c r="AA616" s="12">
        <v>0</v>
      </c>
      <c r="AB616" s="12">
        <v>0</v>
      </c>
    </row>
    <row r="617" spans="1:28" s="158" customFormat="1" ht="15" x14ac:dyDescent="0.25">
      <c r="A617" s="12">
        <v>607</v>
      </c>
      <c r="B617" s="12" t="s">
        <v>14</v>
      </c>
      <c r="C617" s="12">
        <v>4408</v>
      </c>
      <c r="D617" s="12">
        <v>139</v>
      </c>
      <c r="E617" s="12" t="s">
        <v>177</v>
      </c>
      <c r="F617" s="12">
        <v>1</v>
      </c>
      <c r="G617" s="12">
        <v>4</v>
      </c>
      <c r="H617" s="12">
        <v>3</v>
      </c>
      <c r="I617" s="12">
        <v>94</v>
      </c>
      <c r="J617" s="12">
        <f t="shared" si="39"/>
        <v>1994</v>
      </c>
      <c r="K617" s="12">
        <v>75</v>
      </c>
      <c r="L617" s="12">
        <f t="shared" si="40"/>
        <v>149550</v>
      </c>
      <c r="M617" s="12"/>
      <c r="N617" s="12"/>
      <c r="O617" s="12"/>
      <c r="P617" s="12"/>
      <c r="Q617" s="12"/>
      <c r="R617" s="12"/>
      <c r="S617" s="12"/>
      <c r="T617" s="12">
        <f t="shared" si="41"/>
        <v>0</v>
      </c>
      <c r="U617" s="12"/>
      <c r="V617" s="12"/>
      <c r="W617" s="12">
        <f t="shared" si="42"/>
        <v>0</v>
      </c>
      <c r="X617" s="12">
        <f t="shared" si="43"/>
        <v>149550</v>
      </c>
      <c r="Y617" s="12">
        <v>0</v>
      </c>
      <c r="Z617" s="12">
        <v>50</v>
      </c>
      <c r="AA617" s="12">
        <v>0</v>
      </c>
      <c r="AB617" s="12">
        <v>0</v>
      </c>
    </row>
    <row r="618" spans="1:28" s="158" customFormat="1" ht="15" x14ac:dyDescent="0.25">
      <c r="A618" s="12">
        <v>608</v>
      </c>
      <c r="B618" s="12" t="s">
        <v>14</v>
      </c>
      <c r="C618" s="12">
        <v>5409</v>
      </c>
      <c r="D618" s="12">
        <v>312</v>
      </c>
      <c r="E618" s="12" t="s">
        <v>177</v>
      </c>
      <c r="F618" s="12">
        <v>1</v>
      </c>
      <c r="G618" s="12">
        <v>9</v>
      </c>
      <c r="H618" s="12">
        <v>3</v>
      </c>
      <c r="I618" s="12">
        <v>12</v>
      </c>
      <c r="J618" s="12">
        <f t="shared" si="39"/>
        <v>3912</v>
      </c>
      <c r="K618" s="12">
        <v>75</v>
      </c>
      <c r="L618" s="12">
        <f t="shared" si="40"/>
        <v>293400</v>
      </c>
      <c r="M618" s="12"/>
      <c r="N618" s="12"/>
      <c r="O618" s="12"/>
      <c r="P618" s="12"/>
      <c r="Q618" s="12"/>
      <c r="R618" s="12"/>
      <c r="S618" s="12"/>
      <c r="T618" s="12">
        <f t="shared" si="41"/>
        <v>0</v>
      </c>
      <c r="U618" s="12"/>
      <c r="V618" s="12"/>
      <c r="W618" s="12">
        <f t="shared" si="42"/>
        <v>0</v>
      </c>
      <c r="X618" s="12">
        <f t="shared" si="43"/>
        <v>293400</v>
      </c>
      <c r="Y618" s="12">
        <v>0</v>
      </c>
      <c r="Z618" s="12">
        <v>50</v>
      </c>
      <c r="AA618" s="12">
        <v>0</v>
      </c>
      <c r="AB618" s="12">
        <v>0</v>
      </c>
    </row>
    <row r="619" spans="1:28" s="158" customFormat="1" ht="15" x14ac:dyDescent="0.25">
      <c r="A619" s="12">
        <v>609</v>
      </c>
      <c r="B619" s="12" t="s">
        <v>14</v>
      </c>
      <c r="C619" s="12">
        <v>4474</v>
      </c>
      <c r="D619" s="12">
        <v>326</v>
      </c>
      <c r="E619" s="12" t="s">
        <v>177</v>
      </c>
      <c r="F619" s="12">
        <v>1</v>
      </c>
      <c r="G619" s="12">
        <v>11</v>
      </c>
      <c r="H619" s="12"/>
      <c r="I619" s="12"/>
      <c r="J619" s="12">
        <f t="shared" si="39"/>
        <v>4400</v>
      </c>
      <c r="K619" s="12">
        <v>100</v>
      </c>
      <c r="L619" s="12">
        <f t="shared" si="40"/>
        <v>440000</v>
      </c>
      <c r="M619" s="12"/>
      <c r="N619" s="12"/>
      <c r="O619" s="12"/>
      <c r="P619" s="12"/>
      <c r="Q619" s="12"/>
      <c r="R619" s="12"/>
      <c r="S619" s="12"/>
      <c r="T619" s="12">
        <f t="shared" si="41"/>
        <v>0</v>
      </c>
      <c r="U619" s="12"/>
      <c r="V619" s="12"/>
      <c r="W619" s="12">
        <f t="shared" si="42"/>
        <v>0</v>
      </c>
      <c r="X619" s="12">
        <f t="shared" si="43"/>
        <v>440000</v>
      </c>
      <c r="Y619" s="12">
        <v>0</v>
      </c>
      <c r="Z619" s="12">
        <v>50</v>
      </c>
      <c r="AA619" s="12">
        <v>0</v>
      </c>
      <c r="AB619" s="12">
        <v>0</v>
      </c>
    </row>
    <row r="620" spans="1:28" s="158" customFormat="1" ht="15" x14ac:dyDescent="0.25">
      <c r="A620" s="12">
        <v>610</v>
      </c>
      <c r="B620" s="12" t="s">
        <v>14</v>
      </c>
      <c r="C620" s="12">
        <v>534</v>
      </c>
      <c r="D620" s="12">
        <v>305</v>
      </c>
      <c r="E620" s="12" t="s">
        <v>178</v>
      </c>
      <c r="F620" s="12">
        <v>2</v>
      </c>
      <c r="G620" s="12"/>
      <c r="H620" s="12"/>
      <c r="I620" s="12">
        <v>78</v>
      </c>
      <c r="J620" s="12">
        <f t="shared" ref="J620:J661" si="44">G620*400+H620*100+I620</f>
        <v>78</v>
      </c>
      <c r="K620" s="12">
        <v>430</v>
      </c>
      <c r="L620" s="12">
        <f t="shared" ref="L620:L661" si="45">J620*K620</f>
        <v>33540</v>
      </c>
      <c r="M620" s="12">
        <v>1</v>
      </c>
      <c r="N620" s="12" t="s">
        <v>27</v>
      </c>
      <c r="O620" s="12" t="s">
        <v>16</v>
      </c>
      <c r="P620" s="12">
        <v>2</v>
      </c>
      <c r="Q620" s="12">
        <v>132</v>
      </c>
      <c r="R620" s="12"/>
      <c r="S620" s="12">
        <v>6400</v>
      </c>
      <c r="T620" s="12">
        <f t="shared" ref="T620:T661" si="46">Q620*S620</f>
        <v>844800</v>
      </c>
      <c r="U620" s="12">
        <v>30</v>
      </c>
      <c r="V620" s="12">
        <f>T620*85%</f>
        <v>718080</v>
      </c>
      <c r="W620" s="12">
        <f t="shared" ref="W620:W661" si="47">T620-V620</f>
        <v>126720</v>
      </c>
      <c r="X620" s="12">
        <f t="shared" ref="X620:X661" si="48">L620+W620</f>
        <v>160260</v>
      </c>
      <c r="Y620" s="12">
        <v>0</v>
      </c>
      <c r="Z620" s="12">
        <v>50</v>
      </c>
      <c r="AA620" s="12">
        <v>0</v>
      </c>
      <c r="AB620" s="12">
        <v>0</v>
      </c>
    </row>
    <row r="621" spans="1:28" s="158" customFormat="1" ht="15" x14ac:dyDescent="0.25">
      <c r="A621" s="12">
        <v>611</v>
      </c>
      <c r="B621" s="12" t="s">
        <v>14</v>
      </c>
      <c r="C621" s="12">
        <v>5408</v>
      </c>
      <c r="D621" s="12">
        <v>311</v>
      </c>
      <c r="E621" s="12" t="s">
        <v>178</v>
      </c>
      <c r="F621" s="12">
        <v>1</v>
      </c>
      <c r="G621" s="12">
        <v>15</v>
      </c>
      <c r="H621" s="12"/>
      <c r="I621" s="12">
        <v>17</v>
      </c>
      <c r="J621" s="12">
        <f t="shared" si="44"/>
        <v>6017</v>
      </c>
      <c r="K621" s="12">
        <v>100</v>
      </c>
      <c r="L621" s="12">
        <f t="shared" si="45"/>
        <v>601700</v>
      </c>
      <c r="M621" s="12"/>
      <c r="N621" s="12"/>
      <c r="O621" s="12"/>
      <c r="P621" s="12"/>
      <c r="Q621" s="12"/>
      <c r="R621" s="12"/>
      <c r="S621" s="12"/>
      <c r="T621" s="12">
        <f t="shared" si="46"/>
        <v>0</v>
      </c>
      <c r="U621" s="12"/>
      <c r="V621" s="12"/>
      <c r="W621" s="12">
        <f t="shared" si="47"/>
        <v>0</v>
      </c>
      <c r="X621" s="12">
        <f t="shared" si="48"/>
        <v>601700</v>
      </c>
      <c r="Y621" s="12">
        <v>0</v>
      </c>
      <c r="Z621" s="12">
        <v>50</v>
      </c>
      <c r="AA621" s="12">
        <v>0</v>
      </c>
      <c r="AB621" s="12">
        <v>0</v>
      </c>
    </row>
    <row r="622" spans="1:28" s="158" customFormat="1" ht="15" x14ac:dyDescent="0.25">
      <c r="A622" s="12">
        <v>612</v>
      </c>
      <c r="B622" s="12" t="s">
        <v>14</v>
      </c>
      <c r="C622" s="12">
        <v>5542</v>
      </c>
      <c r="D622" s="12">
        <v>271</v>
      </c>
      <c r="E622" s="12" t="s">
        <v>178</v>
      </c>
      <c r="F622" s="12">
        <v>1</v>
      </c>
      <c r="G622" s="12">
        <v>6</v>
      </c>
      <c r="H622" s="12"/>
      <c r="I622" s="12"/>
      <c r="J622" s="12">
        <f t="shared" si="44"/>
        <v>2400</v>
      </c>
      <c r="K622" s="12">
        <v>75</v>
      </c>
      <c r="L622" s="12">
        <f t="shared" si="45"/>
        <v>180000</v>
      </c>
      <c r="M622" s="12"/>
      <c r="N622" s="12"/>
      <c r="O622" s="12"/>
      <c r="P622" s="12"/>
      <c r="Q622" s="12"/>
      <c r="R622" s="12"/>
      <c r="S622" s="12"/>
      <c r="T622" s="12">
        <f t="shared" si="46"/>
        <v>0</v>
      </c>
      <c r="U622" s="12"/>
      <c r="V622" s="12"/>
      <c r="W622" s="12">
        <f t="shared" si="47"/>
        <v>0</v>
      </c>
      <c r="X622" s="12">
        <f t="shared" si="48"/>
        <v>180000</v>
      </c>
      <c r="Y622" s="12">
        <v>0</v>
      </c>
      <c r="Z622" s="12">
        <v>50</v>
      </c>
      <c r="AA622" s="12">
        <v>0</v>
      </c>
      <c r="AB622" s="12">
        <v>0</v>
      </c>
    </row>
    <row r="623" spans="1:28" s="158" customFormat="1" ht="15" x14ac:dyDescent="0.25">
      <c r="A623" s="12">
        <v>613</v>
      </c>
      <c r="B623" s="12" t="s">
        <v>14</v>
      </c>
      <c r="C623" s="12">
        <v>4153</v>
      </c>
      <c r="D623" s="12">
        <v>4</v>
      </c>
      <c r="E623" s="12" t="s">
        <v>178</v>
      </c>
      <c r="F623" s="12">
        <v>1</v>
      </c>
      <c r="G623" s="12">
        <v>12</v>
      </c>
      <c r="H623" s="12"/>
      <c r="I623" s="12"/>
      <c r="J623" s="12">
        <f t="shared" si="44"/>
        <v>4800</v>
      </c>
      <c r="K623" s="12">
        <v>75</v>
      </c>
      <c r="L623" s="12">
        <f t="shared" si="45"/>
        <v>360000</v>
      </c>
      <c r="M623" s="12"/>
      <c r="N623" s="12"/>
      <c r="O623" s="12"/>
      <c r="P623" s="12"/>
      <c r="Q623" s="12"/>
      <c r="R623" s="12"/>
      <c r="S623" s="12"/>
      <c r="T623" s="12">
        <f t="shared" si="46"/>
        <v>0</v>
      </c>
      <c r="U623" s="12"/>
      <c r="V623" s="12"/>
      <c r="W623" s="12">
        <f t="shared" si="47"/>
        <v>0</v>
      </c>
      <c r="X623" s="12">
        <f t="shared" si="48"/>
        <v>360000</v>
      </c>
      <c r="Y623" s="12">
        <v>0</v>
      </c>
      <c r="Z623" s="12">
        <v>50</v>
      </c>
      <c r="AA623" s="12">
        <v>0</v>
      </c>
      <c r="AB623" s="12">
        <v>0</v>
      </c>
    </row>
    <row r="624" spans="1:28" s="158" customFormat="1" ht="15" x14ac:dyDescent="0.25">
      <c r="A624" s="12">
        <v>614</v>
      </c>
      <c r="B624" s="12" t="s">
        <v>14</v>
      </c>
      <c r="C624" s="12">
        <v>3677</v>
      </c>
      <c r="D624" s="12">
        <v>478</v>
      </c>
      <c r="E624" s="12" t="s">
        <v>178</v>
      </c>
      <c r="F624" s="12">
        <v>1</v>
      </c>
      <c r="G624" s="12">
        <v>4</v>
      </c>
      <c r="H624" s="12"/>
      <c r="I624" s="12"/>
      <c r="J624" s="12">
        <f t="shared" si="44"/>
        <v>1600</v>
      </c>
      <c r="K624" s="12">
        <v>75</v>
      </c>
      <c r="L624" s="12">
        <f t="shared" si="45"/>
        <v>120000</v>
      </c>
      <c r="M624" s="12"/>
      <c r="N624" s="12"/>
      <c r="O624" s="12"/>
      <c r="P624" s="12"/>
      <c r="Q624" s="12"/>
      <c r="R624" s="12"/>
      <c r="S624" s="12"/>
      <c r="T624" s="12">
        <f t="shared" si="46"/>
        <v>0</v>
      </c>
      <c r="U624" s="12"/>
      <c r="V624" s="12"/>
      <c r="W624" s="12">
        <f t="shared" si="47"/>
        <v>0</v>
      </c>
      <c r="X624" s="12">
        <f t="shared" si="48"/>
        <v>120000</v>
      </c>
      <c r="Y624" s="12">
        <v>0</v>
      </c>
      <c r="Z624" s="12">
        <v>50</v>
      </c>
      <c r="AA624" s="12">
        <v>0</v>
      </c>
      <c r="AB624" s="12">
        <v>0</v>
      </c>
    </row>
    <row r="625" spans="1:28" s="158" customFormat="1" ht="15" x14ac:dyDescent="0.25">
      <c r="A625" s="12">
        <v>615</v>
      </c>
      <c r="B625" s="12" t="s">
        <v>14</v>
      </c>
      <c r="C625" s="12">
        <v>4473</v>
      </c>
      <c r="D625" s="12">
        <v>325</v>
      </c>
      <c r="E625" s="12" t="s">
        <v>178</v>
      </c>
      <c r="F625" s="12">
        <v>1</v>
      </c>
      <c r="G625" s="12">
        <v>10</v>
      </c>
      <c r="H625" s="12"/>
      <c r="I625" s="12"/>
      <c r="J625" s="12">
        <f t="shared" si="44"/>
        <v>4000</v>
      </c>
      <c r="K625" s="12">
        <v>100</v>
      </c>
      <c r="L625" s="12">
        <f t="shared" si="45"/>
        <v>400000</v>
      </c>
      <c r="M625" s="12"/>
      <c r="N625" s="12"/>
      <c r="O625" s="12"/>
      <c r="P625" s="12"/>
      <c r="Q625" s="12"/>
      <c r="R625" s="12"/>
      <c r="S625" s="12"/>
      <c r="T625" s="12">
        <f t="shared" si="46"/>
        <v>0</v>
      </c>
      <c r="U625" s="12"/>
      <c r="V625" s="12"/>
      <c r="W625" s="12">
        <f t="shared" si="47"/>
        <v>0</v>
      </c>
      <c r="X625" s="12">
        <f t="shared" si="48"/>
        <v>400000</v>
      </c>
      <c r="Y625" s="12">
        <v>0</v>
      </c>
      <c r="Z625" s="12">
        <v>50</v>
      </c>
      <c r="AA625" s="12">
        <v>0</v>
      </c>
      <c r="AB625" s="12">
        <v>0</v>
      </c>
    </row>
    <row r="626" spans="1:28" s="158" customFormat="1" ht="15" x14ac:dyDescent="0.25">
      <c r="A626" s="12">
        <v>616</v>
      </c>
      <c r="B626" s="12" t="s">
        <v>14</v>
      </c>
      <c r="C626" s="12">
        <v>5411</v>
      </c>
      <c r="D626" s="12">
        <v>314</v>
      </c>
      <c r="E626" s="12" t="s">
        <v>178</v>
      </c>
      <c r="F626" s="12">
        <v>1</v>
      </c>
      <c r="G626" s="12"/>
      <c r="H626" s="12">
        <v>2</v>
      </c>
      <c r="I626" s="12">
        <v>66</v>
      </c>
      <c r="J626" s="12">
        <f t="shared" si="44"/>
        <v>266</v>
      </c>
      <c r="K626" s="12">
        <v>100</v>
      </c>
      <c r="L626" s="12">
        <f t="shared" si="45"/>
        <v>26600</v>
      </c>
      <c r="M626" s="12"/>
      <c r="N626" s="12"/>
      <c r="O626" s="12"/>
      <c r="P626" s="12"/>
      <c r="Q626" s="12"/>
      <c r="R626" s="12"/>
      <c r="S626" s="12"/>
      <c r="T626" s="12">
        <f t="shared" si="46"/>
        <v>0</v>
      </c>
      <c r="U626" s="12"/>
      <c r="V626" s="12"/>
      <c r="W626" s="12">
        <f t="shared" si="47"/>
        <v>0</v>
      </c>
      <c r="X626" s="12">
        <f t="shared" si="48"/>
        <v>26600</v>
      </c>
      <c r="Y626" s="12">
        <v>0</v>
      </c>
      <c r="Z626" s="12">
        <v>50</v>
      </c>
      <c r="AA626" s="12">
        <v>0</v>
      </c>
      <c r="AB626" s="12">
        <v>0</v>
      </c>
    </row>
    <row r="627" spans="1:28" s="158" customFormat="1" ht="15" x14ac:dyDescent="0.25">
      <c r="A627" s="12">
        <v>617</v>
      </c>
      <c r="B627" s="12" t="s">
        <v>14</v>
      </c>
      <c r="C627" s="12">
        <v>1859</v>
      </c>
      <c r="D627" s="12">
        <v>148</v>
      </c>
      <c r="E627" s="12" t="s">
        <v>178</v>
      </c>
      <c r="F627" s="12">
        <v>1</v>
      </c>
      <c r="G627" s="12"/>
      <c r="H627" s="12">
        <v>1</v>
      </c>
      <c r="I627" s="12">
        <v>11</v>
      </c>
      <c r="J627" s="12">
        <f t="shared" si="44"/>
        <v>111</v>
      </c>
      <c r="K627" s="12">
        <v>150</v>
      </c>
      <c r="L627" s="12">
        <f t="shared" si="45"/>
        <v>16650</v>
      </c>
      <c r="M627" s="12"/>
      <c r="N627" s="12"/>
      <c r="O627" s="12"/>
      <c r="P627" s="12"/>
      <c r="Q627" s="12"/>
      <c r="R627" s="12"/>
      <c r="S627" s="12"/>
      <c r="T627" s="12">
        <f t="shared" si="46"/>
        <v>0</v>
      </c>
      <c r="U627" s="12"/>
      <c r="V627" s="12"/>
      <c r="W627" s="12">
        <f t="shared" si="47"/>
        <v>0</v>
      </c>
      <c r="X627" s="12">
        <f t="shared" si="48"/>
        <v>16650</v>
      </c>
      <c r="Y627" s="12">
        <v>0</v>
      </c>
      <c r="Z627" s="12">
        <v>50</v>
      </c>
      <c r="AA627" s="12">
        <v>0</v>
      </c>
      <c r="AB627" s="12">
        <v>0</v>
      </c>
    </row>
    <row r="628" spans="1:28" s="158" customFormat="1" ht="15" x14ac:dyDescent="0.25">
      <c r="A628" s="12">
        <v>618</v>
      </c>
      <c r="B628" s="12" t="s">
        <v>14</v>
      </c>
      <c r="C628" s="12">
        <v>1861</v>
      </c>
      <c r="D628" s="12">
        <v>150</v>
      </c>
      <c r="E628" s="12" t="s">
        <v>178</v>
      </c>
      <c r="F628" s="12">
        <v>1</v>
      </c>
      <c r="G628" s="12"/>
      <c r="H628" s="12"/>
      <c r="I628" s="12">
        <v>38</v>
      </c>
      <c r="J628" s="12">
        <f t="shared" si="44"/>
        <v>38</v>
      </c>
      <c r="K628" s="12">
        <v>100</v>
      </c>
      <c r="L628" s="12">
        <f t="shared" si="45"/>
        <v>3800</v>
      </c>
      <c r="M628" s="12"/>
      <c r="N628" s="12"/>
      <c r="O628" s="12"/>
      <c r="P628" s="12"/>
      <c r="Q628" s="12"/>
      <c r="R628" s="12"/>
      <c r="S628" s="12"/>
      <c r="T628" s="12">
        <f t="shared" si="46"/>
        <v>0</v>
      </c>
      <c r="U628" s="12"/>
      <c r="V628" s="12"/>
      <c r="W628" s="12">
        <f t="shared" si="47"/>
        <v>0</v>
      </c>
      <c r="X628" s="12">
        <f t="shared" si="48"/>
        <v>3800</v>
      </c>
      <c r="Y628" s="12">
        <v>0</v>
      </c>
      <c r="Z628" s="12">
        <v>50</v>
      </c>
      <c r="AA628" s="12">
        <v>0</v>
      </c>
      <c r="AB628" s="12">
        <v>0</v>
      </c>
    </row>
    <row r="629" spans="1:28" s="158" customFormat="1" ht="15" x14ac:dyDescent="0.25">
      <c r="A629" s="12">
        <v>619</v>
      </c>
      <c r="B629" s="12" t="s">
        <v>24</v>
      </c>
      <c r="C629" s="12"/>
      <c r="D629" s="12"/>
      <c r="E629" s="12" t="s">
        <v>178</v>
      </c>
      <c r="F629" s="12">
        <v>1</v>
      </c>
      <c r="G629" s="12">
        <v>8</v>
      </c>
      <c r="H629" s="12"/>
      <c r="I629" s="12"/>
      <c r="J629" s="12">
        <f t="shared" si="44"/>
        <v>3200</v>
      </c>
      <c r="K629" s="12">
        <v>75</v>
      </c>
      <c r="L629" s="12">
        <f t="shared" si="45"/>
        <v>240000</v>
      </c>
      <c r="M629" s="12"/>
      <c r="N629" s="12"/>
      <c r="O629" s="12"/>
      <c r="P629" s="12"/>
      <c r="Q629" s="12"/>
      <c r="R629" s="12"/>
      <c r="S629" s="12"/>
      <c r="T629" s="12">
        <f t="shared" si="46"/>
        <v>0</v>
      </c>
      <c r="U629" s="12"/>
      <c r="V629" s="12"/>
      <c r="W629" s="12">
        <f t="shared" si="47"/>
        <v>0</v>
      </c>
      <c r="X629" s="12">
        <f t="shared" si="48"/>
        <v>240000</v>
      </c>
      <c r="Y629" s="12">
        <v>0</v>
      </c>
      <c r="Z629" s="12">
        <v>0</v>
      </c>
      <c r="AA629" s="12">
        <v>240000</v>
      </c>
      <c r="AB629" s="12">
        <v>0.01</v>
      </c>
    </row>
    <row r="630" spans="1:28" s="158" customFormat="1" ht="15" x14ac:dyDescent="0.25">
      <c r="A630" s="12">
        <v>620</v>
      </c>
      <c r="B630" s="12" t="s">
        <v>14</v>
      </c>
      <c r="C630" s="12">
        <v>517</v>
      </c>
      <c r="D630" s="12">
        <v>284</v>
      </c>
      <c r="E630" s="12" t="s">
        <v>179</v>
      </c>
      <c r="F630" s="12">
        <v>2</v>
      </c>
      <c r="G630" s="12"/>
      <c r="H630" s="12"/>
      <c r="I630" s="12">
        <v>41</v>
      </c>
      <c r="J630" s="12">
        <f t="shared" si="44"/>
        <v>41</v>
      </c>
      <c r="K630" s="12">
        <v>430</v>
      </c>
      <c r="L630" s="12">
        <f t="shared" si="45"/>
        <v>17630</v>
      </c>
      <c r="M630" s="12">
        <v>1</v>
      </c>
      <c r="N630" s="12" t="s">
        <v>27</v>
      </c>
      <c r="O630" s="12" t="s">
        <v>16</v>
      </c>
      <c r="P630" s="12">
        <v>2</v>
      </c>
      <c r="Q630" s="12">
        <v>90</v>
      </c>
      <c r="R630" s="12"/>
      <c r="S630" s="12">
        <v>6400</v>
      </c>
      <c r="T630" s="12">
        <f t="shared" si="46"/>
        <v>576000</v>
      </c>
      <c r="U630" s="12">
        <v>30</v>
      </c>
      <c r="V630" s="12">
        <f>T630*85%</f>
        <v>489600</v>
      </c>
      <c r="W630" s="12">
        <f t="shared" si="47"/>
        <v>86400</v>
      </c>
      <c r="X630" s="12">
        <f t="shared" si="48"/>
        <v>104030</v>
      </c>
      <c r="Y630" s="12">
        <v>0</v>
      </c>
      <c r="Z630" s="12">
        <v>50</v>
      </c>
      <c r="AA630" s="12">
        <v>0</v>
      </c>
      <c r="AB630" s="12">
        <v>0</v>
      </c>
    </row>
    <row r="631" spans="1:28" s="158" customFormat="1" ht="15" x14ac:dyDescent="0.25">
      <c r="A631" s="12">
        <v>621</v>
      </c>
      <c r="B631" s="12" t="s">
        <v>14</v>
      </c>
      <c r="C631" s="12">
        <v>2634</v>
      </c>
      <c r="D631" s="12">
        <v>170</v>
      </c>
      <c r="E631" s="12" t="s">
        <v>179</v>
      </c>
      <c r="F631" s="12">
        <v>1</v>
      </c>
      <c r="G631" s="12">
        <v>11</v>
      </c>
      <c r="H631" s="12"/>
      <c r="I631" s="12">
        <v>4</v>
      </c>
      <c r="J631" s="12">
        <f t="shared" si="44"/>
        <v>4404</v>
      </c>
      <c r="K631" s="12">
        <v>180</v>
      </c>
      <c r="L631" s="12">
        <f t="shared" si="45"/>
        <v>792720</v>
      </c>
      <c r="M631" s="12"/>
      <c r="N631" s="12"/>
      <c r="O631" s="12"/>
      <c r="P631" s="12"/>
      <c r="Q631" s="12"/>
      <c r="R631" s="12"/>
      <c r="S631" s="12"/>
      <c r="T631" s="12">
        <f t="shared" si="46"/>
        <v>0</v>
      </c>
      <c r="U631" s="12"/>
      <c r="V631" s="12"/>
      <c r="W631" s="12">
        <f t="shared" si="47"/>
        <v>0</v>
      </c>
      <c r="X631" s="12">
        <f t="shared" si="48"/>
        <v>792720</v>
      </c>
      <c r="Y631" s="12">
        <v>0</v>
      </c>
      <c r="Z631" s="12">
        <v>50</v>
      </c>
      <c r="AA631" s="12">
        <v>0</v>
      </c>
      <c r="AB631" s="12">
        <v>0</v>
      </c>
    </row>
    <row r="632" spans="1:28" s="158" customFormat="1" ht="15" x14ac:dyDescent="0.25">
      <c r="A632" s="12">
        <v>622</v>
      </c>
      <c r="B632" s="12" t="s">
        <v>14</v>
      </c>
      <c r="C632" s="12">
        <v>2856</v>
      </c>
      <c r="D632" s="12">
        <v>5</v>
      </c>
      <c r="E632" s="12" t="s">
        <v>179</v>
      </c>
      <c r="F632" s="12">
        <v>1</v>
      </c>
      <c r="G632" s="12">
        <v>7</v>
      </c>
      <c r="H632" s="12">
        <v>1</v>
      </c>
      <c r="I632" s="12">
        <v>73</v>
      </c>
      <c r="J632" s="12">
        <f t="shared" si="44"/>
        <v>2973</v>
      </c>
      <c r="K632" s="12">
        <v>75</v>
      </c>
      <c r="L632" s="12">
        <f t="shared" si="45"/>
        <v>222975</v>
      </c>
      <c r="M632" s="12"/>
      <c r="N632" s="12"/>
      <c r="O632" s="12"/>
      <c r="P632" s="12"/>
      <c r="Q632" s="12"/>
      <c r="R632" s="12"/>
      <c r="S632" s="12"/>
      <c r="T632" s="12">
        <f t="shared" si="46"/>
        <v>0</v>
      </c>
      <c r="U632" s="12"/>
      <c r="V632" s="12"/>
      <c r="W632" s="12">
        <f t="shared" si="47"/>
        <v>0</v>
      </c>
      <c r="X632" s="12">
        <f t="shared" si="48"/>
        <v>222975</v>
      </c>
      <c r="Y632" s="12">
        <v>0</v>
      </c>
      <c r="Z632" s="12">
        <v>50</v>
      </c>
      <c r="AA632" s="12">
        <v>0</v>
      </c>
      <c r="AB632" s="12">
        <v>0</v>
      </c>
    </row>
    <row r="633" spans="1:28" s="158" customFormat="1" ht="15" x14ac:dyDescent="0.25">
      <c r="A633" s="12">
        <v>623</v>
      </c>
      <c r="B633" s="12" t="s">
        <v>14</v>
      </c>
      <c r="C633" s="12">
        <v>756</v>
      </c>
      <c r="D633" s="12">
        <v>92</v>
      </c>
      <c r="E633" s="12" t="s">
        <v>179</v>
      </c>
      <c r="F633" s="12">
        <v>1</v>
      </c>
      <c r="G633" s="12"/>
      <c r="H633" s="12">
        <v>2</v>
      </c>
      <c r="I633" s="12">
        <v>11</v>
      </c>
      <c r="J633" s="12">
        <f t="shared" si="44"/>
        <v>211</v>
      </c>
      <c r="K633" s="12">
        <v>75</v>
      </c>
      <c r="L633" s="12">
        <f t="shared" si="45"/>
        <v>15825</v>
      </c>
      <c r="M633" s="12"/>
      <c r="N633" s="12"/>
      <c r="O633" s="12"/>
      <c r="P633" s="12"/>
      <c r="Q633" s="12"/>
      <c r="R633" s="12"/>
      <c r="S633" s="12"/>
      <c r="T633" s="12">
        <f t="shared" si="46"/>
        <v>0</v>
      </c>
      <c r="U633" s="12"/>
      <c r="V633" s="12"/>
      <c r="W633" s="12">
        <f t="shared" si="47"/>
        <v>0</v>
      </c>
      <c r="X633" s="12">
        <f t="shared" si="48"/>
        <v>15825</v>
      </c>
      <c r="Y633" s="12">
        <v>0</v>
      </c>
      <c r="Z633" s="12">
        <v>50</v>
      </c>
      <c r="AA633" s="12">
        <v>0</v>
      </c>
      <c r="AB633" s="12">
        <v>0</v>
      </c>
    </row>
    <row r="634" spans="1:28" s="158" customFormat="1" ht="15" x14ac:dyDescent="0.25">
      <c r="A634" s="12">
        <v>624</v>
      </c>
      <c r="B634" s="12" t="s">
        <v>14</v>
      </c>
      <c r="C634" s="12">
        <v>4215</v>
      </c>
      <c r="D634" s="12">
        <v>16</v>
      </c>
      <c r="E634" s="12" t="s">
        <v>180</v>
      </c>
      <c r="F634" s="12">
        <v>2</v>
      </c>
      <c r="G634" s="12"/>
      <c r="H634" s="12"/>
      <c r="I634" s="12">
        <v>33</v>
      </c>
      <c r="J634" s="12">
        <f t="shared" si="44"/>
        <v>33</v>
      </c>
      <c r="K634" s="12">
        <v>430</v>
      </c>
      <c r="L634" s="12">
        <f t="shared" si="45"/>
        <v>14190</v>
      </c>
      <c r="M634" s="12">
        <v>1</v>
      </c>
      <c r="N634" s="12" t="s">
        <v>27</v>
      </c>
      <c r="O634" s="12" t="s">
        <v>55</v>
      </c>
      <c r="P634" s="12">
        <v>2</v>
      </c>
      <c r="Q634" s="12">
        <v>54</v>
      </c>
      <c r="R634" s="12"/>
      <c r="S634" s="12">
        <v>6400</v>
      </c>
      <c r="T634" s="12">
        <f t="shared" si="46"/>
        <v>345600</v>
      </c>
      <c r="U634" s="12">
        <v>20</v>
      </c>
      <c r="V634" s="12">
        <f>T634*30%</f>
        <v>103680</v>
      </c>
      <c r="W634" s="12">
        <f t="shared" si="47"/>
        <v>241920</v>
      </c>
      <c r="X634" s="12">
        <f t="shared" si="48"/>
        <v>256110</v>
      </c>
      <c r="Y634" s="12">
        <v>0</v>
      </c>
      <c r="Z634" s="12">
        <v>50</v>
      </c>
      <c r="AA634" s="12">
        <v>0</v>
      </c>
      <c r="AB634" s="12">
        <v>0</v>
      </c>
    </row>
    <row r="635" spans="1:28" s="158" customFormat="1" ht="15" x14ac:dyDescent="0.25">
      <c r="A635" s="12">
        <v>625</v>
      </c>
      <c r="B635" s="12" t="s">
        <v>14</v>
      </c>
      <c r="C635" s="12">
        <v>6056</v>
      </c>
      <c r="D635" s="12">
        <v>156</v>
      </c>
      <c r="E635" s="12" t="s">
        <v>180</v>
      </c>
      <c r="F635" s="12">
        <v>1</v>
      </c>
      <c r="G635" s="12">
        <v>8</v>
      </c>
      <c r="H635" s="12">
        <v>2</v>
      </c>
      <c r="I635" s="12">
        <v>40</v>
      </c>
      <c r="J635" s="12">
        <f t="shared" si="44"/>
        <v>3440</v>
      </c>
      <c r="K635" s="12">
        <v>75</v>
      </c>
      <c r="L635" s="12">
        <f t="shared" si="45"/>
        <v>258000</v>
      </c>
      <c r="M635" s="12"/>
      <c r="N635" s="12"/>
      <c r="O635" s="12"/>
      <c r="P635" s="12"/>
      <c r="Q635" s="12"/>
      <c r="R635" s="12"/>
      <c r="S635" s="12"/>
      <c r="T635" s="12">
        <f t="shared" si="46"/>
        <v>0</v>
      </c>
      <c r="U635" s="12"/>
      <c r="V635" s="12"/>
      <c r="W635" s="12">
        <f t="shared" si="47"/>
        <v>0</v>
      </c>
      <c r="X635" s="12">
        <f t="shared" si="48"/>
        <v>258000</v>
      </c>
      <c r="Y635" s="12">
        <v>0</v>
      </c>
      <c r="Z635" s="12">
        <v>50</v>
      </c>
      <c r="AA635" s="12">
        <v>0</v>
      </c>
      <c r="AB635" s="12">
        <v>0</v>
      </c>
    </row>
    <row r="636" spans="1:28" s="158" customFormat="1" ht="15" x14ac:dyDescent="0.25">
      <c r="A636" s="12">
        <v>626</v>
      </c>
      <c r="B636" s="12" t="s">
        <v>14</v>
      </c>
      <c r="C636" s="12">
        <v>4216</v>
      </c>
      <c r="D636" s="12">
        <v>17</v>
      </c>
      <c r="E636" s="12" t="s">
        <v>181</v>
      </c>
      <c r="F636" s="12">
        <v>2</v>
      </c>
      <c r="G636" s="12"/>
      <c r="H636" s="12"/>
      <c r="I636" s="12">
        <v>51</v>
      </c>
      <c r="J636" s="12">
        <f t="shared" si="44"/>
        <v>51</v>
      </c>
      <c r="K636" s="12">
        <v>430</v>
      </c>
      <c r="L636" s="12">
        <f t="shared" si="45"/>
        <v>21930</v>
      </c>
      <c r="M636" s="12">
        <v>1</v>
      </c>
      <c r="N636" s="12" t="s">
        <v>27</v>
      </c>
      <c r="O636" s="12" t="s">
        <v>55</v>
      </c>
      <c r="P636" s="12">
        <v>2</v>
      </c>
      <c r="Q636" s="12">
        <v>54</v>
      </c>
      <c r="R636" s="12"/>
      <c r="S636" s="12">
        <v>6400</v>
      </c>
      <c r="T636" s="12">
        <f t="shared" si="46"/>
        <v>345600</v>
      </c>
      <c r="U636" s="12">
        <v>30</v>
      </c>
      <c r="V636" s="12">
        <f>T636*50%</f>
        <v>172800</v>
      </c>
      <c r="W636" s="12">
        <f t="shared" si="47"/>
        <v>172800</v>
      </c>
      <c r="X636" s="12">
        <f t="shared" si="48"/>
        <v>194730</v>
      </c>
      <c r="Y636" s="12">
        <v>0</v>
      </c>
      <c r="Z636" s="12">
        <v>50</v>
      </c>
      <c r="AA636" s="12">
        <v>0</v>
      </c>
      <c r="AB636" s="12">
        <v>0</v>
      </c>
    </row>
    <row r="637" spans="1:28" s="158" customFormat="1" ht="15" x14ac:dyDescent="0.25">
      <c r="A637" s="12">
        <v>627</v>
      </c>
      <c r="B637" s="12" t="s">
        <v>182</v>
      </c>
      <c r="C637" s="12"/>
      <c r="D637" s="12"/>
      <c r="E637" s="12" t="s">
        <v>181</v>
      </c>
      <c r="F637" s="12">
        <v>2</v>
      </c>
      <c r="G637" s="12"/>
      <c r="H637" s="12"/>
      <c r="I637" s="12"/>
      <c r="J637" s="12">
        <f t="shared" si="44"/>
        <v>0</v>
      </c>
      <c r="K637" s="12"/>
      <c r="L637" s="12">
        <f t="shared" si="45"/>
        <v>0</v>
      </c>
      <c r="M637" s="12">
        <v>1</v>
      </c>
      <c r="N637" s="12" t="s">
        <v>27</v>
      </c>
      <c r="O637" s="12" t="s">
        <v>55</v>
      </c>
      <c r="P637" s="12">
        <v>2</v>
      </c>
      <c r="Q637" s="12">
        <v>36</v>
      </c>
      <c r="R637" s="12"/>
      <c r="S637" s="12">
        <v>6400</v>
      </c>
      <c r="T637" s="12">
        <f t="shared" si="46"/>
        <v>230400</v>
      </c>
      <c r="U637" s="12">
        <v>20</v>
      </c>
      <c r="V637" s="12">
        <f>T637*30%</f>
        <v>69120</v>
      </c>
      <c r="W637" s="12">
        <f t="shared" si="47"/>
        <v>161280</v>
      </c>
      <c r="X637" s="12">
        <f t="shared" si="48"/>
        <v>161280</v>
      </c>
      <c r="Y637" s="12">
        <v>0</v>
      </c>
      <c r="Z637" s="12">
        <v>0</v>
      </c>
      <c r="AA637" s="12">
        <v>161280</v>
      </c>
      <c r="AB637" s="12">
        <v>0.02</v>
      </c>
    </row>
    <row r="638" spans="1:28" s="158" customFormat="1" ht="15" x14ac:dyDescent="0.25">
      <c r="A638" s="12">
        <v>628</v>
      </c>
      <c r="B638" s="12" t="s">
        <v>14</v>
      </c>
      <c r="C638" s="12">
        <v>815</v>
      </c>
      <c r="D638" s="12">
        <v>312</v>
      </c>
      <c r="E638" s="12" t="s">
        <v>183</v>
      </c>
      <c r="F638" s="12">
        <v>2</v>
      </c>
      <c r="G638" s="12"/>
      <c r="H638" s="12">
        <v>1</v>
      </c>
      <c r="I638" s="12">
        <v>36</v>
      </c>
      <c r="J638" s="12">
        <f t="shared" si="44"/>
        <v>136</v>
      </c>
      <c r="K638" s="12">
        <v>430</v>
      </c>
      <c r="L638" s="12">
        <f t="shared" si="45"/>
        <v>58480</v>
      </c>
      <c r="M638" s="12">
        <v>1</v>
      </c>
      <c r="N638" s="12" t="s">
        <v>27</v>
      </c>
      <c r="O638" s="12" t="s">
        <v>16</v>
      </c>
      <c r="P638" s="12">
        <v>2</v>
      </c>
      <c r="Q638" s="12">
        <v>69</v>
      </c>
      <c r="R638" s="12"/>
      <c r="S638" s="12">
        <v>6400</v>
      </c>
      <c r="T638" s="12">
        <f t="shared" si="46"/>
        <v>441600</v>
      </c>
      <c r="U638" s="12">
        <v>20</v>
      </c>
      <c r="V638" s="12">
        <f>T638*75%</f>
        <v>331200</v>
      </c>
      <c r="W638" s="12">
        <f t="shared" si="47"/>
        <v>110400</v>
      </c>
      <c r="X638" s="12">
        <f t="shared" si="48"/>
        <v>168880</v>
      </c>
      <c r="Y638" s="12">
        <v>0</v>
      </c>
      <c r="Z638" s="12">
        <v>50</v>
      </c>
      <c r="AA638" s="12">
        <v>0</v>
      </c>
      <c r="AB638" s="12">
        <v>0</v>
      </c>
    </row>
    <row r="639" spans="1:28" s="158" customFormat="1" ht="15" x14ac:dyDescent="0.25">
      <c r="A639" s="12">
        <v>629</v>
      </c>
      <c r="B639" s="12" t="s">
        <v>14</v>
      </c>
      <c r="C639" s="12">
        <v>388</v>
      </c>
      <c r="D639" s="12">
        <v>118</v>
      </c>
      <c r="E639" s="12" t="s">
        <v>183</v>
      </c>
      <c r="F639" s="12">
        <v>1</v>
      </c>
      <c r="G639" s="12"/>
      <c r="H639" s="12"/>
      <c r="I639" s="12">
        <v>86</v>
      </c>
      <c r="J639" s="12">
        <f t="shared" si="44"/>
        <v>86</v>
      </c>
      <c r="K639" s="12">
        <v>430</v>
      </c>
      <c r="L639" s="12">
        <f t="shared" si="45"/>
        <v>36980</v>
      </c>
      <c r="M639" s="12"/>
      <c r="N639" s="12"/>
      <c r="O639" s="12"/>
      <c r="P639" s="12"/>
      <c r="Q639" s="12"/>
      <c r="R639" s="12"/>
      <c r="S639" s="12"/>
      <c r="T639" s="12">
        <f t="shared" si="46"/>
        <v>0</v>
      </c>
      <c r="U639" s="12"/>
      <c r="V639" s="12"/>
      <c r="W639" s="12">
        <f t="shared" si="47"/>
        <v>0</v>
      </c>
      <c r="X639" s="12">
        <f t="shared" si="48"/>
        <v>36980</v>
      </c>
      <c r="Y639" s="12">
        <v>0</v>
      </c>
      <c r="Z639" s="12">
        <v>50</v>
      </c>
      <c r="AA639" s="12">
        <v>0</v>
      </c>
      <c r="AB639" s="12">
        <v>0</v>
      </c>
    </row>
    <row r="640" spans="1:28" s="158" customFormat="1" ht="15" x14ac:dyDescent="0.25">
      <c r="A640" s="12">
        <v>630</v>
      </c>
      <c r="B640" s="12" t="s">
        <v>14</v>
      </c>
      <c r="C640" s="12"/>
      <c r="D640" s="12">
        <v>14</v>
      </c>
      <c r="E640" s="12" t="s">
        <v>183</v>
      </c>
      <c r="F640" s="12">
        <v>1</v>
      </c>
      <c r="G640" s="12">
        <v>12</v>
      </c>
      <c r="H640" s="12">
        <v>1</v>
      </c>
      <c r="I640" s="12">
        <v>96</v>
      </c>
      <c r="J640" s="12">
        <f t="shared" si="44"/>
        <v>4996</v>
      </c>
      <c r="K640" s="12">
        <v>75</v>
      </c>
      <c r="L640" s="12">
        <f t="shared" si="45"/>
        <v>374700</v>
      </c>
      <c r="M640" s="12"/>
      <c r="N640" s="12"/>
      <c r="O640" s="12"/>
      <c r="P640" s="12"/>
      <c r="Q640" s="12"/>
      <c r="R640" s="12"/>
      <c r="S640" s="12"/>
      <c r="T640" s="12">
        <f t="shared" si="46"/>
        <v>0</v>
      </c>
      <c r="U640" s="12"/>
      <c r="V640" s="12"/>
      <c r="W640" s="12">
        <f t="shared" si="47"/>
        <v>0</v>
      </c>
      <c r="X640" s="12">
        <f t="shared" si="48"/>
        <v>374700</v>
      </c>
      <c r="Y640" s="12">
        <v>0</v>
      </c>
      <c r="Z640" s="12">
        <v>50</v>
      </c>
      <c r="AA640" s="12">
        <v>0</v>
      </c>
      <c r="AB640" s="12">
        <v>0</v>
      </c>
    </row>
    <row r="641" spans="1:28" s="158" customFormat="1" ht="15" x14ac:dyDescent="0.25">
      <c r="A641" s="12">
        <v>631</v>
      </c>
      <c r="B641" s="12" t="s">
        <v>45</v>
      </c>
      <c r="C641" s="12">
        <v>599</v>
      </c>
      <c r="D641" s="12">
        <v>10</v>
      </c>
      <c r="E641" s="12" t="s">
        <v>184</v>
      </c>
      <c r="F641" s="12">
        <v>2</v>
      </c>
      <c r="G641" s="12"/>
      <c r="H641" s="12">
        <v>1</v>
      </c>
      <c r="I641" s="12">
        <v>29</v>
      </c>
      <c r="J641" s="12">
        <f t="shared" si="44"/>
        <v>129</v>
      </c>
      <c r="K641" s="12">
        <v>430</v>
      </c>
      <c r="L641" s="12">
        <f t="shared" si="45"/>
        <v>55470</v>
      </c>
      <c r="M641" s="12">
        <v>1</v>
      </c>
      <c r="N641" s="12" t="s">
        <v>27</v>
      </c>
      <c r="O641" s="12" t="s">
        <v>16</v>
      </c>
      <c r="P641" s="12">
        <v>2</v>
      </c>
      <c r="Q641" s="12">
        <v>134</v>
      </c>
      <c r="R641" s="12"/>
      <c r="S641" s="12">
        <v>6400</v>
      </c>
      <c r="T641" s="12">
        <f t="shared" si="46"/>
        <v>857600</v>
      </c>
      <c r="U641" s="12">
        <v>30</v>
      </c>
      <c r="V641" s="12">
        <f>T641*85%</f>
        <v>728960</v>
      </c>
      <c r="W641" s="12">
        <f t="shared" si="47"/>
        <v>128640</v>
      </c>
      <c r="X641" s="12">
        <f t="shared" si="48"/>
        <v>184110</v>
      </c>
      <c r="Y641" s="12">
        <v>0</v>
      </c>
      <c r="Z641" s="12">
        <v>0</v>
      </c>
      <c r="AA641" s="12">
        <v>184110</v>
      </c>
      <c r="AB641" s="12">
        <v>0.02</v>
      </c>
    </row>
    <row r="642" spans="1:28" s="158" customFormat="1" ht="15" x14ac:dyDescent="0.25">
      <c r="A642" s="12">
        <v>632</v>
      </c>
      <c r="B642" s="12" t="s">
        <v>14</v>
      </c>
      <c r="C642" s="12">
        <v>730</v>
      </c>
      <c r="D642" s="12">
        <v>65</v>
      </c>
      <c r="E642" s="12" t="s">
        <v>184</v>
      </c>
      <c r="F642" s="12">
        <v>1</v>
      </c>
      <c r="G642" s="12"/>
      <c r="H642" s="12">
        <v>2</v>
      </c>
      <c r="I642" s="12">
        <v>12</v>
      </c>
      <c r="J642" s="12">
        <f t="shared" si="44"/>
        <v>212</v>
      </c>
      <c r="K642" s="12">
        <v>380</v>
      </c>
      <c r="L642" s="12">
        <f t="shared" si="45"/>
        <v>80560</v>
      </c>
      <c r="M642" s="12"/>
      <c r="N642" s="12"/>
      <c r="O642" s="12"/>
      <c r="P642" s="12"/>
      <c r="Q642" s="12"/>
      <c r="R642" s="12"/>
      <c r="S642" s="12"/>
      <c r="T642" s="12">
        <f t="shared" si="46"/>
        <v>0</v>
      </c>
      <c r="U642" s="12"/>
      <c r="V642" s="12"/>
      <c r="W642" s="12">
        <f t="shared" si="47"/>
        <v>0</v>
      </c>
      <c r="X642" s="12">
        <f t="shared" si="48"/>
        <v>80560</v>
      </c>
      <c r="Y642" s="12">
        <v>0</v>
      </c>
      <c r="Z642" s="12">
        <v>50</v>
      </c>
      <c r="AA642" s="12">
        <v>0</v>
      </c>
      <c r="AB642" s="12">
        <v>0</v>
      </c>
    </row>
    <row r="643" spans="1:28" s="158" customFormat="1" ht="15" x14ac:dyDescent="0.25">
      <c r="A643" s="12">
        <v>633</v>
      </c>
      <c r="B643" s="12" t="s">
        <v>14</v>
      </c>
      <c r="C643" s="12">
        <v>2427</v>
      </c>
      <c r="D643" s="12">
        <v>49</v>
      </c>
      <c r="E643" s="12" t="s">
        <v>184</v>
      </c>
      <c r="F643" s="12">
        <v>1</v>
      </c>
      <c r="G643" s="12">
        <v>11</v>
      </c>
      <c r="H643" s="12">
        <v>1</v>
      </c>
      <c r="I643" s="12">
        <v>37</v>
      </c>
      <c r="J643" s="12">
        <f t="shared" si="44"/>
        <v>4537</v>
      </c>
      <c r="K643" s="12">
        <v>75</v>
      </c>
      <c r="L643" s="12">
        <f t="shared" si="45"/>
        <v>340275</v>
      </c>
      <c r="M643" s="12"/>
      <c r="N643" s="12"/>
      <c r="O643" s="12"/>
      <c r="P643" s="12"/>
      <c r="Q643" s="12"/>
      <c r="R643" s="12"/>
      <c r="S643" s="12"/>
      <c r="T643" s="12">
        <f t="shared" si="46"/>
        <v>0</v>
      </c>
      <c r="U643" s="12"/>
      <c r="V643" s="12"/>
      <c r="W643" s="12">
        <f t="shared" si="47"/>
        <v>0</v>
      </c>
      <c r="X643" s="12">
        <f t="shared" si="48"/>
        <v>340275</v>
      </c>
      <c r="Y643" s="12">
        <v>0</v>
      </c>
      <c r="Z643" s="12">
        <v>50</v>
      </c>
      <c r="AA643" s="12">
        <v>0</v>
      </c>
      <c r="AB643" s="12">
        <v>0</v>
      </c>
    </row>
    <row r="644" spans="1:28" s="158" customFormat="1" ht="15" x14ac:dyDescent="0.25">
      <c r="A644" s="12">
        <v>634</v>
      </c>
      <c r="B644" s="12" t="s">
        <v>45</v>
      </c>
      <c r="C644" s="12">
        <v>3083</v>
      </c>
      <c r="D644" s="12">
        <v>13</v>
      </c>
      <c r="E644" s="12" t="s">
        <v>184</v>
      </c>
      <c r="F644" s="12">
        <v>1</v>
      </c>
      <c r="G644" s="12">
        <v>33</v>
      </c>
      <c r="H644" s="12">
        <v>1</v>
      </c>
      <c r="I644" s="12">
        <v>30</v>
      </c>
      <c r="J644" s="12">
        <f t="shared" si="44"/>
        <v>13330</v>
      </c>
      <c r="K644" s="12">
        <v>75</v>
      </c>
      <c r="L644" s="12">
        <f t="shared" si="45"/>
        <v>999750</v>
      </c>
      <c r="M644" s="12"/>
      <c r="N644" s="12"/>
      <c r="O644" s="12"/>
      <c r="P644" s="12"/>
      <c r="Q644" s="12"/>
      <c r="R644" s="12"/>
      <c r="S644" s="12"/>
      <c r="T644" s="12">
        <f t="shared" si="46"/>
        <v>0</v>
      </c>
      <c r="U644" s="12"/>
      <c r="V644" s="12"/>
      <c r="W644" s="12">
        <f t="shared" si="47"/>
        <v>0</v>
      </c>
      <c r="X644" s="12">
        <f t="shared" si="48"/>
        <v>999750</v>
      </c>
      <c r="Y644" s="12">
        <v>0</v>
      </c>
      <c r="Z644" s="12">
        <v>0</v>
      </c>
      <c r="AA644" s="12">
        <v>999750</v>
      </c>
      <c r="AB644" s="12">
        <v>0.01</v>
      </c>
    </row>
    <row r="645" spans="1:28" s="158" customFormat="1" ht="15" x14ac:dyDescent="0.25">
      <c r="A645" s="12">
        <v>635</v>
      </c>
      <c r="B645" s="12" t="s">
        <v>14</v>
      </c>
      <c r="C645" s="12">
        <v>537</v>
      </c>
      <c r="D645" s="12">
        <v>308</v>
      </c>
      <c r="E645" s="12" t="s">
        <v>185</v>
      </c>
      <c r="F645" s="12">
        <v>2</v>
      </c>
      <c r="G645" s="12"/>
      <c r="H645" s="12"/>
      <c r="I645" s="12">
        <v>98</v>
      </c>
      <c r="J645" s="12">
        <f t="shared" si="44"/>
        <v>98</v>
      </c>
      <c r="K645" s="12">
        <v>430</v>
      </c>
      <c r="L645" s="12">
        <f t="shared" si="45"/>
        <v>42140</v>
      </c>
      <c r="M645" s="12">
        <v>1</v>
      </c>
      <c r="N645" s="12" t="s">
        <v>27</v>
      </c>
      <c r="O645" s="12" t="s">
        <v>16</v>
      </c>
      <c r="P645" s="12">
        <v>2</v>
      </c>
      <c r="Q645" s="12">
        <v>118</v>
      </c>
      <c r="R645" s="12"/>
      <c r="S645" s="12">
        <v>6400</v>
      </c>
      <c r="T645" s="12">
        <f t="shared" si="46"/>
        <v>755200</v>
      </c>
      <c r="U645" s="12">
        <v>30</v>
      </c>
      <c r="V645" s="12">
        <f>T645*85%</f>
        <v>641920</v>
      </c>
      <c r="W645" s="12">
        <f t="shared" si="47"/>
        <v>113280</v>
      </c>
      <c r="X645" s="12">
        <f t="shared" si="48"/>
        <v>155420</v>
      </c>
      <c r="Y645" s="12">
        <v>0</v>
      </c>
      <c r="Z645" s="12">
        <v>50</v>
      </c>
      <c r="AA645" s="12">
        <v>0</v>
      </c>
      <c r="AB645" s="12">
        <v>0</v>
      </c>
    </row>
    <row r="646" spans="1:28" s="158" customFormat="1" ht="15" x14ac:dyDescent="0.25">
      <c r="A646" s="12">
        <v>636</v>
      </c>
      <c r="B646" s="12" t="s">
        <v>14</v>
      </c>
      <c r="C646" s="12">
        <v>3170</v>
      </c>
      <c r="D646" s="12">
        <v>46</v>
      </c>
      <c r="E646" s="12" t="s">
        <v>185</v>
      </c>
      <c r="F646" s="12">
        <v>1</v>
      </c>
      <c r="G646" s="12">
        <v>4</v>
      </c>
      <c r="H646" s="12"/>
      <c r="I646" s="12">
        <v>67</v>
      </c>
      <c r="J646" s="12">
        <f t="shared" si="44"/>
        <v>1667</v>
      </c>
      <c r="K646" s="12">
        <v>75</v>
      </c>
      <c r="L646" s="12">
        <f t="shared" si="45"/>
        <v>125025</v>
      </c>
      <c r="M646" s="12"/>
      <c r="N646" s="12"/>
      <c r="O646" s="12"/>
      <c r="P646" s="12"/>
      <c r="Q646" s="12"/>
      <c r="R646" s="12"/>
      <c r="S646" s="12"/>
      <c r="T646" s="12">
        <f t="shared" si="46"/>
        <v>0</v>
      </c>
      <c r="U646" s="12"/>
      <c r="V646" s="12"/>
      <c r="W646" s="12">
        <f t="shared" si="47"/>
        <v>0</v>
      </c>
      <c r="X646" s="12">
        <f t="shared" si="48"/>
        <v>125025</v>
      </c>
      <c r="Y646" s="12">
        <v>0</v>
      </c>
      <c r="Z646" s="12">
        <v>50</v>
      </c>
      <c r="AA646" s="12">
        <v>0</v>
      </c>
      <c r="AB646" s="12">
        <v>0</v>
      </c>
    </row>
    <row r="647" spans="1:28" s="158" customFormat="1" ht="15" x14ac:dyDescent="0.25">
      <c r="A647" s="12">
        <v>637</v>
      </c>
      <c r="B647" s="12" t="s">
        <v>14</v>
      </c>
      <c r="C647" s="12">
        <v>2871</v>
      </c>
      <c r="D647" s="12">
        <v>30</v>
      </c>
      <c r="E647" s="12" t="s">
        <v>185</v>
      </c>
      <c r="F647" s="12">
        <v>1</v>
      </c>
      <c r="G647" s="12">
        <v>7</v>
      </c>
      <c r="H647" s="12">
        <v>2</v>
      </c>
      <c r="I647" s="12">
        <v>84</v>
      </c>
      <c r="J647" s="12">
        <f t="shared" si="44"/>
        <v>3084</v>
      </c>
      <c r="K647" s="12">
        <v>75</v>
      </c>
      <c r="L647" s="12">
        <f t="shared" si="45"/>
        <v>231300</v>
      </c>
      <c r="M647" s="12"/>
      <c r="N647" s="12"/>
      <c r="O647" s="12"/>
      <c r="P647" s="12"/>
      <c r="Q647" s="12"/>
      <c r="R647" s="12"/>
      <c r="S647" s="12"/>
      <c r="T647" s="12">
        <f t="shared" si="46"/>
        <v>0</v>
      </c>
      <c r="U647" s="12"/>
      <c r="V647" s="12"/>
      <c r="W647" s="12">
        <f t="shared" si="47"/>
        <v>0</v>
      </c>
      <c r="X647" s="12">
        <f t="shared" si="48"/>
        <v>231300</v>
      </c>
      <c r="Y647" s="12">
        <v>0</v>
      </c>
      <c r="Z647" s="12">
        <v>50</v>
      </c>
      <c r="AA647" s="12">
        <v>0</v>
      </c>
      <c r="AB647" s="12">
        <v>0</v>
      </c>
    </row>
    <row r="648" spans="1:28" s="158" customFormat="1" ht="15" x14ac:dyDescent="0.25">
      <c r="A648" s="12">
        <v>638</v>
      </c>
      <c r="B648" s="12" t="s">
        <v>126</v>
      </c>
      <c r="C648" s="12"/>
      <c r="D648" s="12">
        <v>37</v>
      </c>
      <c r="E648" s="12" t="s">
        <v>185</v>
      </c>
      <c r="F648" s="12">
        <v>1</v>
      </c>
      <c r="G648" s="12">
        <v>4</v>
      </c>
      <c r="H648" s="12">
        <v>2</v>
      </c>
      <c r="I648" s="12">
        <v>72</v>
      </c>
      <c r="J648" s="12">
        <f t="shared" si="44"/>
        <v>1872</v>
      </c>
      <c r="K648" s="12">
        <v>75</v>
      </c>
      <c r="L648" s="12">
        <f t="shared" si="45"/>
        <v>140400</v>
      </c>
      <c r="M648" s="12"/>
      <c r="N648" s="12"/>
      <c r="O648" s="12"/>
      <c r="P648" s="12"/>
      <c r="Q648" s="12"/>
      <c r="R648" s="12"/>
      <c r="S648" s="12"/>
      <c r="T648" s="12">
        <f t="shared" si="46"/>
        <v>0</v>
      </c>
      <c r="U648" s="12"/>
      <c r="V648" s="12"/>
      <c r="W648" s="12">
        <f t="shared" si="47"/>
        <v>0</v>
      </c>
      <c r="X648" s="12">
        <f t="shared" si="48"/>
        <v>140400</v>
      </c>
      <c r="Y648" s="12">
        <v>0</v>
      </c>
      <c r="Z648" s="12">
        <v>0</v>
      </c>
      <c r="AA648" s="12">
        <v>140400</v>
      </c>
      <c r="AB648" s="12">
        <v>0.01</v>
      </c>
    </row>
    <row r="649" spans="1:28" s="158" customFormat="1" ht="15" x14ac:dyDescent="0.25">
      <c r="A649" s="12">
        <v>639</v>
      </c>
      <c r="B649" s="12" t="s">
        <v>14</v>
      </c>
      <c r="C649" s="12">
        <v>823</v>
      </c>
      <c r="D649" s="12">
        <v>323</v>
      </c>
      <c r="E649" s="12" t="s">
        <v>185</v>
      </c>
      <c r="F649" s="12">
        <v>1</v>
      </c>
      <c r="G649" s="12"/>
      <c r="H649" s="12">
        <v>1</v>
      </c>
      <c r="I649" s="12">
        <v>51</v>
      </c>
      <c r="J649" s="12">
        <f t="shared" si="44"/>
        <v>151</v>
      </c>
      <c r="K649" s="12">
        <v>75</v>
      </c>
      <c r="L649" s="12">
        <f t="shared" si="45"/>
        <v>11325</v>
      </c>
      <c r="M649" s="12"/>
      <c r="N649" s="12"/>
      <c r="O649" s="12"/>
      <c r="P649" s="12"/>
      <c r="Q649" s="12"/>
      <c r="R649" s="12"/>
      <c r="S649" s="12"/>
      <c r="T649" s="12">
        <f t="shared" si="46"/>
        <v>0</v>
      </c>
      <c r="U649" s="12"/>
      <c r="V649" s="12"/>
      <c r="W649" s="12">
        <f t="shared" si="47"/>
        <v>0</v>
      </c>
      <c r="X649" s="12">
        <f t="shared" si="48"/>
        <v>11325</v>
      </c>
      <c r="Y649" s="12">
        <v>0</v>
      </c>
      <c r="Z649" s="12">
        <v>50</v>
      </c>
      <c r="AA649" s="12">
        <v>0</v>
      </c>
      <c r="AB649" s="12">
        <v>0</v>
      </c>
    </row>
    <row r="650" spans="1:28" s="158" customFormat="1" ht="15" x14ac:dyDescent="0.25">
      <c r="A650" s="12">
        <v>640</v>
      </c>
      <c r="B650" s="12" t="s">
        <v>14</v>
      </c>
      <c r="C650" s="12">
        <v>3641</v>
      </c>
      <c r="D650" s="12">
        <v>281</v>
      </c>
      <c r="E650" s="12" t="s">
        <v>185</v>
      </c>
      <c r="F650" s="12">
        <v>1</v>
      </c>
      <c r="G650" s="12">
        <v>1</v>
      </c>
      <c r="H650" s="12"/>
      <c r="I650" s="12">
        <v>69</v>
      </c>
      <c r="J650" s="12">
        <f t="shared" si="44"/>
        <v>469</v>
      </c>
      <c r="K650" s="12">
        <v>380</v>
      </c>
      <c r="L650" s="12">
        <f t="shared" si="45"/>
        <v>178220</v>
      </c>
      <c r="M650" s="12"/>
      <c r="N650" s="12"/>
      <c r="O650" s="12"/>
      <c r="P650" s="12"/>
      <c r="Q650" s="12"/>
      <c r="R650" s="12"/>
      <c r="S650" s="12"/>
      <c r="T650" s="12">
        <f t="shared" si="46"/>
        <v>0</v>
      </c>
      <c r="U650" s="12"/>
      <c r="V650" s="12"/>
      <c r="W650" s="12">
        <f t="shared" si="47"/>
        <v>0</v>
      </c>
      <c r="X650" s="12">
        <f t="shared" si="48"/>
        <v>178220</v>
      </c>
      <c r="Y650" s="12">
        <v>0</v>
      </c>
      <c r="Z650" s="12">
        <v>50</v>
      </c>
      <c r="AA650" s="12">
        <v>0</v>
      </c>
      <c r="AB650" s="12">
        <v>0</v>
      </c>
    </row>
    <row r="651" spans="1:28" s="158" customFormat="1" ht="15" x14ac:dyDescent="0.25">
      <c r="A651" s="12">
        <v>641</v>
      </c>
      <c r="B651" s="12" t="s">
        <v>14</v>
      </c>
      <c r="C651" s="12">
        <v>2841</v>
      </c>
      <c r="D651" s="12">
        <v>430</v>
      </c>
      <c r="E651" s="12" t="s">
        <v>185</v>
      </c>
      <c r="F651" s="12">
        <v>1</v>
      </c>
      <c r="G651" s="12">
        <v>11</v>
      </c>
      <c r="H651" s="12">
        <v>1</v>
      </c>
      <c r="I651" s="12">
        <v>30</v>
      </c>
      <c r="J651" s="12">
        <f t="shared" si="44"/>
        <v>4530</v>
      </c>
      <c r="K651" s="12">
        <v>75</v>
      </c>
      <c r="L651" s="12">
        <f t="shared" si="45"/>
        <v>339750</v>
      </c>
      <c r="M651" s="12"/>
      <c r="N651" s="12"/>
      <c r="O651" s="12"/>
      <c r="P651" s="12"/>
      <c r="Q651" s="12"/>
      <c r="R651" s="12"/>
      <c r="S651" s="12"/>
      <c r="T651" s="12">
        <f t="shared" si="46"/>
        <v>0</v>
      </c>
      <c r="U651" s="12"/>
      <c r="V651" s="12"/>
      <c r="W651" s="12">
        <f t="shared" si="47"/>
        <v>0</v>
      </c>
      <c r="X651" s="12">
        <f t="shared" si="48"/>
        <v>339750</v>
      </c>
      <c r="Y651" s="12">
        <v>0</v>
      </c>
      <c r="Z651" s="12">
        <v>50</v>
      </c>
      <c r="AA651" s="12">
        <v>0</v>
      </c>
      <c r="AB651" s="12">
        <v>0</v>
      </c>
    </row>
    <row r="652" spans="1:28" s="158" customFormat="1" ht="15" x14ac:dyDescent="0.25">
      <c r="A652" s="12">
        <v>642</v>
      </c>
      <c r="B652" s="12" t="s">
        <v>24</v>
      </c>
      <c r="C652" s="12"/>
      <c r="D652" s="12"/>
      <c r="E652" s="12" t="s">
        <v>185</v>
      </c>
      <c r="F652" s="12">
        <v>1</v>
      </c>
      <c r="G652" s="12">
        <v>13</v>
      </c>
      <c r="H652" s="12"/>
      <c r="I652" s="12"/>
      <c r="J652" s="12">
        <f t="shared" si="44"/>
        <v>5200</v>
      </c>
      <c r="K652" s="12">
        <v>75</v>
      </c>
      <c r="L652" s="12">
        <f t="shared" si="45"/>
        <v>390000</v>
      </c>
      <c r="M652" s="12"/>
      <c r="N652" s="12"/>
      <c r="O652" s="12"/>
      <c r="P652" s="12"/>
      <c r="Q652" s="12"/>
      <c r="R652" s="12"/>
      <c r="S652" s="12"/>
      <c r="T652" s="12">
        <f t="shared" si="46"/>
        <v>0</v>
      </c>
      <c r="U652" s="12"/>
      <c r="V652" s="12"/>
      <c r="W652" s="12">
        <f t="shared" si="47"/>
        <v>0</v>
      </c>
      <c r="X652" s="12">
        <f t="shared" si="48"/>
        <v>390000</v>
      </c>
      <c r="Y652" s="12">
        <v>0</v>
      </c>
      <c r="Z652" s="12">
        <v>0</v>
      </c>
      <c r="AA652" s="12">
        <v>390000</v>
      </c>
      <c r="AB652" s="12">
        <v>0.01</v>
      </c>
    </row>
    <row r="653" spans="1:28" s="158" customFormat="1" ht="15" x14ac:dyDescent="0.25">
      <c r="A653" s="12">
        <v>643</v>
      </c>
      <c r="B653" s="12" t="s">
        <v>14</v>
      </c>
      <c r="C653" s="12">
        <v>814</v>
      </c>
      <c r="D653" s="12">
        <v>311</v>
      </c>
      <c r="E653" s="12" t="s">
        <v>185</v>
      </c>
      <c r="F653" s="12">
        <v>2</v>
      </c>
      <c r="G653" s="12"/>
      <c r="H653" s="12"/>
      <c r="I653" s="12">
        <v>39</v>
      </c>
      <c r="J653" s="12">
        <f t="shared" si="44"/>
        <v>39</v>
      </c>
      <c r="K653" s="12">
        <v>430</v>
      </c>
      <c r="L653" s="12">
        <f t="shared" si="45"/>
        <v>16770</v>
      </c>
      <c r="M653" s="12">
        <v>1</v>
      </c>
      <c r="N653" s="12" t="s">
        <v>27</v>
      </c>
      <c r="O653" s="12" t="s">
        <v>16</v>
      </c>
      <c r="P653" s="12">
        <v>2</v>
      </c>
      <c r="Q653" s="12">
        <v>99</v>
      </c>
      <c r="R653" s="12"/>
      <c r="S653" s="12">
        <v>6400</v>
      </c>
      <c r="T653" s="12">
        <f t="shared" si="46"/>
        <v>633600</v>
      </c>
      <c r="U653" s="12">
        <v>30</v>
      </c>
      <c r="V653" s="12">
        <f>T653*85%</f>
        <v>538560</v>
      </c>
      <c r="W653" s="12">
        <f t="shared" si="47"/>
        <v>95040</v>
      </c>
      <c r="X653" s="12">
        <f t="shared" si="48"/>
        <v>111810</v>
      </c>
      <c r="Y653" s="12">
        <v>0</v>
      </c>
      <c r="Z653" s="12">
        <v>50</v>
      </c>
      <c r="AA653" s="12">
        <v>0</v>
      </c>
      <c r="AB653" s="12">
        <v>0</v>
      </c>
    </row>
    <row r="654" spans="1:28" s="158" customFormat="1" ht="15" x14ac:dyDescent="0.25">
      <c r="A654" s="12">
        <v>644</v>
      </c>
      <c r="B654" s="12" t="s">
        <v>14</v>
      </c>
      <c r="C654" s="12">
        <v>1966</v>
      </c>
      <c r="D654" s="12">
        <v>28</v>
      </c>
      <c r="E654" s="12" t="s">
        <v>64</v>
      </c>
      <c r="F654" s="12">
        <v>1</v>
      </c>
      <c r="G654" s="12">
        <v>5</v>
      </c>
      <c r="H654" s="12">
        <v>1</v>
      </c>
      <c r="I654" s="12">
        <v>25</v>
      </c>
      <c r="J654" s="12">
        <f t="shared" si="44"/>
        <v>2125</v>
      </c>
      <c r="K654" s="12">
        <v>75</v>
      </c>
      <c r="L654" s="12">
        <f t="shared" si="45"/>
        <v>159375</v>
      </c>
      <c r="M654" s="12"/>
      <c r="N654" s="12"/>
      <c r="O654" s="12"/>
      <c r="P654" s="12"/>
      <c r="Q654" s="12"/>
      <c r="R654" s="12"/>
      <c r="S654" s="12"/>
      <c r="T654" s="12">
        <f t="shared" si="46"/>
        <v>0</v>
      </c>
      <c r="U654" s="12"/>
      <c r="V654" s="12"/>
      <c r="W654" s="12">
        <f t="shared" si="47"/>
        <v>0</v>
      </c>
      <c r="X654" s="12">
        <f t="shared" si="48"/>
        <v>159375</v>
      </c>
      <c r="Y654" s="12">
        <v>0</v>
      </c>
      <c r="Z654" s="12">
        <v>50</v>
      </c>
      <c r="AA654" s="12">
        <v>0</v>
      </c>
      <c r="AB654" s="12">
        <v>0</v>
      </c>
    </row>
    <row r="655" spans="1:28" s="158" customFormat="1" ht="15" x14ac:dyDescent="0.25">
      <c r="A655" s="12">
        <v>645</v>
      </c>
      <c r="B655" s="12" t="s">
        <v>14</v>
      </c>
      <c r="C655" s="12">
        <v>2426</v>
      </c>
      <c r="D655" s="12">
        <v>48</v>
      </c>
      <c r="E655" s="12" t="s">
        <v>64</v>
      </c>
      <c r="F655" s="12">
        <v>1</v>
      </c>
      <c r="G655" s="12">
        <v>2</v>
      </c>
      <c r="H655" s="12"/>
      <c r="I655" s="12">
        <v>52</v>
      </c>
      <c r="J655" s="12">
        <f t="shared" si="44"/>
        <v>852</v>
      </c>
      <c r="K655" s="12">
        <v>75</v>
      </c>
      <c r="L655" s="12">
        <f t="shared" si="45"/>
        <v>63900</v>
      </c>
      <c r="M655" s="12"/>
      <c r="N655" s="12"/>
      <c r="O655" s="12"/>
      <c r="P655" s="12"/>
      <c r="Q655" s="12"/>
      <c r="R655" s="12"/>
      <c r="S655" s="12"/>
      <c r="T655" s="12">
        <f t="shared" si="46"/>
        <v>0</v>
      </c>
      <c r="U655" s="12"/>
      <c r="V655" s="12"/>
      <c r="W655" s="12">
        <f t="shared" si="47"/>
        <v>0</v>
      </c>
      <c r="X655" s="12">
        <f t="shared" si="48"/>
        <v>63900</v>
      </c>
      <c r="Y655" s="12">
        <v>0</v>
      </c>
      <c r="Z655" s="12">
        <v>50</v>
      </c>
      <c r="AA655" s="12">
        <v>0</v>
      </c>
      <c r="AB655" s="12">
        <v>0</v>
      </c>
    </row>
    <row r="656" spans="1:28" s="158" customFormat="1" ht="15" x14ac:dyDescent="0.25">
      <c r="A656" s="12">
        <v>646</v>
      </c>
      <c r="B656" s="12" t="s">
        <v>14</v>
      </c>
      <c r="C656" s="12">
        <v>5001</v>
      </c>
      <c r="D656" s="12">
        <v>65</v>
      </c>
      <c r="E656" s="12" t="s">
        <v>186</v>
      </c>
      <c r="F656" s="12">
        <v>2</v>
      </c>
      <c r="G656" s="12"/>
      <c r="H656" s="12"/>
      <c r="I656" s="12">
        <v>48</v>
      </c>
      <c r="J656" s="12">
        <f t="shared" si="44"/>
        <v>48</v>
      </c>
      <c r="K656" s="12">
        <v>430</v>
      </c>
      <c r="L656" s="12">
        <f t="shared" si="45"/>
        <v>20640</v>
      </c>
      <c r="M656" s="12">
        <v>1</v>
      </c>
      <c r="N656" s="12" t="s">
        <v>27</v>
      </c>
      <c r="O656" s="12" t="s">
        <v>16</v>
      </c>
      <c r="P656" s="12">
        <v>2</v>
      </c>
      <c r="Q656" s="12">
        <v>96</v>
      </c>
      <c r="R656" s="12"/>
      <c r="S656" s="12">
        <v>6400</v>
      </c>
      <c r="T656" s="12">
        <f t="shared" si="46"/>
        <v>614400</v>
      </c>
      <c r="U656" s="12">
        <v>20</v>
      </c>
      <c r="V656" s="12">
        <f>T656*75%</f>
        <v>460800</v>
      </c>
      <c r="W656" s="12">
        <f t="shared" si="47"/>
        <v>153600</v>
      </c>
      <c r="X656" s="12">
        <f t="shared" si="48"/>
        <v>174240</v>
      </c>
      <c r="Y656" s="12">
        <v>0</v>
      </c>
      <c r="Z656" s="12">
        <v>50</v>
      </c>
      <c r="AA656" s="12">
        <v>0</v>
      </c>
      <c r="AB656" s="12">
        <v>0</v>
      </c>
    </row>
    <row r="657" spans="1:28" s="158" customFormat="1" ht="15" x14ac:dyDescent="0.25">
      <c r="A657" s="12">
        <v>647</v>
      </c>
      <c r="B657" s="12" t="s">
        <v>14</v>
      </c>
      <c r="C657" s="12">
        <v>5410</v>
      </c>
      <c r="D657" s="12">
        <v>313</v>
      </c>
      <c r="E657" s="12" t="s">
        <v>186</v>
      </c>
      <c r="F657" s="12">
        <v>1</v>
      </c>
      <c r="G657" s="12">
        <v>9</v>
      </c>
      <c r="H657" s="12"/>
      <c r="I657" s="12">
        <v>57</v>
      </c>
      <c r="J657" s="12">
        <f t="shared" si="44"/>
        <v>3657</v>
      </c>
      <c r="K657" s="12">
        <v>280</v>
      </c>
      <c r="L657" s="12">
        <f t="shared" si="45"/>
        <v>1023960</v>
      </c>
      <c r="M657" s="12"/>
      <c r="N657" s="12"/>
      <c r="O657" s="12"/>
      <c r="P657" s="12"/>
      <c r="Q657" s="12"/>
      <c r="R657" s="12"/>
      <c r="S657" s="12"/>
      <c r="T657" s="12">
        <f t="shared" si="46"/>
        <v>0</v>
      </c>
      <c r="U657" s="12"/>
      <c r="V657" s="12"/>
      <c r="W657" s="12">
        <f t="shared" si="47"/>
        <v>0</v>
      </c>
      <c r="X657" s="12">
        <f t="shared" si="48"/>
        <v>1023960</v>
      </c>
      <c r="Y657" s="12">
        <v>0</v>
      </c>
      <c r="Z657" s="12">
        <v>50</v>
      </c>
      <c r="AA657" s="12">
        <v>0</v>
      </c>
      <c r="AB657" s="12">
        <v>0</v>
      </c>
    </row>
    <row r="658" spans="1:28" s="158" customFormat="1" ht="15" x14ac:dyDescent="0.25">
      <c r="A658" s="12">
        <v>648</v>
      </c>
      <c r="B658" s="12" t="s">
        <v>14</v>
      </c>
      <c r="C658" s="12">
        <v>4471</v>
      </c>
      <c r="D658" s="12">
        <v>323</v>
      </c>
      <c r="E658" s="12" t="s">
        <v>186</v>
      </c>
      <c r="F658" s="12">
        <v>1</v>
      </c>
      <c r="G658" s="12">
        <v>11</v>
      </c>
      <c r="H658" s="12"/>
      <c r="I658" s="12">
        <v>42</v>
      </c>
      <c r="J658" s="12">
        <f t="shared" si="44"/>
        <v>4442</v>
      </c>
      <c r="K658" s="12">
        <v>380</v>
      </c>
      <c r="L658" s="12">
        <f t="shared" si="45"/>
        <v>1687960</v>
      </c>
      <c r="M658" s="12"/>
      <c r="N658" s="12"/>
      <c r="O658" s="12"/>
      <c r="P658" s="12"/>
      <c r="Q658" s="12"/>
      <c r="R658" s="12"/>
      <c r="S658" s="12"/>
      <c r="T658" s="12">
        <f t="shared" si="46"/>
        <v>0</v>
      </c>
      <c r="U658" s="12"/>
      <c r="V658" s="12"/>
      <c r="W658" s="12">
        <f t="shared" si="47"/>
        <v>0</v>
      </c>
      <c r="X658" s="12">
        <f t="shared" si="48"/>
        <v>1687960</v>
      </c>
      <c r="Y658" s="12">
        <v>0</v>
      </c>
      <c r="Z658" s="12">
        <v>50</v>
      </c>
      <c r="AA658" s="12">
        <v>0</v>
      </c>
      <c r="AB658" s="12">
        <v>0</v>
      </c>
    </row>
    <row r="659" spans="1:28" s="158" customFormat="1" ht="15" x14ac:dyDescent="0.25">
      <c r="A659" s="12">
        <v>649</v>
      </c>
      <c r="B659" s="12" t="s">
        <v>14</v>
      </c>
      <c r="C659" s="12">
        <v>5003</v>
      </c>
      <c r="D659" s="12">
        <v>299</v>
      </c>
      <c r="E659" s="12" t="s">
        <v>186</v>
      </c>
      <c r="F659" s="12">
        <v>1</v>
      </c>
      <c r="G659" s="12"/>
      <c r="H659" s="12">
        <v>1</v>
      </c>
      <c r="I659" s="12">
        <v>66</v>
      </c>
      <c r="J659" s="12">
        <f t="shared" si="44"/>
        <v>166</v>
      </c>
      <c r="K659" s="12">
        <v>100</v>
      </c>
      <c r="L659" s="12">
        <f t="shared" si="45"/>
        <v>16600</v>
      </c>
      <c r="M659" s="12"/>
      <c r="N659" s="12"/>
      <c r="O659" s="12"/>
      <c r="P659" s="12"/>
      <c r="Q659" s="12"/>
      <c r="R659" s="12"/>
      <c r="S659" s="12"/>
      <c r="T659" s="12">
        <f t="shared" si="46"/>
        <v>0</v>
      </c>
      <c r="U659" s="12"/>
      <c r="V659" s="12"/>
      <c r="W659" s="12">
        <f t="shared" si="47"/>
        <v>0</v>
      </c>
      <c r="X659" s="12">
        <f t="shared" si="48"/>
        <v>16600</v>
      </c>
      <c r="Y659" s="12">
        <v>0</v>
      </c>
      <c r="Z659" s="12">
        <v>50</v>
      </c>
      <c r="AA659" s="12">
        <v>0</v>
      </c>
      <c r="AB659" s="12">
        <v>0</v>
      </c>
    </row>
    <row r="660" spans="1:28" s="158" customFormat="1" ht="15" x14ac:dyDescent="0.25">
      <c r="A660" s="12">
        <v>650</v>
      </c>
      <c r="B660" s="12" t="s">
        <v>14</v>
      </c>
      <c r="C660" s="12">
        <v>5482</v>
      </c>
      <c r="D660" s="12">
        <v>80</v>
      </c>
      <c r="E660" s="12" t="s">
        <v>187</v>
      </c>
      <c r="F660" s="12">
        <v>2</v>
      </c>
      <c r="G660" s="12"/>
      <c r="H660" s="12"/>
      <c r="I660" s="12">
        <v>54</v>
      </c>
      <c r="J660" s="12">
        <f t="shared" si="44"/>
        <v>54</v>
      </c>
      <c r="K660" s="12">
        <v>430</v>
      </c>
      <c r="L660" s="12">
        <f t="shared" si="45"/>
        <v>23220</v>
      </c>
      <c r="M660" s="12">
        <v>1</v>
      </c>
      <c r="N660" s="12" t="s">
        <v>27</v>
      </c>
      <c r="O660" s="12" t="s">
        <v>16</v>
      </c>
      <c r="P660" s="12">
        <v>2</v>
      </c>
      <c r="Q660" s="12">
        <v>69</v>
      </c>
      <c r="R660" s="12"/>
      <c r="S660" s="12">
        <v>6400</v>
      </c>
      <c r="T660" s="12">
        <f t="shared" si="46"/>
        <v>441600</v>
      </c>
      <c r="U660" s="12">
        <v>10</v>
      </c>
      <c r="V660" s="12">
        <f>T660*30%</f>
        <v>132480</v>
      </c>
      <c r="W660" s="12">
        <f t="shared" si="47"/>
        <v>309120</v>
      </c>
      <c r="X660" s="12">
        <f t="shared" si="48"/>
        <v>332340</v>
      </c>
      <c r="Y660" s="12"/>
      <c r="Z660" s="12"/>
      <c r="AA660" s="12"/>
      <c r="AB660" s="12"/>
    </row>
    <row r="661" spans="1:28" s="158" customFormat="1" ht="15" x14ac:dyDescent="0.25">
      <c r="A661" s="12">
        <v>651</v>
      </c>
      <c r="B661" s="12" t="s">
        <v>14</v>
      </c>
      <c r="C661" s="12">
        <v>813</v>
      </c>
      <c r="D661" s="12">
        <v>310</v>
      </c>
      <c r="E661" s="12" t="s">
        <v>187</v>
      </c>
      <c r="F661" s="12">
        <v>2</v>
      </c>
      <c r="G661" s="12"/>
      <c r="H661" s="12"/>
      <c r="I661" s="12">
        <v>37</v>
      </c>
      <c r="J661" s="12">
        <f t="shared" si="44"/>
        <v>37</v>
      </c>
      <c r="K661" s="12">
        <v>430</v>
      </c>
      <c r="L661" s="12">
        <f t="shared" si="45"/>
        <v>15910</v>
      </c>
      <c r="M661" s="12"/>
      <c r="N661" s="12"/>
      <c r="O661" s="12"/>
      <c r="P661" s="12"/>
      <c r="Q661" s="12"/>
      <c r="R661" s="12"/>
      <c r="S661" s="12"/>
      <c r="T661" s="12">
        <f t="shared" si="46"/>
        <v>0</v>
      </c>
      <c r="U661" s="12"/>
      <c r="V661" s="12"/>
      <c r="W661" s="12">
        <f t="shared" si="47"/>
        <v>0</v>
      </c>
      <c r="X661" s="12">
        <f t="shared" si="48"/>
        <v>15910</v>
      </c>
      <c r="Y661" s="12">
        <v>0</v>
      </c>
      <c r="Z661" s="12">
        <v>50</v>
      </c>
      <c r="AA661" s="12">
        <v>0</v>
      </c>
      <c r="AB661" s="12">
        <v>0</v>
      </c>
    </row>
    <row r="662" spans="1:28" s="158" customFormat="1" ht="15" x14ac:dyDescent="0.25">
      <c r="A662" s="12">
        <v>652</v>
      </c>
      <c r="B662" s="12" t="s">
        <v>14</v>
      </c>
      <c r="C662" s="12">
        <v>5981</v>
      </c>
      <c r="D662" s="12">
        <v>88</v>
      </c>
      <c r="E662" s="12" t="s">
        <v>187</v>
      </c>
      <c r="F662" s="12">
        <v>1</v>
      </c>
      <c r="G662" s="12"/>
      <c r="H662" s="12"/>
      <c r="I662" s="12">
        <v>33</v>
      </c>
      <c r="J662" s="12">
        <f t="shared" ref="J662:J678" si="49">G662*400+H662*100+I662</f>
        <v>33</v>
      </c>
      <c r="K662" s="12">
        <v>430</v>
      </c>
      <c r="L662" s="12">
        <f t="shared" ref="L662:L678" si="50">J662*K662</f>
        <v>14190</v>
      </c>
      <c r="M662" s="12"/>
      <c r="N662" s="12"/>
      <c r="O662" s="12"/>
      <c r="P662" s="12"/>
      <c r="Q662" s="12"/>
      <c r="R662" s="12"/>
      <c r="S662" s="12"/>
      <c r="T662" s="12">
        <f t="shared" ref="T662:T678" si="51">Q662*S662</f>
        <v>0</v>
      </c>
      <c r="U662" s="12"/>
      <c r="V662" s="12"/>
      <c r="W662" s="12">
        <f t="shared" ref="W662:W678" si="52">T662-V662</f>
        <v>0</v>
      </c>
      <c r="X662" s="12">
        <f t="shared" ref="X662:X678" si="53">L662+W662</f>
        <v>14190</v>
      </c>
      <c r="Y662" s="12">
        <v>0</v>
      </c>
      <c r="Z662" s="12">
        <v>50</v>
      </c>
      <c r="AA662" s="12">
        <v>0</v>
      </c>
      <c r="AB662" s="12">
        <v>0</v>
      </c>
    </row>
    <row r="663" spans="1:28" s="158" customFormat="1" ht="15" x14ac:dyDescent="0.25">
      <c r="A663" s="12">
        <v>653</v>
      </c>
      <c r="B663" s="12" t="s">
        <v>45</v>
      </c>
      <c r="C663" s="12">
        <v>608</v>
      </c>
      <c r="D663" s="12">
        <v>19</v>
      </c>
      <c r="E663" s="12" t="s">
        <v>187</v>
      </c>
      <c r="F663" s="12">
        <v>1</v>
      </c>
      <c r="G663" s="12"/>
      <c r="H663" s="12"/>
      <c r="I663" s="12">
        <v>84</v>
      </c>
      <c r="J663" s="12">
        <f t="shared" si="49"/>
        <v>84</v>
      </c>
      <c r="K663" s="12">
        <v>430</v>
      </c>
      <c r="L663" s="12">
        <f t="shared" si="50"/>
        <v>36120</v>
      </c>
      <c r="M663" s="12"/>
      <c r="N663" s="12"/>
      <c r="O663" s="12"/>
      <c r="P663" s="12"/>
      <c r="Q663" s="12"/>
      <c r="R663" s="12"/>
      <c r="S663" s="12"/>
      <c r="T663" s="12">
        <f t="shared" si="51"/>
        <v>0</v>
      </c>
      <c r="U663" s="12"/>
      <c r="V663" s="12"/>
      <c r="W663" s="12">
        <f t="shared" si="52"/>
        <v>0</v>
      </c>
      <c r="X663" s="12">
        <f t="shared" si="53"/>
        <v>36120</v>
      </c>
      <c r="Y663" s="12">
        <v>0</v>
      </c>
      <c r="Z663" s="12">
        <v>0</v>
      </c>
      <c r="AA663" s="12">
        <v>36120</v>
      </c>
      <c r="AB663" s="12">
        <v>0.01</v>
      </c>
    </row>
    <row r="664" spans="1:28" s="158" customFormat="1" ht="15" x14ac:dyDescent="0.25">
      <c r="A664" s="12">
        <v>654</v>
      </c>
      <c r="B664" s="12" t="s">
        <v>14</v>
      </c>
      <c r="C664" s="12">
        <v>2791</v>
      </c>
      <c r="D664" s="12">
        <v>37</v>
      </c>
      <c r="E664" s="12" t="s">
        <v>187</v>
      </c>
      <c r="F664" s="12">
        <v>1</v>
      </c>
      <c r="G664" s="12">
        <v>5</v>
      </c>
      <c r="H664" s="12"/>
      <c r="I664" s="12">
        <v>50</v>
      </c>
      <c r="J664" s="12">
        <f t="shared" si="49"/>
        <v>2050</v>
      </c>
      <c r="K664" s="12">
        <v>75</v>
      </c>
      <c r="L664" s="12">
        <f t="shared" si="50"/>
        <v>153750</v>
      </c>
      <c r="M664" s="12"/>
      <c r="N664" s="12"/>
      <c r="O664" s="12"/>
      <c r="P664" s="12"/>
      <c r="Q664" s="12"/>
      <c r="R664" s="12"/>
      <c r="S664" s="12"/>
      <c r="T664" s="12">
        <f t="shared" si="51"/>
        <v>0</v>
      </c>
      <c r="U664" s="12"/>
      <c r="V664" s="12"/>
      <c r="W664" s="12">
        <f t="shared" si="52"/>
        <v>0</v>
      </c>
      <c r="X664" s="12">
        <f t="shared" si="53"/>
        <v>153750</v>
      </c>
      <c r="Y664" s="12">
        <v>0</v>
      </c>
      <c r="Z664" s="12">
        <v>50</v>
      </c>
      <c r="AA664" s="12">
        <v>0</v>
      </c>
      <c r="AB664" s="12">
        <v>0</v>
      </c>
    </row>
    <row r="665" spans="1:28" s="158" customFormat="1" ht="15" x14ac:dyDescent="0.25">
      <c r="A665" s="12">
        <v>655</v>
      </c>
      <c r="B665" s="12" t="s">
        <v>189</v>
      </c>
      <c r="C665" s="12"/>
      <c r="D665" s="12"/>
      <c r="E665" s="12" t="s">
        <v>190</v>
      </c>
      <c r="F665" s="12">
        <v>2</v>
      </c>
      <c r="G665" s="12"/>
      <c r="H665" s="12"/>
      <c r="I665" s="12"/>
      <c r="J665" s="12"/>
      <c r="K665" s="12"/>
      <c r="L665" s="12"/>
      <c r="M665" s="12">
        <v>1</v>
      </c>
      <c r="N665" s="12" t="s">
        <v>27</v>
      </c>
      <c r="O665" s="12" t="s">
        <v>16</v>
      </c>
      <c r="P665" s="12">
        <v>2</v>
      </c>
      <c r="Q665" s="12">
        <v>84</v>
      </c>
      <c r="R665" s="12"/>
      <c r="S665" s="12">
        <v>6400</v>
      </c>
      <c r="T665" s="12">
        <f t="shared" si="51"/>
        <v>537600</v>
      </c>
      <c r="U665" s="12">
        <v>10</v>
      </c>
      <c r="V665" s="12">
        <f>T665*30%</f>
        <v>161280</v>
      </c>
      <c r="W665" s="12">
        <f t="shared" si="52"/>
        <v>376320</v>
      </c>
      <c r="X665" s="12">
        <f t="shared" si="53"/>
        <v>376320</v>
      </c>
      <c r="Y665" s="12">
        <v>0</v>
      </c>
      <c r="Z665" s="12">
        <v>0</v>
      </c>
      <c r="AA665" s="12">
        <v>376320</v>
      </c>
      <c r="AB665" s="12">
        <v>0.01</v>
      </c>
    </row>
    <row r="666" spans="1:28" s="158" customFormat="1" ht="15" x14ac:dyDescent="0.25">
      <c r="A666" s="12">
        <v>656</v>
      </c>
      <c r="B666" s="12" t="s">
        <v>14</v>
      </c>
      <c r="C666" s="12">
        <v>464</v>
      </c>
      <c r="D666" s="12">
        <v>216</v>
      </c>
      <c r="E666" s="12" t="s">
        <v>188</v>
      </c>
      <c r="F666" s="12">
        <v>2</v>
      </c>
      <c r="G666" s="12"/>
      <c r="H666" s="12"/>
      <c r="I666" s="12">
        <v>95</v>
      </c>
      <c r="J666" s="12">
        <f t="shared" si="49"/>
        <v>95</v>
      </c>
      <c r="K666" s="12">
        <v>430</v>
      </c>
      <c r="L666" s="12">
        <f t="shared" si="50"/>
        <v>40850</v>
      </c>
      <c r="M666" s="12">
        <v>1</v>
      </c>
      <c r="N666" s="12" t="s">
        <v>27</v>
      </c>
      <c r="O666" s="12" t="s">
        <v>16</v>
      </c>
      <c r="P666" s="12">
        <v>2</v>
      </c>
      <c r="Q666" s="12">
        <v>115.5</v>
      </c>
      <c r="R666" s="12"/>
      <c r="S666" s="12">
        <v>6400</v>
      </c>
      <c r="T666" s="12">
        <f t="shared" si="51"/>
        <v>739200</v>
      </c>
      <c r="U666" s="12">
        <v>30</v>
      </c>
      <c r="V666" s="12">
        <f>T666*85%</f>
        <v>628320</v>
      </c>
      <c r="W666" s="12">
        <f t="shared" si="52"/>
        <v>110880</v>
      </c>
      <c r="X666" s="12">
        <f t="shared" si="53"/>
        <v>151730</v>
      </c>
      <c r="Y666" s="12">
        <v>0</v>
      </c>
      <c r="Z666" s="12">
        <v>50</v>
      </c>
      <c r="AA666" s="12">
        <v>0</v>
      </c>
      <c r="AB666" s="12">
        <v>0</v>
      </c>
    </row>
    <row r="667" spans="1:28" s="158" customFormat="1" ht="15" x14ac:dyDescent="0.25">
      <c r="A667" s="12">
        <v>657</v>
      </c>
      <c r="B667" s="12" t="s">
        <v>14</v>
      </c>
      <c r="C667" s="12"/>
      <c r="D667" s="12">
        <v>225</v>
      </c>
      <c r="E667" s="12" t="s">
        <v>188</v>
      </c>
      <c r="F667" s="12">
        <v>1</v>
      </c>
      <c r="G667" s="12">
        <v>3</v>
      </c>
      <c r="H667" s="12">
        <v>1</v>
      </c>
      <c r="I667" s="12">
        <v>29</v>
      </c>
      <c r="J667" s="12">
        <f t="shared" si="49"/>
        <v>1329</v>
      </c>
      <c r="K667" s="12">
        <v>75</v>
      </c>
      <c r="L667" s="12">
        <f t="shared" si="50"/>
        <v>99675</v>
      </c>
      <c r="M667" s="12"/>
      <c r="N667" s="12"/>
      <c r="O667" s="12"/>
      <c r="P667" s="12"/>
      <c r="Q667" s="12"/>
      <c r="R667" s="12"/>
      <c r="S667" s="12"/>
      <c r="T667" s="12">
        <f t="shared" si="51"/>
        <v>0</v>
      </c>
      <c r="U667" s="12"/>
      <c r="V667" s="12"/>
      <c r="W667" s="12">
        <f t="shared" si="52"/>
        <v>0</v>
      </c>
      <c r="X667" s="12">
        <f t="shared" si="53"/>
        <v>99675</v>
      </c>
      <c r="Y667" s="12">
        <v>0</v>
      </c>
      <c r="Z667" s="12">
        <v>50</v>
      </c>
      <c r="AA667" s="12">
        <v>0</v>
      </c>
      <c r="AB667" s="12">
        <v>0</v>
      </c>
    </row>
    <row r="668" spans="1:28" s="158" customFormat="1" ht="15" x14ac:dyDescent="0.25">
      <c r="A668" s="12">
        <v>658</v>
      </c>
      <c r="B668" s="12" t="s">
        <v>14</v>
      </c>
      <c r="C668" s="12">
        <v>5525</v>
      </c>
      <c r="D668" s="12">
        <v>511</v>
      </c>
      <c r="E668" s="12" t="s">
        <v>188</v>
      </c>
      <c r="F668" s="12">
        <v>1</v>
      </c>
      <c r="G668" s="12">
        <v>2</v>
      </c>
      <c r="H668" s="12">
        <v>1</v>
      </c>
      <c r="I668" s="12">
        <v>1</v>
      </c>
      <c r="J668" s="12">
        <f t="shared" si="49"/>
        <v>901</v>
      </c>
      <c r="K668" s="12">
        <v>75</v>
      </c>
      <c r="L668" s="12">
        <f t="shared" si="50"/>
        <v>67575</v>
      </c>
      <c r="M668" s="12"/>
      <c r="N668" s="12"/>
      <c r="O668" s="12"/>
      <c r="P668" s="12"/>
      <c r="Q668" s="12"/>
      <c r="R668" s="12"/>
      <c r="S668" s="12"/>
      <c r="T668" s="12">
        <f t="shared" si="51"/>
        <v>0</v>
      </c>
      <c r="U668" s="12"/>
      <c r="V668" s="12"/>
      <c r="W668" s="12">
        <f t="shared" si="52"/>
        <v>0</v>
      </c>
      <c r="X668" s="12">
        <f t="shared" si="53"/>
        <v>67575</v>
      </c>
      <c r="Y668" s="12">
        <v>0</v>
      </c>
      <c r="Z668" s="12">
        <v>50</v>
      </c>
      <c r="AA668" s="12">
        <v>0</v>
      </c>
      <c r="AB668" s="12">
        <v>0</v>
      </c>
    </row>
    <row r="669" spans="1:28" s="158" customFormat="1" ht="15" x14ac:dyDescent="0.25">
      <c r="A669" s="12">
        <v>659</v>
      </c>
      <c r="B669" s="12" t="s">
        <v>14</v>
      </c>
      <c r="C669" s="12">
        <v>2946</v>
      </c>
      <c r="D669" s="12">
        <v>118</v>
      </c>
      <c r="E669" s="12" t="s">
        <v>188</v>
      </c>
      <c r="F669" s="12">
        <v>1</v>
      </c>
      <c r="G669" s="12">
        <v>28</v>
      </c>
      <c r="H669" s="12"/>
      <c r="I669" s="12">
        <v>93</v>
      </c>
      <c r="J669" s="12">
        <f t="shared" si="49"/>
        <v>11293</v>
      </c>
      <c r="K669" s="12">
        <v>100</v>
      </c>
      <c r="L669" s="12">
        <f t="shared" si="50"/>
        <v>1129300</v>
      </c>
      <c r="M669" s="12"/>
      <c r="N669" s="12"/>
      <c r="O669" s="12"/>
      <c r="P669" s="12"/>
      <c r="Q669" s="12"/>
      <c r="R669" s="12"/>
      <c r="S669" s="12"/>
      <c r="T669" s="12">
        <f t="shared" si="51"/>
        <v>0</v>
      </c>
      <c r="U669" s="12"/>
      <c r="V669" s="12"/>
      <c r="W669" s="12">
        <f t="shared" si="52"/>
        <v>0</v>
      </c>
      <c r="X669" s="12">
        <f t="shared" si="53"/>
        <v>1129300</v>
      </c>
      <c r="Y669" s="12">
        <v>0</v>
      </c>
      <c r="Z669" s="12">
        <v>50</v>
      </c>
      <c r="AA669" s="12">
        <v>0</v>
      </c>
      <c r="AB669" s="12">
        <v>0</v>
      </c>
    </row>
    <row r="670" spans="1:28" s="158" customFormat="1" ht="15" x14ac:dyDescent="0.25">
      <c r="A670" s="12">
        <v>660</v>
      </c>
      <c r="B670" s="12" t="s">
        <v>14</v>
      </c>
      <c r="C670" s="12"/>
      <c r="D670" s="12">
        <v>218</v>
      </c>
      <c r="E670" s="12" t="s">
        <v>188</v>
      </c>
      <c r="F670" s="12">
        <v>1</v>
      </c>
      <c r="G670" s="12">
        <v>1</v>
      </c>
      <c r="H670" s="12">
        <v>2</v>
      </c>
      <c r="I670" s="12">
        <v>92</v>
      </c>
      <c r="J670" s="12">
        <f t="shared" si="49"/>
        <v>692</v>
      </c>
      <c r="K670" s="12">
        <v>150</v>
      </c>
      <c r="L670" s="12">
        <f t="shared" si="50"/>
        <v>103800</v>
      </c>
      <c r="M670" s="12"/>
      <c r="N670" s="12"/>
      <c r="O670" s="12"/>
      <c r="P670" s="12"/>
      <c r="Q670" s="12"/>
      <c r="R670" s="12"/>
      <c r="S670" s="12"/>
      <c r="T670" s="12">
        <f t="shared" si="51"/>
        <v>0</v>
      </c>
      <c r="U670" s="12"/>
      <c r="V670" s="12"/>
      <c r="W670" s="12">
        <f t="shared" si="52"/>
        <v>0</v>
      </c>
      <c r="X670" s="12">
        <f t="shared" si="53"/>
        <v>103800</v>
      </c>
      <c r="Y670" s="12">
        <v>0</v>
      </c>
      <c r="Z670" s="12">
        <v>50</v>
      </c>
      <c r="AA670" s="12">
        <v>0</v>
      </c>
      <c r="AB670" s="12">
        <v>0</v>
      </c>
    </row>
    <row r="671" spans="1:28" s="158" customFormat="1" ht="15" x14ac:dyDescent="0.25">
      <c r="A671" s="12">
        <v>661</v>
      </c>
      <c r="B671" s="12" t="s">
        <v>14</v>
      </c>
      <c r="C671" s="12"/>
      <c r="D671" s="12">
        <v>217</v>
      </c>
      <c r="E671" s="12" t="s">
        <v>188</v>
      </c>
      <c r="F671" s="12">
        <v>1</v>
      </c>
      <c r="G671" s="12">
        <v>3</v>
      </c>
      <c r="H671" s="12">
        <v>3</v>
      </c>
      <c r="I671" s="12">
        <v>62</v>
      </c>
      <c r="J671" s="12">
        <f t="shared" si="49"/>
        <v>1562</v>
      </c>
      <c r="K671" s="12">
        <v>150</v>
      </c>
      <c r="L671" s="12">
        <f t="shared" si="50"/>
        <v>234300</v>
      </c>
      <c r="M671" s="12"/>
      <c r="N671" s="12"/>
      <c r="O671" s="12"/>
      <c r="P671" s="12"/>
      <c r="Q671" s="12"/>
      <c r="R671" s="12"/>
      <c r="S671" s="12"/>
      <c r="T671" s="12">
        <f t="shared" si="51"/>
        <v>0</v>
      </c>
      <c r="U671" s="12"/>
      <c r="V671" s="12"/>
      <c r="W671" s="12">
        <f t="shared" si="52"/>
        <v>0</v>
      </c>
      <c r="X671" s="12">
        <f t="shared" si="53"/>
        <v>234300</v>
      </c>
      <c r="Y671" s="12">
        <v>0</v>
      </c>
      <c r="Z671" s="12">
        <v>50</v>
      </c>
      <c r="AA671" s="12">
        <v>0</v>
      </c>
      <c r="AB671" s="12">
        <v>0</v>
      </c>
    </row>
    <row r="672" spans="1:28" s="158" customFormat="1" ht="15" x14ac:dyDescent="0.25">
      <c r="A672" s="12">
        <v>662</v>
      </c>
      <c r="B672" s="12" t="s">
        <v>14</v>
      </c>
      <c r="C672" s="12">
        <v>6648</v>
      </c>
      <c r="D672" s="12">
        <v>185</v>
      </c>
      <c r="E672" s="12" t="s">
        <v>188</v>
      </c>
      <c r="F672" s="12">
        <v>1</v>
      </c>
      <c r="G672" s="12">
        <v>13</v>
      </c>
      <c r="H672" s="12">
        <v>1</v>
      </c>
      <c r="I672" s="12">
        <v>65</v>
      </c>
      <c r="J672" s="12">
        <f t="shared" si="49"/>
        <v>5365</v>
      </c>
      <c r="K672" s="12">
        <v>75</v>
      </c>
      <c r="L672" s="12">
        <f t="shared" si="50"/>
        <v>402375</v>
      </c>
      <c r="M672" s="12"/>
      <c r="N672" s="12"/>
      <c r="O672" s="12"/>
      <c r="P672" s="12"/>
      <c r="Q672" s="12"/>
      <c r="R672" s="12"/>
      <c r="S672" s="12"/>
      <c r="T672" s="12">
        <f t="shared" si="51"/>
        <v>0</v>
      </c>
      <c r="U672" s="12"/>
      <c r="V672" s="12"/>
      <c r="W672" s="12">
        <f t="shared" si="52"/>
        <v>0</v>
      </c>
      <c r="X672" s="12">
        <f t="shared" si="53"/>
        <v>402375</v>
      </c>
      <c r="Y672" s="12">
        <v>0</v>
      </c>
      <c r="Z672" s="12">
        <v>50</v>
      </c>
      <c r="AA672" s="12">
        <v>0</v>
      </c>
      <c r="AB672" s="12">
        <v>0</v>
      </c>
    </row>
    <row r="673" spans="1:28" s="158" customFormat="1" ht="15" x14ac:dyDescent="0.25">
      <c r="A673" s="12">
        <v>663</v>
      </c>
      <c r="B673" s="12" t="s">
        <v>191</v>
      </c>
      <c r="C673" s="12"/>
      <c r="D673" s="12"/>
      <c r="E673" s="12" t="s">
        <v>192</v>
      </c>
      <c r="F673" s="12">
        <v>2</v>
      </c>
      <c r="G673" s="12"/>
      <c r="H673" s="12"/>
      <c r="I673" s="12"/>
      <c r="J673" s="12">
        <f t="shared" si="49"/>
        <v>0</v>
      </c>
      <c r="K673" s="12"/>
      <c r="L673" s="12">
        <f t="shared" si="50"/>
        <v>0</v>
      </c>
      <c r="M673" s="12">
        <v>1</v>
      </c>
      <c r="N673" s="12" t="s">
        <v>27</v>
      </c>
      <c r="O673" s="12" t="s">
        <v>16</v>
      </c>
      <c r="P673" s="12">
        <v>2</v>
      </c>
      <c r="Q673" s="12">
        <v>90</v>
      </c>
      <c r="R673" s="12"/>
      <c r="S673" s="12">
        <v>6400</v>
      </c>
      <c r="T673" s="12">
        <f t="shared" si="51"/>
        <v>576000</v>
      </c>
      <c r="U673" s="12">
        <v>20</v>
      </c>
      <c r="V673" s="12">
        <f>T673*75%</f>
        <v>432000</v>
      </c>
      <c r="W673" s="12">
        <f t="shared" si="52"/>
        <v>144000</v>
      </c>
      <c r="X673" s="12">
        <f t="shared" si="53"/>
        <v>144000</v>
      </c>
      <c r="Y673" s="12">
        <v>0</v>
      </c>
      <c r="Z673" s="12">
        <v>0</v>
      </c>
      <c r="AA673" s="12">
        <v>144000</v>
      </c>
      <c r="AB673" s="12">
        <v>0.02</v>
      </c>
    </row>
    <row r="674" spans="1:28" s="158" customFormat="1" ht="15" x14ac:dyDescent="0.25">
      <c r="A674" s="12">
        <v>664</v>
      </c>
      <c r="B674" s="12" t="s">
        <v>14</v>
      </c>
      <c r="C674" s="12">
        <v>2946</v>
      </c>
      <c r="D674" s="12">
        <v>118</v>
      </c>
      <c r="E674" s="12" t="s">
        <v>192</v>
      </c>
      <c r="F674" s="12">
        <v>1</v>
      </c>
      <c r="G674" s="12">
        <v>28</v>
      </c>
      <c r="H674" s="12"/>
      <c r="I674" s="12">
        <v>93</v>
      </c>
      <c r="J674" s="12">
        <f t="shared" si="49"/>
        <v>11293</v>
      </c>
      <c r="K674" s="12">
        <v>100</v>
      </c>
      <c r="L674" s="12">
        <f t="shared" si="50"/>
        <v>1129300</v>
      </c>
      <c r="M674" s="12"/>
      <c r="N674" s="12"/>
      <c r="O674" s="12"/>
      <c r="P674" s="12"/>
      <c r="Q674" s="12"/>
      <c r="R674" s="12"/>
      <c r="S674" s="12"/>
      <c r="T674" s="12">
        <f t="shared" si="51"/>
        <v>0</v>
      </c>
      <c r="U674" s="12"/>
      <c r="V674" s="12"/>
      <c r="W674" s="12">
        <f t="shared" si="52"/>
        <v>0</v>
      </c>
      <c r="X674" s="12">
        <f t="shared" si="53"/>
        <v>1129300</v>
      </c>
      <c r="Y674" s="12">
        <v>0</v>
      </c>
      <c r="Z674" s="12">
        <v>50</v>
      </c>
      <c r="AA674" s="12">
        <v>0</v>
      </c>
      <c r="AB674" s="12">
        <v>0</v>
      </c>
    </row>
    <row r="675" spans="1:28" s="158" customFormat="1" ht="15" x14ac:dyDescent="0.25">
      <c r="A675" s="12">
        <v>665</v>
      </c>
      <c r="B675" s="12" t="s">
        <v>14</v>
      </c>
      <c r="C675" s="12"/>
      <c r="D675" s="12">
        <v>225</v>
      </c>
      <c r="E675" s="12" t="s">
        <v>192</v>
      </c>
      <c r="F675" s="12">
        <v>1</v>
      </c>
      <c r="G675" s="12">
        <v>3</v>
      </c>
      <c r="H675" s="12">
        <v>1</v>
      </c>
      <c r="I675" s="12">
        <v>29</v>
      </c>
      <c r="J675" s="12">
        <f t="shared" si="49"/>
        <v>1329</v>
      </c>
      <c r="K675" s="12">
        <v>75</v>
      </c>
      <c r="L675" s="12">
        <f t="shared" si="50"/>
        <v>99675</v>
      </c>
      <c r="M675" s="12"/>
      <c r="N675" s="12"/>
      <c r="O675" s="12"/>
      <c r="P675" s="12"/>
      <c r="Q675" s="12"/>
      <c r="R675" s="12"/>
      <c r="S675" s="12"/>
      <c r="T675" s="12">
        <f t="shared" si="51"/>
        <v>0</v>
      </c>
      <c r="U675" s="12"/>
      <c r="V675" s="12"/>
      <c r="W675" s="12">
        <f t="shared" si="52"/>
        <v>0</v>
      </c>
      <c r="X675" s="12">
        <f t="shared" si="53"/>
        <v>99675</v>
      </c>
      <c r="Y675" s="12">
        <v>0</v>
      </c>
      <c r="Z675" s="12">
        <v>50</v>
      </c>
      <c r="AA675" s="12">
        <v>0</v>
      </c>
      <c r="AB675" s="12">
        <v>0</v>
      </c>
    </row>
    <row r="676" spans="1:28" s="158" customFormat="1" ht="15" x14ac:dyDescent="0.25">
      <c r="A676" s="12">
        <v>666</v>
      </c>
      <c r="B676" s="12" t="s">
        <v>14</v>
      </c>
      <c r="C676" s="12">
        <v>510</v>
      </c>
      <c r="D676" s="12">
        <v>159</v>
      </c>
      <c r="E676" s="12" t="s">
        <v>193</v>
      </c>
      <c r="F676" s="12">
        <v>2</v>
      </c>
      <c r="G676" s="12"/>
      <c r="H676" s="12"/>
      <c r="I676" s="12">
        <v>61</v>
      </c>
      <c r="J676" s="12">
        <f t="shared" si="49"/>
        <v>61</v>
      </c>
      <c r="K676" s="12">
        <v>430</v>
      </c>
      <c r="L676" s="12">
        <f t="shared" si="50"/>
        <v>26230</v>
      </c>
      <c r="M676" s="12">
        <v>1</v>
      </c>
      <c r="N676" s="12" t="s">
        <v>27</v>
      </c>
      <c r="O676" s="12" t="s">
        <v>35</v>
      </c>
      <c r="P676" s="12">
        <v>2</v>
      </c>
      <c r="Q676" s="12">
        <v>180</v>
      </c>
      <c r="R676" s="12"/>
      <c r="S676" s="12">
        <v>6400</v>
      </c>
      <c r="T676" s="12">
        <f t="shared" si="51"/>
        <v>1152000</v>
      </c>
      <c r="U676" s="12">
        <v>30</v>
      </c>
      <c r="V676" s="12">
        <f>T676*85%</f>
        <v>979200</v>
      </c>
      <c r="W676" s="12">
        <f t="shared" si="52"/>
        <v>172800</v>
      </c>
      <c r="X676" s="12">
        <f t="shared" si="53"/>
        <v>199030</v>
      </c>
      <c r="Y676" s="12">
        <v>0</v>
      </c>
      <c r="Z676" s="12">
        <v>50</v>
      </c>
      <c r="AA676" s="12">
        <v>0</v>
      </c>
      <c r="AB676" s="12">
        <v>0</v>
      </c>
    </row>
    <row r="677" spans="1:28" s="158" customFormat="1" ht="15" x14ac:dyDescent="0.25">
      <c r="A677" s="12">
        <v>667</v>
      </c>
      <c r="B677" s="12" t="s">
        <v>45</v>
      </c>
      <c r="C677" s="12">
        <v>3294</v>
      </c>
      <c r="D677" s="12">
        <v>68</v>
      </c>
      <c r="E677" s="12" t="s">
        <v>194</v>
      </c>
      <c r="F677" s="12">
        <v>1</v>
      </c>
      <c r="G677" s="12">
        <v>13</v>
      </c>
      <c r="H677" s="12">
        <v>2</v>
      </c>
      <c r="I677" s="12">
        <v>51</v>
      </c>
      <c r="J677" s="12">
        <f t="shared" si="49"/>
        <v>5451</v>
      </c>
      <c r="K677" s="12">
        <v>75</v>
      </c>
      <c r="L677" s="12">
        <f t="shared" si="50"/>
        <v>408825</v>
      </c>
      <c r="M677" s="12"/>
      <c r="N677" s="12"/>
      <c r="O677" s="12"/>
      <c r="P677" s="12"/>
      <c r="Q677" s="12"/>
      <c r="R677" s="12"/>
      <c r="S677" s="12"/>
      <c r="T677" s="12">
        <f t="shared" si="51"/>
        <v>0</v>
      </c>
      <c r="U677" s="12"/>
      <c r="V677" s="12"/>
      <c r="W677" s="12">
        <f t="shared" si="52"/>
        <v>0</v>
      </c>
      <c r="X677" s="12">
        <f t="shared" si="53"/>
        <v>408825</v>
      </c>
      <c r="Y677" s="12">
        <v>0</v>
      </c>
      <c r="Z677" s="12">
        <v>0</v>
      </c>
      <c r="AA677" s="12">
        <v>408825</v>
      </c>
      <c r="AB677" s="12">
        <v>0.01</v>
      </c>
    </row>
    <row r="678" spans="1:28" s="158" customFormat="1" ht="15" x14ac:dyDescent="0.25">
      <c r="A678" s="12">
        <v>668</v>
      </c>
      <c r="B678" s="12" t="s">
        <v>14</v>
      </c>
      <c r="C678" s="12">
        <v>1588</v>
      </c>
      <c r="D678" s="12">
        <v>464</v>
      </c>
      <c r="E678" s="12" t="s">
        <v>194</v>
      </c>
      <c r="F678" s="12">
        <v>1</v>
      </c>
      <c r="G678" s="12">
        <v>4</v>
      </c>
      <c r="H678" s="12">
        <v>2</v>
      </c>
      <c r="I678" s="12">
        <v>78</v>
      </c>
      <c r="J678" s="12">
        <f t="shared" si="49"/>
        <v>1878</v>
      </c>
      <c r="K678" s="12">
        <v>340</v>
      </c>
      <c r="L678" s="12">
        <f t="shared" si="50"/>
        <v>638520</v>
      </c>
      <c r="M678" s="12"/>
      <c r="N678" s="12"/>
      <c r="O678" s="12"/>
      <c r="P678" s="12"/>
      <c r="Q678" s="12"/>
      <c r="R678" s="12"/>
      <c r="S678" s="12"/>
      <c r="T678" s="12">
        <f t="shared" si="51"/>
        <v>0</v>
      </c>
      <c r="U678" s="12"/>
      <c r="V678" s="12"/>
      <c r="W678" s="12">
        <f t="shared" si="52"/>
        <v>0</v>
      </c>
      <c r="X678" s="12">
        <f t="shared" si="53"/>
        <v>638520</v>
      </c>
      <c r="Y678" s="12">
        <v>0</v>
      </c>
      <c r="Z678" s="12">
        <v>50</v>
      </c>
      <c r="AA678" s="12">
        <v>0</v>
      </c>
      <c r="AB678" s="12">
        <v>0</v>
      </c>
    </row>
    <row r="679" spans="1:28" s="158" customFormat="1" ht="15" x14ac:dyDescent="0.25">
      <c r="A679" s="12">
        <v>669</v>
      </c>
      <c r="B679" s="12" t="s">
        <v>14</v>
      </c>
      <c r="C679" s="12">
        <v>1587</v>
      </c>
      <c r="D679" s="12">
        <v>463</v>
      </c>
      <c r="E679" s="12" t="s">
        <v>194</v>
      </c>
      <c r="F679" s="12">
        <v>1</v>
      </c>
      <c r="G679" s="12">
        <v>2</v>
      </c>
      <c r="H679" s="12">
        <v>2</v>
      </c>
      <c r="I679" s="12"/>
      <c r="J679" s="12">
        <f t="shared" si="34"/>
        <v>1000</v>
      </c>
      <c r="K679" s="12">
        <v>450</v>
      </c>
      <c r="L679" s="12">
        <f t="shared" si="35"/>
        <v>450000</v>
      </c>
      <c r="M679" s="12"/>
      <c r="N679" s="12"/>
      <c r="O679" s="12"/>
      <c r="P679" s="12"/>
      <c r="Q679" s="12"/>
      <c r="R679" s="12"/>
      <c r="S679" s="12"/>
      <c r="T679" s="12">
        <f t="shared" si="36"/>
        <v>0</v>
      </c>
      <c r="U679" s="12"/>
      <c r="V679" s="12"/>
      <c r="W679" s="12">
        <f t="shared" si="37"/>
        <v>0</v>
      </c>
      <c r="X679" s="12">
        <f t="shared" si="38"/>
        <v>450000</v>
      </c>
      <c r="Y679" s="12">
        <v>0</v>
      </c>
      <c r="Z679" s="12">
        <v>50</v>
      </c>
      <c r="AA679" s="12">
        <v>0</v>
      </c>
      <c r="AB679" s="12">
        <v>0</v>
      </c>
    </row>
    <row r="680" spans="1:28" s="158" customFormat="1" ht="15" x14ac:dyDescent="0.25">
      <c r="A680" s="12">
        <v>670</v>
      </c>
      <c r="B680" s="12" t="s">
        <v>14</v>
      </c>
      <c r="C680" s="12">
        <v>3783</v>
      </c>
      <c r="D680" s="12">
        <v>543</v>
      </c>
      <c r="E680" s="12" t="s">
        <v>194</v>
      </c>
      <c r="F680" s="12">
        <v>1</v>
      </c>
      <c r="G680" s="12"/>
      <c r="H680" s="12">
        <v>1</v>
      </c>
      <c r="I680" s="12">
        <v>76</v>
      </c>
      <c r="J680" s="12">
        <f t="shared" si="34"/>
        <v>176</v>
      </c>
      <c r="K680" s="12">
        <v>450</v>
      </c>
      <c r="L680" s="12">
        <f t="shared" si="35"/>
        <v>79200</v>
      </c>
      <c r="M680" s="12"/>
      <c r="N680" s="12"/>
      <c r="O680" s="12"/>
      <c r="P680" s="12"/>
      <c r="Q680" s="12"/>
      <c r="R680" s="12"/>
      <c r="S680" s="12"/>
      <c r="T680" s="12">
        <f t="shared" si="36"/>
        <v>0</v>
      </c>
      <c r="U680" s="12"/>
      <c r="V680" s="12"/>
      <c r="W680" s="12">
        <f t="shared" si="37"/>
        <v>0</v>
      </c>
      <c r="X680" s="12">
        <f t="shared" si="38"/>
        <v>79200</v>
      </c>
      <c r="Y680" s="12">
        <v>0</v>
      </c>
      <c r="Z680" s="12">
        <v>50</v>
      </c>
      <c r="AA680" s="12">
        <v>0</v>
      </c>
      <c r="AB680" s="12">
        <v>0</v>
      </c>
    </row>
    <row r="681" spans="1:28" s="158" customFormat="1" ht="15" x14ac:dyDescent="0.25">
      <c r="A681" s="12">
        <v>671</v>
      </c>
      <c r="B681" s="12" t="s">
        <v>14</v>
      </c>
      <c r="C681" s="12"/>
      <c r="D681" s="12">
        <v>27</v>
      </c>
      <c r="E681" s="12" t="s">
        <v>194</v>
      </c>
      <c r="F681" s="12">
        <v>1</v>
      </c>
      <c r="G681" s="12"/>
      <c r="H681" s="12">
        <v>1</v>
      </c>
      <c r="I681" s="12">
        <v>35</v>
      </c>
      <c r="J681" s="12">
        <f t="shared" si="34"/>
        <v>135</v>
      </c>
      <c r="K681" s="12">
        <v>430</v>
      </c>
      <c r="L681" s="12">
        <f t="shared" si="35"/>
        <v>58050</v>
      </c>
      <c r="M681" s="12"/>
      <c r="N681" s="12"/>
      <c r="O681" s="12"/>
      <c r="P681" s="12"/>
      <c r="Q681" s="12"/>
      <c r="R681" s="12"/>
      <c r="S681" s="12"/>
      <c r="T681" s="12">
        <f t="shared" si="36"/>
        <v>0</v>
      </c>
      <c r="U681" s="12"/>
      <c r="V681" s="12"/>
      <c r="W681" s="12">
        <f t="shared" si="37"/>
        <v>0</v>
      </c>
      <c r="X681" s="12">
        <f t="shared" si="38"/>
        <v>58050</v>
      </c>
      <c r="Y681" s="12">
        <v>0</v>
      </c>
      <c r="Z681" s="12">
        <v>50</v>
      </c>
      <c r="AA681" s="12">
        <v>0</v>
      </c>
      <c r="AB681" s="12">
        <v>0</v>
      </c>
    </row>
    <row r="682" spans="1:28" s="158" customFormat="1" ht="15" x14ac:dyDescent="0.25">
      <c r="A682" s="12">
        <v>672</v>
      </c>
      <c r="B682" s="12" t="s">
        <v>14</v>
      </c>
      <c r="C682" s="12">
        <v>508</v>
      </c>
      <c r="D682" s="12">
        <v>265</v>
      </c>
      <c r="E682" s="12" t="s">
        <v>195</v>
      </c>
      <c r="F682" s="12">
        <v>2</v>
      </c>
      <c r="G682" s="12"/>
      <c r="H682" s="12">
        <v>1</v>
      </c>
      <c r="I682" s="12">
        <v>65</v>
      </c>
      <c r="J682" s="12">
        <f t="shared" si="34"/>
        <v>165</v>
      </c>
      <c r="K682" s="12">
        <v>430</v>
      </c>
      <c r="L682" s="12">
        <f t="shared" si="35"/>
        <v>70950</v>
      </c>
      <c r="M682" s="12">
        <v>1</v>
      </c>
      <c r="N682" s="12" t="s">
        <v>27</v>
      </c>
      <c r="O682" s="12" t="s">
        <v>16</v>
      </c>
      <c r="P682" s="12">
        <v>2</v>
      </c>
      <c r="Q682" s="12">
        <v>250</v>
      </c>
      <c r="R682" s="12"/>
      <c r="S682" s="12">
        <v>6400</v>
      </c>
      <c r="T682" s="12">
        <f t="shared" si="36"/>
        <v>1600000</v>
      </c>
      <c r="U682" s="12">
        <v>20</v>
      </c>
      <c r="V682" s="12">
        <f>T682*75%</f>
        <v>1200000</v>
      </c>
      <c r="W682" s="12">
        <f t="shared" si="37"/>
        <v>400000</v>
      </c>
      <c r="X682" s="12">
        <f t="shared" si="38"/>
        <v>470950</v>
      </c>
      <c r="Y682" s="12">
        <v>0</v>
      </c>
      <c r="Z682" s="12">
        <v>50</v>
      </c>
      <c r="AA682" s="12">
        <v>0</v>
      </c>
      <c r="AB682" s="12">
        <v>0</v>
      </c>
    </row>
    <row r="683" spans="1:28" s="158" customFormat="1" ht="15" x14ac:dyDescent="0.25">
      <c r="A683" s="12">
        <v>673</v>
      </c>
      <c r="B683" s="12" t="s">
        <v>14</v>
      </c>
      <c r="C683" s="12">
        <v>1980</v>
      </c>
      <c r="D683" s="12">
        <v>60</v>
      </c>
      <c r="E683" s="12" t="s">
        <v>195</v>
      </c>
      <c r="F683" s="12">
        <v>1</v>
      </c>
      <c r="G683" s="12">
        <v>9</v>
      </c>
      <c r="H683" s="12">
        <v>2</v>
      </c>
      <c r="I683" s="12">
        <v>15</v>
      </c>
      <c r="J683" s="12">
        <f t="shared" si="34"/>
        <v>3815</v>
      </c>
      <c r="K683" s="12">
        <v>100</v>
      </c>
      <c r="L683" s="12">
        <f t="shared" si="35"/>
        <v>381500</v>
      </c>
      <c r="M683" s="12"/>
      <c r="N683" s="12"/>
      <c r="O683" s="12"/>
      <c r="P683" s="12"/>
      <c r="Q683" s="12"/>
      <c r="R683" s="12"/>
      <c r="S683" s="12"/>
      <c r="T683" s="12">
        <f t="shared" si="36"/>
        <v>0</v>
      </c>
      <c r="U683" s="12"/>
      <c r="V683" s="12"/>
      <c r="W683" s="12">
        <f t="shared" si="37"/>
        <v>0</v>
      </c>
      <c r="X683" s="12">
        <f t="shared" si="38"/>
        <v>381500</v>
      </c>
      <c r="Y683" s="12">
        <v>0</v>
      </c>
      <c r="Z683" s="12">
        <v>50</v>
      </c>
      <c r="AA683" s="12">
        <v>0</v>
      </c>
      <c r="AB683" s="12">
        <v>0</v>
      </c>
    </row>
    <row r="684" spans="1:28" s="158" customFormat="1" ht="15" x14ac:dyDescent="0.25">
      <c r="A684" s="12">
        <v>674</v>
      </c>
      <c r="B684" s="12" t="s">
        <v>14</v>
      </c>
      <c r="C684" s="12">
        <v>2483</v>
      </c>
      <c r="D684" s="12">
        <v>201</v>
      </c>
      <c r="E684" s="12" t="s">
        <v>195</v>
      </c>
      <c r="F684" s="12">
        <v>1</v>
      </c>
      <c r="G684" s="12">
        <v>16</v>
      </c>
      <c r="H684" s="12">
        <v>3</v>
      </c>
      <c r="I684" s="12">
        <v>70</v>
      </c>
      <c r="J684" s="12">
        <f t="shared" si="34"/>
        <v>6770</v>
      </c>
      <c r="K684" s="12">
        <v>100</v>
      </c>
      <c r="L684" s="12">
        <f t="shared" si="35"/>
        <v>677000</v>
      </c>
      <c r="M684" s="12"/>
      <c r="N684" s="12"/>
      <c r="O684" s="12"/>
      <c r="P684" s="12"/>
      <c r="Q684" s="12"/>
      <c r="R684" s="12"/>
      <c r="S684" s="12"/>
      <c r="T684" s="12">
        <f t="shared" si="36"/>
        <v>0</v>
      </c>
      <c r="U684" s="12"/>
      <c r="V684" s="12"/>
      <c r="W684" s="12">
        <f t="shared" si="37"/>
        <v>0</v>
      </c>
      <c r="X684" s="12">
        <f t="shared" si="38"/>
        <v>677000</v>
      </c>
      <c r="Y684" s="12">
        <v>0</v>
      </c>
      <c r="Z684" s="12">
        <v>50</v>
      </c>
      <c r="AA684" s="12">
        <v>0</v>
      </c>
      <c r="AB684" s="12">
        <v>0</v>
      </c>
    </row>
    <row r="685" spans="1:28" s="158" customFormat="1" ht="15" x14ac:dyDescent="0.25">
      <c r="A685" s="12">
        <v>675</v>
      </c>
      <c r="B685" s="12" t="s">
        <v>14</v>
      </c>
      <c r="C685" s="12">
        <v>4316</v>
      </c>
      <c r="D685" s="12">
        <v>281</v>
      </c>
      <c r="E685" s="12" t="s">
        <v>195</v>
      </c>
      <c r="F685" s="12">
        <v>1</v>
      </c>
      <c r="G685" s="12"/>
      <c r="H685" s="12">
        <v>2</v>
      </c>
      <c r="I685" s="12">
        <v>19</v>
      </c>
      <c r="J685" s="12">
        <f t="shared" si="34"/>
        <v>219</v>
      </c>
      <c r="K685" s="12">
        <v>150</v>
      </c>
      <c r="L685" s="12">
        <f t="shared" si="35"/>
        <v>32850</v>
      </c>
      <c r="M685" s="12"/>
      <c r="N685" s="12"/>
      <c r="O685" s="12"/>
      <c r="P685" s="12"/>
      <c r="Q685" s="12"/>
      <c r="R685" s="12"/>
      <c r="S685" s="12"/>
      <c r="T685" s="12">
        <f t="shared" si="36"/>
        <v>0</v>
      </c>
      <c r="U685" s="12"/>
      <c r="V685" s="12"/>
      <c r="W685" s="12">
        <f t="shared" si="37"/>
        <v>0</v>
      </c>
      <c r="X685" s="12">
        <f t="shared" si="38"/>
        <v>32850</v>
      </c>
      <c r="Y685" s="12">
        <v>0</v>
      </c>
      <c r="Z685" s="12">
        <v>50</v>
      </c>
      <c r="AA685" s="12">
        <v>0</v>
      </c>
      <c r="AB685" s="12">
        <v>0</v>
      </c>
    </row>
    <row r="686" spans="1:28" s="158" customFormat="1" ht="15" x14ac:dyDescent="0.25">
      <c r="A686" s="12">
        <v>676</v>
      </c>
      <c r="B686" s="12" t="s">
        <v>14</v>
      </c>
      <c r="C686" s="12">
        <v>5286</v>
      </c>
      <c r="D686" s="12">
        <v>164</v>
      </c>
      <c r="E686" s="12" t="s">
        <v>195</v>
      </c>
      <c r="F686" s="12">
        <v>1</v>
      </c>
      <c r="G686" s="12">
        <v>7</v>
      </c>
      <c r="H686" s="12">
        <v>2</v>
      </c>
      <c r="I686" s="12">
        <v>35</v>
      </c>
      <c r="J686" s="12">
        <f t="shared" si="34"/>
        <v>3035</v>
      </c>
      <c r="K686" s="12">
        <v>150</v>
      </c>
      <c r="L686" s="12">
        <f t="shared" si="35"/>
        <v>455250</v>
      </c>
      <c r="M686" s="12"/>
      <c r="N686" s="12"/>
      <c r="O686" s="12"/>
      <c r="P686" s="12"/>
      <c r="Q686" s="12"/>
      <c r="R686" s="12"/>
      <c r="S686" s="12"/>
      <c r="T686" s="12">
        <f t="shared" si="36"/>
        <v>0</v>
      </c>
      <c r="U686" s="12"/>
      <c r="V686" s="12"/>
      <c r="W686" s="12">
        <f t="shared" si="37"/>
        <v>0</v>
      </c>
      <c r="X686" s="12">
        <f t="shared" si="38"/>
        <v>455250</v>
      </c>
      <c r="Y686" s="12">
        <v>0</v>
      </c>
      <c r="Z686" s="12">
        <v>50</v>
      </c>
      <c r="AA686" s="12">
        <v>0</v>
      </c>
      <c r="AB686" s="12">
        <v>0</v>
      </c>
    </row>
    <row r="687" spans="1:28" s="158" customFormat="1" ht="15" x14ac:dyDescent="0.25">
      <c r="A687" s="12">
        <v>677</v>
      </c>
      <c r="B687" s="12" t="s">
        <v>14</v>
      </c>
      <c r="C687" s="12">
        <v>1892</v>
      </c>
      <c r="D687" s="12">
        <v>232</v>
      </c>
      <c r="E687" s="12" t="s">
        <v>195</v>
      </c>
      <c r="F687" s="12">
        <v>1</v>
      </c>
      <c r="G687" s="12">
        <v>14</v>
      </c>
      <c r="H687" s="12"/>
      <c r="I687" s="12">
        <v>20</v>
      </c>
      <c r="J687" s="12">
        <f t="shared" si="14"/>
        <v>5620</v>
      </c>
      <c r="K687" s="12">
        <v>100</v>
      </c>
      <c r="L687" s="12">
        <f t="shared" si="22"/>
        <v>562000</v>
      </c>
      <c r="M687" s="12"/>
      <c r="N687" s="12"/>
      <c r="O687" s="12"/>
      <c r="P687" s="12"/>
      <c r="Q687" s="12"/>
      <c r="R687" s="12"/>
      <c r="S687" s="12"/>
      <c r="T687" s="12">
        <f t="shared" si="23"/>
        <v>0</v>
      </c>
      <c r="U687" s="12"/>
      <c r="V687" s="12"/>
      <c r="W687" s="12">
        <f t="shared" si="13"/>
        <v>0</v>
      </c>
      <c r="X687" s="12">
        <f t="shared" si="15"/>
        <v>562000</v>
      </c>
      <c r="Y687" s="12">
        <v>0</v>
      </c>
      <c r="Z687" s="12">
        <v>50</v>
      </c>
      <c r="AA687" s="12">
        <v>0</v>
      </c>
      <c r="AB687" s="12">
        <v>0</v>
      </c>
    </row>
    <row r="688" spans="1:28" s="158" customFormat="1" ht="15" x14ac:dyDescent="0.25">
      <c r="A688" s="12">
        <v>678</v>
      </c>
      <c r="B688" s="12" t="s">
        <v>14</v>
      </c>
      <c r="C688" s="12">
        <v>2487</v>
      </c>
      <c r="D688" s="12">
        <v>11</v>
      </c>
      <c r="E688" s="12" t="s">
        <v>195</v>
      </c>
      <c r="F688" s="12">
        <v>1</v>
      </c>
      <c r="G688" s="12">
        <v>13</v>
      </c>
      <c r="H688" s="12"/>
      <c r="I688" s="12">
        <v>61</v>
      </c>
      <c r="J688" s="12">
        <f t="shared" si="14"/>
        <v>5261</v>
      </c>
      <c r="K688" s="12">
        <v>130</v>
      </c>
      <c r="L688" s="12">
        <f t="shared" si="22"/>
        <v>683930</v>
      </c>
      <c r="M688" s="12"/>
      <c r="N688" s="12"/>
      <c r="O688" s="12"/>
      <c r="P688" s="12"/>
      <c r="Q688" s="12"/>
      <c r="R688" s="12"/>
      <c r="S688" s="12"/>
      <c r="T688" s="12">
        <f t="shared" si="23"/>
        <v>0</v>
      </c>
      <c r="U688" s="12"/>
      <c r="V688" s="12"/>
      <c r="W688" s="12">
        <f t="shared" ref="W688:W750" si="54">T688-V688</f>
        <v>0</v>
      </c>
      <c r="X688" s="12">
        <f t="shared" ref="X688:X750" si="55">L688+W688</f>
        <v>683930</v>
      </c>
      <c r="Y688" s="12">
        <v>0</v>
      </c>
      <c r="Z688" s="12">
        <v>50</v>
      </c>
      <c r="AA688" s="12">
        <v>0</v>
      </c>
      <c r="AB688" s="12">
        <v>0</v>
      </c>
    </row>
    <row r="689" spans="1:28" s="158" customFormat="1" ht="15" x14ac:dyDescent="0.25">
      <c r="A689" s="12">
        <v>679</v>
      </c>
      <c r="B689" s="12" t="s">
        <v>14</v>
      </c>
      <c r="C689" s="12">
        <v>5338</v>
      </c>
      <c r="D689" s="12">
        <v>358</v>
      </c>
      <c r="E689" s="12" t="s">
        <v>110</v>
      </c>
      <c r="F689" s="12">
        <v>1</v>
      </c>
      <c r="G689" s="12">
        <v>8</v>
      </c>
      <c r="H689" s="12">
        <v>2</v>
      </c>
      <c r="I689" s="12">
        <v>21</v>
      </c>
      <c r="J689" s="12">
        <f t="shared" si="14"/>
        <v>3421</v>
      </c>
      <c r="K689" s="12">
        <v>100</v>
      </c>
      <c r="L689" s="12">
        <f t="shared" si="22"/>
        <v>342100</v>
      </c>
      <c r="M689" s="12"/>
      <c r="N689" s="12"/>
      <c r="O689" s="12"/>
      <c r="P689" s="12"/>
      <c r="Q689" s="12"/>
      <c r="R689" s="12"/>
      <c r="S689" s="12"/>
      <c r="T689" s="12">
        <f t="shared" si="23"/>
        <v>0</v>
      </c>
      <c r="U689" s="12"/>
      <c r="V689" s="12"/>
      <c r="W689" s="12">
        <f t="shared" si="54"/>
        <v>0</v>
      </c>
      <c r="X689" s="12">
        <f t="shared" si="55"/>
        <v>342100</v>
      </c>
      <c r="Y689" s="12">
        <v>0</v>
      </c>
      <c r="Z689" s="12">
        <v>50</v>
      </c>
      <c r="AA689" s="12">
        <v>0</v>
      </c>
      <c r="AB689" s="12">
        <v>0</v>
      </c>
    </row>
    <row r="690" spans="1:28" s="158" customFormat="1" ht="15" x14ac:dyDescent="0.25">
      <c r="A690" s="12">
        <v>680</v>
      </c>
      <c r="B690" s="12" t="s">
        <v>14</v>
      </c>
      <c r="C690" s="12">
        <v>4609</v>
      </c>
      <c r="D690" s="12">
        <v>45</v>
      </c>
      <c r="E690" s="12" t="s">
        <v>110</v>
      </c>
      <c r="F690" s="12">
        <v>1</v>
      </c>
      <c r="G690" s="12"/>
      <c r="H690" s="12"/>
      <c r="I690" s="12">
        <v>40</v>
      </c>
      <c r="J690" s="12">
        <f t="shared" si="14"/>
        <v>40</v>
      </c>
      <c r="K690" s="12">
        <v>430</v>
      </c>
      <c r="L690" s="12">
        <f t="shared" si="22"/>
        <v>17200</v>
      </c>
      <c r="M690" s="12"/>
      <c r="N690" s="12"/>
      <c r="O690" s="12"/>
      <c r="P690" s="12"/>
      <c r="Q690" s="12"/>
      <c r="R690" s="12"/>
      <c r="S690" s="12"/>
      <c r="T690" s="12">
        <f t="shared" si="23"/>
        <v>0</v>
      </c>
      <c r="U690" s="12"/>
      <c r="V690" s="12"/>
      <c r="W690" s="12">
        <f t="shared" si="54"/>
        <v>0</v>
      </c>
      <c r="X690" s="12">
        <f t="shared" si="55"/>
        <v>17200</v>
      </c>
      <c r="Y690" s="12">
        <v>0</v>
      </c>
      <c r="Z690" s="12">
        <v>50</v>
      </c>
      <c r="AA690" s="12">
        <v>0</v>
      </c>
      <c r="AB690" s="12">
        <v>0</v>
      </c>
    </row>
    <row r="691" spans="1:28" s="158" customFormat="1" ht="15" x14ac:dyDescent="0.25">
      <c r="A691" s="12">
        <v>681</v>
      </c>
      <c r="B691" s="12" t="s">
        <v>14</v>
      </c>
      <c r="C691" s="12">
        <v>2052</v>
      </c>
      <c r="D691" s="12">
        <v>172</v>
      </c>
      <c r="E691" s="12" t="s">
        <v>110</v>
      </c>
      <c r="F691" s="12">
        <v>1</v>
      </c>
      <c r="G691" s="12">
        <v>1</v>
      </c>
      <c r="H691" s="12">
        <v>1</v>
      </c>
      <c r="I691" s="12">
        <v>91</v>
      </c>
      <c r="J691" s="12">
        <f t="shared" si="14"/>
        <v>591</v>
      </c>
      <c r="K691" s="12">
        <v>75</v>
      </c>
      <c r="L691" s="12">
        <f t="shared" si="22"/>
        <v>44325</v>
      </c>
      <c r="M691" s="12"/>
      <c r="N691" s="12"/>
      <c r="O691" s="12"/>
      <c r="P691" s="12"/>
      <c r="Q691" s="12"/>
      <c r="R691" s="12"/>
      <c r="S691" s="12"/>
      <c r="T691" s="12">
        <f t="shared" si="23"/>
        <v>0</v>
      </c>
      <c r="U691" s="12"/>
      <c r="V691" s="12"/>
      <c r="W691" s="12">
        <f t="shared" si="54"/>
        <v>0</v>
      </c>
      <c r="X691" s="12">
        <f t="shared" si="55"/>
        <v>44325</v>
      </c>
      <c r="Y691" s="12">
        <v>0</v>
      </c>
      <c r="Z691" s="12">
        <v>50</v>
      </c>
      <c r="AA691" s="12">
        <v>0</v>
      </c>
      <c r="AB691" s="12">
        <v>0</v>
      </c>
    </row>
    <row r="692" spans="1:28" s="158" customFormat="1" ht="15" x14ac:dyDescent="0.25">
      <c r="A692" s="12">
        <v>682</v>
      </c>
      <c r="B692" s="12" t="s">
        <v>14</v>
      </c>
      <c r="C692" s="12">
        <v>4616</v>
      </c>
      <c r="D692" s="12">
        <v>117</v>
      </c>
      <c r="E692" s="12" t="s">
        <v>196</v>
      </c>
      <c r="F692" s="12">
        <v>2</v>
      </c>
      <c r="G692" s="12"/>
      <c r="H692" s="12"/>
      <c r="I692" s="12">
        <v>92</v>
      </c>
      <c r="J692" s="12">
        <f t="shared" si="14"/>
        <v>92</v>
      </c>
      <c r="K692" s="12">
        <v>430</v>
      </c>
      <c r="L692" s="12">
        <f t="shared" si="22"/>
        <v>39560</v>
      </c>
      <c r="M692" s="12">
        <v>1</v>
      </c>
      <c r="N692" s="12" t="s">
        <v>27</v>
      </c>
      <c r="O692" s="12" t="s">
        <v>16</v>
      </c>
      <c r="P692" s="12">
        <v>2</v>
      </c>
      <c r="Q692" s="12">
        <v>198</v>
      </c>
      <c r="R692" s="12"/>
      <c r="S692" s="12">
        <v>6400</v>
      </c>
      <c r="T692" s="12">
        <f t="shared" si="23"/>
        <v>1267200</v>
      </c>
      <c r="U692" s="12">
        <v>30</v>
      </c>
      <c r="V692" s="12">
        <f>T692*85%</f>
        <v>1077120</v>
      </c>
      <c r="W692" s="12">
        <f t="shared" si="54"/>
        <v>190080</v>
      </c>
      <c r="X692" s="12">
        <f t="shared" si="55"/>
        <v>229640</v>
      </c>
      <c r="Y692" s="12">
        <v>0</v>
      </c>
      <c r="Z692" s="12">
        <v>50</v>
      </c>
      <c r="AA692" s="12">
        <v>0</v>
      </c>
      <c r="AB692" s="12">
        <v>0</v>
      </c>
    </row>
    <row r="693" spans="1:28" s="158" customFormat="1" ht="15" x14ac:dyDescent="0.25">
      <c r="A693" s="12">
        <v>683</v>
      </c>
      <c r="B693" s="12" t="s">
        <v>14</v>
      </c>
      <c r="C693" s="12">
        <v>822</v>
      </c>
      <c r="D693" s="12">
        <v>322</v>
      </c>
      <c r="E693" s="12" t="s">
        <v>196</v>
      </c>
      <c r="F693" s="12">
        <v>1</v>
      </c>
      <c r="G693" s="12"/>
      <c r="H693" s="12">
        <v>2</v>
      </c>
      <c r="I693" s="12">
        <v>5</v>
      </c>
      <c r="J693" s="12">
        <f t="shared" si="14"/>
        <v>205</v>
      </c>
      <c r="K693" s="12">
        <v>75</v>
      </c>
      <c r="L693" s="12">
        <f t="shared" si="22"/>
        <v>15375</v>
      </c>
      <c r="M693" s="12"/>
      <c r="N693" s="12"/>
      <c r="O693" s="12"/>
      <c r="P693" s="12"/>
      <c r="Q693" s="12"/>
      <c r="R693" s="12"/>
      <c r="S693" s="12"/>
      <c r="T693" s="12">
        <f t="shared" si="23"/>
        <v>0</v>
      </c>
      <c r="U693" s="12"/>
      <c r="V693" s="12"/>
      <c r="W693" s="12">
        <f t="shared" si="54"/>
        <v>0</v>
      </c>
      <c r="X693" s="12">
        <f t="shared" si="55"/>
        <v>15375</v>
      </c>
      <c r="Y693" s="12">
        <v>0</v>
      </c>
      <c r="Z693" s="12">
        <v>50</v>
      </c>
      <c r="AA693" s="12">
        <v>0</v>
      </c>
      <c r="AB693" s="12">
        <v>0</v>
      </c>
    </row>
    <row r="694" spans="1:28" s="158" customFormat="1" ht="15" x14ac:dyDescent="0.25">
      <c r="A694" s="12">
        <v>684</v>
      </c>
      <c r="B694" s="12" t="s">
        <v>14</v>
      </c>
      <c r="C694" s="12">
        <v>2567</v>
      </c>
      <c r="D694" s="12">
        <v>19</v>
      </c>
      <c r="E694" s="12" t="s">
        <v>196</v>
      </c>
      <c r="F694" s="12">
        <v>1</v>
      </c>
      <c r="G694" s="12">
        <v>6</v>
      </c>
      <c r="H694" s="12">
        <v>3</v>
      </c>
      <c r="I694" s="12">
        <v>35</v>
      </c>
      <c r="J694" s="12">
        <f t="shared" si="14"/>
        <v>2735</v>
      </c>
      <c r="K694" s="12">
        <v>100</v>
      </c>
      <c r="L694" s="12">
        <f t="shared" si="22"/>
        <v>273500</v>
      </c>
      <c r="M694" s="12"/>
      <c r="N694" s="12"/>
      <c r="O694" s="12"/>
      <c r="P694" s="12"/>
      <c r="Q694" s="12"/>
      <c r="R694" s="12"/>
      <c r="S694" s="12"/>
      <c r="T694" s="12">
        <f t="shared" si="23"/>
        <v>0</v>
      </c>
      <c r="U694" s="12"/>
      <c r="V694" s="12"/>
      <c r="W694" s="12">
        <f t="shared" si="54"/>
        <v>0</v>
      </c>
      <c r="X694" s="12">
        <f t="shared" si="55"/>
        <v>273500</v>
      </c>
      <c r="Y694" s="12">
        <v>0</v>
      </c>
      <c r="Z694" s="12">
        <v>50</v>
      </c>
      <c r="AA694" s="12">
        <v>0</v>
      </c>
      <c r="AB694" s="12">
        <v>0</v>
      </c>
    </row>
    <row r="695" spans="1:28" s="158" customFormat="1" ht="15" x14ac:dyDescent="0.25">
      <c r="A695" s="12">
        <v>685</v>
      </c>
      <c r="B695" s="12" t="s">
        <v>14</v>
      </c>
      <c r="C695" s="12">
        <v>4617</v>
      </c>
      <c r="D695" s="12">
        <v>141</v>
      </c>
      <c r="E695" s="12" t="s">
        <v>196</v>
      </c>
      <c r="F695" s="12">
        <v>1</v>
      </c>
      <c r="G695" s="12">
        <v>7</v>
      </c>
      <c r="H695" s="12">
        <v>3</v>
      </c>
      <c r="I695" s="12">
        <v>42</v>
      </c>
      <c r="J695" s="12">
        <f t="shared" ref="J695:J730" si="56">G695*400+H695*100+I695</f>
        <v>3142</v>
      </c>
      <c r="K695" s="12">
        <v>75</v>
      </c>
      <c r="L695" s="12">
        <f t="shared" si="22"/>
        <v>235650</v>
      </c>
      <c r="M695" s="12"/>
      <c r="N695" s="12"/>
      <c r="O695" s="12"/>
      <c r="P695" s="12"/>
      <c r="Q695" s="12"/>
      <c r="R695" s="12"/>
      <c r="S695" s="12"/>
      <c r="T695" s="12">
        <f t="shared" si="23"/>
        <v>0</v>
      </c>
      <c r="U695" s="12"/>
      <c r="V695" s="12"/>
      <c r="W695" s="12">
        <f t="shared" si="54"/>
        <v>0</v>
      </c>
      <c r="X695" s="12">
        <f t="shared" si="55"/>
        <v>235650</v>
      </c>
      <c r="Y695" s="12">
        <v>0</v>
      </c>
      <c r="Z695" s="12">
        <v>50</v>
      </c>
      <c r="AA695" s="12">
        <v>0</v>
      </c>
      <c r="AB695" s="12">
        <v>0</v>
      </c>
    </row>
    <row r="696" spans="1:28" s="158" customFormat="1" ht="15" x14ac:dyDescent="0.25">
      <c r="A696" s="12">
        <v>686</v>
      </c>
      <c r="B696" s="12" t="s">
        <v>14</v>
      </c>
      <c r="C696" s="12">
        <v>510</v>
      </c>
      <c r="D696" s="12">
        <v>267</v>
      </c>
      <c r="E696" s="12" t="s">
        <v>197</v>
      </c>
      <c r="F696" s="12">
        <v>2</v>
      </c>
      <c r="G696" s="12"/>
      <c r="H696" s="12"/>
      <c r="I696" s="12">
        <v>58</v>
      </c>
      <c r="J696" s="12">
        <f t="shared" si="56"/>
        <v>58</v>
      </c>
      <c r="K696" s="12">
        <v>430</v>
      </c>
      <c r="L696" s="12">
        <f t="shared" si="22"/>
        <v>24940</v>
      </c>
      <c r="M696" s="12">
        <v>1</v>
      </c>
      <c r="N696" s="12" t="s">
        <v>27</v>
      </c>
      <c r="O696" s="12" t="s">
        <v>55</v>
      </c>
      <c r="P696" s="12">
        <v>2</v>
      </c>
      <c r="Q696" s="12">
        <v>90</v>
      </c>
      <c r="R696" s="12"/>
      <c r="S696" s="12">
        <v>6400</v>
      </c>
      <c r="T696" s="12">
        <f t="shared" si="23"/>
        <v>576000</v>
      </c>
      <c r="U696" s="12">
        <v>5</v>
      </c>
      <c r="V696" s="12">
        <f>T696*5%</f>
        <v>28800</v>
      </c>
      <c r="W696" s="12">
        <f t="shared" si="54"/>
        <v>547200</v>
      </c>
      <c r="X696" s="12">
        <f t="shared" si="55"/>
        <v>572140</v>
      </c>
      <c r="Y696" s="12">
        <v>0</v>
      </c>
      <c r="Z696" s="12">
        <v>50</v>
      </c>
      <c r="AA696" s="12">
        <v>0</v>
      </c>
      <c r="AB696" s="12">
        <v>0</v>
      </c>
    </row>
    <row r="697" spans="1:28" s="158" customFormat="1" ht="15" x14ac:dyDescent="0.25">
      <c r="A697" s="12">
        <v>687</v>
      </c>
      <c r="B697" s="12" t="s">
        <v>198</v>
      </c>
      <c r="C697" s="12"/>
      <c r="D697" s="12"/>
      <c r="E697" s="12" t="s">
        <v>199</v>
      </c>
      <c r="F697" s="12">
        <v>2</v>
      </c>
      <c r="G697" s="12"/>
      <c r="H697" s="12"/>
      <c r="I697" s="12"/>
      <c r="J697" s="12">
        <f t="shared" si="56"/>
        <v>0</v>
      </c>
      <c r="K697" s="12"/>
      <c r="L697" s="12">
        <f t="shared" si="22"/>
        <v>0</v>
      </c>
      <c r="M697" s="12">
        <v>1</v>
      </c>
      <c r="N697" s="12" t="s">
        <v>27</v>
      </c>
      <c r="O697" s="12" t="s">
        <v>16</v>
      </c>
      <c r="P697" s="12">
        <v>2</v>
      </c>
      <c r="Q697" s="12">
        <v>90</v>
      </c>
      <c r="R697" s="12"/>
      <c r="S697" s="12">
        <v>6400</v>
      </c>
      <c r="T697" s="12">
        <f t="shared" si="23"/>
        <v>576000</v>
      </c>
      <c r="U697" s="12">
        <v>10</v>
      </c>
      <c r="V697" s="12">
        <f>T697*30%</f>
        <v>172800</v>
      </c>
      <c r="W697" s="12">
        <f t="shared" si="54"/>
        <v>403200</v>
      </c>
      <c r="X697" s="12">
        <f t="shared" si="55"/>
        <v>403200</v>
      </c>
      <c r="Y697" s="12">
        <v>0</v>
      </c>
      <c r="Z697" s="12">
        <v>0</v>
      </c>
      <c r="AA697" s="12">
        <v>403200</v>
      </c>
      <c r="AB697" s="12">
        <v>0.02</v>
      </c>
    </row>
    <row r="698" spans="1:28" s="158" customFormat="1" ht="15" x14ac:dyDescent="0.25">
      <c r="A698" s="12">
        <v>688</v>
      </c>
      <c r="B698" s="12" t="s">
        <v>14</v>
      </c>
      <c r="C698" s="12">
        <v>2566</v>
      </c>
      <c r="D698" s="12">
        <v>18</v>
      </c>
      <c r="E698" s="12" t="s">
        <v>199</v>
      </c>
      <c r="F698" s="12">
        <v>1</v>
      </c>
      <c r="G698" s="12">
        <v>17</v>
      </c>
      <c r="H698" s="12">
        <v>3</v>
      </c>
      <c r="I698" s="12">
        <v>13</v>
      </c>
      <c r="J698" s="12">
        <f t="shared" si="56"/>
        <v>7113</v>
      </c>
      <c r="K698" s="12">
        <v>100</v>
      </c>
      <c r="L698" s="12">
        <f t="shared" si="22"/>
        <v>711300</v>
      </c>
      <c r="M698" s="12"/>
      <c r="N698" s="12"/>
      <c r="O698" s="12"/>
      <c r="P698" s="12"/>
      <c r="Q698" s="12"/>
      <c r="R698" s="12"/>
      <c r="S698" s="12"/>
      <c r="T698" s="12">
        <f t="shared" si="23"/>
        <v>0</v>
      </c>
      <c r="U698" s="12"/>
      <c r="V698" s="12"/>
      <c r="W698" s="12">
        <f t="shared" si="54"/>
        <v>0</v>
      </c>
      <c r="X698" s="12">
        <f t="shared" si="55"/>
        <v>711300</v>
      </c>
      <c r="Y698" s="12">
        <v>0</v>
      </c>
      <c r="Z698" s="12">
        <v>50</v>
      </c>
      <c r="AA698" s="12">
        <v>0</v>
      </c>
      <c r="AB698" s="12">
        <v>0</v>
      </c>
    </row>
    <row r="699" spans="1:28" s="158" customFormat="1" ht="15" x14ac:dyDescent="0.25">
      <c r="A699" s="12">
        <v>689</v>
      </c>
      <c r="B699" s="12" t="s">
        <v>14</v>
      </c>
      <c r="C699" s="12">
        <v>5285</v>
      </c>
      <c r="D699" s="12">
        <v>163</v>
      </c>
      <c r="E699" s="12" t="s">
        <v>199</v>
      </c>
      <c r="F699" s="12">
        <v>1</v>
      </c>
      <c r="G699" s="12">
        <v>2</v>
      </c>
      <c r="H699" s="12"/>
      <c r="I699" s="12">
        <v>99</v>
      </c>
      <c r="J699" s="12">
        <f t="shared" si="56"/>
        <v>899</v>
      </c>
      <c r="K699" s="12">
        <v>100</v>
      </c>
      <c r="L699" s="12">
        <f t="shared" si="22"/>
        <v>89900</v>
      </c>
      <c r="M699" s="12"/>
      <c r="N699" s="12"/>
      <c r="O699" s="12"/>
      <c r="P699" s="12"/>
      <c r="Q699" s="12"/>
      <c r="R699" s="12"/>
      <c r="S699" s="12"/>
      <c r="T699" s="12">
        <f t="shared" si="23"/>
        <v>0</v>
      </c>
      <c r="U699" s="12"/>
      <c r="V699" s="12"/>
      <c r="W699" s="12">
        <f t="shared" si="54"/>
        <v>0</v>
      </c>
      <c r="X699" s="12">
        <f t="shared" si="55"/>
        <v>89900</v>
      </c>
      <c r="Y699" s="12">
        <v>0</v>
      </c>
      <c r="Z699" s="12">
        <v>50</v>
      </c>
      <c r="AA699" s="12">
        <v>0</v>
      </c>
      <c r="AB699" s="12">
        <v>0</v>
      </c>
    </row>
    <row r="700" spans="1:28" s="158" customFormat="1" ht="15" x14ac:dyDescent="0.25">
      <c r="A700" s="12">
        <v>690</v>
      </c>
      <c r="B700" s="12" t="s">
        <v>14</v>
      </c>
      <c r="C700" s="12">
        <v>4217</v>
      </c>
      <c r="D700" s="12">
        <v>18</v>
      </c>
      <c r="E700" s="12" t="s">
        <v>200</v>
      </c>
      <c r="F700" s="12">
        <v>2</v>
      </c>
      <c r="G700" s="12"/>
      <c r="H700" s="12"/>
      <c r="I700" s="12">
        <v>31</v>
      </c>
      <c r="J700" s="12">
        <f t="shared" si="56"/>
        <v>31</v>
      </c>
      <c r="K700" s="12">
        <v>430</v>
      </c>
      <c r="L700" s="12">
        <f t="shared" si="22"/>
        <v>13330</v>
      </c>
      <c r="M700" s="12">
        <v>1</v>
      </c>
      <c r="N700" s="12" t="s">
        <v>27</v>
      </c>
      <c r="O700" s="12" t="s">
        <v>55</v>
      </c>
      <c r="P700" s="12">
        <v>2</v>
      </c>
      <c r="Q700" s="12">
        <v>64</v>
      </c>
      <c r="R700" s="12"/>
      <c r="S700" s="12">
        <v>6400</v>
      </c>
      <c r="T700" s="12">
        <f t="shared" si="23"/>
        <v>409600</v>
      </c>
      <c r="U700" s="12">
        <v>30</v>
      </c>
      <c r="V700" s="12">
        <f>T700*50%</f>
        <v>204800</v>
      </c>
      <c r="W700" s="12">
        <f t="shared" si="54"/>
        <v>204800</v>
      </c>
      <c r="X700" s="12">
        <f t="shared" si="55"/>
        <v>218130</v>
      </c>
      <c r="Y700" s="12">
        <v>0</v>
      </c>
      <c r="Z700" s="12">
        <v>50</v>
      </c>
      <c r="AA700" s="12">
        <v>0</v>
      </c>
      <c r="AB700" s="12">
        <v>0</v>
      </c>
    </row>
    <row r="701" spans="1:28" s="158" customFormat="1" ht="15" x14ac:dyDescent="0.25">
      <c r="A701" s="12">
        <v>691</v>
      </c>
      <c r="B701" s="12" t="s">
        <v>14</v>
      </c>
      <c r="C701" s="12">
        <v>5434</v>
      </c>
      <c r="D701" s="12">
        <v>81</v>
      </c>
      <c r="E701" s="12" t="s">
        <v>201</v>
      </c>
      <c r="F701" s="12">
        <v>2</v>
      </c>
      <c r="G701" s="12"/>
      <c r="H701" s="12"/>
      <c r="I701" s="12">
        <v>51</v>
      </c>
      <c r="J701" s="12">
        <f t="shared" si="56"/>
        <v>51</v>
      </c>
      <c r="K701" s="12">
        <v>430</v>
      </c>
      <c r="L701" s="12">
        <f t="shared" si="22"/>
        <v>21930</v>
      </c>
      <c r="M701" s="12">
        <v>1</v>
      </c>
      <c r="N701" s="12" t="s">
        <v>27</v>
      </c>
      <c r="O701" s="12" t="s">
        <v>16</v>
      </c>
      <c r="P701" s="12">
        <v>2</v>
      </c>
      <c r="Q701" s="12">
        <v>93</v>
      </c>
      <c r="R701" s="12"/>
      <c r="S701" s="12">
        <v>6400</v>
      </c>
      <c r="T701" s="12">
        <f t="shared" si="23"/>
        <v>595200</v>
      </c>
      <c r="U701" s="12">
        <v>30</v>
      </c>
      <c r="V701" s="12">
        <f>T701*85%</f>
        <v>505920</v>
      </c>
      <c r="W701" s="12">
        <f t="shared" si="54"/>
        <v>89280</v>
      </c>
      <c r="X701" s="12">
        <f t="shared" si="55"/>
        <v>111210</v>
      </c>
      <c r="Y701" s="12">
        <v>0</v>
      </c>
      <c r="Z701" s="12">
        <v>50</v>
      </c>
      <c r="AA701" s="12">
        <v>0</v>
      </c>
      <c r="AB701" s="12">
        <v>0</v>
      </c>
    </row>
    <row r="702" spans="1:28" s="158" customFormat="1" ht="15" x14ac:dyDescent="0.25">
      <c r="A702" s="12">
        <v>692</v>
      </c>
      <c r="B702" s="12" t="s">
        <v>14</v>
      </c>
      <c r="C702" s="12">
        <v>2001</v>
      </c>
      <c r="D702" s="12">
        <v>87</v>
      </c>
      <c r="E702" s="12" t="s">
        <v>201</v>
      </c>
      <c r="F702" s="12">
        <v>1</v>
      </c>
      <c r="G702" s="12">
        <v>15</v>
      </c>
      <c r="H702" s="12">
        <v>3</v>
      </c>
      <c r="I702" s="12">
        <v>2</v>
      </c>
      <c r="J702" s="12">
        <f t="shared" si="56"/>
        <v>6302</v>
      </c>
      <c r="K702" s="12">
        <v>100</v>
      </c>
      <c r="L702" s="12">
        <f t="shared" si="22"/>
        <v>630200</v>
      </c>
      <c r="M702" s="12"/>
      <c r="N702" s="12"/>
      <c r="O702" s="12"/>
      <c r="P702" s="12"/>
      <c r="Q702" s="12"/>
      <c r="R702" s="12"/>
      <c r="S702" s="12"/>
      <c r="T702" s="12">
        <f t="shared" si="23"/>
        <v>0</v>
      </c>
      <c r="U702" s="12"/>
      <c r="V702" s="12"/>
      <c r="W702" s="12">
        <f t="shared" si="54"/>
        <v>0</v>
      </c>
      <c r="X702" s="12">
        <f t="shared" si="55"/>
        <v>630200</v>
      </c>
      <c r="Y702" s="12">
        <v>0</v>
      </c>
      <c r="Z702" s="12">
        <v>50</v>
      </c>
      <c r="AA702" s="12">
        <v>0</v>
      </c>
      <c r="AB702" s="12">
        <v>0</v>
      </c>
    </row>
    <row r="703" spans="1:28" s="158" customFormat="1" ht="15" x14ac:dyDescent="0.25">
      <c r="A703" s="12">
        <v>693</v>
      </c>
      <c r="B703" s="12" t="s">
        <v>14</v>
      </c>
      <c r="C703" s="12"/>
      <c r="D703" s="12">
        <v>46</v>
      </c>
      <c r="E703" s="12" t="s">
        <v>201</v>
      </c>
      <c r="F703" s="12">
        <v>1</v>
      </c>
      <c r="G703" s="12"/>
      <c r="H703" s="12">
        <v>2</v>
      </c>
      <c r="I703" s="12">
        <v>82</v>
      </c>
      <c r="J703" s="12">
        <f t="shared" si="56"/>
        <v>282</v>
      </c>
      <c r="K703" s="12">
        <v>430</v>
      </c>
      <c r="L703" s="12">
        <f t="shared" si="22"/>
        <v>121260</v>
      </c>
      <c r="M703" s="12"/>
      <c r="N703" s="12"/>
      <c r="O703" s="12"/>
      <c r="P703" s="12"/>
      <c r="Q703" s="12"/>
      <c r="R703" s="12"/>
      <c r="S703" s="12"/>
      <c r="T703" s="12">
        <f t="shared" si="23"/>
        <v>0</v>
      </c>
      <c r="U703" s="12"/>
      <c r="V703" s="12"/>
      <c r="W703" s="12">
        <f t="shared" si="54"/>
        <v>0</v>
      </c>
      <c r="X703" s="12">
        <f t="shared" si="55"/>
        <v>121260</v>
      </c>
      <c r="Y703" s="12">
        <v>0</v>
      </c>
      <c r="Z703" s="12">
        <v>50</v>
      </c>
      <c r="AA703" s="12">
        <v>0</v>
      </c>
      <c r="AB703" s="12">
        <v>0</v>
      </c>
    </row>
    <row r="704" spans="1:28" s="158" customFormat="1" ht="15" x14ac:dyDescent="0.25">
      <c r="A704" s="12">
        <v>694</v>
      </c>
      <c r="B704" s="12" t="s">
        <v>14</v>
      </c>
      <c r="C704" s="12">
        <v>564</v>
      </c>
      <c r="D704" s="12">
        <v>17</v>
      </c>
      <c r="E704" s="12" t="s">
        <v>201</v>
      </c>
      <c r="F704" s="12">
        <v>1</v>
      </c>
      <c r="G704" s="12"/>
      <c r="H704" s="12">
        <v>2</v>
      </c>
      <c r="I704" s="12">
        <v>89</v>
      </c>
      <c r="J704" s="12">
        <f t="shared" si="56"/>
        <v>289</v>
      </c>
      <c r="K704" s="12">
        <v>430</v>
      </c>
      <c r="L704" s="12">
        <f t="shared" si="22"/>
        <v>124270</v>
      </c>
      <c r="M704" s="12"/>
      <c r="N704" s="12"/>
      <c r="O704" s="12"/>
      <c r="P704" s="12"/>
      <c r="Q704" s="12"/>
      <c r="R704" s="12"/>
      <c r="S704" s="12"/>
      <c r="T704" s="12">
        <f t="shared" si="23"/>
        <v>0</v>
      </c>
      <c r="U704" s="12"/>
      <c r="V704" s="12"/>
      <c r="W704" s="12">
        <f t="shared" si="54"/>
        <v>0</v>
      </c>
      <c r="X704" s="12">
        <f t="shared" si="55"/>
        <v>124270</v>
      </c>
      <c r="Y704" s="12">
        <v>0</v>
      </c>
      <c r="Z704" s="12">
        <v>50</v>
      </c>
      <c r="AA704" s="12">
        <v>0</v>
      </c>
      <c r="AB704" s="12">
        <v>0</v>
      </c>
    </row>
    <row r="705" spans="1:28" s="158" customFormat="1" ht="15" x14ac:dyDescent="0.25">
      <c r="A705" s="12">
        <v>695</v>
      </c>
      <c r="B705" s="12" t="s">
        <v>14</v>
      </c>
      <c r="C705" s="12">
        <v>2000</v>
      </c>
      <c r="D705" s="12">
        <v>86</v>
      </c>
      <c r="E705" s="12" t="s">
        <v>201</v>
      </c>
      <c r="F705" s="12">
        <v>1</v>
      </c>
      <c r="G705" s="12">
        <v>5</v>
      </c>
      <c r="H705" s="12">
        <v>2</v>
      </c>
      <c r="I705" s="12">
        <v>81</v>
      </c>
      <c r="J705" s="12">
        <f t="shared" si="56"/>
        <v>2281</v>
      </c>
      <c r="K705" s="12">
        <v>100</v>
      </c>
      <c r="L705" s="12">
        <f t="shared" si="22"/>
        <v>228100</v>
      </c>
      <c r="M705" s="12"/>
      <c r="N705" s="12"/>
      <c r="O705" s="12"/>
      <c r="P705" s="12"/>
      <c r="Q705" s="12"/>
      <c r="R705" s="12"/>
      <c r="S705" s="12"/>
      <c r="T705" s="12">
        <f t="shared" si="23"/>
        <v>0</v>
      </c>
      <c r="U705" s="12"/>
      <c r="V705" s="12"/>
      <c r="W705" s="12">
        <f t="shared" si="54"/>
        <v>0</v>
      </c>
      <c r="X705" s="12">
        <f t="shared" si="55"/>
        <v>228100</v>
      </c>
      <c r="Y705" s="12">
        <v>0</v>
      </c>
      <c r="Z705" s="12">
        <v>50</v>
      </c>
      <c r="AA705" s="12">
        <v>0</v>
      </c>
      <c r="AB705" s="12">
        <v>0</v>
      </c>
    </row>
    <row r="706" spans="1:28" s="158" customFormat="1" ht="15" x14ac:dyDescent="0.25">
      <c r="A706" s="12">
        <v>696</v>
      </c>
      <c r="B706" s="12" t="s">
        <v>24</v>
      </c>
      <c r="C706" s="12"/>
      <c r="D706" s="12"/>
      <c r="E706" s="12" t="s">
        <v>201</v>
      </c>
      <c r="F706" s="12">
        <v>1</v>
      </c>
      <c r="G706" s="12">
        <v>15</v>
      </c>
      <c r="H706" s="12">
        <v>2</v>
      </c>
      <c r="I706" s="12"/>
      <c r="J706" s="12">
        <f t="shared" si="56"/>
        <v>6200</v>
      </c>
      <c r="K706" s="12">
        <v>75</v>
      </c>
      <c r="L706" s="12">
        <f t="shared" si="22"/>
        <v>465000</v>
      </c>
      <c r="M706" s="12"/>
      <c r="N706" s="12"/>
      <c r="O706" s="12"/>
      <c r="P706" s="12"/>
      <c r="Q706" s="12"/>
      <c r="R706" s="12"/>
      <c r="S706" s="12"/>
      <c r="T706" s="12">
        <f t="shared" si="23"/>
        <v>0</v>
      </c>
      <c r="U706" s="12"/>
      <c r="V706" s="12"/>
      <c r="W706" s="12">
        <f t="shared" si="54"/>
        <v>0</v>
      </c>
      <c r="X706" s="12">
        <f t="shared" si="55"/>
        <v>465000</v>
      </c>
      <c r="Y706" s="12">
        <v>0</v>
      </c>
      <c r="Z706" s="12">
        <v>0</v>
      </c>
      <c r="AA706" s="12">
        <v>465000</v>
      </c>
      <c r="AB706" s="12">
        <v>0.01</v>
      </c>
    </row>
    <row r="707" spans="1:28" s="158" customFormat="1" ht="15" x14ac:dyDescent="0.25">
      <c r="A707" s="12">
        <v>697</v>
      </c>
      <c r="B707" s="12" t="s">
        <v>14</v>
      </c>
      <c r="C707" s="12">
        <v>3874</v>
      </c>
      <c r="D707" s="12">
        <v>243</v>
      </c>
      <c r="E707" s="12" t="s">
        <v>202</v>
      </c>
      <c r="F707" s="12">
        <v>2</v>
      </c>
      <c r="G707" s="12">
        <v>5</v>
      </c>
      <c r="H707" s="12">
        <v>3</v>
      </c>
      <c r="I707" s="12">
        <v>1</v>
      </c>
      <c r="J707" s="12">
        <f t="shared" si="56"/>
        <v>2301</v>
      </c>
      <c r="K707" s="12">
        <v>280</v>
      </c>
      <c r="L707" s="12">
        <f t="shared" si="22"/>
        <v>644280</v>
      </c>
      <c r="M707" s="12">
        <v>1</v>
      </c>
      <c r="N707" s="12" t="s">
        <v>27</v>
      </c>
      <c r="O707" s="12" t="s">
        <v>16</v>
      </c>
      <c r="P707" s="12">
        <v>2</v>
      </c>
      <c r="Q707" s="12">
        <v>108</v>
      </c>
      <c r="R707" s="12"/>
      <c r="S707" s="12">
        <v>6400</v>
      </c>
      <c r="T707" s="12">
        <f t="shared" si="23"/>
        <v>691200</v>
      </c>
      <c r="U707" s="12">
        <v>30</v>
      </c>
      <c r="V707" s="12">
        <f>T707*85%</f>
        <v>587520</v>
      </c>
      <c r="W707" s="12">
        <f t="shared" si="54"/>
        <v>103680</v>
      </c>
      <c r="X707" s="12">
        <f t="shared" si="55"/>
        <v>747960</v>
      </c>
      <c r="Y707" s="12">
        <v>0</v>
      </c>
      <c r="Z707" s="12">
        <v>50</v>
      </c>
      <c r="AA707" s="12">
        <v>0</v>
      </c>
      <c r="AB707" s="12">
        <v>0</v>
      </c>
    </row>
    <row r="708" spans="1:28" s="158" customFormat="1" ht="15" x14ac:dyDescent="0.25">
      <c r="A708" s="12">
        <v>698</v>
      </c>
      <c r="B708" s="12" t="s">
        <v>14</v>
      </c>
      <c r="C708" s="12">
        <v>1893</v>
      </c>
      <c r="D708" s="12">
        <v>233</v>
      </c>
      <c r="E708" s="12" t="s">
        <v>202</v>
      </c>
      <c r="F708" s="12">
        <v>1</v>
      </c>
      <c r="G708" s="12">
        <v>17</v>
      </c>
      <c r="H708" s="12"/>
      <c r="I708" s="12">
        <v>28</v>
      </c>
      <c r="J708" s="12">
        <f t="shared" si="56"/>
        <v>6828</v>
      </c>
      <c r="K708" s="12">
        <v>75</v>
      </c>
      <c r="L708" s="12">
        <f t="shared" si="22"/>
        <v>512100</v>
      </c>
      <c r="M708" s="12"/>
      <c r="N708" s="12"/>
      <c r="O708" s="12"/>
      <c r="P708" s="12"/>
      <c r="Q708" s="12"/>
      <c r="R708" s="12"/>
      <c r="S708" s="12"/>
      <c r="T708" s="12">
        <f t="shared" si="23"/>
        <v>0</v>
      </c>
      <c r="U708" s="12"/>
      <c r="V708" s="12"/>
      <c r="W708" s="12">
        <f t="shared" si="54"/>
        <v>0</v>
      </c>
      <c r="X708" s="12">
        <f t="shared" si="55"/>
        <v>512100</v>
      </c>
      <c r="Y708" s="12">
        <v>0</v>
      </c>
      <c r="Z708" s="12">
        <v>50</v>
      </c>
      <c r="AA708" s="12">
        <v>0</v>
      </c>
      <c r="AB708" s="12">
        <v>0</v>
      </c>
    </row>
    <row r="709" spans="1:28" s="158" customFormat="1" ht="15" x14ac:dyDescent="0.25">
      <c r="A709" s="12">
        <v>699</v>
      </c>
      <c r="B709" s="12" t="s">
        <v>14</v>
      </c>
      <c r="C709" s="12">
        <v>2789</v>
      </c>
      <c r="D709" s="12">
        <v>10</v>
      </c>
      <c r="E709" s="12" t="s">
        <v>202</v>
      </c>
      <c r="F709" s="12">
        <v>1</v>
      </c>
      <c r="G709" s="12">
        <v>55</v>
      </c>
      <c r="H709" s="12">
        <v>2</v>
      </c>
      <c r="I709" s="12">
        <v>67</v>
      </c>
      <c r="J709" s="12">
        <f t="shared" si="56"/>
        <v>22267</v>
      </c>
      <c r="K709" s="12">
        <v>100</v>
      </c>
      <c r="L709" s="12">
        <f t="shared" si="22"/>
        <v>2226700</v>
      </c>
      <c r="M709" s="12"/>
      <c r="N709" s="12"/>
      <c r="O709" s="12"/>
      <c r="P709" s="12"/>
      <c r="Q709" s="12"/>
      <c r="R709" s="12"/>
      <c r="S709" s="12"/>
      <c r="T709" s="12">
        <f t="shared" si="23"/>
        <v>0</v>
      </c>
      <c r="U709" s="12"/>
      <c r="V709" s="12"/>
      <c r="W709" s="12">
        <f t="shared" si="54"/>
        <v>0</v>
      </c>
      <c r="X709" s="12">
        <f t="shared" si="55"/>
        <v>2226700</v>
      </c>
      <c r="Y709" s="12">
        <v>0</v>
      </c>
      <c r="Z709" s="12">
        <v>50</v>
      </c>
      <c r="AA709" s="12">
        <v>0</v>
      </c>
      <c r="AB709" s="12">
        <v>0</v>
      </c>
    </row>
    <row r="710" spans="1:28" s="158" customFormat="1" ht="15" x14ac:dyDescent="0.25">
      <c r="A710" s="12">
        <v>700</v>
      </c>
      <c r="B710" s="12" t="s">
        <v>14</v>
      </c>
      <c r="C710" s="12">
        <v>1552</v>
      </c>
      <c r="D710" s="12">
        <v>409</v>
      </c>
      <c r="E710" s="12" t="s">
        <v>202</v>
      </c>
      <c r="F710" s="12">
        <v>1</v>
      </c>
      <c r="G710" s="12">
        <v>13</v>
      </c>
      <c r="H710" s="12">
        <v>3</v>
      </c>
      <c r="I710" s="12"/>
      <c r="J710" s="12">
        <f t="shared" si="56"/>
        <v>5500</v>
      </c>
      <c r="K710" s="12">
        <v>75</v>
      </c>
      <c r="L710" s="12">
        <f t="shared" si="22"/>
        <v>412500</v>
      </c>
      <c r="M710" s="12"/>
      <c r="N710" s="12"/>
      <c r="O710" s="12"/>
      <c r="P710" s="12"/>
      <c r="Q710" s="12"/>
      <c r="R710" s="12"/>
      <c r="S710" s="12"/>
      <c r="T710" s="12">
        <f t="shared" si="23"/>
        <v>0</v>
      </c>
      <c r="U710" s="12"/>
      <c r="V710" s="12"/>
      <c r="W710" s="12">
        <f t="shared" si="54"/>
        <v>0</v>
      </c>
      <c r="X710" s="12">
        <f t="shared" si="55"/>
        <v>412500</v>
      </c>
      <c r="Y710" s="12">
        <v>0</v>
      </c>
      <c r="Z710" s="12">
        <v>50</v>
      </c>
      <c r="AA710" s="12">
        <v>0</v>
      </c>
      <c r="AB710" s="12">
        <v>0</v>
      </c>
    </row>
    <row r="711" spans="1:28" s="158" customFormat="1" ht="15" x14ac:dyDescent="0.25">
      <c r="A711" s="12">
        <v>701</v>
      </c>
      <c r="B711" s="12"/>
      <c r="C711" s="12"/>
      <c r="D711" s="12"/>
      <c r="E711" s="12" t="s">
        <v>203</v>
      </c>
      <c r="F711" s="12">
        <v>2</v>
      </c>
      <c r="G711" s="12"/>
      <c r="H711" s="12"/>
      <c r="I711" s="12"/>
      <c r="J711" s="12">
        <f t="shared" si="56"/>
        <v>0</v>
      </c>
      <c r="K711" s="12"/>
      <c r="L711" s="12">
        <f t="shared" si="22"/>
        <v>0</v>
      </c>
      <c r="M711" s="12">
        <v>1</v>
      </c>
      <c r="N711" s="12" t="s">
        <v>27</v>
      </c>
      <c r="O711" s="12" t="s">
        <v>16</v>
      </c>
      <c r="P711" s="12">
        <v>2</v>
      </c>
      <c r="Q711" s="12">
        <v>125</v>
      </c>
      <c r="R711" s="12"/>
      <c r="S711" s="12">
        <v>6400</v>
      </c>
      <c r="T711" s="12">
        <f t="shared" si="23"/>
        <v>800000</v>
      </c>
      <c r="U711" s="12">
        <v>20</v>
      </c>
      <c r="V711" s="12">
        <f>T711*75%</f>
        <v>600000</v>
      </c>
      <c r="W711" s="12">
        <f t="shared" si="54"/>
        <v>200000</v>
      </c>
      <c r="X711" s="12">
        <f t="shared" si="55"/>
        <v>200000</v>
      </c>
      <c r="Y711" s="12">
        <v>0</v>
      </c>
      <c r="Z711" s="12">
        <v>0</v>
      </c>
      <c r="AA711" s="12">
        <v>200000</v>
      </c>
      <c r="AB711" s="12">
        <v>0.02</v>
      </c>
    </row>
    <row r="712" spans="1:28" s="158" customFormat="1" ht="15" x14ac:dyDescent="0.25">
      <c r="A712" s="12">
        <v>702</v>
      </c>
      <c r="B712" s="12" t="s">
        <v>14</v>
      </c>
      <c r="C712" s="12">
        <v>3532</v>
      </c>
      <c r="D712" s="12">
        <v>612</v>
      </c>
      <c r="E712" s="12" t="s">
        <v>203</v>
      </c>
      <c r="F712" s="12">
        <v>1</v>
      </c>
      <c r="G712" s="12">
        <v>13</v>
      </c>
      <c r="H712" s="12">
        <v>3</v>
      </c>
      <c r="I712" s="12">
        <v>85</v>
      </c>
      <c r="J712" s="12">
        <f t="shared" si="56"/>
        <v>5585</v>
      </c>
      <c r="K712" s="12">
        <v>100</v>
      </c>
      <c r="L712" s="12">
        <f t="shared" si="22"/>
        <v>558500</v>
      </c>
      <c r="M712" s="12"/>
      <c r="N712" s="12"/>
      <c r="O712" s="12"/>
      <c r="P712" s="12"/>
      <c r="Q712" s="12"/>
      <c r="R712" s="12"/>
      <c r="S712" s="12"/>
      <c r="T712" s="12">
        <f t="shared" si="23"/>
        <v>0</v>
      </c>
      <c r="U712" s="12"/>
      <c r="V712" s="12"/>
      <c r="W712" s="12">
        <f t="shared" si="54"/>
        <v>0</v>
      </c>
      <c r="X712" s="12">
        <f t="shared" si="55"/>
        <v>558500</v>
      </c>
      <c r="Y712" s="12">
        <v>0</v>
      </c>
      <c r="Z712" s="12">
        <v>50</v>
      </c>
      <c r="AA712" s="12">
        <v>0</v>
      </c>
      <c r="AB712" s="12">
        <v>0</v>
      </c>
    </row>
    <row r="713" spans="1:28" s="158" customFormat="1" ht="15" x14ac:dyDescent="0.25">
      <c r="A713" s="12">
        <v>703</v>
      </c>
      <c r="B713" s="12" t="s">
        <v>14</v>
      </c>
      <c r="C713" s="12"/>
      <c r="D713" s="12">
        <v>215</v>
      </c>
      <c r="E713" s="12" t="s">
        <v>204</v>
      </c>
      <c r="F713" s="12">
        <v>2</v>
      </c>
      <c r="G713" s="12"/>
      <c r="H713" s="12"/>
      <c r="I713" s="12">
        <v>73</v>
      </c>
      <c r="J713" s="12">
        <f t="shared" si="56"/>
        <v>73</v>
      </c>
      <c r="K713" s="12">
        <v>430</v>
      </c>
      <c r="L713" s="12">
        <f t="shared" si="22"/>
        <v>31390</v>
      </c>
      <c r="M713" s="12">
        <v>1</v>
      </c>
      <c r="N713" s="12" t="s">
        <v>27</v>
      </c>
      <c r="O713" s="12" t="s">
        <v>16</v>
      </c>
      <c r="P713" s="12">
        <v>2</v>
      </c>
      <c r="Q713" s="12">
        <v>180</v>
      </c>
      <c r="R713" s="12"/>
      <c r="S713" s="12">
        <v>6400</v>
      </c>
      <c r="T713" s="12">
        <f t="shared" si="23"/>
        <v>1152000</v>
      </c>
      <c r="U713" s="12">
        <v>30</v>
      </c>
      <c r="V713" s="12">
        <f>T713*85%</f>
        <v>979200</v>
      </c>
      <c r="W713" s="12">
        <f t="shared" si="54"/>
        <v>172800</v>
      </c>
      <c r="X713" s="12">
        <f t="shared" si="55"/>
        <v>204190</v>
      </c>
      <c r="Y713" s="12">
        <v>0</v>
      </c>
      <c r="Z713" s="12">
        <v>50</v>
      </c>
      <c r="AA713" s="12">
        <v>0</v>
      </c>
      <c r="AB713" s="12">
        <v>0</v>
      </c>
    </row>
    <row r="714" spans="1:28" s="158" customFormat="1" ht="15" x14ac:dyDescent="0.25">
      <c r="A714" s="12">
        <v>704</v>
      </c>
      <c r="B714" s="12" t="s">
        <v>14</v>
      </c>
      <c r="C714" s="12">
        <v>3769</v>
      </c>
      <c r="D714" s="12">
        <v>541</v>
      </c>
      <c r="E714" s="12" t="s">
        <v>204</v>
      </c>
      <c r="F714" s="12">
        <v>1</v>
      </c>
      <c r="G714" s="12"/>
      <c r="H714" s="12"/>
      <c r="I714" s="12">
        <v>54</v>
      </c>
      <c r="J714" s="12">
        <f t="shared" si="56"/>
        <v>54</v>
      </c>
      <c r="K714" s="12">
        <v>430</v>
      </c>
      <c r="L714" s="12">
        <f t="shared" si="22"/>
        <v>23220</v>
      </c>
      <c r="M714" s="12"/>
      <c r="N714" s="12"/>
      <c r="O714" s="12"/>
      <c r="P714" s="12"/>
      <c r="Q714" s="12"/>
      <c r="R714" s="12"/>
      <c r="S714" s="12"/>
      <c r="T714" s="12">
        <f t="shared" si="23"/>
        <v>0</v>
      </c>
      <c r="U714" s="12"/>
      <c r="V714" s="12"/>
      <c r="W714" s="12">
        <f t="shared" si="54"/>
        <v>0</v>
      </c>
      <c r="X714" s="12">
        <f t="shared" si="55"/>
        <v>23220</v>
      </c>
      <c r="Y714" s="12">
        <v>0</v>
      </c>
      <c r="Z714" s="12">
        <v>50</v>
      </c>
      <c r="AA714" s="12">
        <v>0</v>
      </c>
      <c r="AB714" s="12">
        <v>0</v>
      </c>
    </row>
    <row r="715" spans="1:28" s="158" customFormat="1" ht="15" x14ac:dyDescent="0.25">
      <c r="A715" s="12">
        <v>705</v>
      </c>
      <c r="B715" s="12" t="s">
        <v>14</v>
      </c>
      <c r="C715" s="12"/>
      <c r="D715" s="12">
        <v>108</v>
      </c>
      <c r="E715" s="12" t="s">
        <v>204</v>
      </c>
      <c r="F715" s="12">
        <v>1</v>
      </c>
      <c r="G715" s="12"/>
      <c r="H715" s="12">
        <v>1</v>
      </c>
      <c r="I715" s="12">
        <v>57</v>
      </c>
      <c r="J715" s="12">
        <f t="shared" si="56"/>
        <v>157</v>
      </c>
      <c r="K715" s="12">
        <v>430</v>
      </c>
      <c r="L715" s="12">
        <f t="shared" si="22"/>
        <v>67510</v>
      </c>
      <c r="M715" s="12"/>
      <c r="N715" s="12"/>
      <c r="O715" s="12"/>
      <c r="P715" s="12"/>
      <c r="Q715" s="12"/>
      <c r="R715" s="12"/>
      <c r="S715" s="12"/>
      <c r="T715" s="12">
        <f t="shared" si="23"/>
        <v>0</v>
      </c>
      <c r="U715" s="12"/>
      <c r="V715" s="12"/>
      <c r="W715" s="12">
        <f t="shared" si="54"/>
        <v>0</v>
      </c>
      <c r="X715" s="12">
        <f t="shared" si="55"/>
        <v>67510</v>
      </c>
      <c r="Y715" s="12">
        <v>0</v>
      </c>
      <c r="Z715" s="12">
        <v>50</v>
      </c>
      <c r="AA715" s="12">
        <v>0</v>
      </c>
      <c r="AB715" s="12">
        <v>0</v>
      </c>
    </row>
    <row r="716" spans="1:28" s="158" customFormat="1" ht="15" x14ac:dyDescent="0.25">
      <c r="A716" s="12">
        <v>706</v>
      </c>
      <c r="B716" s="12" t="s">
        <v>14</v>
      </c>
      <c r="C716" s="12">
        <v>2432</v>
      </c>
      <c r="D716" s="12">
        <v>55</v>
      </c>
      <c r="E716" s="12" t="s">
        <v>204</v>
      </c>
      <c r="F716" s="12">
        <v>1</v>
      </c>
      <c r="G716" s="12">
        <v>6</v>
      </c>
      <c r="H716" s="12"/>
      <c r="I716" s="12">
        <v>3</v>
      </c>
      <c r="J716" s="12">
        <f t="shared" si="56"/>
        <v>2403</v>
      </c>
      <c r="K716" s="12">
        <v>75</v>
      </c>
      <c r="L716" s="12">
        <f t="shared" si="22"/>
        <v>180225</v>
      </c>
      <c r="M716" s="12"/>
      <c r="N716" s="12"/>
      <c r="O716" s="12"/>
      <c r="P716" s="12"/>
      <c r="Q716" s="12"/>
      <c r="R716" s="12"/>
      <c r="S716" s="12"/>
      <c r="T716" s="12">
        <f t="shared" si="23"/>
        <v>0</v>
      </c>
      <c r="U716" s="12"/>
      <c r="V716" s="12"/>
      <c r="W716" s="12">
        <f t="shared" si="54"/>
        <v>0</v>
      </c>
      <c r="X716" s="12">
        <f t="shared" si="55"/>
        <v>180225</v>
      </c>
      <c r="Y716" s="12">
        <v>0</v>
      </c>
      <c r="Z716" s="12">
        <v>50</v>
      </c>
      <c r="AA716" s="12">
        <v>0</v>
      </c>
      <c r="AB716" s="12">
        <v>0</v>
      </c>
    </row>
    <row r="717" spans="1:28" s="158" customFormat="1" ht="15" x14ac:dyDescent="0.25">
      <c r="A717" s="12">
        <v>707</v>
      </c>
      <c r="B717" s="12" t="s">
        <v>14</v>
      </c>
      <c r="C717" s="12"/>
      <c r="D717" s="12">
        <v>7</v>
      </c>
      <c r="E717" s="12" t="s">
        <v>204</v>
      </c>
      <c r="F717" s="12">
        <v>1</v>
      </c>
      <c r="G717" s="12">
        <v>23</v>
      </c>
      <c r="H717" s="12">
        <v>1</v>
      </c>
      <c r="I717" s="12">
        <v>90</v>
      </c>
      <c r="J717" s="12">
        <f t="shared" si="56"/>
        <v>9390</v>
      </c>
      <c r="K717" s="12">
        <v>75</v>
      </c>
      <c r="L717" s="12">
        <f t="shared" si="22"/>
        <v>704250</v>
      </c>
      <c r="M717" s="12"/>
      <c r="N717" s="12"/>
      <c r="O717" s="12"/>
      <c r="P717" s="12"/>
      <c r="Q717" s="12"/>
      <c r="R717" s="12"/>
      <c r="S717" s="12"/>
      <c r="T717" s="12">
        <f t="shared" si="23"/>
        <v>0</v>
      </c>
      <c r="U717" s="12"/>
      <c r="V717" s="12"/>
      <c r="W717" s="12">
        <f t="shared" si="54"/>
        <v>0</v>
      </c>
      <c r="X717" s="12">
        <f t="shared" si="55"/>
        <v>704250</v>
      </c>
      <c r="Y717" s="12">
        <v>0</v>
      </c>
      <c r="Z717" s="12">
        <v>50</v>
      </c>
      <c r="AA717" s="12">
        <v>0</v>
      </c>
      <c r="AB717" s="12">
        <v>0</v>
      </c>
    </row>
    <row r="718" spans="1:28" s="158" customFormat="1" ht="15" x14ac:dyDescent="0.25">
      <c r="A718" s="12">
        <v>708</v>
      </c>
      <c r="B718" s="12" t="s">
        <v>14</v>
      </c>
      <c r="C718" s="12">
        <v>3962</v>
      </c>
      <c r="D718" s="12">
        <v>294</v>
      </c>
      <c r="E718" s="12" t="s">
        <v>204</v>
      </c>
      <c r="F718" s="12">
        <v>1</v>
      </c>
      <c r="G718" s="12">
        <v>7</v>
      </c>
      <c r="H718" s="12"/>
      <c r="I718" s="12">
        <v>10</v>
      </c>
      <c r="J718" s="12">
        <f t="shared" si="56"/>
        <v>2810</v>
      </c>
      <c r="K718" s="12">
        <v>100</v>
      </c>
      <c r="L718" s="12">
        <f t="shared" si="22"/>
        <v>281000</v>
      </c>
      <c r="M718" s="12"/>
      <c r="N718" s="12"/>
      <c r="O718" s="12"/>
      <c r="P718" s="12"/>
      <c r="Q718" s="12"/>
      <c r="R718" s="12"/>
      <c r="S718" s="12"/>
      <c r="T718" s="12">
        <f t="shared" si="23"/>
        <v>0</v>
      </c>
      <c r="U718" s="12"/>
      <c r="V718" s="12"/>
      <c r="W718" s="12">
        <f t="shared" si="54"/>
        <v>0</v>
      </c>
      <c r="X718" s="12">
        <f t="shared" si="55"/>
        <v>281000</v>
      </c>
      <c r="Y718" s="12">
        <v>0</v>
      </c>
      <c r="Z718" s="12">
        <v>50</v>
      </c>
      <c r="AA718" s="12">
        <v>0</v>
      </c>
      <c r="AB718" s="12">
        <v>0</v>
      </c>
    </row>
    <row r="719" spans="1:28" s="158" customFormat="1" ht="15" x14ac:dyDescent="0.25">
      <c r="A719" s="12">
        <v>709</v>
      </c>
      <c r="B719" s="12" t="s">
        <v>14</v>
      </c>
      <c r="C719" s="12">
        <v>3828</v>
      </c>
      <c r="D719" s="12">
        <v>120</v>
      </c>
      <c r="E719" s="12" t="s">
        <v>204</v>
      </c>
      <c r="F719" s="12">
        <v>1</v>
      </c>
      <c r="G719" s="12">
        <v>7</v>
      </c>
      <c r="H719" s="12"/>
      <c r="I719" s="12">
        <v>98</v>
      </c>
      <c r="J719" s="12">
        <f t="shared" si="56"/>
        <v>2898</v>
      </c>
      <c r="K719" s="12">
        <v>75</v>
      </c>
      <c r="L719" s="12">
        <f t="shared" si="22"/>
        <v>217350</v>
      </c>
      <c r="M719" s="12"/>
      <c r="N719" s="12"/>
      <c r="O719" s="12"/>
      <c r="P719" s="12"/>
      <c r="Q719" s="12"/>
      <c r="R719" s="12"/>
      <c r="S719" s="12"/>
      <c r="T719" s="12">
        <f t="shared" si="23"/>
        <v>0</v>
      </c>
      <c r="U719" s="12"/>
      <c r="V719" s="12"/>
      <c r="W719" s="12">
        <f t="shared" si="54"/>
        <v>0</v>
      </c>
      <c r="X719" s="12">
        <f t="shared" si="55"/>
        <v>217350</v>
      </c>
      <c r="Y719" s="12">
        <v>0</v>
      </c>
      <c r="Z719" s="12">
        <v>50</v>
      </c>
      <c r="AA719" s="12">
        <v>0</v>
      </c>
      <c r="AB719" s="12">
        <v>0</v>
      </c>
    </row>
    <row r="720" spans="1:28" s="158" customFormat="1" ht="15" x14ac:dyDescent="0.25">
      <c r="A720" s="12">
        <v>710</v>
      </c>
      <c r="B720" s="12" t="s">
        <v>205</v>
      </c>
      <c r="C720" s="12"/>
      <c r="D720" s="12"/>
      <c r="E720" s="12" t="s">
        <v>206</v>
      </c>
      <c r="F720" s="12">
        <v>2</v>
      </c>
      <c r="G720" s="12"/>
      <c r="H720" s="12"/>
      <c r="I720" s="12"/>
      <c r="J720" s="12">
        <f t="shared" si="56"/>
        <v>0</v>
      </c>
      <c r="K720" s="12"/>
      <c r="L720" s="12">
        <f t="shared" si="22"/>
        <v>0</v>
      </c>
      <c r="M720" s="12">
        <v>1</v>
      </c>
      <c r="N720" s="12" t="s">
        <v>27</v>
      </c>
      <c r="O720" s="12" t="s">
        <v>16</v>
      </c>
      <c r="P720" s="12">
        <v>2</v>
      </c>
      <c r="Q720" s="12">
        <v>132</v>
      </c>
      <c r="R720" s="12"/>
      <c r="S720" s="12">
        <v>6400</v>
      </c>
      <c r="T720" s="12">
        <f t="shared" si="23"/>
        <v>844800</v>
      </c>
      <c r="U720" s="12">
        <v>30</v>
      </c>
      <c r="V720" s="12">
        <f>T720*85%</f>
        <v>718080</v>
      </c>
      <c r="W720" s="12">
        <f t="shared" si="54"/>
        <v>126720</v>
      </c>
      <c r="X720" s="12">
        <f t="shared" si="55"/>
        <v>126720</v>
      </c>
      <c r="Y720" s="12">
        <v>0</v>
      </c>
      <c r="Z720" s="12">
        <v>0</v>
      </c>
      <c r="AA720" s="12">
        <v>126720</v>
      </c>
      <c r="AB720" s="12">
        <v>0.02</v>
      </c>
    </row>
    <row r="721" spans="1:28" s="158" customFormat="1" ht="15" x14ac:dyDescent="0.25">
      <c r="A721" s="12">
        <v>711</v>
      </c>
      <c r="B721" s="12" t="s">
        <v>14</v>
      </c>
      <c r="C721" s="12">
        <v>2071</v>
      </c>
      <c r="D721" s="12">
        <v>264</v>
      </c>
      <c r="E721" s="12" t="s">
        <v>206</v>
      </c>
      <c r="F721" s="12">
        <v>1</v>
      </c>
      <c r="G721" s="12">
        <v>1</v>
      </c>
      <c r="H721" s="12">
        <v>3</v>
      </c>
      <c r="I721" s="12">
        <v>6</v>
      </c>
      <c r="J721" s="12">
        <f t="shared" si="56"/>
        <v>706</v>
      </c>
      <c r="K721" s="12">
        <v>100</v>
      </c>
      <c r="L721" s="12">
        <f t="shared" si="22"/>
        <v>70600</v>
      </c>
      <c r="M721" s="12"/>
      <c r="N721" s="12"/>
      <c r="O721" s="12"/>
      <c r="P721" s="12"/>
      <c r="Q721" s="12"/>
      <c r="R721" s="12"/>
      <c r="S721" s="12"/>
      <c r="T721" s="12">
        <f t="shared" si="23"/>
        <v>0</v>
      </c>
      <c r="U721" s="12"/>
      <c r="V721" s="12"/>
      <c r="W721" s="12">
        <f t="shared" si="54"/>
        <v>0</v>
      </c>
      <c r="X721" s="12">
        <f t="shared" si="55"/>
        <v>70600</v>
      </c>
      <c r="Y721" s="12">
        <v>0</v>
      </c>
      <c r="Z721" s="12">
        <v>50</v>
      </c>
      <c r="AA721" s="12">
        <v>0</v>
      </c>
      <c r="AB721" s="12">
        <v>0</v>
      </c>
    </row>
    <row r="722" spans="1:28" s="158" customFormat="1" ht="15" x14ac:dyDescent="0.25">
      <c r="A722" s="12">
        <v>712</v>
      </c>
      <c r="B722" s="12" t="s">
        <v>14</v>
      </c>
      <c r="C722" s="12">
        <v>2012</v>
      </c>
      <c r="D722" s="12">
        <v>100</v>
      </c>
      <c r="E722" s="12" t="s">
        <v>206</v>
      </c>
      <c r="F722" s="12">
        <v>1</v>
      </c>
      <c r="G722" s="12">
        <v>14</v>
      </c>
      <c r="H722" s="12">
        <v>1</v>
      </c>
      <c r="I722" s="12">
        <v>26</v>
      </c>
      <c r="J722" s="12">
        <f t="shared" si="56"/>
        <v>5726</v>
      </c>
      <c r="K722" s="12">
        <v>100</v>
      </c>
      <c r="L722" s="12">
        <f t="shared" si="22"/>
        <v>572600</v>
      </c>
      <c r="M722" s="12"/>
      <c r="N722" s="12"/>
      <c r="O722" s="12"/>
      <c r="P722" s="12"/>
      <c r="Q722" s="12"/>
      <c r="R722" s="12"/>
      <c r="S722" s="12"/>
      <c r="T722" s="12">
        <f t="shared" si="23"/>
        <v>0</v>
      </c>
      <c r="U722" s="12"/>
      <c r="V722" s="12"/>
      <c r="W722" s="12">
        <f t="shared" si="54"/>
        <v>0</v>
      </c>
      <c r="X722" s="12">
        <f t="shared" si="55"/>
        <v>572600</v>
      </c>
      <c r="Y722" s="12">
        <v>0</v>
      </c>
      <c r="Z722" s="12">
        <v>50</v>
      </c>
      <c r="AA722" s="12">
        <v>0</v>
      </c>
      <c r="AB722" s="12">
        <v>0</v>
      </c>
    </row>
    <row r="723" spans="1:28" s="158" customFormat="1" ht="15" x14ac:dyDescent="0.25">
      <c r="A723" s="12">
        <v>713</v>
      </c>
      <c r="B723" s="12"/>
      <c r="C723" s="12"/>
      <c r="D723" s="12"/>
      <c r="E723" s="12" t="s">
        <v>208</v>
      </c>
      <c r="F723" s="12">
        <v>2</v>
      </c>
      <c r="G723" s="12"/>
      <c r="H723" s="12"/>
      <c r="I723" s="12"/>
      <c r="J723" s="12">
        <f t="shared" si="56"/>
        <v>0</v>
      </c>
      <c r="K723" s="12"/>
      <c r="L723" s="12">
        <f t="shared" si="22"/>
        <v>0</v>
      </c>
      <c r="M723" s="12">
        <v>1</v>
      </c>
      <c r="N723" s="12" t="s">
        <v>27</v>
      </c>
      <c r="O723" s="12" t="s">
        <v>35</v>
      </c>
      <c r="P723" s="12">
        <v>2</v>
      </c>
      <c r="Q723" s="12">
        <v>62</v>
      </c>
      <c r="R723" s="12"/>
      <c r="S723" s="12">
        <v>6400</v>
      </c>
      <c r="T723" s="12">
        <f t="shared" si="23"/>
        <v>396800</v>
      </c>
      <c r="U723" s="12">
        <v>50</v>
      </c>
      <c r="V723" s="12">
        <f>T723*93%</f>
        <v>369024</v>
      </c>
      <c r="W723" s="12">
        <f t="shared" si="54"/>
        <v>27776</v>
      </c>
      <c r="X723" s="12">
        <f t="shared" si="55"/>
        <v>27776</v>
      </c>
      <c r="Y723" s="12">
        <v>0</v>
      </c>
      <c r="Z723" s="12">
        <v>0</v>
      </c>
      <c r="AA723" s="12">
        <v>27776</v>
      </c>
      <c r="AB723" s="12">
        <v>0.02</v>
      </c>
    </row>
    <row r="724" spans="1:28" s="158" customFormat="1" ht="15" x14ac:dyDescent="0.25">
      <c r="A724" s="12">
        <v>714</v>
      </c>
      <c r="B724" s="12" t="s">
        <v>14</v>
      </c>
      <c r="C724" s="12">
        <v>1886</v>
      </c>
      <c r="D724" s="12">
        <v>220</v>
      </c>
      <c r="E724" s="12" t="s">
        <v>110</v>
      </c>
      <c r="F724" s="12">
        <v>1</v>
      </c>
      <c r="G724" s="12">
        <v>10</v>
      </c>
      <c r="H724" s="12">
        <v>3</v>
      </c>
      <c r="I724" s="12">
        <v>73</v>
      </c>
      <c r="J724" s="12">
        <f t="shared" si="56"/>
        <v>4373</v>
      </c>
      <c r="K724" s="12">
        <v>75</v>
      </c>
      <c r="L724" s="12">
        <f t="shared" si="22"/>
        <v>327975</v>
      </c>
      <c r="M724" s="12"/>
      <c r="N724" s="12"/>
      <c r="O724" s="12"/>
      <c r="P724" s="12"/>
      <c r="Q724" s="12"/>
      <c r="R724" s="12"/>
      <c r="S724" s="12"/>
      <c r="T724" s="12">
        <f t="shared" si="23"/>
        <v>0</v>
      </c>
      <c r="U724" s="12"/>
      <c r="V724" s="12"/>
      <c r="W724" s="12">
        <f t="shared" si="54"/>
        <v>0</v>
      </c>
      <c r="X724" s="12">
        <f t="shared" si="55"/>
        <v>327975</v>
      </c>
      <c r="Y724" s="12">
        <v>0</v>
      </c>
      <c r="Z724" s="12">
        <v>50</v>
      </c>
      <c r="AA724" s="12">
        <v>0</v>
      </c>
      <c r="AB724" s="12">
        <v>0</v>
      </c>
    </row>
    <row r="725" spans="1:28" s="158" customFormat="1" ht="15" x14ac:dyDescent="0.25">
      <c r="A725" s="12">
        <v>715</v>
      </c>
      <c r="B725" s="12"/>
      <c r="C725" s="12"/>
      <c r="D725" s="12"/>
      <c r="E725" s="12" t="s">
        <v>209</v>
      </c>
      <c r="F725" s="12">
        <v>2</v>
      </c>
      <c r="G725" s="12"/>
      <c r="H725" s="12"/>
      <c r="I725" s="12"/>
      <c r="J725" s="12">
        <f t="shared" ref="J725:J728" si="57">G725*400+H725*100+I725</f>
        <v>0</v>
      </c>
      <c r="K725" s="12"/>
      <c r="L725" s="12">
        <f t="shared" ref="L725:L728" si="58">J725*K725</f>
        <v>0</v>
      </c>
      <c r="M725" s="12">
        <v>1</v>
      </c>
      <c r="N725" s="12" t="s">
        <v>27</v>
      </c>
      <c r="O725" s="12" t="s">
        <v>55</v>
      </c>
      <c r="P725" s="12">
        <v>2</v>
      </c>
      <c r="Q725" s="12">
        <v>60</v>
      </c>
      <c r="R725" s="12"/>
      <c r="S725" s="12">
        <v>6400</v>
      </c>
      <c r="T725" s="12">
        <f t="shared" ref="T725:T728" si="59">Q725*S725</f>
        <v>384000</v>
      </c>
      <c r="U725" s="12">
        <v>10</v>
      </c>
      <c r="V725" s="12">
        <f>T725*10%</f>
        <v>38400</v>
      </c>
      <c r="W725" s="12">
        <f t="shared" ref="W725:W728" si="60">T725-V725</f>
        <v>345600</v>
      </c>
      <c r="X725" s="12">
        <f t="shared" ref="X725:X727" si="61">L725+W725</f>
        <v>345600</v>
      </c>
      <c r="Y725" s="12">
        <v>0</v>
      </c>
      <c r="Z725" s="12">
        <v>0</v>
      </c>
      <c r="AA725" s="12">
        <v>345600</v>
      </c>
      <c r="AB725" s="12">
        <v>0.02</v>
      </c>
    </row>
    <row r="726" spans="1:28" s="158" customFormat="1" ht="15" x14ac:dyDescent="0.25">
      <c r="A726" s="12">
        <v>716</v>
      </c>
      <c r="B726" s="12" t="s">
        <v>45</v>
      </c>
      <c r="C726" s="12">
        <v>1843</v>
      </c>
      <c r="D726" s="12">
        <v>15</v>
      </c>
      <c r="E726" s="12" t="s">
        <v>209</v>
      </c>
      <c r="F726" s="12">
        <v>1</v>
      </c>
      <c r="G726" s="12">
        <v>11</v>
      </c>
      <c r="H726" s="12">
        <v>2</v>
      </c>
      <c r="I726" s="12">
        <v>67</v>
      </c>
      <c r="J726" s="12">
        <f t="shared" si="57"/>
        <v>4667</v>
      </c>
      <c r="K726" s="12">
        <v>75</v>
      </c>
      <c r="L726" s="12">
        <f t="shared" si="58"/>
        <v>350025</v>
      </c>
      <c r="M726" s="12"/>
      <c r="N726" s="12"/>
      <c r="O726" s="12"/>
      <c r="P726" s="12"/>
      <c r="Q726" s="12"/>
      <c r="R726" s="12"/>
      <c r="S726" s="12"/>
      <c r="T726" s="12">
        <f t="shared" si="59"/>
        <v>0</v>
      </c>
      <c r="U726" s="12"/>
      <c r="V726" s="12"/>
      <c r="W726" s="12">
        <f t="shared" si="60"/>
        <v>0</v>
      </c>
      <c r="X726" s="12">
        <f t="shared" si="61"/>
        <v>350025</v>
      </c>
      <c r="Y726" s="12">
        <v>0</v>
      </c>
      <c r="Z726" s="12">
        <v>0</v>
      </c>
      <c r="AA726" s="12">
        <v>350025</v>
      </c>
      <c r="AB726" s="12">
        <v>0.01</v>
      </c>
    </row>
    <row r="727" spans="1:28" s="158" customFormat="1" ht="15" x14ac:dyDescent="0.25">
      <c r="A727" s="12">
        <v>717</v>
      </c>
      <c r="B727" s="12" t="s">
        <v>211</v>
      </c>
      <c r="C727" s="12"/>
      <c r="D727" s="12"/>
      <c r="E727" s="12" t="s">
        <v>210</v>
      </c>
      <c r="F727" s="12">
        <v>2</v>
      </c>
      <c r="G727" s="12"/>
      <c r="H727" s="12"/>
      <c r="I727" s="12"/>
      <c r="J727" s="12">
        <f t="shared" si="57"/>
        <v>0</v>
      </c>
      <c r="K727" s="12"/>
      <c r="L727" s="12">
        <f t="shared" si="58"/>
        <v>0</v>
      </c>
      <c r="M727" s="12">
        <v>1</v>
      </c>
      <c r="N727" s="12" t="s">
        <v>27</v>
      </c>
      <c r="O727" s="12" t="s">
        <v>16</v>
      </c>
      <c r="P727" s="12">
        <v>2</v>
      </c>
      <c r="Q727" s="12">
        <v>120.5</v>
      </c>
      <c r="R727" s="12"/>
      <c r="S727" s="12">
        <v>6400</v>
      </c>
      <c r="T727" s="12">
        <f t="shared" si="59"/>
        <v>771200</v>
      </c>
      <c r="U727" s="12">
        <v>20</v>
      </c>
      <c r="V727" s="12">
        <f>T727*75%</f>
        <v>578400</v>
      </c>
      <c r="W727" s="12">
        <f t="shared" si="60"/>
        <v>192800</v>
      </c>
      <c r="X727" s="12">
        <f t="shared" si="61"/>
        <v>192800</v>
      </c>
      <c r="Y727" s="12">
        <v>0</v>
      </c>
      <c r="Z727" s="12">
        <v>0</v>
      </c>
      <c r="AA727" s="12">
        <v>192800</v>
      </c>
      <c r="AB727" s="12">
        <v>0.02</v>
      </c>
    </row>
    <row r="728" spans="1:28" s="158" customFormat="1" ht="15" x14ac:dyDescent="0.25">
      <c r="A728" s="12">
        <v>718</v>
      </c>
      <c r="B728" s="12" t="s">
        <v>45</v>
      </c>
      <c r="C728" s="12">
        <v>3081</v>
      </c>
      <c r="D728" s="12">
        <v>30</v>
      </c>
      <c r="E728" s="12" t="s">
        <v>210</v>
      </c>
      <c r="F728" s="12">
        <v>1</v>
      </c>
      <c r="G728" s="12">
        <v>17</v>
      </c>
      <c r="H728" s="12">
        <v>2</v>
      </c>
      <c r="I728" s="12">
        <v>70</v>
      </c>
      <c r="J728" s="12">
        <f t="shared" si="57"/>
        <v>7070</v>
      </c>
      <c r="K728" s="12">
        <v>75</v>
      </c>
      <c r="L728" s="12">
        <f t="shared" si="58"/>
        <v>530250</v>
      </c>
      <c r="M728" s="12"/>
      <c r="N728" s="12"/>
      <c r="O728" s="12"/>
      <c r="P728" s="12"/>
      <c r="Q728" s="12"/>
      <c r="R728" s="12"/>
      <c r="S728" s="12"/>
      <c r="T728" s="12">
        <f t="shared" si="59"/>
        <v>0</v>
      </c>
      <c r="U728" s="12"/>
      <c r="V728" s="12"/>
      <c r="W728" s="12">
        <f t="shared" si="60"/>
        <v>0</v>
      </c>
      <c r="X728" s="12">
        <f t="shared" ref="X728" si="62">L728+W728</f>
        <v>530250</v>
      </c>
      <c r="Y728" s="12">
        <v>0</v>
      </c>
      <c r="Z728" s="12">
        <v>0</v>
      </c>
      <c r="AA728" s="12">
        <v>530250</v>
      </c>
      <c r="AB728" s="12">
        <v>0.01</v>
      </c>
    </row>
    <row r="729" spans="1:28" s="158" customFormat="1" ht="15" x14ac:dyDescent="0.25">
      <c r="A729" s="12">
        <v>719</v>
      </c>
      <c r="B729" s="12" t="s">
        <v>211</v>
      </c>
      <c r="C729" s="12"/>
      <c r="D729" s="12"/>
      <c r="E729" s="12" t="s">
        <v>212</v>
      </c>
      <c r="F729" s="12">
        <v>2</v>
      </c>
      <c r="G729" s="12"/>
      <c r="H729" s="12"/>
      <c r="I729" s="12"/>
      <c r="J729" s="12">
        <f t="shared" si="56"/>
        <v>0</v>
      </c>
      <c r="K729" s="12"/>
      <c r="L729" s="12">
        <f t="shared" si="22"/>
        <v>0</v>
      </c>
      <c r="M729" s="12">
        <v>1</v>
      </c>
      <c r="N729" s="12" t="s">
        <v>27</v>
      </c>
      <c r="O729" s="12" t="s">
        <v>16</v>
      </c>
      <c r="P729" s="12">
        <v>2</v>
      </c>
      <c r="Q729" s="12">
        <v>90</v>
      </c>
      <c r="R729" s="12"/>
      <c r="S729" s="12">
        <v>6400</v>
      </c>
      <c r="T729" s="12">
        <f t="shared" si="23"/>
        <v>576000</v>
      </c>
      <c r="U729" s="12">
        <v>20</v>
      </c>
      <c r="V729" s="12">
        <f>T729*75%</f>
        <v>432000</v>
      </c>
      <c r="W729" s="12">
        <f t="shared" si="54"/>
        <v>144000</v>
      </c>
      <c r="X729" s="12">
        <f t="shared" si="55"/>
        <v>144000</v>
      </c>
      <c r="Y729" s="12">
        <v>0</v>
      </c>
      <c r="Z729" s="12">
        <v>0</v>
      </c>
      <c r="AA729" s="12">
        <v>144000</v>
      </c>
      <c r="AB729" s="12">
        <v>0.02</v>
      </c>
    </row>
    <row r="730" spans="1:28" s="158" customFormat="1" ht="15" x14ac:dyDescent="0.25">
      <c r="A730" s="12">
        <v>720</v>
      </c>
      <c r="B730" s="12" t="s">
        <v>14</v>
      </c>
      <c r="C730" s="12"/>
      <c r="D730" s="12"/>
      <c r="E730" s="12" t="s">
        <v>213</v>
      </c>
      <c r="F730" s="12">
        <v>3</v>
      </c>
      <c r="G730" s="12"/>
      <c r="H730" s="12"/>
      <c r="I730" s="12"/>
      <c r="J730" s="12">
        <f t="shared" si="56"/>
        <v>0</v>
      </c>
      <c r="K730" s="12"/>
      <c r="L730" s="12">
        <f t="shared" si="22"/>
        <v>0</v>
      </c>
      <c r="M730" s="12">
        <v>1</v>
      </c>
      <c r="N730" s="12" t="s">
        <v>27</v>
      </c>
      <c r="O730" s="12" t="s">
        <v>55</v>
      </c>
      <c r="P730" s="12">
        <v>2</v>
      </c>
      <c r="Q730" s="12">
        <v>90</v>
      </c>
      <c r="R730" s="12"/>
      <c r="S730" s="12">
        <v>6400</v>
      </c>
      <c r="T730" s="12">
        <f t="shared" si="23"/>
        <v>576000</v>
      </c>
      <c r="U730" s="12">
        <v>5</v>
      </c>
      <c r="V730" s="12">
        <f>T730*5%</f>
        <v>28800</v>
      </c>
      <c r="W730" s="12">
        <f t="shared" si="54"/>
        <v>547200</v>
      </c>
      <c r="X730" s="12">
        <f t="shared" si="55"/>
        <v>547200</v>
      </c>
      <c r="Y730" s="12">
        <v>0</v>
      </c>
      <c r="Z730" s="12">
        <v>0</v>
      </c>
      <c r="AA730" s="12">
        <v>547200</v>
      </c>
      <c r="AB730" s="12">
        <v>0.3</v>
      </c>
    </row>
    <row r="731" spans="1:28" s="158" customFormat="1" ht="15" x14ac:dyDescent="0.25">
      <c r="A731" s="12">
        <v>721</v>
      </c>
      <c r="B731" s="12" t="s">
        <v>14</v>
      </c>
      <c r="C731" s="12"/>
      <c r="D731" s="12"/>
      <c r="E731" s="12" t="s">
        <v>1912</v>
      </c>
      <c r="F731" s="12">
        <v>3</v>
      </c>
      <c r="G731" s="12"/>
      <c r="H731" s="12"/>
      <c r="I731" s="12"/>
      <c r="J731" s="12"/>
      <c r="K731" s="12"/>
      <c r="L731" s="12">
        <f t="shared" si="22"/>
        <v>0</v>
      </c>
      <c r="M731" s="12">
        <v>1</v>
      </c>
      <c r="N731" s="12" t="s">
        <v>27</v>
      </c>
      <c r="O731" s="12" t="s">
        <v>55</v>
      </c>
      <c r="P731" s="12">
        <v>3</v>
      </c>
      <c r="Q731" s="12">
        <v>90</v>
      </c>
      <c r="R731" s="12"/>
      <c r="S731" s="12">
        <v>7400</v>
      </c>
      <c r="T731" s="12">
        <f t="shared" si="23"/>
        <v>666000</v>
      </c>
      <c r="U731" s="12">
        <v>5</v>
      </c>
      <c r="V731" s="12">
        <f>T731*5%</f>
        <v>33300</v>
      </c>
      <c r="W731" s="12">
        <f t="shared" si="54"/>
        <v>632700</v>
      </c>
      <c r="X731" s="12">
        <f t="shared" si="55"/>
        <v>632700</v>
      </c>
      <c r="Y731" s="12">
        <v>0</v>
      </c>
      <c r="Z731" s="12">
        <v>0</v>
      </c>
      <c r="AA731" s="12">
        <v>632700</v>
      </c>
      <c r="AB731" s="12">
        <v>0.3</v>
      </c>
    </row>
    <row r="732" spans="1:28" s="158" customFormat="1" ht="15" x14ac:dyDescent="0.25">
      <c r="A732" s="12">
        <v>722</v>
      </c>
      <c r="B732" s="12" t="s">
        <v>14</v>
      </c>
      <c r="C732" s="12"/>
      <c r="D732" s="12"/>
      <c r="E732" s="12" t="s">
        <v>1913</v>
      </c>
      <c r="F732" s="12">
        <v>2</v>
      </c>
      <c r="G732" s="12"/>
      <c r="H732" s="12"/>
      <c r="I732" s="12">
        <v>77</v>
      </c>
      <c r="J732" s="12">
        <f t="shared" ref="J732:J737" si="63">G732*400+H732*100+I732</f>
        <v>77</v>
      </c>
      <c r="K732" s="12">
        <v>430</v>
      </c>
      <c r="L732" s="12">
        <f t="shared" ref="L732:L750" si="64">J732*K732</f>
        <v>33110</v>
      </c>
      <c r="M732" s="12">
        <v>2</v>
      </c>
      <c r="N732" s="12" t="s">
        <v>27</v>
      </c>
      <c r="O732" s="12" t="s">
        <v>16</v>
      </c>
      <c r="P732" s="12">
        <v>2</v>
      </c>
      <c r="Q732" s="12">
        <v>180</v>
      </c>
      <c r="R732" s="12"/>
      <c r="S732" s="12">
        <v>6400</v>
      </c>
      <c r="T732" s="12">
        <f t="shared" si="23"/>
        <v>1152000</v>
      </c>
      <c r="U732" s="12">
        <v>30</v>
      </c>
      <c r="V732" s="12">
        <f>T732*85%</f>
        <v>979200</v>
      </c>
      <c r="W732" s="12">
        <f t="shared" si="54"/>
        <v>172800</v>
      </c>
      <c r="X732" s="12">
        <f t="shared" si="55"/>
        <v>205910</v>
      </c>
      <c r="Y732" s="12">
        <v>0</v>
      </c>
      <c r="Z732" s="12">
        <v>50</v>
      </c>
      <c r="AA732" s="12">
        <v>0</v>
      </c>
      <c r="AB732" s="12">
        <v>0</v>
      </c>
    </row>
    <row r="733" spans="1:28" s="158" customFormat="1" ht="15" x14ac:dyDescent="0.25">
      <c r="A733" s="12">
        <v>723</v>
      </c>
      <c r="B733" s="12" t="s">
        <v>14</v>
      </c>
      <c r="C733" s="12"/>
      <c r="D733" s="12"/>
      <c r="E733" s="12" t="s">
        <v>1913</v>
      </c>
      <c r="F733" s="12">
        <v>1</v>
      </c>
      <c r="G733" s="12">
        <v>3</v>
      </c>
      <c r="H733" s="12">
        <v>2</v>
      </c>
      <c r="I733" s="12">
        <v>17</v>
      </c>
      <c r="J733" s="12">
        <f t="shared" si="63"/>
        <v>1417</v>
      </c>
      <c r="K733" s="12">
        <v>100</v>
      </c>
      <c r="L733" s="12">
        <f t="shared" si="64"/>
        <v>141700</v>
      </c>
      <c r="M733" s="12">
        <v>1</v>
      </c>
      <c r="N733" s="12"/>
      <c r="O733" s="12"/>
      <c r="P733" s="12"/>
      <c r="Q733" s="12"/>
      <c r="R733" s="12"/>
      <c r="S733" s="12"/>
      <c r="T733" s="12">
        <f t="shared" si="23"/>
        <v>0</v>
      </c>
      <c r="U733" s="12"/>
      <c r="V733" s="12">
        <f t="shared" ref="V733" si="65">T733*5%</f>
        <v>0</v>
      </c>
      <c r="W733" s="12">
        <f t="shared" si="54"/>
        <v>0</v>
      </c>
      <c r="X733" s="12">
        <f t="shared" si="55"/>
        <v>141700</v>
      </c>
      <c r="Y733" s="12">
        <v>0</v>
      </c>
      <c r="Z733" s="12">
        <v>50</v>
      </c>
      <c r="AA733" s="12">
        <v>0</v>
      </c>
      <c r="AB733" s="12">
        <v>0</v>
      </c>
    </row>
    <row r="734" spans="1:28" s="158" customFormat="1" ht="15" x14ac:dyDescent="0.25">
      <c r="A734" s="12">
        <v>724</v>
      </c>
      <c r="B734" s="12" t="s">
        <v>14</v>
      </c>
      <c r="C734" s="12"/>
      <c r="D734" s="12"/>
      <c r="E734" s="12" t="s">
        <v>1913</v>
      </c>
      <c r="F734" s="12">
        <v>1</v>
      </c>
      <c r="G734" s="12">
        <v>7</v>
      </c>
      <c r="H734" s="12">
        <v>1</v>
      </c>
      <c r="I734" s="12">
        <v>50</v>
      </c>
      <c r="J734" s="12">
        <f>G734*400+H734*100+I734</f>
        <v>2950</v>
      </c>
      <c r="K734" s="12">
        <v>75</v>
      </c>
      <c r="L734" s="12">
        <f t="shared" si="64"/>
        <v>221250</v>
      </c>
      <c r="M734" s="12">
        <v>1</v>
      </c>
      <c r="N734" s="12"/>
      <c r="O734" s="12"/>
      <c r="P734" s="12"/>
      <c r="Q734" s="12"/>
      <c r="R734" s="12"/>
      <c r="S734" s="12"/>
      <c r="T734" s="12">
        <f t="shared" ref="T734:T750" si="66">Q734*S734</f>
        <v>0</v>
      </c>
      <c r="U734" s="12"/>
      <c r="V734" s="12"/>
      <c r="W734" s="12">
        <f t="shared" si="54"/>
        <v>0</v>
      </c>
      <c r="X734" s="12">
        <f t="shared" si="55"/>
        <v>221250</v>
      </c>
      <c r="Y734" s="12">
        <v>0</v>
      </c>
      <c r="Z734" s="12">
        <v>50</v>
      </c>
      <c r="AA734" s="12">
        <v>0</v>
      </c>
      <c r="AB734" s="12">
        <v>0</v>
      </c>
    </row>
    <row r="735" spans="1:28" s="158" customFormat="1" ht="15" x14ac:dyDescent="0.25">
      <c r="A735" s="12">
        <v>725</v>
      </c>
      <c r="B735" s="12" t="s">
        <v>14</v>
      </c>
      <c r="C735" s="12"/>
      <c r="D735" s="12"/>
      <c r="E735" s="12" t="s">
        <v>1913</v>
      </c>
      <c r="F735" s="12">
        <v>1</v>
      </c>
      <c r="G735" s="12">
        <v>2</v>
      </c>
      <c r="H735" s="12"/>
      <c r="I735" s="12">
        <v>59</v>
      </c>
      <c r="J735" s="12">
        <f t="shared" si="63"/>
        <v>859</v>
      </c>
      <c r="K735" s="12">
        <v>100</v>
      </c>
      <c r="L735" s="12">
        <f t="shared" si="64"/>
        <v>85900</v>
      </c>
      <c r="M735" s="12">
        <v>1</v>
      </c>
      <c r="N735" s="12"/>
      <c r="O735" s="12"/>
      <c r="P735" s="12"/>
      <c r="Q735" s="12"/>
      <c r="R735" s="12"/>
      <c r="S735" s="12"/>
      <c r="T735" s="12">
        <f t="shared" si="66"/>
        <v>0</v>
      </c>
      <c r="U735" s="12"/>
      <c r="V735" s="12"/>
      <c r="W735" s="12">
        <f t="shared" si="54"/>
        <v>0</v>
      </c>
      <c r="X735" s="12">
        <f t="shared" si="55"/>
        <v>85900</v>
      </c>
      <c r="Y735" s="12">
        <v>0</v>
      </c>
      <c r="Z735" s="12">
        <v>50</v>
      </c>
      <c r="AA735" s="12">
        <v>0</v>
      </c>
      <c r="AB735" s="12">
        <v>0</v>
      </c>
    </row>
    <row r="736" spans="1:28" s="158" customFormat="1" ht="15" x14ac:dyDescent="0.25">
      <c r="A736" s="12">
        <v>726</v>
      </c>
      <c r="B736" s="12" t="s">
        <v>14</v>
      </c>
      <c r="C736" s="12"/>
      <c r="D736" s="12"/>
      <c r="E736" s="12" t="s">
        <v>1913</v>
      </c>
      <c r="F736" s="12">
        <v>1</v>
      </c>
      <c r="G736" s="12">
        <v>10</v>
      </c>
      <c r="H736" s="12">
        <v>1</v>
      </c>
      <c r="I736" s="12">
        <v>5</v>
      </c>
      <c r="J736" s="12">
        <f t="shared" si="63"/>
        <v>4105</v>
      </c>
      <c r="K736" s="12">
        <v>75</v>
      </c>
      <c r="L736" s="12">
        <f t="shared" si="64"/>
        <v>307875</v>
      </c>
      <c r="M736" s="12">
        <v>1</v>
      </c>
      <c r="N736" s="12"/>
      <c r="O736" s="12"/>
      <c r="P736" s="12"/>
      <c r="Q736" s="12"/>
      <c r="R736" s="12"/>
      <c r="S736" s="12"/>
      <c r="T736" s="12">
        <f t="shared" si="66"/>
        <v>0</v>
      </c>
      <c r="U736" s="12"/>
      <c r="V736" s="12"/>
      <c r="W736" s="12">
        <f t="shared" si="54"/>
        <v>0</v>
      </c>
      <c r="X736" s="12">
        <f t="shared" si="55"/>
        <v>307875</v>
      </c>
      <c r="Y736" s="12">
        <v>0</v>
      </c>
      <c r="Z736" s="12">
        <v>50</v>
      </c>
      <c r="AA736" s="12">
        <v>0</v>
      </c>
      <c r="AB736" s="12">
        <v>0</v>
      </c>
    </row>
    <row r="737" spans="1:28" s="158" customFormat="1" ht="15" x14ac:dyDescent="0.25">
      <c r="A737" s="12">
        <v>727</v>
      </c>
      <c r="B737" s="12" t="s">
        <v>14</v>
      </c>
      <c r="C737" s="12"/>
      <c r="D737" s="12"/>
      <c r="E737" s="12" t="s">
        <v>1913</v>
      </c>
      <c r="F737" s="12">
        <v>1</v>
      </c>
      <c r="G737" s="12">
        <v>38</v>
      </c>
      <c r="H737" s="12">
        <v>1</v>
      </c>
      <c r="I737" s="12">
        <v>46</v>
      </c>
      <c r="J737" s="12">
        <f t="shared" si="63"/>
        <v>15346</v>
      </c>
      <c r="K737" s="12">
        <v>75</v>
      </c>
      <c r="L737" s="12">
        <f t="shared" si="64"/>
        <v>1150950</v>
      </c>
      <c r="M737" s="12">
        <v>1</v>
      </c>
      <c r="N737" s="12"/>
      <c r="O737" s="12"/>
      <c r="P737" s="12"/>
      <c r="Q737" s="12"/>
      <c r="R737" s="12"/>
      <c r="S737" s="12"/>
      <c r="T737" s="12">
        <f t="shared" si="66"/>
        <v>0</v>
      </c>
      <c r="U737" s="12"/>
      <c r="V737" s="12"/>
      <c r="W737" s="12">
        <f t="shared" si="54"/>
        <v>0</v>
      </c>
      <c r="X737" s="12">
        <f t="shared" si="55"/>
        <v>1150950</v>
      </c>
      <c r="Y737" s="12">
        <v>0</v>
      </c>
      <c r="Z737" s="12">
        <v>50</v>
      </c>
      <c r="AA737" s="12">
        <v>0</v>
      </c>
      <c r="AB737" s="12">
        <v>0</v>
      </c>
    </row>
    <row r="738" spans="1:28" s="158" customFormat="1" ht="15" x14ac:dyDescent="0.25">
      <c r="A738" s="12">
        <v>728</v>
      </c>
      <c r="B738" s="12" t="s">
        <v>14</v>
      </c>
      <c r="C738" s="12"/>
      <c r="D738" s="12"/>
      <c r="E738" s="12" t="s">
        <v>1914</v>
      </c>
      <c r="F738" s="12">
        <v>2</v>
      </c>
      <c r="G738" s="12">
        <v>3</v>
      </c>
      <c r="H738" s="12">
        <v>0</v>
      </c>
      <c r="I738" s="12">
        <v>88</v>
      </c>
      <c r="J738" s="12">
        <f>G738*400+H738*100+I738</f>
        <v>1288</v>
      </c>
      <c r="K738" s="12">
        <v>430</v>
      </c>
      <c r="L738" s="12">
        <f t="shared" si="64"/>
        <v>553840</v>
      </c>
      <c r="M738" s="12">
        <v>2</v>
      </c>
      <c r="N738" s="12" t="s">
        <v>27</v>
      </c>
      <c r="O738" s="12" t="s">
        <v>55</v>
      </c>
      <c r="P738" s="12">
        <v>2</v>
      </c>
      <c r="Q738" s="12">
        <v>90</v>
      </c>
      <c r="R738" s="12"/>
      <c r="S738" s="12">
        <v>6400</v>
      </c>
      <c r="T738" s="12">
        <f t="shared" si="66"/>
        <v>576000</v>
      </c>
      <c r="U738" s="12">
        <v>3</v>
      </c>
      <c r="V738" s="12">
        <f>T738*3%</f>
        <v>17280</v>
      </c>
      <c r="W738" s="12">
        <f t="shared" si="54"/>
        <v>558720</v>
      </c>
      <c r="X738" s="12">
        <f t="shared" si="55"/>
        <v>1112560</v>
      </c>
      <c r="Y738" s="12">
        <v>0</v>
      </c>
      <c r="Z738" s="12">
        <v>50</v>
      </c>
      <c r="AA738" s="12">
        <v>0</v>
      </c>
      <c r="AB738" s="12">
        <v>0</v>
      </c>
    </row>
    <row r="739" spans="1:28" s="158" customFormat="1" ht="15" x14ac:dyDescent="0.25">
      <c r="A739" s="12">
        <v>729</v>
      </c>
      <c r="B739" s="12" t="s">
        <v>14</v>
      </c>
      <c r="C739" s="12"/>
      <c r="D739" s="12"/>
      <c r="E739" s="12" t="s">
        <v>1914</v>
      </c>
      <c r="F739" s="12">
        <v>1</v>
      </c>
      <c r="G739" s="12">
        <v>3</v>
      </c>
      <c r="H739" s="12">
        <v>0</v>
      </c>
      <c r="I739" s="12">
        <v>88</v>
      </c>
      <c r="J739" s="12">
        <f>G739*400+H739*100+I739</f>
        <v>1288</v>
      </c>
      <c r="K739" s="12">
        <v>75</v>
      </c>
      <c r="L739" s="12">
        <f t="shared" si="64"/>
        <v>96600</v>
      </c>
      <c r="M739" s="12">
        <v>1</v>
      </c>
      <c r="N739" s="12"/>
      <c r="O739" s="12"/>
      <c r="P739" s="12"/>
      <c r="Q739" s="12"/>
      <c r="R739" s="12"/>
      <c r="S739" s="12"/>
      <c r="T739" s="12">
        <f t="shared" si="66"/>
        <v>0</v>
      </c>
      <c r="U739" s="12"/>
      <c r="V739" s="12"/>
      <c r="W739" s="12">
        <f t="shared" si="54"/>
        <v>0</v>
      </c>
      <c r="X739" s="12">
        <f t="shared" si="55"/>
        <v>96600</v>
      </c>
      <c r="Y739" s="12">
        <v>0</v>
      </c>
      <c r="Z739" s="12">
        <v>50</v>
      </c>
      <c r="AA739" s="12">
        <v>0</v>
      </c>
      <c r="AB739" s="12">
        <v>0</v>
      </c>
    </row>
    <row r="740" spans="1:28" s="158" customFormat="1" ht="15" x14ac:dyDescent="0.25">
      <c r="A740" s="12">
        <v>730</v>
      </c>
      <c r="B740" s="12" t="s">
        <v>14</v>
      </c>
      <c r="C740" s="12"/>
      <c r="D740" s="12"/>
      <c r="E740" s="12" t="s">
        <v>1914</v>
      </c>
      <c r="F740" s="12">
        <v>1</v>
      </c>
      <c r="G740" s="12">
        <v>10</v>
      </c>
      <c r="H740" s="12">
        <v>0</v>
      </c>
      <c r="I740" s="12">
        <v>26</v>
      </c>
      <c r="J740" s="12">
        <f>G740*400+H740*100+I740</f>
        <v>4026</v>
      </c>
      <c r="K740" s="12">
        <v>75</v>
      </c>
      <c r="L740" s="12">
        <f t="shared" si="64"/>
        <v>301950</v>
      </c>
      <c r="M740" s="12">
        <v>1</v>
      </c>
      <c r="N740" s="12"/>
      <c r="O740" s="12"/>
      <c r="P740" s="12"/>
      <c r="Q740" s="12"/>
      <c r="R740" s="12"/>
      <c r="S740" s="12"/>
      <c r="T740" s="12">
        <f t="shared" si="66"/>
        <v>0</v>
      </c>
      <c r="U740" s="12"/>
      <c r="V740" s="12"/>
      <c r="W740" s="12">
        <f t="shared" si="54"/>
        <v>0</v>
      </c>
      <c r="X740" s="12">
        <f t="shared" si="55"/>
        <v>301950</v>
      </c>
      <c r="Y740" s="12">
        <v>0</v>
      </c>
      <c r="Z740" s="12">
        <v>50</v>
      </c>
      <c r="AA740" s="12">
        <v>0</v>
      </c>
      <c r="AB740" s="12">
        <v>0</v>
      </c>
    </row>
    <row r="741" spans="1:28" s="158" customFormat="1" ht="15" x14ac:dyDescent="0.25">
      <c r="A741" s="12">
        <v>731</v>
      </c>
      <c r="B741" s="12" t="s">
        <v>14</v>
      </c>
      <c r="C741" s="12"/>
      <c r="D741" s="12"/>
      <c r="E741" s="12" t="s">
        <v>1914</v>
      </c>
      <c r="F741" s="12">
        <v>1</v>
      </c>
      <c r="G741" s="12">
        <v>3</v>
      </c>
      <c r="H741" s="12">
        <v>0</v>
      </c>
      <c r="I741" s="12">
        <v>87</v>
      </c>
      <c r="J741" s="12">
        <f t="shared" ref="J741:J750" si="67">G741*400+H741*100+I741</f>
        <v>1287</v>
      </c>
      <c r="K741" s="12">
        <v>100</v>
      </c>
      <c r="L741" s="12">
        <f t="shared" si="64"/>
        <v>128700</v>
      </c>
      <c r="M741" s="12">
        <v>1</v>
      </c>
      <c r="N741" s="12"/>
      <c r="O741" s="12"/>
      <c r="P741" s="12"/>
      <c r="Q741" s="12"/>
      <c r="R741" s="12"/>
      <c r="S741" s="12"/>
      <c r="T741" s="12">
        <f t="shared" si="66"/>
        <v>0</v>
      </c>
      <c r="U741" s="12"/>
      <c r="V741" s="12"/>
      <c r="W741" s="12">
        <f t="shared" si="54"/>
        <v>0</v>
      </c>
      <c r="X741" s="12">
        <f t="shared" si="55"/>
        <v>128700</v>
      </c>
      <c r="Y741" s="12">
        <v>0</v>
      </c>
      <c r="Z741" s="12">
        <v>50</v>
      </c>
      <c r="AA741" s="12">
        <v>0</v>
      </c>
      <c r="AB741" s="12">
        <v>0</v>
      </c>
    </row>
    <row r="742" spans="1:28" s="158" customFormat="1" ht="15" x14ac:dyDescent="0.25">
      <c r="A742" s="12">
        <v>732</v>
      </c>
      <c r="B742" s="12" t="s">
        <v>14</v>
      </c>
      <c r="C742" s="12"/>
      <c r="D742" s="12"/>
      <c r="E742" s="12" t="s">
        <v>1915</v>
      </c>
      <c r="F742" s="12">
        <v>1</v>
      </c>
      <c r="G742" s="12"/>
      <c r="H742" s="12">
        <v>1</v>
      </c>
      <c r="I742" s="12">
        <v>70</v>
      </c>
      <c r="J742" s="12">
        <f t="shared" si="67"/>
        <v>170</v>
      </c>
      <c r="K742" s="12">
        <v>320</v>
      </c>
      <c r="L742" s="12">
        <f t="shared" si="64"/>
        <v>54400</v>
      </c>
      <c r="M742" s="12">
        <v>1</v>
      </c>
      <c r="N742" s="12"/>
      <c r="O742" s="12"/>
      <c r="P742" s="12"/>
      <c r="Q742" s="12"/>
      <c r="R742" s="12"/>
      <c r="S742" s="12"/>
      <c r="T742" s="12">
        <f t="shared" si="66"/>
        <v>0</v>
      </c>
      <c r="U742" s="12"/>
      <c r="V742" s="12"/>
      <c r="W742" s="12">
        <f t="shared" si="54"/>
        <v>0</v>
      </c>
      <c r="X742" s="12">
        <f t="shared" si="55"/>
        <v>54400</v>
      </c>
      <c r="Y742" s="12">
        <v>0</v>
      </c>
      <c r="Z742" s="12">
        <v>50</v>
      </c>
      <c r="AA742" s="12">
        <v>0</v>
      </c>
      <c r="AB742" s="12">
        <v>0</v>
      </c>
    </row>
    <row r="743" spans="1:28" s="158" customFormat="1" ht="15" x14ac:dyDescent="0.25">
      <c r="A743" s="12">
        <v>733</v>
      </c>
      <c r="B743" s="12" t="s">
        <v>14</v>
      </c>
      <c r="C743" s="12"/>
      <c r="D743" s="12"/>
      <c r="E743" s="12" t="s">
        <v>1915</v>
      </c>
      <c r="F743" s="12">
        <v>1</v>
      </c>
      <c r="G743" s="12"/>
      <c r="H743" s="12">
        <v>1</v>
      </c>
      <c r="I743" s="12">
        <v>29</v>
      </c>
      <c r="J743" s="12">
        <f t="shared" si="67"/>
        <v>129</v>
      </c>
      <c r="K743" s="12">
        <v>75</v>
      </c>
      <c r="L743" s="12">
        <f t="shared" si="64"/>
        <v>9675</v>
      </c>
      <c r="M743" s="12">
        <v>1</v>
      </c>
      <c r="N743" s="12"/>
      <c r="O743" s="12"/>
      <c r="P743" s="12"/>
      <c r="Q743" s="12"/>
      <c r="R743" s="12"/>
      <c r="S743" s="12"/>
      <c r="T743" s="12">
        <f t="shared" si="66"/>
        <v>0</v>
      </c>
      <c r="U743" s="12"/>
      <c r="V743" s="12"/>
      <c r="W743" s="12">
        <f t="shared" si="54"/>
        <v>0</v>
      </c>
      <c r="X743" s="12">
        <f t="shared" si="55"/>
        <v>9675</v>
      </c>
      <c r="Y743" s="12">
        <v>0</v>
      </c>
      <c r="Z743" s="12">
        <v>50</v>
      </c>
      <c r="AA743" s="12">
        <v>0</v>
      </c>
      <c r="AB743" s="12">
        <v>0</v>
      </c>
    </row>
    <row r="744" spans="1:28" s="158" customFormat="1" ht="15" x14ac:dyDescent="0.25">
      <c r="A744" s="12">
        <v>734</v>
      </c>
      <c r="B744" s="12" t="s">
        <v>14</v>
      </c>
      <c r="C744" s="12"/>
      <c r="D744" s="12"/>
      <c r="E744" s="12" t="s">
        <v>1915</v>
      </c>
      <c r="F744" s="12">
        <v>1</v>
      </c>
      <c r="G744" s="12">
        <v>5</v>
      </c>
      <c r="H744" s="12">
        <v>1</v>
      </c>
      <c r="I744" s="12">
        <v>76</v>
      </c>
      <c r="J744" s="12">
        <f t="shared" si="67"/>
        <v>2176</v>
      </c>
      <c r="K744" s="12">
        <v>270</v>
      </c>
      <c r="L744" s="12">
        <f t="shared" si="64"/>
        <v>587520</v>
      </c>
      <c r="M744" s="12">
        <v>1</v>
      </c>
      <c r="N744" s="12"/>
      <c r="O744" s="12"/>
      <c r="P744" s="12"/>
      <c r="Q744" s="12"/>
      <c r="R744" s="12"/>
      <c r="S744" s="12"/>
      <c r="T744" s="12">
        <f t="shared" si="66"/>
        <v>0</v>
      </c>
      <c r="U744" s="12"/>
      <c r="V744" s="12"/>
      <c r="W744" s="12">
        <f t="shared" si="54"/>
        <v>0</v>
      </c>
      <c r="X744" s="12">
        <f t="shared" si="55"/>
        <v>587520</v>
      </c>
      <c r="Y744" s="12">
        <v>0</v>
      </c>
      <c r="Z744" s="12">
        <v>50</v>
      </c>
      <c r="AA744" s="12">
        <v>0</v>
      </c>
      <c r="AB744" s="12">
        <v>0</v>
      </c>
    </row>
    <row r="745" spans="1:28" s="158" customFormat="1" ht="15" x14ac:dyDescent="0.25">
      <c r="A745" s="12">
        <v>735</v>
      </c>
      <c r="B745" s="12" t="s">
        <v>14</v>
      </c>
      <c r="C745" s="12"/>
      <c r="D745" s="12"/>
      <c r="E745" s="12" t="s">
        <v>1916</v>
      </c>
      <c r="F745" s="12">
        <v>1</v>
      </c>
      <c r="G745" s="12">
        <v>3</v>
      </c>
      <c r="H745" s="12">
        <v>3</v>
      </c>
      <c r="I745" s="12">
        <v>32</v>
      </c>
      <c r="J745" s="12">
        <f t="shared" si="67"/>
        <v>1532</v>
      </c>
      <c r="K745" s="12">
        <v>430</v>
      </c>
      <c r="L745" s="12">
        <f t="shared" si="64"/>
        <v>658760</v>
      </c>
      <c r="M745" s="12">
        <v>1</v>
      </c>
      <c r="N745" s="12" t="s">
        <v>27</v>
      </c>
      <c r="O745" s="12" t="s">
        <v>35</v>
      </c>
      <c r="P745" s="12">
        <v>2</v>
      </c>
      <c r="Q745" s="12">
        <v>36</v>
      </c>
      <c r="R745" s="12"/>
      <c r="S745" s="12">
        <v>6400</v>
      </c>
      <c r="T745" s="12">
        <f t="shared" si="66"/>
        <v>230400</v>
      </c>
      <c r="U745" s="12">
        <v>3</v>
      </c>
      <c r="V745" s="12">
        <f>T745*9%</f>
        <v>20736</v>
      </c>
      <c r="W745" s="12">
        <f t="shared" si="54"/>
        <v>209664</v>
      </c>
      <c r="X745" s="12">
        <f t="shared" si="55"/>
        <v>868424</v>
      </c>
      <c r="Y745" s="12">
        <v>0</v>
      </c>
      <c r="Z745" s="12">
        <v>50</v>
      </c>
      <c r="AA745" s="12">
        <v>0</v>
      </c>
      <c r="AB745" s="12">
        <v>0</v>
      </c>
    </row>
    <row r="746" spans="1:28" s="158" customFormat="1" ht="15" x14ac:dyDescent="0.25">
      <c r="A746" s="12">
        <v>736</v>
      </c>
      <c r="B746" s="12" t="s">
        <v>14</v>
      </c>
      <c r="C746" s="12"/>
      <c r="D746" s="12"/>
      <c r="E746" s="12" t="s">
        <v>1916</v>
      </c>
      <c r="F746" s="12">
        <v>1</v>
      </c>
      <c r="G746" s="12">
        <v>13</v>
      </c>
      <c r="H746" s="12">
        <v>2</v>
      </c>
      <c r="I746" s="12">
        <v>90</v>
      </c>
      <c r="J746" s="12">
        <f t="shared" si="67"/>
        <v>5490</v>
      </c>
      <c r="K746" s="12">
        <v>75</v>
      </c>
      <c r="L746" s="12">
        <f t="shared" si="64"/>
        <v>411750</v>
      </c>
      <c r="M746" s="12">
        <v>1</v>
      </c>
      <c r="N746" s="12"/>
      <c r="O746" s="12"/>
      <c r="P746" s="12"/>
      <c r="Q746" s="12"/>
      <c r="R746" s="12"/>
      <c r="S746" s="12"/>
      <c r="T746" s="12">
        <f t="shared" si="66"/>
        <v>0</v>
      </c>
      <c r="U746" s="12"/>
      <c r="V746" s="12"/>
      <c r="W746" s="12">
        <f t="shared" si="54"/>
        <v>0</v>
      </c>
      <c r="X746" s="12">
        <f t="shared" si="55"/>
        <v>411750</v>
      </c>
      <c r="Y746" s="12">
        <v>0</v>
      </c>
      <c r="Z746" s="12">
        <v>50</v>
      </c>
      <c r="AA746" s="12">
        <v>0</v>
      </c>
      <c r="AB746" s="12">
        <v>0</v>
      </c>
    </row>
    <row r="747" spans="1:28" s="158" customFormat="1" ht="15" x14ac:dyDescent="0.25">
      <c r="A747" s="12">
        <v>737</v>
      </c>
      <c r="B747" s="12" t="s">
        <v>14</v>
      </c>
      <c r="C747" s="12"/>
      <c r="D747" s="12"/>
      <c r="E747" s="12" t="s">
        <v>1916</v>
      </c>
      <c r="F747" s="12">
        <v>1</v>
      </c>
      <c r="G747" s="12">
        <v>1</v>
      </c>
      <c r="H747" s="12"/>
      <c r="I747" s="12">
        <v>71</v>
      </c>
      <c r="J747" s="12">
        <f t="shared" si="67"/>
        <v>471</v>
      </c>
      <c r="K747" s="12">
        <v>75</v>
      </c>
      <c r="L747" s="12">
        <f t="shared" si="64"/>
        <v>35325</v>
      </c>
      <c r="M747" s="12">
        <v>1</v>
      </c>
      <c r="N747" s="12"/>
      <c r="O747" s="12"/>
      <c r="P747" s="12"/>
      <c r="Q747" s="12"/>
      <c r="R747" s="12"/>
      <c r="S747" s="12"/>
      <c r="T747" s="12">
        <f t="shared" si="66"/>
        <v>0</v>
      </c>
      <c r="U747" s="12"/>
      <c r="V747" s="12"/>
      <c r="W747" s="12">
        <f t="shared" si="54"/>
        <v>0</v>
      </c>
      <c r="X747" s="12">
        <f t="shared" si="55"/>
        <v>35325</v>
      </c>
      <c r="Y747" s="12">
        <v>0</v>
      </c>
      <c r="Z747" s="12">
        <v>50</v>
      </c>
      <c r="AA747" s="12">
        <v>0</v>
      </c>
      <c r="AB747" s="12">
        <v>0</v>
      </c>
    </row>
    <row r="748" spans="1:28" s="158" customFormat="1" ht="15.75" x14ac:dyDescent="0.25">
      <c r="A748" s="12">
        <v>738</v>
      </c>
      <c r="B748" s="12" t="s">
        <v>14</v>
      </c>
      <c r="C748" s="12"/>
      <c r="D748" s="12"/>
      <c r="E748" s="12" t="s">
        <v>1958</v>
      </c>
      <c r="F748" s="12">
        <v>2</v>
      </c>
      <c r="G748" s="39"/>
      <c r="H748" s="39"/>
      <c r="I748" s="39">
        <v>58</v>
      </c>
      <c r="J748" s="12">
        <f t="shared" si="67"/>
        <v>58</v>
      </c>
      <c r="K748" s="12">
        <v>430</v>
      </c>
      <c r="L748" s="12">
        <f t="shared" si="64"/>
        <v>24940</v>
      </c>
      <c r="M748" s="12">
        <v>2</v>
      </c>
      <c r="N748" s="12" t="s">
        <v>27</v>
      </c>
      <c r="O748" s="12" t="s">
        <v>55</v>
      </c>
      <c r="P748" s="12">
        <v>2</v>
      </c>
      <c r="Q748" s="12">
        <v>54</v>
      </c>
      <c r="R748" s="12"/>
      <c r="S748" s="12">
        <v>6400</v>
      </c>
      <c r="T748" s="12">
        <f t="shared" si="66"/>
        <v>345600</v>
      </c>
      <c r="U748" s="12">
        <v>3</v>
      </c>
      <c r="V748" s="12">
        <f>T748*9%</f>
        <v>31104</v>
      </c>
      <c r="W748" s="12">
        <f t="shared" si="54"/>
        <v>314496</v>
      </c>
      <c r="X748" s="12">
        <f t="shared" si="55"/>
        <v>339436</v>
      </c>
      <c r="Y748" s="12">
        <v>0</v>
      </c>
      <c r="Z748" s="12">
        <v>50</v>
      </c>
      <c r="AA748" s="12">
        <v>0</v>
      </c>
      <c r="AB748" s="12">
        <v>0</v>
      </c>
    </row>
    <row r="749" spans="1:28" s="158" customFormat="1" ht="15.75" x14ac:dyDescent="0.25">
      <c r="A749" s="12">
        <v>739</v>
      </c>
      <c r="B749" s="12" t="s">
        <v>14</v>
      </c>
      <c r="C749" s="12"/>
      <c r="D749" s="12"/>
      <c r="E749" s="12" t="s">
        <v>1958</v>
      </c>
      <c r="F749" s="12">
        <v>1</v>
      </c>
      <c r="G749" s="39">
        <v>7</v>
      </c>
      <c r="H749" s="39"/>
      <c r="I749" s="39">
        <v>63</v>
      </c>
      <c r="J749" s="12">
        <f t="shared" si="67"/>
        <v>2863</v>
      </c>
      <c r="K749" s="12">
        <v>75</v>
      </c>
      <c r="L749" s="12">
        <f t="shared" si="64"/>
        <v>214725</v>
      </c>
      <c r="M749" s="12">
        <v>1</v>
      </c>
      <c r="N749" s="12"/>
      <c r="O749" s="12"/>
      <c r="P749" s="12"/>
      <c r="Q749" s="12"/>
      <c r="R749" s="12"/>
      <c r="S749" s="12"/>
      <c r="T749" s="12">
        <f t="shared" si="66"/>
        <v>0</v>
      </c>
      <c r="U749" s="12"/>
      <c r="V749" s="12"/>
      <c r="W749" s="12">
        <f t="shared" si="54"/>
        <v>0</v>
      </c>
      <c r="X749" s="12">
        <f t="shared" si="55"/>
        <v>214725</v>
      </c>
      <c r="Y749" s="12">
        <v>0</v>
      </c>
      <c r="Z749" s="12">
        <v>50</v>
      </c>
      <c r="AA749" s="12">
        <v>0</v>
      </c>
      <c r="AB749" s="12">
        <v>0</v>
      </c>
    </row>
    <row r="750" spans="1:28" s="158" customFormat="1" ht="15" x14ac:dyDescent="0.25">
      <c r="A750" s="12">
        <v>740</v>
      </c>
      <c r="B750" s="12" t="s">
        <v>14</v>
      </c>
      <c r="C750" s="12"/>
      <c r="D750" s="12"/>
      <c r="E750" s="12" t="s">
        <v>1958</v>
      </c>
      <c r="F750" s="12">
        <v>1</v>
      </c>
      <c r="G750" s="12">
        <v>4</v>
      </c>
      <c r="H750" s="12"/>
      <c r="I750" s="12"/>
      <c r="J750" s="12">
        <f t="shared" si="67"/>
        <v>1600</v>
      </c>
      <c r="K750" s="12">
        <v>240</v>
      </c>
      <c r="L750" s="12">
        <f t="shared" si="64"/>
        <v>384000</v>
      </c>
      <c r="M750" s="12">
        <v>1</v>
      </c>
      <c r="N750" s="12"/>
      <c r="O750" s="12"/>
      <c r="P750" s="12"/>
      <c r="Q750" s="12"/>
      <c r="R750" s="12"/>
      <c r="S750" s="12"/>
      <c r="T750" s="12">
        <f t="shared" si="66"/>
        <v>0</v>
      </c>
      <c r="U750" s="12"/>
      <c r="V750" s="12"/>
      <c r="W750" s="12">
        <f t="shared" si="54"/>
        <v>0</v>
      </c>
      <c r="X750" s="12">
        <f t="shared" si="55"/>
        <v>384000</v>
      </c>
      <c r="Y750" s="12">
        <v>0</v>
      </c>
      <c r="Z750" s="12">
        <v>50</v>
      </c>
      <c r="AA750" s="12">
        <v>0</v>
      </c>
      <c r="AB750" s="12">
        <v>0</v>
      </c>
    </row>
    <row r="751" spans="1:28" s="158" customFormat="1" ht="15" x14ac:dyDescent="0.25">
      <c r="A751" s="12"/>
      <c r="B751" s="12"/>
      <c r="C751" s="12"/>
      <c r="D751" s="12"/>
      <c r="E751" s="12"/>
      <c r="F751" s="12"/>
      <c r="G751" s="12"/>
      <c r="H751" s="12"/>
      <c r="I751" s="12"/>
      <c r="J751" s="12"/>
      <c r="K751" s="12"/>
      <c r="L751" s="12"/>
      <c r="M751" s="12"/>
      <c r="N751" s="12"/>
      <c r="O751" s="12"/>
      <c r="P751" s="12"/>
      <c r="Q751" s="12"/>
      <c r="R751" s="12"/>
      <c r="S751" s="12"/>
      <c r="T751" s="12"/>
      <c r="U751" s="12"/>
      <c r="V751" s="12"/>
      <c r="W751" s="12"/>
      <c r="X751" s="12"/>
      <c r="Y751" s="12"/>
      <c r="Z751" s="12"/>
      <c r="AA751" s="12"/>
      <c r="AB751" s="12"/>
    </row>
    <row r="752" spans="1:28" s="158" customFormat="1" ht="15" x14ac:dyDescent="0.25">
      <c r="A752" s="12"/>
      <c r="B752" s="12"/>
      <c r="C752" s="12"/>
      <c r="D752" s="12"/>
      <c r="E752" s="12"/>
      <c r="F752" s="12"/>
      <c r="G752" s="12"/>
      <c r="H752" s="12"/>
      <c r="I752" s="12"/>
      <c r="J752" s="12"/>
      <c r="K752" s="12"/>
      <c r="L752" s="12"/>
      <c r="M752" s="12"/>
      <c r="N752" s="12"/>
      <c r="O752" s="12"/>
      <c r="P752" s="12"/>
      <c r="Q752" s="12"/>
      <c r="R752" s="12"/>
      <c r="S752" s="12"/>
      <c r="T752" s="12"/>
      <c r="U752" s="12"/>
      <c r="V752" s="12"/>
      <c r="W752" s="12"/>
      <c r="X752" s="12"/>
      <c r="Y752" s="12"/>
      <c r="Z752" s="12"/>
      <c r="AA752" s="12"/>
      <c r="AB752" s="12"/>
    </row>
    <row r="753" spans="1:28" s="158" customFormat="1" ht="15" x14ac:dyDescent="0.25">
      <c r="A753" s="12"/>
      <c r="B753" s="12"/>
      <c r="C753" s="12"/>
      <c r="D753" s="12"/>
      <c r="E753" s="12"/>
      <c r="F753" s="12"/>
      <c r="G753" s="12"/>
      <c r="H753" s="12"/>
      <c r="I753" s="12"/>
      <c r="J753" s="12"/>
      <c r="K753" s="12"/>
      <c r="L753" s="12"/>
      <c r="M753" s="12"/>
      <c r="N753" s="12"/>
      <c r="O753" s="12"/>
      <c r="P753" s="12"/>
      <c r="Q753" s="12"/>
      <c r="R753" s="12"/>
      <c r="S753" s="12"/>
      <c r="T753" s="12"/>
      <c r="U753" s="12"/>
      <c r="V753" s="12"/>
      <c r="W753" s="12"/>
      <c r="X753" s="12"/>
      <c r="Y753" s="12"/>
      <c r="Z753" s="12"/>
      <c r="AA753" s="12"/>
      <c r="AB753" s="12"/>
    </row>
    <row r="754" spans="1:28" s="158" customFormat="1" ht="15" x14ac:dyDescent="0.25">
      <c r="A754" s="20"/>
      <c r="B754" s="20"/>
      <c r="C754" s="20"/>
      <c r="D754" s="20"/>
      <c r="E754" s="20"/>
      <c r="F754" s="20"/>
      <c r="G754" s="20"/>
      <c r="H754" s="20"/>
      <c r="I754" s="20"/>
      <c r="J754" s="20"/>
      <c r="K754" s="20"/>
      <c r="L754" s="20"/>
      <c r="M754" s="20"/>
      <c r="N754" s="20"/>
      <c r="O754" s="20"/>
      <c r="P754" s="20"/>
      <c r="Q754" s="20"/>
      <c r="R754" s="20"/>
      <c r="S754" s="20"/>
      <c r="T754" s="20"/>
      <c r="U754" s="20"/>
      <c r="V754" s="20"/>
      <c r="W754" s="160"/>
      <c r="X754" s="20"/>
      <c r="Y754" s="20"/>
      <c r="Z754" s="20"/>
      <c r="AA754" s="20"/>
    </row>
    <row r="755" spans="1:28" s="158" customFormat="1" ht="15" x14ac:dyDescent="0.25">
      <c r="A755" s="23" t="s">
        <v>17</v>
      </c>
      <c r="B755" s="23"/>
      <c r="C755" s="23" t="s">
        <v>18</v>
      </c>
      <c r="D755" s="23"/>
      <c r="E755" s="23"/>
      <c r="G755" s="23" t="s">
        <v>19</v>
      </c>
      <c r="H755" s="23"/>
      <c r="I755" s="23"/>
      <c r="J755" s="23"/>
      <c r="K755" s="23"/>
      <c r="M755" s="160"/>
      <c r="N755" s="23"/>
      <c r="O755" s="23"/>
      <c r="P755" s="23"/>
      <c r="Q755" s="23"/>
      <c r="R755" s="23"/>
      <c r="S755" s="23"/>
      <c r="T755" s="23"/>
      <c r="U755" s="23"/>
      <c r="V755" s="23"/>
      <c r="X755" s="160"/>
      <c r="Y755" s="160"/>
      <c r="Z755" s="160"/>
      <c r="AA755" s="160"/>
    </row>
    <row r="756" spans="1:28" s="158" customFormat="1" ht="15" x14ac:dyDescent="0.25">
      <c r="A756" s="23"/>
      <c r="B756" s="23"/>
      <c r="C756" s="23"/>
      <c r="D756" s="23"/>
      <c r="E756" s="23"/>
      <c r="F756" s="23"/>
      <c r="G756" s="23" t="s">
        <v>20</v>
      </c>
      <c r="H756" s="23"/>
      <c r="I756" s="23"/>
      <c r="J756" s="23"/>
      <c r="K756" s="23"/>
      <c r="L756" s="23"/>
      <c r="N756" s="23"/>
      <c r="O756" s="23"/>
      <c r="P756" s="23"/>
      <c r="Q756" s="23"/>
      <c r="R756" s="23"/>
      <c r="S756" s="23"/>
      <c r="T756" s="23"/>
      <c r="U756" s="23"/>
      <c r="V756" s="23"/>
      <c r="X756" s="160"/>
      <c r="Y756" s="160"/>
      <c r="Z756" s="160"/>
      <c r="AA756" s="160"/>
      <c r="AB756" s="160"/>
    </row>
    <row r="757" spans="1:28" s="158" customFormat="1" ht="15" x14ac:dyDescent="0.25">
      <c r="A757" s="23"/>
      <c r="B757" s="23"/>
      <c r="C757" s="23"/>
      <c r="D757" s="23"/>
      <c r="E757" s="23"/>
      <c r="F757" s="23"/>
      <c r="G757" s="23" t="s">
        <v>21</v>
      </c>
      <c r="H757" s="23"/>
      <c r="I757" s="23"/>
      <c r="J757" s="23"/>
      <c r="K757" s="23"/>
      <c r="L757" s="23"/>
      <c r="N757" s="23"/>
      <c r="O757" s="23"/>
      <c r="P757" s="23"/>
      <c r="Q757" s="23"/>
      <c r="R757" s="23"/>
      <c r="S757" s="23"/>
      <c r="T757" s="23"/>
      <c r="U757" s="23"/>
      <c r="V757" s="23"/>
      <c r="X757" s="160"/>
      <c r="Y757" s="160"/>
      <c r="Z757" s="160"/>
      <c r="AA757" s="160"/>
      <c r="AB757" s="160"/>
    </row>
    <row r="758" spans="1:28" s="158" customFormat="1" ht="15" x14ac:dyDescent="0.25">
      <c r="A758" s="23"/>
      <c r="B758" s="23"/>
      <c r="C758" s="23"/>
      <c r="D758" s="23"/>
      <c r="E758" s="23"/>
      <c r="F758" s="23"/>
      <c r="G758" s="23" t="s">
        <v>22</v>
      </c>
      <c r="H758" s="23"/>
      <c r="I758" s="23"/>
      <c r="J758" s="23"/>
      <c r="K758" s="23"/>
      <c r="L758" s="23"/>
      <c r="N758" s="23"/>
      <c r="O758" s="23"/>
      <c r="P758" s="23"/>
      <c r="Q758" s="23"/>
      <c r="R758" s="23"/>
      <c r="S758" s="23"/>
      <c r="T758" s="23"/>
      <c r="U758" s="23"/>
      <c r="V758" s="23"/>
    </row>
    <row r="759" spans="1:28" s="158" customFormat="1" ht="15" x14ac:dyDescent="0.25">
      <c r="A759" s="23"/>
      <c r="B759" s="23"/>
      <c r="C759" s="23"/>
      <c r="D759" s="23"/>
      <c r="E759" s="23"/>
      <c r="F759" s="23"/>
      <c r="G759" s="23" t="s">
        <v>23</v>
      </c>
      <c r="H759" s="23"/>
      <c r="I759" s="23"/>
      <c r="J759" s="23"/>
      <c r="K759" s="23"/>
      <c r="L759" s="23"/>
      <c r="N759" s="23"/>
      <c r="O759" s="23"/>
      <c r="P759" s="23"/>
      <c r="Q759" s="23"/>
      <c r="R759" s="23"/>
      <c r="S759" s="23"/>
      <c r="T759" s="23"/>
      <c r="U759" s="23"/>
      <c r="V759" s="23"/>
    </row>
    <row r="760" spans="1:28" s="158" customFormat="1" ht="15" x14ac:dyDescent="0.25"/>
    <row r="761" spans="1:28" s="158" customFormat="1" ht="15" x14ac:dyDescent="0.25"/>
  </sheetData>
  <mergeCells count="32">
    <mergeCell ref="V4:V10"/>
    <mergeCell ref="W4:W10"/>
    <mergeCell ref="M3:Y3"/>
    <mergeCell ref="A1:AA1"/>
    <mergeCell ref="A3:A10"/>
    <mergeCell ref="B3:B10"/>
    <mergeCell ref="C3:C10"/>
    <mergeCell ref="D3:D10"/>
    <mergeCell ref="E3:E10"/>
    <mergeCell ref="F3:F10"/>
    <mergeCell ref="G3:L3"/>
    <mergeCell ref="Z3:Z10"/>
    <mergeCell ref="AA3:AA10"/>
    <mergeCell ref="X4:X10"/>
    <mergeCell ref="Y4:Y10"/>
    <mergeCell ref="G5:G10"/>
    <mergeCell ref="H5:H10"/>
    <mergeCell ref="I5:I10"/>
    <mergeCell ref="AB3:AB10"/>
    <mergeCell ref="G4:I4"/>
    <mergeCell ref="J4:J10"/>
    <mergeCell ref="K4:K10"/>
    <mergeCell ref="L4:L10"/>
    <mergeCell ref="M4:M10"/>
    <mergeCell ref="N4:N10"/>
    <mergeCell ref="O4:O10"/>
    <mergeCell ref="P4:P10"/>
    <mergeCell ref="Q4:Q10"/>
    <mergeCell ref="R4:R10"/>
    <mergeCell ref="S4:S10"/>
    <mergeCell ref="T4:T10"/>
    <mergeCell ref="U4:U10"/>
  </mergeCells>
  <pageMargins left="0.7" right="0.7" top="0.75" bottom="0.75" header="0.3" footer="0.3"/>
  <pageSetup paperSize="9" orientation="landscape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B325"/>
  <sheetViews>
    <sheetView workbookViewId="0">
      <pane xSplit="16" ySplit="9" topLeftCell="Q10" activePane="bottomRight" state="frozenSplit"/>
      <selection pane="topRight" activeCell="Q1" sqref="Q1"/>
      <selection pane="bottomLeft" activeCell="A16" sqref="A16"/>
      <selection pane="bottomRight" activeCell="U302" sqref="U302"/>
    </sheetView>
  </sheetViews>
  <sheetFormatPr defaultRowHeight="14.25" x14ac:dyDescent="0.2"/>
  <cols>
    <col min="1" max="1" width="5.375" style="80" customWidth="1"/>
    <col min="2" max="2" width="11" style="80" customWidth="1"/>
    <col min="3" max="3" width="6.5" style="80" customWidth="1"/>
    <col min="4" max="4" width="6.125" style="80" customWidth="1"/>
    <col min="5" max="5" width="11.125" style="80" customWidth="1"/>
    <col min="6" max="7" width="5.875" style="80" customWidth="1"/>
    <col min="8" max="8" width="5.625" style="80" customWidth="1"/>
    <col min="9" max="9" width="5.5" style="80" customWidth="1"/>
    <col min="10" max="10" width="7.75" style="80" customWidth="1"/>
    <col min="11" max="12" width="9" style="80"/>
    <col min="13" max="13" width="5.375" style="80" customWidth="1"/>
    <col min="14" max="14" width="8.75" style="80" customWidth="1"/>
    <col min="15" max="15" width="9" style="80"/>
    <col min="16" max="16" width="0" style="80" hidden="1" customWidth="1"/>
    <col min="17" max="28" width="9" style="80"/>
  </cols>
  <sheetData>
    <row r="1" spans="1:28" s="49" customFormat="1" ht="21" x14ac:dyDescent="0.25">
      <c r="A1" s="215" t="s">
        <v>0</v>
      </c>
      <c r="B1" s="215"/>
      <c r="C1" s="215"/>
      <c r="D1" s="215"/>
      <c r="E1" s="215"/>
      <c r="F1" s="215"/>
      <c r="G1" s="215"/>
      <c r="H1" s="215"/>
      <c r="I1" s="215"/>
      <c r="J1" s="215"/>
      <c r="K1" s="215"/>
      <c r="L1" s="215"/>
      <c r="M1" s="215"/>
      <c r="N1" s="215"/>
      <c r="O1" s="215"/>
      <c r="P1" s="215"/>
      <c r="Q1" s="215"/>
      <c r="R1" s="215"/>
      <c r="S1" s="215"/>
      <c r="T1" s="215"/>
      <c r="U1" s="215"/>
      <c r="V1" s="215"/>
      <c r="W1" s="215"/>
      <c r="X1" s="215"/>
      <c r="Y1" s="215"/>
      <c r="Z1" s="215"/>
      <c r="AA1" s="215"/>
      <c r="AB1" s="56"/>
    </row>
    <row r="2" spans="1:28" s="49" customFormat="1" ht="21" x14ac:dyDescent="0.25">
      <c r="A2" s="79"/>
      <c r="B2" s="79"/>
      <c r="C2" s="79"/>
      <c r="D2" s="79"/>
      <c r="E2" s="79"/>
      <c r="F2" s="79"/>
      <c r="G2" s="79"/>
      <c r="H2" s="79"/>
      <c r="I2" s="79"/>
      <c r="J2" s="79"/>
      <c r="K2" s="79" t="s">
        <v>1546</v>
      </c>
      <c r="L2" s="79"/>
      <c r="M2" s="79"/>
      <c r="N2" s="79"/>
      <c r="O2" s="79"/>
      <c r="P2" s="79"/>
      <c r="Q2" s="79"/>
      <c r="R2" s="79"/>
      <c r="S2" s="73"/>
      <c r="T2" s="79"/>
      <c r="U2" s="79"/>
      <c r="V2" s="79"/>
      <c r="W2" s="79"/>
      <c r="X2" s="79"/>
      <c r="Y2" s="79"/>
      <c r="Z2" s="79"/>
      <c r="AA2" s="79"/>
      <c r="AB2" s="79" t="s">
        <v>1</v>
      </c>
    </row>
    <row r="3" spans="1:28" s="3" customFormat="1" ht="15.75" x14ac:dyDescent="0.2">
      <c r="A3" s="204" t="s">
        <v>3</v>
      </c>
      <c r="B3" s="204" t="s">
        <v>761</v>
      </c>
      <c r="C3" s="204" t="s">
        <v>4</v>
      </c>
      <c r="D3" s="204" t="s">
        <v>5</v>
      </c>
      <c r="E3" s="207" t="s">
        <v>852</v>
      </c>
      <c r="F3" s="207" t="s">
        <v>18</v>
      </c>
      <c r="G3" s="210" t="s">
        <v>0</v>
      </c>
      <c r="H3" s="211"/>
      <c r="I3" s="211"/>
      <c r="J3" s="211"/>
      <c r="K3" s="211"/>
      <c r="L3" s="212"/>
      <c r="M3" s="210" t="s">
        <v>2</v>
      </c>
      <c r="N3" s="211"/>
      <c r="O3" s="211"/>
      <c r="P3" s="211"/>
      <c r="Q3" s="211"/>
      <c r="R3" s="211"/>
      <c r="S3" s="211"/>
      <c r="T3" s="211"/>
      <c r="U3" s="211"/>
      <c r="V3" s="211"/>
      <c r="W3" s="211"/>
      <c r="X3" s="211"/>
      <c r="Y3" s="212"/>
      <c r="Z3" s="207" t="s">
        <v>756</v>
      </c>
      <c r="AA3" s="207" t="s">
        <v>757</v>
      </c>
      <c r="AB3" s="207" t="s">
        <v>857</v>
      </c>
    </row>
    <row r="4" spans="1:28" s="3" customFormat="1" ht="15.75" x14ac:dyDescent="0.2">
      <c r="A4" s="205"/>
      <c r="B4" s="205"/>
      <c r="C4" s="205"/>
      <c r="D4" s="205"/>
      <c r="E4" s="208"/>
      <c r="F4" s="208"/>
      <c r="G4" s="210" t="s">
        <v>7</v>
      </c>
      <c r="H4" s="211"/>
      <c r="I4" s="212"/>
      <c r="J4" s="207" t="s">
        <v>847</v>
      </c>
      <c r="K4" s="207" t="s">
        <v>744</v>
      </c>
      <c r="L4" s="207" t="s">
        <v>853</v>
      </c>
      <c r="M4" s="204" t="s">
        <v>3</v>
      </c>
      <c r="N4" s="207" t="s">
        <v>746</v>
      </c>
      <c r="O4" s="207" t="s">
        <v>747</v>
      </c>
      <c r="P4" s="207" t="s">
        <v>18</v>
      </c>
      <c r="Q4" s="207" t="s">
        <v>854</v>
      </c>
      <c r="R4" s="207" t="s">
        <v>855</v>
      </c>
      <c r="S4" s="207" t="s">
        <v>749</v>
      </c>
      <c r="T4" s="207" t="s">
        <v>750</v>
      </c>
      <c r="U4" s="207" t="s">
        <v>751</v>
      </c>
      <c r="V4" s="207" t="s">
        <v>752</v>
      </c>
      <c r="W4" s="207" t="s">
        <v>753</v>
      </c>
      <c r="X4" s="207" t="s">
        <v>754</v>
      </c>
      <c r="Y4" s="207" t="s">
        <v>856</v>
      </c>
      <c r="Z4" s="208"/>
      <c r="AA4" s="208"/>
      <c r="AB4" s="208"/>
    </row>
    <row r="5" spans="1:28" s="3" customFormat="1" x14ac:dyDescent="0.2">
      <c r="A5" s="205"/>
      <c r="B5" s="205"/>
      <c r="C5" s="205"/>
      <c r="D5" s="205"/>
      <c r="E5" s="208"/>
      <c r="F5" s="208"/>
      <c r="G5" s="204" t="s">
        <v>9</v>
      </c>
      <c r="H5" s="204" t="s">
        <v>10</v>
      </c>
      <c r="I5" s="204" t="s">
        <v>11</v>
      </c>
      <c r="J5" s="208"/>
      <c r="K5" s="208"/>
      <c r="L5" s="208"/>
      <c r="M5" s="205"/>
      <c r="N5" s="208"/>
      <c r="O5" s="208"/>
      <c r="P5" s="208"/>
      <c r="Q5" s="208"/>
      <c r="R5" s="208"/>
      <c r="S5" s="208"/>
      <c r="T5" s="208"/>
      <c r="U5" s="208"/>
      <c r="V5" s="208"/>
      <c r="W5" s="208"/>
      <c r="X5" s="208"/>
      <c r="Y5" s="208"/>
      <c r="Z5" s="208"/>
      <c r="AA5" s="208"/>
      <c r="AB5" s="208"/>
    </row>
    <row r="6" spans="1:28" s="3" customFormat="1" x14ac:dyDescent="0.2">
      <c r="A6" s="205"/>
      <c r="B6" s="205"/>
      <c r="C6" s="205"/>
      <c r="D6" s="205"/>
      <c r="E6" s="208"/>
      <c r="F6" s="208"/>
      <c r="G6" s="205"/>
      <c r="H6" s="205"/>
      <c r="I6" s="205"/>
      <c r="J6" s="208"/>
      <c r="K6" s="208"/>
      <c r="L6" s="208"/>
      <c r="M6" s="205"/>
      <c r="N6" s="208"/>
      <c r="O6" s="208"/>
      <c r="P6" s="208"/>
      <c r="Q6" s="208"/>
      <c r="R6" s="208"/>
      <c r="S6" s="208"/>
      <c r="T6" s="208"/>
      <c r="U6" s="208"/>
      <c r="V6" s="208"/>
      <c r="W6" s="208"/>
      <c r="X6" s="208"/>
      <c r="Y6" s="208"/>
      <c r="Z6" s="208"/>
      <c r="AA6" s="208"/>
      <c r="AB6" s="208"/>
    </row>
    <row r="7" spans="1:28" s="3" customFormat="1" x14ac:dyDescent="0.2">
      <c r="A7" s="205"/>
      <c r="B7" s="205"/>
      <c r="C7" s="205"/>
      <c r="D7" s="205"/>
      <c r="E7" s="208"/>
      <c r="F7" s="208"/>
      <c r="G7" s="205"/>
      <c r="H7" s="205"/>
      <c r="I7" s="205"/>
      <c r="J7" s="208"/>
      <c r="K7" s="208"/>
      <c r="L7" s="208"/>
      <c r="M7" s="205"/>
      <c r="N7" s="208"/>
      <c r="O7" s="208"/>
      <c r="P7" s="208"/>
      <c r="Q7" s="208"/>
      <c r="R7" s="208"/>
      <c r="S7" s="208"/>
      <c r="T7" s="208"/>
      <c r="U7" s="208"/>
      <c r="V7" s="208"/>
      <c r="W7" s="208"/>
      <c r="X7" s="208"/>
      <c r="Y7" s="208"/>
      <c r="Z7" s="208"/>
      <c r="AA7" s="208"/>
      <c r="AB7" s="208"/>
    </row>
    <row r="8" spans="1:28" s="3" customFormat="1" x14ac:dyDescent="0.2">
      <c r="A8" s="205"/>
      <c r="B8" s="205"/>
      <c r="C8" s="205"/>
      <c r="D8" s="205"/>
      <c r="E8" s="208"/>
      <c r="F8" s="208"/>
      <c r="G8" s="205"/>
      <c r="H8" s="205"/>
      <c r="I8" s="205"/>
      <c r="J8" s="208"/>
      <c r="K8" s="208"/>
      <c r="L8" s="208"/>
      <c r="M8" s="205"/>
      <c r="N8" s="208"/>
      <c r="O8" s="208"/>
      <c r="P8" s="208"/>
      <c r="Q8" s="208"/>
      <c r="R8" s="208"/>
      <c r="S8" s="208"/>
      <c r="T8" s="208"/>
      <c r="U8" s="208"/>
      <c r="V8" s="208"/>
      <c r="W8" s="208"/>
      <c r="X8" s="208"/>
      <c r="Y8" s="208"/>
      <c r="Z8" s="208"/>
      <c r="AA8" s="208"/>
      <c r="AB8" s="208"/>
    </row>
    <row r="9" spans="1:28" s="3" customFormat="1" x14ac:dyDescent="0.2">
      <c r="A9" s="206"/>
      <c r="B9" s="206"/>
      <c r="C9" s="206"/>
      <c r="D9" s="206"/>
      <c r="E9" s="209"/>
      <c r="F9" s="209"/>
      <c r="G9" s="206"/>
      <c r="H9" s="206"/>
      <c r="I9" s="206"/>
      <c r="J9" s="209"/>
      <c r="K9" s="209"/>
      <c r="L9" s="209"/>
      <c r="M9" s="206"/>
      <c r="N9" s="209"/>
      <c r="O9" s="209"/>
      <c r="P9" s="209"/>
      <c r="Q9" s="209"/>
      <c r="R9" s="209"/>
      <c r="S9" s="209"/>
      <c r="T9" s="209"/>
      <c r="U9" s="209"/>
      <c r="V9" s="209"/>
      <c r="W9" s="209"/>
      <c r="X9" s="209"/>
      <c r="Y9" s="209"/>
      <c r="Z9" s="209"/>
      <c r="AA9" s="209"/>
      <c r="AB9" s="209"/>
    </row>
    <row r="10" spans="1:28" s="3" customFormat="1" ht="24" customHeight="1" x14ac:dyDescent="0.2">
      <c r="A10" s="39"/>
      <c r="B10" s="78" t="s">
        <v>14</v>
      </c>
      <c r="C10" s="39">
        <v>5510</v>
      </c>
      <c r="D10" s="39">
        <v>40</v>
      </c>
      <c r="E10" s="35" t="s">
        <v>1067</v>
      </c>
      <c r="F10" s="39">
        <v>2</v>
      </c>
      <c r="G10" s="39"/>
      <c r="H10" s="39">
        <v>2</v>
      </c>
      <c r="I10" s="39">
        <v>38</v>
      </c>
      <c r="J10" s="39">
        <f t="shared" ref="J10:J58" si="0">G10*400+H10*100+I10</f>
        <v>238</v>
      </c>
      <c r="K10" s="39">
        <v>430</v>
      </c>
      <c r="L10" s="39">
        <f t="shared" ref="L10:L58" si="1">J10*K10</f>
        <v>102340</v>
      </c>
      <c r="M10" s="39">
        <v>2</v>
      </c>
      <c r="N10" s="39" t="s">
        <v>27</v>
      </c>
      <c r="O10" s="39" t="s">
        <v>16</v>
      </c>
      <c r="P10" s="39"/>
      <c r="Q10" s="39">
        <v>269</v>
      </c>
      <c r="R10" s="39"/>
      <c r="S10" s="39">
        <v>6400</v>
      </c>
      <c r="T10" s="39">
        <f t="shared" ref="T10:T58" si="2">Q10*S10</f>
        <v>1721600</v>
      </c>
      <c r="U10" s="39">
        <v>30</v>
      </c>
      <c r="V10" s="39">
        <f>T10*85%</f>
        <v>1463360</v>
      </c>
      <c r="W10" s="39">
        <f t="shared" ref="W10:W58" si="3">T10-V10</f>
        <v>258240</v>
      </c>
      <c r="X10" s="39">
        <f t="shared" ref="X10:X58" si="4">L10+W10</f>
        <v>360580</v>
      </c>
      <c r="Y10" s="39">
        <v>0</v>
      </c>
      <c r="Z10" s="39">
        <v>50</v>
      </c>
      <c r="AA10" s="39">
        <v>0</v>
      </c>
      <c r="AB10" s="39">
        <v>0</v>
      </c>
    </row>
    <row r="11" spans="1:28" s="3" customFormat="1" ht="24" customHeight="1" x14ac:dyDescent="0.2">
      <c r="A11" s="39"/>
      <c r="B11" s="78" t="s">
        <v>14</v>
      </c>
      <c r="C11" s="39">
        <v>3216</v>
      </c>
      <c r="D11" s="39">
        <v>4</v>
      </c>
      <c r="E11" s="35" t="s">
        <v>1067</v>
      </c>
      <c r="F11" s="39">
        <v>1</v>
      </c>
      <c r="G11" s="39">
        <v>14</v>
      </c>
      <c r="H11" s="39"/>
      <c r="I11" s="39">
        <v>74</v>
      </c>
      <c r="J11" s="39">
        <f t="shared" si="0"/>
        <v>5674</v>
      </c>
      <c r="K11" s="39">
        <v>75</v>
      </c>
      <c r="L11" s="39">
        <f t="shared" si="1"/>
        <v>425550</v>
      </c>
      <c r="M11" s="39">
        <v>1</v>
      </c>
      <c r="N11" s="39"/>
      <c r="O11" s="39"/>
      <c r="P11" s="39"/>
      <c r="Q11" s="39"/>
      <c r="R11" s="39"/>
      <c r="S11" s="39"/>
      <c r="T11" s="39">
        <f t="shared" si="2"/>
        <v>0</v>
      </c>
      <c r="U11" s="39"/>
      <c r="V11" s="39"/>
      <c r="W11" s="39">
        <f t="shared" si="3"/>
        <v>0</v>
      </c>
      <c r="X11" s="39">
        <f t="shared" si="4"/>
        <v>425550</v>
      </c>
      <c r="Y11" s="39">
        <v>0</v>
      </c>
      <c r="Z11" s="39">
        <v>50</v>
      </c>
      <c r="AA11" s="39">
        <v>0</v>
      </c>
      <c r="AB11" s="39">
        <v>0</v>
      </c>
    </row>
    <row r="12" spans="1:28" s="3" customFormat="1" ht="24" customHeight="1" x14ac:dyDescent="0.2">
      <c r="A12" s="39"/>
      <c r="B12" s="78" t="s">
        <v>14</v>
      </c>
      <c r="C12" s="39">
        <v>3214</v>
      </c>
      <c r="D12" s="39">
        <v>2</v>
      </c>
      <c r="E12" s="35" t="s">
        <v>1067</v>
      </c>
      <c r="F12" s="39">
        <v>1</v>
      </c>
      <c r="G12" s="39">
        <v>12</v>
      </c>
      <c r="H12" s="39"/>
      <c r="I12" s="39">
        <v>90</v>
      </c>
      <c r="J12" s="39">
        <f t="shared" si="0"/>
        <v>4890</v>
      </c>
      <c r="K12" s="39">
        <v>75</v>
      </c>
      <c r="L12" s="39">
        <f t="shared" si="1"/>
        <v>366750</v>
      </c>
      <c r="M12" s="39">
        <v>1</v>
      </c>
      <c r="N12" s="39"/>
      <c r="O12" s="39"/>
      <c r="P12" s="39"/>
      <c r="Q12" s="39"/>
      <c r="R12" s="39"/>
      <c r="S12" s="39"/>
      <c r="T12" s="39">
        <f t="shared" si="2"/>
        <v>0</v>
      </c>
      <c r="U12" s="39"/>
      <c r="V12" s="39"/>
      <c r="W12" s="39">
        <f t="shared" si="3"/>
        <v>0</v>
      </c>
      <c r="X12" s="39">
        <f t="shared" si="4"/>
        <v>366750</v>
      </c>
      <c r="Y12" s="39">
        <v>0</v>
      </c>
      <c r="Z12" s="39">
        <v>50</v>
      </c>
      <c r="AA12" s="39">
        <v>0</v>
      </c>
      <c r="AB12" s="39">
        <v>0</v>
      </c>
    </row>
    <row r="13" spans="1:28" s="83" customFormat="1" ht="22.5" customHeight="1" x14ac:dyDescent="0.2">
      <c r="A13" s="77"/>
      <c r="B13" s="77" t="s">
        <v>24</v>
      </c>
      <c r="C13" s="77"/>
      <c r="D13" s="77"/>
      <c r="E13" s="77" t="s">
        <v>1067</v>
      </c>
      <c r="F13" s="77">
        <v>1</v>
      </c>
      <c r="G13" s="77">
        <v>14</v>
      </c>
      <c r="H13" s="77">
        <v>2</v>
      </c>
      <c r="I13" s="77">
        <v>34</v>
      </c>
      <c r="J13" s="35">
        <f t="shared" si="0"/>
        <v>5834</v>
      </c>
      <c r="K13" s="77">
        <v>75</v>
      </c>
      <c r="L13" s="35">
        <f t="shared" si="1"/>
        <v>437550</v>
      </c>
      <c r="M13" s="77">
        <v>1</v>
      </c>
      <c r="N13" s="77"/>
      <c r="O13" s="77"/>
      <c r="P13" s="77"/>
      <c r="Q13" s="77"/>
      <c r="R13" s="77"/>
      <c r="S13" s="77"/>
      <c r="T13" s="35">
        <f t="shared" si="2"/>
        <v>0</v>
      </c>
      <c r="U13" s="77"/>
      <c r="V13" s="77"/>
      <c r="W13" s="35">
        <f t="shared" si="3"/>
        <v>0</v>
      </c>
      <c r="X13" s="35">
        <f t="shared" si="4"/>
        <v>437550</v>
      </c>
      <c r="Y13" s="77">
        <v>0</v>
      </c>
      <c r="Z13" s="77">
        <v>0</v>
      </c>
      <c r="AA13" s="77">
        <f>L13+W13</f>
        <v>437550</v>
      </c>
      <c r="AB13" s="77">
        <v>0.01</v>
      </c>
    </row>
    <row r="14" spans="1:28" s="83" customFormat="1" ht="22.5" customHeight="1" x14ac:dyDescent="0.2">
      <c r="A14" s="77"/>
      <c r="B14" s="77" t="s">
        <v>14</v>
      </c>
      <c r="C14" s="77"/>
      <c r="D14" s="77">
        <v>76</v>
      </c>
      <c r="E14" s="77" t="s">
        <v>1067</v>
      </c>
      <c r="F14" s="77">
        <v>1</v>
      </c>
      <c r="G14" s="77">
        <v>13</v>
      </c>
      <c r="H14" s="77">
        <v>1</v>
      </c>
      <c r="I14" s="77">
        <v>64</v>
      </c>
      <c r="J14" s="35">
        <f t="shared" si="0"/>
        <v>5364</v>
      </c>
      <c r="K14" s="77">
        <v>75</v>
      </c>
      <c r="L14" s="35">
        <f t="shared" si="1"/>
        <v>402300</v>
      </c>
      <c r="M14" s="77">
        <v>1</v>
      </c>
      <c r="N14" s="77"/>
      <c r="O14" s="77"/>
      <c r="P14" s="77"/>
      <c r="Q14" s="77"/>
      <c r="R14" s="77"/>
      <c r="S14" s="77"/>
      <c r="T14" s="35">
        <f t="shared" si="2"/>
        <v>0</v>
      </c>
      <c r="U14" s="77"/>
      <c r="V14" s="77"/>
      <c r="W14" s="35">
        <f t="shared" si="3"/>
        <v>0</v>
      </c>
      <c r="X14" s="35">
        <f t="shared" si="4"/>
        <v>402300</v>
      </c>
      <c r="Y14" s="77">
        <v>0</v>
      </c>
      <c r="Z14" s="77">
        <v>50</v>
      </c>
      <c r="AA14" s="77">
        <v>0</v>
      </c>
      <c r="AB14" s="77">
        <v>0</v>
      </c>
    </row>
    <row r="15" spans="1:28" s="83" customFormat="1" ht="22.5" customHeight="1" x14ac:dyDescent="0.2">
      <c r="A15" s="77"/>
      <c r="B15" s="77" t="s">
        <v>14</v>
      </c>
      <c r="C15" s="77">
        <v>5342</v>
      </c>
      <c r="D15" s="77">
        <v>36</v>
      </c>
      <c r="E15" s="77" t="s">
        <v>1067</v>
      </c>
      <c r="F15" s="77">
        <v>1</v>
      </c>
      <c r="G15" s="77"/>
      <c r="H15" s="77">
        <v>3</v>
      </c>
      <c r="I15" s="77">
        <v>59</v>
      </c>
      <c r="J15" s="35">
        <f t="shared" si="0"/>
        <v>359</v>
      </c>
      <c r="K15" s="77">
        <v>75</v>
      </c>
      <c r="L15" s="35">
        <f t="shared" si="1"/>
        <v>26925</v>
      </c>
      <c r="M15" s="77">
        <v>1</v>
      </c>
      <c r="N15" s="77"/>
      <c r="O15" s="77"/>
      <c r="P15" s="77"/>
      <c r="Q15" s="77"/>
      <c r="R15" s="77"/>
      <c r="S15" s="77"/>
      <c r="T15" s="35">
        <f t="shared" si="2"/>
        <v>0</v>
      </c>
      <c r="U15" s="77"/>
      <c r="V15" s="77"/>
      <c r="W15" s="35">
        <f t="shared" si="3"/>
        <v>0</v>
      </c>
      <c r="X15" s="35">
        <f t="shared" si="4"/>
        <v>26925</v>
      </c>
      <c r="Y15" s="77">
        <v>0</v>
      </c>
      <c r="Z15" s="77">
        <v>50</v>
      </c>
      <c r="AA15" s="77">
        <v>0</v>
      </c>
      <c r="AB15" s="77">
        <v>0</v>
      </c>
    </row>
    <row r="16" spans="1:28" s="83" customFormat="1" ht="22.5" customHeight="1" x14ac:dyDescent="0.2">
      <c r="A16" s="77"/>
      <c r="B16" s="77" t="s">
        <v>14</v>
      </c>
      <c r="C16" s="77"/>
      <c r="D16" s="77">
        <v>103</v>
      </c>
      <c r="E16" s="77" t="s">
        <v>1067</v>
      </c>
      <c r="F16" s="77">
        <v>1</v>
      </c>
      <c r="G16" s="77"/>
      <c r="H16" s="77">
        <v>1</v>
      </c>
      <c r="I16" s="77">
        <v>90</v>
      </c>
      <c r="J16" s="35">
        <f t="shared" si="0"/>
        <v>190</v>
      </c>
      <c r="K16" s="77">
        <v>75</v>
      </c>
      <c r="L16" s="35">
        <f t="shared" si="1"/>
        <v>14250</v>
      </c>
      <c r="M16" s="77">
        <v>1</v>
      </c>
      <c r="N16" s="77"/>
      <c r="O16" s="77"/>
      <c r="P16" s="77"/>
      <c r="Q16" s="77"/>
      <c r="R16" s="77"/>
      <c r="S16" s="77"/>
      <c r="T16" s="35">
        <f t="shared" si="2"/>
        <v>0</v>
      </c>
      <c r="U16" s="77"/>
      <c r="V16" s="77"/>
      <c r="W16" s="35">
        <f t="shared" si="3"/>
        <v>0</v>
      </c>
      <c r="X16" s="35">
        <f t="shared" si="4"/>
        <v>14250</v>
      </c>
      <c r="Y16" s="77">
        <v>0</v>
      </c>
      <c r="Z16" s="77">
        <v>50</v>
      </c>
      <c r="AA16" s="77">
        <v>0</v>
      </c>
      <c r="AB16" s="77">
        <v>0</v>
      </c>
    </row>
    <row r="17" spans="1:28" s="83" customFormat="1" ht="22.5" customHeight="1" x14ac:dyDescent="0.2">
      <c r="A17" s="77"/>
      <c r="B17" s="77" t="s">
        <v>14</v>
      </c>
      <c r="C17" s="77">
        <v>1589</v>
      </c>
      <c r="D17" s="77">
        <v>465</v>
      </c>
      <c r="E17" s="77" t="s">
        <v>1067</v>
      </c>
      <c r="F17" s="77">
        <v>1</v>
      </c>
      <c r="G17" s="77">
        <v>3</v>
      </c>
      <c r="H17" s="77"/>
      <c r="I17" s="77">
        <v>47</v>
      </c>
      <c r="J17" s="35">
        <f t="shared" si="0"/>
        <v>1247</v>
      </c>
      <c r="K17" s="77">
        <v>340</v>
      </c>
      <c r="L17" s="35">
        <f t="shared" si="1"/>
        <v>423980</v>
      </c>
      <c r="M17" s="77">
        <v>1</v>
      </c>
      <c r="N17" s="77"/>
      <c r="O17" s="77"/>
      <c r="P17" s="77"/>
      <c r="Q17" s="77"/>
      <c r="R17" s="77"/>
      <c r="S17" s="77"/>
      <c r="T17" s="35">
        <f t="shared" si="2"/>
        <v>0</v>
      </c>
      <c r="U17" s="77"/>
      <c r="V17" s="77"/>
      <c r="W17" s="35">
        <f t="shared" si="3"/>
        <v>0</v>
      </c>
      <c r="X17" s="35">
        <f t="shared" si="4"/>
        <v>423980</v>
      </c>
      <c r="Y17" s="77">
        <v>0</v>
      </c>
      <c r="Z17" s="77">
        <v>50</v>
      </c>
      <c r="AA17" s="77">
        <v>0</v>
      </c>
      <c r="AB17" s="77">
        <v>0</v>
      </c>
    </row>
    <row r="18" spans="1:28" s="83" customFormat="1" ht="22.5" customHeight="1" x14ac:dyDescent="0.2">
      <c r="A18" s="77"/>
      <c r="B18" s="77" t="s">
        <v>14</v>
      </c>
      <c r="C18" s="77">
        <v>4979</v>
      </c>
      <c r="D18" s="77">
        <v>25</v>
      </c>
      <c r="E18" s="77" t="s">
        <v>1067</v>
      </c>
      <c r="F18" s="77">
        <v>1</v>
      </c>
      <c r="G18" s="77"/>
      <c r="H18" s="77">
        <v>2</v>
      </c>
      <c r="I18" s="77">
        <v>1</v>
      </c>
      <c r="J18" s="35">
        <f t="shared" si="0"/>
        <v>201</v>
      </c>
      <c r="K18" s="77">
        <v>340</v>
      </c>
      <c r="L18" s="35">
        <f t="shared" si="1"/>
        <v>68340</v>
      </c>
      <c r="M18" s="77">
        <v>1</v>
      </c>
      <c r="N18" s="77"/>
      <c r="O18" s="77"/>
      <c r="P18" s="77"/>
      <c r="Q18" s="77"/>
      <c r="R18" s="77"/>
      <c r="S18" s="77"/>
      <c r="T18" s="35">
        <f t="shared" si="2"/>
        <v>0</v>
      </c>
      <c r="U18" s="77"/>
      <c r="V18" s="77"/>
      <c r="W18" s="35">
        <f t="shared" si="3"/>
        <v>0</v>
      </c>
      <c r="X18" s="35">
        <f t="shared" si="4"/>
        <v>68340</v>
      </c>
      <c r="Y18" s="77">
        <v>0</v>
      </c>
      <c r="Z18" s="77">
        <v>50</v>
      </c>
      <c r="AA18" s="77">
        <v>0</v>
      </c>
      <c r="AB18" s="77">
        <v>0</v>
      </c>
    </row>
    <row r="19" spans="1:28" s="83" customFormat="1" ht="22.5" customHeight="1" x14ac:dyDescent="0.2">
      <c r="A19" s="150"/>
      <c r="B19" s="150" t="s">
        <v>24</v>
      </c>
      <c r="C19" s="150"/>
      <c r="D19" s="150"/>
      <c r="E19" s="150" t="s">
        <v>1067</v>
      </c>
      <c r="F19" s="150">
        <v>1</v>
      </c>
      <c r="G19" s="150">
        <v>3</v>
      </c>
      <c r="H19" s="150"/>
      <c r="I19" s="150"/>
      <c r="J19" s="35">
        <f t="shared" si="0"/>
        <v>1200</v>
      </c>
      <c r="K19" s="150">
        <v>75</v>
      </c>
      <c r="L19" s="35">
        <f t="shared" si="1"/>
        <v>90000</v>
      </c>
      <c r="M19" s="150">
        <v>1</v>
      </c>
      <c r="N19" s="150"/>
      <c r="O19" s="150"/>
      <c r="P19" s="150"/>
      <c r="Q19" s="150"/>
      <c r="R19" s="150"/>
      <c r="S19" s="150"/>
      <c r="T19" s="35">
        <f t="shared" si="2"/>
        <v>0</v>
      </c>
      <c r="U19" s="150"/>
      <c r="V19" s="150"/>
      <c r="W19" s="35">
        <f t="shared" si="3"/>
        <v>0</v>
      </c>
      <c r="X19" s="35">
        <f t="shared" si="4"/>
        <v>90000</v>
      </c>
      <c r="Y19" s="150">
        <v>0</v>
      </c>
      <c r="Z19" s="150">
        <v>0</v>
      </c>
      <c r="AA19" s="150">
        <f>L19+W19</f>
        <v>90000</v>
      </c>
      <c r="AB19" s="150">
        <v>0.01</v>
      </c>
    </row>
    <row r="20" spans="1:28" s="83" customFormat="1" ht="22.5" customHeight="1" x14ac:dyDescent="0.2">
      <c r="A20" s="150"/>
      <c r="B20" s="150" t="s">
        <v>24</v>
      </c>
      <c r="C20" s="150"/>
      <c r="D20" s="150"/>
      <c r="E20" s="150" t="s">
        <v>1067</v>
      </c>
      <c r="F20" s="150">
        <v>1</v>
      </c>
      <c r="G20" s="150">
        <v>6</v>
      </c>
      <c r="H20" s="150"/>
      <c r="I20" s="150"/>
      <c r="J20" s="35">
        <f t="shared" si="0"/>
        <v>2400</v>
      </c>
      <c r="K20" s="150">
        <v>75</v>
      </c>
      <c r="L20" s="35">
        <f t="shared" si="1"/>
        <v>180000</v>
      </c>
      <c r="M20" s="150">
        <v>1</v>
      </c>
      <c r="N20" s="150"/>
      <c r="O20" s="150"/>
      <c r="P20" s="150"/>
      <c r="Q20" s="150"/>
      <c r="R20" s="150"/>
      <c r="S20" s="150"/>
      <c r="T20" s="35">
        <f t="shared" si="2"/>
        <v>0</v>
      </c>
      <c r="U20" s="150"/>
      <c r="V20" s="150"/>
      <c r="W20" s="35">
        <f t="shared" si="3"/>
        <v>0</v>
      </c>
      <c r="X20" s="35">
        <f t="shared" si="4"/>
        <v>180000</v>
      </c>
      <c r="Y20" s="150">
        <v>0</v>
      </c>
      <c r="Z20" s="150">
        <v>0</v>
      </c>
      <c r="AA20" s="150">
        <f>L20+W20</f>
        <v>180000</v>
      </c>
      <c r="AB20" s="150">
        <v>0.01</v>
      </c>
    </row>
    <row r="21" spans="1:28" s="83" customFormat="1" ht="22.5" customHeight="1" x14ac:dyDescent="0.2">
      <c r="A21" s="77"/>
      <c r="B21" s="77" t="s">
        <v>14</v>
      </c>
      <c r="C21" s="77">
        <v>1101</v>
      </c>
      <c r="D21" s="77">
        <v>102</v>
      </c>
      <c r="E21" s="77" t="s">
        <v>1068</v>
      </c>
      <c r="F21" s="77">
        <v>2</v>
      </c>
      <c r="G21" s="77">
        <v>1</v>
      </c>
      <c r="H21" s="77">
        <v>1</v>
      </c>
      <c r="I21" s="77">
        <v>96</v>
      </c>
      <c r="J21" s="35">
        <f t="shared" si="0"/>
        <v>596</v>
      </c>
      <c r="K21" s="77">
        <v>320</v>
      </c>
      <c r="L21" s="35">
        <f t="shared" si="1"/>
        <v>190720</v>
      </c>
      <c r="M21" s="77">
        <v>2</v>
      </c>
      <c r="N21" s="77" t="s">
        <v>27</v>
      </c>
      <c r="O21" s="77" t="s">
        <v>16</v>
      </c>
      <c r="P21" s="77"/>
      <c r="Q21" s="77">
        <v>189</v>
      </c>
      <c r="R21" s="77"/>
      <c r="S21" s="77">
        <v>6400</v>
      </c>
      <c r="T21" s="35">
        <f t="shared" si="2"/>
        <v>1209600</v>
      </c>
      <c r="U21" s="77">
        <v>30</v>
      </c>
      <c r="V21" s="39">
        <f>T21*85%</f>
        <v>1028160</v>
      </c>
      <c r="W21" s="35">
        <f t="shared" si="3"/>
        <v>181440</v>
      </c>
      <c r="X21" s="35">
        <f t="shared" si="4"/>
        <v>372160</v>
      </c>
      <c r="Y21" s="77">
        <v>0</v>
      </c>
      <c r="Z21" s="77">
        <v>50</v>
      </c>
      <c r="AA21" s="77">
        <v>0</v>
      </c>
      <c r="AB21" s="77">
        <v>0</v>
      </c>
    </row>
    <row r="22" spans="1:28" s="83" customFormat="1" ht="22.5" customHeight="1" x14ac:dyDescent="0.2">
      <c r="A22" s="77"/>
      <c r="B22" s="77" t="s">
        <v>14</v>
      </c>
      <c r="C22" s="77">
        <v>5771</v>
      </c>
      <c r="D22" s="77">
        <v>130</v>
      </c>
      <c r="E22" s="77" t="s">
        <v>1068</v>
      </c>
      <c r="F22" s="77">
        <v>1</v>
      </c>
      <c r="G22" s="77">
        <v>6</v>
      </c>
      <c r="H22" s="77"/>
      <c r="I22" s="77">
        <v>32</v>
      </c>
      <c r="J22" s="35">
        <f t="shared" si="0"/>
        <v>2432</v>
      </c>
      <c r="K22" s="77">
        <v>75</v>
      </c>
      <c r="L22" s="35">
        <f t="shared" si="1"/>
        <v>182400</v>
      </c>
      <c r="M22" s="77">
        <v>1</v>
      </c>
      <c r="N22" s="77"/>
      <c r="O22" s="77"/>
      <c r="P22" s="77"/>
      <c r="Q22" s="77"/>
      <c r="R22" s="77"/>
      <c r="S22" s="77"/>
      <c r="T22" s="35">
        <f t="shared" si="2"/>
        <v>0</v>
      </c>
      <c r="U22" s="77"/>
      <c r="V22" s="77"/>
      <c r="W22" s="35">
        <f t="shared" si="3"/>
        <v>0</v>
      </c>
      <c r="X22" s="35">
        <f t="shared" si="4"/>
        <v>182400</v>
      </c>
      <c r="Y22" s="77">
        <v>0</v>
      </c>
      <c r="Z22" s="77">
        <v>50</v>
      </c>
      <c r="AA22" s="77">
        <v>0</v>
      </c>
      <c r="AB22" s="77">
        <v>0</v>
      </c>
    </row>
    <row r="23" spans="1:28" s="83" customFormat="1" ht="22.5" customHeight="1" x14ac:dyDescent="0.2">
      <c r="A23" s="77"/>
      <c r="B23" s="77" t="s">
        <v>14</v>
      </c>
      <c r="C23" s="77">
        <v>1942</v>
      </c>
      <c r="D23" s="77">
        <v>62</v>
      </c>
      <c r="E23" s="77" t="s">
        <v>1068</v>
      </c>
      <c r="F23" s="77">
        <v>1</v>
      </c>
      <c r="G23" s="77">
        <v>29</v>
      </c>
      <c r="H23" s="77">
        <v>1</v>
      </c>
      <c r="I23" s="77">
        <v>27</v>
      </c>
      <c r="J23" s="35">
        <f t="shared" si="0"/>
        <v>11727</v>
      </c>
      <c r="K23" s="77">
        <v>75</v>
      </c>
      <c r="L23" s="35">
        <f t="shared" si="1"/>
        <v>879525</v>
      </c>
      <c r="M23" s="77">
        <v>1</v>
      </c>
      <c r="N23" s="77"/>
      <c r="O23" s="77"/>
      <c r="P23" s="77"/>
      <c r="Q23" s="77"/>
      <c r="R23" s="77"/>
      <c r="S23" s="77"/>
      <c r="T23" s="35">
        <f t="shared" si="2"/>
        <v>0</v>
      </c>
      <c r="U23" s="77"/>
      <c r="V23" s="77"/>
      <c r="W23" s="35">
        <f t="shared" si="3"/>
        <v>0</v>
      </c>
      <c r="X23" s="35">
        <f t="shared" si="4"/>
        <v>879525</v>
      </c>
      <c r="Y23" s="77">
        <v>0</v>
      </c>
      <c r="Z23" s="77">
        <v>50</v>
      </c>
      <c r="AA23" s="77">
        <v>0</v>
      </c>
      <c r="AB23" s="77">
        <v>0</v>
      </c>
    </row>
    <row r="24" spans="1:28" s="83" customFormat="1" ht="22.5" customHeight="1" x14ac:dyDescent="0.2">
      <c r="A24" s="77"/>
      <c r="B24" s="77" t="s">
        <v>14</v>
      </c>
      <c r="C24" s="77">
        <v>2014</v>
      </c>
      <c r="D24" s="77">
        <v>103</v>
      </c>
      <c r="E24" s="77" t="s">
        <v>1068</v>
      </c>
      <c r="F24" s="77">
        <v>1</v>
      </c>
      <c r="G24" s="77">
        <v>23</v>
      </c>
      <c r="H24" s="77">
        <v>1</v>
      </c>
      <c r="I24" s="77">
        <v>50</v>
      </c>
      <c r="J24" s="35">
        <f t="shared" si="0"/>
        <v>9350</v>
      </c>
      <c r="K24" s="77">
        <v>100</v>
      </c>
      <c r="L24" s="35">
        <f t="shared" si="1"/>
        <v>935000</v>
      </c>
      <c r="M24" s="77">
        <v>1</v>
      </c>
      <c r="N24" s="77"/>
      <c r="O24" s="77"/>
      <c r="P24" s="77"/>
      <c r="Q24" s="77"/>
      <c r="R24" s="77"/>
      <c r="S24" s="77"/>
      <c r="T24" s="35">
        <f t="shared" si="2"/>
        <v>0</v>
      </c>
      <c r="U24" s="77"/>
      <c r="V24" s="77"/>
      <c r="W24" s="35">
        <f t="shared" si="3"/>
        <v>0</v>
      </c>
      <c r="X24" s="35">
        <f t="shared" si="4"/>
        <v>935000</v>
      </c>
      <c r="Y24" s="77">
        <v>0</v>
      </c>
      <c r="Z24" s="77">
        <v>50</v>
      </c>
      <c r="AA24" s="77">
        <v>0</v>
      </c>
      <c r="AB24" s="77">
        <v>0</v>
      </c>
    </row>
    <row r="25" spans="1:28" s="83" customFormat="1" ht="22.5" customHeight="1" x14ac:dyDescent="0.2">
      <c r="A25" s="77"/>
      <c r="B25" s="77" t="s">
        <v>14</v>
      </c>
      <c r="C25" s="77">
        <v>5801</v>
      </c>
      <c r="D25" s="77">
        <v>135</v>
      </c>
      <c r="E25" s="77" t="s">
        <v>1068</v>
      </c>
      <c r="F25" s="77">
        <v>1</v>
      </c>
      <c r="G25" s="77">
        <v>5</v>
      </c>
      <c r="H25" s="77">
        <v>2</v>
      </c>
      <c r="I25" s="77">
        <v>94</v>
      </c>
      <c r="J25" s="35">
        <f t="shared" si="0"/>
        <v>2294</v>
      </c>
      <c r="K25" s="77">
        <v>75</v>
      </c>
      <c r="L25" s="35">
        <f t="shared" si="1"/>
        <v>172050</v>
      </c>
      <c r="M25" s="77">
        <v>1</v>
      </c>
      <c r="N25" s="77"/>
      <c r="O25" s="77"/>
      <c r="P25" s="77"/>
      <c r="Q25" s="77"/>
      <c r="R25" s="77"/>
      <c r="S25" s="77"/>
      <c r="T25" s="35">
        <f t="shared" si="2"/>
        <v>0</v>
      </c>
      <c r="U25" s="77"/>
      <c r="V25" s="77"/>
      <c r="W25" s="35">
        <f t="shared" si="3"/>
        <v>0</v>
      </c>
      <c r="X25" s="35">
        <f t="shared" si="4"/>
        <v>172050</v>
      </c>
      <c r="Y25" s="77">
        <v>0</v>
      </c>
      <c r="Z25" s="77">
        <v>50</v>
      </c>
      <c r="AA25" s="77">
        <v>0</v>
      </c>
      <c r="AB25" s="77">
        <v>0</v>
      </c>
    </row>
    <row r="26" spans="1:28" s="83" customFormat="1" ht="22.5" customHeight="1" x14ac:dyDescent="0.2">
      <c r="A26" s="77"/>
      <c r="B26" s="77" t="s">
        <v>14</v>
      </c>
      <c r="C26" s="77">
        <v>1462</v>
      </c>
      <c r="D26" s="77">
        <v>24</v>
      </c>
      <c r="E26" s="77" t="s">
        <v>1070</v>
      </c>
      <c r="F26" s="77">
        <v>2</v>
      </c>
      <c r="G26" s="77"/>
      <c r="H26" s="77">
        <v>1</v>
      </c>
      <c r="I26" s="77">
        <v>60</v>
      </c>
      <c r="J26" s="35">
        <f t="shared" si="0"/>
        <v>160</v>
      </c>
      <c r="K26" s="77">
        <v>430</v>
      </c>
      <c r="L26" s="35">
        <f t="shared" si="1"/>
        <v>68800</v>
      </c>
      <c r="M26" s="77">
        <v>2</v>
      </c>
      <c r="N26" s="77" t="s">
        <v>27</v>
      </c>
      <c r="O26" s="77" t="s">
        <v>16</v>
      </c>
      <c r="P26" s="77"/>
      <c r="Q26" s="77">
        <v>190</v>
      </c>
      <c r="R26" s="77"/>
      <c r="S26" s="77">
        <v>6400</v>
      </c>
      <c r="T26" s="35">
        <f t="shared" si="2"/>
        <v>1216000</v>
      </c>
      <c r="U26" s="77">
        <v>35</v>
      </c>
      <c r="V26" s="39">
        <f>T26*85%</f>
        <v>1033600</v>
      </c>
      <c r="W26" s="35">
        <f t="shared" si="3"/>
        <v>182400</v>
      </c>
      <c r="X26" s="35">
        <f t="shared" si="4"/>
        <v>251200</v>
      </c>
      <c r="Y26" s="77">
        <v>0</v>
      </c>
      <c r="Z26" s="77">
        <v>50</v>
      </c>
      <c r="AA26" s="77">
        <v>0</v>
      </c>
      <c r="AB26" s="77">
        <v>0</v>
      </c>
    </row>
    <row r="27" spans="1:28" s="83" customFormat="1" ht="22.5" customHeight="1" x14ac:dyDescent="0.2">
      <c r="A27" s="77"/>
      <c r="B27" s="77" t="s">
        <v>14</v>
      </c>
      <c r="C27" s="77">
        <v>3215</v>
      </c>
      <c r="D27" s="77">
        <v>3</v>
      </c>
      <c r="E27" s="77" t="s">
        <v>1070</v>
      </c>
      <c r="F27" s="77">
        <v>1</v>
      </c>
      <c r="G27" s="77">
        <v>9</v>
      </c>
      <c r="H27" s="77">
        <v>3</v>
      </c>
      <c r="I27" s="77">
        <v>86</v>
      </c>
      <c r="J27" s="35">
        <f t="shared" si="0"/>
        <v>3986</v>
      </c>
      <c r="K27" s="77">
        <v>75</v>
      </c>
      <c r="L27" s="35">
        <f t="shared" si="1"/>
        <v>298950</v>
      </c>
      <c r="M27" s="77">
        <v>1</v>
      </c>
      <c r="N27" s="77"/>
      <c r="O27" s="77"/>
      <c r="P27" s="77"/>
      <c r="Q27" s="77"/>
      <c r="R27" s="77"/>
      <c r="S27" s="77"/>
      <c r="T27" s="35">
        <f t="shared" si="2"/>
        <v>0</v>
      </c>
      <c r="U27" s="77"/>
      <c r="V27" s="77"/>
      <c r="W27" s="35">
        <f t="shared" si="3"/>
        <v>0</v>
      </c>
      <c r="X27" s="35">
        <f t="shared" si="4"/>
        <v>298950</v>
      </c>
      <c r="Y27" s="77">
        <v>0</v>
      </c>
      <c r="Z27" s="77">
        <v>50</v>
      </c>
      <c r="AA27" s="77">
        <v>0</v>
      </c>
      <c r="AB27" s="77">
        <v>0</v>
      </c>
    </row>
    <row r="28" spans="1:28" s="83" customFormat="1" ht="22.5" customHeight="1" x14ac:dyDescent="0.2">
      <c r="A28" s="77"/>
      <c r="B28" s="77" t="s">
        <v>14</v>
      </c>
      <c r="C28" s="77">
        <v>5341</v>
      </c>
      <c r="D28" s="77">
        <v>35</v>
      </c>
      <c r="E28" s="77" t="s">
        <v>1070</v>
      </c>
      <c r="F28" s="77">
        <v>1</v>
      </c>
      <c r="G28" s="77"/>
      <c r="H28" s="77">
        <v>3</v>
      </c>
      <c r="I28" s="77">
        <v>35</v>
      </c>
      <c r="J28" s="35">
        <f t="shared" si="0"/>
        <v>335</v>
      </c>
      <c r="K28" s="77">
        <v>75</v>
      </c>
      <c r="L28" s="35">
        <f t="shared" si="1"/>
        <v>25125</v>
      </c>
      <c r="M28" s="77">
        <v>1</v>
      </c>
      <c r="N28" s="77"/>
      <c r="O28" s="77"/>
      <c r="P28" s="77"/>
      <c r="Q28" s="77"/>
      <c r="R28" s="77"/>
      <c r="S28" s="77"/>
      <c r="T28" s="35">
        <f t="shared" si="2"/>
        <v>0</v>
      </c>
      <c r="U28" s="77"/>
      <c r="V28" s="77"/>
      <c r="W28" s="35">
        <f t="shared" si="3"/>
        <v>0</v>
      </c>
      <c r="X28" s="35">
        <f t="shared" si="4"/>
        <v>25125</v>
      </c>
      <c r="Y28" s="77">
        <v>0</v>
      </c>
      <c r="Z28" s="77">
        <v>50</v>
      </c>
      <c r="AA28" s="77">
        <v>0</v>
      </c>
      <c r="AB28" s="77">
        <v>0</v>
      </c>
    </row>
    <row r="29" spans="1:28" s="83" customFormat="1" ht="22.5" customHeight="1" x14ac:dyDescent="0.2">
      <c r="A29" s="77"/>
      <c r="B29" s="77" t="s">
        <v>14</v>
      </c>
      <c r="C29" s="77">
        <v>4981</v>
      </c>
      <c r="D29" s="77">
        <v>27</v>
      </c>
      <c r="E29" s="77" t="s">
        <v>1070</v>
      </c>
      <c r="F29" s="77">
        <v>1</v>
      </c>
      <c r="G29" s="77"/>
      <c r="H29" s="77">
        <v>1</v>
      </c>
      <c r="I29" s="77">
        <v>70</v>
      </c>
      <c r="J29" s="35">
        <f t="shared" si="0"/>
        <v>170</v>
      </c>
      <c r="K29" s="77">
        <v>430</v>
      </c>
      <c r="L29" s="35">
        <f t="shared" si="1"/>
        <v>73100</v>
      </c>
      <c r="M29" s="77">
        <v>1</v>
      </c>
      <c r="N29" s="77"/>
      <c r="O29" s="77"/>
      <c r="P29" s="77"/>
      <c r="Q29" s="77"/>
      <c r="R29" s="77"/>
      <c r="S29" s="77"/>
      <c r="T29" s="35">
        <f t="shared" si="2"/>
        <v>0</v>
      </c>
      <c r="U29" s="77"/>
      <c r="V29" s="77"/>
      <c r="W29" s="35">
        <f t="shared" si="3"/>
        <v>0</v>
      </c>
      <c r="X29" s="35">
        <f t="shared" si="4"/>
        <v>73100</v>
      </c>
      <c r="Y29" s="77">
        <v>0</v>
      </c>
      <c r="Z29" s="77">
        <v>50</v>
      </c>
      <c r="AA29" s="77">
        <v>0</v>
      </c>
      <c r="AB29" s="77">
        <v>0</v>
      </c>
    </row>
    <row r="30" spans="1:28" s="83" customFormat="1" ht="22.5" customHeight="1" x14ac:dyDescent="0.2">
      <c r="A30" s="77"/>
      <c r="B30" s="77" t="s">
        <v>14</v>
      </c>
      <c r="C30" s="77">
        <v>4864</v>
      </c>
      <c r="D30" s="77">
        <v>332</v>
      </c>
      <c r="E30" s="77" t="s">
        <v>1071</v>
      </c>
      <c r="F30" s="77">
        <v>2</v>
      </c>
      <c r="G30" s="77">
        <v>5</v>
      </c>
      <c r="H30" s="77"/>
      <c r="I30" s="77"/>
      <c r="J30" s="35">
        <f t="shared" si="0"/>
        <v>2000</v>
      </c>
      <c r="K30" s="77">
        <v>180</v>
      </c>
      <c r="L30" s="35">
        <f t="shared" si="1"/>
        <v>360000</v>
      </c>
      <c r="M30" s="77">
        <v>2</v>
      </c>
      <c r="N30" s="77" t="s">
        <v>27</v>
      </c>
      <c r="O30" s="77" t="s">
        <v>16</v>
      </c>
      <c r="P30" s="77"/>
      <c r="Q30" s="77">
        <v>172</v>
      </c>
      <c r="R30" s="77"/>
      <c r="S30" s="77">
        <v>6400</v>
      </c>
      <c r="T30" s="35">
        <f t="shared" si="2"/>
        <v>1100800</v>
      </c>
      <c r="U30" s="77">
        <v>30</v>
      </c>
      <c r="V30" s="39">
        <f>T30*85%</f>
        <v>935680</v>
      </c>
      <c r="W30" s="35">
        <f t="shared" si="3"/>
        <v>165120</v>
      </c>
      <c r="X30" s="35">
        <f t="shared" si="4"/>
        <v>525120</v>
      </c>
      <c r="Y30" s="77">
        <v>0</v>
      </c>
      <c r="Z30" s="77">
        <v>50</v>
      </c>
      <c r="AA30" s="77">
        <v>0</v>
      </c>
      <c r="AB30" s="77">
        <v>0</v>
      </c>
    </row>
    <row r="31" spans="1:28" s="83" customFormat="1" ht="22.5" customHeight="1" x14ac:dyDescent="0.2">
      <c r="A31" s="77"/>
      <c r="B31" s="77" t="s">
        <v>14</v>
      </c>
      <c r="C31" s="77"/>
      <c r="D31" s="77">
        <v>6</v>
      </c>
      <c r="E31" s="77" t="s">
        <v>1071</v>
      </c>
      <c r="F31" s="77">
        <v>1</v>
      </c>
      <c r="G31" s="77">
        <v>7</v>
      </c>
      <c r="H31" s="77">
        <v>3</v>
      </c>
      <c r="I31" s="77">
        <v>47</v>
      </c>
      <c r="J31" s="35">
        <f t="shared" si="0"/>
        <v>3147</v>
      </c>
      <c r="K31" s="77">
        <v>75</v>
      </c>
      <c r="L31" s="35">
        <f t="shared" si="1"/>
        <v>236025</v>
      </c>
      <c r="M31" s="77">
        <v>1</v>
      </c>
      <c r="N31" s="77"/>
      <c r="O31" s="77"/>
      <c r="P31" s="77"/>
      <c r="Q31" s="77"/>
      <c r="R31" s="77"/>
      <c r="S31" s="77"/>
      <c r="T31" s="35">
        <f t="shared" si="2"/>
        <v>0</v>
      </c>
      <c r="U31" s="77"/>
      <c r="V31" s="77"/>
      <c r="W31" s="35">
        <f t="shared" si="3"/>
        <v>0</v>
      </c>
      <c r="X31" s="35">
        <f t="shared" si="4"/>
        <v>236025</v>
      </c>
      <c r="Y31" s="77">
        <v>0</v>
      </c>
      <c r="Z31" s="77">
        <v>50</v>
      </c>
      <c r="AA31" s="77">
        <v>0</v>
      </c>
      <c r="AB31" s="77">
        <v>0</v>
      </c>
    </row>
    <row r="32" spans="1:28" s="83" customFormat="1" ht="22.5" customHeight="1" x14ac:dyDescent="0.2">
      <c r="A32" s="35"/>
      <c r="B32" s="77" t="s">
        <v>14</v>
      </c>
      <c r="C32" s="35">
        <v>4443</v>
      </c>
      <c r="D32" s="35">
        <v>26</v>
      </c>
      <c r="E32" s="35" t="s">
        <v>1072</v>
      </c>
      <c r="F32" s="35">
        <v>1</v>
      </c>
      <c r="G32" s="35">
        <v>14</v>
      </c>
      <c r="H32" s="35"/>
      <c r="I32" s="35">
        <v>10</v>
      </c>
      <c r="J32" s="35">
        <f t="shared" si="0"/>
        <v>5610</v>
      </c>
      <c r="K32" s="35">
        <v>75</v>
      </c>
      <c r="L32" s="35">
        <f t="shared" si="1"/>
        <v>420750</v>
      </c>
      <c r="M32" s="35">
        <v>1</v>
      </c>
      <c r="N32" s="35"/>
      <c r="O32" s="35"/>
      <c r="P32" s="35"/>
      <c r="Q32" s="35"/>
      <c r="R32" s="35"/>
      <c r="S32" s="35"/>
      <c r="T32" s="35">
        <f t="shared" si="2"/>
        <v>0</v>
      </c>
      <c r="U32" s="35"/>
      <c r="V32" s="35"/>
      <c r="W32" s="35">
        <f t="shared" si="3"/>
        <v>0</v>
      </c>
      <c r="X32" s="35">
        <f t="shared" si="4"/>
        <v>420750</v>
      </c>
      <c r="Y32" s="35">
        <v>0</v>
      </c>
      <c r="Z32" s="35">
        <v>50</v>
      </c>
      <c r="AA32" s="35">
        <v>0</v>
      </c>
      <c r="AB32" s="35">
        <v>0</v>
      </c>
    </row>
    <row r="33" spans="1:28" s="83" customFormat="1" ht="22.5" customHeight="1" x14ac:dyDescent="0.2">
      <c r="A33" s="35"/>
      <c r="B33" s="77" t="s">
        <v>14</v>
      </c>
      <c r="C33" s="35">
        <v>2054</v>
      </c>
      <c r="D33" s="35">
        <v>51</v>
      </c>
      <c r="E33" s="35" t="s">
        <v>1073</v>
      </c>
      <c r="F33" s="35">
        <v>2</v>
      </c>
      <c r="G33" s="35"/>
      <c r="H33" s="35"/>
      <c r="I33" s="35">
        <v>99</v>
      </c>
      <c r="J33" s="35">
        <f t="shared" si="0"/>
        <v>99</v>
      </c>
      <c r="K33" s="35">
        <v>430</v>
      </c>
      <c r="L33" s="35">
        <f t="shared" si="1"/>
        <v>42570</v>
      </c>
      <c r="M33" s="35">
        <v>2</v>
      </c>
      <c r="N33" s="35" t="s">
        <v>27</v>
      </c>
      <c r="O33" s="35" t="s">
        <v>35</v>
      </c>
      <c r="P33" s="35"/>
      <c r="Q33" s="35">
        <v>96</v>
      </c>
      <c r="R33" s="35"/>
      <c r="S33" s="35">
        <v>6400</v>
      </c>
      <c r="T33" s="35">
        <f t="shared" si="2"/>
        <v>614400</v>
      </c>
      <c r="U33" s="35">
        <v>30</v>
      </c>
      <c r="V33" s="39">
        <f>T33*93%</f>
        <v>571392</v>
      </c>
      <c r="W33" s="35">
        <f t="shared" si="3"/>
        <v>43008</v>
      </c>
      <c r="X33" s="35">
        <f t="shared" si="4"/>
        <v>85578</v>
      </c>
      <c r="Y33" s="35">
        <v>0</v>
      </c>
      <c r="Z33" s="35">
        <v>50</v>
      </c>
      <c r="AA33" s="35">
        <v>0</v>
      </c>
      <c r="AB33" s="35">
        <v>0</v>
      </c>
    </row>
    <row r="34" spans="1:28" s="83" customFormat="1" ht="22.5" customHeight="1" x14ac:dyDescent="0.2">
      <c r="A34" s="35"/>
      <c r="B34" s="77" t="s">
        <v>14</v>
      </c>
      <c r="C34" s="35">
        <v>3854</v>
      </c>
      <c r="D34" s="35">
        <v>122</v>
      </c>
      <c r="E34" s="35" t="s">
        <v>1073</v>
      </c>
      <c r="F34" s="35">
        <v>1</v>
      </c>
      <c r="G34" s="35">
        <v>5</v>
      </c>
      <c r="H34" s="35"/>
      <c r="I34" s="35">
        <v>80</v>
      </c>
      <c r="J34" s="35">
        <f t="shared" si="0"/>
        <v>2080</v>
      </c>
      <c r="K34" s="35">
        <v>75</v>
      </c>
      <c r="L34" s="35">
        <f t="shared" si="1"/>
        <v>156000</v>
      </c>
      <c r="M34" s="35">
        <v>1</v>
      </c>
      <c r="N34" s="35"/>
      <c r="O34" s="35"/>
      <c r="P34" s="35"/>
      <c r="Q34" s="35"/>
      <c r="R34" s="35"/>
      <c r="S34" s="35"/>
      <c r="T34" s="35">
        <f t="shared" si="2"/>
        <v>0</v>
      </c>
      <c r="U34" s="35"/>
      <c r="V34" s="35"/>
      <c r="W34" s="35">
        <f t="shared" si="3"/>
        <v>0</v>
      </c>
      <c r="X34" s="35">
        <f t="shared" si="4"/>
        <v>156000</v>
      </c>
      <c r="Y34" s="35">
        <v>0</v>
      </c>
      <c r="Z34" s="35">
        <v>50</v>
      </c>
      <c r="AA34" s="35">
        <v>0</v>
      </c>
      <c r="AB34" s="35">
        <v>0</v>
      </c>
    </row>
    <row r="35" spans="1:28" s="83" customFormat="1" ht="22.5" customHeight="1" x14ac:dyDescent="0.2">
      <c r="A35" s="35"/>
      <c r="B35" s="77" t="s">
        <v>24</v>
      </c>
      <c r="C35" s="35"/>
      <c r="D35" s="35"/>
      <c r="E35" s="35" t="s">
        <v>1073</v>
      </c>
      <c r="F35" s="35">
        <v>1</v>
      </c>
      <c r="G35" s="35">
        <v>10</v>
      </c>
      <c r="H35" s="35"/>
      <c r="I35" s="35"/>
      <c r="J35" s="35">
        <f t="shared" si="0"/>
        <v>4000</v>
      </c>
      <c r="K35" s="35">
        <v>75</v>
      </c>
      <c r="L35" s="35">
        <f t="shared" si="1"/>
        <v>300000</v>
      </c>
      <c r="M35" s="35">
        <v>1</v>
      </c>
      <c r="N35" s="35"/>
      <c r="O35" s="35"/>
      <c r="P35" s="35"/>
      <c r="Q35" s="35"/>
      <c r="R35" s="35"/>
      <c r="S35" s="35"/>
      <c r="T35" s="35">
        <f t="shared" si="2"/>
        <v>0</v>
      </c>
      <c r="U35" s="35"/>
      <c r="V35" s="35"/>
      <c r="W35" s="35">
        <f t="shared" si="3"/>
        <v>0</v>
      </c>
      <c r="X35" s="35">
        <f t="shared" si="4"/>
        <v>300000</v>
      </c>
      <c r="Y35" s="35">
        <v>0</v>
      </c>
      <c r="Z35" s="35">
        <v>0</v>
      </c>
      <c r="AA35" s="35">
        <v>300000</v>
      </c>
      <c r="AB35" s="35">
        <v>0.01</v>
      </c>
    </row>
    <row r="36" spans="1:28" s="83" customFormat="1" ht="22.5" customHeight="1" x14ac:dyDescent="0.2">
      <c r="A36" s="35"/>
      <c r="B36" s="33" t="s">
        <v>1074</v>
      </c>
      <c r="C36" s="35"/>
      <c r="D36" s="35"/>
      <c r="E36" s="35" t="s">
        <v>1075</v>
      </c>
      <c r="F36" s="35">
        <v>2</v>
      </c>
      <c r="G36" s="35"/>
      <c r="H36" s="35"/>
      <c r="I36" s="35"/>
      <c r="J36" s="35">
        <f t="shared" si="0"/>
        <v>0</v>
      </c>
      <c r="K36" s="35"/>
      <c r="L36" s="35">
        <f t="shared" si="1"/>
        <v>0</v>
      </c>
      <c r="M36" s="35">
        <v>2</v>
      </c>
      <c r="N36" s="35" t="s">
        <v>27</v>
      </c>
      <c r="O36" s="35" t="s">
        <v>55</v>
      </c>
      <c r="P36" s="35"/>
      <c r="Q36" s="35">
        <v>66</v>
      </c>
      <c r="R36" s="35"/>
      <c r="S36" s="35">
        <v>6400</v>
      </c>
      <c r="T36" s="35">
        <f t="shared" si="2"/>
        <v>422400</v>
      </c>
      <c r="U36" s="35">
        <v>5</v>
      </c>
      <c r="V36" s="39">
        <f>T36*5%</f>
        <v>21120</v>
      </c>
      <c r="W36" s="35">
        <f t="shared" si="3"/>
        <v>401280</v>
      </c>
      <c r="X36" s="35">
        <f t="shared" si="4"/>
        <v>401280</v>
      </c>
      <c r="Y36" s="35">
        <v>0</v>
      </c>
      <c r="Z36" s="35">
        <v>0</v>
      </c>
      <c r="AA36" s="35">
        <v>401280</v>
      </c>
      <c r="AB36" s="35">
        <v>0.02</v>
      </c>
    </row>
    <row r="37" spans="1:28" s="83" customFormat="1" ht="22.5" customHeight="1" x14ac:dyDescent="0.2">
      <c r="A37" s="35"/>
      <c r="B37" s="77" t="s">
        <v>14</v>
      </c>
      <c r="C37" s="35">
        <v>1064</v>
      </c>
      <c r="D37" s="35">
        <v>62</v>
      </c>
      <c r="E37" s="35" t="s">
        <v>1076</v>
      </c>
      <c r="F37" s="35">
        <v>2</v>
      </c>
      <c r="G37" s="35"/>
      <c r="H37" s="35">
        <v>3</v>
      </c>
      <c r="I37" s="35">
        <v>36</v>
      </c>
      <c r="J37" s="35">
        <f t="shared" si="0"/>
        <v>336</v>
      </c>
      <c r="K37" s="35">
        <v>430</v>
      </c>
      <c r="L37" s="35">
        <f t="shared" si="1"/>
        <v>144480</v>
      </c>
      <c r="M37" s="35">
        <v>2</v>
      </c>
      <c r="N37" s="35" t="s">
        <v>27</v>
      </c>
      <c r="O37" s="35" t="s">
        <v>16</v>
      </c>
      <c r="P37" s="35"/>
      <c r="Q37" s="35">
        <v>217</v>
      </c>
      <c r="R37" s="35"/>
      <c r="S37" s="35">
        <v>6400</v>
      </c>
      <c r="T37" s="35">
        <f t="shared" si="2"/>
        <v>1388800</v>
      </c>
      <c r="U37" s="35">
        <v>30</v>
      </c>
      <c r="V37" s="39">
        <f>T37*85%</f>
        <v>1180480</v>
      </c>
      <c r="W37" s="35">
        <f t="shared" si="3"/>
        <v>208320</v>
      </c>
      <c r="X37" s="35">
        <f t="shared" si="4"/>
        <v>352800</v>
      </c>
      <c r="Y37" s="35">
        <v>0</v>
      </c>
      <c r="Z37" s="35">
        <v>50</v>
      </c>
      <c r="AA37" s="35">
        <v>0</v>
      </c>
      <c r="AB37" s="35">
        <v>0</v>
      </c>
    </row>
    <row r="38" spans="1:28" s="83" customFormat="1" ht="22.5" customHeight="1" x14ac:dyDescent="0.2">
      <c r="A38" s="35"/>
      <c r="B38" s="77" t="s">
        <v>14</v>
      </c>
      <c r="C38" s="35">
        <v>3294</v>
      </c>
      <c r="D38" s="35">
        <v>126</v>
      </c>
      <c r="E38" s="35" t="s">
        <v>1076</v>
      </c>
      <c r="F38" s="35">
        <v>1</v>
      </c>
      <c r="G38" s="35">
        <v>22</v>
      </c>
      <c r="H38" s="35">
        <v>2</v>
      </c>
      <c r="I38" s="35">
        <v>30</v>
      </c>
      <c r="J38" s="35">
        <f t="shared" si="0"/>
        <v>9030</v>
      </c>
      <c r="K38" s="35">
        <v>75</v>
      </c>
      <c r="L38" s="35">
        <f t="shared" si="1"/>
        <v>677250</v>
      </c>
      <c r="M38" s="35">
        <v>1</v>
      </c>
      <c r="N38" s="35"/>
      <c r="O38" s="35"/>
      <c r="P38" s="35"/>
      <c r="Q38" s="35"/>
      <c r="R38" s="35"/>
      <c r="S38" s="35"/>
      <c r="T38" s="35">
        <f t="shared" si="2"/>
        <v>0</v>
      </c>
      <c r="U38" s="35"/>
      <c r="V38" s="35"/>
      <c r="W38" s="35">
        <f t="shared" si="3"/>
        <v>0</v>
      </c>
      <c r="X38" s="35">
        <f t="shared" si="4"/>
        <v>677250</v>
      </c>
      <c r="Y38" s="35">
        <v>0</v>
      </c>
      <c r="Z38" s="35">
        <v>50</v>
      </c>
      <c r="AA38" s="35">
        <v>0</v>
      </c>
      <c r="AB38" s="35">
        <v>0</v>
      </c>
    </row>
    <row r="39" spans="1:28" s="83" customFormat="1" ht="22.5" customHeight="1" x14ac:dyDescent="0.2">
      <c r="A39" s="35"/>
      <c r="B39" s="77" t="s">
        <v>14</v>
      </c>
      <c r="C39" s="35">
        <v>2467</v>
      </c>
      <c r="D39" s="35">
        <v>151</v>
      </c>
      <c r="E39" s="35" t="s">
        <v>1076</v>
      </c>
      <c r="F39" s="35">
        <v>1</v>
      </c>
      <c r="G39" s="35">
        <v>18</v>
      </c>
      <c r="H39" s="35">
        <v>1</v>
      </c>
      <c r="I39" s="35">
        <v>72</v>
      </c>
      <c r="J39" s="35">
        <f t="shared" si="0"/>
        <v>7372</v>
      </c>
      <c r="K39" s="35">
        <v>75</v>
      </c>
      <c r="L39" s="35">
        <f t="shared" si="1"/>
        <v>552900</v>
      </c>
      <c r="M39" s="35">
        <v>1</v>
      </c>
      <c r="N39" s="35"/>
      <c r="O39" s="35"/>
      <c r="P39" s="35"/>
      <c r="Q39" s="35"/>
      <c r="R39" s="35"/>
      <c r="S39" s="35"/>
      <c r="T39" s="35">
        <f t="shared" si="2"/>
        <v>0</v>
      </c>
      <c r="U39" s="35"/>
      <c r="V39" s="35"/>
      <c r="W39" s="35">
        <f t="shared" si="3"/>
        <v>0</v>
      </c>
      <c r="X39" s="35">
        <f t="shared" si="4"/>
        <v>552900</v>
      </c>
      <c r="Y39" s="35">
        <v>0</v>
      </c>
      <c r="Z39" s="35">
        <v>50</v>
      </c>
      <c r="AA39" s="35">
        <v>0</v>
      </c>
      <c r="AB39" s="35">
        <v>0</v>
      </c>
    </row>
    <row r="40" spans="1:28" s="83" customFormat="1" ht="22.5" customHeight="1" x14ac:dyDescent="0.2">
      <c r="A40" s="35"/>
      <c r="B40" s="77" t="s">
        <v>14</v>
      </c>
      <c r="C40" s="35">
        <v>2079</v>
      </c>
      <c r="D40" s="35">
        <v>186</v>
      </c>
      <c r="E40" s="35" t="s">
        <v>1076</v>
      </c>
      <c r="F40" s="35">
        <v>1</v>
      </c>
      <c r="G40" s="35">
        <v>11</v>
      </c>
      <c r="H40" s="35"/>
      <c r="I40" s="35">
        <v>90</v>
      </c>
      <c r="J40" s="35">
        <f t="shared" si="0"/>
        <v>4490</v>
      </c>
      <c r="K40" s="35">
        <v>180</v>
      </c>
      <c r="L40" s="35">
        <f t="shared" si="1"/>
        <v>808200</v>
      </c>
      <c r="M40" s="35">
        <v>1</v>
      </c>
      <c r="N40" s="35"/>
      <c r="O40" s="35"/>
      <c r="P40" s="35"/>
      <c r="Q40" s="35"/>
      <c r="R40" s="35"/>
      <c r="S40" s="35"/>
      <c r="T40" s="35">
        <f t="shared" si="2"/>
        <v>0</v>
      </c>
      <c r="U40" s="35"/>
      <c r="V40" s="35"/>
      <c r="W40" s="35">
        <f t="shared" si="3"/>
        <v>0</v>
      </c>
      <c r="X40" s="35">
        <f t="shared" si="4"/>
        <v>808200</v>
      </c>
      <c r="Y40" s="35">
        <v>0</v>
      </c>
      <c r="Z40" s="35">
        <v>50</v>
      </c>
      <c r="AA40" s="35">
        <v>0</v>
      </c>
      <c r="AB40" s="35">
        <v>0</v>
      </c>
    </row>
    <row r="41" spans="1:28" s="83" customFormat="1" ht="22.5" customHeight="1" x14ac:dyDescent="0.2">
      <c r="A41" s="35"/>
      <c r="B41" s="77" t="s">
        <v>14</v>
      </c>
      <c r="C41" s="35">
        <v>3623</v>
      </c>
      <c r="D41" s="35">
        <v>278</v>
      </c>
      <c r="E41" s="35" t="s">
        <v>1076</v>
      </c>
      <c r="F41" s="35">
        <v>2</v>
      </c>
      <c r="G41" s="35"/>
      <c r="H41" s="35">
        <v>1</v>
      </c>
      <c r="I41" s="35">
        <v>12</v>
      </c>
      <c r="J41" s="35">
        <f t="shared" si="0"/>
        <v>112</v>
      </c>
      <c r="K41" s="35">
        <v>430</v>
      </c>
      <c r="L41" s="35">
        <f t="shared" si="1"/>
        <v>48160</v>
      </c>
      <c r="M41" s="35">
        <v>2</v>
      </c>
      <c r="N41" s="35" t="s">
        <v>27</v>
      </c>
      <c r="O41" s="35" t="s">
        <v>16</v>
      </c>
      <c r="P41" s="35"/>
      <c r="Q41" s="35">
        <v>183</v>
      </c>
      <c r="R41" s="35"/>
      <c r="S41" s="35">
        <v>6400</v>
      </c>
      <c r="T41" s="35">
        <f t="shared" si="2"/>
        <v>1171200</v>
      </c>
      <c r="U41" s="35">
        <v>30</v>
      </c>
      <c r="V41" s="39">
        <f>T41*85%</f>
        <v>995520</v>
      </c>
      <c r="W41" s="35">
        <f t="shared" si="3"/>
        <v>175680</v>
      </c>
      <c r="X41" s="35">
        <f t="shared" si="4"/>
        <v>223840</v>
      </c>
      <c r="Y41" s="35">
        <v>0</v>
      </c>
      <c r="Z41" s="35">
        <v>50</v>
      </c>
      <c r="AA41" s="35">
        <v>0</v>
      </c>
      <c r="AB41" s="35">
        <v>0</v>
      </c>
    </row>
    <row r="42" spans="1:28" s="83" customFormat="1" ht="22.5" customHeight="1" x14ac:dyDescent="0.2">
      <c r="A42" s="35"/>
      <c r="B42" s="77" t="s">
        <v>14</v>
      </c>
      <c r="C42" s="35">
        <v>872</v>
      </c>
      <c r="D42" s="35">
        <v>271</v>
      </c>
      <c r="E42" s="35" t="s">
        <v>1076</v>
      </c>
      <c r="F42" s="35">
        <v>1</v>
      </c>
      <c r="G42" s="35">
        <v>6</v>
      </c>
      <c r="H42" s="35">
        <v>2</v>
      </c>
      <c r="I42" s="35">
        <v>48</v>
      </c>
      <c r="J42" s="35">
        <f t="shared" si="0"/>
        <v>2648</v>
      </c>
      <c r="K42" s="35">
        <v>75</v>
      </c>
      <c r="L42" s="35">
        <f t="shared" si="1"/>
        <v>198600</v>
      </c>
      <c r="M42" s="35">
        <v>1</v>
      </c>
      <c r="N42" s="35"/>
      <c r="O42" s="35"/>
      <c r="P42" s="35"/>
      <c r="Q42" s="35"/>
      <c r="R42" s="35"/>
      <c r="S42" s="35"/>
      <c r="T42" s="35">
        <f t="shared" si="2"/>
        <v>0</v>
      </c>
      <c r="U42" s="35"/>
      <c r="V42" s="35"/>
      <c r="W42" s="35">
        <f t="shared" si="3"/>
        <v>0</v>
      </c>
      <c r="X42" s="35">
        <f t="shared" si="4"/>
        <v>198600</v>
      </c>
      <c r="Y42" s="35">
        <v>0</v>
      </c>
      <c r="Z42" s="35">
        <v>50</v>
      </c>
      <c r="AA42" s="35">
        <v>0</v>
      </c>
      <c r="AB42" s="35">
        <v>0</v>
      </c>
    </row>
    <row r="43" spans="1:28" s="83" customFormat="1" ht="22.5" customHeight="1" x14ac:dyDescent="0.2">
      <c r="A43" s="35"/>
      <c r="B43" s="77" t="s">
        <v>14</v>
      </c>
      <c r="C43" s="35">
        <v>3624</v>
      </c>
      <c r="D43" s="35">
        <v>279</v>
      </c>
      <c r="E43" s="35" t="s">
        <v>1077</v>
      </c>
      <c r="F43" s="35">
        <v>2</v>
      </c>
      <c r="G43" s="35"/>
      <c r="H43" s="35">
        <v>1</v>
      </c>
      <c r="I43" s="35">
        <v>91</v>
      </c>
      <c r="J43" s="35">
        <f t="shared" si="0"/>
        <v>191</v>
      </c>
      <c r="K43" s="35">
        <v>430</v>
      </c>
      <c r="L43" s="35">
        <f t="shared" si="1"/>
        <v>82130</v>
      </c>
      <c r="M43" s="35">
        <v>2</v>
      </c>
      <c r="N43" s="35" t="s">
        <v>27</v>
      </c>
      <c r="O43" s="35" t="s">
        <v>16</v>
      </c>
      <c r="P43" s="35"/>
      <c r="Q43" s="35">
        <v>168</v>
      </c>
      <c r="R43" s="35"/>
      <c r="S43" s="35">
        <v>6400</v>
      </c>
      <c r="T43" s="35">
        <f t="shared" si="2"/>
        <v>1075200</v>
      </c>
      <c r="U43" s="35">
        <v>20</v>
      </c>
      <c r="V43" s="39">
        <f>T43*75%</f>
        <v>806400</v>
      </c>
      <c r="W43" s="35">
        <f t="shared" si="3"/>
        <v>268800</v>
      </c>
      <c r="X43" s="35">
        <f t="shared" si="4"/>
        <v>350930</v>
      </c>
      <c r="Y43" s="35">
        <v>0</v>
      </c>
      <c r="Z43" s="35">
        <v>50</v>
      </c>
      <c r="AA43" s="35">
        <v>0</v>
      </c>
      <c r="AB43" s="35">
        <v>0</v>
      </c>
    </row>
    <row r="44" spans="1:28" s="83" customFormat="1" ht="22.5" customHeight="1" x14ac:dyDescent="0.2">
      <c r="A44" s="35"/>
      <c r="B44" s="84" t="s">
        <v>14</v>
      </c>
      <c r="C44" s="35">
        <v>2123</v>
      </c>
      <c r="D44" s="35">
        <v>252</v>
      </c>
      <c r="E44" s="35" t="s">
        <v>1077</v>
      </c>
      <c r="F44" s="35">
        <v>1</v>
      </c>
      <c r="G44" s="35">
        <v>1</v>
      </c>
      <c r="H44" s="35">
        <v>3</v>
      </c>
      <c r="I44" s="35">
        <v>30</v>
      </c>
      <c r="J44" s="35">
        <f t="shared" si="0"/>
        <v>730</v>
      </c>
      <c r="K44" s="35">
        <v>100</v>
      </c>
      <c r="L44" s="35">
        <f t="shared" si="1"/>
        <v>73000</v>
      </c>
      <c r="M44" s="35">
        <v>1</v>
      </c>
      <c r="N44" s="35"/>
      <c r="O44" s="35"/>
      <c r="P44" s="35"/>
      <c r="Q44" s="35"/>
      <c r="R44" s="35"/>
      <c r="S44" s="35"/>
      <c r="T44" s="35">
        <f t="shared" si="2"/>
        <v>0</v>
      </c>
      <c r="U44" s="35"/>
      <c r="V44" s="35"/>
      <c r="W44" s="35">
        <f t="shared" si="3"/>
        <v>0</v>
      </c>
      <c r="X44" s="35">
        <f t="shared" si="4"/>
        <v>73000</v>
      </c>
      <c r="Y44" s="35">
        <v>0</v>
      </c>
      <c r="Z44" s="35">
        <v>50</v>
      </c>
      <c r="AA44" s="35">
        <v>0</v>
      </c>
      <c r="AB44" s="35">
        <v>0</v>
      </c>
    </row>
    <row r="45" spans="1:28" s="83" customFormat="1" ht="22.5" customHeight="1" x14ac:dyDescent="0.2">
      <c r="A45" s="35"/>
      <c r="B45" s="84" t="s">
        <v>24</v>
      </c>
      <c r="C45" s="35"/>
      <c r="D45" s="35"/>
      <c r="E45" s="35" t="s">
        <v>1077</v>
      </c>
      <c r="F45" s="35">
        <v>1</v>
      </c>
      <c r="G45" s="35">
        <v>17</v>
      </c>
      <c r="H45" s="35"/>
      <c r="I45" s="35">
        <v>70</v>
      </c>
      <c r="J45" s="35">
        <f t="shared" si="0"/>
        <v>6870</v>
      </c>
      <c r="K45" s="35">
        <v>75</v>
      </c>
      <c r="L45" s="35">
        <f t="shared" si="1"/>
        <v>515250</v>
      </c>
      <c r="M45" s="35">
        <v>1</v>
      </c>
      <c r="N45" s="35"/>
      <c r="O45" s="35"/>
      <c r="P45" s="35"/>
      <c r="Q45" s="35"/>
      <c r="R45" s="35"/>
      <c r="S45" s="35"/>
      <c r="T45" s="35">
        <f t="shared" si="2"/>
        <v>0</v>
      </c>
      <c r="U45" s="35"/>
      <c r="V45" s="35"/>
      <c r="W45" s="35">
        <f t="shared" si="3"/>
        <v>0</v>
      </c>
      <c r="X45" s="35">
        <f t="shared" si="4"/>
        <v>515250</v>
      </c>
      <c r="Y45" s="35">
        <v>0</v>
      </c>
      <c r="Z45" s="35">
        <v>0</v>
      </c>
      <c r="AA45" s="35">
        <v>515250</v>
      </c>
      <c r="AB45" s="35">
        <v>0.01</v>
      </c>
    </row>
    <row r="46" spans="1:28" s="83" customFormat="1" ht="22.5" customHeight="1" x14ac:dyDescent="0.2">
      <c r="A46" s="35"/>
      <c r="B46" s="84" t="s">
        <v>14</v>
      </c>
      <c r="C46" s="35">
        <v>3852</v>
      </c>
      <c r="D46" s="35">
        <v>121</v>
      </c>
      <c r="E46" s="35" t="s">
        <v>1077</v>
      </c>
      <c r="F46" s="35">
        <v>1</v>
      </c>
      <c r="G46" s="35">
        <v>7</v>
      </c>
      <c r="H46" s="35">
        <v>3</v>
      </c>
      <c r="I46" s="35">
        <v>83</v>
      </c>
      <c r="J46" s="35">
        <f t="shared" si="0"/>
        <v>3183</v>
      </c>
      <c r="K46" s="35">
        <v>75</v>
      </c>
      <c r="L46" s="35">
        <f t="shared" si="1"/>
        <v>238725</v>
      </c>
      <c r="M46" s="35">
        <v>1</v>
      </c>
      <c r="N46" s="35"/>
      <c r="O46" s="35"/>
      <c r="P46" s="35"/>
      <c r="Q46" s="35"/>
      <c r="R46" s="35"/>
      <c r="S46" s="35"/>
      <c r="T46" s="35">
        <f t="shared" si="2"/>
        <v>0</v>
      </c>
      <c r="U46" s="35"/>
      <c r="V46" s="35"/>
      <c r="W46" s="35">
        <f t="shared" si="3"/>
        <v>0</v>
      </c>
      <c r="X46" s="35">
        <f t="shared" si="4"/>
        <v>238725</v>
      </c>
      <c r="Y46" s="35">
        <v>0</v>
      </c>
      <c r="Z46" s="35">
        <v>50</v>
      </c>
      <c r="AA46" s="35">
        <v>0</v>
      </c>
      <c r="AB46" s="35">
        <v>0</v>
      </c>
    </row>
    <row r="47" spans="1:28" s="83" customFormat="1" ht="22.5" customHeight="1" x14ac:dyDescent="0.2">
      <c r="A47" s="35"/>
      <c r="B47" s="84" t="s">
        <v>14</v>
      </c>
      <c r="C47" s="35">
        <v>871</v>
      </c>
      <c r="D47" s="35">
        <v>143</v>
      </c>
      <c r="E47" s="35" t="s">
        <v>1077</v>
      </c>
      <c r="F47" s="35">
        <v>1</v>
      </c>
      <c r="G47" s="35">
        <v>6</v>
      </c>
      <c r="H47" s="35">
        <v>3</v>
      </c>
      <c r="I47" s="35">
        <v>66</v>
      </c>
      <c r="J47" s="35">
        <f t="shared" si="0"/>
        <v>2766</v>
      </c>
      <c r="K47" s="35">
        <v>75</v>
      </c>
      <c r="L47" s="35">
        <f t="shared" si="1"/>
        <v>207450</v>
      </c>
      <c r="M47" s="35">
        <v>1</v>
      </c>
      <c r="N47" s="35"/>
      <c r="O47" s="35"/>
      <c r="P47" s="35"/>
      <c r="Q47" s="35"/>
      <c r="R47" s="35"/>
      <c r="S47" s="35"/>
      <c r="T47" s="35">
        <f t="shared" si="2"/>
        <v>0</v>
      </c>
      <c r="U47" s="35"/>
      <c r="V47" s="35"/>
      <c r="W47" s="35">
        <f t="shared" si="3"/>
        <v>0</v>
      </c>
      <c r="X47" s="35">
        <f t="shared" si="4"/>
        <v>207450</v>
      </c>
      <c r="Y47" s="35">
        <v>0</v>
      </c>
      <c r="Z47" s="35">
        <v>50</v>
      </c>
      <c r="AA47" s="35">
        <v>0</v>
      </c>
      <c r="AB47" s="35">
        <v>0</v>
      </c>
    </row>
    <row r="48" spans="1:28" s="83" customFormat="1" ht="22.5" customHeight="1" x14ac:dyDescent="0.2">
      <c r="A48" s="35"/>
      <c r="B48" s="84" t="s">
        <v>14</v>
      </c>
      <c r="C48" s="35">
        <v>4268</v>
      </c>
      <c r="D48" s="35">
        <v>306</v>
      </c>
      <c r="E48" s="35" t="s">
        <v>1077</v>
      </c>
      <c r="F48" s="35">
        <v>1</v>
      </c>
      <c r="G48" s="35">
        <v>1</v>
      </c>
      <c r="H48" s="35">
        <v>2</v>
      </c>
      <c r="I48" s="35">
        <v>76</v>
      </c>
      <c r="J48" s="35">
        <f t="shared" si="0"/>
        <v>676</v>
      </c>
      <c r="K48" s="35">
        <v>100</v>
      </c>
      <c r="L48" s="35">
        <f t="shared" si="1"/>
        <v>67600</v>
      </c>
      <c r="M48" s="35">
        <v>1</v>
      </c>
      <c r="N48" s="35"/>
      <c r="O48" s="35"/>
      <c r="P48" s="35"/>
      <c r="Q48" s="35"/>
      <c r="R48" s="35"/>
      <c r="S48" s="35"/>
      <c r="T48" s="35">
        <f t="shared" si="2"/>
        <v>0</v>
      </c>
      <c r="U48" s="35"/>
      <c r="V48" s="35"/>
      <c r="W48" s="35">
        <f t="shared" si="3"/>
        <v>0</v>
      </c>
      <c r="X48" s="35">
        <f t="shared" si="4"/>
        <v>67600</v>
      </c>
      <c r="Y48" s="35">
        <v>0</v>
      </c>
      <c r="Z48" s="35">
        <v>50</v>
      </c>
      <c r="AA48" s="35">
        <v>0</v>
      </c>
      <c r="AB48" s="35">
        <v>0</v>
      </c>
    </row>
    <row r="49" spans="1:28" s="83" customFormat="1" ht="22.5" customHeight="1" x14ac:dyDescent="0.2">
      <c r="A49" s="35"/>
      <c r="B49" s="84" t="s">
        <v>14</v>
      </c>
      <c r="C49" s="35">
        <v>4267</v>
      </c>
      <c r="D49" s="35">
        <v>305</v>
      </c>
      <c r="E49" s="35" t="s">
        <v>1077</v>
      </c>
      <c r="F49" s="35">
        <v>1</v>
      </c>
      <c r="G49" s="35">
        <v>1</v>
      </c>
      <c r="H49" s="35">
        <v>2</v>
      </c>
      <c r="I49" s="35">
        <v>60</v>
      </c>
      <c r="J49" s="35">
        <f t="shared" si="0"/>
        <v>660</v>
      </c>
      <c r="K49" s="35">
        <v>100</v>
      </c>
      <c r="L49" s="35">
        <f t="shared" si="1"/>
        <v>66000</v>
      </c>
      <c r="M49" s="35">
        <v>1</v>
      </c>
      <c r="N49" s="35"/>
      <c r="O49" s="35"/>
      <c r="P49" s="35"/>
      <c r="Q49" s="35"/>
      <c r="R49" s="35"/>
      <c r="S49" s="35"/>
      <c r="T49" s="35">
        <f t="shared" si="2"/>
        <v>0</v>
      </c>
      <c r="U49" s="35"/>
      <c r="V49" s="35"/>
      <c r="W49" s="35">
        <f t="shared" si="3"/>
        <v>0</v>
      </c>
      <c r="X49" s="35">
        <f t="shared" si="4"/>
        <v>66000</v>
      </c>
      <c r="Y49" s="35">
        <v>0</v>
      </c>
      <c r="Z49" s="35">
        <v>50</v>
      </c>
      <c r="AA49" s="35">
        <v>0</v>
      </c>
      <c r="AB49" s="35">
        <v>0</v>
      </c>
    </row>
    <row r="50" spans="1:28" s="83" customFormat="1" ht="22.5" customHeight="1" x14ac:dyDescent="0.2">
      <c r="A50" s="35"/>
      <c r="B50" s="84" t="s">
        <v>14</v>
      </c>
      <c r="C50" s="35">
        <v>1053</v>
      </c>
      <c r="D50" s="35">
        <v>50</v>
      </c>
      <c r="E50" s="35" t="s">
        <v>1078</v>
      </c>
      <c r="F50" s="35">
        <v>2</v>
      </c>
      <c r="G50" s="35"/>
      <c r="H50" s="35">
        <v>1</v>
      </c>
      <c r="I50" s="35">
        <v>44</v>
      </c>
      <c r="J50" s="35">
        <f t="shared" si="0"/>
        <v>144</v>
      </c>
      <c r="K50" s="35">
        <v>430</v>
      </c>
      <c r="L50" s="35">
        <f t="shared" si="1"/>
        <v>61920</v>
      </c>
      <c r="M50" s="35">
        <v>1</v>
      </c>
      <c r="N50" s="35" t="s">
        <v>27</v>
      </c>
      <c r="O50" s="35" t="s">
        <v>16</v>
      </c>
      <c r="P50" s="35"/>
      <c r="Q50" s="35">
        <v>126</v>
      </c>
      <c r="R50" s="35"/>
      <c r="S50" s="35">
        <v>6400</v>
      </c>
      <c r="T50" s="35">
        <f t="shared" si="2"/>
        <v>806400</v>
      </c>
      <c r="U50" s="35">
        <v>30</v>
      </c>
      <c r="V50" s="39">
        <f>T50*85%</f>
        <v>685440</v>
      </c>
      <c r="W50" s="35">
        <f t="shared" si="3"/>
        <v>120960</v>
      </c>
      <c r="X50" s="35">
        <f t="shared" si="4"/>
        <v>182880</v>
      </c>
      <c r="Y50" s="35">
        <v>0</v>
      </c>
      <c r="Z50" s="35">
        <v>50</v>
      </c>
      <c r="AA50" s="35">
        <v>0</v>
      </c>
      <c r="AB50" s="35">
        <v>0</v>
      </c>
    </row>
    <row r="51" spans="1:28" s="83" customFormat="1" ht="22.5" customHeight="1" x14ac:dyDescent="0.2">
      <c r="A51" s="35"/>
      <c r="B51" s="84" t="s">
        <v>14</v>
      </c>
      <c r="C51" s="35">
        <v>1055</v>
      </c>
      <c r="D51" s="35">
        <v>52</v>
      </c>
      <c r="E51" s="35" t="s">
        <v>1079</v>
      </c>
      <c r="F51" s="35">
        <v>2</v>
      </c>
      <c r="G51" s="35"/>
      <c r="H51" s="35">
        <v>2</v>
      </c>
      <c r="I51" s="35">
        <v>84</v>
      </c>
      <c r="J51" s="35">
        <f t="shared" si="0"/>
        <v>284</v>
      </c>
      <c r="K51" s="35">
        <v>430</v>
      </c>
      <c r="L51" s="35">
        <f t="shared" si="1"/>
        <v>122120</v>
      </c>
      <c r="M51" s="35">
        <v>2</v>
      </c>
      <c r="N51" s="35" t="s">
        <v>27</v>
      </c>
      <c r="O51" s="35" t="s">
        <v>16</v>
      </c>
      <c r="P51" s="35"/>
      <c r="Q51" s="35">
        <v>144</v>
      </c>
      <c r="R51" s="35"/>
      <c r="S51" s="35">
        <v>6400</v>
      </c>
      <c r="T51" s="35">
        <f t="shared" si="2"/>
        <v>921600</v>
      </c>
      <c r="U51" s="35">
        <v>15</v>
      </c>
      <c r="V51" s="39">
        <f>T51*50%</f>
        <v>460800</v>
      </c>
      <c r="W51" s="35">
        <f t="shared" si="3"/>
        <v>460800</v>
      </c>
      <c r="X51" s="35">
        <f t="shared" si="4"/>
        <v>582920</v>
      </c>
      <c r="Y51" s="35">
        <v>0</v>
      </c>
      <c r="Z51" s="35">
        <v>50</v>
      </c>
      <c r="AA51" s="35">
        <v>0</v>
      </c>
      <c r="AB51" s="35">
        <v>0</v>
      </c>
    </row>
    <row r="52" spans="1:28" s="83" customFormat="1" ht="22.5" customHeight="1" x14ac:dyDescent="0.2">
      <c r="A52" s="35"/>
      <c r="B52" s="84" t="s">
        <v>14</v>
      </c>
      <c r="C52" s="35">
        <v>2085</v>
      </c>
      <c r="D52" s="35">
        <v>193</v>
      </c>
      <c r="E52" s="35" t="s">
        <v>1079</v>
      </c>
      <c r="F52" s="35">
        <v>1</v>
      </c>
      <c r="G52" s="35">
        <v>12</v>
      </c>
      <c r="H52" s="35">
        <v>3</v>
      </c>
      <c r="I52" s="35">
        <v>44</v>
      </c>
      <c r="J52" s="35">
        <f t="shared" si="0"/>
        <v>5144</v>
      </c>
      <c r="K52" s="35">
        <v>100</v>
      </c>
      <c r="L52" s="35">
        <f t="shared" si="1"/>
        <v>514400</v>
      </c>
      <c r="M52" s="35">
        <v>1</v>
      </c>
      <c r="N52" s="35"/>
      <c r="O52" s="35"/>
      <c r="P52" s="35"/>
      <c r="Q52" s="35"/>
      <c r="R52" s="35"/>
      <c r="S52" s="35"/>
      <c r="T52" s="35">
        <f t="shared" si="2"/>
        <v>0</v>
      </c>
      <c r="U52" s="35"/>
      <c r="V52" s="35"/>
      <c r="W52" s="35">
        <f t="shared" si="3"/>
        <v>0</v>
      </c>
      <c r="X52" s="35">
        <f t="shared" si="4"/>
        <v>514400</v>
      </c>
      <c r="Y52" s="35">
        <v>0</v>
      </c>
      <c r="Z52" s="35">
        <v>50</v>
      </c>
      <c r="AA52" s="35">
        <v>0</v>
      </c>
      <c r="AB52" s="35">
        <v>0</v>
      </c>
    </row>
    <row r="53" spans="1:28" s="83" customFormat="1" ht="22.5" customHeight="1" x14ac:dyDescent="0.2">
      <c r="A53" s="35"/>
      <c r="B53" s="84" t="s">
        <v>14</v>
      </c>
      <c r="C53" s="35"/>
      <c r="D53" s="35">
        <v>85</v>
      </c>
      <c r="E53" s="35" t="s">
        <v>1079</v>
      </c>
      <c r="F53" s="35">
        <v>1</v>
      </c>
      <c r="G53" s="35">
        <v>13</v>
      </c>
      <c r="H53" s="35">
        <v>3</v>
      </c>
      <c r="I53" s="35">
        <v>69</v>
      </c>
      <c r="J53" s="35">
        <f t="shared" si="0"/>
        <v>5569</v>
      </c>
      <c r="K53" s="35">
        <v>100</v>
      </c>
      <c r="L53" s="35">
        <f t="shared" si="1"/>
        <v>556900</v>
      </c>
      <c r="M53" s="35">
        <v>1</v>
      </c>
      <c r="N53" s="35"/>
      <c r="O53" s="35"/>
      <c r="P53" s="35"/>
      <c r="Q53" s="35"/>
      <c r="R53" s="35"/>
      <c r="S53" s="35"/>
      <c r="T53" s="35">
        <f t="shared" si="2"/>
        <v>0</v>
      </c>
      <c r="U53" s="35"/>
      <c r="V53" s="35"/>
      <c r="W53" s="35">
        <f t="shared" si="3"/>
        <v>0</v>
      </c>
      <c r="X53" s="35">
        <f t="shared" si="4"/>
        <v>556900</v>
      </c>
      <c r="Y53" s="35">
        <v>0</v>
      </c>
      <c r="Z53" s="35">
        <v>50</v>
      </c>
      <c r="AA53" s="35">
        <v>0</v>
      </c>
      <c r="AB53" s="35">
        <v>0</v>
      </c>
    </row>
    <row r="54" spans="1:28" s="83" customFormat="1" ht="22.5" customHeight="1" x14ac:dyDescent="0.2">
      <c r="A54" s="35"/>
      <c r="B54" s="84" t="s">
        <v>24</v>
      </c>
      <c r="C54" s="35"/>
      <c r="D54" s="35"/>
      <c r="E54" s="35" t="s">
        <v>1080</v>
      </c>
      <c r="F54" s="35">
        <v>2</v>
      </c>
      <c r="G54" s="35"/>
      <c r="H54" s="35">
        <v>1</v>
      </c>
      <c r="I54" s="35"/>
      <c r="J54" s="35">
        <f t="shared" si="0"/>
        <v>100</v>
      </c>
      <c r="K54" s="35">
        <v>75</v>
      </c>
      <c r="L54" s="35">
        <f t="shared" si="1"/>
        <v>7500</v>
      </c>
      <c r="M54" s="35">
        <v>2</v>
      </c>
      <c r="N54" s="35" t="s">
        <v>27</v>
      </c>
      <c r="O54" s="35" t="s">
        <v>55</v>
      </c>
      <c r="P54" s="35"/>
      <c r="Q54" s="35">
        <v>72</v>
      </c>
      <c r="R54" s="35"/>
      <c r="S54" s="35">
        <v>6400</v>
      </c>
      <c r="T54" s="35">
        <f t="shared" si="2"/>
        <v>460800</v>
      </c>
      <c r="U54" s="35">
        <v>20</v>
      </c>
      <c r="V54" s="39">
        <f>T54*30%</f>
        <v>138240</v>
      </c>
      <c r="W54" s="35">
        <f t="shared" si="3"/>
        <v>322560</v>
      </c>
      <c r="X54" s="35">
        <f t="shared" si="4"/>
        <v>330060</v>
      </c>
      <c r="Y54" s="35">
        <v>0</v>
      </c>
      <c r="Z54" s="35">
        <v>50</v>
      </c>
      <c r="AA54" s="35">
        <v>330060</v>
      </c>
      <c r="AB54" s="35">
        <v>0.02</v>
      </c>
    </row>
    <row r="55" spans="1:28" s="83" customFormat="1" ht="22.5" customHeight="1" x14ac:dyDescent="0.2">
      <c r="A55" s="35"/>
      <c r="B55" s="84" t="s">
        <v>24</v>
      </c>
      <c r="C55" s="35"/>
      <c r="D55" s="35"/>
      <c r="E55" s="35" t="s">
        <v>1081</v>
      </c>
      <c r="F55" s="35">
        <v>2</v>
      </c>
      <c r="G55" s="35"/>
      <c r="H55" s="35">
        <v>1</v>
      </c>
      <c r="I55" s="35"/>
      <c r="J55" s="35">
        <f t="shared" si="0"/>
        <v>100</v>
      </c>
      <c r="K55" s="35">
        <v>75</v>
      </c>
      <c r="L55" s="35">
        <f t="shared" si="1"/>
        <v>7500</v>
      </c>
      <c r="M55" s="35">
        <v>2</v>
      </c>
      <c r="N55" s="35" t="s">
        <v>27</v>
      </c>
      <c r="O55" s="35" t="s">
        <v>35</v>
      </c>
      <c r="P55" s="35"/>
      <c r="Q55" s="35">
        <v>159</v>
      </c>
      <c r="R55" s="35"/>
      <c r="S55" s="35">
        <v>6400</v>
      </c>
      <c r="T55" s="35">
        <f t="shared" si="2"/>
        <v>1017600</v>
      </c>
      <c r="U55" s="35">
        <v>5</v>
      </c>
      <c r="V55" s="39">
        <f>T55*10%</f>
        <v>101760</v>
      </c>
      <c r="W55" s="35">
        <f t="shared" si="3"/>
        <v>915840</v>
      </c>
      <c r="X55" s="35">
        <f t="shared" si="4"/>
        <v>923340</v>
      </c>
      <c r="Y55" s="35">
        <v>0</v>
      </c>
      <c r="Z55" s="35">
        <v>0</v>
      </c>
      <c r="AA55" s="35">
        <v>923340</v>
      </c>
      <c r="AB55" s="35">
        <v>0.02</v>
      </c>
    </row>
    <row r="56" spans="1:28" s="83" customFormat="1" ht="22.5" customHeight="1" x14ac:dyDescent="0.2">
      <c r="A56" s="35"/>
      <c r="B56" s="84" t="s">
        <v>14</v>
      </c>
      <c r="C56" s="35">
        <v>3734</v>
      </c>
      <c r="D56" s="35">
        <v>284</v>
      </c>
      <c r="E56" s="35" t="s">
        <v>1082</v>
      </c>
      <c r="F56" s="35">
        <v>2</v>
      </c>
      <c r="G56" s="35">
        <v>11</v>
      </c>
      <c r="H56" s="35">
        <v>3</v>
      </c>
      <c r="I56" s="35">
        <v>38</v>
      </c>
      <c r="J56" s="35">
        <f t="shared" si="0"/>
        <v>4738</v>
      </c>
      <c r="K56" s="35">
        <v>100</v>
      </c>
      <c r="L56" s="35">
        <f t="shared" si="1"/>
        <v>473800</v>
      </c>
      <c r="M56" s="35">
        <v>2</v>
      </c>
      <c r="N56" s="35" t="s">
        <v>27</v>
      </c>
      <c r="O56" s="35" t="s">
        <v>16</v>
      </c>
      <c r="P56" s="35"/>
      <c r="Q56" s="35">
        <v>138</v>
      </c>
      <c r="R56" s="35"/>
      <c r="S56" s="35">
        <v>6400</v>
      </c>
      <c r="T56" s="35">
        <f t="shared" si="2"/>
        <v>883200</v>
      </c>
      <c r="U56" s="35">
        <v>20</v>
      </c>
      <c r="V56" s="39">
        <f>T56*75%</f>
        <v>662400</v>
      </c>
      <c r="W56" s="35">
        <f t="shared" si="3"/>
        <v>220800</v>
      </c>
      <c r="X56" s="35">
        <f t="shared" si="4"/>
        <v>694600</v>
      </c>
      <c r="Y56" s="35">
        <v>0</v>
      </c>
      <c r="Z56" s="35">
        <v>50</v>
      </c>
      <c r="AA56" s="35">
        <v>0</v>
      </c>
      <c r="AB56" s="35">
        <v>0</v>
      </c>
    </row>
    <row r="57" spans="1:28" s="83" customFormat="1" ht="22.5" customHeight="1" x14ac:dyDescent="0.2">
      <c r="A57" s="35"/>
      <c r="B57" s="84" t="s">
        <v>14</v>
      </c>
      <c r="C57" s="35"/>
      <c r="D57" s="35"/>
      <c r="E57" s="35" t="s">
        <v>1083</v>
      </c>
      <c r="F57" s="35">
        <v>2</v>
      </c>
      <c r="G57" s="35"/>
      <c r="H57" s="35"/>
      <c r="I57" s="35"/>
      <c r="J57" s="35">
        <f t="shared" si="0"/>
        <v>0</v>
      </c>
      <c r="K57" s="35"/>
      <c r="L57" s="35">
        <f t="shared" si="1"/>
        <v>0</v>
      </c>
      <c r="M57" s="35">
        <v>2</v>
      </c>
      <c r="N57" s="35" t="s">
        <v>27</v>
      </c>
      <c r="O57" s="35" t="s">
        <v>16</v>
      </c>
      <c r="P57" s="35"/>
      <c r="Q57" s="35">
        <v>188</v>
      </c>
      <c r="R57" s="35"/>
      <c r="S57" s="35">
        <v>6400</v>
      </c>
      <c r="T57" s="35">
        <f t="shared" si="2"/>
        <v>1203200</v>
      </c>
      <c r="U57" s="35">
        <v>20</v>
      </c>
      <c r="V57" s="39">
        <f>T57*75%</f>
        <v>902400</v>
      </c>
      <c r="W57" s="35">
        <f t="shared" si="3"/>
        <v>300800</v>
      </c>
      <c r="X57" s="35">
        <f t="shared" si="4"/>
        <v>300800</v>
      </c>
      <c r="Y57" s="35">
        <v>0</v>
      </c>
      <c r="Z57" s="35">
        <v>50</v>
      </c>
      <c r="AA57" s="35">
        <v>0</v>
      </c>
      <c r="AB57" s="35">
        <v>0</v>
      </c>
    </row>
    <row r="58" spans="1:28" s="83" customFormat="1" ht="22.5" customHeight="1" x14ac:dyDescent="0.2">
      <c r="A58" s="35"/>
      <c r="B58" s="84" t="s">
        <v>14</v>
      </c>
      <c r="C58" s="35">
        <v>1940</v>
      </c>
      <c r="D58" s="35">
        <v>60</v>
      </c>
      <c r="E58" s="35" t="s">
        <v>1083</v>
      </c>
      <c r="F58" s="35">
        <v>1</v>
      </c>
      <c r="G58" s="35">
        <v>15</v>
      </c>
      <c r="H58" s="35">
        <v>3</v>
      </c>
      <c r="I58" s="35">
        <v>66</v>
      </c>
      <c r="J58" s="35">
        <f t="shared" si="0"/>
        <v>6366</v>
      </c>
      <c r="K58" s="35">
        <v>75</v>
      </c>
      <c r="L58" s="35">
        <f t="shared" si="1"/>
        <v>477450</v>
      </c>
      <c r="M58" s="35">
        <v>1</v>
      </c>
      <c r="N58" s="35"/>
      <c r="O58" s="35"/>
      <c r="P58" s="35"/>
      <c r="Q58" s="35"/>
      <c r="R58" s="35"/>
      <c r="S58" s="35"/>
      <c r="T58" s="35">
        <f t="shared" si="2"/>
        <v>0</v>
      </c>
      <c r="U58" s="35"/>
      <c r="V58" s="35"/>
      <c r="W58" s="35">
        <f t="shared" si="3"/>
        <v>0</v>
      </c>
      <c r="X58" s="35">
        <f t="shared" si="4"/>
        <v>477450</v>
      </c>
      <c r="Y58" s="35">
        <v>0</v>
      </c>
      <c r="Z58" s="35">
        <v>50</v>
      </c>
      <c r="AA58" s="35">
        <v>0</v>
      </c>
      <c r="AB58" s="35">
        <v>0</v>
      </c>
    </row>
    <row r="59" spans="1:28" s="83" customFormat="1" ht="22.5" customHeight="1" x14ac:dyDescent="0.2">
      <c r="A59" s="35"/>
      <c r="B59" s="84" t="s">
        <v>14</v>
      </c>
      <c r="C59" s="35">
        <v>1049</v>
      </c>
      <c r="D59" s="35">
        <v>46</v>
      </c>
      <c r="E59" s="35" t="s">
        <v>1084</v>
      </c>
      <c r="F59" s="35">
        <v>2</v>
      </c>
      <c r="G59" s="35"/>
      <c r="H59" s="35">
        <v>1</v>
      </c>
      <c r="I59" s="35">
        <v>83</v>
      </c>
      <c r="J59" s="35">
        <f t="shared" ref="J59:J104" si="5">G59*400+H59*100+I59</f>
        <v>183</v>
      </c>
      <c r="K59" s="35">
        <v>430</v>
      </c>
      <c r="L59" s="35">
        <f t="shared" ref="L59:L104" si="6">J59*K59</f>
        <v>78690</v>
      </c>
      <c r="M59" s="35">
        <v>2</v>
      </c>
      <c r="N59" s="35" t="s">
        <v>27</v>
      </c>
      <c r="O59" s="35" t="s">
        <v>16</v>
      </c>
      <c r="P59" s="35"/>
      <c r="Q59" s="35">
        <v>219</v>
      </c>
      <c r="R59" s="35"/>
      <c r="S59" s="35">
        <v>6400</v>
      </c>
      <c r="T59" s="35">
        <f t="shared" ref="T59:T104" si="7">Q59*S59</f>
        <v>1401600</v>
      </c>
      <c r="U59" s="35">
        <v>20</v>
      </c>
      <c r="V59" s="39">
        <f>T59*75%</f>
        <v>1051200</v>
      </c>
      <c r="W59" s="35">
        <f t="shared" ref="W59:W104" si="8">T59-V59</f>
        <v>350400</v>
      </c>
      <c r="X59" s="35">
        <f t="shared" ref="X59:X104" si="9">L59+W59</f>
        <v>429090</v>
      </c>
      <c r="Y59" s="35">
        <v>0</v>
      </c>
      <c r="Z59" s="35">
        <v>50</v>
      </c>
      <c r="AA59" s="35">
        <v>0</v>
      </c>
      <c r="AB59" s="35">
        <v>0</v>
      </c>
    </row>
    <row r="60" spans="1:28" s="83" customFormat="1" ht="22.5" customHeight="1" x14ac:dyDescent="0.2">
      <c r="A60" s="35"/>
      <c r="B60" s="84" t="s">
        <v>14</v>
      </c>
      <c r="C60" s="35">
        <v>5020</v>
      </c>
      <c r="D60" s="35">
        <v>342</v>
      </c>
      <c r="E60" s="35" t="s">
        <v>1084</v>
      </c>
      <c r="F60" s="35">
        <v>1</v>
      </c>
      <c r="G60" s="35"/>
      <c r="H60" s="35">
        <v>2</v>
      </c>
      <c r="I60" s="35">
        <v>14</v>
      </c>
      <c r="J60" s="35">
        <f t="shared" ref="J60" si="10">G60*400+H60*100+I60</f>
        <v>214</v>
      </c>
      <c r="K60" s="35">
        <v>150</v>
      </c>
      <c r="L60" s="35">
        <f t="shared" ref="L60" si="11">J60*K60</f>
        <v>32100</v>
      </c>
      <c r="M60" s="35">
        <v>1</v>
      </c>
      <c r="N60" s="35"/>
      <c r="O60" s="35"/>
      <c r="P60" s="35"/>
      <c r="Q60" s="35"/>
      <c r="R60" s="35"/>
      <c r="S60" s="35"/>
      <c r="T60" s="35">
        <f t="shared" si="7"/>
        <v>0</v>
      </c>
      <c r="U60" s="35"/>
      <c r="V60" s="35"/>
      <c r="W60" s="35">
        <f t="shared" si="8"/>
        <v>0</v>
      </c>
      <c r="X60" s="35">
        <f t="shared" si="9"/>
        <v>32100</v>
      </c>
      <c r="Y60" s="35">
        <v>0</v>
      </c>
      <c r="Z60" s="35">
        <v>50</v>
      </c>
      <c r="AA60" s="35">
        <v>0</v>
      </c>
      <c r="AB60" s="35">
        <v>0</v>
      </c>
    </row>
    <row r="61" spans="1:28" s="83" customFormat="1" ht="22.5" customHeight="1" x14ac:dyDescent="0.2">
      <c r="A61" s="35"/>
      <c r="B61" s="84" t="s">
        <v>14</v>
      </c>
      <c r="C61" s="35">
        <v>4102</v>
      </c>
      <c r="D61" s="35">
        <v>6</v>
      </c>
      <c r="E61" s="35" t="s">
        <v>1085</v>
      </c>
      <c r="F61" s="35">
        <v>2</v>
      </c>
      <c r="G61" s="35"/>
      <c r="H61" s="35">
        <v>1</v>
      </c>
      <c r="I61" s="35">
        <v>89</v>
      </c>
      <c r="J61" s="35">
        <f t="shared" si="5"/>
        <v>189</v>
      </c>
      <c r="K61" s="35">
        <v>430</v>
      </c>
      <c r="L61" s="35">
        <f t="shared" si="6"/>
        <v>81270</v>
      </c>
      <c r="M61" s="35">
        <v>2</v>
      </c>
      <c r="N61" s="35" t="s">
        <v>27</v>
      </c>
      <c r="O61" s="35" t="s">
        <v>16</v>
      </c>
      <c r="P61" s="35"/>
      <c r="Q61" s="35">
        <v>152</v>
      </c>
      <c r="R61" s="35"/>
      <c r="S61" s="35">
        <v>6400</v>
      </c>
      <c r="T61" s="35">
        <f t="shared" si="7"/>
        <v>972800</v>
      </c>
      <c r="U61" s="35">
        <v>30</v>
      </c>
      <c r="V61" s="39">
        <f>T61*85%</f>
        <v>826880</v>
      </c>
      <c r="W61" s="35">
        <f t="shared" si="8"/>
        <v>145920</v>
      </c>
      <c r="X61" s="35">
        <f t="shared" si="9"/>
        <v>227190</v>
      </c>
      <c r="Y61" s="35">
        <v>0</v>
      </c>
      <c r="Z61" s="35">
        <v>50</v>
      </c>
      <c r="AA61" s="35">
        <v>0</v>
      </c>
      <c r="AB61" s="35">
        <v>0</v>
      </c>
    </row>
    <row r="62" spans="1:28" s="83" customFormat="1" ht="22.5" customHeight="1" x14ac:dyDescent="0.2">
      <c r="A62" s="35"/>
      <c r="B62" s="84" t="s">
        <v>45</v>
      </c>
      <c r="C62" s="35">
        <v>3320</v>
      </c>
      <c r="D62" s="35">
        <v>132</v>
      </c>
      <c r="E62" s="35" t="s">
        <v>1085</v>
      </c>
      <c r="F62" s="35">
        <v>1</v>
      </c>
      <c r="G62" s="35">
        <v>7</v>
      </c>
      <c r="H62" s="35">
        <v>3</v>
      </c>
      <c r="I62" s="35">
        <v>70</v>
      </c>
      <c r="J62" s="35">
        <f t="shared" si="5"/>
        <v>3170</v>
      </c>
      <c r="K62" s="35">
        <v>75</v>
      </c>
      <c r="L62" s="35">
        <f t="shared" si="6"/>
        <v>237750</v>
      </c>
      <c r="M62" s="35">
        <v>1</v>
      </c>
      <c r="N62" s="35"/>
      <c r="O62" s="35"/>
      <c r="P62" s="35"/>
      <c r="Q62" s="35"/>
      <c r="R62" s="35"/>
      <c r="S62" s="35"/>
      <c r="T62" s="35">
        <f t="shared" si="7"/>
        <v>0</v>
      </c>
      <c r="U62" s="35"/>
      <c r="V62" s="35"/>
      <c r="W62" s="35">
        <f t="shared" si="8"/>
        <v>0</v>
      </c>
      <c r="X62" s="35">
        <f t="shared" si="9"/>
        <v>237750</v>
      </c>
      <c r="Y62" s="35">
        <v>0</v>
      </c>
      <c r="Z62" s="35">
        <v>0</v>
      </c>
      <c r="AA62" s="35">
        <v>237750</v>
      </c>
      <c r="AB62" s="35">
        <v>0.01</v>
      </c>
    </row>
    <row r="63" spans="1:28" s="83" customFormat="1" ht="22.5" customHeight="1" x14ac:dyDescent="0.2">
      <c r="A63" s="35"/>
      <c r="B63" s="84" t="s">
        <v>14</v>
      </c>
      <c r="C63" s="35">
        <v>5767</v>
      </c>
      <c r="D63" s="35">
        <v>32</v>
      </c>
      <c r="E63" s="35" t="s">
        <v>1086</v>
      </c>
      <c r="F63" s="35">
        <v>2</v>
      </c>
      <c r="G63" s="35"/>
      <c r="H63" s="35"/>
      <c r="I63" s="35">
        <v>65</v>
      </c>
      <c r="J63" s="35">
        <f t="shared" si="5"/>
        <v>65</v>
      </c>
      <c r="K63" s="35">
        <v>430</v>
      </c>
      <c r="L63" s="35">
        <f t="shared" si="6"/>
        <v>27950</v>
      </c>
      <c r="M63" s="35">
        <v>2</v>
      </c>
      <c r="N63" s="35" t="s">
        <v>27</v>
      </c>
      <c r="O63" s="35" t="s">
        <v>16</v>
      </c>
      <c r="P63" s="35"/>
      <c r="Q63" s="35">
        <v>135</v>
      </c>
      <c r="R63" s="35"/>
      <c r="S63" s="35">
        <v>6400</v>
      </c>
      <c r="T63" s="35">
        <f t="shared" si="7"/>
        <v>864000</v>
      </c>
      <c r="U63" s="35">
        <v>20</v>
      </c>
      <c r="V63" s="39">
        <f>T63*75%</f>
        <v>648000</v>
      </c>
      <c r="W63" s="35">
        <f t="shared" si="8"/>
        <v>216000</v>
      </c>
      <c r="X63" s="35">
        <f t="shared" si="9"/>
        <v>243950</v>
      </c>
      <c r="Y63" s="35">
        <v>0</v>
      </c>
      <c r="Z63" s="35">
        <v>50</v>
      </c>
      <c r="AA63" s="35">
        <v>0</v>
      </c>
      <c r="AB63" s="35">
        <v>0</v>
      </c>
    </row>
    <row r="64" spans="1:28" s="83" customFormat="1" ht="22.5" customHeight="1" x14ac:dyDescent="0.2">
      <c r="A64" s="35"/>
      <c r="B64" s="84" t="s">
        <v>14</v>
      </c>
      <c r="C64" s="35">
        <v>2076</v>
      </c>
      <c r="D64" s="35">
        <v>183</v>
      </c>
      <c r="E64" s="35" t="s">
        <v>1087</v>
      </c>
      <c r="F64" s="35">
        <v>2</v>
      </c>
      <c r="G64" s="35">
        <v>18</v>
      </c>
      <c r="H64" s="35">
        <v>2</v>
      </c>
      <c r="I64" s="35">
        <v>15</v>
      </c>
      <c r="J64" s="35">
        <f t="shared" si="5"/>
        <v>7415</v>
      </c>
      <c r="K64" s="35">
        <v>180</v>
      </c>
      <c r="L64" s="35">
        <f t="shared" si="6"/>
        <v>1334700</v>
      </c>
      <c r="M64" s="35">
        <v>2</v>
      </c>
      <c r="N64" s="35" t="s">
        <v>27</v>
      </c>
      <c r="O64" s="35" t="s">
        <v>16</v>
      </c>
      <c r="P64" s="35"/>
      <c r="Q64" s="35">
        <v>148</v>
      </c>
      <c r="R64" s="35"/>
      <c r="S64" s="35">
        <v>6400</v>
      </c>
      <c r="T64" s="35">
        <f t="shared" si="7"/>
        <v>947200</v>
      </c>
      <c r="U64" s="35">
        <v>30</v>
      </c>
      <c r="V64" s="39">
        <f>T64*85%</f>
        <v>805120</v>
      </c>
      <c r="W64" s="35">
        <f t="shared" si="8"/>
        <v>142080</v>
      </c>
      <c r="X64" s="35">
        <f t="shared" si="9"/>
        <v>1476780</v>
      </c>
      <c r="Y64" s="35">
        <v>0</v>
      </c>
      <c r="Z64" s="35">
        <v>50</v>
      </c>
      <c r="AA64" s="35">
        <v>0</v>
      </c>
      <c r="AB64" s="35">
        <v>0</v>
      </c>
    </row>
    <row r="65" spans="1:28" s="83" customFormat="1" ht="22.5" customHeight="1" x14ac:dyDescent="0.2">
      <c r="A65" s="35"/>
      <c r="B65" s="84" t="s">
        <v>14</v>
      </c>
      <c r="C65" s="35">
        <v>5991</v>
      </c>
      <c r="D65" s="35">
        <v>398</v>
      </c>
      <c r="E65" s="35" t="s">
        <v>1088</v>
      </c>
      <c r="F65" s="35">
        <v>2</v>
      </c>
      <c r="G65" s="35"/>
      <c r="H65" s="35">
        <v>3</v>
      </c>
      <c r="I65" s="35">
        <v>21</v>
      </c>
      <c r="J65" s="35">
        <f t="shared" si="5"/>
        <v>321</v>
      </c>
      <c r="K65" s="35">
        <v>430</v>
      </c>
      <c r="L65" s="35">
        <f t="shared" si="6"/>
        <v>138030</v>
      </c>
      <c r="M65" s="35">
        <v>2</v>
      </c>
      <c r="N65" s="35" t="s">
        <v>27</v>
      </c>
      <c r="O65" s="35" t="s">
        <v>16</v>
      </c>
      <c r="P65" s="35"/>
      <c r="Q65" s="35">
        <v>132</v>
      </c>
      <c r="R65" s="35"/>
      <c r="S65" s="35">
        <v>6400</v>
      </c>
      <c r="T65" s="35">
        <f t="shared" si="7"/>
        <v>844800</v>
      </c>
      <c r="U65" s="35">
        <v>20</v>
      </c>
      <c r="V65" s="39">
        <f>T65*75%</f>
        <v>633600</v>
      </c>
      <c r="W65" s="35">
        <f t="shared" si="8"/>
        <v>211200</v>
      </c>
      <c r="X65" s="35">
        <f t="shared" si="9"/>
        <v>349230</v>
      </c>
      <c r="Y65" s="35">
        <v>0</v>
      </c>
      <c r="Z65" s="35">
        <v>50</v>
      </c>
      <c r="AA65" s="35">
        <v>0</v>
      </c>
      <c r="AB65" s="35">
        <v>0</v>
      </c>
    </row>
    <row r="66" spans="1:28" s="83" customFormat="1" ht="22.5" customHeight="1" x14ac:dyDescent="0.2">
      <c r="A66" s="35"/>
      <c r="B66" s="84" t="s">
        <v>14</v>
      </c>
      <c r="C66" s="35">
        <v>3747</v>
      </c>
      <c r="D66" s="35">
        <v>75</v>
      </c>
      <c r="E66" s="35" t="s">
        <v>1089</v>
      </c>
      <c r="F66" s="35">
        <v>2</v>
      </c>
      <c r="G66" s="35"/>
      <c r="H66" s="35">
        <v>1</v>
      </c>
      <c r="I66" s="35">
        <v>58</v>
      </c>
      <c r="J66" s="35">
        <f t="shared" si="5"/>
        <v>158</v>
      </c>
      <c r="K66" s="35">
        <v>430</v>
      </c>
      <c r="L66" s="35">
        <f t="shared" si="6"/>
        <v>67940</v>
      </c>
      <c r="M66" s="35">
        <v>2</v>
      </c>
      <c r="N66" s="35" t="s">
        <v>27</v>
      </c>
      <c r="O66" s="35" t="s">
        <v>16</v>
      </c>
      <c r="P66" s="35"/>
      <c r="Q66" s="35">
        <v>123</v>
      </c>
      <c r="R66" s="35"/>
      <c r="S66" s="35">
        <v>6400</v>
      </c>
      <c r="T66" s="35">
        <f t="shared" si="7"/>
        <v>787200</v>
      </c>
      <c r="U66" s="35">
        <v>30</v>
      </c>
      <c r="V66" s="39">
        <f>T66*85%</f>
        <v>669120</v>
      </c>
      <c r="W66" s="35">
        <f t="shared" si="8"/>
        <v>118080</v>
      </c>
      <c r="X66" s="35">
        <f t="shared" si="9"/>
        <v>186020</v>
      </c>
      <c r="Y66" s="35">
        <v>0</v>
      </c>
      <c r="Z66" s="35">
        <v>50</v>
      </c>
      <c r="AA66" s="35">
        <v>0</v>
      </c>
      <c r="AB66" s="35">
        <v>0</v>
      </c>
    </row>
    <row r="67" spans="1:28" s="83" customFormat="1" ht="22.5" customHeight="1" x14ac:dyDescent="0.2">
      <c r="A67" s="35"/>
      <c r="B67" s="84" t="s">
        <v>14</v>
      </c>
      <c r="C67" s="35">
        <v>4254</v>
      </c>
      <c r="D67" s="35">
        <v>15</v>
      </c>
      <c r="E67" s="35" t="s">
        <v>1089</v>
      </c>
      <c r="F67" s="35">
        <v>1</v>
      </c>
      <c r="G67" s="35">
        <v>6</v>
      </c>
      <c r="H67" s="35">
        <v>3</v>
      </c>
      <c r="I67" s="35">
        <v>76</v>
      </c>
      <c r="J67" s="35">
        <f t="shared" si="5"/>
        <v>2776</v>
      </c>
      <c r="K67" s="35">
        <v>75</v>
      </c>
      <c r="L67" s="35">
        <f t="shared" si="6"/>
        <v>208200</v>
      </c>
      <c r="M67" s="35">
        <v>1</v>
      </c>
      <c r="N67" s="35"/>
      <c r="O67" s="35"/>
      <c r="P67" s="35"/>
      <c r="Q67" s="35"/>
      <c r="R67" s="35"/>
      <c r="S67" s="35"/>
      <c r="T67" s="35">
        <f t="shared" si="7"/>
        <v>0</v>
      </c>
      <c r="U67" s="35"/>
      <c r="V67" s="35"/>
      <c r="W67" s="35">
        <f t="shared" si="8"/>
        <v>0</v>
      </c>
      <c r="X67" s="35">
        <f t="shared" si="9"/>
        <v>208200</v>
      </c>
      <c r="Y67" s="35">
        <v>0</v>
      </c>
      <c r="Z67" s="35">
        <v>50</v>
      </c>
      <c r="AA67" s="35">
        <v>0</v>
      </c>
      <c r="AB67" s="35">
        <v>0</v>
      </c>
    </row>
    <row r="68" spans="1:28" s="83" customFormat="1" ht="22.5" customHeight="1" x14ac:dyDescent="0.2">
      <c r="A68" s="35"/>
      <c r="B68" s="84" t="s">
        <v>14</v>
      </c>
      <c r="C68" s="35"/>
      <c r="D68" s="35"/>
      <c r="E68" s="35" t="s">
        <v>1090</v>
      </c>
      <c r="F68" s="35">
        <v>2</v>
      </c>
      <c r="G68" s="35"/>
      <c r="H68" s="35"/>
      <c r="I68" s="35"/>
      <c r="J68" s="35">
        <f t="shared" si="5"/>
        <v>0</v>
      </c>
      <c r="K68" s="35"/>
      <c r="L68" s="35">
        <f t="shared" si="6"/>
        <v>0</v>
      </c>
      <c r="M68" s="35">
        <v>2</v>
      </c>
      <c r="N68" s="35" t="s">
        <v>27</v>
      </c>
      <c r="O68" s="35" t="s">
        <v>16</v>
      </c>
      <c r="P68" s="35"/>
      <c r="Q68" s="35">
        <v>173</v>
      </c>
      <c r="R68" s="35"/>
      <c r="S68" s="35">
        <v>6400</v>
      </c>
      <c r="T68" s="35">
        <f t="shared" si="7"/>
        <v>1107200</v>
      </c>
      <c r="U68" s="35">
        <v>40</v>
      </c>
      <c r="V68" s="39">
        <f>T68*85%</f>
        <v>941120</v>
      </c>
      <c r="W68" s="35">
        <f t="shared" si="8"/>
        <v>166080</v>
      </c>
      <c r="X68" s="35">
        <f t="shared" si="9"/>
        <v>166080</v>
      </c>
      <c r="Y68" s="35">
        <v>0</v>
      </c>
      <c r="Z68" s="35">
        <v>50</v>
      </c>
      <c r="AA68" s="35">
        <v>0</v>
      </c>
      <c r="AB68" s="35">
        <v>0</v>
      </c>
    </row>
    <row r="69" spans="1:28" s="83" customFormat="1" ht="22.5" customHeight="1" x14ac:dyDescent="0.2">
      <c r="A69" s="35"/>
      <c r="B69" s="84" t="s">
        <v>14</v>
      </c>
      <c r="C69" s="35">
        <v>2072</v>
      </c>
      <c r="D69" s="35">
        <v>265</v>
      </c>
      <c r="E69" s="35" t="s">
        <v>1090</v>
      </c>
      <c r="F69" s="35">
        <v>1</v>
      </c>
      <c r="G69" s="35">
        <v>11</v>
      </c>
      <c r="H69" s="35"/>
      <c r="I69" s="35">
        <v>73</v>
      </c>
      <c r="J69" s="35">
        <f t="shared" si="5"/>
        <v>4473</v>
      </c>
      <c r="K69" s="35">
        <v>75</v>
      </c>
      <c r="L69" s="35">
        <f t="shared" si="6"/>
        <v>335475</v>
      </c>
      <c r="M69" s="35">
        <v>1</v>
      </c>
      <c r="N69" s="35"/>
      <c r="O69" s="35"/>
      <c r="P69" s="35"/>
      <c r="Q69" s="35"/>
      <c r="R69" s="35"/>
      <c r="S69" s="35"/>
      <c r="T69" s="35">
        <f t="shared" si="7"/>
        <v>0</v>
      </c>
      <c r="U69" s="35"/>
      <c r="V69" s="35"/>
      <c r="W69" s="35">
        <f t="shared" si="8"/>
        <v>0</v>
      </c>
      <c r="X69" s="35">
        <f t="shared" si="9"/>
        <v>335475</v>
      </c>
      <c r="Y69" s="35">
        <v>0</v>
      </c>
      <c r="Z69" s="35">
        <v>50</v>
      </c>
      <c r="AA69" s="35">
        <v>0</v>
      </c>
      <c r="AB69" s="35">
        <v>0</v>
      </c>
    </row>
    <row r="70" spans="1:28" s="83" customFormat="1" ht="22.5" customHeight="1" x14ac:dyDescent="0.2">
      <c r="A70" s="35"/>
      <c r="B70" s="84" t="s">
        <v>14</v>
      </c>
      <c r="C70" s="35">
        <v>4868</v>
      </c>
      <c r="D70" s="35">
        <v>85</v>
      </c>
      <c r="E70" s="35" t="s">
        <v>1091</v>
      </c>
      <c r="F70" s="35">
        <v>1</v>
      </c>
      <c r="G70" s="35">
        <v>6</v>
      </c>
      <c r="H70" s="35">
        <v>1</v>
      </c>
      <c r="I70" s="35">
        <v>50</v>
      </c>
      <c r="J70" s="35">
        <f t="shared" si="5"/>
        <v>2550</v>
      </c>
      <c r="K70" s="35">
        <v>75</v>
      </c>
      <c r="L70" s="35">
        <f t="shared" si="6"/>
        <v>191250</v>
      </c>
      <c r="M70" s="35">
        <v>1</v>
      </c>
      <c r="N70" s="35"/>
      <c r="O70" s="35"/>
      <c r="P70" s="35"/>
      <c r="Q70" s="35"/>
      <c r="R70" s="35"/>
      <c r="S70" s="35"/>
      <c r="T70" s="35">
        <f t="shared" si="7"/>
        <v>0</v>
      </c>
      <c r="U70" s="35"/>
      <c r="V70" s="35"/>
      <c r="W70" s="35">
        <f t="shared" si="8"/>
        <v>0</v>
      </c>
      <c r="X70" s="35">
        <f t="shared" si="9"/>
        <v>191250</v>
      </c>
      <c r="Y70" s="35">
        <v>0</v>
      </c>
      <c r="Z70" s="35">
        <v>50</v>
      </c>
      <c r="AA70" s="35">
        <v>0</v>
      </c>
      <c r="AB70" s="35">
        <v>0</v>
      </c>
    </row>
    <row r="71" spans="1:28" s="83" customFormat="1" ht="22.5" customHeight="1" x14ac:dyDescent="0.2">
      <c r="A71" s="35"/>
      <c r="B71" s="84" t="s">
        <v>14</v>
      </c>
      <c r="C71" s="35">
        <v>4600</v>
      </c>
      <c r="D71" s="35">
        <v>114</v>
      </c>
      <c r="E71" s="35" t="s">
        <v>1091</v>
      </c>
      <c r="F71" s="35">
        <v>1</v>
      </c>
      <c r="G71" s="35"/>
      <c r="H71" s="35">
        <v>3</v>
      </c>
      <c r="I71" s="35">
        <v>92</v>
      </c>
      <c r="J71" s="35">
        <f t="shared" si="5"/>
        <v>392</v>
      </c>
      <c r="K71" s="35">
        <v>430</v>
      </c>
      <c r="L71" s="35">
        <f t="shared" si="6"/>
        <v>168560</v>
      </c>
      <c r="M71" s="35">
        <v>1</v>
      </c>
      <c r="N71" s="35"/>
      <c r="O71" s="35"/>
      <c r="P71" s="35"/>
      <c r="Q71" s="35"/>
      <c r="R71" s="35"/>
      <c r="S71" s="35"/>
      <c r="T71" s="35">
        <f t="shared" si="7"/>
        <v>0</v>
      </c>
      <c r="U71" s="35"/>
      <c r="V71" s="35"/>
      <c r="W71" s="35">
        <f t="shared" si="8"/>
        <v>0</v>
      </c>
      <c r="X71" s="35">
        <f t="shared" si="9"/>
        <v>168560</v>
      </c>
      <c r="Y71" s="35">
        <v>0</v>
      </c>
      <c r="Z71" s="35">
        <v>50</v>
      </c>
      <c r="AA71" s="35">
        <v>0</v>
      </c>
      <c r="AB71" s="35">
        <v>0</v>
      </c>
    </row>
    <row r="72" spans="1:28" s="83" customFormat="1" ht="22.5" customHeight="1" x14ac:dyDescent="0.2">
      <c r="A72" s="35"/>
      <c r="B72" s="84" t="s">
        <v>14</v>
      </c>
      <c r="C72" s="35"/>
      <c r="D72" s="35">
        <v>76</v>
      </c>
      <c r="E72" s="35" t="s">
        <v>1092</v>
      </c>
      <c r="F72" s="35">
        <v>2</v>
      </c>
      <c r="G72" s="35">
        <v>1</v>
      </c>
      <c r="H72" s="35">
        <v>1</v>
      </c>
      <c r="I72" s="35">
        <v>58</v>
      </c>
      <c r="J72" s="35">
        <f t="shared" si="5"/>
        <v>558</v>
      </c>
      <c r="K72" s="35">
        <v>320</v>
      </c>
      <c r="L72" s="35">
        <f t="shared" si="6"/>
        <v>178560</v>
      </c>
      <c r="M72" s="35">
        <v>2</v>
      </c>
      <c r="N72" s="35" t="s">
        <v>27</v>
      </c>
      <c r="O72" s="35" t="s">
        <v>16</v>
      </c>
      <c r="P72" s="35"/>
      <c r="Q72" s="35">
        <v>104</v>
      </c>
      <c r="R72" s="35"/>
      <c r="S72" s="35">
        <v>6400</v>
      </c>
      <c r="T72" s="35">
        <f t="shared" si="7"/>
        <v>665600</v>
      </c>
      <c r="U72" s="35">
        <v>30</v>
      </c>
      <c r="V72" s="39">
        <f>T72*85%</f>
        <v>565760</v>
      </c>
      <c r="W72" s="35">
        <f t="shared" si="8"/>
        <v>99840</v>
      </c>
      <c r="X72" s="35">
        <f t="shared" si="9"/>
        <v>278400</v>
      </c>
      <c r="Y72" s="35">
        <v>0</v>
      </c>
      <c r="Z72" s="35">
        <v>50</v>
      </c>
      <c r="AA72" s="35">
        <v>0</v>
      </c>
      <c r="AB72" s="35">
        <v>0</v>
      </c>
    </row>
    <row r="73" spans="1:28" s="83" customFormat="1" ht="22.5" customHeight="1" x14ac:dyDescent="0.2">
      <c r="A73" s="35"/>
      <c r="B73" s="84" t="s">
        <v>14</v>
      </c>
      <c r="C73" s="35"/>
      <c r="D73" s="35">
        <v>77</v>
      </c>
      <c r="E73" s="35" t="s">
        <v>1092</v>
      </c>
      <c r="F73" s="35">
        <v>2</v>
      </c>
      <c r="G73" s="35">
        <v>1</v>
      </c>
      <c r="H73" s="35"/>
      <c r="I73" s="35">
        <v>24</v>
      </c>
      <c r="J73" s="35">
        <f t="shared" si="5"/>
        <v>424</v>
      </c>
      <c r="K73" s="35">
        <v>430</v>
      </c>
      <c r="L73" s="35">
        <f t="shared" si="6"/>
        <v>182320</v>
      </c>
      <c r="M73" s="35">
        <v>2</v>
      </c>
      <c r="N73" s="35"/>
      <c r="O73" s="35"/>
      <c r="P73" s="35"/>
      <c r="Q73" s="35"/>
      <c r="R73" s="35"/>
      <c r="S73" s="35"/>
      <c r="T73" s="35">
        <f t="shared" si="7"/>
        <v>0</v>
      </c>
      <c r="U73" s="35"/>
      <c r="V73" s="35"/>
      <c r="W73" s="35">
        <f t="shared" si="8"/>
        <v>0</v>
      </c>
      <c r="X73" s="35">
        <f t="shared" si="9"/>
        <v>182320</v>
      </c>
      <c r="Y73" s="35">
        <v>0</v>
      </c>
      <c r="Z73" s="35">
        <v>50</v>
      </c>
      <c r="AA73" s="35">
        <v>0</v>
      </c>
      <c r="AB73" s="35">
        <v>0</v>
      </c>
    </row>
    <row r="74" spans="1:28" s="83" customFormat="1" ht="22.5" customHeight="1" x14ac:dyDescent="0.2">
      <c r="A74" s="35"/>
      <c r="B74" s="84" t="s">
        <v>14</v>
      </c>
      <c r="C74" s="35"/>
      <c r="D74" s="35">
        <v>397</v>
      </c>
      <c r="E74" s="35" t="s">
        <v>1092</v>
      </c>
      <c r="F74" s="35">
        <v>1</v>
      </c>
      <c r="G74" s="35">
        <v>38</v>
      </c>
      <c r="H74" s="35"/>
      <c r="I74" s="35">
        <v>87</v>
      </c>
      <c r="J74" s="35">
        <f t="shared" si="5"/>
        <v>15287</v>
      </c>
      <c r="K74" s="35">
        <v>75</v>
      </c>
      <c r="L74" s="35">
        <f t="shared" si="6"/>
        <v>1146525</v>
      </c>
      <c r="M74" s="35">
        <v>1</v>
      </c>
      <c r="N74" s="35"/>
      <c r="O74" s="35"/>
      <c r="P74" s="35"/>
      <c r="Q74" s="35"/>
      <c r="R74" s="35"/>
      <c r="S74" s="35"/>
      <c r="T74" s="35">
        <f t="shared" si="7"/>
        <v>0</v>
      </c>
      <c r="U74" s="35"/>
      <c r="V74" s="35"/>
      <c r="W74" s="35">
        <f t="shared" si="8"/>
        <v>0</v>
      </c>
      <c r="X74" s="35">
        <f t="shared" si="9"/>
        <v>1146525</v>
      </c>
      <c r="Y74" s="35">
        <v>0</v>
      </c>
      <c r="Z74" s="35">
        <v>50</v>
      </c>
      <c r="AA74" s="35">
        <v>0</v>
      </c>
      <c r="AB74" s="35">
        <v>0</v>
      </c>
    </row>
    <row r="75" spans="1:28" s="83" customFormat="1" ht="22.5" customHeight="1" x14ac:dyDescent="0.2">
      <c r="A75" s="35"/>
      <c r="B75" s="84" t="s">
        <v>14</v>
      </c>
      <c r="C75" s="35">
        <v>2118</v>
      </c>
      <c r="D75" s="35">
        <v>244</v>
      </c>
      <c r="E75" s="35" t="s">
        <v>1092</v>
      </c>
      <c r="F75" s="35">
        <v>1</v>
      </c>
      <c r="G75" s="35">
        <v>14</v>
      </c>
      <c r="H75" s="35">
        <v>2</v>
      </c>
      <c r="I75" s="35">
        <v>38</v>
      </c>
      <c r="J75" s="35">
        <f t="shared" si="5"/>
        <v>5838</v>
      </c>
      <c r="K75" s="35">
        <v>100</v>
      </c>
      <c r="L75" s="35">
        <f t="shared" si="6"/>
        <v>583800</v>
      </c>
      <c r="M75" s="35">
        <v>1</v>
      </c>
      <c r="N75" s="35"/>
      <c r="O75" s="35"/>
      <c r="P75" s="35"/>
      <c r="Q75" s="35"/>
      <c r="R75" s="35"/>
      <c r="S75" s="35"/>
      <c r="T75" s="35">
        <f t="shared" si="7"/>
        <v>0</v>
      </c>
      <c r="U75" s="35"/>
      <c r="V75" s="35"/>
      <c r="W75" s="35">
        <f t="shared" si="8"/>
        <v>0</v>
      </c>
      <c r="X75" s="35">
        <f t="shared" si="9"/>
        <v>583800</v>
      </c>
      <c r="Y75" s="35">
        <v>0</v>
      </c>
      <c r="Z75" s="35">
        <v>50</v>
      </c>
      <c r="AA75" s="35">
        <v>0</v>
      </c>
      <c r="AB75" s="35">
        <v>0</v>
      </c>
    </row>
    <row r="76" spans="1:28" s="83" customFormat="1" ht="22.5" customHeight="1" x14ac:dyDescent="0.2">
      <c r="A76" s="35"/>
      <c r="B76" s="84" t="s">
        <v>14</v>
      </c>
      <c r="C76" s="35">
        <v>6016</v>
      </c>
      <c r="D76" s="35">
        <v>402</v>
      </c>
      <c r="E76" s="35" t="s">
        <v>735</v>
      </c>
      <c r="F76" s="35">
        <v>1</v>
      </c>
      <c r="G76" s="35">
        <v>3</v>
      </c>
      <c r="H76" s="35"/>
      <c r="I76" s="35"/>
      <c r="J76" s="35">
        <f t="shared" si="5"/>
        <v>1200</v>
      </c>
      <c r="K76" s="35">
        <v>230</v>
      </c>
      <c r="L76" s="35">
        <f t="shared" si="6"/>
        <v>276000</v>
      </c>
      <c r="M76" s="35">
        <v>1</v>
      </c>
      <c r="N76" s="35"/>
      <c r="O76" s="35"/>
      <c r="P76" s="35"/>
      <c r="Q76" s="35"/>
      <c r="R76" s="35"/>
      <c r="S76" s="35"/>
      <c r="T76" s="35">
        <f t="shared" si="7"/>
        <v>0</v>
      </c>
      <c r="U76" s="35"/>
      <c r="V76" s="35"/>
      <c r="W76" s="35">
        <f t="shared" si="8"/>
        <v>0</v>
      </c>
      <c r="X76" s="35">
        <f t="shared" si="9"/>
        <v>276000</v>
      </c>
      <c r="Y76" s="35">
        <v>0</v>
      </c>
      <c r="Z76" s="35">
        <v>50</v>
      </c>
      <c r="AA76" s="35">
        <v>0</v>
      </c>
      <c r="AB76" s="35">
        <v>0</v>
      </c>
    </row>
    <row r="77" spans="1:28" s="83" customFormat="1" ht="22.5" customHeight="1" x14ac:dyDescent="0.2">
      <c r="A77" s="35"/>
      <c r="B77" s="84" t="s">
        <v>14</v>
      </c>
      <c r="C77" s="35">
        <v>1076</v>
      </c>
      <c r="D77" s="35">
        <v>74</v>
      </c>
      <c r="E77" s="35" t="s">
        <v>1093</v>
      </c>
      <c r="F77" s="35">
        <v>2</v>
      </c>
      <c r="G77" s="35"/>
      <c r="H77" s="35">
        <v>2</v>
      </c>
      <c r="I77" s="35">
        <v>12</v>
      </c>
      <c r="J77" s="35">
        <f t="shared" si="5"/>
        <v>212</v>
      </c>
      <c r="K77" s="35">
        <v>430</v>
      </c>
      <c r="L77" s="35">
        <f t="shared" si="6"/>
        <v>91160</v>
      </c>
      <c r="M77" s="35">
        <v>2</v>
      </c>
      <c r="N77" s="35" t="s">
        <v>27</v>
      </c>
      <c r="O77" s="35" t="s">
        <v>16</v>
      </c>
      <c r="P77" s="35"/>
      <c r="Q77" s="35">
        <v>134</v>
      </c>
      <c r="R77" s="35"/>
      <c r="S77" s="35">
        <v>6400</v>
      </c>
      <c r="T77" s="35">
        <f t="shared" si="7"/>
        <v>857600</v>
      </c>
      <c r="U77" s="35">
        <v>20</v>
      </c>
      <c r="V77" s="39">
        <f>T77*75%</f>
        <v>643200</v>
      </c>
      <c r="W77" s="35">
        <f t="shared" si="8"/>
        <v>214400</v>
      </c>
      <c r="X77" s="35">
        <f t="shared" si="9"/>
        <v>305560</v>
      </c>
      <c r="Y77" s="35">
        <v>0</v>
      </c>
      <c r="Z77" s="35">
        <v>50</v>
      </c>
      <c r="AA77" s="35">
        <v>0</v>
      </c>
      <c r="AB77" s="35">
        <v>0</v>
      </c>
    </row>
    <row r="78" spans="1:28" s="83" customFormat="1" ht="22.5" customHeight="1" x14ac:dyDescent="0.2">
      <c r="A78" s="35"/>
      <c r="B78" s="84" t="s">
        <v>14</v>
      </c>
      <c r="C78" s="35">
        <v>2082</v>
      </c>
      <c r="D78" s="35">
        <v>189</v>
      </c>
      <c r="E78" s="35" t="s">
        <v>1093</v>
      </c>
      <c r="F78" s="35">
        <v>1</v>
      </c>
      <c r="G78" s="35">
        <v>14</v>
      </c>
      <c r="H78" s="35">
        <v>1</v>
      </c>
      <c r="I78" s="35">
        <v>64</v>
      </c>
      <c r="J78" s="35">
        <f t="shared" si="5"/>
        <v>5764</v>
      </c>
      <c r="K78" s="35">
        <v>100</v>
      </c>
      <c r="L78" s="35">
        <f t="shared" si="6"/>
        <v>576400</v>
      </c>
      <c r="M78" s="35">
        <v>1</v>
      </c>
      <c r="N78" s="35"/>
      <c r="O78" s="35"/>
      <c r="P78" s="35"/>
      <c r="Q78" s="35"/>
      <c r="R78" s="35"/>
      <c r="S78" s="35"/>
      <c r="T78" s="35">
        <f t="shared" si="7"/>
        <v>0</v>
      </c>
      <c r="U78" s="35"/>
      <c r="V78" s="35"/>
      <c r="W78" s="35">
        <f t="shared" si="8"/>
        <v>0</v>
      </c>
      <c r="X78" s="35">
        <f t="shared" si="9"/>
        <v>576400</v>
      </c>
      <c r="Y78" s="35">
        <v>0</v>
      </c>
      <c r="Z78" s="35">
        <v>50</v>
      </c>
      <c r="AA78" s="35">
        <v>0</v>
      </c>
      <c r="AB78" s="35">
        <v>0</v>
      </c>
    </row>
    <row r="79" spans="1:28" s="83" customFormat="1" ht="22.5" customHeight="1" x14ac:dyDescent="0.2">
      <c r="A79" s="35"/>
      <c r="B79" s="84" t="s">
        <v>14</v>
      </c>
      <c r="C79" s="35">
        <v>6015</v>
      </c>
      <c r="D79" s="35">
        <v>401</v>
      </c>
      <c r="E79" s="35" t="s">
        <v>1093</v>
      </c>
      <c r="F79" s="35">
        <v>1</v>
      </c>
      <c r="G79" s="35">
        <v>3</v>
      </c>
      <c r="H79" s="35"/>
      <c r="I79" s="35"/>
      <c r="J79" s="35">
        <f t="shared" si="5"/>
        <v>1200</v>
      </c>
      <c r="K79" s="35">
        <v>320</v>
      </c>
      <c r="L79" s="35">
        <f t="shared" si="6"/>
        <v>384000</v>
      </c>
      <c r="M79" s="35">
        <v>1</v>
      </c>
      <c r="N79" s="35"/>
      <c r="O79" s="35"/>
      <c r="P79" s="35"/>
      <c r="Q79" s="35"/>
      <c r="R79" s="35"/>
      <c r="S79" s="35"/>
      <c r="T79" s="35">
        <f t="shared" si="7"/>
        <v>0</v>
      </c>
      <c r="U79" s="35"/>
      <c r="V79" s="35"/>
      <c r="W79" s="35">
        <f t="shared" si="8"/>
        <v>0</v>
      </c>
      <c r="X79" s="35">
        <f t="shared" si="9"/>
        <v>384000</v>
      </c>
      <c r="Y79" s="35">
        <v>0</v>
      </c>
      <c r="Z79" s="35">
        <v>50</v>
      </c>
      <c r="AA79" s="35">
        <v>0</v>
      </c>
      <c r="AB79" s="35">
        <v>0</v>
      </c>
    </row>
    <row r="80" spans="1:28" s="83" customFormat="1" ht="22.5" customHeight="1" x14ac:dyDescent="0.2">
      <c r="A80" s="35"/>
      <c r="B80" s="84" t="s">
        <v>14</v>
      </c>
      <c r="C80" s="35">
        <v>1060</v>
      </c>
      <c r="D80" s="35">
        <v>58</v>
      </c>
      <c r="E80" s="35" t="s">
        <v>1093</v>
      </c>
      <c r="F80" s="35">
        <v>1</v>
      </c>
      <c r="G80" s="35"/>
      <c r="H80" s="35">
        <v>2</v>
      </c>
      <c r="I80" s="35">
        <v>48</v>
      </c>
      <c r="J80" s="35">
        <f t="shared" si="5"/>
        <v>248</v>
      </c>
      <c r="K80" s="35">
        <v>130</v>
      </c>
      <c r="L80" s="35">
        <f t="shared" si="6"/>
        <v>32240</v>
      </c>
      <c r="M80" s="35">
        <v>1</v>
      </c>
      <c r="N80" s="35"/>
      <c r="O80" s="35"/>
      <c r="P80" s="35"/>
      <c r="Q80" s="35"/>
      <c r="R80" s="35"/>
      <c r="S80" s="35"/>
      <c r="T80" s="35">
        <f t="shared" si="7"/>
        <v>0</v>
      </c>
      <c r="U80" s="35"/>
      <c r="V80" s="35"/>
      <c r="W80" s="35">
        <f t="shared" si="8"/>
        <v>0</v>
      </c>
      <c r="X80" s="35">
        <f t="shared" si="9"/>
        <v>32240</v>
      </c>
      <c r="Y80" s="35">
        <v>0</v>
      </c>
      <c r="Z80" s="35">
        <v>50</v>
      </c>
      <c r="AA80" s="35">
        <v>0</v>
      </c>
      <c r="AB80" s="35">
        <v>0</v>
      </c>
    </row>
    <row r="81" spans="1:28" s="83" customFormat="1" ht="22.5" customHeight="1" x14ac:dyDescent="0.2">
      <c r="A81" s="35"/>
      <c r="B81" s="84" t="s">
        <v>14</v>
      </c>
      <c r="C81" s="35">
        <v>2470</v>
      </c>
      <c r="D81" s="35">
        <v>152</v>
      </c>
      <c r="E81" s="35" t="s">
        <v>1093</v>
      </c>
      <c r="F81" s="35">
        <v>1</v>
      </c>
      <c r="G81" s="35">
        <v>1</v>
      </c>
      <c r="H81" s="35">
        <v>2</v>
      </c>
      <c r="I81" s="35">
        <v>28</v>
      </c>
      <c r="J81" s="35">
        <f t="shared" si="5"/>
        <v>628</v>
      </c>
      <c r="K81" s="35">
        <v>150</v>
      </c>
      <c r="L81" s="35">
        <f t="shared" si="6"/>
        <v>94200</v>
      </c>
      <c r="M81" s="35">
        <v>1</v>
      </c>
      <c r="N81" s="35"/>
      <c r="O81" s="35"/>
      <c r="P81" s="35"/>
      <c r="Q81" s="35"/>
      <c r="R81" s="35"/>
      <c r="S81" s="35"/>
      <c r="T81" s="35">
        <f t="shared" si="7"/>
        <v>0</v>
      </c>
      <c r="U81" s="35"/>
      <c r="V81" s="35"/>
      <c r="W81" s="35">
        <f t="shared" si="8"/>
        <v>0</v>
      </c>
      <c r="X81" s="35">
        <f t="shared" si="9"/>
        <v>94200</v>
      </c>
      <c r="Y81" s="35">
        <v>0</v>
      </c>
      <c r="Z81" s="35">
        <v>50</v>
      </c>
      <c r="AA81" s="35">
        <v>0</v>
      </c>
      <c r="AB81" s="35">
        <v>0</v>
      </c>
    </row>
    <row r="82" spans="1:28" s="83" customFormat="1" ht="22.5" customHeight="1" x14ac:dyDescent="0.2">
      <c r="A82" s="35"/>
      <c r="B82" s="84" t="s">
        <v>14</v>
      </c>
      <c r="C82" s="35">
        <v>5243</v>
      </c>
      <c r="D82" s="35">
        <v>346</v>
      </c>
      <c r="E82" s="35" t="s">
        <v>1093</v>
      </c>
      <c r="F82" s="35">
        <v>1</v>
      </c>
      <c r="G82" s="35">
        <v>1</v>
      </c>
      <c r="H82" s="35">
        <v>1</v>
      </c>
      <c r="I82" s="35">
        <v>17</v>
      </c>
      <c r="J82" s="35">
        <f t="shared" si="5"/>
        <v>517</v>
      </c>
      <c r="K82" s="35">
        <v>130</v>
      </c>
      <c r="L82" s="35">
        <f t="shared" si="6"/>
        <v>67210</v>
      </c>
      <c r="M82" s="35">
        <v>1</v>
      </c>
      <c r="N82" s="35"/>
      <c r="O82" s="35"/>
      <c r="P82" s="35"/>
      <c r="Q82" s="35"/>
      <c r="R82" s="35"/>
      <c r="S82" s="35"/>
      <c r="T82" s="35">
        <f t="shared" si="7"/>
        <v>0</v>
      </c>
      <c r="U82" s="35"/>
      <c r="V82" s="35"/>
      <c r="W82" s="35">
        <f t="shared" si="8"/>
        <v>0</v>
      </c>
      <c r="X82" s="35">
        <f t="shared" si="9"/>
        <v>67210</v>
      </c>
      <c r="Y82" s="35">
        <v>0</v>
      </c>
      <c r="Z82" s="35">
        <v>50</v>
      </c>
      <c r="AA82" s="35">
        <v>0</v>
      </c>
      <c r="AB82" s="35">
        <v>0</v>
      </c>
    </row>
    <row r="83" spans="1:28" s="83" customFormat="1" ht="22.5" customHeight="1" x14ac:dyDescent="0.2">
      <c r="A83" s="35"/>
      <c r="B83" s="84" t="s">
        <v>14</v>
      </c>
      <c r="C83" s="35">
        <v>1075</v>
      </c>
      <c r="D83" s="35">
        <v>73</v>
      </c>
      <c r="E83" s="35" t="s">
        <v>1094</v>
      </c>
      <c r="F83" s="35">
        <v>2</v>
      </c>
      <c r="G83" s="35"/>
      <c r="H83" s="35">
        <v>1</v>
      </c>
      <c r="I83" s="35">
        <v>44</v>
      </c>
      <c r="J83" s="35">
        <f t="shared" si="5"/>
        <v>144</v>
      </c>
      <c r="K83" s="35">
        <v>430</v>
      </c>
      <c r="L83" s="35">
        <f t="shared" si="6"/>
        <v>61920</v>
      </c>
      <c r="M83" s="35">
        <v>2</v>
      </c>
      <c r="N83" s="35" t="s">
        <v>27</v>
      </c>
      <c r="O83" s="35" t="s">
        <v>35</v>
      </c>
      <c r="P83" s="35"/>
      <c r="Q83" s="35">
        <v>84</v>
      </c>
      <c r="R83" s="35"/>
      <c r="S83" s="35">
        <v>6400</v>
      </c>
      <c r="T83" s="35">
        <f t="shared" si="7"/>
        <v>537600</v>
      </c>
      <c r="U83" s="35">
        <v>15</v>
      </c>
      <c r="V83" s="39">
        <f>T83*65%</f>
        <v>349440</v>
      </c>
      <c r="W83" s="35">
        <f t="shared" si="8"/>
        <v>188160</v>
      </c>
      <c r="X83" s="35">
        <f t="shared" si="9"/>
        <v>250080</v>
      </c>
      <c r="Y83" s="35">
        <v>0</v>
      </c>
      <c r="Z83" s="35">
        <v>50</v>
      </c>
      <c r="AA83" s="35">
        <v>0</v>
      </c>
      <c r="AB83" s="35">
        <v>0</v>
      </c>
    </row>
    <row r="84" spans="1:28" s="83" customFormat="1" ht="22.5" customHeight="1" x14ac:dyDescent="0.2">
      <c r="A84" s="35"/>
      <c r="B84" s="84" t="s">
        <v>14</v>
      </c>
      <c r="C84" s="35">
        <v>4601</v>
      </c>
      <c r="D84" s="35">
        <v>102</v>
      </c>
      <c r="E84" s="35" t="s">
        <v>1094</v>
      </c>
      <c r="F84" s="35">
        <v>1</v>
      </c>
      <c r="G84" s="35">
        <v>7</v>
      </c>
      <c r="H84" s="35">
        <v>1</v>
      </c>
      <c r="I84" s="35">
        <v>84</v>
      </c>
      <c r="J84" s="35">
        <f t="shared" si="5"/>
        <v>2984</v>
      </c>
      <c r="K84" s="35">
        <v>280</v>
      </c>
      <c r="L84" s="35">
        <f t="shared" si="6"/>
        <v>835520</v>
      </c>
      <c r="M84" s="35">
        <v>1</v>
      </c>
      <c r="N84" s="35"/>
      <c r="O84" s="35"/>
      <c r="P84" s="35"/>
      <c r="Q84" s="35"/>
      <c r="R84" s="35"/>
      <c r="S84" s="35"/>
      <c r="T84" s="35">
        <f t="shared" si="7"/>
        <v>0</v>
      </c>
      <c r="U84" s="35"/>
      <c r="V84" s="35"/>
      <c r="W84" s="35">
        <f t="shared" si="8"/>
        <v>0</v>
      </c>
      <c r="X84" s="35">
        <f t="shared" si="9"/>
        <v>835520</v>
      </c>
      <c r="Y84" s="35">
        <v>0</v>
      </c>
      <c r="Z84" s="35">
        <v>50</v>
      </c>
      <c r="AA84" s="35">
        <v>0</v>
      </c>
      <c r="AB84" s="35">
        <v>0</v>
      </c>
    </row>
    <row r="85" spans="1:28" s="83" customFormat="1" ht="22.5" customHeight="1" x14ac:dyDescent="0.2">
      <c r="A85" s="35"/>
      <c r="B85" s="84" t="s">
        <v>14</v>
      </c>
      <c r="C85" s="35">
        <v>4869</v>
      </c>
      <c r="D85" s="35">
        <v>86</v>
      </c>
      <c r="E85" s="35" t="s">
        <v>1094</v>
      </c>
      <c r="F85" s="35">
        <v>1</v>
      </c>
      <c r="G85" s="35">
        <v>5</v>
      </c>
      <c r="H85" s="35">
        <v>1</v>
      </c>
      <c r="I85" s="35">
        <v>86</v>
      </c>
      <c r="J85" s="35">
        <f t="shared" si="5"/>
        <v>2186</v>
      </c>
      <c r="K85" s="35">
        <v>75</v>
      </c>
      <c r="L85" s="35">
        <f t="shared" si="6"/>
        <v>163950</v>
      </c>
      <c r="M85" s="35">
        <v>1</v>
      </c>
      <c r="N85" s="35"/>
      <c r="O85" s="35"/>
      <c r="P85" s="35"/>
      <c r="Q85" s="35"/>
      <c r="R85" s="35"/>
      <c r="S85" s="35"/>
      <c r="T85" s="35">
        <f t="shared" si="7"/>
        <v>0</v>
      </c>
      <c r="U85" s="35"/>
      <c r="V85" s="35"/>
      <c r="W85" s="35">
        <f t="shared" si="8"/>
        <v>0</v>
      </c>
      <c r="X85" s="35">
        <f t="shared" si="9"/>
        <v>163950</v>
      </c>
      <c r="Y85" s="35">
        <v>0</v>
      </c>
      <c r="Z85" s="35">
        <v>50</v>
      </c>
      <c r="AA85" s="35">
        <v>0</v>
      </c>
      <c r="AB85" s="35">
        <v>0</v>
      </c>
    </row>
    <row r="86" spans="1:28" s="83" customFormat="1" ht="22.5" customHeight="1" x14ac:dyDescent="0.2">
      <c r="A86" s="35"/>
      <c r="B86" s="84" t="s">
        <v>14</v>
      </c>
      <c r="C86" s="35">
        <v>1110</v>
      </c>
      <c r="D86" s="35">
        <v>111</v>
      </c>
      <c r="E86" s="35" t="s">
        <v>1094</v>
      </c>
      <c r="F86" s="35">
        <v>1</v>
      </c>
      <c r="G86" s="35"/>
      <c r="H86" s="35">
        <v>2</v>
      </c>
      <c r="I86" s="35">
        <v>15</v>
      </c>
      <c r="J86" s="35">
        <f t="shared" si="5"/>
        <v>215</v>
      </c>
      <c r="K86" s="35">
        <v>430</v>
      </c>
      <c r="L86" s="35">
        <f t="shared" si="6"/>
        <v>92450</v>
      </c>
      <c r="M86" s="35">
        <v>1</v>
      </c>
      <c r="N86" s="35"/>
      <c r="O86" s="35"/>
      <c r="P86" s="35"/>
      <c r="Q86" s="35"/>
      <c r="R86" s="35"/>
      <c r="S86" s="35"/>
      <c r="T86" s="35">
        <f t="shared" si="7"/>
        <v>0</v>
      </c>
      <c r="U86" s="35"/>
      <c r="V86" s="35"/>
      <c r="W86" s="35">
        <f t="shared" si="8"/>
        <v>0</v>
      </c>
      <c r="X86" s="35">
        <f t="shared" si="9"/>
        <v>92450</v>
      </c>
      <c r="Y86" s="35">
        <v>0</v>
      </c>
      <c r="Z86" s="35">
        <v>50</v>
      </c>
      <c r="AA86" s="35">
        <v>0</v>
      </c>
      <c r="AB86" s="35">
        <v>0</v>
      </c>
    </row>
    <row r="87" spans="1:28" s="83" customFormat="1" ht="22.5" customHeight="1" x14ac:dyDescent="0.2">
      <c r="A87" s="35"/>
      <c r="B87" s="84" t="s">
        <v>14</v>
      </c>
      <c r="C87" s="35">
        <v>1058</v>
      </c>
      <c r="D87" s="35">
        <v>56</v>
      </c>
      <c r="E87" s="35" t="s">
        <v>1095</v>
      </c>
      <c r="F87" s="35">
        <v>2</v>
      </c>
      <c r="G87" s="35">
        <v>1</v>
      </c>
      <c r="H87" s="35"/>
      <c r="I87" s="35">
        <v>43</v>
      </c>
      <c r="J87" s="35">
        <f t="shared" si="5"/>
        <v>443</v>
      </c>
      <c r="K87" s="35">
        <v>380</v>
      </c>
      <c r="L87" s="35">
        <f t="shared" si="6"/>
        <v>168340</v>
      </c>
      <c r="M87" s="35">
        <v>2</v>
      </c>
      <c r="N87" s="35" t="s">
        <v>27</v>
      </c>
      <c r="O87" s="35" t="s">
        <v>35</v>
      </c>
      <c r="P87" s="35"/>
      <c r="Q87" s="35">
        <v>133</v>
      </c>
      <c r="R87" s="35"/>
      <c r="S87" s="35">
        <v>6400</v>
      </c>
      <c r="T87" s="35">
        <f t="shared" si="7"/>
        <v>851200</v>
      </c>
      <c r="U87" s="35">
        <v>15</v>
      </c>
      <c r="V87" s="39">
        <f>T87*65%</f>
        <v>553280</v>
      </c>
      <c r="W87" s="35">
        <f t="shared" si="8"/>
        <v>297920</v>
      </c>
      <c r="X87" s="35">
        <f t="shared" si="9"/>
        <v>466260</v>
      </c>
      <c r="Y87" s="35">
        <v>0</v>
      </c>
      <c r="Z87" s="35">
        <v>50</v>
      </c>
      <c r="AA87" s="35">
        <v>0</v>
      </c>
      <c r="AB87" s="35">
        <v>0</v>
      </c>
    </row>
    <row r="88" spans="1:28" s="83" customFormat="1" ht="22.5" customHeight="1" x14ac:dyDescent="0.2">
      <c r="A88" s="35"/>
      <c r="B88" s="84" t="s">
        <v>14</v>
      </c>
      <c r="C88" s="35">
        <v>4982</v>
      </c>
      <c r="D88" s="35">
        <v>28</v>
      </c>
      <c r="E88" s="35" t="s">
        <v>1095</v>
      </c>
      <c r="F88" s="35">
        <v>1</v>
      </c>
      <c r="G88" s="35"/>
      <c r="H88" s="35">
        <v>1</v>
      </c>
      <c r="I88" s="35">
        <v>54</v>
      </c>
      <c r="J88" s="35">
        <f t="shared" si="5"/>
        <v>154</v>
      </c>
      <c r="K88" s="35">
        <v>75</v>
      </c>
      <c r="L88" s="35">
        <f t="shared" si="6"/>
        <v>11550</v>
      </c>
      <c r="M88" s="35">
        <v>1</v>
      </c>
      <c r="N88" s="35"/>
      <c r="O88" s="35"/>
      <c r="P88" s="35"/>
      <c r="Q88" s="35"/>
      <c r="R88" s="35"/>
      <c r="S88" s="35"/>
      <c r="T88" s="35">
        <f t="shared" si="7"/>
        <v>0</v>
      </c>
      <c r="U88" s="35"/>
      <c r="V88" s="35"/>
      <c r="W88" s="35">
        <f t="shared" si="8"/>
        <v>0</v>
      </c>
      <c r="X88" s="35">
        <f t="shared" si="9"/>
        <v>11550</v>
      </c>
      <c r="Y88" s="35">
        <v>0</v>
      </c>
      <c r="Z88" s="35">
        <v>50</v>
      </c>
      <c r="AA88" s="35">
        <v>0</v>
      </c>
      <c r="AB88" s="35">
        <v>0</v>
      </c>
    </row>
    <row r="89" spans="1:28" s="83" customFormat="1" ht="22.5" customHeight="1" x14ac:dyDescent="0.2">
      <c r="A89" s="35"/>
      <c r="B89" s="84" t="s">
        <v>14</v>
      </c>
      <c r="C89" s="35">
        <v>2693</v>
      </c>
      <c r="D89" s="35">
        <v>9</v>
      </c>
      <c r="E89" s="35" t="s">
        <v>1095</v>
      </c>
      <c r="F89" s="35">
        <v>1</v>
      </c>
      <c r="G89" s="35">
        <v>12</v>
      </c>
      <c r="H89" s="35">
        <v>1</v>
      </c>
      <c r="I89" s="35">
        <v>34</v>
      </c>
      <c r="J89" s="35">
        <f t="shared" si="5"/>
        <v>4934</v>
      </c>
      <c r="K89" s="35">
        <v>75</v>
      </c>
      <c r="L89" s="35">
        <f t="shared" si="6"/>
        <v>370050</v>
      </c>
      <c r="M89" s="35">
        <v>1</v>
      </c>
      <c r="N89" s="35"/>
      <c r="O89" s="35"/>
      <c r="P89" s="35"/>
      <c r="Q89" s="35"/>
      <c r="R89" s="35"/>
      <c r="S89" s="35"/>
      <c r="T89" s="35">
        <f t="shared" si="7"/>
        <v>0</v>
      </c>
      <c r="U89" s="35"/>
      <c r="V89" s="35"/>
      <c r="W89" s="35">
        <f t="shared" si="8"/>
        <v>0</v>
      </c>
      <c r="X89" s="35">
        <f t="shared" si="9"/>
        <v>370050</v>
      </c>
      <c r="Y89" s="35">
        <v>0</v>
      </c>
      <c r="Z89" s="35">
        <v>50</v>
      </c>
      <c r="AA89" s="35">
        <v>0</v>
      </c>
      <c r="AB89" s="35">
        <v>0</v>
      </c>
    </row>
    <row r="90" spans="1:28" s="83" customFormat="1" ht="22.5" customHeight="1" x14ac:dyDescent="0.2">
      <c r="A90" s="35"/>
      <c r="B90" s="84" t="s">
        <v>14</v>
      </c>
      <c r="C90" s="35">
        <v>5343</v>
      </c>
      <c r="D90" s="35">
        <v>37</v>
      </c>
      <c r="E90" s="35" t="s">
        <v>1095</v>
      </c>
      <c r="F90" s="35">
        <v>1</v>
      </c>
      <c r="G90" s="35"/>
      <c r="H90" s="35">
        <v>3</v>
      </c>
      <c r="I90" s="35">
        <v>39</v>
      </c>
      <c r="J90" s="35">
        <f t="shared" si="5"/>
        <v>339</v>
      </c>
      <c r="K90" s="35">
        <v>75</v>
      </c>
      <c r="L90" s="35">
        <f t="shared" si="6"/>
        <v>25425</v>
      </c>
      <c r="M90" s="35">
        <v>1</v>
      </c>
      <c r="N90" s="35"/>
      <c r="O90" s="35"/>
      <c r="P90" s="35"/>
      <c r="Q90" s="35"/>
      <c r="R90" s="35"/>
      <c r="S90" s="35"/>
      <c r="T90" s="35">
        <f t="shared" si="7"/>
        <v>0</v>
      </c>
      <c r="U90" s="35"/>
      <c r="V90" s="35"/>
      <c r="W90" s="35">
        <f t="shared" si="8"/>
        <v>0</v>
      </c>
      <c r="X90" s="35">
        <f t="shared" si="9"/>
        <v>25425</v>
      </c>
      <c r="Y90" s="35">
        <v>0</v>
      </c>
      <c r="Z90" s="35">
        <v>50</v>
      </c>
      <c r="AA90" s="35">
        <v>0</v>
      </c>
      <c r="AB90" s="35">
        <v>0</v>
      </c>
    </row>
    <row r="91" spans="1:28" s="83" customFormat="1" ht="22.5" customHeight="1" x14ac:dyDescent="0.2">
      <c r="A91" s="35"/>
      <c r="B91" s="84" t="s">
        <v>14</v>
      </c>
      <c r="C91" s="35">
        <v>3218</v>
      </c>
      <c r="D91" s="35">
        <v>6</v>
      </c>
      <c r="E91" s="35" t="s">
        <v>1095</v>
      </c>
      <c r="F91" s="35">
        <v>1</v>
      </c>
      <c r="G91" s="35">
        <v>3</v>
      </c>
      <c r="H91" s="35">
        <v>2</v>
      </c>
      <c r="I91" s="35">
        <v>90</v>
      </c>
      <c r="J91" s="35">
        <f t="shared" si="5"/>
        <v>1490</v>
      </c>
      <c r="K91" s="35">
        <v>75</v>
      </c>
      <c r="L91" s="35">
        <f t="shared" si="6"/>
        <v>111750</v>
      </c>
      <c r="M91" s="35">
        <v>1</v>
      </c>
      <c r="N91" s="35"/>
      <c r="O91" s="35"/>
      <c r="P91" s="35"/>
      <c r="Q91" s="35"/>
      <c r="R91" s="35"/>
      <c r="S91" s="35"/>
      <c r="T91" s="35">
        <f t="shared" si="7"/>
        <v>0</v>
      </c>
      <c r="U91" s="35"/>
      <c r="V91" s="35"/>
      <c r="W91" s="35">
        <f t="shared" si="8"/>
        <v>0</v>
      </c>
      <c r="X91" s="35">
        <f t="shared" si="9"/>
        <v>111750</v>
      </c>
      <c r="Y91" s="35">
        <v>0</v>
      </c>
      <c r="Z91" s="35">
        <v>50</v>
      </c>
      <c r="AA91" s="35">
        <v>0</v>
      </c>
      <c r="AB91" s="35">
        <v>0</v>
      </c>
    </row>
    <row r="92" spans="1:28" s="83" customFormat="1" ht="22.5" customHeight="1" x14ac:dyDescent="0.2">
      <c r="A92" s="35"/>
      <c r="B92" s="85" t="s">
        <v>14</v>
      </c>
      <c r="C92" s="35">
        <v>4598</v>
      </c>
      <c r="D92" s="35">
        <v>15</v>
      </c>
      <c r="E92" s="35" t="s">
        <v>1091</v>
      </c>
      <c r="F92" s="35">
        <v>2</v>
      </c>
      <c r="G92" s="35"/>
      <c r="H92" s="35">
        <v>1</v>
      </c>
      <c r="I92" s="35">
        <v>90</v>
      </c>
      <c r="J92" s="35">
        <f t="shared" si="5"/>
        <v>190</v>
      </c>
      <c r="K92" s="35">
        <v>280</v>
      </c>
      <c r="L92" s="35">
        <f t="shared" si="6"/>
        <v>53200</v>
      </c>
      <c r="M92" s="35">
        <v>2</v>
      </c>
      <c r="N92" s="35" t="s">
        <v>27</v>
      </c>
      <c r="O92" s="35" t="s">
        <v>16</v>
      </c>
      <c r="P92" s="35"/>
      <c r="Q92" s="35">
        <v>129</v>
      </c>
      <c r="R92" s="35"/>
      <c r="S92" s="35">
        <v>6400</v>
      </c>
      <c r="T92" s="35">
        <f t="shared" si="7"/>
        <v>825600</v>
      </c>
      <c r="U92" s="35">
        <v>20</v>
      </c>
      <c r="V92" s="39">
        <f>T92*75%</f>
        <v>619200</v>
      </c>
      <c r="W92" s="35">
        <f t="shared" si="8"/>
        <v>206400</v>
      </c>
      <c r="X92" s="35">
        <f t="shared" si="9"/>
        <v>259600</v>
      </c>
      <c r="Y92" s="35">
        <v>0</v>
      </c>
      <c r="Z92" s="35">
        <v>50</v>
      </c>
      <c r="AA92" s="35">
        <v>0</v>
      </c>
      <c r="AB92" s="35">
        <v>0</v>
      </c>
    </row>
    <row r="93" spans="1:28" s="83" customFormat="1" ht="22.5" customHeight="1" x14ac:dyDescent="0.2">
      <c r="A93" s="35"/>
      <c r="B93" s="85" t="s">
        <v>14</v>
      </c>
      <c r="C93" s="35">
        <v>2081</v>
      </c>
      <c r="D93" s="35">
        <v>188</v>
      </c>
      <c r="E93" s="35" t="s">
        <v>1091</v>
      </c>
      <c r="F93" s="35">
        <v>1</v>
      </c>
      <c r="G93" s="35">
        <v>16</v>
      </c>
      <c r="H93" s="35">
        <v>3</v>
      </c>
      <c r="I93" s="35">
        <v>46</v>
      </c>
      <c r="J93" s="35">
        <f t="shared" si="5"/>
        <v>6746</v>
      </c>
      <c r="K93" s="35">
        <v>100</v>
      </c>
      <c r="L93" s="35">
        <f t="shared" si="6"/>
        <v>674600</v>
      </c>
      <c r="M93" s="35">
        <v>1</v>
      </c>
      <c r="N93" s="35"/>
      <c r="O93" s="35"/>
      <c r="P93" s="35"/>
      <c r="Q93" s="35"/>
      <c r="R93" s="35"/>
      <c r="S93" s="35"/>
      <c r="T93" s="35">
        <f t="shared" si="7"/>
        <v>0</v>
      </c>
      <c r="U93" s="35"/>
      <c r="V93" s="35"/>
      <c r="W93" s="35">
        <f t="shared" si="8"/>
        <v>0</v>
      </c>
      <c r="X93" s="35">
        <f t="shared" si="9"/>
        <v>674600</v>
      </c>
      <c r="Y93" s="35">
        <v>0</v>
      </c>
      <c r="Z93" s="35">
        <v>50</v>
      </c>
      <c r="AA93" s="35">
        <v>0</v>
      </c>
      <c r="AB93" s="35">
        <v>0</v>
      </c>
    </row>
    <row r="94" spans="1:28" s="83" customFormat="1" ht="22.5" customHeight="1" x14ac:dyDescent="0.2">
      <c r="A94" s="35"/>
      <c r="B94" s="85" t="s">
        <v>14</v>
      </c>
      <c r="C94" s="35"/>
      <c r="D94" s="35">
        <v>153</v>
      </c>
      <c r="E94" s="35" t="s">
        <v>1091</v>
      </c>
      <c r="F94" s="35">
        <v>1</v>
      </c>
      <c r="G94" s="35">
        <v>1</v>
      </c>
      <c r="H94" s="35">
        <v>1</v>
      </c>
      <c r="I94" s="35">
        <v>78</v>
      </c>
      <c r="J94" s="35">
        <f t="shared" si="5"/>
        <v>578</v>
      </c>
      <c r="K94" s="35">
        <v>75</v>
      </c>
      <c r="L94" s="35">
        <f t="shared" si="6"/>
        <v>43350</v>
      </c>
      <c r="M94" s="35">
        <v>1</v>
      </c>
      <c r="N94" s="35"/>
      <c r="O94" s="35"/>
      <c r="P94" s="35"/>
      <c r="Q94" s="35"/>
      <c r="R94" s="35"/>
      <c r="S94" s="35"/>
      <c r="T94" s="35">
        <f t="shared" si="7"/>
        <v>0</v>
      </c>
      <c r="U94" s="35"/>
      <c r="V94" s="35"/>
      <c r="W94" s="35">
        <f t="shared" si="8"/>
        <v>0</v>
      </c>
      <c r="X94" s="35">
        <f t="shared" si="9"/>
        <v>43350</v>
      </c>
      <c r="Y94" s="35">
        <v>0</v>
      </c>
      <c r="Z94" s="35">
        <v>50</v>
      </c>
      <c r="AA94" s="35">
        <v>0</v>
      </c>
      <c r="AB94" s="35">
        <v>0</v>
      </c>
    </row>
    <row r="95" spans="1:28" s="83" customFormat="1" ht="22.5" customHeight="1" x14ac:dyDescent="0.2">
      <c r="A95" s="35"/>
      <c r="B95" s="85" t="s">
        <v>14</v>
      </c>
      <c r="C95" s="35">
        <v>4870</v>
      </c>
      <c r="D95" s="35">
        <v>87</v>
      </c>
      <c r="E95" s="35" t="s">
        <v>1091</v>
      </c>
      <c r="F95" s="35">
        <v>1</v>
      </c>
      <c r="G95" s="35">
        <v>11</v>
      </c>
      <c r="H95" s="35">
        <v>1</v>
      </c>
      <c r="I95" s="35">
        <v>45</v>
      </c>
      <c r="J95" s="35">
        <f t="shared" si="5"/>
        <v>4545</v>
      </c>
      <c r="K95" s="35">
        <v>75</v>
      </c>
      <c r="L95" s="35">
        <f t="shared" si="6"/>
        <v>340875</v>
      </c>
      <c r="M95" s="35">
        <v>1</v>
      </c>
      <c r="N95" s="35"/>
      <c r="O95" s="35"/>
      <c r="P95" s="35"/>
      <c r="Q95" s="35"/>
      <c r="R95" s="35"/>
      <c r="S95" s="35"/>
      <c r="T95" s="35">
        <f t="shared" si="7"/>
        <v>0</v>
      </c>
      <c r="U95" s="35"/>
      <c r="V95" s="35"/>
      <c r="W95" s="35">
        <f t="shared" si="8"/>
        <v>0</v>
      </c>
      <c r="X95" s="35">
        <f t="shared" si="9"/>
        <v>340875</v>
      </c>
      <c r="Y95" s="35">
        <v>0</v>
      </c>
      <c r="Z95" s="35">
        <v>50</v>
      </c>
      <c r="AA95" s="35">
        <v>0</v>
      </c>
      <c r="AB95" s="35">
        <v>0</v>
      </c>
    </row>
    <row r="96" spans="1:28" s="83" customFormat="1" ht="22.5" customHeight="1" x14ac:dyDescent="0.2">
      <c r="A96" s="35"/>
      <c r="B96" s="85" t="s">
        <v>14</v>
      </c>
      <c r="C96" s="35">
        <v>4865</v>
      </c>
      <c r="D96" s="35">
        <v>82</v>
      </c>
      <c r="E96" s="35" t="s">
        <v>1091</v>
      </c>
      <c r="F96" s="35">
        <v>1</v>
      </c>
      <c r="G96" s="35">
        <v>5</v>
      </c>
      <c r="H96" s="35">
        <v>1</v>
      </c>
      <c r="I96" s="35">
        <v>60</v>
      </c>
      <c r="J96" s="35">
        <f t="shared" si="5"/>
        <v>2160</v>
      </c>
      <c r="K96" s="35">
        <v>100</v>
      </c>
      <c r="L96" s="35">
        <f t="shared" si="6"/>
        <v>216000</v>
      </c>
      <c r="M96" s="35">
        <v>1</v>
      </c>
      <c r="N96" s="35"/>
      <c r="O96" s="35"/>
      <c r="P96" s="35"/>
      <c r="Q96" s="35"/>
      <c r="R96" s="35"/>
      <c r="S96" s="35"/>
      <c r="T96" s="35">
        <f t="shared" si="7"/>
        <v>0</v>
      </c>
      <c r="U96" s="35"/>
      <c r="V96" s="35"/>
      <c r="W96" s="35">
        <f t="shared" si="8"/>
        <v>0</v>
      </c>
      <c r="X96" s="35">
        <f t="shared" si="9"/>
        <v>216000</v>
      </c>
      <c r="Y96" s="35">
        <v>0</v>
      </c>
      <c r="Z96" s="35">
        <v>50</v>
      </c>
      <c r="AA96" s="35">
        <v>0</v>
      </c>
      <c r="AB96" s="35">
        <v>0</v>
      </c>
    </row>
    <row r="97" spans="1:28" s="83" customFormat="1" ht="22.5" customHeight="1" x14ac:dyDescent="0.2">
      <c r="A97" s="35"/>
      <c r="B97" s="85" t="s">
        <v>14</v>
      </c>
      <c r="C97" s="35">
        <v>1062</v>
      </c>
      <c r="D97" s="35">
        <v>60</v>
      </c>
      <c r="E97" s="35" t="s">
        <v>1091</v>
      </c>
      <c r="F97" s="35">
        <v>1</v>
      </c>
      <c r="G97" s="35"/>
      <c r="H97" s="35">
        <v>3</v>
      </c>
      <c r="I97" s="35">
        <v>49</v>
      </c>
      <c r="J97" s="35">
        <f t="shared" si="5"/>
        <v>349</v>
      </c>
      <c r="K97" s="35">
        <v>380</v>
      </c>
      <c r="L97" s="35">
        <f t="shared" si="6"/>
        <v>132620</v>
      </c>
      <c r="M97" s="35">
        <v>1</v>
      </c>
      <c r="N97" s="35"/>
      <c r="O97" s="35"/>
      <c r="P97" s="35"/>
      <c r="Q97" s="35"/>
      <c r="R97" s="35"/>
      <c r="S97" s="35"/>
      <c r="T97" s="35">
        <f t="shared" si="7"/>
        <v>0</v>
      </c>
      <c r="U97" s="35"/>
      <c r="V97" s="35"/>
      <c r="W97" s="35">
        <f t="shared" si="8"/>
        <v>0</v>
      </c>
      <c r="X97" s="35">
        <f t="shared" si="9"/>
        <v>132620</v>
      </c>
      <c r="Y97" s="35">
        <v>0</v>
      </c>
      <c r="Z97" s="35">
        <v>50</v>
      </c>
      <c r="AA97" s="35">
        <v>0</v>
      </c>
      <c r="AB97" s="35">
        <v>0</v>
      </c>
    </row>
    <row r="98" spans="1:28" s="83" customFormat="1" ht="22.5" customHeight="1" x14ac:dyDescent="0.2">
      <c r="A98" s="35"/>
      <c r="B98" s="85" t="s">
        <v>14</v>
      </c>
      <c r="C98" s="35">
        <v>4415</v>
      </c>
      <c r="D98" s="35">
        <v>14</v>
      </c>
      <c r="E98" s="35" t="s">
        <v>1096</v>
      </c>
      <c r="F98" s="35">
        <v>2</v>
      </c>
      <c r="G98" s="35">
        <v>1</v>
      </c>
      <c r="H98" s="35"/>
      <c r="I98" s="35">
        <v>18</v>
      </c>
      <c r="J98" s="35">
        <f t="shared" si="5"/>
        <v>418</v>
      </c>
      <c r="K98" s="35">
        <v>380</v>
      </c>
      <c r="L98" s="35">
        <f t="shared" si="6"/>
        <v>158840</v>
      </c>
      <c r="M98" s="35">
        <v>2</v>
      </c>
      <c r="N98" s="35" t="s">
        <v>27</v>
      </c>
      <c r="O98" s="35" t="s">
        <v>16</v>
      </c>
      <c r="P98" s="35"/>
      <c r="Q98" s="35">
        <v>228</v>
      </c>
      <c r="R98" s="35"/>
      <c r="S98" s="35">
        <v>6400</v>
      </c>
      <c r="T98" s="35">
        <f t="shared" si="7"/>
        <v>1459200</v>
      </c>
      <c r="U98" s="35">
        <v>20</v>
      </c>
      <c r="V98" s="39">
        <f>T98*75%</f>
        <v>1094400</v>
      </c>
      <c r="W98" s="35">
        <f t="shared" si="8"/>
        <v>364800</v>
      </c>
      <c r="X98" s="35">
        <f t="shared" si="9"/>
        <v>523640</v>
      </c>
      <c r="Y98" s="35">
        <v>0</v>
      </c>
      <c r="Z98" s="35">
        <v>50</v>
      </c>
      <c r="AA98" s="35">
        <v>0</v>
      </c>
      <c r="AB98" s="35">
        <v>0</v>
      </c>
    </row>
    <row r="99" spans="1:28" s="83" customFormat="1" ht="22.5" customHeight="1" x14ac:dyDescent="0.2">
      <c r="A99" s="35"/>
      <c r="B99" s="85" t="s">
        <v>14</v>
      </c>
      <c r="C99" s="35">
        <v>2941</v>
      </c>
      <c r="D99" s="35">
        <v>68</v>
      </c>
      <c r="E99" s="35" t="s">
        <v>1096</v>
      </c>
      <c r="F99" s="35">
        <v>1</v>
      </c>
      <c r="G99" s="35">
        <v>7</v>
      </c>
      <c r="H99" s="35">
        <v>2</v>
      </c>
      <c r="I99" s="35">
        <v>51</v>
      </c>
      <c r="J99" s="35">
        <f t="shared" si="5"/>
        <v>3051</v>
      </c>
      <c r="K99" s="35">
        <v>130</v>
      </c>
      <c r="L99" s="35">
        <f t="shared" si="6"/>
        <v>396630</v>
      </c>
      <c r="M99" s="35">
        <v>1</v>
      </c>
      <c r="N99" s="35"/>
      <c r="O99" s="35"/>
      <c r="P99" s="35"/>
      <c r="Q99" s="35"/>
      <c r="R99" s="35"/>
      <c r="S99" s="35"/>
      <c r="T99" s="35">
        <f t="shared" si="7"/>
        <v>0</v>
      </c>
      <c r="U99" s="35"/>
      <c r="V99" s="35"/>
      <c r="W99" s="35">
        <f t="shared" si="8"/>
        <v>0</v>
      </c>
      <c r="X99" s="35">
        <f t="shared" si="9"/>
        <v>396630</v>
      </c>
      <c r="Y99" s="35">
        <v>0</v>
      </c>
      <c r="Z99" s="35">
        <v>50</v>
      </c>
      <c r="AA99" s="35">
        <v>0</v>
      </c>
      <c r="AB99" s="35">
        <v>0</v>
      </c>
    </row>
    <row r="100" spans="1:28" s="83" customFormat="1" ht="22.5" customHeight="1" x14ac:dyDescent="0.2">
      <c r="A100" s="35"/>
      <c r="B100" s="85" t="s">
        <v>14</v>
      </c>
      <c r="C100" s="35">
        <v>4867</v>
      </c>
      <c r="D100" s="35">
        <v>84</v>
      </c>
      <c r="E100" s="35" t="s">
        <v>1096</v>
      </c>
      <c r="F100" s="35">
        <v>1</v>
      </c>
      <c r="G100" s="35">
        <v>6</v>
      </c>
      <c r="H100" s="35">
        <v>1</v>
      </c>
      <c r="I100" s="35">
        <v>39</v>
      </c>
      <c r="J100" s="35">
        <f t="shared" si="5"/>
        <v>2539</v>
      </c>
      <c r="K100" s="35">
        <v>75</v>
      </c>
      <c r="L100" s="35">
        <f t="shared" si="6"/>
        <v>190425</v>
      </c>
      <c r="M100" s="35">
        <v>1</v>
      </c>
      <c r="N100" s="35"/>
      <c r="O100" s="35"/>
      <c r="P100" s="35"/>
      <c r="Q100" s="35"/>
      <c r="R100" s="35"/>
      <c r="S100" s="35"/>
      <c r="T100" s="35">
        <f t="shared" si="7"/>
        <v>0</v>
      </c>
      <c r="U100" s="35"/>
      <c r="V100" s="35"/>
      <c r="W100" s="35">
        <f t="shared" si="8"/>
        <v>0</v>
      </c>
      <c r="X100" s="35">
        <f t="shared" si="9"/>
        <v>190425</v>
      </c>
      <c r="Y100" s="35">
        <v>0</v>
      </c>
      <c r="Z100" s="35">
        <v>50</v>
      </c>
      <c r="AA100" s="35">
        <v>0</v>
      </c>
      <c r="AB100" s="35">
        <v>0</v>
      </c>
    </row>
    <row r="101" spans="1:28" s="83" customFormat="1" ht="22.5" customHeight="1" x14ac:dyDescent="0.2">
      <c r="A101" s="35"/>
      <c r="B101" s="85" t="s">
        <v>14</v>
      </c>
      <c r="C101" s="35">
        <v>4980</v>
      </c>
      <c r="D101" s="35">
        <v>26</v>
      </c>
      <c r="E101" s="35" t="s">
        <v>1097</v>
      </c>
      <c r="F101" s="35">
        <v>2</v>
      </c>
      <c r="G101" s="35"/>
      <c r="H101" s="35">
        <v>2</v>
      </c>
      <c r="I101" s="35">
        <v>84</v>
      </c>
      <c r="J101" s="35">
        <f t="shared" si="5"/>
        <v>284</v>
      </c>
      <c r="K101" s="35">
        <v>430</v>
      </c>
      <c r="L101" s="35">
        <f t="shared" si="6"/>
        <v>122120</v>
      </c>
      <c r="M101" s="35">
        <v>2</v>
      </c>
      <c r="N101" s="35" t="s">
        <v>27</v>
      </c>
      <c r="O101" s="35" t="s">
        <v>35</v>
      </c>
      <c r="P101" s="35"/>
      <c r="Q101" s="35">
        <v>42</v>
      </c>
      <c r="R101" s="35"/>
      <c r="S101" s="35">
        <v>6400</v>
      </c>
      <c r="T101" s="35">
        <f t="shared" si="7"/>
        <v>268800</v>
      </c>
      <c r="U101" s="35">
        <v>10</v>
      </c>
      <c r="V101" s="39">
        <f>T101*40%</f>
        <v>107520</v>
      </c>
      <c r="W101" s="35">
        <f t="shared" si="8"/>
        <v>161280</v>
      </c>
      <c r="X101" s="35">
        <f t="shared" si="9"/>
        <v>283400</v>
      </c>
      <c r="Y101" s="35">
        <v>0</v>
      </c>
      <c r="Z101" s="35">
        <v>50</v>
      </c>
      <c r="AA101" s="35">
        <v>0</v>
      </c>
      <c r="AB101" s="35">
        <v>0</v>
      </c>
    </row>
    <row r="102" spans="1:28" s="83" customFormat="1" ht="22.5" customHeight="1" x14ac:dyDescent="0.2">
      <c r="A102" s="35"/>
      <c r="B102" s="85" t="s">
        <v>14</v>
      </c>
      <c r="C102" s="35"/>
      <c r="D102" s="35">
        <v>5</v>
      </c>
      <c r="E102" s="35" t="s">
        <v>1097</v>
      </c>
      <c r="F102" s="35">
        <v>1</v>
      </c>
      <c r="G102" s="35">
        <v>11</v>
      </c>
      <c r="H102" s="35">
        <v>2</v>
      </c>
      <c r="I102" s="35"/>
      <c r="J102" s="35">
        <f t="shared" si="5"/>
        <v>4600</v>
      </c>
      <c r="K102" s="35">
        <v>75</v>
      </c>
      <c r="L102" s="35">
        <f t="shared" si="6"/>
        <v>345000</v>
      </c>
      <c r="M102" s="35">
        <v>1</v>
      </c>
      <c r="N102" s="35"/>
      <c r="O102" s="35"/>
      <c r="P102" s="35"/>
      <c r="Q102" s="35"/>
      <c r="R102" s="35"/>
      <c r="S102" s="35"/>
      <c r="T102" s="35">
        <f t="shared" si="7"/>
        <v>0</v>
      </c>
      <c r="U102" s="35"/>
      <c r="V102" s="35"/>
      <c r="W102" s="35">
        <f t="shared" si="8"/>
        <v>0</v>
      </c>
      <c r="X102" s="35">
        <f t="shared" si="9"/>
        <v>345000</v>
      </c>
      <c r="Y102" s="35">
        <v>0</v>
      </c>
      <c r="Z102" s="35">
        <v>50</v>
      </c>
      <c r="AA102" s="35">
        <v>0</v>
      </c>
      <c r="AB102" s="35">
        <v>0</v>
      </c>
    </row>
    <row r="103" spans="1:28" s="83" customFormat="1" ht="22.5" customHeight="1" x14ac:dyDescent="0.2">
      <c r="A103" s="35"/>
      <c r="B103" s="85" t="s">
        <v>14</v>
      </c>
      <c r="C103" s="35">
        <v>2113</v>
      </c>
      <c r="D103" s="35">
        <v>239</v>
      </c>
      <c r="E103" s="35" t="s">
        <v>1098</v>
      </c>
      <c r="F103" s="35">
        <v>2</v>
      </c>
      <c r="G103" s="35"/>
      <c r="H103" s="35">
        <v>3</v>
      </c>
      <c r="I103" s="35">
        <v>92</v>
      </c>
      <c r="J103" s="35">
        <f t="shared" si="5"/>
        <v>392</v>
      </c>
      <c r="K103" s="35">
        <v>430</v>
      </c>
      <c r="L103" s="35">
        <f t="shared" si="6"/>
        <v>168560</v>
      </c>
      <c r="M103" s="35">
        <v>2</v>
      </c>
      <c r="N103" s="35" t="s">
        <v>27</v>
      </c>
      <c r="O103" s="35" t="s">
        <v>16</v>
      </c>
      <c r="P103" s="35"/>
      <c r="Q103" s="35">
        <v>102</v>
      </c>
      <c r="R103" s="35"/>
      <c r="S103" s="35">
        <v>6400</v>
      </c>
      <c r="T103" s="35">
        <f t="shared" si="7"/>
        <v>652800</v>
      </c>
      <c r="U103" s="35">
        <v>20</v>
      </c>
      <c r="V103" s="39">
        <f>T103*75%</f>
        <v>489600</v>
      </c>
      <c r="W103" s="35">
        <f t="shared" si="8"/>
        <v>163200</v>
      </c>
      <c r="X103" s="35">
        <f t="shared" si="9"/>
        <v>331760</v>
      </c>
      <c r="Y103" s="35">
        <v>0</v>
      </c>
      <c r="Z103" s="35">
        <v>50</v>
      </c>
      <c r="AA103" s="35">
        <v>0</v>
      </c>
      <c r="AB103" s="35">
        <v>0</v>
      </c>
    </row>
    <row r="104" spans="1:28" s="83" customFormat="1" ht="22.5" customHeight="1" x14ac:dyDescent="0.2">
      <c r="A104" s="35"/>
      <c r="B104" s="85" t="s">
        <v>14</v>
      </c>
      <c r="C104" s="35">
        <v>2678</v>
      </c>
      <c r="D104" s="35">
        <v>249</v>
      </c>
      <c r="E104" s="35" t="s">
        <v>1098</v>
      </c>
      <c r="F104" s="35">
        <v>1</v>
      </c>
      <c r="G104" s="35">
        <v>29</v>
      </c>
      <c r="H104" s="35"/>
      <c r="I104" s="35">
        <v>13</v>
      </c>
      <c r="J104" s="35">
        <f t="shared" si="5"/>
        <v>11613</v>
      </c>
      <c r="K104" s="35">
        <v>75</v>
      </c>
      <c r="L104" s="35">
        <f t="shared" si="6"/>
        <v>870975</v>
      </c>
      <c r="M104" s="35">
        <v>1</v>
      </c>
      <c r="N104" s="35"/>
      <c r="O104" s="35"/>
      <c r="P104" s="35"/>
      <c r="Q104" s="35"/>
      <c r="R104" s="35"/>
      <c r="S104" s="35"/>
      <c r="T104" s="35">
        <f t="shared" si="7"/>
        <v>0</v>
      </c>
      <c r="U104" s="35"/>
      <c r="V104" s="35"/>
      <c r="W104" s="35">
        <f t="shared" si="8"/>
        <v>0</v>
      </c>
      <c r="X104" s="35">
        <f t="shared" si="9"/>
        <v>870975</v>
      </c>
      <c r="Y104" s="35">
        <v>0</v>
      </c>
      <c r="Z104" s="35">
        <v>50</v>
      </c>
      <c r="AA104" s="35">
        <v>0</v>
      </c>
      <c r="AB104" s="35">
        <v>0</v>
      </c>
    </row>
    <row r="105" spans="1:28" s="83" customFormat="1" ht="22.5" customHeight="1" x14ac:dyDescent="0.2">
      <c r="A105" s="35"/>
      <c r="B105" s="33" t="s">
        <v>1099</v>
      </c>
      <c r="C105" s="35"/>
      <c r="D105" s="35"/>
      <c r="E105" s="35" t="s">
        <v>1100</v>
      </c>
      <c r="F105" s="35">
        <v>2</v>
      </c>
      <c r="G105" s="35"/>
      <c r="H105" s="35"/>
      <c r="I105" s="35"/>
      <c r="J105" s="35">
        <f t="shared" ref="J105:J152" si="12">G105*400+H105*100+I105</f>
        <v>0</v>
      </c>
      <c r="K105" s="35"/>
      <c r="L105" s="35">
        <f t="shared" ref="L105:L152" si="13">J105*K105</f>
        <v>0</v>
      </c>
      <c r="M105" s="35">
        <v>2</v>
      </c>
      <c r="N105" s="35" t="s">
        <v>27</v>
      </c>
      <c r="O105" s="35" t="s">
        <v>55</v>
      </c>
      <c r="P105" s="35"/>
      <c r="Q105" s="35">
        <v>144</v>
      </c>
      <c r="R105" s="35"/>
      <c r="S105" s="35">
        <v>6400</v>
      </c>
      <c r="T105" s="35">
        <f t="shared" ref="T105:T152" si="14">Q105*S105</f>
        <v>921600</v>
      </c>
      <c r="U105" s="35">
        <v>10</v>
      </c>
      <c r="V105" s="39">
        <f>T105*10%</f>
        <v>92160</v>
      </c>
      <c r="W105" s="35">
        <f t="shared" ref="W105:W152" si="15">T105-V105</f>
        <v>829440</v>
      </c>
      <c r="X105" s="35">
        <f t="shared" ref="X105:X152" si="16">L105+W105</f>
        <v>829440</v>
      </c>
      <c r="Y105" s="35">
        <v>0</v>
      </c>
      <c r="Z105" s="35">
        <v>0</v>
      </c>
      <c r="AA105" s="35">
        <v>829440</v>
      </c>
      <c r="AB105" s="35">
        <v>0.02</v>
      </c>
    </row>
    <row r="106" spans="1:28" s="83" customFormat="1" ht="22.5" customHeight="1" x14ac:dyDescent="0.2">
      <c r="A106" s="35"/>
      <c r="B106" s="85" t="s">
        <v>14</v>
      </c>
      <c r="C106" s="35">
        <v>5505</v>
      </c>
      <c r="D106" s="35">
        <v>373</v>
      </c>
      <c r="E106" s="35" t="s">
        <v>1101</v>
      </c>
      <c r="F106" s="35">
        <v>2</v>
      </c>
      <c r="G106" s="35">
        <v>1</v>
      </c>
      <c r="H106" s="35"/>
      <c r="I106" s="35">
        <v>19</v>
      </c>
      <c r="J106" s="35">
        <f t="shared" si="12"/>
        <v>419</v>
      </c>
      <c r="K106" s="35">
        <v>430</v>
      </c>
      <c r="L106" s="35">
        <f t="shared" si="13"/>
        <v>180170</v>
      </c>
      <c r="M106" s="35">
        <v>2</v>
      </c>
      <c r="N106" s="35" t="s">
        <v>27</v>
      </c>
      <c r="O106" s="35" t="s">
        <v>35</v>
      </c>
      <c r="P106" s="35"/>
      <c r="Q106" s="35">
        <v>102</v>
      </c>
      <c r="R106" s="35"/>
      <c r="S106" s="35">
        <v>6400</v>
      </c>
      <c r="T106" s="35">
        <f t="shared" si="14"/>
        <v>652800</v>
      </c>
      <c r="U106" s="35">
        <v>20</v>
      </c>
      <c r="V106" s="39">
        <f>T106*75%</f>
        <v>489600</v>
      </c>
      <c r="W106" s="35">
        <f t="shared" si="15"/>
        <v>163200</v>
      </c>
      <c r="X106" s="35">
        <f t="shared" si="16"/>
        <v>343370</v>
      </c>
      <c r="Y106" s="35">
        <v>0</v>
      </c>
      <c r="Z106" s="35">
        <v>50</v>
      </c>
      <c r="AA106" s="35">
        <v>0</v>
      </c>
      <c r="AB106" s="35">
        <v>0</v>
      </c>
    </row>
    <row r="107" spans="1:28" s="83" customFormat="1" ht="22.5" customHeight="1" x14ac:dyDescent="0.2">
      <c r="A107" s="35"/>
      <c r="B107" s="85" t="s">
        <v>14</v>
      </c>
      <c r="C107" s="35">
        <v>5504</v>
      </c>
      <c r="D107" s="35">
        <v>372</v>
      </c>
      <c r="E107" s="35" t="s">
        <v>1101</v>
      </c>
      <c r="F107" s="35">
        <v>1</v>
      </c>
      <c r="G107" s="35">
        <v>3</v>
      </c>
      <c r="H107" s="35">
        <v>2</v>
      </c>
      <c r="I107" s="35">
        <v>72</v>
      </c>
      <c r="J107" s="35">
        <f t="shared" si="12"/>
        <v>1472</v>
      </c>
      <c r="K107" s="35">
        <v>100</v>
      </c>
      <c r="L107" s="35">
        <f t="shared" si="13"/>
        <v>147200</v>
      </c>
      <c r="M107" s="35">
        <v>1</v>
      </c>
      <c r="N107" s="35"/>
      <c r="O107" s="35"/>
      <c r="P107" s="35"/>
      <c r="Q107" s="35"/>
      <c r="R107" s="35"/>
      <c r="S107" s="35"/>
      <c r="T107" s="35">
        <f t="shared" si="14"/>
        <v>0</v>
      </c>
      <c r="U107" s="35"/>
      <c r="V107" s="35"/>
      <c r="W107" s="35">
        <f t="shared" si="15"/>
        <v>0</v>
      </c>
      <c r="X107" s="35">
        <f t="shared" si="16"/>
        <v>147200</v>
      </c>
      <c r="Y107" s="35">
        <v>0</v>
      </c>
      <c r="Z107" s="35">
        <v>50</v>
      </c>
      <c r="AA107" s="35">
        <v>0</v>
      </c>
      <c r="AB107" s="35">
        <v>0</v>
      </c>
    </row>
    <row r="108" spans="1:28" s="83" customFormat="1" ht="22.5" customHeight="1" x14ac:dyDescent="0.2">
      <c r="A108" s="35"/>
      <c r="B108" s="85" t="s">
        <v>14</v>
      </c>
      <c r="C108" s="35">
        <v>2114</v>
      </c>
      <c r="D108" s="35">
        <v>240</v>
      </c>
      <c r="E108" s="35" t="s">
        <v>1101</v>
      </c>
      <c r="F108" s="35">
        <v>1</v>
      </c>
      <c r="G108" s="35">
        <v>3</v>
      </c>
      <c r="H108" s="35">
        <v>2</v>
      </c>
      <c r="I108" s="35">
        <v>72</v>
      </c>
      <c r="J108" s="35">
        <f t="shared" si="12"/>
        <v>1472</v>
      </c>
      <c r="K108" s="35">
        <v>75</v>
      </c>
      <c r="L108" s="35">
        <f t="shared" si="13"/>
        <v>110400</v>
      </c>
      <c r="M108" s="35">
        <v>1</v>
      </c>
      <c r="N108" s="35"/>
      <c r="O108" s="35"/>
      <c r="P108" s="35"/>
      <c r="Q108" s="35"/>
      <c r="R108" s="35"/>
      <c r="S108" s="35"/>
      <c r="T108" s="35">
        <f t="shared" si="14"/>
        <v>0</v>
      </c>
      <c r="U108" s="35"/>
      <c r="V108" s="35"/>
      <c r="W108" s="35">
        <f t="shared" si="15"/>
        <v>0</v>
      </c>
      <c r="X108" s="35">
        <f t="shared" si="16"/>
        <v>110400</v>
      </c>
      <c r="Y108" s="35">
        <v>0</v>
      </c>
      <c r="Z108" s="35">
        <v>50</v>
      </c>
      <c r="AA108" s="35">
        <v>0</v>
      </c>
      <c r="AB108" s="35">
        <v>0</v>
      </c>
    </row>
    <row r="109" spans="1:28" s="83" customFormat="1" ht="22.5" customHeight="1" x14ac:dyDescent="0.2">
      <c r="A109" s="35"/>
      <c r="B109" s="85" t="s">
        <v>14</v>
      </c>
      <c r="C109" s="35">
        <v>4007</v>
      </c>
      <c r="D109" s="35">
        <v>298</v>
      </c>
      <c r="E109" s="35" t="s">
        <v>1102</v>
      </c>
      <c r="F109" s="35">
        <v>2</v>
      </c>
      <c r="G109" s="35"/>
      <c r="H109" s="35">
        <v>3</v>
      </c>
      <c r="I109" s="35">
        <v>71</v>
      </c>
      <c r="J109" s="35">
        <f t="shared" si="12"/>
        <v>371</v>
      </c>
      <c r="K109" s="35">
        <v>380</v>
      </c>
      <c r="L109" s="35">
        <f t="shared" si="13"/>
        <v>140980</v>
      </c>
      <c r="M109" s="35">
        <v>2</v>
      </c>
      <c r="N109" s="35" t="s">
        <v>27</v>
      </c>
      <c r="O109" s="35" t="s">
        <v>16</v>
      </c>
      <c r="P109" s="35"/>
      <c r="Q109" s="35">
        <v>123</v>
      </c>
      <c r="R109" s="35"/>
      <c r="S109" s="35">
        <v>6400</v>
      </c>
      <c r="T109" s="35">
        <f t="shared" si="14"/>
        <v>787200</v>
      </c>
      <c r="U109" s="35">
        <v>30</v>
      </c>
      <c r="V109" s="39">
        <f>T109*85%</f>
        <v>669120</v>
      </c>
      <c r="W109" s="35">
        <f t="shared" si="15"/>
        <v>118080</v>
      </c>
      <c r="X109" s="35">
        <f t="shared" si="16"/>
        <v>259060</v>
      </c>
      <c r="Y109" s="35">
        <v>0</v>
      </c>
      <c r="Z109" s="35">
        <v>50</v>
      </c>
      <c r="AA109" s="35">
        <v>0</v>
      </c>
      <c r="AB109" s="35">
        <v>0</v>
      </c>
    </row>
    <row r="110" spans="1:28" s="83" customFormat="1" ht="22.5" customHeight="1" x14ac:dyDescent="0.2">
      <c r="A110" s="35"/>
      <c r="B110" s="85" t="s">
        <v>14</v>
      </c>
      <c r="C110" s="35">
        <v>5501</v>
      </c>
      <c r="D110" s="35">
        <v>369</v>
      </c>
      <c r="E110" s="35" t="s">
        <v>1528</v>
      </c>
      <c r="F110" s="35">
        <v>2</v>
      </c>
      <c r="G110" s="35">
        <v>5</v>
      </c>
      <c r="H110" s="35">
        <v>1</v>
      </c>
      <c r="I110" s="35">
        <v>87</v>
      </c>
      <c r="J110" s="35">
        <f t="shared" si="12"/>
        <v>2187</v>
      </c>
      <c r="K110" s="35">
        <v>380</v>
      </c>
      <c r="L110" s="35">
        <f t="shared" si="13"/>
        <v>831060</v>
      </c>
      <c r="M110" s="35">
        <v>2</v>
      </c>
      <c r="N110" s="35" t="s">
        <v>27</v>
      </c>
      <c r="O110" s="35" t="s">
        <v>16</v>
      </c>
      <c r="P110" s="35"/>
      <c r="Q110" s="35">
        <v>168</v>
      </c>
      <c r="R110" s="35"/>
      <c r="S110" s="35">
        <v>6400</v>
      </c>
      <c r="T110" s="35">
        <f t="shared" si="14"/>
        <v>1075200</v>
      </c>
      <c r="U110" s="35">
        <v>15</v>
      </c>
      <c r="V110" s="39">
        <f>T110*30%</f>
        <v>322560</v>
      </c>
      <c r="W110" s="35">
        <f t="shared" si="15"/>
        <v>752640</v>
      </c>
      <c r="X110" s="35">
        <f t="shared" si="16"/>
        <v>1583700</v>
      </c>
      <c r="Y110" s="35">
        <v>0</v>
      </c>
      <c r="Z110" s="35">
        <v>50</v>
      </c>
      <c r="AA110" s="35">
        <v>0</v>
      </c>
      <c r="AB110" s="35">
        <v>0</v>
      </c>
    </row>
    <row r="111" spans="1:28" s="83" customFormat="1" ht="22.5" customHeight="1" x14ac:dyDescent="0.2">
      <c r="A111" s="35"/>
      <c r="B111" s="151" t="s">
        <v>14</v>
      </c>
      <c r="C111" s="35">
        <v>2678</v>
      </c>
      <c r="D111" s="35">
        <v>249</v>
      </c>
      <c r="E111" s="35" t="s">
        <v>1528</v>
      </c>
      <c r="F111" s="35">
        <v>1</v>
      </c>
      <c r="G111" s="35">
        <v>41</v>
      </c>
      <c r="H111" s="35">
        <v>1</v>
      </c>
      <c r="I111" s="35">
        <v>92</v>
      </c>
      <c r="J111" s="35">
        <f t="shared" si="12"/>
        <v>16592</v>
      </c>
      <c r="K111" s="35">
        <v>75</v>
      </c>
      <c r="L111" s="35">
        <f t="shared" si="13"/>
        <v>1244400</v>
      </c>
      <c r="M111" s="35">
        <v>1</v>
      </c>
      <c r="N111" s="35"/>
      <c r="O111" s="35"/>
      <c r="P111" s="35"/>
      <c r="Q111" s="35"/>
      <c r="R111" s="35"/>
      <c r="S111" s="35"/>
      <c r="T111" s="35">
        <f t="shared" si="14"/>
        <v>0</v>
      </c>
      <c r="U111" s="35"/>
      <c r="V111" s="39">
        <f>T111*30%</f>
        <v>0</v>
      </c>
      <c r="W111" s="35"/>
      <c r="X111" s="35">
        <f t="shared" si="16"/>
        <v>1244400</v>
      </c>
      <c r="Y111" s="192">
        <v>0</v>
      </c>
      <c r="Z111" s="192">
        <v>50</v>
      </c>
      <c r="AA111" s="192">
        <v>0</v>
      </c>
      <c r="AB111" s="192">
        <v>0</v>
      </c>
    </row>
    <row r="112" spans="1:28" s="83" customFormat="1" ht="22.5" customHeight="1" x14ac:dyDescent="0.2">
      <c r="A112" s="35"/>
      <c r="B112" s="85" t="s">
        <v>14</v>
      </c>
      <c r="C112" s="35">
        <v>3731</v>
      </c>
      <c r="D112" s="35">
        <v>292</v>
      </c>
      <c r="E112" s="35" t="s">
        <v>1103</v>
      </c>
      <c r="F112" s="35">
        <v>2</v>
      </c>
      <c r="G112" s="35"/>
      <c r="H112" s="35">
        <v>1</v>
      </c>
      <c r="I112" s="35">
        <v>11</v>
      </c>
      <c r="J112" s="35">
        <f t="shared" si="12"/>
        <v>111</v>
      </c>
      <c r="K112" s="35">
        <v>430</v>
      </c>
      <c r="L112" s="35">
        <f t="shared" si="13"/>
        <v>47730</v>
      </c>
      <c r="M112" s="35">
        <v>2</v>
      </c>
      <c r="N112" s="35" t="s">
        <v>27</v>
      </c>
      <c r="O112" s="35" t="s">
        <v>55</v>
      </c>
      <c r="P112" s="35"/>
      <c r="Q112" s="35">
        <v>44</v>
      </c>
      <c r="R112" s="35"/>
      <c r="S112" s="35">
        <v>6400</v>
      </c>
      <c r="T112" s="35">
        <f t="shared" si="14"/>
        <v>281600</v>
      </c>
      <c r="U112" s="35">
        <v>10</v>
      </c>
      <c r="V112" s="39">
        <f>T112*10%</f>
        <v>28160</v>
      </c>
      <c r="W112" s="35">
        <f t="shared" si="15"/>
        <v>253440</v>
      </c>
      <c r="X112" s="35">
        <f t="shared" si="16"/>
        <v>301170</v>
      </c>
      <c r="Y112" s="35">
        <v>0</v>
      </c>
      <c r="Z112" s="35">
        <v>50</v>
      </c>
      <c r="AA112" s="35">
        <v>0</v>
      </c>
      <c r="AB112" s="35">
        <v>0</v>
      </c>
    </row>
    <row r="113" spans="1:28" s="83" customFormat="1" ht="22.5" customHeight="1" x14ac:dyDescent="0.2">
      <c r="A113" s="35"/>
      <c r="B113" s="85" t="s">
        <v>14</v>
      </c>
      <c r="C113" s="35">
        <v>1108</v>
      </c>
      <c r="D113" s="35">
        <v>109</v>
      </c>
      <c r="E113" s="35" t="s">
        <v>1104</v>
      </c>
      <c r="F113" s="35">
        <v>2</v>
      </c>
      <c r="G113" s="35">
        <v>1</v>
      </c>
      <c r="H113" s="35"/>
      <c r="I113" s="35">
        <v>69</v>
      </c>
      <c r="J113" s="35">
        <f t="shared" si="12"/>
        <v>469</v>
      </c>
      <c r="K113" s="35">
        <v>430</v>
      </c>
      <c r="L113" s="35">
        <f t="shared" si="13"/>
        <v>201670</v>
      </c>
      <c r="M113" s="35">
        <v>2</v>
      </c>
      <c r="N113" s="35" t="s">
        <v>27</v>
      </c>
      <c r="O113" s="35" t="s">
        <v>16</v>
      </c>
      <c r="P113" s="35"/>
      <c r="Q113" s="35">
        <v>177</v>
      </c>
      <c r="R113" s="35"/>
      <c r="S113" s="35">
        <v>6400</v>
      </c>
      <c r="T113" s="35">
        <f t="shared" si="14"/>
        <v>1132800</v>
      </c>
      <c r="U113" s="35">
        <v>30</v>
      </c>
      <c r="V113" s="39">
        <f>T113*85%</f>
        <v>962880</v>
      </c>
      <c r="W113" s="35">
        <f t="shared" si="15"/>
        <v>169920</v>
      </c>
      <c r="X113" s="35">
        <f t="shared" si="16"/>
        <v>371590</v>
      </c>
      <c r="Y113" s="35">
        <v>0</v>
      </c>
      <c r="Z113" s="35">
        <v>50</v>
      </c>
      <c r="AA113" s="35">
        <v>0</v>
      </c>
      <c r="AB113" s="35">
        <v>0</v>
      </c>
    </row>
    <row r="114" spans="1:28" s="83" customFormat="1" ht="22.5" customHeight="1" x14ac:dyDescent="0.2">
      <c r="A114" s="35"/>
      <c r="B114" s="85" t="s">
        <v>14</v>
      </c>
      <c r="C114" s="35">
        <v>3890</v>
      </c>
      <c r="D114" s="35">
        <v>108</v>
      </c>
      <c r="E114" s="35" t="s">
        <v>1104</v>
      </c>
      <c r="F114" s="35">
        <v>1</v>
      </c>
      <c r="G114" s="35">
        <v>8</v>
      </c>
      <c r="H114" s="35">
        <v>3</v>
      </c>
      <c r="I114" s="35">
        <v>85</v>
      </c>
      <c r="J114" s="35">
        <f t="shared" si="12"/>
        <v>3585</v>
      </c>
      <c r="K114" s="35">
        <v>75</v>
      </c>
      <c r="L114" s="35">
        <f t="shared" si="13"/>
        <v>268875</v>
      </c>
      <c r="M114" s="35">
        <v>1</v>
      </c>
      <c r="N114" s="35"/>
      <c r="O114" s="35"/>
      <c r="P114" s="35"/>
      <c r="Q114" s="35"/>
      <c r="R114" s="35"/>
      <c r="S114" s="35"/>
      <c r="T114" s="35">
        <f t="shared" si="14"/>
        <v>0</v>
      </c>
      <c r="U114" s="35"/>
      <c r="V114" s="35"/>
      <c r="W114" s="35">
        <f t="shared" si="15"/>
        <v>0</v>
      </c>
      <c r="X114" s="35">
        <f t="shared" si="16"/>
        <v>268875</v>
      </c>
      <c r="Y114" s="35">
        <v>0</v>
      </c>
      <c r="Z114" s="35">
        <v>50</v>
      </c>
      <c r="AA114" s="35">
        <v>0</v>
      </c>
      <c r="AB114" s="35">
        <v>0</v>
      </c>
    </row>
    <row r="115" spans="1:28" s="83" customFormat="1" ht="22.5" customHeight="1" x14ac:dyDescent="0.2">
      <c r="A115" s="35"/>
      <c r="B115" s="85" t="s">
        <v>14</v>
      </c>
      <c r="C115" s="35">
        <v>3730</v>
      </c>
      <c r="D115" s="35">
        <v>291</v>
      </c>
      <c r="E115" s="35" t="s">
        <v>1105</v>
      </c>
      <c r="F115" s="35">
        <v>2</v>
      </c>
      <c r="G115" s="35"/>
      <c r="H115" s="35">
        <v>1</v>
      </c>
      <c r="I115" s="35">
        <v>7</v>
      </c>
      <c r="J115" s="35">
        <f t="shared" si="12"/>
        <v>107</v>
      </c>
      <c r="K115" s="35">
        <v>430</v>
      </c>
      <c r="L115" s="35">
        <f t="shared" si="13"/>
        <v>46010</v>
      </c>
      <c r="M115" s="35">
        <v>2</v>
      </c>
      <c r="N115" s="35" t="s">
        <v>27</v>
      </c>
      <c r="O115" s="35" t="s">
        <v>16</v>
      </c>
      <c r="P115" s="35"/>
      <c r="Q115" s="35">
        <v>156</v>
      </c>
      <c r="R115" s="35"/>
      <c r="S115" s="35">
        <v>6400</v>
      </c>
      <c r="T115" s="35">
        <f t="shared" si="14"/>
        <v>998400</v>
      </c>
      <c r="U115" s="35">
        <v>30</v>
      </c>
      <c r="V115" s="39">
        <f>T115*85%</f>
        <v>848640</v>
      </c>
      <c r="W115" s="35">
        <f t="shared" si="15"/>
        <v>149760</v>
      </c>
      <c r="X115" s="35">
        <f t="shared" si="16"/>
        <v>195770</v>
      </c>
      <c r="Y115" s="35">
        <v>0</v>
      </c>
      <c r="Z115" s="35">
        <v>50</v>
      </c>
      <c r="AA115" s="35">
        <v>0</v>
      </c>
      <c r="AB115" s="35">
        <v>0</v>
      </c>
    </row>
    <row r="116" spans="1:28" s="83" customFormat="1" ht="22.5" customHeight="1" x14ac:dyDescent="0.2">
      <c r="A116" s="35"/>
      <c r="B116" s="85" t="s">
        <v>24</v>
      </c>
      <c r="C116" s="35"/>
      <c r="D116" s="35"/>
      <c r="E116" s="35" t="s">
        <v>1105</v>
      </c>
      <c r="F116" s="35">
        <v>1</v>
      </c>
      <c r="G116" s="35">
        <v>14</v>
      </c>
      <c r="H116" s="35"/>
      <c r="I116" s="35"/>
      <c r="J116" s="35">
        <f t="shared" si="12"/>
        <v>5600</v>
      </c>
      <c r="K116" s="35">
        <v>75</v>
      </c>
      <c r="L116" s="35">
        <f t="shared" si="13"/>
        <v>420000</v>
      </c>
      <c r="M116" s="35">
        <v>1</v>
      </c>
      <c r="N116" s="35"/>
      <c r="O116" s="35"/>
      <c r="P116" s="35"/>
      <c r="Q116" s="35"/>
      <c r="R116" s="35"/>
      <c r="S116" s="35"/>
      <c r="T116" s="35">
        <f t="shared" si="14"/>
        <v>0</v>
      </c>
      <c r="U116" s="35"/>
      <c r="V116" s="35"/>
      <c r="W116" s="35">
        <f t="shared" si="15"/>
        <v>0</v>
      </c>
      <c r="X116" s="35">
        <f t="shared" si="16"/>
        <v>420000</v>
      </c>
      <c r="Y116" s="35">
        <v>0</v>
      </c>
      <c r="Z116" s="35">
        <v>0</v>
      </c>
      <c r="AA116" s="35">
        <v>420000</v>
      </c>
      <c r="AB116" s="35">
        <v>0.01</v>
      </c>
    </row>
    <row r="117" spans="1:28" s="83" customFormat="1" ht="22.5" customHeight="1" x14ac:dyDescent="0.2">
      <c r="A117" s="35"/>
      <c r="B117" s="85" t="s">
        <v>14</v>
      </c>
      <c r="C117" s="35">
        <v>4601</v>
      </c>
      <c r="D117" s="35">
        <v>115</v>
      </c>
      <c r="E117" s="35" t="s">
        <v>1106</v>
      </c>
      <c r="F117" s="35">
        <v>2</v>
      </c>
      <c r="G117" s="35">
        <v>1</v>
      </c>
      <c r="H117" s="35"/>
      <c r="I117" s="35">
        <v>25</v>
      </c>
      <c r="J117" s="35">
        <f t="shared" si="12"/>
        <v>425</v>
      </c>
      <c r="K117" s="35">
        <v>430</v>
      </c>
      <c r="L117" s="35">
        <f t="shared" si="13"/>
        <v>182750</v>
      </c>
      <c r="M117" s="35">
        <v>2</v>
      </c>
      <c r="N117" s="35" t="s">
        <v>27</v>
      </c>
      <c r="O117" s="35" t="s">
        <v>16</v>
      </c>
      <c r="P117" s="35"/>
      <c r="Q117" s="35">
        <v>150</v>
      </c>
      <c r="R117" s="35"/>
      <c r="S117" s="35">
        <v>6400</v>
      </c>
      <c r="T117" s="35">
        <f t="shared" si="14"/>
        <v>960000</v>
      </c>
      <c r="U117" s="35">
        <v>20</v>
      </c>
      <c r="V117" s="39">
        <f>T117*75%</f>
        <v>720000</v>
      </c>
      <c r="W117" s="35">
        <f t="shared" si="15"/>
        <v>240000</v>
      </c>
      <c r="X117" s="35">
        <f t="shared" si="16"/>
        <v>422750</v>
      </c>
      <c r="Y117" s="35">
        <v>0</v>
      </c>
      <c r="Z117" s="35">
        <v>50</v>
      </c>
      <c r="AA117" s="35">
        <v>0</v>
      </c>
      <c r="AB117" s="35">
        <v>0</v>
      </c>
    </row>
    <row r="118" spans="1:28" s="83" customFormat="1" ht="22.5" customHeight="1" x14ac:dyDescent="0.2">
      <c r="A118" s="35"/>
      <c r="B118" s="85" t="s">
        <v>14</v>
      </c>
      <c r="C118" s="35">
        <v>870</v>
      </c>
      <c r="D118" s="35">
        <v>30</v>
      </c>
      <c r="E118" s="35" t="s">
        <v>1106</v>
      </c>
      <c r="F118" s="35">
        <v>1</v>
      </c>
      <c r="G118" s="35">
        <v>12</v>
      </c>
      <c r="H118" s="35"/>
      <c r="I118" s="35">
        <v>85</v>
      </c>
      <c r="J118" s="35">
        <f t="shared" si="12"/>
        <v>4885</v>
      </c>
      <c r="K118" s="35">
        <v>75</v>
      </c>
      <c r="L118" s="35">
        <f t="shared" si="13"/>
        <v>366375</v>
      </c>
      <c r="M118" s="35">
        <v>1</v>
      </c>
      <c r="N118" s="35"/>
      <c r="O118" s="35"/>
      <c r="P118" s="35"/>
      <c r="Q118" s="35"/>
      <c r="R118" s="35"/>
      <c r="S118" s="35"/>
      <c r="T118" s="35">
        <f t="shared" si="14"/>
        <v>0</v>
      </c>
      <c r="U118" s="35"/>
      <c r="V118" s="35"/>
      <c r="W118" s="35">
        <f t="shared" si="15"/>
        <v>0</v>
      </c>
      <c r="X118" s="35">
        <f t="shared" si="16"/>
        <v>366375</v>
      </c>
      <c r="Y118" s="35">
        <v>0</v>
      </c>
      <c r="Z118" s="35">
        <v>50</v>
      </c>
      <c r="AA118" s="35">
        <v>0</v>
      </c>
      <c r="AB118" s="35">
        <v>0</v>
      </c>
    </row>
    <row r="119" spans="1:28" s="83" customFormat="1" ht="22.5" customHeight="1" x14ac:dyDescent="0.2">
      <c r="A119" s="35"/>
      <c r="B119" s="85" t="s">
        <v>14</v>
      </c>
      <c r="C119" s="35">
        <v>4440</v>
      </c>
      <c r="D119" s="35">
        <v>23</v>
      </c>
      <c r="E119" s="35" t="s">
        <v>1106</v>
      </c>
      <c r="F119" s="35">
        <v>1</v>
      </c>
      <c r="G119" s="35">
        <v>11</v>
      </c>
      <c r="H119" s="35"/>
      <c r="I119" s="35">
        <v>1</v>
      </c>
      <c r="J119" s="35">
        <f t="shared" si="12"/>
        <v>4401</v>
      </c>
      <c r="K119" s="35">
        <v>75</v>
      </c>
      <c r="L119" s="35">
        <f t="shared" si="13"/>
        <v>330075</v>
      </c>
      <c r="M119" s="35">
        <v>1</v>
      </c>
      <c r="N119" s="35"/>
      <c r="O119" s="35"/>
      <c r="P119" s="35"/>
      <c r="Q119" s="35"/>
      <c r="R119" s="35"/>
      <c r="S119" s="35"/>
      <c r="T119" s="35">
        <f t="shared" si="14"/>
        <v>0</v>
      </c>
      <c r="U119" s="35"/>
      <c r="V119" s="35"/>
      <c r="W119" s="35">
        <f t="shared" si="15"/>
        <v>0</v>
      </c>
      <c r="X119" s="35">
        <f t="shared" si="16"/>
        <v>330075</v>
      </c>
      <c r="Y119" s="35">
        <v>0</v>
      </c>
      <c r="Z119" s="35">
        <v>50</v>
      </c>
      <c r="AA119" s="35">
        <v>0</v>
      </c>
      <c r="AB119" s="35">
        <v>0</v>
      </c>
    </row>
    <row r="120" spans="1:28" s="83" customFormat="1" ht="22.5" customHeight="1" x14ac:dyDescent="0.2">
      <c r="A120" s="35"/>
      <c r="B120" s="85" t="s">
        <v>14</v>
      </c>
      <c r="C120" s="35">
        <v>3732</v>
      </c>
      <c r="D120" s="35">
        <v>293</v>
      </c>
      <c r="E120" s="35" t="s">
        <v>1107</v>
      </c>
      <c r="F120" s="35">
        <v>2</v>
      </c>
      <c r="G120" s="35"/>
      <c r="H120" s="35">
        <v>2</v>
      </c>
      <c r="I120" s="35"/>
      <c r="J120" s="35">
        <f t="shared" si="12"/>
        <v>200</v>
      </c>
      <c r="K120" s="35">
        <v>430</v>
      </c>
      <c r="L120" s="35">
        <f t="shared" si="13"/>
        <v>86000</v>
      </c>
      <c r="M120" s="35">
        <v>2</v>
      </c>
      <c r="N120" s="35" t="s">
        <v>27</v>
      </c>
      <c r="O120" s="35" t="s">
        <v>16</v>
      </c>
      <c r="P120" s="35"/>
      <c r="Q120" s="35">
        <v>185.5</v>
      </c>
      <c r="R120" s="35"/>
      <c r="S120" s="35">
        <v>6400</v>
      </c>
      <c r="T120" s="35">
        <f t="shared" si="14"/>
        <v>1187200</v>
      </c>
      <c r="U120" s="35">
        <v>20</v>
      </c>
      <c r="V120" s="39">
        <f>T120*75%</f>
        <v>890400</v>
      </c>
      <c r="W120" s="35">
        <f t="shared" si="15"/>
        <v>296800</v>
      </c>
      <c r="X120" s="35">
        <f t="shared" si="16"/>
        <v>382800</v>
      </c>
      <c r="Y120" s="35">
        <v>0</v>
      </c>
      <c r="Z120" s="35">
        <v>50</v>
      </c>
      <c r="AA120" s="35">
        <v>0</v>
      </c>
      <c r="AB120" s="35">
        <v>0</v>
      </c>
    </row>
    <row r="121" spans="1:28" s="83" customFormat="1" ht="22.5" customHeight="1" x14ac:dyDescent="0.2">
      <c r="A121" s="35"/>
      <c r="B121" s="85" t="s">
        <v>14</v>
      </c>
      <c r="C121" s="35">
        <v>2732</v>
      </c>
      <c r="D121" s="35">
        <v>8</v>
      </c>
      <c r="E121" s="35" t="s">
        <v>1107</v>
      </c>
      <c r="F121" s="35">
        <v>1</v>
      </c>
      <c r="G121" s="35">
        <v>13</v>
      </c>
      <c r="H121" s="35"/>
      <c r="I121" s="35">
        <v>89</v>
      </c>
      <c r="J121" s="35">
        <f t="shared" si="12"/>
        <v>5289</v>
      </c>
      <c r="K121" s="35">
        <v>75</v>
      </c>
      <c r="L121" s="35">
        <f t="shared" si="13"/>
        <v>396675</v>
      </c>
      <c r="M121" s="35">
        <v>1</v>
      </c>
      <c r="N121" s="35"/>
      <c r="O121" s="35"/>
      <c r="P121" s="35"/>
      <c r="Q121" s="35"/>
      <c r="R121" s="35"/>
      <c r="S121" s="35"/>
      <c r="T121" s="35">
        <f t="shared" si="14"/>
        <v>0</v>
      </c>
      <c r="U121" s="35"/>
      <c r="V121" s="35"/>
      <c r="W121" s="35">
        <f t="shared" si="15"/>
        <v>0</v>
      </c>
      <c r="X121" s="35">
        <f t="shared" si="16"/>
        <v>396675</v>
      </c>
      <c r="Y121" s="35">
        <v>0</v>
      </c>
      <c r="Z121" s="35">
        <v>50</v>
      </c>
      <c r="AA121" s="35">
        <v>0</v>
      </c>
      <c r="AB121" s="35">
        <v>0</v>
      </c>
    </row>
    <row r="122" spans="1:28" s="83" customFormat="1" ht="22.5" customHeight="1" x14ac:dyDescent="0.2">
      <c r="A122" s="35"/>
      <c r="B122" s="151" t="s">
        <v>24</v>
      </c>
      <c r="C122" s="35"/>
      <c r="D122" s="35"/>
      <c r="E122" s="35" t="s">
        <v>1107</v>
      </c>
      <c r="F122" s="35">
        <v>1</v>
      </c>
      <c r="G122" s="35">
        <v>10</v>
      </c>
      <c r="H122" s="35"/>
      <c r="I122" s="35"/>
      <c r="J122" s="35">
        <f t="shared" si="12"/>
        <v>4000</v>
      </c>
      <c r="K122" s="35">
        <v>75</v>
      </c>
      <c r="L122" s="35">
        <f t="shared" si="13"/>
        <v>300000</v>
      </c>
      <c r="M122" s="35">
        <v>1</v>
      </c>
      <c r="N122" s="35"/>
      <c r="O122" s="35"/>
      <c r="P122" s="35"/>
      <c r="Q122" s="35"/>
      <c r="R122" s="35"/>
      <c r="S122" s="35"/>
      <c r="T122" s="35">
        <f t="shared" si="14"/>
        <v>0</v>
      </c>
      <c r="U122" s="35"/>
      <c r="V122" s="35"/>
      <c r="W122" s="35">
        <f t="shared" si="15"/>
        <v>0</v>
      </c>
      <c r="X122" s="35">
        <f t="shared" si="16"/>
        <v>300000</v>
      </c>
      <c r="Y122" s="35">
        <v>0</v>
      </c>
      <c r="Z122" s="35">
        <v>0</v>
      </c>
      <c r="AA122" s="35">
        <v>300000</v>
      </c>
      <c r="AB122" s="35">
        <v>0.01</v>
      </c>
    </row>
    <row r="123" spans="1:28" s="83" customFormat="1" ht="22.5" customHeight="1" x14ac:dyDescent="0.2">
      <c r="A123" s="35"/>
      <c r="B123" s="85" t="s">
        <v>14</v>
      </c>
      <c r="C123" s="35">
        <v>4414</v>
      </c>
      <c r="D123" s="35">
        <v>13</v>
      </c>
      <c r="E123" s="35" t="s">
        <v>1108</v>
      </c>
      <c r="F123" s="35">
        <v>2</v>
      </c>
      <c r="G123" s="35"/>
      <c r="H123" s="35">
        <v>3</v>
      </c>
      <c r="I123" s="35">
        <v>73</v>
      </c>
      <c r="J123" s="35">
        <f t="shared" si="12"/>
        <v>373</v>
      </c>
      <c r="K123" s="35">
        <v>430</v>
      </c>
      <c r="L123" s="35">
        <f t="shared" si="13"/>
        <v>160390</v>
      </c>
      <c r="M123" s="35">
        <v>2</v>
      </c>
      <c r="N123" s="35" t="s">
        <v>27</v>
      </c>
      <c r="O123" s="35" t="s">
        <v>16</v>
      </c>
      <c r="P123" s="35"/>
      <c r="Q123" s="35">
        <v>225</v>
      </c>
      <c r="R123" s="35"/>
      <c r="S123" s="35">
        <v>6400</v>
      </c>
      <c r="T123" s="35">
        <f t="shared" si="14"/>
        <v>1440000</v>
      </c>
      <c r="U123" s="35">
        <v>40</v>
      </c>
      <c r="V123" s="39">
        <f>T123*85%</f>
        <v>1224000</v>
      </c>
      <c r="W123" s="35">
        <f t="shared" si="15"/>
        <v>216000</v>
      </c>
      <c r="X123" s="35">
        <f t="shared" si="16"/>
        <v>376390</v>
      </c>
      <c r="Y123" s="35">
        <v>0</v>
      </c>
      <c r="Z123" s="35">
        <v>50</v>
      </c>
      <c r="AA123" s="35">
        <v>0</v>
      </c>
      <c r="AB123" s="35">
        <v>0</v>
      </c>
    </row>
    <row r="124" spans="1:28" s="83" customFormat="1" ht="22.5" customHeight="1" x14ac:dyDescent="0.2">
      <c r="A124" s="35"/>
      <c r="B124" s="85" t="s">
        <v>14</v>
      </c>
      <c r="C124" s="35">
        <v>4866</v>
      </c>
      <c r="D124" s="35">
        <v>83</v>
      </c>
      <c r="E124" s="35" t="s">
        <v>1108</v>
      </c>
      <c r="F124" s="35">
        <v>1</v>
      </c>
      <c r="G124" s="35">
        <v>5</v>
      </c>
      <c r="H124" s="35"/>
      <c r="I124" s="35">
        <v>80</v>
      </c>
      <c r="J124" s="35">
        <f t="shared" si="12"/>
        <v>2080</v>
      </c>
      <c r="K124" s="35">
        <v>100</v>
      </c>
      <c r="L124" s="35">
        <f t="shared" si="13"/>
        <v>208000</v>
      </c>
      <c r="M124" s="35">
        <v>1</v>
      </c>
      <c r="N124" s="35"/>
      <c r="O124" s="35"/>
      <c r="P124" s="35"/>
      <c r="Q124" s="35"/>
      <c r="R124" s="35"/>
      <c r="S124" s="35"/>
      <c r="T124" s="35">
        <f t="shared" si="14"/>
        <v>0</v>
      </c>
      <c r="U124" s="35"/>
      <c r="V124" s="35"/>
      <c r="W124" s="35">
        <f t="shared" si="15"/>
        <v>0</v>
      </c>
      <c r="X124" s="35">
        <f t="shared" si="16"/>
        <v>208000</v>
      </c>
      <c r="Y124" s="35">
        <v>0</v>
      </c>
      <c r="Z124" s="35">
        <v>50</v>
      </c>
      <c r="AA124" s="35">
        <v>0</v>
      </c>
      <c r="AB124" s="35">
        <v>0</v>
      </c>
    </row>
    <row r="125" spans="1:28" s="83" customFormat="1" ht="22.5" customHeight="1" x14ac:dyDescent="0.2">
      <c r="A125" s="35"/>
      <c r="B125" s="85" t="s">
        <v>14</v>
      </c>
      <c r="C125" s="35">
        <v>1554</v>
      </c>
      <c r="D125" s="35">
        <v>411</v>
      </c>
      <c r="E125" s="35" t="s">
        <v>1108</v>
      </c>
      <c r="F125" s="35">
        <v>1</v>
      </c>
      <c r="G125" s="35">
        <v>11</v>
      </c>
      <c r="H125" s="35">
        <v>1</v>
      </c>
      <c r="I125" s="35">
        <v>53</v>
      </c>
      <c r="J125" s="35">
        <f t="shared" si="12"/>
        <v>4553</v>
      </c>
      <c r="K125" s="35">
        <v>75</v>
      </c>
      <c r="L125" s="35">
        <f t="shared" si="13"/>
        <v>341475</v>
      </c>
      <c r="M125" s="35">
        <v>1</v>
      </c>
      <c r="N125" s="35"/>
      <c r="O125" s="35"/>
      <c r="P125" s="35"/>
      <c r="Q125" s="35"/>
      <c r="R125" s="35"/>
      <c r="S125" s="35"/>
      <c r="T125" s="35">
        <f t="shared" si="14"/>
        <v>0</v>
      </c>
      <c r="U125" s="35"/>
      <c r="V125" s="35"/>
      <c r="W125" s="35">
        <f t="shared" si="15"/>
        <v>0</v>
      </c>
      <c r="X125" s="35">
        <f t="shared" si="16"/>
        <v>341475</v>
      </c>
      <c r="Y125" s="35">
        <v>0</v>
      </c>
      <c r="Z125" s="35">
        <v>50</v>
      </c>
      <c r="AA125" s="35">
        <v>0</v>
      </c>
      <c r="AB125" s="35">
        <v>0</v>
      </c>
    </row>
    <row r="126" spans="1:28" s="83" customFormat="1" ht="22.5" customHeight="1" x14ac:dyDescent="0.2">
      <c r="A126" s="35"/>
      <c r="B126" s="85" t="s">
        <v>14</v>
      </c>
      <c r="C126" s="35">
        <v>1096</v>
      </c>
      <c r="D126" s="35">
        <v>96</v>
      </c>
      <c r="E126" s="35" t="s">
        <v>1109</v>
      </c>
      <c r="F126" s="35">
        <v>2</v>
      </c>
      <c r="G126" s="35"/>
      <c r="H126" s="35">
        <v>2</v>
      </c>
      <c r="I126" s="35">
        <v>64</v>
      </c>
      <c r="J126" s="35">
        <f t="shared" si="12"/>
        <v>264</v>
      </c>
      <c r="K126" s="35">
        <v>75</v>
      </c>
      <c r="L126" s="35">
        <f t="shared" si="13"/>
        <v>19800</v>
      </c>
      <c r="M126" s="35">
        <v>2</v>
      </c>
      <c r="N126" s="35" t="s">
        <v>27</v>
      </c>
      <c r="O126" s="35" t="s">
        <v>16</v>
      </c>
      <c r="P126" s="35"/>
      <c r="Q126" s="35">
        <v>156</v>
      </c>
      <c r="R126" s="35"/>
      <c r="S126" s="35">
        <v>6400</v>
      </c>
      <c r="T126" s="35">
        <f t="shared" si="14"/>
        <v>998400</v>
      </c>
      <c r="U126" s="35">
        <v>20</v>
      </c>
      <c r="V126" s="39">
        <f>T126*75%</f>
        <v>748800</v>
      </c>
      <c r="W126" s="35">
        <f t="shared" si="15"/>
        <v>249600</v>
      </c>
      <c r="X126" s="35">
        <f t="shared" si="16"/>
        <v>269400</v>
      </c>
      <c r="Y126" s="35">
        <v>0</v>
      </c>
      <c r="Z126" s="35">
        <v>50</v>
      </c>
      <c r="AA126" s="35">
        <v>0</v>
      </c>
      <c r="AB126" s="35">
        <v>0</v>
      </c>
    </row>
    <row r="127" spans="1:28" s="83" customFormat="1" ht="22.5" customHeight="1" x14ac:dyDescent="0.2">
      <c r="A127" s="35"/>
      <c r="B127" s="85" t="s">
        <v>45</v>
      </c>
      <c r="C127" s="35">
        <v>1924</v>
      </c>
      <c r="D127" s="35">
        <v>121</v>
      </c>
      <c r="E127" s="35" t="s">
        <v>1109</v>
      </c>
      <c r="F127" s="35">
        <v>1</v>
      </c>
      <c r="G127" s="35">
        <v>29</v>
      </c>
      <c r="H127" s="35">
        <v>2</v>
      </c>
      <c r="I127" s="35"/>
      <c r="J127" s="35">
        <f t="shared" si="12"/>
        <v>11800</v>
      </c>
      <c r="K127" s="35">
        <v>75</v>
      </c>
      <c r="L127" s="35">
        <f t="shared" si="13"/>
        <v>885000</v>
      </c>
      <c r="M127" s="35">
        <v>1</v>
      </c>
      <c r="N127" s="35"/>
      <c r="O127" s="35"/>
      <c r="P127" s="35"/>
      <c r="Q127" s="35"/>
      <c r="R127" s="35"/>
      <c r="S127" s="35"/>
      <c r="T127" s="35">
        <f t="shared" si="14"/>
        <v>0</v>
      </c>
      <c r="U127" s="35"/>
      <c r="V127" s="35"/>
      <c r="W127" s="35">
        <f t="shared" si="15"/>
        <v>0</v>
      </c>
      <c r="X127" s="35">
        <f t="shared" si="16"/>
        <v>885000</v>
      </c>
      <c r="Y127" s="35">
        <v>0</v>
      </c>
      <c r="Z127" s="35">
        <v>0</v>
      </c>
      <c r="AA127" s="35">
        <v>885000</v>
      </c>
      <c r="AB127" s="35">
        <v>0.01</v>
      </c>
    </row>
    <row r="128" spans="1:28" s="83" customFormat="1" ht="22.5" customHeight="1" x14ac:dyDescent="0.2">
      <c r="A128" s="35"/>
      <c r="B128" s="85" t="s">
        <v>14</v>
      </c>
      <c r="C128" s="35">
        <v>4595</v>
      </c>
      <c r="D128" s="35">
        <v>28</v>
      </c>
      <c r="E128" s="35" t="s">
        <v>1109</v>
      </c>
      <c r="F128" s="35">
        <v>1</v>
      </c>
      <c r="G128" s="35">
        <v>13</v>
      </c>
      <c r="H128" s="35">
        <v>2</v>
      </c>
      <c r="I128" s="35">
        <v>46</v>
      </c>
      <c r="J128" s="35">
        <f t="shared" si="12"/>
        <v>5446</v>
      </c>
      <c r="K128" s="35">
        <v>75</v>
      </c>
      <c r="L128" s="35">
        <f t="shared" si="13"/>
        <v>408450</v>
      </c>
      <c r="M128" s="35">
        <v>1</v>
      </c>
      <c r="N128" s="35"/>
      <c r="O128" s="35"/>
      <c r="P128" s="35"/>
      <c r="Q128" s="35"/>
      <c r="R128" s="35"/>
      <c r="S128" s="35"/>
      <c r="T128" s="35">
        <f t="shared" si="14"/>
        <v>0</v>
      </c>
      <c r="U128" s="35"/>
      <c r="V128" s="35"/>
      <c r="W128" s="35">
        <f t="shared" si="15"/>
        <v>0</v>
      </c>
      <c r="X128" s="35">
        <f t="shared" si="16"/>
        <v>408450</v>
      </c>
      <c r="Y128" s="35">
        <v>0</v>
      </c>
      <c r="Z128" s="35">
        <v>50</v>
      </c>
      <c r="AA128" s="35">
        <v>0</v>
      </c>
      <c r="AB128" s="35">
        <v>0</v>
      </c>
    </row>
    <row r="129" spans="1:28" s="83" customFormat="1" ht="22.5" customHeight="1" x14ac:dyDescent="0.2">
      <c r="A129" s="35"/>
      <c r="B129" s="85" t="s">
        <v>14</v>
      </c>
      <c r="C129" s="35">
        <v>4742</v>
      </c>
      <c r="D129" s="35">
        <v>81</v>
      </c>
      <c r="E129" s="35" t="s">
        <v>1109</v>
      </c>
      <c r="F129" s="35">
        <v>1</v>
      </c>
      <c r="G129" s="35">
        <v>1</v>
      </c>
      <c r="H129" s="35">
        <v>3</v>
      </c>
      <c r="I129" s="35">
        <v>60</v>
      </c>
      <c r="J129" s="35">
        <f t="shared" si="12"/>
        <v>760</v>
      </c>
      <c r="K129" s="35">
        <v>100</v>
      </c>
      <c r="L129" s="35">
        <f t="shared" si="13"/>
        <v>76000</v>
      </c>
      <c r="M129" s="35">
        <v>1</v>
      </c>
      <c r="N129" s="35"/>
      <c r="O129" s="35"/>
      <c r="P129" s="35"/>
      <c r="Q129" s="35"/>
      <c r="R129" s="35"/>
      <c r="S129" s="35"/>
      <c r="T129" s="35">
        <f t="shared" si="14"/>
        <v>0</v>
      </c>
      <c r="U129" s="35"/>
      <c r="V129" s="35"/>
      <c r="W129" s="35">
        <f t="shared" si="15"/>
        <v>0</v>
      </c>
      <c r="X129" s="35">
        <f t="shared" si="16"/>
        <v>76000</v>
      </c>
      <c r="Y129" s="35">
        <v>0</v>
      </c>
      <c r="Z129" s="35">
        <v>50</v>
      </c>
      <c r="AA129" s="35">
        <v>0</v>
      </c>
      <c r="AB129" s="35">
        <v>0</v>
      </c>
    </row>
    <row r="130" spans="1:28" s="83" customFormat="1" ht="22.5" customHeight="1" x14ac:dyDescent="0.2">
      <c r="A130" s="35"/>
      <c r="B130" s="151" t="s">
        <v>24</v>
      </c>
      <c r="C130" s="35"/>
      <c r="D130" s="35"/>
      <c r="E130" s="35" t="s">
        <v>1109</v>
      </c>
      <c r="F130" s="35">
        <v>1</v>
      </c>
      <c r="G130" s="35">
        <v>10</v>
      </c>
      <c r="H130" s="35"/>
      <c r="I130" s="35"/>
      <c r="J130" s="35">
        <f t="shared" si="12"/>
        <v>4000</v>
      </c>
      <c r="K130" s="35">
        <v>75</v>
      </c>
      <c r="L130" s="35">
        <f t="shared" si="13"/>
        <v>300000</v>
      </c>
      <c r="M130" s="35">
        <v>1</v>
      </c>
      <c r="N130" s="35"/>
      <c r="O130" s="35"/>
      <c r="P130" s="35"/>
      <c r="Q130" s="35"/>
      <c r="R130" s="35"/>
      <c r="S130" s="35"/>
      <c r="T130" s="35">
        <f t="shared" si="14"/>
        <v>0</v>
      </c>
      <c r="U130" s="35"/>
      <c r="V130" s="35"/>
      <c r="W130" s="35">
        <f t="shared" si="15"/>
        <v>0</v>
      </c>
      <c r="X130" s="35">
        <f t="shared" si="16"/>
        <v>300000</v>
      </c>
      <c r="Y130" s="35">
        <v>0</v>
      </c>
      <c r="Z130" s="35">
        <v>0</v>
      </c>
      <c r="AA130" s="35">
        <v>300000</v>
      </c>
      <c r="AB130" s="35">
        <v>0.01</v>
      </c>
    </row>
    <row r="131" spans="1:28" s="83" customFormat="1" ht="22.5" customHeight="1" x14ac:dyDescent="0.2">
      <c r="A131" s="35"/>
      <c r="B131" s="85" t="s">
        <v>14</v>
      </c>
      <c r="C131" s="35">
        <v>1097</v>
      </c>
      <c r="D131" s="35">
        <v>97</v>
      </c>
      <c r="E131" s="35" t="s">
        <v>1110</v>
      </c>
      <c r="F131" s="35">
        <v>2</v>
      </c>
      <c r="G131" s="35">
        <v>1</v>
      </c>
      <c r="H131" s="35"/>
      <c r="I131" s="35">
        <v>67</v>
      </c>
      <c r="J131" s="35">
        <f t="shared" si="12"/>
        <v>467</v>
      </c>
      <c r="K131" s="35">
        <v>380</v>
      </c>
      <c r="L131" s="35">
        <f t="shared" si="13"/>
        <v>177460</v>
      </c>
      <c r="M131" s="35">
        <v>2</v>
      </c>
      <c r="N131" s="35" t="s">
        <v>27</v>
      </c>
      <c r="O131" s="35" t="s">
        <v>55</v>
      </c>
      <c r="P131" s="35"/>
      <c r="Q131" s="35">
        <v>93</v>
      </c>
      <c r="R131" s="35"/>
      <c r="S131" s="35">
        <v>6400</v>
      </c>
      <c r="T131" s="35">
        <f t="shared" si="14"/>
        <v>595200</v>
      </c>
      <c r="U131" s="35">
        <v>15</v>
      </c>
      <c r="V131" s="39">
        <f>T131*20%</f>
        <v>119040</v>
      </c>
      <c r="W131" s="35">
        <f t="shared" si="15"/>
        <v>476160</v>
      </c>
      <c r="X131" s="35">
        <f t="shared" si="16"/>
        <v>653620</v>
      </c>
      <c r="Y131" s="35">
        <v>0</v>
      </c>
      <c r="Z131" s="35">
        <v>50</v>
      </c>
      <c r="AA131" s="35">
        <v>0</v>
      </c>
      <c r="AB131" s="35">
        <v>0</v>
      </c>
    </row>
    <row r="132" spans="1:28" s="83" customFormat="1" ht="22.5" customHeight="1" x14ac:dyDescent="0.2">
      <c r="A132" s="35"/>
      <c r="B132" s="85" t="s">
        <v>14</v>
      </c>
      <c r="C132" s="35">
        <v>1943</v>
      </c>
      <c r="D132" s="35">
        <v>63</v>
      </c>
      <c r="E132" s="35" t="s">
        <v>1110</v>
      </c>
      <c r="F132" s="35">
        <v>1</v>
      </c>
      <c r="G132" s="35">
        <v>13</v>
      </c>
      <c r="H132" s="35">
        <v>2</v>
      </c>
      <c r="I132" s="35">
        <v>3</v>
      </c>
      <c r="J132" s="35">
        <f t="shared" si="12"/>
        <v>5403</v>
      </c>
      <c r="K132" s="35">
        <v>130</v>
      </c>
      <c r="L132" s="35">
        <f t="shared" si="13"/>
        <v>702390</v>
      </c>
      <c r="M132" s="35">
        <v>1</v>
      </c>
      <c r="N132" s="35"/>
      <c r="O132" s="35"/>
      <c r="P132" s="35"/>
      <c r="Q132" s="35"/>
      <c r="R132" s="35"/>
      <c r="S132" s="35"/>
      <c r="T132" s="35">
        <f t="shared" si="14"/>
        <v>0</v>
      </c>
      <c r="U132" s="35"/>
      <c r="V132" s="35"/>
      <c r="W132" s="35">
        <f t="shared" si="15"/>
        <v>0</v>
      </c>
      <c r="X132" s="35">
        <f t="shared" si="16"/>
        <v>702390</v>
      </c>
      <c r="Y132" s="35">
        <v>0</v>
      </c>
      <c r="Z132" s="35">
        <v>50</v>
      </c>
      <c r="AA132" s="35">
        <v>0</v>
      </c>
      <c r="AB132" s="35">
        <v>0</v>
      </c>
    </row>
    <row r="133" spans="1:28" s="83" customFormat="1" ht="22.5" customHeight="1" x14ac:dyDescent="0.2">
      <c r="A133" s="35"/>
      <c r="B133" s="85" t="s">
        <v>14</v>
      </c>
      <c r="C133" s="35">
        <v>1088</v>
      </c>
      <c r="D133" s="35">
        <v>87</v>
      </c>
      <c r="E133" s="35" t="s">
        <v>1111</v>
      </c>
      <c r="F133" s="35">
        <v>2</v>
      </c>
      <c r="G133" s="35"/>
      <c r="H133" s="35">
        <v>3</v>
      </c>
      <c r="I133" s="35">
        <v>46</v>
      </c>
      <c r="J133" s="35">
        <f t="shared" si="12"/>
        <v>346</v>
      </c>
      <c r="K133" s="35">
        <v>430</v>
      </c>
      <c r="L133" s="35">
        <f t="shared" si="13"/>
        <v>148780</v>
      </c>
      <c r="M133" s="35">
        <v>2</v>
      </c>
      <c r="N133" s="35" t="s">
        <v>27</v>
      </c>
      <c r="O133" s="35" t="s">
        <v>16</v>
      </c>
      <c r="P133" s="35"/>
      <c r="Q133" s="35">
        <v>106</v>
      </c>
      <c r="R133" s="35"/>
      <c r="S133" s="35">
        <v>6400</v>
      </c>
      <c r="T133" s="35">
        <f t="shared" si="14"/>
        <v>678400</v>
      </c>
      <c r="U133" s="35">
        <v>20</v>
      </c>
      <c r="V133" s="39">
        <f>T133*75%</f>
        <v>508800</v>
      </c>
      <c r="W133" s="35">
        <f t="shared" si="15"/>
        <v>169600</v>
      </c>
      <c r="X133" s="35">
        <f t="shared" si="16"/>
        <v>318380</v>
      </c>
      <c r="Y133" s="35">
        <v>0</v>
      </c>
      <c r="Z133" s="35">
        <v>50</v>
      </c>
      <c r="AA133" s="35">
        <v>0</v>
      </c>
      <c r="AB133" s="35">
        <v>0</v>
      </c>
    </row>
    <row r="134" spans="1:28" s="83" customFormat="1" ht="22.5" customHeight="1" x14ac:dyDescent="0.2">
      <c r="A134" s="35"/>
      <c r="B134" s="85" t="s">
        <v>52</v>
      </c>
      <c r="C134" s="35"/>
      <c r="D134" s="35"/>
      <c r="E134" s="35" t="s">
        <v>1111</v>
      </c>
      <c r="F134" s="35">
        <v>1</v>
      </c>
      <c r="G134" s="35">
        <v>34</v>
      </c>
      <c r="H134" s="35">
        <v>1</v>
      </c>
      <c r="I134" s="35">
        <v>60</v>
      </c>
      <c r="J134" s="35">
        <f t="shared" si="12"/>
        <v>13760</v>
      </c>
      <c r="K134" s="35">
        <v>75</v>
      </c>
      <c r="L134" s="35">
        <f t="shared" si="13"/>
        <v>1032000</v>
      </c>
      <c r="M134" s="35">
        <v>1</v>
      </c>
      <c r="N134" s="35"/>
      <c r="O134" s="35"/>
      <c r="P134" s="35"/>
      <c r="Q134" s="35"/>
      <c r="R134" s="35"/>
      <c r="S134" s="35"/>
      <c r="T134" s="35">
        <f t="shared" si="14"/>
        <v>0</v>
      </c>
      <c r="U134" s="35"/>
      <c r="V134" s="35"/>
      <c r="W134" s="35">
        <f t="shared" si="15"/>
        <v>0</v>
      </c>
      <c r="X134" s="35">
        <f t="shared" si="16"/>
        <v>1032000</v>
      </c>
      <c r="Y134" s="35">
        <v>0</v>
      </c>
      <c r="Z134" s="35">
        <v>0</v>
      </c>
      <c r="AA134" s="35">
        <v>1032000</v>
      </c>
      <c r="AB134" s="35">
        <v>0.01</v>
      </c>
    </row>
    <row r="135" spans="1:28" s="83" customFormat="1" ht="22.5" customHeight="1" x14ac:dyDescent="0.2">
      <c r="A135" s="35"/>
      <c r="B135" s="85" t="s">
        <v>14</v>
      </c>
      <c r="C135" s="35"/>
      <c r="D135" s="35"/>
      <c r="E135" s="35" t="s">
        <v>1112</v>
      </c>
      <c r="F135" s="35">
        <v>2</v>
      </c>
      <c r="G135" s="35"/>
      <c r="H135" s="35"/>
      <c r="I135" s="35"/>
      <c r="J135" s="35">
        <f t="shared" si="12"/>
        <v>0</v>
      </c>
      <c r="K135" s="35"/>
      <c r="L135" s="35">
        <f t="shared" si="13"/>
        <v>0</v>
      </c>
      <c r="M135" s="35">
        <v>2</v>
      </c>
      <c r="N135" s="35" t="s">
        <v>27</v>
      </c>
      <c r="O135" s="35" t="s">
        <v>16</v>
      </c>
      <c r="P135" s="35"/>
      <c r="Q135" s="35">
        <v>207</v>
      </c>
      <c r="R135" s="35"/>
      <c r="S135" s="35">
        <v>6400</v>
      </c>
      <c r="T135" s="35">
        <f t="shared" si="14"/>
        <v>1324800</v>
      </c>
      <c r="U135" s="35">
        <v>30</v>
      </c>
      <c r="V135" s="39">
        <f>T135*85%</f>
        <v>1126080</v>
      </c>
      <c r="W135" s="35">
        <f t="shared" si="15"/>
        <v>198720</v>
      </c>
      <c r="X135" s="35">
        <f t="shared" si="16"/>
        <v>198720</v>
      </c>
      <c r="Y135" s="35">
        <v>0</v>
      </c>
      <c r="Z135" s="35">
        <v>50</v>
      </c>
      <c r="AA135" s="35">
        <v>0</v>
      </c>
      <c r="AB135" s="35">
        <v>0</v>
      </c>
    </row>
    <row r="136" spans="1:28" s="83" customFormat="1" ht="22.5" customHeight="1" x14ac:dyDescent="0.2">
      <c r="A136" s="35"/>
      <c r="B136" s="85" t="s">
        <v>14</v>
      </c>
      <c r="C136" s="35">
        <v>1921</v>
      </c>
      <c r="D136" s="35">
        <v>35</v>
      </c>
      <c r="E136" s="35" t="s">
        <v>1112</v>
      </c>
      <c r="F136" s="35">
        <v>1</v>
      </c>
      <c r="G136" s="35">
        <v>19</v>
      </c>
      <c r="H136" s="35">
        <v>1</v>
      </c>
      <c r="I136" s="35">
        <v>90</v>
      </c>
      <c r="J136" s="35">
        <f t="shared" si="12"/>
        <v>7790</v>
      </c>
      <c r="K136" s="35">
        <v>75</v>
      </c>
      <c r="L136" s="35">
        <f t="shared" si="13"/>
        <v>584250</v>
      </c>
      <c r="M136" s="35">
        <v>1</v>
      </c>
      <c r="N136" s="35"/>
      <c r="O136" s="35"/>
      <c r="P136" s="35"/>
      <c r="Q136" s="35"/>
      <c r="R136" s="35"/>
      <c r="S136" s="35"/>
      <c r="T136" s="35">
        <f t="shared" si="14"/>
        <v>0</v>
      </c>
      <c r="U136" s="35"/>
      <c r="V136" s="35"/>
      <c r="W136" s="35">
        <f t="shared" si="15"/>
        <v>0</v>
      </c>
      <c r="X136" s="35">
        <f t="shared" si="16"/>
        <v>584250</v>
      </c>
      <c r="Y136" s="35">
        <v>0</v>
      </c>
      <c r="Z136" s="35">
        <v>50</v>
      </c>
      <c r="AA136" s="35">
        <v>0</v>
      </c>
      <c r="AB136" s="35">
        <v>0</v>
      </c>
    </row>
    <row r="137" spans="1:28" s="83" customFormat="1" ht="22.5" customHeight="1" x14ac:dyDescent="0.2">
      <c r="A137" s="35"/>
      <c r="B137" s="85" t="s">
        <v>14</v>
      </c>
      <c r="C137" s="35">
        <v>1086</v>
      </c>
      <c r="D137" s="35">
        <v>85</v>
      </c>
      <c r="E137" s="35" t="s">
        <v>1113</v>
      </c>
      <c r="F137" s="35">
        <v>2</v>
      </c>
      <c r="G137" s="35"/>
      <c r="H137" s="35"/>
      <c r="I137" s="35">
        <v>61</v>
      </c>
      <c r="J137" s="35">
        <f t="shared" si="12"/>
        <v>61</v>
      </c>
      <c r="K137" s="35">
        <v>430</v>
      </c>
      <c r="L137" s="35">
        <f t="shared" si="13"/>
        <v>26230</v>
      </c>
      <c r="M137" s="35">
        <v>2</v>
      </c>
      <c r="N137" s="35" t="s">
        <v>27</v>
      </c>
      <c r="O137" s="35" t="s">
        <v>16</v>
      </c>
      <c r="P137" s="35"/>
      <c r="Q137" s="35">
        <v>223</v>
      </c>
      <c r="R137" s="35"/>
      <c r="S137" s="35">
        <v>6400</v>
      </c>
      <c r="T137" s="35">
        <f t="shared" si="14"/>
        <v>1427200</v>
      </c>
      <c r="U137" s="35">
        <v>20</v>
      </c>
      <c r="V137" s="39">
        <f>T137*75%</f>
        <v>1070400</v>
      </c>
      <c r="W137" s="35">
        <f t="shared" si="15"/>
        <v>356800</v>
      </c>
      <c r="X137" s="35">
        <f t="shared" si="16"/>
        <v>383030</v>
      </c>
      <c r="Y137" s="35">
        <v>0</v>
      </c>
      <c r="Z137" s="35">
        <v>50</v>
      </c>
      <c r="AA137" s="35">
        <v>0</v>
      </c>
      <c r="AB137" s="35">
        <v>0</v>
      </c>
    </row>
    <row r="138" spans="1:28" s="83" customFormat="1" ht="22.5" customHeight="1" x14ac:dyDescent="0.2">
      <c r="A138" s="35"/>
      <c r="B138" s="85" t="s">
        <v>14</v>
      </c>
      <c r="C138" s="35">
        <v>2026</v>
      </c>
      <c r="D138" s="35">
        <v>128</v>
      </c>
      <c r="E138" s="35" t="s">
        <v>1113</v>
      </c>
      <c r="F138" s="35">
        <v>1</v>
      </c>
      <c r="G138" s="35">
        <v>6</v>
      </c>
      <c r="H138" s="35">
        <v>1</v>
      </c>
      <c r="I138" s="35">
        <v>83</v>
      </c>
      <c r="J138" s="35">
        <f t="shared" si="12"/>
        <v>2583</v>
      </c>
      <c r="K138" s="35">
        <v>100</v>
      </c>
      <c r="L138" s="35">
        <f t="shared" si="13"/>
        <v>258300</v>
      </c>
      <c r="M138" s="35">
        <v>1</v>
      </c>
      <c r="N138" s="35"/>
      <c r="O138" s="35"/>
      <c r="P138" s="35"/>
      <c r="Q138" s="35"/>
      <c r="R138" s="35"/>
      <c r="S138" s="35"/>
      <c r="T138" s="35">
        <f t="shared" si="14"/>
        <v>0</v>
      </c>
      <c r="U138" s="35"/>
      <c r="V138" s="35"/>
      <c r="W138" s="35">
        <f t="shared" si="15"/>
        <v>0</v>
      </c>
      <c r="X138" s="35">
        <f t="shared" si="16"/>
        <v>258300</v>
      </c>
      <c r="Y138" s="35">
        <v>0</v>
      </c>
      <c r="Z138" s="35">
        <v>50</v>
      </c>
      <c r="AA138" s="35">
        <v>0</v>
      </c>
      <c r="AB138" s="35">
        <v>0</v>
      </c>
    </row>
    <row r="139" spans="1:28" s="83" customFormat="1" ht="22.5" customHeight="1" x14ac:dyDescent="0.2">
      <c r="A139" s="35"/>
      <c r="B139" s="85" t="s">
        <v>14</v>
      </c>
      <c r="C139" s="35">
        <v>1094</v>
      </c>
      <c r="D139" s="35">
        <v>94</v>
      </c>
      <c r="E139" s="35" t="s">
        <v>1113</v>
      </c>
      <c r="F139" s="35">
        <v>1</v>
      </c>
      <c r="G139" s="35"/>
      <c r="H139" s="35"/>
      <c r="I139" s="35">
        <v>70</v>
      </c>
      <c r="J139" s="35">
        <f t="shared" si="12"/>
        <v>70</v>
      </c>
      <c r="K139" s="35">
        <v>430</v>
      </c>
      <c r="L139" s="35">
        <f t="shared" si="13"/>
        <v>30100</v>
      </c>
      <c r="M139" s="35">
        <v>1</v>
      </c>
      <c r="N139" s="35"/>
      <c r="O139" s="35"/>
      <c r="P139" s="35"/>
      <c r="Q139" s="35"/>
      <c r="R139" s="35"/>
      <c r="S139" s="35"/>
      <c r="T139" s="35">
        <f t="shared" si="14"/>
        <v>0</v>
      </c>
      <c r="U139" s="35"/>
      <c r="V139" s="35"/>
      <c r="W139" s="35">
        <f t="shared" si="15"/>
        <v>0</v>
      </c>
      <c r="X139" s="35">
        <f t="shared" si="16"/>
        <v>30100</v>
      </c>
      <c r="Y139" s="35">
        <v>0</v>
      </c>
      <c r="Z139" s="35">
        <v>50</v>
      </c>
      <c r="AA139" s="35">
        <v>0</v>
      </c>
      <c r="AB139" s="35">
        <v>0</v>
      </c>
    </row>
    <row r="140" spans="1:28" s="83" customFormat="1" ht="22.5" customHeight="1" x14ac:dyDescent="0.2">
      <c r="A140" s="35"/>
      <c r="B140" s="85" t="s">
        <v>14</v>
      </c>
      <c r="C140" s="35">
        <v>5623</v>
      </c>
      <c r="D140" s="35">
        <v>381</v>
      </c>
      <c r="E140" s="35" t="s">
        <v>1113</v>
      </c>
      <c r="F140" s="35">
        <v>1</v>
      </c>
      <c r="G140" s="35">
        <v>3</v>
      </c>
      <c r="H140" s="35">
        <v>1</v>
      </c>
      <c r="I140" s="35">
        <v>58</v>
      </c>
      <c r="J140" s="35">
        <f t="shared" si="12"/>
        <v>1358</v>
      </c>
      <c r="K140" s="35">
        <v>100</v>
      </c>
      <c r="L140" s="35">
        <f t="shared" si="13"/>
        <v>135800</v>
      </c>
      <c r="M140" s="35">
        <v>1</v>
      </c>
      <c r="N140" s="35"/>
      <c r="O140" s="35"/>
      <c r="P140" s="35"/>
      <c r="Q140" s="35"/>
      <c r="R140" s="35"/>
      <c r="S140" s="35"/>
      <c r="T140" s="35">
        <f t="shared" si="14"/>
        <v>0</v>
      </c>
      <c r="U140" s="35"/>
      <c r="V140" s="35"/>
      <c r="W140" s="35">
        <f t="shared" si="15"/>
        <v>0</v>
      </c>
      <c r="X140" s="35">
        <f t="shared" si="16"/>
        <v>135800</v>
      </c>
      <c r="Y140" s="35">
        <v>0</v>
      </c>
      <c r="Z140" s="35">
        <v>50</v>
      </c>
      <c r="AA140" s="35">
        <v>0</v>
      </c>
      <c r="AB140" s="35">
        <v>0</v>
      </c>
    </row>
    <row r="141" spans="1:28" s="83" customFormat="1" ht="22.5" customHeight="1" x14ac:dyDescent="0.2">
      <c r="A141" s="35"/>
      <c r="B141" s="85" t="s">
        <v>14</v>
      </c>
      <c r="C141" s="35">
        <v>1083</v>
      </c>
      <c r="D141" s="35">
        <v>82</v>
      </c>
      <c r="E141" s="35" t="s">
        <v>1114</v>
      </c>
      <c r="F141" s="35">
        <v>2</v>
      </c>
      <c r="G141" s="35"/>
      <c r="H141" s="35"/>
      <c r="I141" s="35">
        <v>70</v>
      </c>
      <c r="J141" s="35">
        <f t="shared" si="12"/>
        <v>70</v>
      </c>
      <c r="K141" s="35">
        <v>75</v>
      </c>
      <c r="L141" s="35">
        <f t="shared" si="13"/>
        <v>5250</v>
      </c>
      <c r="M141" s="35">
        <v>2</v>
      </c>
      <c r="N141" s="35" t="s">
        <v>27</v>
      </c>
      <c r="O141" s="35" t="s">
        <v>16</v>
      </c>
      <c r="P141" s="35"/>
      <c r="Q141" s="35">
        <v>96</v>
      </c>
      <c r="R141" s="35"/>
      <c r="S141" s="35">
        <v>6400</v>
      </c>
      <c r="T141" s="35">
        <f t="shared" si="14"/>
        <v>614400</v>
      </c>
      <c r="U141" s="35">
        <v>30</v>
      </c>
      <c r="V141" s="39">
        <f>T141*85%</f>
        <v>522240</v>
      </c>
      <c r="W141" s="35">
        <f t="shared" si="15"/>
        <v>92160</v>
      </c>
      <c r="X141" s="35">
        <f t="shared" si="16"/>
        <v>97410</v>
      </c>
      <c r="Y141" s="35">
        <v>0</v>
      </c>
      <c r="Z141" s="35">
        <v>50</v>
      </c>
      <c r="AA141" s="35">
        <v>0</v>
      </c>
      <c r="AB141" s="35">
        <v>0</v>
      </c>
    </row>
    <row r="142" spans="1:28" s="83" customFormat="1" ht="22.5" customHeight="1" x14ac:dyDescent="0.2">
      <c r="A142" s="35"/>
      <c r="B142" s="85" t="s">
        <v>14</v>
      </c>
      <c r="C142" s="35">
        <v>1924</v>
      </c>
      <c r="D142" s="35">
        <v>38</v>
      </c>
      <c r="E142" s="35" t="s">
        <v>1114</v>
      </c>
      <c r="F142" s="35">
        <v>1</v>
      </c>
      <c r="G142" s="35">
        <v>10</v>
      </c>
      <c r="H142" s="35">
        <v>1</v>
      </c>
      <c r="I142" s="35">
        <v>21</v>
      </c>
      <c r="J142" s="35">
        <f t="shared" si="12"/>
        <v>4121</v>
      </c>
      <c r="K142" s="35">
        <v>75</v>
      </c>
      <c r="L142" s="35">
        <f t="shared" si="13"/>
        <v>309075</v>
      </c>
      <c r="M142" s="35">
        <v>1</v>
      </c>
      <c r="N142" s="35"/>
      <c r="O142" s="35"/>
      <c r="P142" s="35"/>
      <c r="Q142" s="35"/>
      <c r="R142" s="35"/>
      <c r="S142" s="35"/>
      <c r="T142" s="35">
        <f t="shared" si="14"/>
        <v>0</v>
      </c>
      <c r="U142" s="35"/>
      <c r="V142" s="35"/>
      <c r="W142" s="35">
        <f t="shared" si="15"/>
        <v>0</v>
      </c>
      <c r="X142" s="35">
        <f t="shared" si="16"/>
        <v>309075</v>
      </c>
      <c r="Y142" s="35">
        <v>0</v>
      </c>
      <c r="Z142" s="35">
        <v>50</v>
      </c>
      <c r="AA142" s="35">
        <v>0</v>
      </c>
      <c r="AB142" s="35">
        <v>0</v>
      </c>
    </row>
    <row r="143" spans="1:28" s="83" customFormat="1" ht="22.5" customHeight="1" x14ac:dyDescent="0.2">
      <c r="A143" s="35"/>
      <c r="B143" s="85" t="s">
        <v>14</v>
      </c>
      <c r="C143" s="35">
        <v>4184</v>
      </c>
      <c r="D143" s="35">
        <v>8</v>
      </c>
      <c r="E143" s="35" t="s">
        <v>1114</v>
      </c>
      <c r="F143" s="35">
        <v>1</v>
      </c>
      <c r="G143" s="35"/>
      <c r="H143" s="35"/>
      <c r="I143" s="35">
        <v>68</v>
      </c>
      <c r="J143" s="35">
        <f t="shared" si="12"/>
        <v>68</v>
      </c>
      <c r="K143" s="35">
        <v>430</v>
      </c>
      <c r="L143" s="35">
        <f t="shared" si="13"/>
        <v>29240</v>
      </c>
      <c r="M143" s="35">
        <v>1</v>
      </c>
      <c r="N143" s="35"/>
      <c r="O143" s="35"/>
      <c r="P143" s="35"/>
      <c r="Q143" s="35"/>
      <c r="R143" s="35"/>
      <c r="S143" s="35"/>
      <c r="T143" s="35">
        <f t="shared" si="14"/>
        <v>0</v>
      </c>
      <c r="U143" s="35"/>
      <c r="V143" s="35"/>
      <c r="W143" s="35">
        <f t="shared" si="15"/>
        <v>0</v>
      </c>
      <c r="X143" s="35">
        <f t="shared" si="16"/>
        <v>29240</v>
      </c>
      <c r="Y143" s="35">
        <v>0</v>
      </c>
      <c r="Z143" s="35">
        <v>50</v>
      </c>
      <c r="AA143" s="35">
        <v>0</v>
      </c>
      <c r="AB143" s="35">
        <v>0</v>
      </c>
    </row>
    <row r="144" spans="1:28" s="83" customFormat="1" ht="22.5" customHeight="1" x14ac:dyDescent="0.2">
      <c r="A144" s="35"/>
      <c r="B144" s="85" t="s">
        <v>14</v>
      </c>
      <c r="C144" s="35">
        <v>1087</v>
      </c>
      <c r="D144" s="35">
        <v>86</v>
      </c>
      <c r="E144" s="35" t="s">
        <v>1115</v>
      </c>
      <c r="F144" s="35">
        <v>2</v>
      </c>
      <c r="G144" s="35"/>
      <c r="H144" s="35">
        <v>1</v>
      </c>
      <c r="I144" s="35">
        <v>9</v>
      </c>
      <c r="J144" s="35">
        <f t="shared" si="12"/>
        <v>109</v>
      </c>
      <c r="K144" s="35">
        <v>430</v>
      </c>
      <c r="L144" s="35">
        <f t="shared" si="13"/>
        <v>46870</v>
      </c>
      <c r="M144" s="35">
        <v>2</v>
      </c>
      <c r="N144" s="35" t="s">
        <v>27</v>
      </c>
      <c r="O144" s="35" t="s">
        <v>16</v>
      </c>
      <c r="P144" s="35"/>
      <c r="Q144" s="35">
        <v>265</v>
      </c>
      <c r="R144" s="35"/>
      <c r="S144" s="35">
        <v>6400</v>
      </c>
      <c r="T144" s="35">
        <f t="shared" si="14"/>
        <v>1696000</v>
      </c>
      <c r="U144" s="35">
        <v>30</v>
      </c>
      <c r="V144" s="39">
        <f>T144*85%</f>
        <v>1441600</v>
      </c>
      <c r="W144" s="35">
        <f t="shared" si="15"/>
        <v>254400</v>
      </c>
      <c r="X144" s="35">
        <f t="shared" si="16"/>
        <v>301270</v>
      </c>
      <c r="Y144" s="35">
        <v>0</v>
      </c>
      <c r="Z144" s="35">
        <v>50</v>
      </c>
      <c r="AA144" s="35">
        <v>0</v>
      </c>
      <c r="AB144" s="35">
        <v>0</v>
      </c>
    </row>
    <row r="145" spans="1:28" s="83" customFormat="1" ht="22.5" customHeight="1" x14ac:dyDescent="0.2">
      <c r="A145" s="35"/>
      <c r="B145" s="85" t="s">
        <v>14</v>
      </c>
      <c r="C145" s="35"/>
      <c r="D145" s="35">
        <v>78</v>
      </c>
      <c r="E145" s="35" t="s">
        <v>1115</v>
      </c>
      <c r="F145" s="35">
        <v>1</v>
      </c>
      <c r="G145" s="35"/>
      <c r="H145" s="35">
        <v>1</v>
      </c>
      <c r="I145" s="35">
        <v>3</v>
      </c>
      <c r="J145" s="35">
        <f t="shared" si="12"/>
        <v>103</v>
      </c>
      <c r="K145" s="35">
        <v>75</v>
      </c>
      <c r="L145" s="35">
        <f t="shared" si="13"/>
        <v>7725</v>
      </c>
      <c r="M145" s="35">
        <v>1</v>
      </c>
      <c r="N145" s="35"/>
      <c r="O145" s="35"/>
      <c r="P145" s="35"/>
      <c r="Q145" s="35"/>
      <c r="R145" s="35"/>
      <c r="S145" s="35"/>
      <c r="T145" s="35">
        <f t="shared" si="14"/>
        <v>0</v>
      </c>
      <c r="U145" s="35"/>
      <c r="V145" s="35"/>
      <c r="W145" s="35">
        <f t="shared" si="15"/>
        <v>0</v>
      </c>
      <c r="X145" s="35">
        <f t="shared" si="16"/>
        <v>7725</v>
      </c>
      <c r="Y145" s="35">
        <v>0</v>
      </c>
      <c r="Z145" s="35">
        <v>50</v>
      </c>
      <c r="AA145" s="35">
        <v>0</v>
      </c>
      <c r="AB145" s="35">
        <v>0</v>
      </c>
    </row>
    <row r="146" spans="1:28" s="83" customFormat="1" ht="22.5" customHeight="1" x14ac:dyDescent="0.2">
      <c r="A146" s="35"/>
      <c r="B146" s="85" t="s">
        <v>14</v>
      </c>
      <c r="C146" s="35">
        <v>5947</v>
      </c>
      <c r="D146" s="35">
        <v>45</v>
      </c>
      <c r="E146" s="35" t="s">
        <v>1115</v>
      </c>
      <c r="F146" s="35">
        <v>1</v>
      </c>
      <c r="G146" s="35"/>
      <c r="H146" s="35"/>
      <c r="I146" s="35">
        <v>93</v>
      </c>
      <c r="J146" s="35">
        <f t="shared" si="12"/>
        <v>93</v>
      </c>
      <c r="K146" s="35">
        <v>430</v>
      </c>
      <c r="L146" s="35">
        <f t="shared" si="13"/>
        <v>39990</v>
      </c>
      <c r="M146" s="35">
        <v>1</v>
      </c>
      <c r="N146" s="35"/>
      <c r="O146" s="35"/>
      <c r="P146" s="35"/>
      <c r="Q146" s="35"/>
      <c r="R146" s="35"/>
      <c r="S146" s="35"/>
      <c r="T146" s="35">
        <f t="shared" si="14"/>
        <v>0</v>
      </c>
      <c r="U146" s="35"/>
      <c r="V146" s="35"/>
      <c r="W146" s="35">
        <f t="shared" si="15"/>
        <v>0</v>
      </c>
      <c r="X146" s="35">
        <f t="shared" si="16"/>
        <v>39990</v>
      </c>
      <c r="Y146" s="35">
        <v>0</v>
      </c>
      <c r="Z146" s="35">
        <v>50</v>
      </c>
      <c r="AA146" s="35">
        <v>0</v>
      </c>
      <c r="AB146" s="35">
        <v>0</v>
      </c>
    </row>
    <row r="147" spans="1:28" s="83" customFormat="1" ht="22.5" customHeight="1" x14ac:dyDescent="0.2">
      <c r="A147" s="35"/>
      <c r="B147" s="85" t="s">
        <v>14</v>
      </c>
      <c r="C147" s="35">
        <v>3595</v>
      </c>
      <c r="D147" s="35">
        <v>274</v>
      </c>
      <c r="E147" s="35" t="s">
        <v>1116</v>
      </c>
      <c r="F147" s="35">
        <v>1</v>
      </c>
      <c r="G147" s="35"/>
      <c r="H147" s="35">
        <v>1</v>
      </c>
      <c r="I147" s="35">
        <v>18</v>
      </c>
      <c r="J147" s="35">
        <f t="shared" si="12"/>
        <v>118</v>
      </c>
      <c r="K147" s="35">
        <v>430</v>
      </c>
      <c r="L147" s="35">
        <f t="shared" si="13"/>
        <v>50740</v>
      </c>
      <c r="M147" s="35">
        <v>1</v>
      </c>
      <c r="N147" s="35"/>
      <c r="O147" s="35"/>
      <c r="P147" s="35"/>
      <c r="Q147" s="35"/>
      <c r="R147" s="35"/>
      <c r="S147" s="35"/>
      <c r="T147" s="35">
        <f t="shared" si="14"/>
        <v>0</v>
      </c>
      <c r="U147" s="35"/>
      <c r="V147" s="35"/>
      <c r="W147" s="35">
        <f t="shared" si="15"/>
        <v>0</v>
      </c>
      <c r="X147" s="35">
        <f t="shared" si="16"/>
        <v>50740</v>
      </c>
      <c r="Y147" s="35">
        <v>0</v>
      </c>
      <c r="Z147" s="35">
        <v>50</v>
      </c>
      <c r="AA147" s="35">
        <v>0</v>
      </c>
      <c r="AB147" s="35">
        <v>0</v>
      </c>
    </row>
    <row r="148" spans="1:28" s="83" customFormat="1" ht="22.5" customHeight="1" x14ac:dyDescent="0.2">
      <c r="A148" s="35"/>
      <c r="B148" s="85" t="s">
        <v>14</v>
      </c>
      <c r="C148" s="35">
        <v>5828</v>
      </c>
      <c r="D148" s="35">
        <v>36</v>
      </c>
      <c r="E148" s="35" t="s">
        <v>1117</v>
      </c>
      <c r="F148" s="35">
        <v>2</v>
      </c>
      <c r="G148" s="35"/>
      <c r="H148" s="35">
        <v>2</v>
      </c>
      <c r="I148" s="35">
        <v>39</v>
      </c>
      <c r="J148" s="35">
        <f t="shared" si="12"/>
        <v>239</v>
      </c>
      <c r="K148" s="35">
        <v>430</v>
      </c>
      <c r="L148" s="35">
        <f t="shared" si="13"/>
        <v>102770</v>
      </c>
      <c r="M148" s="35">
        <v>2</v>
      </c>
      <c r="N148" s="35" t="s">
        <v>27</v>
      </c>
      <c r="O148" s="35" t="s">
        <v>16</v>
      </c>
      <c r="P148" s="35"/>
      <c r="Q148" s="35">
        <v>159</v>
      </c>
      <c r="R148" s="35"/>
      <c r="S148" s="35">
        <v>6400</v>
      </c>
      <c r="T148" s="35">
        <f t="shared" si="14"/>
        <v>1017600</v>
      </c>
      <c r="U148" s="35">
        <v>30</v>
      </c>
      <c r="V148" s="39">
        <f>T148*85%</f>
        <v>864960</v>
      </c>
      <c r="W148" s="35">
        <f t="shared" si="15"/>
        <v>152640</v>
      </c>
      <c r="X148" s="35">
        <f t="shared" si="16"/>
        <v>255410</v>
      </c>
      <c r="Y148" s="35">
        <v>0</v>
      </c>
      <c r="Z148" s="35">
        <v>50</v>
      </c>
      <c r="AA148" s="35">
        <v>0</v>
      </c>
      <c r="AB148" s="35">
        <v>0</v>
      </c>
    </row>
    <row r="149" spans="1:28" s="83" customFormat="1" ht="22.5" customHeight="1" x14ac:dyDescent="0.2">
      <c r="A149" s="35"/>
      <c r="B149" s="85" t="s">
        <v>14</v>
      </c>
      <c r="C149" s="35">
        <v>4453</v>
      </c>
      <c r="D149" s="35">
        <v>308</v>
      </c>
      <c r="E149" s="35" t="s">
        <v>1117</v>
      </c>
      <c r="F149" s="35">
        <v>1</v>
      </c>
      <c r="G149" s="35">
        <v>12</v>
      </c>
      <c r="H149" s="35">
        <v>1</v>
      </c>
      <c r="I149" s="35">
        <v>67</v>
      </c>
      <c r="J149" s="35">
        <f t="shared" si="12"/>
        <v>4967</v>
      </c>
      <c r="K149" s="35">
        <v>75</v>
      </c>
      <c r="L149" s="35">
        <f t="shared" si="13"/>
        <v>372525</v>
      </c>
      <c r="M149" s="35">
        <v>1</v>
      </c>
      <c r="N149" s="35"/>
      <c r="O149" s="35"/>
      <c r="P149" s="35"/>
      <c r="Q149" s="35"/>
      <c r="R149" s="35"/>
      <c r="S149" s="35"/>
      <c r="T149" s="35">
        <f t="shared" si="14"/>
        <v>0</v>
      </c>
      <c r="U149" s="35"/>
      <c r="V149" s="35"/>
      <c r="W149" s="35">
        <f t="shared" si="15"/>
        <v>0</v>
      </c>
      <c r="X149" s="35">
        <f t="shared" si="16"/>
        <v>372525</v>
      </c>
      <c r="Y149" s="35">
        <v>0</v>
      </c>
      <c r="Z149" s="35">
        <v>50</v>
      </c>
      <c r="AA149" s="35">
        <v>0</v>
      </c>
      <c r="AB149" s="35">
        <v>0</v>
      </c>
    </row>
    <row r="150" spans="1:28" s="83" customFormat="1" ht="22.5" customHeight="1" x14ac:dyDescent="0.2">
      <c r="A150" s="35"/>
      <c r="B150" s="85" t="s">
        <v>14</v>
      </c>
      <c r="C150" s="35">
        <v>1089</v>
      </c>
      <c r="D150" s="35">
        <v>88</v>
      </c>
      <c r="E150" s="35" t="s">
        <v>1118</v>
      </c>
      <c r="F150" s="35">
        <v>2</v>
      </c>
      <c r="G150" s="35"/>
      <c r="H150" s="35"/>
      <c r="I150" s="35">
        <v>91</v>
      </c>
      <c r="J150" s="35">
        <f t="shared" si="12"/>
        <v>91</v>
      </c>
      <c r="K150" s="35">
        <v>430</v>
      </c>
      <c r="L150" s="35">
        <f t="shared" si="13"/>
        <v>39130</v>
      </c>
      <c r="M150" s="35">
        <v>2</v>
      </c>
      <c r="N150" s="35" t="s">
        <v>27</v>
      </c>
      <c r="O150" s="35" t="s">
        <v>16</v>
      </c>
      <c r="P150" s="35"/>
      <c r="Q150" s="35">
        <v>246</v>
      </c>
      <c r="R150" s="35"/>
      <c r="S150" s="35">
        <v>6400</v>
      </c>
      <c r="T150" s="35">
        <f t="shared" si="14"/>
        <v>1574400</v>
      </c>
      <c r="U150" s="35">
        <v>30</v>
      </c>
      <c r="V150" s="39">
        <f>T150*85%</f>
        <v>1338240</v>
      </c>
      <c r="W150" s="35">
        <f t="shared" si="15"/>
        <v>236160</v>
      </c>
      <c r="X150" s="35">
        <f t="shared" si="16"/>
        <v>275290</v>
      </c>
      <c r="Y150" s="35">
        <v>0</v>
      </c>
      <c r="Z150" s="35">
        <v>50</v>
      </c>
      <c r="AA150" s="35">
        <v>0</v>
      </c>
      <c r="AB150" s="35">
        <v>0</v>
      </c>
    </row>
    <row r="151" spans="1:28" s="83" customFormat="1" ht="22.5" customHeight="1" x14ac:dyDescent="0.2">
      <c r="A151" s="35"/>
      <c r="B151" s="85" t="s">
        <v>14</v>
      </c>
      <c r="C151" s="35">
        <v>1704</v>
      </c>
      <c r="D151" s="35">
        <v>376</v>
      </c>
      <c r="E151" s="35" t="s">
        <v>1118</v>
      </c>
      <c r="F151" s="35">
        <v>1</v>
      </c>
      <c r="G151" s="35">
        <v>9</v>
      </c>
      <c r="H151" s="35">
        <v>3</v>
      </c>
      <c r="I151" s="35">
        <v>49</v>
      </c>
      <c r="J151" s="35">
        <f t="shared" si="12"/>
        <v>3949</v>
      </c>
      <c r="K151" s="35">
        <v>75</v>
      </c>
      <c r="L151" s="35">
        <f t="shared" si="13"/>
        <v>296175</v>
      </c>
      <c r="M151" s="35">
        <v>1</v>
      </c>
      <c r="N151" s="35"/>
      <c r="O151" s="35"/>
      <c r="P151" s="35"/>
      <c r="Q151" s="35"/>
      <c r="R151" s="35"/>
      <c r="S151" s="35"/>
      <c r="T151" s="35">
        <f t="shared" si="14"/>
        <v>0</v>
      </c>
      <c r="U151" s="35"/>
      <c r="V151" s="35"/>
      <c r="W151" s="35">
        <f t="shared" si="15"/>
        <v>0</v>
      </c>
      <c r="X151" s="35">
        <f t="shared" si="16"/>
        <v>296175</v>
      </c>
      <c r="Y151" s="35">
        <v>0</v>
      </c>
      <c r="Z151" s="35">
        <v>50</v>
      </c>
      <c r="AA151" s="35">
        <v>0</v>
      </c>
      <c r="AB151" s="35">
        <v>0</v>
      </c>
    </row>
    <row r="152" spans="1:28" s="83" customFormat="1" ht="22.5" customHeight="1" x14ac:dyDescent="0.2">
      <c r="A152" s="35"/>
      <c r="B152" s="85" t="s">
        <v>14</v>
      </c>
      <c r="C152" s="35">
        <v>1071</v>
      </c>
      <c r="D152" s="35">
        <v>69</v>
      </c>
      <c r="E152" s="35" t="s">
        <v>1118</v>
      </c>
      <c r="F152" s="35">
        <v>1</v>
      </c>
      <c r="G152" s="35"/>
      <c r="H152" s="35">
        <v>1</v>
      </c>
      <c r="I152" s="35">
        <v>6</v>
      </c>
      <c r="J152" s="35">
        <f t="shared" si="12"/>
        <v>106</v>
      </c>
      <c r="K152" s="35">
        <v>430</v>
      </c>
      <c r="L152" s="35">
        <f t="shared" si="13"/>
        <v>45580</v>
      </c>
      <c r="M152" s="35">
        <v>1</v>
      </c>
      <c r="N152" s="35"/>
      <c r="O152" s="35"/>
      <c r="P152" s="35"/>
      <c r="Q152" s="35"/>
      <c r="R152" s="35"/>
      <c r="S152" s="35"/>
      <c r="T152" s="35">
        <f t="shared" si="14"/>
        <v>0</v>
      </c>
      <c r="U152" s="35"/>
      <c r="V152" s="35"/>
      <c r="W152" s="35">
        <f t="shared" si="15"/>
        <v>0</v>
      </c>
      <c r="X152" s="35">
        <f t="shared" si="16"/>
        <v>45580</v>
      </c>
      <c r="Y152" s="35">
        <v>0</v>
      </c>
      <c r="Z152" s="35">
        <v>50</v>
      </c>
      <c r="AA152" s="35">
        <v>0</v>
      </c>
      <c r="AB152" s="35">
        <v>0</v>
      </c>
    </row>
    <row r="153" spans="1:28" s="83" customFormat="1" ht="22.5" customHeight="1" x14ac:dyDescent="0.2">
      <c r="A153" s="35"/>
      <c r="B153" s="85" t="s">
        <v>45</v>
      </c>
      <c r="C153" s="35">
        <v>3292</v>
      </c>
      <c r="D153" s="35">
        <v>38</v>
      </c>
      <c r="E153" s="35" t="s">
        <v>1120</v>
      </c>
      <c r="F153" s="35">
        <v>2</v>
      </c>
      <c r="G153" s="35"/>
      <c r="H153" s="35"/>
      <c r="I153" s="35">
        <v>72</v>
      </c>
      <c r="J153" s="35">
        <f t="shared" ref="J153:J196" si="17">G153*400+H153*100+I153</f>
        <v>72</v>
      </c>
      <c r="K153" s="35">
        <v>75</v>
      </c>
      <c r="L153" s="35">
        <f t="shared" ref="L153:L196" si="18">J153*K153</f>
        <v>5400</v>
      </c>
      <c r="M153" s="35">
        <v>2</v>
      </c>
      <c r="N153" s="35" t="s">
        <v>27</v>
      </c>
      <c r="O153" s="35" t="s">
        <v>16</v>
      </c>
      <c r="P153" s="35"/>
      <c r="Q153" s="35">
        <v>180</v>
      </c>
      <c r="R153" s="35"/>
      <c r="S153" s="35">
        <v>6400</v>
      </c>
      <c r="T153" s="35">
        <f t="shared" ref="T153:T196" si="19">Q153*S153</f>
        <v>1152000</v>
      </c>
      <c r="U153" s="35">
        <v>20</v>
      </c>
      <c r="V153" s="39">
        <f>T153*75%</f>
        <v>864000</v>
      </c>
      <c r="W153" s="35">
        <f t="shared" ref="W153:W196" si="20">T153-V153</f>
        <v>288000</v>
      </c>
      <c r="X153" s="35">
        <f t="shared" ref="X153:X196" si="21">L153+W153</f>
        <v>293400</v>
      </c>
      <c r="Y153" s="35">
        <v>0</v>
      </c>
      <c r="Z153" s="35">
        <v>0</v>
      </c>
      <c r="AA153" s="35">
        <v>293400</v>
      </c>
      <c r="AB153" s="35">
        <v>0.02</v>
      </c>
    </row>
    <row r="154" spans="1:28" s="83" customFormat="1" ht="22.5" customHeight="1" x14ac:dyDescent="0.2">
      <c r="A154" s="35"/>
      <c r="B154" s="85" t="s">
        <v>14</v>
      </c>
      <c r="C154" s="35">
        <v>5281</v>
      </c>
      <c r="D154" s="35">
        <v>29</v>
      </c>
      <c r="E154" s="35" t="s">
        <v>1120</v>
      </c>
      <c r="F154" s="35">
        <v>1</v>
      </c>
      <c r="G154" s="35">
        <v>11</v>
      </c>
      <c r="H154" s="35">
        <v>2</v>
      </c>
      <c r="I154" s="35">
        <v>61</v>
      </c>
      <c r="J154" s="35">
        <f t="shared" si="17"/>
        <v>4661</v>
      </c>
      <c r="K154" s="35">
        <v>100</v>
      </c>
      <c r="L154" s="35">
        <f t="shared" si="18"/>
        <v>466100</v>
      </c>
      <c r="M154" s="35">
        <v>1</v>
      </c>
      <c r="N154" s="35"/>
      <c r="O154" s="35"/>
      <c r="P154" s="35"/>
      <c r="Q154" s="35"/>
      <c r="R154" s="35"/>
      <c r="S154" s="35"/>
      <c r="T154" s="35">
        <f t="shared" si="19"/>
        <v>0</v>
      </c>
      <c r="U154" s="35"/>
      <c r="V154" s="35"/>
      <c r="W154" s="35">
        <f t="shared" si="20"/>
        <v>0</v>
      </c>
      <c r="X154" s="35">
        <f t="shared" si="21"/>
        <v>466100</v>
      </c>
      <c r="Y154" s="35">
        <v>0</v>
      </c>
      <c r="Z154" s="35">
        <v>50</v>
      </c>
      <c r="AA154" s="35">
        <v>0</v>
      </c>
      <c r="AB154" s="35">
        <v>0</v>
      </c>
    </row>
    <row r="155" spans="1:28" s="83" customFormat="1" ht="22.5" customHeight="1" x14ac:dyDescent="0.2">
      <c r="A155" s="35"/>
      <c r="B155" s="85" t="s">
        <v>14</v>
      </c>
      <c r="C155" s="35">
        <v>4710</v>
      </c>
      <c r="D155" s="35">
        <v>21</v>
      </c>
      <c r="E155" s="35" t="s">
        <v>1121</v>
      </c>
      <c r="F155" s="35">
        <v>1</v>
      </c>
      <c r="G155" s="35"/>
      <c r="H155" s="35"/>
      <c r="I155" s="35">
        <v>48</v>
      </c>
      <c r="J155" s="35">
        <f t="shared" si="17"/>
        <v>48</v>
      </c>
      <c r="K155" s="35">
        <v>430</v>
      </c>
      <c r="L155" s="35">
        <f t="shared" si="18"/>
        <v>20640</v>
      </c>
      <c r="M155" s="35">
        <v>1</v>
      </c>
      <c r="N155" s="35" t="s">
        <v>27</v>
      </c>
      <c r="O155" s="35" t="s">
        <v>55</v>
      </c>
      <c r="P155" s="35"/>
      <c r="Q155" s="35">
        <v>54</v>
      </c>
      <c r="R155" s="35"/>
      <c r="S155" s="35">
        <v>6400</v>
      </c>
      <c r="T155" s="35">
        <f t="shared" si="19"/>
        <v>345600</v>
      </c>
      <c r="U155" s="35">
        <v>10</v>
      </c>
      <c r="V155" s="39">
        <f>T155*10%</f>
        <v>34560</v>
      </c>
      <c r="W155" s="35">
        <f t="shared" si="20"/>
        <v>311040</v>
      </c>
      <c r="X155" s="35">
        <f t="shared" si="21"/>
        <v>331680</v>
      </c>
      <c r="Y155" s="35">
        <v>0</v>
      </c>
      <c r="Z155" s="35">
        <v>50</v>
      </c>
      <c r="AA155" s="35">
        <v>0</v>
      </c>
      <c r="AB155" s="35">
        <v>0</v>
      </c>
    </row>
    <row r="156" spans="1:28" s="83" customFormat="1" ht="22.5" customHeight="1" x14ac:dyDescent="0.2">
      <c r="A156" s="35"/>
      <c r="B156" s="85" t="s">
        <v>14</v>
      </c>
      <c r="C156" s="35">
        <v>1052</v>
      </c>
      <c r="D156" s="35">
        <v>49</v>
      </c>
      <c r="E156" s="35" t="s">
        <v>1122</v>
      </c>
      <c r="F156" s="35">
        <v>2</v>
      </c>
      <c r="G156" s="35"/>
      <c r="H156" s="35"/>
      <c r="I156" s="35">
        <v>55</v>
      </c>
      <c r="J156" s="35">
        <f t="shared" si="17"/>
        <v>55</v>
      </c>
      <c r="K156" s="35">
        <v>430</v>
      </c>
      <c r="L156" s="35">
        <f t="shared" si="18"/>
        <v>23650</v>
      </c>
      <c r="M156" s="35">
        <v>2</v>
      </c>
      <c r="N156" s="35" t="s">
        <v>27</v>
      </c>
      <c r="O156" s="35" t="s">
        <v>16</v>
      </c>
      <c r="P156" s="35"/>
      <c r="Q156" s="35">
        <v>165</v>
      </c>
      <c r="R156" s="35"/>
      <c r="S156" s="35">
        <v>6400</v>
      </c>
      <c r="T156" s="35">
        <f t="shared" si="19"/>
        <v>1056000</v>
      </c>
      <c r="U156" s="35">
        <v>15</v>
      </c>
      <c r="V156" s="39">
        <f>T156*50%</f>
        <v>528000</v>
      </c>
      <c r="W156" s="35">
        <f t="shared" si="20"/>
        <v>528000</v>
      </c>
      <c r="X156" s="35">
        <f t="shared" si="21"/>
        <v>551650</v>
      </c>
      <c r="Y156" s="35">
        <v>0</v>
      </c>
      <c r="Z156" s="35">
        <v>50</v>
      </c>
      <c r="AA156" s="35">
        <v>0</v>
      </c>
      <c r="AB156" s="35">
        <v>0</v>
      </c>
    </row>
    <row r="157" spans="1:28" s="83" customFormat="1" ht="22.5" customHeight="1" x14ac:dyDescent="0.2">
      <c r="A157" s="35"/>
      <c r="B157" s="85" t="s">
        <v>14</v>
      </c>
      <c r="C157" s="35">
        <v>2028</v>
      </c>
      <c r="D157" s="35">
        <v>130</v>
      </c>
      <c r="E157" s="35" t="s">
        <v>1122</v>
      </c>
      <c r="F157" s="35">
        <v>1</v>
      </c>
      <c r="G157" s="35">
        <v>22</v>
      </c>
      <c r="H157" s="35">
        <v>1</v>
      </c>
      <c r="I157" s="35">
        <v>53</v>
      </c>
      <c r="J157" s="35">
        <f t="shared" si="17"/>
        <v>8953</v>
      </c>
      <c r="K157" s="35">
        <v>100</v>
      </c>
      <c r="L157" s="35">
        <f t="shared" si="18"/>
        <v>895300</v>
      </c>
      <c r="M157" s="35">
        <v>1</v>
      </c>
      <c r="N157" s="35"/>
      <c r="O157" s="35"/>
      <c r="P157" s="35"/>
      <c r="Q157" s="35"/>
      <c r="R157" s="35"/>
      <c r="S157" s="35"/>
      <c r="T157" s="35">
        <f t="shared" si="19"/>
        <v>0</v>
      </c>
      <c r="U157" s="35"/>
      <c r="V157" s="35"/>
      <c r="W157" s="35">
        <f t="shared" si="20"/>
        <v>0</v>
      </c>
      <c r="X157" s="35">
        <f t="shared" si="21"/>
        <v>895300</v>
      </c>
      <c r="Y157" s="35">
        <v>0</v>
      </c>
      <c r="Z157" s="35">
        <v>50</v>
      </c>
      <c r="AA157" s="35">
        <v>0</v>
      </c>
      <c r="AB157" s="35">
        <v>0</v>
      </c>
    </row>
    <row r="158" spans="1:28" s="83" customFormat="1" ht="22.5" customHeight="1" x14ac:dyDescent="0.2">
      <c r="A158" s="35"/>
      <c r="B158" s="85" t="s">
        <v>14</v>
      </c>
      <c r="C158" s="35"/>
      <c r="D158" s="35">
        <v>63</v>
      </c>
      <c r="E158" s="35" t="s">
        <v>1123</v>
      </c>
      <c r="F158" s="35">
        <v>2</v>
      </c>
      <c r="G158" s="35"/>
      <c r="H158" s="35">
        <v>1</v>
      </c>
      <c r="I158" s="35">
        <v>84</v>
      </c>
      <c r="J158" s="35">
        <f t="shared" si="17"/>
        <v>184</v>
      </c>
      <c r="K158" s="35">
        <v>430</v>
      </c>
      <c r="L158" s="35">
        <f t="shared" si="18"/>
        <v>79120</v>
      </c>
      <c r="M158" s="35">
        <v>2</v>
      </c>
      <c r="N158" s="35" t="s">
        <v>27</v>
      </c>
      <c r="O158" s="35" t="s">
        <v>16</v>
      </c>
      <c r="P158" s="35"/>
      <c r="Q158" s="35">
        <v>153</v>
      </c>
      <c r="R158" s="35"/>
      <c r="S158" s="35">
        <v>6400</v>
      </c>
      <c r="T158" s="35">
        <f t="shared" si="19"/>
        <v>979200</v>
      </c>
      <c r="U158" s="35">
        <v>20</v>
      </c>
      <c r="V158" s="39">
        <f>T158*75%</f>
        <v>734400</v>
      </c>
      <c r="W158" s="35">
        <f t="shared" si="20"/>
        <v>244800</v>
      </c>
      <c r="X158" s="35">
        <f t="shared" si="21"/>
        <v>323920</v>
      </c>
      <c r="Y158" s="35">
        <v>0</v>
      </c>
      <c r="Z158" s="35">
        <v>50</v>
      </c>
      <c r="AA158" s="35">
        <v>0</v>
      </c>
      <c r="AB158" s="35">
        <v>0</v>
      </c>
    </row>
    <row r="159" spans="1:28" s="83" customFormat="1" ht="22.5" customHeight="1" x14ac:dyDescent="0.2">
      <c r="A159" s="35"/>
      <c r="B159" s="85" t="s">
        <v>14</v>
      </c>
      <c r="C159" s="35">
        <v>2075</v>
      </c>
      <c r="D159" s="35">
        <v>182</v>
      </c>
      <c r="E159" s="35" t="s">
        <v>1123</v>
      </c>
      <c r="F159" s="35">
        <v>1</v>
      </c>
      <c r="G159" s="35">
        <v>17</v>
      </c>
      <c r="H159" s="35"/>
      <c r="I159" s="35">
        <v>72</v>
      </c>
      <c r="J159" s="35">
        <f t="shared" si="17"/>
        <v>6872</v>
      </c>
      <c r="K159" s="35">
        <v>180</v>
      </c>
      <c r="L159" s="35">
        <f t="shared" si="18"/>
        <v>1236960</v>
      </c>
      <c r="M159" s="35">
        <v>1</v>
      </c>
      <c r="N159" s="35"/>
      <c r="O159" s="35"/>
      <c r="P159" s="35"/>
      <c r="Q159" s="35"/>
      <c r="R159" s="35"/>
      <c r="S159" s="35"/>
      <c r="T159" s="35">
        <f t="shared" si="19"/>
        <v>0</v>
      </c>
      <c r="U159" s="35"/>
      <c r="V159" s="35"/>
      <c r="W159" s="35">
        <f t="shared" si="20"/>
        <v>0</v>
      </c>
      <c r="X159" s="35">
        <f t="shared" si="21"/>
        <v>1236960</v>
      </c>
      <c r="Y159" s="35">
        <v>0</v>
      </c>
      <c r="Z159" s="35">
        <v>50</v>
      </c>
      <c r="AA159" s="35">
        <v>0</v>
      </c>
      <c r="AB159" s="35">
        <v>0</v>
      </c>
    </row>
    <row r="160" spans="1:28" s="83" customFormat="1" ht="22.5" customHeight="1" x14ac:dyDescent="0.2">
      <c r="A160" s="35"/>
      <c r="B160" s="85" t="s">
        <v>14</v>
      </c>
      <c r="C160" s="35">
        <v>3849</v>
      </c>
      <c r="D160" s="35">
        <v>292</v>
      </c>
      <c r="E160" s="35" t="s">
        <v>1124</v>
      </c>
      <c r="F160" s="35">
        <v>2</v>
      </c>
      <c r="G160" s="35"/>
      <c r="H160" s="35">
        <v>1</v>
      </c>
      <c r="I160" s="35">
        <v>99</v>
      </c>
      <c r="J160" s="35">
        <f t="shared" si="17"/>
        <v>199</v>
      </c>
      <c r="K160" s="35">
        <v>430</v>
      </c>
      <c r="L160" s="35">
        <f t="shared" si="18"/>
        <v>85570</v>
      </c>
      <c r="M160" s="35">
        <v>2</v>
      </c>
      <c r="N160" s="35" t="s">
        <v>27</v>
      </c>
      <c r="O160" s="35" t="s">
        <v>16</v>
      </c>
      <c r="P160" s="35"/>
      <c r="Q160" s="35">
        <v>152</v>
      </c>
      <c r="R160" s="35"/>
      <c r="S160" s="35">
        <v>6400</v>
      </c>
      <c r="T160" s="35">
        <f t="shared" si="19"/>
        <v>972800</v>
      </c>
      <c r="U160" s="35">
        <v>30</v>
      </c>
      <c r="V160" s="39">
        <f>T160*85%</f>
        <v>826880</v>
      </c>
      <c r="W160" s="35">
        <f t="shared" si="20"/>
        <v>145920</v>
      </c>
      <c r="X160" s="35">
        <f t="shared" si="21"/>
        <v>231490</v>
      </c>
      <c r="Y160" s="35">
        <v>0</v>
      </c>
      <c r="Z160" s="35">
        <v>50</v>
      </c>
      <c r="AA160" s="35">
        <v>0</v>
      </c>
      <c r="AB160" s="35">
        <v>0</v>
      </c>
    </row>
    <row r="161" spans="1:28" s="83" customFormat="1" ht="22.5" customHeight="1" x14ac:dyDescent="0.2">
      <c r="A161" s="35"/>
      <c r="B161" s="85" t="s">
        <v>14</v>
      </c>
      <c r="C161" s="35">
        <v>5272</v>
      </c>
      <c r="D161" s="35">
        <v>121</v>
      </c>
      <c r="E161" s="35" t="s">
        <v>1124</v>
      </c>
      <c r="F161" s="35">
        <v>1</v>
      </c>
      <c r="G161" s="35">
        <v>5</v>
      </c>
      <c r="H161" s="35">
        <v>2</v>
      </c>
      <c r="I161" s="35">
        <v>74</v>
      </c>
      <c r="J161" s="35">
        <f t="shared" si="17"/>
        <v>2274</v>
      </c>
      <c r="K161" s="35">
        <v>100</v>
      </c>
      <c r="L161" s="35">
        <f t="shared" si="18"/>
        <v>227400</v>
      </c>
      <c r="M161" s="35">
        <v>1</v>
      </c>
      <c r="N161" s="35"/>
      <c r="O161" s="35"/>
      <c r="P161" s="35"/>
      <c r="Q161" s="35"/>
      <c r="R161" s="35"/>
      <c r="S161" s="35"/>
      <c r="T161" s="35">
        <f t="shared" si="19"/>
        <v>0</v>
      </c>
      <c r="U161" s="35"/>
      <c r="V161" s="35"/>
      <c r="W161" s="35">
        <f t="shared" si="20"/>
        <v>0</v>
      </c>
      <c r="X161" s="35">
        <f t="shared" si="21"/>
        <v>227400</v>
      </c>
      <c r="Y161" s="35">
        <v>0</v>
      </c>
      <c r="Z161" s="35">
        <v>50</v>
      </c>
      <c r="AA161" s="35">
        <v>0</v>
      </c>
      <c r="AB161" s="35">
        <v>0</v>
      </c>
    </row>
    <row r="162" spans="1:28" s="83" customFormat="1" ht="22.5" customHeight="1" x14ac:dyDescent="0.2">
      <c r="A162" s="35"/>
      <c r="B162" s="85" t="s">
        <v>14</v>
      </c>
      <c r="C162" s="35">
        <v>1081</v>
      </c>
      <c r="D162" s="35">
        <v>80</v>
      </c>
      <c r="E162" s="35" t="s">
        <v>1125</v>
      </c>
      <c r="F162" s="35">
        <v>2</v>
      </c>
      <c r="G162" s="35"/>
      <c r="H162" s="35">
        <v>1</v>
      </c>
      <c r="I162" s="35">
        <v>24</v>
      </c>
      <c r="J162" s="35">
        <f t="shared" si="17"/>
        <v>124</v>
      </c>
      <c r="K162" s="35">
        <v>430</v>
      </c>
      <c r="L162" s="35">
        <f t="shared" si="18"/>
        <v>53320</v>
      </c>
      <c r="M162" s="35">
        <v>2</v>
      </c>
      <c r="N162" s="35" t="s">
        <v>27</v>
      </c>
      <c r="O162" s="35" t="s">
        <v>35</v>
      </c>
      <c r="P162" s="35"/>
      <c r="Q162" s="35">
        <v>122</v>
      </c>
      <c r="R162" s="35"/>
      <c r="S162" s="35">
        <v>6400</v>
      </c>
      <c r="T162" s="35">
        <f t="shared" si="19"/>
        <v>780800</v>
      </c>
      <c r="U162" s="35">
        <v>10</v>
      </c>
      <c r="V162" s="39">
        <f>T162*30%</f>
        <v>234240</v>
      </c>
      <c r="W162" s="35">
        <f t="shared" si="20"/>
        <v>546560</v>
      </c>
      <c r="X162" s="35">
        <f t="shared" si="21"/>
        <v>599880</v>
      </c>
      <c r="Y162" s="35">
        <v>0</v>
      </c>
      <c r="Z162" s="35">
        <v>50</v>
      </c>
      <c r="AA162" s="35">
        <v>0</v>
      </c>
      <c r="AB162" s="35">
        <v>0</v>
      </c>
    </row>
    <row r="163" spans="1:28" s="83" customFormat="1" ht="22.5" customHeight="1" x14ac:dyDescent="0.2">
      <c r="A163" s="35"/>
      <c r="B163" s="85" t="s">
        <v>24</v>
      </c>
      <c r="C163" s="35"/>
      <c r="D163" s="35"/>
      <c r="E163" s="35" t="s">
        <v>1125</v>
      </c>
      <c r="F163" s="35">
        <v>1</v>
      </c>
      <c r="G163" s="35">
        <v>17</v>
      </c>
      <c r="H163" s="35">
        <v>1</v>
      </c>
      <c r="I163" s="35">
        <v>23</v>
      </c>
      <c r="J163" s="35">
        <f t="shared" si="17"/>
        <v>6923</v>
      </c>
      <c r="K163" s="35">
        <v>75</v>
      </c>
      <c r="L163" s="35">
        <f t="shared" si="18"/>
        <v>519225</v>
      </c>
      <c r="M163" s="35">
        <v>1</v>
      </c>
      <c r="N163" s="35"/>
      <c r="O163" s="35"/>
      <c r="P163" s="35"/>
      <c r="Q163" s="35"/>
      <c r="R163" s="35"/>
      <c r="S163" s="35"/>
      <c r="T163" s="35">
        <f t="shared" si="19"/>
        <v>0</v>
      </c>
      <c r="U163" s="35"/>
      <c r="V163" s="35"/>
      <c r="W163" s="35">
        <f t="shared" si="20"/>
        <v>0</v>
      </c>
      <c r="X163" s="35">
        <f t="shared" si="21"/>
        <v>519225</v>
      </c>
      <c r="Y163" s="35">
        <v>0</v>
      </c>
      <c r="Z163" s="35">
        <v>0</v>
      </c>
      <c r="AA163" s="35">
        <v>519225</v>
      </c>
      <c r="AB163" s="35">
        <v>0.01</v>
      </c>
    </row>
    <row r="164" spans="1:28" s="83" customFormat="1" ht="22.5" customHeight="1" x14ac:dyDescent="0.2">
      <c r="A164" s="35"/>
      <c r="B164" s="85" t="s">
        <v>14</v>
      </c>
      <c r="C164" s="35">
        <v>2823</v>
      </c>
      <c r="D164" s="35">
        <v>431</v>
      </c>
      <c r="E164" s="35" t="s">
        <v>1125</v>
      </c>
      <c r="F164" s="35">
        <v>1</v>
      </c>
      <c r="G164" s="35">
        <v>11</v>
      </c>
      <c r="H164" s="35">
        <v>1</v>
      </c>
      <c r="I164" s="35">
        <v>23</v>
      </c>
      <c r="J164" s="35">
        <f t="shared" si="17"/>
        <v>4523</v>
      </c>
      <c r="K164" s="35">
        <v>75</v>
      </c>
      <c r="L164" s="35">
        <f t="shared" si="18"/>
        <v>339225</v>
      </c>
      <c r="M164" s="35">
        <v>1</v>
      </c>
      <c r="N164" s="35"/>
      <c r="O164" s="35"/>
      <c r="P164" s="35"/>
      <c r="Q164" s="35"/>
      <c r="R164" s="35"/>
      <c r="S164" s="35"/>
      <c r="T164" s="35">
        <f t="shared" si="19"/>
        <v>0</v>
      </c>
      <c r="U164" s="35"/>
      <c r="V164" s="35"/>
      <c r="W164" s="35">
        <f t="shared" si="20"/>
        <v>0</v>
      </c>
      <c r="X164" s="35">
        <f t="shared" si="21"/>
        <v>339225</v>
      </c>
      <c r="Y164" s="35">
        <v>0</v>
      </c>
      <c r="Z164" s="35">
        <v>50</v>
      </c>
      <c r="AA164" s="35">
        <v>0</v>
      </c>
      <c r="AB164" s="35">
        <v>0</v>
      </c>
    </row>
    <row r="165" spans="1:28" s="83" customFormat="1" ht="22.5" customHeight="1" x14ac:dyDescent="0.2">
      <c r="A165" s="35"/>
      <c r="B165" s="85" t="s">
        <v>14</v>
      </c>
      <c r="C165" s="35">
        <v>1072</v>
      </c>
      <c r="D165" s="35">
        <v>70</v>
      </c>
      <c r="E165" s="35" t="s">
        <v>1126</v>
      </c>
      <c r="F165" s="35">
        <v>2</v>
      </c>
      <c r="G165" s="35"/>
      <c r="H165" s="35"/>
      <c r="I165" s="35">
        <v>54</v>
      </c>
      <c r="J165" s="35">
        <f t="shared" si="17"/>
        <v>54</v>
      </c>
      <c r="K165" s="35">
        <v>430</v>
      </c>
      <c r="L165" s="35">
        <f t="shared" si="18"/>
        <v>23220</v>
      </c>
      <c r="M165" s="35">
        <v>2</v>
      </c>
      <c r="N165" s="35" t="s">
        <v>27</v>
      </c>
      <c r="O165" s="35" t="s">
        <v>16</v>
      </c>
      <c r="P165" s="35"/>
      <c r="Q165" s="35">
        <v>162</v>
      </c>
      <c r="R165" s="35"/>
      <c r="S165" s="35">
        <v>6400</v>
      </c>
      <c r="T165" s="35">
        <f t="shared" si="19"/>
        <v>1036800</v>
      </c>
      <c r="U165" s="35">
        <v>15</v>
      </c>
      <c r="V165" s="39">
        <f>T165*50%</f>
        <v>518400</v>
      </c>
      <c r="W165" s="35">
        <f t="shared" si="20"/>
        <v>518400</v>
      </c>
      <c r="X165" s="35">
        <f t="shared" si="21"/>
        <v>541620</v>
      </c>
      <c r="Y165" s="35">
        <v>0</v>
      </c>
      <c r="Z165" s="35">
        <v>50</v>
      </c>
      <c r="AA165" s="35">
        <v>0</v>
      </c>
      <c r="AB165" s="35">
        <v>0</v>
      </c>
    </row>
    <row r="166" spans="1:28" s="83" customFormat="1" ht="22.5" customHeight="1" x14ac:dyDescent="0.2">
      <c r="A166" s="88"/>
      <c r="B166" s="88" t="s">
        <v>14</v>
      </c>
      <c r="C166" s="88">
        <v>1073</v>
      </c>
      <c r="D166" s="88">
        <v>71</v>
      </c>
      <c r="E166" s="88" t="s">
        <v>1069</v>
      </c>
      <c r="F166" s="88">
        <v>2</v>
      </c>
      <c r="G166" s="88"/>
      <c r="H166" s="88">
        <v>3</v>
      </c>
      <c r="I166" s="88">
        <v>71</v>
      </c>
      <c r="J166" s="35">
        <f t="shared" si="17"/>
        <v>371</v>
      </c>
      <c r="K166" s="88">
        <v>430</v>
      </c>
      <c r="L166" s="35">
        <f t="shared" si="18"/>
        <v>159530</v>
      </c>
      <c r="M166" s="88">
        <v>2</v>
      </c>
      <c r="N166" s="88" t="s">
        <v>27</v>
      </c>
      <c r="O166" s="88" t="s">
        <v>55</v>
      </c>
      <c r="P166" s="88"/>
      <c r="Q166" s="88">
        <v>72</v>
      </c>
      <c r="R166" s="88"/>
      <c r="S166" s="88">
        <v>6400</v>
      </c>
      <c r="T166" s="35">
        <f t="shared" si="19"/>
        <v>460800</v>
      </c>
      <c r="U166" s="88">
        <v>15</v>
      </c>
      <c r="V166" s="39">
        <f>T166*20%</f>
        <v>92160</v>
      </c>
      <c r="W166" s="35">
        <f t="shared" si="20"/>
        <v>368640</v>
      </c>
      <c r="X166" s="35">
        <f t="shared" si="21"/>
        <v>528170</v>
      </c>
      <c r="Y166" s="88">
        <v>0</v>
      </c>
      <c r="Z166" s="88">
        <v>50</v>
      </c>
      <c r="AA166" s="88">
        <v>0</v>
      </c>
      <c r="AB166" s="88">
        <v>0</v>
      </c>
    </row>
    <row r="167" spans="1:28" s="83" customFormat="1" ht="22.5" customHeight="1" x14ac:dyDescent="0.2">
      <c r="A167" s="35"/>
      <c r="B167" s="85" t="s">
        <v>14</v>
      </c>
      <c r="C167" s="35">
        <v>4693</v>
      </c>
      <c r="D167" s="35">
        <v>19</v>
      </c>
      <c r="E167" s="35" t="s">
        <v>1069</v>
      </c>
      <c r="F167" s="35">
        <v>1</v>
      </c>
      <c r="G167" s="35"/>
      <c r="H167" s="35"/>
      <c r="I167" s="35">
        <v>68</v>
      </c>
      <c r="J167" s="35">
        <f t="shared" si="17"/>
        <v>68</v>
      </c>
      <c r="K167" s="35">
        <v>75</v>
      </c>
      <c r="L167" s="35">
        <f t="shared" si="18"/>
        <v>5100</v>
      </c>
      <c r="M167" s="35">
        <v>1</v>
      </c>
      <c r="N167" s="35"/>
      <c r="O167" s="35"/>
      <c r="P167" s="35"/>
      <c r="Q167" s="35"/>
      <c r="R167" s="35"/>
      <c r="S167" s="35"/>
      <c r="T167" s="35">
        <f t="shared" si="19"/>
        <v>0</v>
      </c>
      <c r="U167" s="35"/>
      <c r="V167" s="35"/>
      <c r="W167" s="35">
        <f t="shared" si="20"/>
        <v>0</v>
      </c>
      <c r="X167" s="35">
        <f t="shared" si="21"/>
        <v>5100</v>
      </c>
      <c r="Y167" s="35">
        <v>0</v>
      </c>
      <c r="Z167" s="35">
        <v>50</v>
      </c>
      <c r="AA167" s="35">
        <v>0</v>
      </c>
      <c r="AB167" s="35">
        <v>0</v>
      </c>
    </row>
    <row r="168" spans="1:28" s="83" customFormat="1" ht="22.5" customHeight="1" x14ac:dyDescent="0.2">
      <c r="A168" s="35"/>
      <c r="B168" s="85" t="s">
        <v>14</v>
      </c>
      <c r="C168" s="35">
        <v>3186</v>
      </c>
      <c r="D168" s="35">
        <v>156</v>
      </c>
      <c r="E168" s="35" t="s">
        <v>1069</v>
      </c>
      <c r="F168" s="35">
        <v>1</v>
      </c>
      <c r="G168" s="35">
        <v>4</v>
      </c>
      <c r="H168" s="35">
        <v>2</v>
      </c>
      <c r="I168" s="35">
        <v>44</v>
      </c>
      <c r="J168" s="35">
        <f t="shared" si="17"/>
        <v>1844</v>
      </c>
      <c r="K168" s="35">
        <v>75</v>
      </c>
      <c r="L168" s="35">
        <f t="shared" si="18"/>
        <v>138300</v>
      </c>
      <c r="M168" s="35">
        <v>1</v>
      </c>
      <c r="N168" s="35"/>
      <c r="O168" s="35"/>
      <c r="P168" s="35"/>
      <c r="Q168" s="35"/>
      <c r="R168" s="35"/>
      <c r="S168" s="35"/>
      <c r="T168" s="35">
        <f t="shared" si="19"/>
        <v>0</v>
      </c>
      <c r="U168" s="35"/>
      <c r="V168" s="35"/>
      <c r="W168" s="35">
        <f t="shared" si="20"/>
        <v>0</v>
      </c>
      <c r="X168" s="35">
        <f t="shared" si="21"/>
        <v>138300</v>
      </c>
      <c r="Y168" s="35">
        <v>0</v>
      </c>
      <c r="Z168" s="35">
        <v>50</v>
      </c>
      <c r="AA168" s="35">
        <v>0</v>
      </c>
      <c r="AB168" s="35">
        <v>0</v>
      </c>
    </row>
    <row r="169" spans="1:28" s="83" customFormat="1" ht="22.5" customHeight="1" x14ac:dyDescent="0.2">
      <c r="A169" s="35"/>
      <c r="B169" s="85" t="s">
        <v>14</v>
      </c>
      <c r="C169" s="35">
        <v>2078</v>
      </c>
      <c r="D169" s="35">
        <v>185</v>
      </c>
      <c r="E169" s="35" t="s">
        <v>1069</v>
      </c>
      <c r="F169" s="35">
        <v>1</v>
      </c>
      <c r="G169" s="35">
        <v>8</v>
      </c>
      <c r="H169" s="35">
        <v>1</v>
      </c>
      <c r="I169" s="35">
        <v>89</v>
      </c>
      <c r="J169" s="35">
        <f t="shared" si="17"/>
        <v>3389</v>
      </c>
      <c r="K169" s="35">
        <v>180</v>
      </c>
      <c r="L169" s="35">
        <f t="shared" si="18"/>
        <v>610020</v>
      </c>
      <c r="M169" s="35">
        <v>1</v>
      </c>
      <c r="N169" s="35"/>
      <c r="O169" s="35"/>
      <c r="P169" s="35"/>
      <c r="Q169" s="35"/>
      <c r="R169" s="35"/>
      <c r="S169" s="35"/>
      <c r="T169" s="35">
        <f t="shared" si="19"/>
        <v>0</v>
      </c>
      <c r="U169" s="35"/>
      <c r="V169" s="35"/>
      <c r="W169" s="35">
        <f t="shared" si="20"/>
        <v>0</v>
      </c>
      <c r="X169" s="35">
        <f t="shared" si="21"/>
        <v>610020</v>
      </c>
      <c r="Y169" s="35">
        <v>0</v>
      </c>
      <c r="Z169" s="35">
        <v>50</v>
      </c>
      <c r="AA169" s="35">
        <v>0</v>
      </c>
      <c r="AB169" s="35">
        <v>0</v>
      </c>
    </row>
    <row r="170" spans="1:28" s="83" customFormat="1" ht="22.5" customHeight="1" x14ac:dyDescent="0.2">
      <c r="A170" s="35"/>
      <c r="B170" s="85" t="s">
        <v>14</v>
      </c>
      <c r="C170" s="35">
        <v>1074</v>
      </c>
      <c r="D170" s="35">
        <v>72</v>
      </c>
      <c r="E170" s="35" t="s">
        <v>1127</v>
      </c>
      <c r="F170" s="35">
        <v>2</v>
      </c>
      <c r="G170" s="35"/>
      <c r="H170" s="35">
        <v>3</v>
      </c>
      <c r="I170" s="35">
        <v>73</v>
      </c>
      <c r="J170" s="35">
        <f t="shared" si="17"/>
        <v>373</v>
      </c>
      <c r="K170" s="35">
        <v>430</v>
      </c>
      <c r="L170" s="35">
        <f t="shared" si="18"/>
        <v>160390</v>
      </c>
      <c r="M170" s="35">
        <v>2</v>
      </c>
      <c r="N170" s="35" t="s">
        <v>27</v>
      </c>
      <c r="O170" s="35" t="s">
        <v>60</v>
      </c>
      <c r="P170" s="35"/>
      <c r="Q170" s="35">
        <v>360</v>
      </c>
      <c r="R170" s="35"/>
      <c r="S170" s="35">
        <v>6400</v>
      </c>
      <c r="T170" s="35">
        <f t="shared" si="19"/>
        <v>2304000</v>
      </c>
      <c r="U170" s="35">
        <v>2</v>
      </c>
      <c r="V170" s="39">
        <f>T170*2%</f>
        <v>46080</v>
      </c>
      <c r="W170" s="35">
        <f t="shared" si="20"/>
        <v>2257920</v>
      </c>
      <c r="X170" s="35">
        <f t="shared" si="21"/>
        <v>2418310</v>
      </c>
      <c r="Y170" s="35">
        <v>0</v>
      </c>
      <c r="Z170" s="35">
        <v>50</v>
      </c>
      <c r="AA170" s="35">
        <v>0</v>
      </c>
      <c r="AB170" s="35">
        <v>0</v>
      </c>
    </row>
    <row r="171" spans="1:28" s="83" customFormat="1" ht="22.5" customHeight="1" x14ac:dyDescent="0.2">
      <c r="A171" s="35"/>
      <c r="B171" s="85" t="s">
        <v>14</v>
      </c>
      <c r="C171" s="35">
        <v>2080</v>
      </c>
      <c r="D171" s="35">
        <v>187</v>
      </c>
      <c r="E171" s="35" t="s">
        <v>1127</v>
      </c>
      <c r="F171" s="35">
        <v>1</v>
      </c>
      <c r="G171" s="35">
        <v>7</v>
      </c>
      <c r="H171" s="35">
        <v>2</v>
      </c>
      <c r="I171" s="35">
        <v>66</v>
      </c>
      <c r="J171" s="35">
        <f t="shared" si="17"/>
        <v>3066</v>
      </c>
      <c r="K171" s="35">
        <v>180</v>
      </c>
      <c r="L171" s="35">
        <f t="shared" si="18"/>
        <v>551880</v>
      </c>
      <c r="M171" s="35">
        <v>1</v>
      </c>
      <c r="N171" s="35"/>
      <c r="O171" s="35"/>
      <c r="P171" s="35"/>
      <c r="Q171" s="35"/>
      <c r="R171" s="35"/>
      <c r="S171" s="35"/>
      <c r="T171" s="35">
        <f t="shared" si="19"/>
        <v>0</v>
      </c>
      <c r="U171" s="35"/>
      <c r="V171" s="35"/>
      <c r="W171" s="35">
        <f t="shared" si="20"/>
        <v>0</v>
      </c>
      <c r="X171" s="35">
        <f t="shared" si="21"/>
        <v>551880</v>
      </c>
      <c r="Y171" s="35">
        <v>0</v>
      </c>
      <c r="Z171" s="35">
        <v>50</v>
      </c>
      <c r="AA171" s="35">
        <v>0</v>
      </c>
      <c r="AB171" s="35">
        <v>0</v>
      </c>
    </row>
    <row r="172" spans="1:28" s="83" customFormat="1" ht="22.5" customHeight="1" x14ac:dyDescent="0.2">
      <c r="A172" s="35"/>
      <c r="B172" s="85" t="s">
        <v>14</v>
      </c>
      <c r="C172" s="35">
        <v>4594</v>
      </c>
      <c r="D172" s="35">
        <v>27</v>
      </c>
      <c r="E172" s="35" t="s">
        <v>1127</v>
      </c>
      <c r="F172" s="35">
        <v>1</v>
      </c>
      <c r="G172" s="35">
        <v>15</v>
      </c>
      <c r="H172" s="35"/>
      <c r="I172" s="35">
        <v>20</v>
      </c>
      <c r="J172" s="35">
        <f t="shared" si="17"/>
        <v>6020</v>
      </c>
      <c r="K172" s="35">
        <v>130</v>
      </c>
      <c r="L172" s="35">
        <f t="shared" si="18"/>
        <v>782600</v>
      </c>
      <c r="M172" s="35">
        <v>1</v>
      </c>
      <c r="N172" s="35"/>
      <c r="O172" s="35"/>
      <c r="P172" s="35"/>
      <c r="Q172" s="35"/>
      <c r="R172" s="35"/>
      <c r="S172" s="35"/>
      <c r="T172" s="35">
        <f t="shared" si="19"/>
        <v>0</v>
      </c>
      <c r="U172" s="35"/>
      <c r="V172" s="35"/>
      <c r="W172" s="35">
        <f t="shared" si="20"/>
        <v>0</v>
      </c>
      <c r="X172" s="35">
        <f t="shared" si="21"/>
        <v>782600</v>
      </c>
      <c r="Y172" s="35">
        <v>0</v>
      </c>
      <c r="Z172" s="35">
        <v>50</v>
      </c>
      <c r="AA172" s="35">
        <v>0</v>
      </c>
      <c r="AB172" s="35">
        <v>0</v>
      </c>
    </row>
    <row r="173" spans="1:28" s="83" customFormat="1" ht="22.5" customHeight="1" x14ac:dyDescent="0.2">
      <c r="A173" s="35"/>
      <c r="B173" s="85" t="s">
        <v>14</v>
      </c>
      <c r="C173" s="35">
        <v>1288</v>
      </c>
      <c r="D173" s="35">
        <v>262</v>
      </c>
      <c r="E173" s="35" t="s">
        <v>1127</v>
      </c>
      <c r="F173" s="35">
        <v>1</v>
      </c>
      <c r="G173" s="35">
        <v>8</v>
      </c>
      <c r="H173" s="35">
        <v>2</v>
      </c>
      <c r="I173" s="35">
        <v>89</v>
      </c>
      <c r="J173" s="35">
        <f t="shared" si="17"/>
        <v>3489</v>
      </c>
      <c r="K173" s="35">
        <v>75</v>
      </c>
      <c r="L173" s="35">
        <f t="shared" si="18"/>
        <v>261675</v>
      </c>
      <c r="M173" s="35">
        <v>1</v>
      </c>
      <c r="N173" s="35"/>
      <c r="O173" s="35"/>
      <c r="P173" s="35"/>
      <c r="Q173" s="35"/>
      <c r="R173" s="35"/>
      <c r="S173" s="35"/>
      <c r="T173" s="35">
        <f t="shared" si="19"/>
        <v>0</v>
      </c>
      <c r="U173" s="35"/>
      <c r="V173" s="35"/>
      <c r="W173" s="35">
        <f t="shared" si="20"/>
        <v>0</v>
      </c>
      <c r="X173" s="35">
        <f t="shared" si="21"/>
        <v>261675</v>
      </c>
      <c r="Y173" s="35">
        <v>0</v>
      </c>
      <c r="Z173" s="35">
        <v>50</v>
      </c>
      <c r="AA173" s="35">
        <v>0</v>
      </c>
      <c r="AB173" s="35">
        <v>0</v>
      </c>
    </row>
    <row r="174" spans="1:28" s="83" customFormat="1" ht="22.5" customHeight="1" x14ac:dyDescent="0.2">
      <c r="A174" s="35"/>
      <c r="B174" s="85" t="s">
        <v>14</v>
      </c>
      <c r="C174" s="35"/>
      <c r="D174" s="35">
        <v>154</v>
      </c>
      <c r="E174" s="35" t="s">
        <v>1127</v>
      </c>
      <c r="F174" s="35">
        <v>1</v>
      </c>
      <c r="G174" s="35"/>
      <c r="H174" s="35">
        <v>3</v>
      </c>
      <c r="I174" s="35">
        <v>30</v>
      </c>
      <c r="J174" s="35">
        <f t="shared" si="17"/>
        <v>330</v>
      </c>
      <c r="K174" s="35">
        <v>75</v>
      </c>
      <c r="L174" s="35">
        <f t="shared" si="18"/>
        <v>24750</v>
      </c>
      <c r="M174" s="35">
        <v>1</v>
      </c>
      <c r="N174" s="35"/>
      <c r="O174" s="35"/>
      <c r="P174" s="35"/>
      <c r="Q174" s="35"/>
      <c r="R174" s="35"/>
      <c r="S174" s="35"/>
      <c r="T174" s="35">
        <f t="shared" si="19"/>
        <v>0</v>
      </c>
      <c r="U174" s="35"/>
      <c r="V174" s="35"/>
      <c r="W174" s="35">
        <f t="shared" si="20"/>
        <v>0</v>
      </c>
      <c r="X174" s="35">
        <f t="shared" si="21"/>
        <v>24750</v>
      </c>
      <c r="Y174" s="35">
        <v>0</v>
      </c>
      <c r="Z174" s="35">
        <v>50</v>
      </c>
      <c r="AA174" s="35">
        <v>0</v>
      </c>
      <c r="AB174" s="35">
        <v>0</v>
      </c>
    </row>
    <row r="175" spans="1:28" s="83" customFormat="1" ht="22.5" customHeight="1" x14ac:dyDescent="0.2">
      <c r="A175" s="35"/>
      <c r="B175" s="85" t="s">
        <v>14</v>
      </c>
      <c r="C175" s="35">
        <v>1109</v>
      </c>
      <c r="D175" s="35">
        <v>110</v>
      </c>
      <c r="E175" s="35" t="s">
        <v>1127</v>
      </c>
      <c r="F175" s="35">
        <v>1</v>
      </c>
      <c r="G175" s="35">
        <v>1</v>
      </c>
      <c r="H175" s="35">
        <v>1</v>
      </c>
      <c r="I175" s="35">
        <v>5</v>
      </c>
      <c r="J175" s="35">
        <f t="shared" si="17"/>
        <v>505</v>
      </c>
      <c r="K175" s="35">
        <v>430</v>
      </c>
      <c r="L175" s="35">
        <f t="shared" si="18"/>
        <v>217150</v>
      </c>
      <c r="M175" s="35">
        <v>1</v>
      </c>
      <c r="N175" s="35"/>
      <c r="O175" s="35"/>
      <c r="P175" s="35"/>
      <c r="Q175" s="35"/>
      <c r="R175" s="35"/>
      <c r="S175" s="35"/>
      <c r="T175" s="35">
        <f t="shared" si="19"/>
        <v>0</v>
      </c>
      <c r="U175" s="35"/>
      <c r="V175" s="35"/>
      <c r="W175" s="35">
        <f t="shared" si="20"/>
        <v>0</v>
      </c>
      <c r="X175" s="35">
        <f t="shared" si="21"/>
        <v>217150</v>
      </c>
      <c r="Y175" s="35">
        <v>0</v>
      </c>
      <c r="Z175" s="35">
        <v>50</v>
      </c>
      <c r="AA175" s="35">
        <v>0</v>
      </c>
      <c r="AB175" s="35">
        <v>0</v>
      </c>
    </row>
    <row r="176" spans="1:28" s="83" customFormat="1" ht="22.5" customHeight="1" x14ac:dyDescent="0.2">
      <c r="A176" s="35"/>
      <c r="B176" s="85" t="s">
        <v>45</v>
      </c>
      <c r="C176" s="35"/>
      <c r="D176" s="35">
        <v>38</v>
      </c>
      <c r="E176" s="35" t="s">
        <v>1128</v>
      </c>
      <c r="F176" s="35">
        <v>2</v>
      </c>
      <c r="G176" s="35"/>
      <c r="H176" s="35"/>
      <c r="I176" s="35">
        <v>59</v>
      </c>
      <c r="J176" s="35">
        <f t="shared" si="17"/>
        <v>59</v>
      </c>
      <c r="K176" s="35">
        <v>430</v>
      </c>
      <c r="L176" s="35">
        <f t="shared" si="18"/>
        <v>25370</v>
      </c>
      <c r="M176" s="35">
        <v>2</v>
      </c>
      <c r="N176" s="35" t="s">
        <v>27</v>
      </c>
      <c r="O176" s="35" t="s">
        <v>55</v>
      </c>
      <c r="P176" s="35"/>
      <c r="Q176" s="35">
        <v>72</v>
      </c>
      <c r="R176" s="35"/>
      <c r="S176" s="35">
        <v>6400</v>
      </c>
      <c r="T176" s="35">
        <f t="shared" si="19"/>
        <v>460800</v>
      </c>
      <c r="U176" s="35">
        <v>10</v>
      </c>
      <c r="V176" s="39">
        <f>T176*10%</f>
        <v>46080</v>
      </c>
      <c r="W176" s="35">
        <f t="shared" si="20"/>
        <v>414720</v>
      </c>
      <c r="X176" s="35">
        <f t="shared" si="21"/>
        <v>440090</v>
      </c>
      <c r="Y176" s="35">
        <v>0</v>
      </c>
      <c r="Z176" s="35">
        <v>0</v>
      </c>
      <c r="AA176" s="35">
        <v>440090</v>
      </c>
      <c r="AB176" s="35">
        <v>0.02</v>
      </c>
    </row>
    <row r="177" spans="1:28" s="83" customFormat="1" ht="22.5" customHeight="1" x14ac:dyDescent="0.2">
      <c r="A177" s="35"/>
      <c r="B177" s="85" t="s">
        <v>14</v>
      </c>
      <c r="C177" s="35">
        <v>2893</v>
      </c>
      <c r="D177" s="35">
        <v>95</v>
      </c>
      <c r="E177" s="35" t="s">
        <v>1128</v>
      </c>
      <c r="F177" s="35">
        <v>1</v>
      </c>
      <c r="G177" s="35">
        <v>13</v>
      </c>
      <c r="H177" s="35">
        <v>3</v>
      </c>
      <c r="I177" s="35">
        <v>92</v>
      </c>
      <c r="J177" s="35">
        <f t="shared" si="17"/>
        <v>5592</v>
      </c>
      <c r="K177" s="35">
        <v>100</v>
      </c>
      <c r="L177" s="35">
        <f t="shared" si="18"/>
        <v>559200</v>
      </c>
      <c r="M177" s="35">
        <v>1</v>
      </c>
      <c r="N177" s="35"/>
      <c r="O177" s="35"/>
      <c r="P177" s="35"/>
      <c r="Q177" s="35"/>
      <c r="R177" s="35"/>
      <c r="S177" s="35"/>
      <c r="T177" s="35">
        <f t="shared" si="19"/>
        <v>0</v>
      </c>
      <c r="U177" s="35"/>
      <c r="V177" s="35"/>
      <c r="W177" s="35">
        <f t="shared" si="20"/>
        <v>0</v>
      </c>
      <c r="X177" s="35">
        <f t="shared" si="21"/>
        <v>559200</v>
      </c>
      <c r="Y177" s="35">
        <v>0</v>
      </c>
      <c r="Z177" s="35">
        <v>50</v>
      </c>
      <c r="AA177" s="35">
        <v>0</v>
      </c>
      <c r="AB177" s="35">
        <v>0</v>
      </c>
    </row>
    <row r="178" spans="1:28" s="83" customFormat="1" ht="22.5" customHeight="1" x14ac:dyDescent="0.2">
      <c r="A178" s="35"/>
      <c r="B178" s="85" t="s">
        <v>14</v>
      </c>
      <c r="C178" s="35">
        <v>4383</v>
      </c>
      <c r="D178" s="35">
        <v>10</v>
      </c>
      <c r="E178" s="35" t="s">
        <v>1129</v>
      </c>
      <c r="F178" s="35">
        <v>2</v>
      </c>
      <c r="G178" s="35"/>
      <c r="H178" s="35">
        <v>1</v>
      </c>
      <c r="I178" s="35">
        <v>36</v>
      </c>
      <c r="J178" s="35">
        <f t="shared" si="17"/>
        <v>136</v>
      </c>
      <c r="K178" s="35">
        <v>430</v>
      </c>
      <c r="L178" s="35">
        <f t="shared" si="18"/>
        <v>58480</v>
      </c>
      <c r="M178" s="35">
        <v>2</v>
      </c>
      <c r="N178" s="35" t="s">
        <v>27</v>
      </c>
      <c r="O178" s="35" t="s">
        <v>55</v>
      </c>
      <c r="P178" s="35"/>
      <c r="Q178" s="35">
        <v>72</v>
      </c>
      <c r="R178" s="35"/>
      <c r="S178" s="35">
        <v>6400</v>
      </c>
      <c r="T178" s="35">
        <f t="shared" si="19"/>
        <v>460800</v>
      </c>
      <c r="U178" s="35">
        <v>10</v>
      </c>
      <c r="V178" s="39">
        <f>T178*10%</f>
        <v>46080</v>
      </c>
      <c r="W178" s="35">
        <f t="shared" si="20"/>
        <v>414720</v>
      </c>
      <c r="X178" s="35">
        <f t="shared" si="21"/>
        <v>473200</v>
      </c>
      <c r="Y178" s="35">
        <v>0</v>
      </c>
      <c r="Z178" s="35">
        <v>50</v>
      </c>
      <c r="AA178" s="35">
        <v>0</v>
      </c>
      <c r="AB178" s="35">
        <v>0</v>
      </c>
    </row>
    <row r="179" spans="1:28" s="83" customFormat="1" ht="22.5" customHeight="1" x14ac:dyDescent="0.2">
      <c r="A179" s="35"/>
      <c r="B179" s="85" t="s">
        <v>14</v>
      </c>
      <c r="C179" s="35">
        <v>4255</v>
      </c>
      <c r="D179" s="35">
        <v>16</v>
      </c>
      <c r="E179" s="35" t="s">
        <v>1129</v>
      </c>
      <c r="F179" s="35">
        <v>1</v>
      </c>
      <c r="G179" s="35">
        <v>4</v>
      </c>
      <c r="H179" s="35">
        <v>1</v>
      </c>
      <c r="I179" s="35">
        <v>20</v>
      </c>
      <c r="J179" s="35">
        <f t="shared" si="17"/>
        <v>1720</v>
      </c>
      <c r="K179" s="35">
        <v>75</v>
      </c>
      <c r="L179" s="35">
        <f t="shared" si="18"/>
        <v>129000</v>
      </c>
      <c r="M179" s="35">
        <v>1</v>
      </c>
      <c r="N179" s="35"/>
      <c r="O179" s="35"/>
      <c r="P179" s="35"/>
      <c r="Q179" s="35"/>
      <c r="R179" s="35"/>
      <c r="S179" s="35"/>
      <c r="T179" s="35">
        <f t="shared" si="19"/>
        <v>0</v>
      </c>
      <c r="U179" s="35"/>
      <c r="V179" s="35"/>
      <c r="W179" s="35">
        <f t="shared" si="20"/>
        <v>0</v>
      </c>
      <c r="X179" s="35">
        <f t="shared" si="21"/>
        <v>129000</v>
      </c>
      <c r="Y179" s="35">
        <v>0</v>
      </c>
      <c r="Z179" s="35">
        <v>50</v>
      </c>
      <c r="AA179" s="35">
        <v>0</v>
      </c>
      <c r="AB179" s="35">
        <v>0</v>
      </c>
    </row>
    <row r="180" spans="1:28" s="83" customFormat="1" ht="22.5" customHeight="1" x14ac:dyDescent="0.2">
      <c r="A180" s="35"/>
      <c r="B180" s="85" t="s">
        <v>14</v>
      </c>
      <c r="C180" s="35">
        <v>1099</v>
      </c>
      <c r="D180" s="35">
        <v>100</v>
      </c>
      <c r="E180" s="35" t="s">
        <v>1130</v>
      </c>
      <c r="F180" s="35">
        <v>2</v>
      </c>
      <c r="G180" s="35"/>
      <c r="H180" s="35">
        <v>1</v>
      </c>
      <c r="I180" s="35">
        <v>21</v>
      </c>
      <c r="J180" s="35">
        <f t="shared" si="17"/>
        <v>121</v>
      </c>
      <c r="K180" s="35">
        <v>75</v>
      </c>
      <c r="L180" s="35">
        <f t="shared" si="18"/>
        <v>9075</v>
      </c>
      <c r="M180" s="35">
        <v>2</v>
      </c>
      <c r="N180" s="35" t="s">
        <v>27</v>
      </c>
      <c r="O180" s="35" t="s">
        <v>16</v>
      </c>
      <c r="P180" s="35"/>
      <c r="Q180" s="35">
        <v>203</v>
      </c>
      <c r="R180" s="35"/>
      <c r="S180" s="35">
        <v>6400</v>
      </c>
      <c r="T180" s="35">
        <f t="shared" si="19"/>
        <v>1299200</v>
      </c>
      <c r="U180" s="35">
        <v>20</v>
      </c>
      <c r="V180" s="39">
        <f>T180*75%</f>
        <v>974400</v>
      </c>
      <c r="W180" s="35">
        <f t="shared" si="20"/>
        <v>324800</v>
      </c>
      <c r="X180" s="35">
        <f t="shared" si="21"/>
        <v>333875</v>
      </c>
      <c r="Y180" s="35">
        <v>0</v>
      </c>
      <c r="Z180" s="35">
        <v>50</v>
      </c>
      <c r="AA180" s="35">
        <v>0</v>
      </c>
      <c r="AB180" s="35">
        <v>0</v>
      </c>
    </row>
    <row r="181" spans="1:28" s="83" customFormat="1" ht="22.5" customHeight="1" x14ac:dyDescent="0.2">
      <c r="A181" s="35"/>
      <c r="B181" s="85" t="s">
        <v>24</v>
      </c>
      <c r="C181" s="35"/>
      <c r="D181" s="35"/>
      <c r="E181" s="35" t="s">
        <v>1130</v>
      </c>
      <c r="F181" s="35">
        <v>1</v>
      </c>
      <c r="G181" s="35">
        <v>18</v>
      </c>
      <c r="H181" s="35">
        <v>1</v>
      </c>
      <c r="I181" s="35"/>
      <c r="J181" s="35">
        <f t="shared" si="17"/>
        <v>7300</v>
      </c>
      <c r="K181" s="35">
        <v>75</v>
      </c>
      <c r="L181" s="35">
        <f t="shared" si="18"/>
        <v>547500</v>
      </c>
      <c r="M181" s="35">
        <v>1</v>
      </c>
      <c r="N181" s="35"/>
      <c r="O181" s="35"/>
      <c r="P181" s="35"/>
      <c r="Q181" s="35"/>
      <c r="R181" s="35"/>
      <c r="S181" s="35"/>
      <c r="T181" s="35">
        <f t="shared" si="19"/>
        <v>0</v>
      </c>
      <c r="U181" s="35"/>
      <c r="V181" s="35"/>
      <c r="W181" s="35">
        <f t="shared" si="20"/>
        <v>0</v>
      </c>
      <c r="X181" s="35">
        <f t="shared" si="21"/>
        <v>547500</v>
      </c>
      <c r="Y181" s="35">
        <v>0</v>
      </c>
      <c r="Z181" s="35">
        <v>0</v>
      </c>
      <c r="AA181" s="35">
        <v>547500</v>
      </c>
      <c r="AB181" s="35">
        <v>0.01</v>
      </c>
    </row>
    <row r="182" spans="1:28" s="83" customFormat="1" ht="22.5" customHeight="1" x14ac:dyDescent="0.2">
      <c r="A182" s="35"/>
      <c r="B182" s="88" t="s">
        <v>14</v>
      </c>
      <c r="C182" s="35"/>
      <c r="D182" s="35">
        <v>59</v>
      </c>
      <c r="E182" s="35" t="s">
        <v>1131</v>
      </c>
      <c r="F182" s="35">
        <v>2</v>
      </c>
      <c r="G182" s="35">
        <v>1</v>
      </c>
      <c r="H182" s="35"/>
      <c r="I182" s="35">
        <v>17</v>
      </c>
      <c r="J182" s="35">
        <f t="shared" si="17"/>
        <v>417</v>
      </c>
      <c r="K182" s="35">
        <v>430</v>
      </c>
      <c r="L182" s="35">
        <f t="shared" si="18"/>
        <v>179310</v>
      </c>
      <c r="M182" s="35">
        <v>2</v>
      </c>
      <c r="N182" s="35" t="s">
        <v>27</v>
      </c>
      <c r="O182" s="35" t="s">
        <v>35</v>
      </c>
      <c r="P182" s="35"/>
      <c r="Q182" s="35">
        <v>42</v>
      </c>
      <c r="R182" s="35"/>
      <c r="S182" s="35">
        <v>6400</v>
      </c>
      <c r="T182" s="35">
        <f t="shared" si="19"/>
        <v>268800</v>
      </c>
      <c r="U182" s="35">
        <v>15</v>
      </c>
      <c r="V182" s="39">
        <f>T182*60%</f>
        <v>161280</v>
      </c>
      <c r="W182" s="35">
        <f t="shared" si="20"/>
        <v>107520</v>
      </c>
      <c r="X182" s="35">
        <f t="shared" si="21"/>
        <v>286830</v>
      </c>
      <c r="Y182" s="35">
        <v>0</v>
      </c>
      <c r="Z182" s="35">
        <v>50</v>
      </c>
      <c r="AA182" s="35">
        <v>0</v>
      </c>
      <c r="AB182" s="35">
        <v>0</v>
      </c>
    </row>
    <row r="183" spans="1:28" s="83" customFormat="1" ht="22.5" customHeight="1" x14ac:dyDescent="0.2">
      <c r="A183" s="35"/>
      <c r="B183" s="85" t="s">
        <v>14</v>
      </c>
      <c r="C183" s="35">
        <v>1769</v>
      </c>
      <c r="D183" s="35">
        <v>31</v>
      </c>
      <c r="E183" s="35" t="s">
        <v>1131</v>
      </c>
      <c r="F183" s="35">
        <v>1</v>
      </c>
      <c r="G183" s="35">
        <v>17</v>
      </c>
      <c r="H183" s="35">
        <v>1</v>
      </c>
      <c r="I183" s="35">
        <v>80</v>
      </c>
      <c r="J183" s="35">
        <f t="shared" si="17"/>
        <v>6980</v>
      </c>
      <c r="K183" s="35">
        <v>75</v>
      </c>
      <c r="L183" s="35">
        <f t="shared" si="18"/>
        <v>523500</v>
      </c>
      <c r="M183" s="35">
        <v>1</v>
      </c>
      <c r="N183" s="35"/>
      <c r="O183" s="35"/>
      <c r="P183" s="35"/>
      <c r="Q183" s="35"/>
      <c r="R183" s="35"/>
      <c r="S183" s="35"/>
      <c r="T183" s="35">
        <f t="shared" si="19"/>
        <v>0</v>
      </c>
      <c r="U183" s="35"/>
      <c r="V183" s="35"/>
      <c r="W183" s="35">
        <f t="shared" si="20"/>
        <v>0</v>
      </c>
      <c r="X183" s="35">
        <f t="shared" si="21"/>
        <v>523500</v>
      </c>
      <c r="Y183" s="35">
        <v>0</v>
      </c>
      <c r="Z183" s="35">
        <v>50</v>
      </c>
      <c r="AA183" s="35">
        <v>0</v>
      </c>
      <c r="AB183" s="35">
        <v>0</v>
      </c>
    </row>
    <row r="184" spans="1:28" s="83" customFormat="1" ht="22.5" customHeight="1" x14ac:dyDescent="0.2">
      <c r="A184" s="35"/>
      <c r="B184" s="85" t="s">
        <v>14</v>
      </c>
      <c r="C184" s="35">
        <v>4442</v>
      </c>
      <c r="D184" s="35">
        <v>25</v>
      </c>
      <c r="E184" s="35" t="s">
        <v>1131</v>
      </c>
      <c r="F184" s="35">
        <v>1</v>
      </c>
      <c r="G184" s="35">
        <v>11</v>
      </c>
      <c r="H184" s="35"/>
      <c r="I184" s="35">
        <v>85</v>
      </c>
      <c r="J184" s="35">
        <f t="shared" si="17"/>
        <v>4485</v>
      </c>
      <c r="K184" s="35">
        <v>110</v>
      </c>
      <c r="L184" s="35">
        <f t="shared" si="18"/>
        <v>493350</v>
      </c>
      <c r="M184" s="35">
        <v>1</v>
      </c>
      <c r="N184" s="35"/>
      <c r="O184" s="35"/>
      <c r="P184" s="35"/>
      <c r="Q184" s="35"/>
      <c r="R184" s="35"/>
      <c r="S184" s="35"/>
      <c r="T184" s="35">
        <f t="shared" si="19"/>
        <v>0</v>
      </c>
      <c r="U184" s="35"/>
      <c r="V184" s="35"/>
      <c r="W184" s="35">
        <f t="shared" si="20"/>
        <v>0</v>
      </c>
      <c r="X184" s="35">
        <f t="shared" si="21"/>
        <v>493350</v>
      </c>
      <c r="Y184" s="35">
        <v>0</v>
      </c>
      <c r="Z184" s="35">
        <v>50</v>
      </c>
      <c r="AA184" s="35">
        <v>0</v>
      </c>
      <c r="AB184" s="35">
        <v>0</v>
      </c>
    </row>
    <row r="185" spans="1:28" s="83" customFormat="1" ht="22.5" customHeight="1" x14ac:dyDescent="0.2">
      <c r="A185" s="35"/>
      <c r="B185" s="33" t="s">
        <v>1133</v>
      </c>
      <c r="C185" s="35"/>
      <c r="D185" s="35"/>
      <c r="E185" s="35" t="s">
        <v>1132</v>
      </c>
      <c r="F185" s="35">
        <v>2</v>
      </c>
      <c r="G185" s="35"/>
      <c r="H185" s="35"/>
      <c r="I185" s="35"/>
      <c r="J185" s="35">
        <f t="shared" si="17"/>
        <v>0</v>
      </c>
      <c r="K185" s="35"/>
      <c r="L185" s="35">
        <f t="shared" si="18"/>
        <v>0</v>
      </c>
      <c r="M185" s="35">
        <v>2</v>
      </c>
      <c r="N185" s="35" t="s">
        <v>27</v>
      </c>
      <c r="O185" s="35" t="s">
        <v>16</v>
      </c>
      <c r="P185" s="35"/>
      <c r="Q185" s="35">
        <v>200</v>
      </c>
      <c r="R185" s="35"/>
      <c r="S185" s="35">
        <v>6400</v>
      </c>
      <c r="T185" s="35">
        <f t="shared" si="19"/>
        <v>1280000</v>
      </c>
      <c r="U185" s="35">
        <v>10</v>
      </c>
      <c r="V185" s="39">
        <f>T185*30%</f>
        <v>384000</v>
      </c>
      <c r="W185" s="35">
        <f t="shared" si="20"/>
        <v>896000</v>
      </c>
      <c r="X185" s="35">
        <f t="shared" si="21"/>
        <v>896000</v>
      </c>
      <c r="Y185" s="35">
        <v>0</v>
      </c>
      <c r="Z185" s="35">
        <v>0</v>
      </c>
      <c r="AA185" s="35">
        <v>896000</v>
      </c>
      <c r="AB185" s="35">
        <v>0.02</v>
      </c>
    </row>
    <row r="186" spans="1:28" s="83" customFormat="1" ht="22.5" customHeight="1" x14ac:dyDescent="0.2">
      <c r="A186" s="35"/>
      <c r="B186" s="33" t="s">
        <v>1133</v>
      </c>
      <c r="C186" s="35"/>
      <c r="D186" s="35"/>
      <c r="E186" s="35" t="s">
        <v>1134</v>
      </c>
      <c r="F186" s="35">
        <v>2</v>
      </c>
      <c r="G186" s="35"/>
      <c r="H186" s="35"/>
      <c r="I186" s="35"/>
      <c r="J186" s="35">
        <f t="shared" si="17"/>
        <v>0</v>
      </c>
      <c r="K186" s="35"/>
      <c r="L186" s="35">
        <f t="shared" si="18"/>
        <v>0</v>
      </c>
      <c r="M186" s="35">
        <v>2</v>
      </c>
      <c r="N186" s="35" t="s">
        <v>27</v>
      </c>
      <c r="O186" s="35" t="s">
        <v>16</v>
      </c>
      <c r="P186" s="35"/>
      <c r="Q186" s="35">
        <v>161</v>
      </c>
      <c r="R186" s="35"/>
      <c r="S186" s="35">
        <v>6400</v>
      </c>
      <c r="T186" s="35">
        <f t="shared" si="19"/>
        <v>1030400</v>
      </c>
      <c r="U186" s="35">
        <v>10</v>
      </c>
      <c r="V186" s="39">
        <f>T186*30%</f>
        <v>309120</v>
      </c>
      <c r="W186" s="35">
        <f t="shared" si="20"/>
        <v>721280</v>
      </c>
      <c r="X186" s="35">
        <f t="shared" si="21"/>
        <v>721280</v>
      </c>
      <c r="Y186" s="35">
        <v>0</v>
      </c>
      <c r="Z186" s="35">
        <v>0</v>
      </c>
      <c r="AA186" s="35">
        <v>721280</v>
      </c>
      <c r="AB186" s="35">
        <v>0.02</v>
      </c>
    </row>
    <row r="187" spans="1:28" s="83" customFormat="1" ht="22.5" customHeight="1" x14ac:dyDescent="0.2">
      <c r="A187" s="35"/>
      <c r="B187" s="85" t="s">
        <v>14</v>
      </c>
      <c r="C187" s="35">
        <v>4384</v>
      </c>
      <c r="D187" s="35">
        <v>11</v>
      </c>
      <c r="E187" s="35" t="s">
        <v>1135</v>
      </c>
      <c r="F187" s="35">
        <v>2</v>
      </c>
      <c r="G187" s="35"/>
      <c r="H187" s="35">
        <v>1</v>
      </c>
      <c r="I187" s="35">
        <v>93</v>
      </c>
      <c r="J187" s="35">
        <f t="shared" si="17"/>
        <v>193</v>
      </c>
      <c r="K187" s="35">
        <v>430</v>
      </c>
      <c r="L187" s="35">
        <f t="shared" si="18"/>
        <v>82990</v>
      </c>
      <c r="M187" s="35">
        <v>2</v>
      </c>
      <c r="N187" s="35" t="s">
        <v>27</v>
      </c>
      <c r="O187" s="35" t="s">
        <v>55</v>
      </c>
      <c r="P187" s="35"/>
      <c r="Q187" s="35">
        <v>60</v>
      </c>
      <c r="R187" s="35"/>
      <c r="S187" s="35">
        <v>6400</v>
      </c>
      <c r="T187" s="35">
        <f t="shared" si="19"/>
        <v>384000</v>
      </c>
      <c r="U187" s="35">
        <v>10</v>
      </c>
      <c r="V187" s="39">
        <f>T187*10%</f>
        <v>38400</v>
      </c>
      <c r="W187" s="35">
        <f t="shared" si="20"/>
        <v>345600</v>
      </c>
      <c r="X187" s="35">
        <f t="shared" si="21"/>
        <v>428590</v>
      </c>
      <c r="Y187" s="35">
        <v>0</v>
      </c>
      <c r="Z187" s="35">
        <v>50</v>
      </c>
      <c r="AA187" s="35">
        <v>0</v>
      </c>
      <c r="AB187" s="35">
        <v>0</v>
      </c>
    </row>
    <row r="188" spans="1:28" s="83" customFormat="1" ht="22.5" customHeight="1" x14ac:dyDescent="0.2">
      <c r="A188" s="35"/>
      <c r="B188" s="85" t="s">
        <v>14</v>
      </c>
      <c r="C188" s="35">
        <v>4253</v>
      </c>
      <c r="D188" s="35">
        <v>14</v>
      </c>
      <c r="E188" s="35" t="s">
        <v>1135</v>
      </c>
      <c r="F188" s="35">
        <v>1</v>
      </c>
      <c r="G188" s="35">
        <v>5</v>
      </c>
      <c r="H188" s="35">
        <v>2</v>
      </c>
      <c r="I188" s="35">
        <v>88</v>
      </c>
      <c r="J188" s="35">
        <f t="shared" si="17"/>
        <v>2288</v>
      </c>
      <c r="K188" s="35">
        <v>75</v>
      </c>
      <c r="L188" s="35">
        <f t="shared" si="18"/>
        <v>171600</v>
      </c>
      <c r="M188" s="35">
        <v>1</v>
      </c>
      <c r="N188" s="35"/>
      <c r="O188" s="35"/>
      <c r="P188" s="35"/>
      <c r="Q188" s="35"/>
      <c r="R188" s="35"/>
      <c r="S188" s="35"/>
      <c r="T188" s="35">
        <f t="shared" si="19"/>
        <v>0</v>
      </c>
      <c r="U188" s="35"/>
      <c r="V188" s="35"/>
      <c r="W188" s="35">
        <f t="shared" si="20"/>
        <v>0</v>
      </c>
      <c r="X188" s="35">
        <f t="shared" si="21"/>
        <v>171600</v>
      </c>
      <c r="Y188" s="35">
        <v>0</v>
      </c>
      <c r="Z188" s="35">
        <v>50</v>
      </c>
      <c r="AA188" s="35">
        <v>0</v>
      </c>
      <c r="AB188" s="35">
        <v>0</v>
      </c>
    </row>
    <row r="189" spans="1:28" s="83" customFormat="1" ht="22.5" customHeight="1" x14ac:dyDescent="0.2">
      <c r="A189" s="35"/>
      <c r="B189" s="85" t="s">
        <v>14</v>
      </c>
      <c r="C189" s="35">
        <v>5827</v>
      </c>
      <c r="D189" s="35">
        <v>116</v>
      </c>
      <c r="E189" s="35" t="s">
        <v>1136</v>
      </c>
      <c r="F189" s="35">
        <v>2</v>
      </c>
      <c r="G189" s="35"/>
      <c r="H189" s="35">
        <v>2</v>
      </c>
      <c r="I189" s="35">
        <v>24</v>
      </c>
      <c r="J189" s="35">
        <f t="shared" si="17"/>
        <v>224</v>
      </c>
      <c r="K189" s="35">
        <v>430</v>
      </c>
      <c r="L189" s="35">
        <f t="shared" si="18"/>
        <v>96320</v>
      </c>
      <c r="M189" s="35">
        <v>2</v>
      </c>
      <c r="N189" s="35" t="s">
        <v>27</v>
      </c>
      <c r="O189" s="35" t="s">
        <v>16</v>
      </c>
      <c r="P189" s="35"/>
      <c r="Q189" s="35">
        <v>156</v>
      </c>
      <c r="R189" s="35"/>
      <c r="S189" s="35">
        <v>6400</v>
      </c>
      <c r="T189" s="35">
        <f t="shared" si="19"/>
        <v>998400</v>
      </c>
      <c r="U189" s="35">
        <v>20</v>
      </c>
      <c r="V189" s="39">
        <f>T189*75%</f>
        <v>748800</v>
      </c>
      <c r="W189" s="35">
        <f t="shared" si="20"/>
        <v>249600</v>
      </c>
      <c r="X189" s="35">
        <f t="shared" si="21"/>
        <v>345920</v>
      </c>
      <c r="Y189" s="35">
        <v>0</v>
      </c>
      <c r="Z189" s="35">
        <v>50</v>
      </c>
      <c r="AA189" s="35">
        <v>0</v>
      </c>
      <c r="AB189" s="35">
        <v>0</v>
      </c>
    </row>
    <row r="190" spans="1:28" s="83" customFormat="1" ht="22.5" customHeight="1" x14ac:dyDescent="0.2">
      <c r="A190" s="35"/>
      <c r="B190" s="85" t="s">
        <v>14</v>
      </c>
      <c r="C190" s="35">
        <v>2115</v>
      </c>
      <c r="D190" s="35">
        <v>241</v>
      </c>
      <c r="E190" s="35" t="s">
        <v>1136</v>
      </c>
      <c r="F190" s="35">
        <v>1</v>
      </c>
      <c r="G190" s="35">
        <v>25</v>
      </c>
      <c r="H190" s="35">
        <v>1</v>
      </c>
      <c r="I190" s="35">
        <v>17</v>
      </c>
      <c r="J190" s="35">
        <f t="shared" si="17"/>
        <v>10117</v>
      </c>
      <c r="K190" s="35">
        <v>75</v>
      </c>
      <c r="L190" s="35">
        <f t="shared" si="18"/>
        <v>758775</v>
      </c>
      <c r="M190" s="35">
        <v>1</v>
      </c>
      <c r="N190" s="35"/>
      <c r="O190" s="35"/>
      <c r="P190" s="35"/>
      <c r="Q190" s="35"/>
      <c r="R190" s="35"/>
      <c r="S190" s="35"/>
      <c r="T190" s="35">
        <f t="shared" si="19"/>
        <v>0</v>
      </c>
      <c r="U190" s="35"/>
      <c r="V190" s="35"/>
      <c r="W190" s="35">
        <f t="shared" si="20"/>
        <v>0</v>
      </c>
      <c r="X190" s="35">
        <f t="shared" si="21"/>
        <v>758775</v>
      </c>
      <c r="Y190" s="35">
        <v>0</v>
      </c>
      <c r="Z190" s="35">
        <v>50</v>
      </c>
      <c r="AA190" s="35">
        <v>0</v>
      </c>
      <c r="AB190" s="35">
        <v>0</v>
      </c>
    </row>
    <row r="191" spans="1:28" s="83" customFormat="1" ht="22.5" customHeight="1" x14ac:dyDescent="0.2">
      <c r="A191" s="35"/>
      <c r="B191" s="85" t="s">
        <v>14</v>
      </c>
      <c r="C191" s="35">
        <v>2497</v>
      </c>
      <c r="D191" s="35">
        <v>28</v>
      </c>
      <c r="E191" s="35" t="s">
        <v>1136</v>
      </c>
      <c r="F191" s="35">
        <v>1</v>
      </c>
      <c r="G191" s="35">
        <v>10</v>
      </c>
      <c r="H191" s="35">
        <v>2</v>
      </c>
      <c r="I191" s="35">
        <v>66</v>
      </c>
      <c r="J191" s="35">
        <f t="shared" si="17"/>
        <v>4266</v>
      </c>
      <c r="K191" s="35">
        <v>75</v>
      </c>
      <c r="L191" s="35">
        <f t="shared" si="18"/>
        <v>319950</v>
      </c>
      <c r="M191" s="35">
        <v>1</v>
      </c>
      <c r="N191" s="35"/>
      <c r="O191" s="35"/>
      <c r="P191" s="35"/>
      <c r="Q191" s="35"/>
      <c r="R191" s="35"/>
      <c r="S191" s="35"/>
      <c r="T191" s="35">
        <f t="shared" si="19"/>
        <v>0</v>
      </c>
      <c r="U191" s="35"/>
      <c r="V191" s="35"/>
      <c r="W191" s="35">
        <f t="shared" si="20"/>
        <v>0</v>
      </c>
      <c r="X191" s="35">
        <f t="shared" si="21"/>
        <v>319950</v>
      </c>
      <c r="Y191" s="35">
        <v>0</v>
      </c>
      <c r="Z191" s="35">
        <v>50</v>
      </c>
      <c r="AA191" s="35">
        <v>0</v>
      </c>
      <c r="AB191" s="35">
        <v>0</v>
      </c>
    </row>
    <row r="192" spans="1:28" s="83" customFormat="1" ht="22.5" customHeight="1" x14ac:dyDescent="0.2">
      <c r="A192" s="35"/>
      <c r="B192" s="85" t="s">
        <v>14</v>
      </c>
      <c r="C192" s="35">
        <v>1103</v>
      </c>
      <c r="D192" s="35">
        <v>104</v>
      </c>
      <c r="E192" s="35" t="s">
        <v>1136</v>
      </c>
      <c r="F192" s="35">
        <v>1</v>
      </c>
      <c r="G192" s="35"/>
      <c r="H192" s="35">
        <v>3</v>
      </c>
      <c r="I192" s="35">
        <v>8</v>
      </c>
      <c r="J192" s="35">
        <f t="shared" si="17"/>
        <v>308</v>
      </c>
      <c r="K192" s="35">
        <v>320</v>
      </c>
      <c r="L192" s="35">
        <f t="shared" si="18"/>
        <v>98560</v>
      </c>
      <c r="M192" s="35">
        <v>1</v>
      </c>
      <c r="N192" s="35"/>
      <c r="O192" s="35"/>
      <c r="P192" s="35"/>
      <c r="Q192" s="35"/>
      <c r="R192" s="35"/>
      <c r="S192" s="35"/>
      <c r="T192" s="35">
        <f t="shared" si="19"/>
        <v>0</v>
      </c>
      <c r="U192" s="35"/>
      <c r="V192" s="35"/>
      <c r="W192" s="35">
        <f t="shared" si="20"/>
        <v>0</v>
      </c>
      <c r="X192" s="35">
        <f t="shared" si="21"/>
        <v>98560</v>
      </c>
      <c r="Y192" s="35">
        <v>0</v>
      </c>
      <c r="Z192" s="35">
        <v>50</v>
      </c>
      <c r="AA192" s="35">
        <v>0</v>
      </c>
      <c r="AB192" s="35">
        <v>0</v>
      </c>
    </row>
    <row r="193" spans="1:28" s="83" customFormat="1" ht="22.5" customHeight="1" x14ac:dyDescent="0.2">
      <c r="A193" s="35"/>
      <c r="B193" s="85" t="s">
        <v>14</v>
      </c>
      <c r="C193" s="35">
        <v>4089</v>
      </c>
      <c r="D193" s="35">
        <v>4</v>
      </c>
      <c r="E193" s="35" t="s">
        <v>1137</v>
      </c>
      <c r="F193" s="35">
        <v>2</v>
      </c>
      <c r="G193" s="35"/>
      <c r="H193" s="35"/>
      <c r="I193" s="35">
        <v>84</v>
      </c>
      <c r="J193" s="35">
        <f t="shared" si="17"/>
        <v>84</v>
      </c>
      <c r="K193" s="35">
        <v>130</v>
      </c>
      <c r="L193" s="35">
        <f t="shared" si="18"/>
        <v>10920</v>
      </c>
      <c r="M193" s="35">
        <v>2</v>
      </c>
      <c r="N193" s="35" t="s">
        <v>27</v>
      </c>
      <c r="O193" s="35" t="s">
        <v>16</v>
      </c>
      <c r="P193" s="35"/>
      <c r="Q193" s="35">
        <v>170</v>
      </c>
      <c r="R193" s="35"/>
      <c r="S193" s="35">
        <v>6400</v>
      </c>
      <c r="T193" s="35">
        <f t="shared" si="19"/>
        <v>1088000</v>
      </c>
      <c r="U193" s="35">
        <v>20</v>
      </c>
      <c r="V193" s="39">
        <f>T193*75%</f>
        <v>816000</v>
      </c>
      <c r="W193" s="35">
        <f t="shared" si="20"/>
        <v>272000</v>
      </c>
      <c r="X193" s="35">
        <f t="shared" si="21"/>
        <v>282920</v>
      </c>
      <c r="Y193" s="35">
        <v>0</v>
      </c>
      <c r="Z193" s="35">
        <v>50</v>
      </c>
      <c r="AA193" s="35">
        <v>0</v>
      </c>
      <c r="AB193" s="35">
        <v>0</v>
      </c>
    </row>
    <row r="194" spans="1:28" s="83" customFormat="1" ht="22.5" customHeight="1" x14ac:dyDescent="0.2">
      <c r="A194" s="35"/>
      <c r="B194" s="85" t="s">
        <v>14</v>
      </c>
      <c r="C194" s="35">
        <v>4090</v>
      </c>
      <c r="D194" s="35">
        <v>5</v>
      </c>
      <c r="E194" s="35" t="s">
        <v>1137</v>
      </c>
      <c r="F194" s="35">
        <v>1</v>
      </c>
      <c r="G194" s="35"/>
      <c r="H194" s="35">
        <v>1</v>
      </c>
      <c r="I194" s="35">
        <v>45</v>
      </c>
      <c r="J194" s="35">
        <f t="shared" si="17"/>
        <v>145</v>
      </c>
      <c r="K194" s="35">
        <v>430</v>
      </c>
      <c r="L194" s="35">
        <f t="shared" si="18"/>
        <v>62350</v>
      </c>
      <c r="M194" s="35">
        <v>1</v>
      </c>
      <c r="N194" s="35"/>
      <c r="O194" s="35"/>
      <c r="P194" s="35"/>
      <c r="Q194" s="35"/>
      <c r="R194" s="35"/>
      <c r="S194" s="35"/>
      <c r="T194" s="35">
        <f t="shared" si="19"/>
        <v>0</v>
      </c>
      <c r="U194" s="35"/>
      <c r="V194" s="35"/>
      <c r="W194" s="35">
        <f t="shared" si="20"/>
        <v>0</v>
      </c>
      <c r="X194" s="35">
        <f t="shared" si="21"/>
        <v>62350</v>
      </c>
      <c r="Y194" s="35">
        <v>0</v>
      </c>
      <c r="Z194" s="35">
        <v>50</v>
      </c>
      <c r="AA194" s="35">
        <v>0</v>
      </c>
      <c r="AB194" s="35">
        <v>0</v>
      </c>
    </row>
    <row r="195" spans="1:28" s="83" customFormat="1" ht="22.5" customHeight="1" x14ac:dyDescent="0.2">
      <c r="A195" s="35"/>
      <c r="B195" s="85" t="s">
        <v>14</v>
      </c>
      <c r="C195" s="35">
        <v>5268</v>
      </c>
      <c r="D195" s="35">
        <v>117</v>
      </c>
      <c r="E195" s="35" t="s">
        <v>1137</v>
      </c>
      <c r="F195" s="35">
        <v>1</v>
      </c>
      <c r="G195" s="35">
        <v>8</v>
      </c>
      <c r="H195" s="35">
        <v>2</v>
      </c>
      <c r="I195" s="35">
        <v>99</v>
      </c>
      <c r="J195" s="35">
        <f t="shared" si="17"/>
        <v>3499</v>
      </c>
      <c r="K195" s="35">
        <v>75</v>
      </c>
      <c r="L195" s="35">
        <f t="shared" si="18"/>
        <v>262425</v>
      </c>
      <c r="M195" s="35">
        <v>1</v>
      </c>
      <c r="N195" s="35"/>
      <c r="O195" s="35"/>
      <c r="P195" s="35"/>
      <c r="Q195" s="35"/>
      <c r="R195" s="35"/>
      <c r="S195" s="35"/>
      <c r="T195" s="35">
        <f t="shared" si="19"/>
        <v>0</v>
      </c>
      <c r="U195" s="35"/>
      <c r="V195" s="35"/>
      <c r="W195" s="35">
        <f t="shared" si="20"/>
        <v>0</v>
      </c>
      <c r="X195" s="35">
        <f t="shared" si="21"/>
        <v>262425</v>
      </c>
      <c r="Y195" s="35">
        <v>0</v>
      </c>
      <c r="Z195" s="35">
        <v>50</v>
      </c>
      <c r="AA195" s="35">
        <v>0</v>
      </c>
      <c r="AB195" s="35">
        <v>0</v>
      </c>
    </row>
    <row r="196" spans="1:28" s="83" customFormat="1" ht="22.5" customHeight="1" x14ac:dyDescent="0.2">
      <c r="A196" s="35"/>
      <c r="B196" s="85" t="s">
        <v>14</v>
      </c>
      <c r="C196" s="35">
        <v>1932</v>
      </c>
      <c r="D196" s="35">
        <v>46</v>
      </c>
      <c r="E196" s="35" t="s">
        <v>1137</v>
      </c>
      <c r="F196" s="35">
        <v>1</v>
      </c>
      <c r="G196" s="35">
        <v>12</v>
      </c>
      <c r="H196" s="35">
        <v>3</v>
      </c>
      <c r="I196" s="35">
        <v>17</v>
      </c>
      <c r="J196" s="35">
        <f t="shared" si="17"/>
        <v>5117</v>
      </c>
      <c r="K196" s="35">
        <v>75</v>
      </c>
      <c r="L196" s="35">
        <f t="shared" si="18"/>
        <v>383775</v>
      </c>
      <c r="M196" s="35">
        <v>1</v>
      </c>
      <c r="N196" s="35"/>
      <c r="O196" s="35"/>
      <c r="P196" s="35"/>
      <c r="Q196" s="35"/>
      <c r="R196" s="35"/>
      <c r="S196" s="35"/>
      <c r="T196" s="35">
        <f t="shared" si="19"/>
        <v>0</v>
      </c>
      <c r="U196" s="35"/>
      <c r="V196" s="35"/>
      <c r="W196" s="35">
        <f t="shared" si="20"/>
        <v>0</v>
      </c>
      <c r="X196" s="35">
        <f t="shared" si="21"/>
        <v>383775</v>
      </c>
      <c r="Y196" s="35">
        <v>0</v>
      </c>
      <c r="Z196" s="35">
        <v>50</v>
      </c>
      <c r="AA196" s="35">
        <v>0</v>
      </c>
      <c r="AB196" s="35">
        <v>0</v>
      </c>
    </row>
    <row r="197" spans="1:28" s="83" customFormat="1" ht="22.5" customHeight="1" x14ac:dyDescent="0.2">
      <c r="A197" s="35"/>
      <c r="B197" s="85" t="s">
        <v>14</v>
      </c>
      <c r="C197" s="35">
        <v>3850</v>
      </c>
      <c r="D197" s="35">
        <v>293</v>
      </c>
      <c r="E197" s="35" t="s">
        <v>1138</v>
      </c>
      <c r="F197" s="35">
        <v>2</v>
      </c>
      <c r="G197" s="35"/>
      <c r="H197" s="35">
        <v>2</v>
      </c>
      <c r="I197" s="35">
        <v>4</v>
      </c>
      <c r="J197" s="35">
        <f t="shared" ref="J197:J245" si="22">G197*400+H197*100+I197</f>
        <v>204</v>
      </c>
      <c r="K197" s="35">
        <v>380</v>
      </c>
      <c r="L197" s="35">
        <f t="shared" ref="L197:L245" si="23">J197*K197</f>
        <v>77520</v>
      </c>
      <c r="M197" s="35">
        <v>2</v>
      </c>
      <c r="N197" s="35" t="s">
        <v>27</v>
      </c>
      <c r="O197" s="35" t="s">
        <v>16</v>
      </c>
      <c r="P197" s="35"/>
      <c r="Q197" s="35">
        <v>160</v>
      </c>
      <c r="R197" s="35"/>
      <c r="S197" s="35">
        <v>6400</v>
      </c>
      <c r="T197" s="35">
        <f t="shared" ref="T197:T245" si="24">Q197*S197</f>
        <v>1024000</v>
      </c>
      <c r="U197" s="35">
        <v>20</v>
      </c>
      <c r="V197" s="39">
        <f>T197*75%</f>
        <v>768000</v>
      </c>
      <c r="W197" s="35">
        <f t="shared" ref="W197:W245" si="25">T197-V197</f>
        <v>256000</v>
      </c>
      <c r="X197" s="35">
        <f t="shared" ref="X197:X245" si="26">L197+W197</f>
        <v>333520</v>
      </c>
      <c r="Y197" s="35">
        <v>0</v>
      </c>
      <c r="Z197" s="35">
        <v>50</v>
      </c>
      <c r="AA197" s="35">
        <v>0</v>
      </c>
      <c r="AB197" s="35">
        <v>0</v>
      </c>
    </row>
    <row r="198" spans="1:28" s="83" customFormat="1" ht="22.5" customHeight="1" x14ac:dyDescent="0.2">
      <c r="A198" s="35"/>
      <c r="B198" s="85" t="s">
        <v>14</v>
      </c>
      <c r="C198" s="35">
        <v>4434</v>
      </c>
      <c r="D198" s="35">
        <v>18</v>
      </c>
      <c r="E198" s="35" t="s">
        <v>1138</v>
      </c>
      <c r="F198" s="35">
        <v>1</v>
      </c>
      <c r="G198" s="35">
        <v>4</v>
      </c>
      <c r="H198" s="35">
        <v>1</v>
      </c>
      <c r="I198" s="35">
        <v>76</v>
      </c>
      <c r="J198" s="35">
        <f t="shared" si="22"/>
        <v>1776</v>
      </c>
      <c r="K198" s="35">
        <v>75</v>
      </c>
      <c r="L198" s="35">
        <f t="shared" si="23"/>
        <v>133200</v>
      </c>
      <c r="M198" s="35">
        <v>1</v>
      </c>
      <c r="N198" s="35"/>
      <c r="O198" s="35"/>
      <c r="P198" s="35"/>
      <c r="Q198" s="35"/>
      <c r="R198" s="35"/>
      <c r="S198" s="35"/>
      <c r="T198" s="35">
        <f t="shared" si="24"/>
        <v>0</v>
      </c>
      <c r="U198" s="35"/>
      <c r="V198" s="35"/>
      <c r="W198" s="35">
        <f t="shared" si="25"/>
        <v>0</v>
      </c>
      <c r="X198" s="35">
        <f t="shared" si="26"/>
        <v>133200</v>
      </c>
      <c r="Y198" s="35">
        <v>0</v>
      </c>
      <c r="Z198" s="35">
        <v>50</v>
      </c>
      <c r="AA198" s="35">
        <v>0</v>
      </c>
      <c r="AB198" s="35">
        <v>0</v>
      </c>
    </row>
    <row r="199" spans="1:28" s="83" customFormat="1" ht="22.5" customHeight="1" x14ac:dyDescent="0.2">
      <c r="A199" s="35"/>
      <c r="B199" s="85" t="s">
        <v>14</v>
      </c>
      <c r="C199" s="35">
        <v>5273</v>
      </c>
      <c r="D199" s="35">
        <v>122</v>
      </c>
      <c r="E199" s="35" t="s">
        <v>1138</v>
      </c>
      <c r="F199" s="35">
        <v>1</v>
      </c>
      <c r="G199" s="35">
        <v>5</v>
      </c>
      <c r="H199" s="35"/>
      <c r="I199" s="35">
        <v>54</v>
      </c>
      <c r="J199" s="35">
        <f t="shared" si="22"/>
        <v>2054</v>
      </c>
      <c r="K199" s="35">
        <v>100</v>
      </c>
      <c r="L199" s="35">
        <f t="shared" si="23"/>
        <v>205400</v>
      </c>
      <c r="M199" s="35">
        <v>1</v>
      </c>
      <c r="N199" s="35"/>
      <c r="O199" s="35"/>
      <c r="P199" s="35"/>
      <c r="Q199" s="35"/>
      <c r="R199" s="35"/>
      <c r="S199" s="35"/>
      <c r="T199" s="35">
        <f t="shared" si="24"/>
        <v>0</v>
      </c>
      <c r="U199" s="35"/>
      <c r="V199" s="35"/>
      <c r="W199" s="35">
        <f t="shared" si="25"/>
        <v>0</v>
      </c>
      <c r="X199" s="35">
        <f t="shared" si="26"/>
        <v>205400</v>
      </c>
      <c r="Y199" s="35">
        <v>0</v>
      </c>
      <c r="Z199" s="35">
        <v>50</v>
      </c>
      <c r="AA199" s="35">
        <v>0</v>
      </c>
      <c r="AB199" s="35">
        <v>0</v>
      </c>
    </row>
    <row r="200" spans="1:28" s="83" customFormat="1" ht="22.5" customHeight="1" x14ac:dyDescent="0.2">
      <c r="A200" s="35"/>
      <c r="B200" s="85" t="s">
        <v>14</v>
      </c>
      <c r="C200" s="35">
        <v>4478</v>
      </c>
      <c r="D200" s="35">
        <v>298</v>
      </c>
      <c r="E200" s="35" t="s">
        <v>1139</v>
      </c>
      <c r="F200" s="35">
        <v>2</v>
      </c>
      <c r="G200" s="35"/>
      <c r="H200" s="35"/>
      <c r="I200" s="35">
        <v>75</v>
      </c>
      <c r="J200" s="35">
        <f t="shared" si="22"/>
        <v>75</v>
      </c>
      <c r="K200" s="35">
        <v>430</v>
      </c>
      <c r="L200" s="35">
        <f t="shared" si="23"/>
        <v>32250</v>
      </c>
      <c r="M200" s="35">
        <v>2</v>
      </c>
      <c r="N200" s="35" t="s">
        <v>27</v>
      </c>
      <c r="O200" s="35" t="s">
        <v>55</v>
      </c>
      <c r="P200" s="35"/>
      <c r="Q200" s="35">
        <v>89</v>
      </c>
      <c r="R200" s="35"/>
      <c r="S200" s="35">
        <v>6400</v>
      </c>
      <c r="T200" s="35">
        <f t="shared" si="24"/>
        <v>569600</v>
      </c>
      <c r="U200" s="35">
        <v>10</v>
      </c>
      <c r="V200" s="39">
        <f>T200*10%</f>
        <v>56960</v>
      </c>
      <c r="W200" s="35">
        <f t="shared" si="25"/>
        <v>512640</v>
      </c>
      <c r="X200" s="35">
        <f t="shared" si="26"/>
        <v>544890</v>
      </c>
      <c r="Y200" s="35">
        <v>0</v>
      </c>
      <c r="Z200" s="35">
        <v>50</v>
      </c>
      <c r="AA200" s="35">
        <v>0</v>
      </c>
      <c r="AB200" s="35">
        <v>0</v>
      </c>
    </row>
    <row r="201" spans="1:28" s="83" customFormat="1" ht="22.5" customHeight="1" x14ac:dyDescent="0.2">
      <c r="A201" s="35"/>
      <c r="B201" s="85" t="s">
        <v>14</v>
      </c>
      <c r="C201" s="35">
        <v>1067</v>
      </c>
      <c r="D201" s="35">
        <v>65</v>
      </c>
      <c r="E201" s="35" t="s">
        <v>1140</v>
      </c>
      <c r="F201" s="35">
        <v>2</v>
      </c>
      <c r="G201" s="35"/>
      <c r="H201" s="35"/>
      <c r="I201" s="35">
        <v>64</v>
      </c>
      <c r="J201" s="35">
        <f t="shared" si="22"/>
        <v>64</v>
      </c>
      <c r="K201" s="35">
        <v>75</v>
      </c>
      <c r="L201" s="35">
        <f t="shared" si="23"/>
        <v>4800</v>
      </c>
      <c r="M201" s="35">
        <v>2</v>
      </c>
      <c r="N201" s="35" t="s">
        <v>27</v>
      </c>
      <c r="O201" s="35" t="s">
        <v>16</v>
      </c>
      <c r="P201" s="35"/>
      <c r="Q201" s="35">
        <v>191</v>
      </c>
      <c r="R201" s="35"/>
      <c r="S201" s="35">
        <v>6400</v>
      </c>
      <c r="T201" s="35">
        <f t="shared" si="24"/>
        <v>1222400</v>
      </c>
      <c r="U201" s="35">
        <v>20</v>
      </c>
      <c r="V201" s="39">
        <f>T201*75%</f>
        <v>916800</v>
      </c>
      <c r="W201" s="35">
        <f t="shared" si="25"/>
        <v>305600</v>
      </c>
      <c r="X201" s="35">
        <f t="shared" si="26"/>
        <v>310400</v>
      </c>
      <c r="Y201" s="35">
        <v>0</v>
      </c>
      <c r="Z201" s="35">
        <v>50</v>
      </c>
      <c r="AA201" s="35">
        <v>0</v>
      </c>
      <c r="AB201" s="35">
        <v>0</v>
      </c>
    </row>
    <row r="202" spans="1:28" s="83" customFormat="1" ht="22.5" customHeight="1" x14ac:dyDescent="0.2">
      <c r="A202" s="35"/>
      <c r="B202" s="85" t="s">
        <v>14</v>
      </c>
      <c r="C202" s="35">
        <v>1048</v>
      </c>
      <c r="D202" s="35">
        <v>44</v>
      </c>
      <c r="E202" s="35" t="s">
        <v>735</v>
      </c>
      <c r="F202" s="35">
        <v>1</v>
      </c>
      <c r="G202" s="35">
        <v>1</v>
      </c>
      <c r="H202" s="35">
        <v>1</v>
      </c>
      <c r="I202" s="35">
        <v>31</v>
      </c>
      <c r="J202" s="35">
        <f t="shared" si="22"/>
        <v>531</v>
      </c>
      <c r="K202" s="35">
        <v>430</v>
      </c>
      <c r="L202" s="35">
        <f t="shared" si="23"/>
        <v>228330</v>
      </c>
      <c r="M202" s="35">
        <v>1</v>
      </c>
      <c r="N202" s="35"/>
      <c r="O202" s="35"/>
      <c r="P202" s="35"/>
      <c r="Q202" s="35"/>
      <c r="R202" s="35"/>
      <c r="S202" s="35"/>
      <c r="T202" s="35">
        <f t="shared" si="24"/>
        <v>0</v>
      </c>
      <c r="U202" s="35"/>
      <c r="V202" s="35"/>
      <c r="W202" s="35">
        <f t="shared" si="25"/>
        <v>0</v>
      </c>
      <c r="X202" s="35">
        <f t="shared" si="26"/>
        <v>228330</v>
      </c>
      <c r="Y202" s="35">
        <v>0</v>
      </c>
      <c r="Z202" s="35">
        <v>50</v>
      </c>
      <c r="AA202" s="35">
        <v>0</v>
      </c>
      <c r="AB202" s="35">
        <v>0</v>
      </c>
    </row>
    <row r="203" spans="1:28" s="83" customFormat="1" ht="22.5" customHeight="1" x14ac:dyDescent="0.2">
      <c r="A203" s="35"/>
      <c r="B203" s="85" t="s">
        <v>14</v>
      </c>
      <c r="C203" s="35">
        <v>181</v>
      </c>
      <c r="D203" s="35">
        <v>2074</v>
      </c>
      <c r="E203" s="35" t="s">
        <v>735</v>
      </c>
      <c r="F203" s="35">
        <v>1</v>
      </c>
      <c r="G203" s="35">
        <v>11</v>
      </c>
      <c r="H203" s="35">
        <v>1</v>
      </c>
      <c r="I203" s="35">
        <v>80</v>
      </c>
      <c r="J203" s="35">
        <f t="shared" si="22"/>
        <v>4580</v>
      </c>
      <c r="K203" s="35">
        <v>180</v>
      </c>
      <c r="L203" s="35">
        <f t="shared" si="23"/>
        <v>824400</v>
      </c>
      <c r="M203" s="35">
        <v>1</v>
      </c>
      <c r="N203" s="35"/>
      <c r="O203" s="35"/>
      <c r="P203" s="35"/>
      <c r="Q203" s="35"/>
      <c r="R203" s="35"/>
      <c r="S203" s="35"/>
      <c r="T203" s="35">
        <f t="shared" si="24"/>
        <v>0</v>
      </c>
      <c r="U203" s="35"/>
      <c r="V203" s="35"/>
      <c r="W203" s="35">
        <f t="shared" si="25"/>
        <v>0</v>
      </c>
      <c r="X203" s="35">
        <f t="shared" si="26"/>
        <v>824400</v>
      </c>
      <c r="Y203" s="35">
        <v>0</v>
      </c>
      <c r="Z203" s="35">
        <v>50</v>
      </c>
      <c r="AA203" s="35">
        <v>0</v>
      </c>
      <c r="AB203" s="35">
        <v>0</v>
      </c>
    </row>
    <row r="204" spans="1:28" s="83" customFormat="1" ht="22.5" customHeight="1" x14ac:dyDescent="0.2">
      <c r="A204" s="35"/>
      <c r="B204" s="85" t="s">
        <v>14</v>
      </c>
      <c r="C204" s="35">
        <v>1068</v>
      </c>
      <c r="D204" s="35">
        <v>66</v>
      </c>
      <c r="E204" s="35" t="s">
        <v>1141</v>
      </c>
      <c r="F204" s="35">
        <v>2</v>
      </c>
      <c r="G204" s="35"/>
      <c r="H204" s="35"/>
      <c r="I204" s="35">
        <v>88</v>
      </c>
      <c r="J204" s="35">
        <f t="shared" si="22"/>
        <v>88</v>
      </c>
      <c r="K204" s="35">
        <v>430</v>
      </c>
      <c r="L204" s="35">
        <f t="shared" si="23"/>
        <v>37840</v>
      </c>
      <c r="M204" s="35">
        <v>2</v>
      </c>
      <c r="N204" s="35" t="s">
        <v>27</v>
      </c>
      <c r="O204" s="35" t="s">
        <v>16</v>
      </c>
      <c r="P204" s="35"/>
      <c r="Q204" s="35">
        <v>242</v>
      </c>
      <c r="R204" s="35"/>
      <c r="S204" s="35">
        <v>6400</v>
      </c>
      <c r="T204" s="35">
        <f t="shared" si="24"/>
        <v>1548800</v>
      </c>
      <c r="U204" s="35">
        <v>20</v>
      </c>
      <c r="V204" s="39">
        <f>T204*75%</f>
        <v>1161600</v>
      </c>
      <c r="W204" s="35">
        <f t="shared" si="25"/>
        <v>387200</v>
      </c>
      <c r="X204" s="35">
        <f t="shared" si="26"/>
        <v>425040</v>
      </c>
      <c r="Y204" s="35">
        <v>0</v>
      </c>
      <c r="Z204" s="35">
        <v>50</v>
      </c>
      <c r="AA204" s="35">
        <v>0</v>
      </c>
      <c r="AB204" s="35">
        <v>0</v>
      </c>
    </row>
    <row r="205" spans="1:28" s="83" customFormat="1" ht="22.5" customHeight="1" x14ac:dyDescent="0.2">
      <c r="A205" s="35"/>
      <c r="B205" s="85" t="s">
        <v>14</v>
      </c>
      <c r="C205" s="35">
        <v>4103</v>
      </c>
      <c r="D205" s="35">
        <v>7</v>
      </c>
      <c r="E205" s="35" t="s">
        <v>1141</v>
      </c>
      <c r="F205" s="35">
        <v>1</v>
      </c>
      <c r="G205" s="35"/>
      <c r="H205" s="35">
        <v>1</v>
      </c>
      <c r="I205" s="35">
        <v>55</v>
      </c>
      <c r="J205" s="35">
        <f t="shared" si="22"/>
        <v>155</v>
      </c>
      <c r="K205" s="35">
        <v>430</v>
      </c>
      <c r="L205" s="35">
        <f t="shared" si="23"/>
        <v>66650</v>
      </c>
      <c r="M205" s="35">
        <v>1</v>
      </c>
      <c r="N205" s="35"/>
      <c r="O205" s="35"/>
      <c r="P205" s="35"/>
      <c r="Q205" s="35"/>
      <c r="R205" s="35"/>
      <c r="S205" s="35"/>
      <c r="T205" s="35">
        <f t="shared" si="24"/>
        <v>0</v>
      </c>
      <c r="U205" s="35"/>
      <c r="V205" s="35"/>
      <c r="W205" s="35">
        <f t="shared" si="25"/>
        <v>0</v>
      </c>
      <c r="X205" s="35">
        <f t="shared" si="26"/>
        <v>66650</v>
      </c>
      <c r="Y205" s="35">
        <v>0</v>
      </c>
      <c r="Z205" s="35">
        <v>50</v>
      </c>
      <c r="AA205" s="35">
        <v>0</v>
      </c>
      <c r="AB205" s="35">
        <v>0</v>
      </c>
    </row>
    <row r="206" spans="1:28" s="83" customFormat="1" ht="22.5" customHeight="1" x14ac:dyDescent="0.2">
      <c r="A206" s="35"/>
      <c r="B206" s="85" t="s">
        <v>14</v>
      </c>
      <c r="C206" s="35">
        <v>2073</v>
      </c>
      <c r="D206" s="35">
        <v>180</v>
      </c>
      <c r="E206" s="35" t="s">
        <v>1141</v>
      </c>
      <c r="F206" s="35">
        <v>1</v>
      </c>
      <c r="G206" s="35">
        <v>8</v>
      </c>
      <c r="H206" s="35">
        <v>3</v>
      </c>
      <c r="I206" s="35">
        <v>35</v>
      </c>
      <c r="J206" s="35">
        <f t="shared" si="22"/>
        <v>3535</v>
      </c>
      <c r="K206" s="35">
        <v>180</v>
      </c>
      <c r="L206" s="35">
        <f t="shared" si="23"/>
        <v>636300</v>
      </c>
      <c r="M206" s="35">
        <v>1</v>
      </c>
      <c r="N206" s="35"/>
      <c r="O206" s="35"/>
      <c r="P206" s="35"/>
      <c r="Q206" s="35"/>
      <c r="R206" s="35"/>
      <c r="S206" s="35"/>
      <c r="T206" s="35">
        <f t="shared" si="24"/>
        <v>0</v>
      </c>
      <c r="U206" s="35"/>
      <c r="V206" s="35"/>
      <c r="W206" s="35">
        <f t="shared" si="25"/>
        <v>0</v>
      </c>
      <c r="X206" s="35">
        <f t="shared" si="26"/>
        <v>636300</v>
      </c>
      <c r="Y206" s="35">
        <v>0</v>
      </c>
      <c r="Z206" s="35">
        <v>50</v>
      </c>
      <c r="AA206" s="35">
        <v>0</v>
      </c>
      <c r="AB206" s="35">
        <v>0</v>
      </c>
    </row>
    <row r="207" spans="1:28" s="83" customFormat="1" ht="22.5" customHeight="1" x14ac:dyDescent="0.2">
      <c r="A207" s="35"/>
      <c r="B207" s="85" t="s">
        <v>14</v>
      </c>
      <c r="C207" s="35">
        <v>3633</v>
      </c>
      <c r="D207" s="35">
        <v>232</v>
      </c>
      <c r="E207" s="35" t="s">
        <v>1141</v>
      </c>
      <c r="F207" s="35">
        <v>1</v>
      </c>
      <c r="G207" s="35"/>
      <c r="H207" s="35">
        <v>2</v>
      </c>
      <c r="I207" s="35">
        <v>68</v>
      </c>
      <c r="J207" s="35">
        <f t="shared" ref="J207" si="27">G207*400+H207*100+I207</f>
        <v>268</v>
      </c>
      <c r="K207" s="35">
        <v>380</v>
      </c>
      <c r="L207" s="35">
        <f t="shared" ref="L207" si="28">J207*K207</f>
        <v>101840</v>
      </c>
      <c r="M207" s="35">
        <v>1</v>
      </c>
      <c r="N207" s="35"/>
      <c r="O207" s="35"/>
      <c r="P207" s="35"/>
      <c r="Q207" s="35"/>
      <c r="R207" s="35"/>
      <c r="S207" s="35"/>
      <c r="T207" s="35">
        <f t="shared" si="24"/>
        <v>0</v>
      </c>
      <c r="U207" s="35"/>
      <c r="V207" s="35"/>
      <c r="W207" s="35">
        <f t="shared" si="25"/>
        <v>0</v>
      </c>
      <c r="X207" s="35">
        <f t="shared" si="26"/>
        <v>101840</v>
      </c>
      <c r="Y207" s="35">
        <v>0</v>
      </c>
      <c r="Z207" s="35">
        <v>50</v>
      </c>
      <c r="AA207" s="35">
        <v>0</v>
      </c>
      <c r="AB207" s="35">
        <v>0</v>
      </c>
    </row>
    <row r="208" spans="1:28" s="83" customFormat="1" ht="22.5" customHeight="1" x14ac:dyDescent="0.2">
      <c r="A208" s="35"/>
      <c r="B208" s="85" t="s">
        <v>14</v>
      </c>
      <c r="C208" s="35">
        <v>1042</v>
      </c>
      <c r="D208" s="35">
        <v>38</v>
      </c>
      <c r="E208" s="35" t="s">
        <v>1142</v>
      </c>
      <c r="F208" s="35">
        <v>2</v>
      </c>
      <c r="G208" s="35"/>
      <c r="H208" s="35">
        <v>3</v>
      </c>
      <c r="I208" s="35">
        <v>52</v>
      </c>
      <c r="J208" s="35">
        <f t="shared" si="22"/>
        <v>352</v>
      </c>
      <c r="K208" s="35">
        <v>430</v>
      </c>
      <c r="L208" s="35">
        <f t="shared" si="23"/>
        <v>151360</v>
      </c>
      <c r="M208" s="35">
        <v>2</v>
      </c>
      <c r="N208" s="35" t="s">
        <v>27</v>
      </c>
      <c r="O208" s="35" t="s">
        <v>16</v>
      </c>
      <c r="P208" s="35"/>
      <c r="Q208" s="35">
        <v>242</v>
      </c>
      <c r="R208" s="35"/>
      <c r="S208" s="35">
        <v>6400</v>
      </c>
      <c r="T208" s="35">
        <f t="shared" si="24"/>
        <v>1548800</v>
      </c>
      <c r="U208" s="35">
        <v>20</v>
      </c>
      <c r="V208" s="39">
        <f>T208*75%</f>
        <v>1161600</v>
      </c>
      <c r="W208" s="35">
        <f t="shared" si="25"/>
        <v>387200</v>
      </c>
      <c r="X208" s="35">
        <f t="shared" si="26"/>
        <v>538560</v>
      </c>
      <c r="Y208" s="35">
        <v>0</v>
      </c>
      <c r="Z208" s="35">
        <v>50</v>
      </c>
      <c r="AA208" s="35">
        <v>0</v>
      </c>
      <c r="AB208" s="35">
        <v>0</v>
      </c>
    </row>
    <row r="209" spans="1:28" s="83" customFormat="1" ht="22.5" customHeight="1" x14ac:dyDescent="0.2">
      <c r="A209" s="35"/>
      <c r="B209" s="85" t="s">
        <v>14</v>
      </c>
      <c r="C209" s="35">
        <v>5270</v>
      </c>
      <c r="D209" s="35">
        <v>119</v>
      </c>
      <c r="E209" s="35" t="s">
        <v>1142</v>
      </c>
      <c r="F209" s="35">
        <v>1</v>
      </c>
      <c r="G209" s="35">
        <v>7</v>
      </c>
      <c r="H209" s="35"/>
      <c r="I209" s="35">
        <v>84</v>
      </c>
      <c r="J209" s="35">
        <f t="shared" si="22"/>
        <v>2884</v>
      </c>
      <c r="K209" s="35">
        <v>75</v>
      </c>
      <c r="L209" s="35">
        <f t="shared" si="23"/>
        <v>216300</v>
      </c>
      <c r="M209" s="35">
        <v>1</v>
      </c>
      <c r="N209" s="35"/>
      <c r="O209" s="35"/>
      <c r="P209" s="35"/>
      <c r="Q209" s="35"/>
      <c r="R209" s="35"/>
      <c r="S209" s="35"/>
      <c r="T209" s="35">
        <f t="shared" si="24"/>
        <v>0</v>
      </c>
      <c r="U209" s="35"/>
      <c r="V209" s="35"/>
      <c r="W209" s="35">
        <f t="shared" si="25"/>
        <v>0</v>
      </c>
      <c r="X209" s="35">
        <f t="shared" si="26"/>
        <v>216300</v>
      </c>
      <c r="Y209" s="35">
        <v>0</v>
      </c>
      <c r="Z209" s="35">
        <v>50</v>
      </c>
      <c r="AA209" s="35">
        <v>0</v>
      </c>
      <c r="AB209" s="35">
        <v>0</v>
      </c>
    </row>
    <row r="210" spans="1:28" s="83" customFormat="1" ht="22.5" customHeight="1" x14ac:dyDescent="0.2">
      <c r="A210" s="35"/>
      <c r="B210" s="85" t="s">
        <v>14</v>
      </c>
      <c r="C210" s="35">
        <v>5271</v>
      </c>
      <c r="D210" s="35">
        <v>120</v>
      </c>
      <c r="E210" s="35" t="s">
        <v>1142</v>
      </c>
      <c r="F210" s="35">
        <v>1</v>
      </c>
      <c r="G210" s="35">
        <v>10</v>
      </c>
      <c r="H210" s="35">
        <v>2</v>
      </c>
      <c r="I210" s="35">
        <v>71</v>
      </c>
      <c r="J210" s="35">
        <f t="shared" si="22"/>
        <v>4271</v>
      </c>
      <c r="K210" s="35">
        <v>75</v>
      </c>
      <c r="L210" s="35">
        <f t="shared" si="23"/>
        <v>320325</v>
      </c>
      <c r="M210" s="35">
        <v>1</v>
      </c>
      <c r="N210" s="35"/>
      <c r="O210" s="35"/>
      <c r="P210" s="35"/>
      <c r="Q210" s="35"/>
      <c r="R210" s="35"/>
      <c r="S210" s="35"/>
      <c r="T210" s="35">
        <f t="shared" si="24"/>
        <v>0</v>
      </c>
      <c r="U210" s="35"/>
      <c r="V210" s="35"/>
      <c r="W210" s="35">
        <f t="shared" si="25"/>
        <v>0</v>
      </c>
      <c r="X210" s="35">
        <f t="shared" si="26"/>
        <v>320325</v>
      </c>
      <c r="Y210" s="35">
        <v>0</v>
      </c>
      <c r="Z210" s="35">
        <v>50</v>
      </c>
      <c r="AA210" s="35">
        <v>0</v>
      </c>
      <c r="AB210" s="35">
        <v>0</v>
      </c>
    </row>
    <row r="211" spans="1:28" s="83" customFormat="1" ht="22.5" customHeight="1" x14ac:dyDescent="0.2">
      <c r="A211" s="35"/>
      <c r="B211" s="85" t="s">
        <v>14</v>
      </c>
      <c r="C211" s="35">
        <v>4709</v>
      </c>
      <c r="D211" s="35">
        <v>20</v>
      </c>
      <c r="E211" s="35" t="s">
        <v>1143</v>
      </c>
      <c r="F211" s="35">
        <v>2</v>
      </c>
      <c r="G211" s="35"/>
      <c r="H211" s="35"/>
      <c r="I211" s="35">
        <v>58</v>
      </c>
      <c r="J211" s="35">
        <f t="shared" si="22"/>
        <v>58</v>
      </c>
      <c r="K211" s="35">
        <v>430</v>
      </c>
      <c r="L211" s="35">
        <f t="shared" si="23"/>
        <v>24940</v>
      </c>
      <c r="M211" s="35">
        <v>2</v>
      </c>
      <c r="N211" s="35" t="s">
        <v>27</v>
      </c>
      <c r="O211" s="35" t="s">
        <v>55</v>
      </c>
      <c r="P211" s="35"/>
      <c r="Q211" s="35">
        <v>54</v>
      </c>
      <c r="R211" s="35"/>
      <c r="S211" s="35">
        <v>6400</v>
      </c>
      <c r="T211" s="35">
        <f t="shared" si="24"/>
        <v>345600</v>
      </c>
      <c r="U211" s="35">
        <v>10</v>
      </c>
      <c r="V211" s="39">
        <f>T211*10%</f>
        <v>34560</v>
      </c>
      <c r="W211" s="35">
        <f t="shared" si="25"/>
        <v>311040</v>
      </c>
      <c r="X211" s="35">
        <f t="shared" si="26"/>
        <v>335980</v>
      </c>
      <c r="Y211" s="35">
        <v>0</v>
      </c>
      <c r="Z211" s="35">
        <v>50</v>
      </c>
      <c r="AA211" s="35">
        <v>0</v>
      </c>
      <c r="AB211" s="35">
        <v>0</v>
      </c>
    </row>
    <row r="212" spans="1:28" s="83" customFormat="1" ht="22.5" customHeight="1" x14ac:dyDescent="0.2">
      <c r="A212" s="35"/>
      <c r="B212" s="85" t="s">
        <v>24</v>
      </c>
      <c r="C212" s="35"/>
      <c r="D212" s="35"/>
      <c r="E212" s="35" t="s">
        <v>1143</v>
      </c>
      <c r="F212" s="35">
        <v>1</v>
      </c>
      <c r="G212" s="35">
        <v>9</v>
      </c>
      <c r="H212" s="35">
        <v>3</v>
      </c>
      <c r="I212" s="35"/>
      <c r="J212" s="35">
        <f t="shared" si="22"/>
        <v>3900</v>
      </c>
      <c r="K212" s="35">
        <v>75</v>
      </c>
      <c r="L212" s="35">
        <f t="shared" si="23"/>
        <v>292500</v>
      </c>
      <c r="M212" s="35">
        <v>1</v>
      </c>
      <c r="N212" s="35"/>
      <c r="O212" s="35"/>
      <c r="P212" s="35"/>
      <c r="Q212" s="35"/>
      <c r="R212" s="35"/>
      <c r="S212" s="35"/>
      <c r="T212" s="35">
        <f t="shared" si="24"/>
        <v>0</v>
      </c>
      <c r="U212" s="35"/>
      <c r="V212" s="35"/>
      <c r="W212" s="35">
        <f t="shared" si="25"/>
        <v>0</v>
      </c>
      <c r="X212" s="35">
        <f t="shared" si="26"/>
        <v>292500</v>
      </c>
      <c r="Y212" s="35">
        <v>0</v>
      </c>
      <c r="Z212" s="35">
        <v>0</v>
      </c>
      <c r="AA212" s="35">
        <v>292500</v>
      </c>
      <c r="AB212" s="35">
        <v>0.01</v>
      </c>
    </row>
    <row r="213" spans="1:28" s="83" customFormat="1" ht="22.5" customHeight="1" x14ac:dyDescent="0.2">
      <c r="A213" s="35"/>
      <c r="B213" s="85" t="s">
        <v>45</v>
      </c>
      <c r="C213" s="35">
        <v>1708</v>
      </c>
      <c r="D213" s="35">
        <v>70</v>
      </c>
      <c r="E213" s="35" t="s">
        <v>1144</v>
      </c>
      <c r="F213" s="35">
        <v>2</v>
      </c>
      <c r="G213" s="35">
        <v>1</v>
      </c>
      <c r="H213" s="35"/>
      <c r="I213" s="35">
        <v>70</v>
      </c>
      <c r="J213" s="35">
        <f t="shared" si="22"/>
        <v>470</v>
      </c>
      <c r="K213" s="35">
        <v>150</v>
      </c>
      <c r="L213" s="35">
        <f t="shared" si="23"/>
        <v>70500</v>
      </c>
      <c r="M213" s="35">
        <v>2</v>
      </c>
      <c r="N213" s="35" t="s">
        <v>27</v>
      </c>
      <c r="O213" s="35" t="s">
        <v>16</v>
      </c>
      <c r="P213" s="35"/>
      <c r="Q213" s="35">
        <v>164</v>
      </c>
      <c r="R213" s="35"/>
      <c r="S213" s="35">
        <v>6400</v>
      </c>
      <c r="T213" s="35">
        <f t="shared" si="24"/>
        <v>1049600</v>
      </c>
      <c r="U213" s="35">
        <v>20</v>
      </c>
      <c r="V213" s="39">
        <f>T213*75%</f>
        <v>787200</v>
      </c>
      <c r="W213" s="35">
        <f t="shared" si="25"/>
        <v>262400</v>
      </c>
      <c r="X213" s="35">
        <f t="shared" si="26"/>
        <v>332900</v>
      </c>
      <c r="Y213" s="35">
        <v>0</v>
      </c>
      <c r="Z213" s="35">
        <v>0</v>
      </c>
      <c r="AA213" s="35">
        <v>332900</v>
      </c>
      <c r="AB213" s="35">
        <v>0.02</v>
      </c>
    </row>
    <row r="214" spans="1:28" s="83" customFormat="1" ht="22.5" customHeight="1" x14ac:dyDescent="0.2">
      <c r="A214" s="35"/>
      <c r="B214" s="85" t="s">
        <v>24</v>
      </c>
      <c r="C214" s="35"/>
      <c r="D214" s="35"/>
      <c r="E214" s="35" t="s">
        <v>1144</v>
      </c>
      <c r="F214" s="35">
        <v>1</v>
      </c>
      <c r="G214" s="35">
        <v>31</v>
      </c>
      <c r="H214" s="35">
        <v>3</v>
      </c>
      <c r="I214" s="35">
        <v>15</v>
      </c>
      <c r="J214" s="35">
        <f t="shared" si="22"/>
        <v>12715</v>
      </c>
      <c r="K214" s="35">
        <v>75</v>
      </c>
      <c r="L214" s="35">
        <f t="shared" si="23"/>
        <v>953625</v>
      </c>
      <c r="M214" s="35">
        <v>1</v>
      </c>
      <c r="N214" s="35"/>
      <c r="O214" s="35"/>
      <c r="P214" s="35"/>
      <c r="Q214" s="35"/>
      <c r="R214" s="35"/>
      <c r="S214" s="35"/>
      <c r="T214" s="35">
        <f t="shared" si="24"/>
        <v>0</v>
      </c>
      <c r="U214" s="35"/>
      <c r="V214" s="35"/>
      <c r="W214" s="35">
        <f t="shared" si="25"/>
        <v>0</v>
      </c>
      <c r="X214" s="35">
        <f t="shared" si="26"/>
        <v>953625</v>
      </c>
      <c r="Y214" s="35">
        <v>0</v>
      </c>
      <c r="Z214" s="35">
        <v>0</v>
      </c>
      <c r="AA214" s="35">
        <v>953625</v>
      </c>
      <c r="AB214" s="35">
        <v>0.01</v>
      </c>
    </row>
    <row r="215" spans="1:28" s="83" customFormat="1" ht="22.5" customHeight="1" x14ac:dyDescent="0.2">
      <c r="A215" s="35"/>
      <c r="B215" s="85" t="s">
        <v>45</v>
      </c>
      <c r="C215" s="35">
        <v>1707</v>
      </c>
      <c r="D215" s="35">
        <v>69</v>
      </c>
      <c r="E215" s="35" t="s">
        <v>1144</v>
      </c>
      <c r="F215" s="35">
        <v>1</v>
      </c>
      <c r="G215" s="35">
        <v>2</v>
      </c>
      <c r="H215" s="35"/>
      <c r="I215" s="35">
        <v>33</v>
      </c>
      <c r="J215" s="35">
        <f t="shared" si="22"/>
        <v>833</v>
      </c>
      <c r="K215" s="35">
        <v>75</v>
      </c>
      <c r="L215" s="35">
        <f t="shared" si="23"/>
        <v>62475</v>
      </c>
      <c r="M215" s="35">
        <v>1</v>
      </c>
      <c r="N215" s="35"/>
      <c r="O215" s="35"/>
      <c r="P215" s="35"/>
      <c r="Q215" s="35"/>
      <c r="R215" s="35"/>
      <c r="S215" s="35"/>
      <c r="T215" s="35">
        <f t="shared" si="24"/>
        <v>0</v>
      </c>
      <c r="U215" s="35"/>
      <c r="V215" s="35"/>
      <c r="W215" s="35">
        <f t="shared" si="25"/>
        <v>0</v>
      </c>
      <c r="X215" s="35">
        <f t="shared" si="26"/>
        <v>62475</v>
      </c>
      <c r="Y215" s="35">
        <v>0</v>
      </c>
      <c r="Z215" s="35">
        <v>0</v>
      </c>
      <c r="AA215" s="35">
        <v>62475</v>
      </c>
      <c r="AB215" s="35">
        <v>0.01</v>
      </c>
    </row>
    <row r="216" spans="1:28" s="83" customFormat="1" ht="22.5" customHeight="1" x14ac:dyDescent="0.2">
      <c r="A216" s="35"/>
      <c r="B216" s="85" t="s">
        <v>14</v>
      </c>
      <c r="C216" s="35">
        <v>2775</v>
      </c>
      <c r="D216" s="35">
        <v>70</v>
      </c>
      <c r="E216" s="35" t="s">
        <v>1145</v>
      </c>
      <c r="F216" s="35">
        <v>2</v>
      </c>
      <c r="G216" s="35">
        <v>20</v>
      </c>
      <c r="H216" s="35"/>
      <c r="I216" s="35">
        <v>24</v>
      </c>
      <c r="J216" s="35">
        <f t="shared" si="22"/>
        <v>8024</v>
      </c>
      <c r="K216" s="35">
        <v>180</v>
      </c>
      <c r="L216" s="35">
        <f t="shared" si="23"/>
        <v>1444320</v>
      </c>
      <c r="M216" s="35">
        <v>2</v>
      </c>
      <c r="N216" s="35" t="s">
        <v>27</v>
      </c>
      <c r="O216" s="35" t="s">
        <v>16</v>
      </c>
      <c r="P216" s="35"/>
      <c r="Q216" s="35">
        <v>138</v>
      </c>
      <c r="R216" s="35"/>
      <c r="S216" s="35">
        <v>6400</v>
      </c>
      <c r="T216" s="35">
        <f t="shared" si="24"/>
        <v>883200</v>
      </c>
      <c r="U216" s="35">
        <v>30</v>
      </c>
      <c r="V216" s="39">
        <f>T216*85%</f>
        <v>750720</v>
      </c>
      <c r="W216" s="35">
        <f t="shared" si="25"/>
        <v>132480</v>
      </c>
      <c r="X216" s="35">
        <f t="shared" si="26"/>
        <v>1576800</v>
      </c>
      <c r="Y216" s="35">
        <v>0</v>
      </c>
      <c r="Z216" s="35">
        <v>50</v>
      </c>
      <c r="AA216" s="35">
        <v>0</v>
      </c>
      <c r="AB216" s="35">
        <v>0</v>
      </c>
    </row>
    <row r="217" spans="1:28" s="83" customFormat="1" ht="22.5" customHeight="1" x14ac:dyDescent="0.2">
      <c r="A217" s="35"/>
      <c r="B217" s="85" t="s">
        <v>14</v>
      </c>
      <c r="C217" s="35">
        <v>4691</v>
      </c>
      <c r="D217" s="35">
        <v>17</v>
      </c>
      <c r="E217" s="35" t="s">
        <v>735</v>
      </c>
      <c r="F217" s="35">
        <v>1</v>
      </c>
      <c r="G217" s="35"/>
      <c r="H217" s="35"/>
      <c r="I217" s="35">
        <v>32</v>
      </c>
      <c r="J217" s="35">
        <f t="shared" si="22"/>
        <v>32</v>
      </c>
      <c r="K217" s="35">
        <v>430</v>
      </c>
      <c r="L217" s="35">
        <f t="shared" si="23"/>
        <v>13760</v>
      </c>
      <c r="M217" s="35">
        <v>1</v>
      </c>
      <c r="N217" s="35"/>
      <c r="O217" s="35"/>
      <c r="P217" s="35"/>
      <c r="Q217" s="35"/>
      <c r="R217" s="35"/>
      <c r="S217" s="35"/>
      <c r="T217" s="35">
        <f t="shared" si="24"/>
        <v>0</v>
      </c>
      <c r="U217" s="35"/>
      <c r="V217" s="35"/>
      <c r="W217" s="35">
        <f t="shared" si="25"/>
        <v>0</v>
      </c>
      <c r="X217" s="35">
        <f t="shared" si="26"/>
        <v>13760</v>
      </c>
      <c r="Y217" s="35">
        <v>0</v>
      </c>
      <c r="Z217" s="35">
        <v>50</v>
      </c>
      <c r="AA217" s="35">
        <v>0</v>
      </c>
      <c r="AB217" s="35">
        <v>0</v>
      </c>
    </row>
    <row r="218" spans="1:28" s="83" customFormat="1" ht="22.5" customHeight="1" x14ac:dyDescent="0.2">
      <c r="A218" s="35"/>
      <c r="B218" s="85" t="s">
        <v>14</v>
      </c>
      <c r="C218" s="35">
        <v>4690</v>
      </c>
      <c r="D218" s="35">
        <v>16</v>
      </c>
      <c r="E218" s="35" t="s">
        <v>735</v>
      </c>
      <c r="F218" s="35">
        <v>1</v>
      </c>
      <c r="G218" s="35"/>
      <c r="H218" s="35"/>
      <c r="I218" s="35">
        <v>47</v>
      </c>
      <c r="J218" s="35">
        <f t="shared" si="22"/>
        <v>47</v>
      </c>
      <c r="K218" s="35">
        <v>430</v>
      </c>
      <c r="L218" s="35">
        <f t="shared" si="23"/>
        <v>20210</v>
      </c>
      <c r="M218" s="35">
        <v>1</v>
      </c>
      <c r="N218" s="35"/>
      <c r="O218" s="35"/>
      <c r="P218" s="35"/>
      <c r="Q218" s="35"/>
      <c r="R218" s="35"/>
      <c r="S218" s="35"/>
      <c r="T218" s="35">
        <f t="shared" si="24"/>
        <v>0</v>
      </c>
      <c r="U218" s="35"/>
      <c r="V218" s="35"/>
      <c r="W218" s="35">
        <f t="shared" si="25"/>
        <v>0</v>
      </c>
      <c r="X218" s="35">
        <f t="shared" si="26"/>
        <v>20210</v>
      </c>
      <c r="Y218" s="35">
        <v>0</v>
      </c>
      <c r="Z218" s="35">
        <v>50</v>
      </c>
      <c r="AA218" s="35">
        <v>0</v>
      </c>
      <c r="AB218" s="35">
        <v>0</v>
      </c>
    </row>
    <row r="219" spans="1:28" s="83" customFormat="1" ht="22.5" customHeight="1" x14ac:dyDescent="0.2">
      <c r="A219" s="35"/>
      <c r="B219" s="85" t="s">
        <v>14</v>
      </c>
      <c r="C219" s="35">
        <v>4989</v>
      </c>
      <c r="D219" s="35">
        <v>29</v>
      </c>
      <c r="E219" s="35" t="s">
        <v>735</v>
      </c>
      <c r="F219" s="35">
        <v>1</v>
      </c>
      <c r="G219" s="35"/>
      <c r="H219" s="35"/>
      <c r="I219" s="35">
        <v>25</v>
      </c>
      <c r="J219" s="35">
        <f t="shared" si="22"/>
        <v>25</v>
      </c>
      <c r="K219" s="35">
        <v>75</v>
      </c>
      <c r="L219" s="35">
        <f t="shared" si="23"/>
        <v>1875</v>
      </c>
      <c r="M219" s="35">
        <v>1</v>
      </c>
      <c r="N219" s="35"/>
      <c r="O219" s="35"/>
      <c r="P219" s="35"/>
      <c r="Q219" s="35"/>
      <c r="R219" s="35"/>
      <c r="S219" s="35"/>
      <c r="T219" s="35">
        <f t="shared" si="24"/>
        <v>0</v>
      </c>
      <c r="U219" s="35"/>
      <c r="V219" s="35"/>
      <c r="W219" s="35">
        <f t="shared" si="25"/>
        <v>0</v>
      </c>
      <c r="X219" s="35">
        <f t="shared" si="26"/>
        <v>1875</v>
      </c>
      <c r="Y219" s="35">
        <v>0</v>
      </c>
      <c r="Z219" s="35">
        <v>50</v>
      </c>
      <c r="AA219" s="35">
        <v>0</v>
      </c>
      <c r="AB219" s="35">
        <v>0</v>
      </c>
    </row>
    <row r="220" spans="1:28" s="83" customFormat="1" ht="22.5" customHeight="1" x14ac:dyDescent="0.2">
      <c r="A220" s="35"/>
      <c r="B220" s="85" t="s">
        <v>14</v>
      </c>
      <c r="C220" s="35">
        <v>1082</v>
      </c>
      <c r="D220" s="35">
        <v>81</v>
      </c>
      <c r="E220" s="35" t="s">
        <v>1146</v>
      </c>
      <c r="F220" s="35">
        <v>2</v>
      </c>
      <c r="G220" s="35"/>
      <c r="H220" s="35">
        <v>1</v>
      </c>
      <c r="I220" s="35">
        <v>31</v>
      </c>
      <c r="J220" s="35">
        <f t="shared" si="22"/>
        <v>131</v>
      </c>
      <c r="K220" s="35">
        <v>430</v>
      </c>
      <c r="L220" s="35">
        <f t="shared" si="23"/>
        <v>56330</v>
      </c>
      <c r="M220" s="35">
        <v>2</v>
      </c>
      <c r="N220" s="35" t="s">
        <v>27</v>
      </c>
      <c r="O220" s="35" t="s">
        <v>16</v>
      </c>
      <c r="P220" s="35"/>
      <c r="Q220" s="35">
        <v>216</v>
      </c>
      <c r="R220" s="35"/>
      <c r="S220" s="35">
        <v>6400</v>
      </c>
      <c r="T220" s="35">
        <f t="shared" si="24"/>
        <v>1382400</v>
      </c>
      <c r="U220" s="35">
        <v>20</v>
      </c>
      <c r="V220" s="39">
        <f>T220*75%</f>
        <v>1036800</v>
      </c>
      <c r="W220" s="35">
        <f t="shared" si="25"/>
        <v>345600</v>
      </c>
      <c r="X220" s="35">
        <f t="shared" si="26"/>
        <v>401930</v>
      </c>
      <c r="Y220" s="35">
        <v>0</v>
      </c>
      <c r="Z220" s="35">
        <v>50</v>
      </c>
      <c r="AA220" s="35">
        <v>0</v>
      </c>
      <c r="AB220" s="35">
        <v>0</v>
      </c>
    </row>
    <row r="221" spans="1:28" s="83" customFormat="1" ht="22.5" customHeight="1" x14ac:dyDescent="0.2">
      <c r="A221" s="35"/>
      <c r="B221" s="85" t="s">
        <v>14</v>
      </c>
      <c r="C221" s="35">
        <v>2696</v>
      </c>
      <c r="D221" s="35">
        <v>13</v>
      </c>
      <c r="E221" s="35" t="s">
        <v>1146</v>
      </c>
      <c r="F221" s="35">
        <v>1</v>
      </c>
      <c r="G221" s="35">
        <v>15</v>
      </c>
      <c r="H221" s="35">
        <v>3</v>
      </c>
      <c r="I221" s="35">
        <v>38</v>
      </c>
      <c r="J221" s="35">
        <f t="shared" si="22"/>
        <v>6338</v>
      </c>
      <c r="K221" s="35">
        <v>75</v>
      </c>
      <c r="L221" s="35">
        <f t="shared" si="23"/>
        <v>475350</v>
      </c>
      <c r="M221" s="35">
        <v>1</v>
      </c>
      <c r="N221" s="35"/>
      <c r="O221" s="35"/>
      <c r="P221" s="35"/>
      <c r="Q221" s="35"/>
      <c r="R221" s="35"/>
      <c r="S221" s="35"/>
      <c r="T221" s="35">
        <f t="shared" si="24"/>
        <v>0</v>
      </c>
      <c r="U221" s="35"/>
      <c r="V221" s="35"/>
      <c r="W221" s="35">
        <f t="shared" si="25"/>
        <v>0</v>
      </c>
      <c r="X221" s="35">
        <f t="shared" si="26"/>
        <v>475350</v>
      </c>
      <c r="Y221" s="35">
        <v>0</v>
      </c>
      <c r="Z221" s="35">
        <v>50</v>
      </c>
      <c r="AA221" s="35">
        <v>0</v>
      </c>
      <c r="AB221" s="35">
        <v>0</v>
      </c>
    </row>
    <row r="222" spans="1:28" s="83" customFormat="1" ht="22.5" customHeight="1" x14ac:dyDescent="0.2">
      <c r="A222" s="35"/>
      <c r="B222" s="85" t="s">
        <v>14</v>
      </c>
      <c r="C222" s="35">
        <v>2027</v>
      </c>
      <c r="D222" s="35">
        <v>129</v>
      </c>
      <c r="E222" s="35" t="s">
        <v>1146</v>
      </c>
      <c r="F222" s="35">
        <v>1</v>
      </c>
      <c r="G222" s="35">
        <v>4</v>
      </c>
      <c r="H222" s="35">
        <v>3</v>
      </c>
      <c r="I222" s="35">
        <v>58</v>
      </c>
      <c r="J222" s="35">
        <f t="shared" si="22"/>
        <v>1958</v>
      </c>
      <c r="K222" s="35">
        <v>100</v>
      </c>
      <c r="L222" s="35">
        <f t="shared" si="23"/>
        <v>195800</v>
      </c>
      <c r="M222" s="35">
        <v>1</v>
      </c>
      <c r="N222" s="35"/>
      <c r="O222" s="35"/>
      <c r="P222" s="35"/>
      <c r="Q222" s="35"/>
      <c r="R222" s="35"/>
      <c r="S222" s="35"/>
      <c r="T222" s="35">
        <f t="shared" si="24"/>
        <v>0</v>
      </c>
      <c r="U222" s="35"/>
      <c r="V222" s="35"/>
      <c r="W222" s="35">
        <f t="shared" si="25"/>
        <v>0</v>
      </c>
      <c r="X222" s="35">
        <f t="shared" si="26"/>
        <v>195800</v>
      </c>
      <c r="Y222" s="35">
        <v>0</v>
      </c>
      <c r="Z222" s="35">
        <v>50</v>
      </c>
      <c r="AA222" s="35">
        <v>0</v>
      </c>
      <c r="AB222" s="35">
        <v>0</v>
      </c>
    </row>
    <row r="223" spans="1:28" s="83" customFormat="1" ht="22.5" customHeight="1" x14ac:dyDescent="0.2">
      <c r="A223" s="35"/>
      <c r="B223" s="85" t="s">
        <v>14</v>
      </c>
      <c r="C223" s="35">
        <v>1057</v>
      </c>
      <c r="D223" s="35">
        <v>54</v>
      </c>
      <c r="E223" s="35" t="s">
        <v>1147</v>
      </c>
      <c r="F223" s="35">
        <v>2</v>
      </c>
      <c r="G223" s="35"/>
      <c r="H223" s="35">
        <v>3</v>
      </c>
      <c r="I223" s="35">
        <v>88</v>
      </c>
      <c r="J223" s="35">
        <f t="shared" si="22"/>
        <v>388</v>
      </c>
      <c r="K223" s="35">
        <v>430</v>
      </c>
      <c r="L223" s="35">
        <f t="shared" si="23"/>
        <v>166840</v>
      </c>
      <c r="M223" s="35">
        <v>2</v>
      </c>
      <c r="N223" s="35" t="s">
        <v>27</v>
      </c>
      <c r="O223" s="35" t="s">
        <v>55</v>
      </c>
      <c r="P223" s="35"/>
      <c r="Q223" s="35">
        <v>63</v>
      </c>
      <c r="R223" s="35"/>
      <c r="S223" s="35">
        <v>6400</v>
      </c>
      <c r="T223" s="35">
        <f t="shared" si="24"/>
        <v>403200</v>
      </c>
      <c r="U223" s="35">
        <v>10</v>
      </c>
      <c r="V223" s="39">
        <f>T223*10%</f>
        <v>40320</v>
      </c>
      <c r="W223" s="35">
        <f t="shared" si="25"/>
        <v>362880</v>
      </c>
      <c r="X223" s="35">
        <f t="shared" si="26"/>
        <v>529720</v>
      </c>
      <c r="Y223" s="35">
        <v>0</v>
      </c>
      <c r="Z223" s="35">
        <v>50</v>
      </c>
      <c r="AA223" s="35">
        <v>0</v>
      </c>
      <c r="AB223" s="35">
        <v>0</v>
      </c>
    </row>
    <row r="224" spans="1:28" s="83" customFormat="1" ht="22.5" customHeight="1" x14ac:dyDescent="0.2">
      <c r="A224" s="35"/>
      <c r="B224" s="85" t="s">
        <v>14</v>
      </c>
      <c r="C224" s="35">
        <v>2817</v>
      </c>
      <c r="D224" s="35">
        <v>340</v>
      </c>
      <c r="E224" s="35" t="s">
        <v>1148</v>
      </c>
      <c r="F224" s="35">
        <v>1</v>
      </c>
      <c r="G224" s="35">
        <v>26</v>
      </c>
      <c r="H224" s="35">
        <v>3</v>
      </c>
      <c r="I224" s="35">
        <v>80</v>
      </c>
      <c r="J224" s="35">
        <f t="shared" si="22"/>
        <v>10780</v>
      </c>
      <c r="K224" s="35">
        <v>75</v>
      </c>
      <c r="L224" s="35">
        <f t="shared" si="23"/>
        <v>808500</v>
      </c>
      <c r="M224" s="35">
        <v>1</v>
      </c>
      <c r="N224" s="35"/>
      <c r="O224" s="35"/>
      <c r="P224" s="35"/>
      <c r="Q224" s="35"/>
      <c r="R224" s="35"/>
      <c r="S224" s="35"/>
      <c r="T224" s="35">
        <f t="shared" si="24"/>
        <v>0</v>
      </c>
      <c r="U224" s="35"/>
      <c r="V224" s="35"/>
      <c r="W224" s="35">
        <f t="shared" si="25"/>
        <v>0</v>
      </c>
      <c r="X224" s="35">
        <f t="shared" si="26"/>
        <v>808500</v>
      </c>
      <c r="Y224" s="35">
        <v>0</v>
      </c>
      <c r="Z224" s="35">
        <v>50</v>
      </c>
      <c r="AA224" s="35">
        <v>0</v>
      </c>
      <c r="AB224" s="35">
        <v>0</v>
      </c>
    </row>
    <row r="225" spans="1:28" s="83" customFormat="1" ht="22.5" customHeight="1" x14ac:dyDescent="0.2">
      <c r="A225" s="35"/>
      <c r="B225" s="85" t="s">
        <v>14</v>
      </c>
      <c r="C225" s="35">
        <v>2055</v>
      </c>
      <c r="D225" s="35">
        <v>175</v>
      </c>
      <c r="E225" s="35" t="s">
        <v>1148</v>
      </c>
      <c r="F225" s="35">
        <v>1</v>
      </c>
      <c r="G225" s="35"/>
      <c r="H225" s="35">
        <v>1</v>
      </c>
      <c r="I225" s="35">
        <v>56</v>
      </c>
      <c r="J225" s="35">
        <f t="shared" si="22"/>
        <v>156</v>
      </c>
      <c r="K225" s="35">
        <v>100</v>
      </c>
      <c r="L225" s="35">
        <f t="shared" si="23"/>
        <v>15600</v>
      </c>
      <c r="M225" s="35">
        <v>2</v>
      </c>
      <c r="N225" s="35" t="s">
        <v>27</v>
      </c>
      <c r="O225" s="35" t="s">
        <v>16</v>
      </c>
      <c r="P225" s="35"/>
      <c r="Q225" s="35">
        <v>152</v>
      </c>
      <c r="R225" s="35"/>
      <c r="S225" s="35">
        <v>6400</v>
      </c>
      <c r="T225" s="35">
        <f t="shared" si="24"/>
        <v>972800</v>
      </c>
      <c r="U225" s="35">
        <v>20</v>
      </c>
      <c r="V225" s="39">
        <f>T225*75%</f>
        <v>729600</v>
      </c>
      <c r="W225" s="35">
        <f t="shared" si="25"/>
        <v>243200</v>
      </c>
      <c r="X225" s="35">
        <f t="shared" si="26"/>
        <v>258800</v>
      </c>
      <c r="Y225" s="35">
        <v>0</v>
      </c>
      <c r="Z225" s="35">
        <v>50</v>
      </c>
      <c r="AA225" s="35">
        <v>0</v>
      </c>
      <c r="AB225" s="35">
        <v>0</v>
      </c>
    </row>
    <row r="226" spans="1:28" s="83" customFormat="1" ht="22.5" customHeight="1" x14ac:dyDescent="0.2">
      <c r="A226" s="35"/>
      <c r="B226" s="85" t="s">
        <v>14</v>
      </c>
      <c r="C226" s="35">
        <v>1059</v>
      </c>
      <c r="D226" s="35">
        <v>57</v>
      </c>
      <c r="E226" s="35" t="s">
        <v>1149</v>
      </c>
      <c r="F226" s="35">
        <v>2</v>
      </c>
      <c r="G226" s="35"/>
      <c r="H226" s="35">
        <v>3</v>
      </c>
      <c r="I226" s="35">
        <v>63</v>
      </c>
      <c r="J226" s="35">
        <f t="shared" si="22"/>
        <v>363</v>
      </c>
      <c r="K226" s="35">
        <v>430</v>
      </c>
      <c r="L226" s="35">
        <f t="shared" si="23"/>
        <v>156090</v>
      </c>
      <c r="M226" s="35">
        <v>2</v>
      </c>
      <c r="N226" s="35" t="s">
        <v>27</v>
      </c>
      <c r="O226" s="35" t="s">
        <v>16</v>
      </c>
      <c r="P226" s="35"/>
      <c r="Q226" s="35">
        <v>170</v>
      </c>
      <c r="R226" s="35"/>
      <c r="S226" s="35">
        <v>6400</v>
      </c>
      <c r="T226" s="35">
        <f t="shared" si="24"/>
        <v>1088000</v>
      </c>
      <c r="U226" s="35">
        <v>20</v>
      </c>
      <c r="V226" s="39">
        <f>T226*75%</f>
        <v>816000</v>
      </c>
      <c r="W226" s="35">
        <f t="shared" si="25"/>
        <v>272000</v>
      </c>
      <c r="X226" s="35">
        <f t="shared" si="26"/>
        <v>428090</v>
      </c>
      <c r="Y226" s="35">
        <v>0</v>
      </c>
      <c r="Z226" s="35">
        <v>50</v>
      </c>
      <c r="AA226" s="35">
        <v>0</v>
      </c>
      <c r="AB226" s="35">
        <v>0</v>
      </c>
    </row>
    <row r="227" spans="1:28" s="83" customFormat="1" ht="22.5" customHeight="1" x14ac:dyDescent="0.2">
      <c r="A227" s="35"/>
      <c r="B227" s="85" t="s">
        <v>14</v>
      </c>
      <c r="C227" s="35">
        <v>1080</v>
      </c>
      <c r="D227" s="35">
        <v>75</v>
      </c>
      <c r="E227" s="35" t="s">
        <v>1149</v>
      </c>
      <c r="F227" s="35">
        <v>1</v>
      </c>
      <c r="G227" s="35">
        <v>1</v>
      </c>
      <c r="H227" s="35"/>
      <c r="I227" s="35">
        <v>64</v>
      </c>
      <c r="J227" s="35">
        <f t="shared" si="22"/>
        <v>464</v>
      </c>
      <c r="K227" s="35">
        <v>380</v>
      </c>
      <c r="L227" s="35">
        <f t="shared" si="23"/>
        <v>176320</v>
      </c>
      <c r="M227" s="35">
        <v>1</v>
      </c>
      <c r="N227" s="35"/>
      <c r="O227" s="35"/>
      <c r="P227" s="35"/>
      <c r="Q227" s="35"/>
      <c r="R227" s="35"/>
      <c r="S227" s="35"/>
      <c r="T227" s="35">
        <f t="shared" si="24"/>
        <v>0</v>
      </c>
      <c r="U227" s="35"/>
      <c r="V227" s="35"/>
      <c r="W227" s="35">
        <f t="shared" si="25"/>
        <v>0</v>
      </c>
      <c r="X227" s="35">
        <f t="shared" si="26"/>
        <v>176320</v>
      </c>
      <c r="Y227" s="35">
        <v>0</v>
      </c>
      <c r="Z227" s="35">
        <v>50</v>
      </c>
      <c r="AA227" s="35">
        <v>0</v>
      </c>
      <c r="AB227" s="35">
        <v>0</v>
      </c>
    </row>
    <row r="228" spans="1:28" s="83" customFormat="1" ht="22.5" customHeight="1" x14ac:dyDescent="0.2">
      <c r="A228" s="35"/>
      <c r="B228" s="85" t="s">
        <v>14</v>
      </c>
      <c r="C228" s="35">
        <v>3012</v>
      </c>
      <c r="D228" s="35">
        <v>207</v>
      </c>
      <c r="E228" s="35" t="s">
        <v>1149</v>
      </c>
      <c r="F228" s="35">
        <v>1</v>
      </c>
      <c r="G228" s="35">
        <v>27</v>
      </c>
      <c r="H228" s="35">
        <v>1</v>
      </c>
      <c r="I228" s="35">
        <v>38</v>
      </c>
      <c r="J228" s="35">
        <f t="shared" si="22"/>
        <v>10938</v>
      </c>
      <c r="K228" s="35">
        <v>100</v>
      </c>
      <c r="L228" s="35">
        <f t="shared" si="23"/>
        <v>1093800</v>
      </c>
      <c r="M228" s="35">
        <v>1</v>
      </c>
      <c r="N228" s="35"/>
      <c r="O228" s="35"/>
      <c r="P228" s="35"/>
      <c r="Q228" s="35"/>
      <c r="R228" s="35"/>
      <c r="S228" s="35"/>
      <c r="T228" s="35">
        <f t="shared" si="24"/>
        <v>0</v>
      </c>
      <c r="U228" s="35"/>
      <c r="V228" s="35"/>
      <c r="W228" s="35">
        <f t="shared" si="25"/>
        <v>0</v>
      </c>
      <c r="X228" s="35">
        <f t="shared" si="26"/>
        <v>1093800</v>
      </c>
      <c r="Y228" s="35">
        <v>0</v>
      </c>
      <c r="Z228" s="35">
        <v>50</v>
      </c>
      <c r="AA228" s="35">
        <v>0</v>
      </c>
      <c r="AB228" s="35">
        <v>0</v>
      </c>
    </row>
    <row r="229" spans="1:28" s="83" customFormat="1" ht="22.5" customHeight="1" x14ac:dyDescent="0.2">
      <c r="A229" s="35"/>
      <c r="B229" s="90" t="s">
        <v>24</v>
      </c>
      <c r="C229" s="35"/>
      <c r="D229" s="35"/>
      <c r="E229" s="35" t="s">
        <v>1149</v>
      </c>
      <c r="F229" s="35">
        <v>1</v>
      </c>
      <c r="G229" s="35">
        <v>11</v>
      </c>
      <c r="H229" s="35"/>
      <c r="I229" s="35"/>
      <c r="J229" s="35">
        <f t="shared" si="22"/>
        <v>4400</v>
      </c>
      <c r="K229" s="35">
        <v>75</v>
      </c>
      <c r="L229" s="35">
        <f t="shared" si="23"/>
        <v>330000</v>
      </c>
      <c r="M229" s="35">
        <v>1</v>
      </c>
      <c r="N229" s="35"/>
      <c r="O229" s="35"/>
      <c r="P229" s="35"/>
      <c r="Q229" s="35"/>
      <c r="R229" s="35"/>
      <c r="S229" s="35"/>
      <c r="T229" s="35">
        <f t="shared" si="24"/>
        <v>0</v>
      </c>
      <c r="U229" s="35"/>
      <c r="V229" s="35"/>
      <c r="W229" s="35">
        <f t="shared" si="25"/>
        <v>0</v>
      </c>
      <c r="X229" s="35">
        <f t="shared" si="26"/>
        <v>330000</v>
      </c>
      <c r="Y229" s="35">
        <v>0</v>
      </c>
      <c r="Z229" s="35">
        <v>0</v>
      </c>
      <c r="AA229" s="35">
        <v>330000</v>
      </c>
      <c r="AB229" s="35">
        <v>0.01</v>
      </c>
    </row>
    <row r="230" spans="1:28" s="83" customFormat="1" ht="22.5" customHeight="1" x14ac:dyDescent="0.2">
      <c r="A230" s="35"/>
      <c r="B230" s="90" t="s">
        <v>24</v>
      </c>
      <c r="C230" s="35"/>
      <c r="D230" s="35"/>
      <c r="E230" s="35" t="s">
        <v>1149</v>
      </c>
      <c r="F230" s="35">
        <v>1</v>
      </c>
      <c r="G230" s="35">
        <v>3</v>
      </c>
      <c r="H230" s="35"/>
      <c r="I230" s="35"/>
      <c r="J230" s="35">
        <f t="shared" si="22"/>
        <v>1200</v>
      </c>
      <c r="K230" s="35">
        <v>75</v>
      </c>
      <c r="L230" s="35">
        <f t="shared" si="23"/>
        <v>90000</v>
      </c>
      <c r="M230" s="35">
        <v>1</v>
      </c>
      <c r="N230" s="35"/>
      <c r="O230" s="35"/>
      <c r="P230" s="35"/>
      <c r="Q230" s="35"/>
      <c r="R230" s="35"/>
      <c r="S230" s="35"/>
      <c r="T230" s="35">
        <f t="shared" si="24"/>
        <v>0</v>
      </c>
      <c r="U230" s="35"/>
      <c r="V230" s="35"/>
      <c r="W230" s="35">
        <f t="shared" si="25"/>
        <v>0</v>
      </c>
      <c r="X230" s="35">
        <f t="shared" si="26"/>
        <v>90000</v>
      </c>
      <c r="Y230" s="35">
        <v>0</v>
      </c>
      <c r="Z230" s="35">
        <v>0</v>
      </c>
      <c r="AA230" s="35">
        <v>90000</v>
      </c>
      <c r="AB230" s="35">
        <v>0.01</v>
      </c>
    </row>
    <row r="231" spans="1:28" s="83" customFormat="1" ht="22.5" customHeight="1" x14ac:dyDescent="0.2">
      <c r="A231" s="35"/>
      <c r="B231" s="85" t="s">
        <v>14</v>
      </c>
      <c r="C231" s="35">
        <v>4632</v>
      </c>
      <c r="D231" s="35">
        <v>18</v>
      </c>
      <c r="E231" s="35" t="s">
        <v>1150</v>
      </c>
      <c r="F231" s="35">
        <v>2</v>
      </c>
      <c r="G231" s="35"/>
      <c r="H231" s="35">
        <v>1</v>
      </c>
      <c r="I231" s="35">
        <v>6</v>
      </c>
      <c r="J231" s="35">
        <f t="shared" si="22"/>
        <v>106</v>
      </c>
      <c r="K231" s="35">
        <v>430</v>
      </c>
      <c r="L231" s="35">
        <f t="shared" si="23"/>
        <v>45580</v>
      </c>
      <c r="M231" s="35">
        <v>2</v>
      </c>
      <c r="N231" s="35" t="s">
        <v>27</v>
      </c>
      <c r="O231" s="35" t="s">
        <v>16</v>
      </c>
      <c r="P231" s="35"/>
      <c r="Q231" s="35">
        <v>216</v>
      </c>
      <c r="R231" s="35"/>
      <c r="S231" s="35">
        <v>6400</v>
      </c>
      <c r="T231" s="35">
        <f t="shared" si="24"/>
        <v>1382400</v>
      </c>
      <c r="U231" s="35">
        <v>30</v>
      </c>
      <c r="V231" s="39">
        <f>T231*85%</f>
        <v>1175040</v>
      </c>
      <c r="W231" s="35">
        <f t="shared" si="25"/>
        <v>207360</v>
      </c>
      <c r="X231" s="35">
        <f t="shared" si="26"/>
        <v>252940</v>
      </c>
      <c r="Y231" s="35">
        <v>0</v>
      </c>
      <c r="Z231" s="35">
        <v>50</v>
      </c>
      <c r="AA231" s="35">
        <v>0</v>
      </c>
      <c r="AB231" s="35">
        <v>0</v>
      </c>
    </row>
    <row r="232" spans="1:28" s="83" customFormat="1" ht="22.5" customHeight="1" x14ac:dyDescent="0.2">
      <c r="A232" s="35"/>
      <c r="B232" s="85" t="s">
        <v>14</v>
      </c>
      <c r="C232" s="35">
        <v>2086</v>
      </c>
      <c r="D232" s="35">
        <v>194</v>
      </c>
      <c r="E232" s="35" t="s">
        <v>1150</v>
      </c>
      <c r="F232" s="35">
        <v>1</v>
      </c>
      <c r="G232" s="35">
        <v>14</v>
      </c>
      <c r="H232" s="35">
        <v>3</v>
      </c>
      <c r="I232" s="35">
        <v>40</v>
      </c>
      <c r="J232" s="35">
        <f t="shared" si="22"/>
        <v>5940</v>
      </c>
      <c r="K232" s="35">
        <v>100</v>
      </c>
      <c r="L232" s="35">
        <f t="shared" si="23"/>
        <v>594000</v>
      </c>
      <c r="M232" s="35">
        <v>1</v>
      </c>
      <c r="N232" s="35"/>
      <c r="O232" s="35"/>
      <c r="P232" s="35"/>
      <c r="Q232" s="35"/>
      <c r="R232" s="35"/>
      <c r="S232" s="35"/>
      <c r="T232" s="35">
        <f t="shared" si="24"/>
        <v>0</v>
      </c>
      <c r="U232" s="35"/>
      <c r="V232" s="35"/>
      <c r="W232" s="35">
        <f t="shared" si="25"/>
        <v>0</v>
      </c>
      <c r="X232" s="35">
        <f t="shared" si="26"/>
        <v>594000</v>
      </c>
      <c r="Y232" s="35">
        <v>0</v>
      </c>
      <c r="Z232" s="35">
        <v>50</v>
      </c>
      <c r="AA232" s="35">
        <v>0</v>
      </c>
      <c r="AB232" s="35">
        <v>0</v>
      </c>
    </row>
    <row r="233" spans="1:28" s="83" customFormat="1" ht="22.5" customHeight="1" x14ac:dyDescent="0.2">
      <c r="A233" s="35"/>
      <c r="B233" s="89" t="s">
        <v>14</v>
      </c>
      <c r="C233" s="35">
        <v>1056</v>
      </c>
      <c r="D233" s="35">
        <v>53</v>
      </c>
      <c r="E233" s="35" t="s">
        <v>1151</v>
      </c>
      <c r="F233" s="35">
        <v>2</v>
      </c>
      <c r="G233" s="35"/>
      <c r="H233" s="35">
        <v>1</v>
      </c>
      <c r="I233" s="35">
        <v>34</v>
      </c>
      <c r="J233" s="35">
        <f t="shared" si="22"/>
        <v>134</v>
      </c>
      <c r="K233" s="35">
        <v>380</v>
      </c>
      <c r="L233" s="35">
        <f t="shared" si="23"/>
        <v>50920</v>
      </c>
      <c r="M233" s="35">
        <v>2</v>
      </c>
      <c r="N233" s="35" t="s">
        <v>27</v>
      </c>
      <c r="O233" s="35" t="s">
        <v>16</v>
      </c>
      <c r="P233" s="35"/>
      <c r="Q233" s="35">
        <v>138</v>
      </c>
      <c r="R233" s="35"/>
      <c r="S233" s="35">
        <v>6400</v>
      </c>
      <c r="T233" s="35">
        <f t="shared" si="24"/>
        <v>883200</v>
      </c>
      <c r="U233" s="35">
        <v>20</v>
      </c>
      <c r="V233" s="39">
        <f>T233*75%</f>
        <v>662400</v>
      </c>
      <c r="W233" s="35">
        <f t="shared" si="25"/>
        <v>220800</v>
      </c>
      <c r="X233" s="35">
        <f t="shared" si="26"/>
        <v>271720</v>
      </c>
      <c r="Y233" s="35">
        <v>0</v>
      </c>
      <c r="Z233" s="35">
        <v>50</v>
      </c>
      <c r="AA233" s="35">
        <v>0</v>
      </c>
      <c r="AB233" s="35">
        <v>0</v>
      </c>
    </row>
    <row r="234" spans="1:28" s="83" customFormat="1" ht="22.5" customHeight="1" x14ac:dyDescent="0.2">
      <c r="A234" s="35"/>
      <c r="B234" s="89" t="s">
        <v>14</v>
      </c>
      <c r="C234" s="35">
        <v>4006</v>
      </c>
      <c r="D234" s="35">
        <v>297</v>
      </c>
      <c r="E234" s="35" t="s">
        <v>1151</v>
      </c>
      <c r="F234" s="35">
        <v>1</v>
      </c>
      <c r="G234" s="35">
        <v>11</v>
      </c>
      <c r="H234" s="35"/>
      <c r="I234" s="35">
        <v>90</v>
      </c>
      <c r="J234" s="35">
        <f t="shared" si="22"/>
        <v>4490</v>
      </c>
      <c r="K234" s="35">
        <v>180</v>
      </c>
      <c r="L234" s="35">
        <f t="shared" si="23"/>
        <v>808200</v>
      </c>
      <c r="M234" s="35">
        <v>1</v>
      </c>
      <c r="N234" s="35"/>
      <c r="O234" s="35"/>
      <c r="P234" s="35"/>
      <c r="Q234" s="35"/>
      <c r="R234" s="35"/>
      <c r="S234" s="35"/>
      <c r="T234" s="35">
        <f t="shared" si="24"/>
        <v>0</v>
      </c>
      <c r="U234" s="35"/>
      <c r="V234" s="35"/>
      <c r="W234" s="35">
        <f t="shared" si="25"/>
        <v>0</v>
      </c>
      <c r="X234" s="35">
        <f t="shared" si="26"/>
        <v>808200</v>
      </c>
      <c r="Y234" s="35">
        <v>0</v>
      </c>
      <c r="Z234" s="35">
        <v>50</v>
      </c>
      <c r="AA234" s="35">
        <v>0</v>
      </c>
      <c r="AB234" s="35">
        <v>0</v>
      </c>
    </row>
    <row r="235" spans="1:28" s="83" customFormat="1" ht="22.5" customHeight="1" x14ac:dyDescent="0.2">
      <c r="A235" s="35"/>
      <c r="B235" s="89" t="s">
        <v>14</v>
      </c>
      <c r="C235" s="35">
        <v>4587</v>
      </c>
      <c r="D235" s="35">
        <v>173</v>
      </c>
      <c r="E235" s="35" t="s">
        <v>1151</v>
      </c>
      <c r="F235" s="35">
        <v>1</v>
      </c>
      <c r="G235" s="35">
        <v>16</v>
      </c>
      <c r="H235" s="35">
        <v>3</v>
      </c>
      <c r="I235" s="35">
        <v>42</v>
      </c>
      <c r="J235" s="35">
        <f t="shared" si="22"/>
        <v>6742</v>
      </c>
      <c r="K235" s="35">
        <v>75</v>
      </c>
      <c r="L235" s="35">
        <f t="shared" si="23"/>
        <v>505650</v>
      </c>
      <c r="M235" s="35">
        <v>1</v>
      </c>
      <c r="N235" s="35"/>
      <c r="O235" s="35"/>
      <c r="P235" s="35"/>
      <c r="Q235" s="35"/>
      <c r="R235" s="35"/>
      <c r="S235" s="35"/>
      <c r="T235" s="35">
        <f t="shared" si="24"/>
        <v>0</v>
      </c>
      <c r="U235" s="35"/>
      <c r="V235" s="35"/>
      <c r="W235" s="35">
        <f t="shared" si="25"/>
        <v>0</v>
      </c>
      <c r="X235" s="35">
        <f t="shared" si="26"/>
        <v>505650</v>
      </c>
      <c r="Y235" s="35">
        <v>0</v>
      </c>
      <c r="Z235" s="35">
        <v>50</v>
      </c>
      <c r="AA235" s="35">
        <v>0</v>
      </c>
      <c r="AB235" s="35">
        <v>0</v>
      </c>
    </row>
    <row r="236" spans="1:28" s="83" customFormat="1" ht="22.5" customHeight="1" x14ac:dyDescent="0.2">
      <c r="A236" s="35"/>
      <c r="B236" s="89" t="s">
        <v>14</v>
      </c>
      <c r="C236" s="35"/>
      <c r="D236" s="35">
        <v>83</v>
      </c>
      <c r="E236" s="35" t="s">
        <v>1152</v>
      </c>
      <c r="F236" s="35">
        <v>2</v>
      </c>
      <c r="G236" s="35"/>
      <c r="H236" s="35">
        <v>1</v>
      </c>
      <c r="I236" s="35">
        <v>67</v>
      </c>
      <c r="J236" s="35">
        <f t="shared" si="22"/>
        <v>167</v>
      </c>
      <c r="K236" s="35">
        <v>75</v>
      </c>
      <c r="L236" s="35">
        <f t="shared" si="23"/>
        <v>12525</v>
      </c>
      <c r="M236" s="35">
        <v>2</v>
      </c>
      <c r="N236" s="35" t="s">
        <v>27</v>
      </c>
      <c r="O236" s="35" t="s">
        <v>16</v>
      </c>
      <c r="P236" s="35"/>
      <c r="Q236" s="35">
        <v>250</v>
      </c>
      <c r="R236" s="35"/>
      <c r="S236" s="35">
        <v>6400</v>
      </c>
      <c r="T236" s="35">
        <f t="shared" si="24"/>
        <v>1600000</v>
      </c>
      <c r="U236" s="35">
        <v>30</v>
      </c>
      <c r="V236" s="39">
        <f>T236*85%</f>
        <v>1360000</v>
      </c>
      <c r="W236" s="35">
        <f t="shared" si="25"/>
        <v>240000</v>
      </c>
      <c r="X236" s="35">
        <f t="shared" si="26"/>
        <v>252525</v>
      </c>
      <c r="Y236" s="35">
        <v>0</v>
      </c>
      <c r="Z236" s="35">
        <v>50</v>
      </c>
      <c r="AA236" s="35">
        <v>0</v>
      </c>
      <c r="AB236" s="35">
        <v>0</v>
      </c>
    </row>
    <row r="237" spans="1:28" s="83" customFormat="1" ht="22.5" customHeight="1" x14ac:dyDescent="0.2">
      <c r="A237" s="35"/>
      <c r="B237" s="89" t="s">
        <v>14</v>
      </c>
      <c r="C237" s="35">
        <v>5316</v>
      </c>
      <c r="D237" s="35">
        <v>34</v>
      </c>
      <c r="E237" s="35" t="s">
        <v>1152</v>
      </c>
      <c r="F237" s="35">
        <v>1</v>
      </c>
      <c r="G237" s="35">
        <v>1</v>
      </c>
      <c r="H237" s="35">
        <v>1</v>
      </c>
      <c r="I237" s="35">
        <v>67</v>
      </c>
      <c r="J237" s="35">
        <f t="shared" si="22"/>
        <v>567</v>
      </c>
      <c r="K237" s="35">
        <v>100</v>
      </c>
      <c r="L237" s="35">
        <f t="shared" si="23"/>
        <v>56700</v>
      </c>
      <c r="M237" s="35">
        <v>1</v>
      </c>
      <c r="N237" s="35"/>
      <c r="O237" s="35"/>
      <c r="P237" s="35"/>
      <c r="Q237" s="35"/>
      <c r="R237" s="35"/>
      <c r="S237" s="35"/>
      <c r="T237" s="35">
        <f t="shared" si="24"/>
        <v>0</v>
      </c>
      <c r="U237" s="35"/>
      <c r="V237" s="35"/>
      <c r="W237" s="35">
        <f t="shared" si="25"/>
        <v>0</v>
      </c>
      <c r="X237" s="35">
        <f t="shared" si="26"/>
        <v>56700</v>
      </c>
      <c r="Y237" s="35">
        <v>0</v>
      </c>
      <c r="Z237" s="35">
        <v>50</v>
      </c>
      <c r="AA237" s="35">
        <v>0</v>
      </c>
      <c r="AB237" s="35">
        <v>0</v>
      </c>
    </row>
    <row r="238" spans="1:28" s="83" customFormat="1" ht="22.5" customHeight="1" x14ac:dyDescent="0.2">
      <c r="A238" s="35"/>
      <c r="B238" s="89" t="s">
        <v>14</v>
      </c>
      <c r="C238" s="35"/>
      <c r="D238" s="35">
        <v>12</v>
      </c>
      <c r="E238" s="35" t="s">
        <v>1152</v>
      </c>
      <c r="F238" s="35">
        <v>1</v>
      </c>
      <c r="G238" s="35">
        <v>5</v>
      </c>
      <c r="H238" s="35">
        <v>3</v>
      </c>
      <c r="I238" s="35">
        <v>75</v>
      </c>
      <c r="J238" s="35">
        <f t="shared" si="22"/>
        <v>2375</v>
      </c>
      <c r="K238" s="35">
        <v>75</v>
      </c>
      <c r="L238" s="35">
        <f t="shared" si="23"/>
        <v>178125</v>
      </c>
      <c r="M238" s="35">
        <v>1</v>
      </c>
      <c r="N238" s="35"/>
      <c r="O238" s="35"/>
      <c r="P238" s="35"/>
      <c r="Q238" s="35"/>
      <c r="R238" s="35"/>
      <c r="S238" s="35"/>
      <c r="T238" s="35">
        <f t="shared" si="24"/>
        <v>0</v>
      </c>
      <c r="U238" s="35"/>
      <c r="V238" s="35"/>
      <c r="W238" s="35">
        <f t="shared" si="25"/>
        <v>0</v>
      </c>
      <c r="X238" s="35">
        <f t="shared" si="26"/>
        <v>178125</v>
      </c>
      <c r="Y238" s="35">
        <v>0</v>
      </c>
      <c r="Z238" s="35">
        <v>50</v>
      </c>
      <c r="AA238" s="35">
        <v>0</v>
      </c>
      <c r="AB238" s="35">
        <v>0</v>
      </c>
    </row>
    <row r="239" spans="1:28" s="83" customFormat="1" ht="22.5" customHeight="1" x14ac:dyDescent="0.2">
      <c r="A239" s="35"/>
      <c r="B239" s="152" t="s">
        <v>14</v>
      </c>
      <c r="C239" s="35">
        <v>1941</v>
      </c>
      <c r="D239" s="35">
        <v>61</v>
      </c>
      <c r="E239" s="35" t="s">
        <v>1152</v>
      </c>
      <c r="F239" s="35">
        <v>1</v>
      </c>
      <c r="G239" s="35">
        <v>14</v>
      </c>
      <c r="H239" s="35">
        <v>2</v>
      </c>
      <c r="I239" s="35">
        <v>39</v>
      </c>
      <c r="J239" s="35">
        <f t="shared" si="22"/>
        <v>5839</v>
      </c>
      <c r="K239" s="35">
        <v>75</v>
      </c>
      <c r="L239" s="35">
        <f t="shared" si="23"/>
        <v>437925</v>
      </c>
      <c r="M239" s="35">
        <v>1</v>
      </c>
      <c r="N239" s="35"/>
      <c r="O239" s="35"/>
      <c r="P239" s="35"/>
      <c r="Q239" s="35"/>
      <c r="R239" s="35"/>
      <c r="S239" s="35"/>
      <c r="T239" s="35">
        <f t="shared" si="24"/>
        <v>0</v>
      </c>
      <c r="U239" s="35"/>
      <c r="V239" s="35"/>
      <c r="W239" s="35">
        <v>0</v>
      </c>
      <c r="X239" s="35">
        <f t="shared" si="26"/>
        <v>437925</v>
      </c>
      <c r="Y239" s="35">
        <v>0</v>
      </c>
      <c r="Z239" s="35">
        <v>50</v>
      </c>
      <c r="AA239" s="35">
        <v>0</v>
      </c>
      <c r="AB239" s="35">
        <v>0</v>
      </c>
    </row>
    <row r="240" spans="1:28" s="83" customFormat="1" ht="22.5" customHeight="1" x14ac:dyDescent="0.2">
      <c r="A240" s="35"/>
      <c r="B240" s="90" t="s">
        <v>52</v>
      </c>
      <c r="C240" s="35"/>
      <c r="D240" s="35"/>
      <c r="E240" s="35" t="s">
        <v>1152</v>
      </c>
      <c r="F240" s="35">
        <v>1</v>
      </c>
      <c r="G240" s="35">
        <v>18</v>
      </c>
      <c r="H240" s="35">
        <v>3</v>
      </c>
      <c r="I240" s="35">
        <v>12</v>
      </c>
      <c r="J240" s="35">
        <f t="shared" si="22"/>
        <v>7512</v>
      </c>
      <c r="K240" s="35">
        <v>75</v>
      </c>
      <c r="L240" s="35">
        <f t="shared" si="23"/>
        <v>563400</v>
      </c>
      <c r="M240" s="35">
        <v>1</v>
      </c>
      <c r="N240" s="35"/>
      <c r="O240" s="35"/>
      <c r="P240" s="35"/>
      <c r="Q240" s="35"/>
      <c r="R240" s="35"/>
      <c r="S240" s="35"/>
      <c r="T240" s="35">
        <f t="shared" si="24"/>
        <v>0</v>
      </c>
      <c r="U240" s="35"/>
      <c r="V240" s="35"/>
      <c r="W240" s="35">
        <f t="shared" si="25"/>
        <v>0</v>
      </c>
      <c r="X240" s="35">
        <f t="shared" si="26"/>
        <v>563400</v>
      </c>
      <c r="Y240" s="35">
        <v>0</v>
      </c>
      <c r="Z240" s="35">
        <v>0</v>
      </c>
      <c r="AA240" s="35">
        <v>563400</v>
      </c>
      <c r="AB240" s="35">
        <v>0.01</v>
      </c>
    </row>
    <row r="241" spans="1:28" s="83" customFormat="1" ht="22.5" customHeight="1" x14ac:dyDescent="0.2">
      <c r="A241" s="35"/>
      <c r="B241" s="90" t="s">
        <v>14</v>
      </c>
      <c r="C241" s="35"/>
      <c r="D241" s="35">
        <v>84</v>
      </c>
      <c r="E241" s="35" t="s">
        <v>1153</v>
      </c>
      <c r="F241" s="35">
        <v>2</v>
      </c>
      <c r="G241" s="35"/>
      <c r="H241" s="35">
        <v>1</v>
      </c>
      <c r="I241" s="35">
        <v>94</v>
      </c>
      <c r="J241" s="35">
        <f t="shared" si="22"/>
        <v>194</v>
      </c>
      <c r="K241" s="35">
        <v>430</v>
      </c>
      <c r="L241" s="35">
        <f t="shared" si="23"/>
        <v>83420</v>
      </c>
      <c r="M241" s="35">
        <v>2</v>
      </c>
      <c r="N241" s="35" t="s">
        <v>27</v>
      </c>
      <c r="O241" s="35" t="s">
        <v>16</v>
      </c>
      <c r="P241" s="35"/>
      <c r="Q241" s="35">
        <v>248</v>
      </c>
      <c r="R241" s="35"/>
      <c r="S241" s="35">
        <v>6400</v>
      </c>
      <c r="T241" s="35">
        <f t="shared" si="24"/>
        <v>1587200</v>
      </c>
      <c r="U241" s="35">
        <v>20</v>
      </c>
      <c r="V241" s="39">
        <f>T241*75%</f>
        <v>1190400</v>
      </c>
      <c r="W241" s="35">
        <f t="shared" si="25"/>
        <v>396800</v>
      </c>
      <c r="X241" s="35">
        <f t="shared" si="26"/>
        <v>480220</v>
      </c>
      <c r="Y241" s="35">
        <v>0</v>
      </c>
      <c r="Z241" s="35">
        <v>50</v>
      </c>
      <c r="AA241" s="35">
        <v>0</v>
      </c>
      <c r="AB241" s="35">
        <v>0</v>
      </c>
    </row>
    <row r="242" spans="1:28" s="83" customFormat="1" ht="22.5" customHeight="1" x14ac:dyDescent="0.2">
      <c r="A242" s="35"/>
      <c r="B242" s="90" t="s">
        <v>14</v>
      </c>
      <c r="C242" s="35">
        <v>3794</v>
      </c>
      <c r="D242" s="35">
        <v>288</v>
      </c>
      <c r="E242" s="35" t="s">
        <v>1153</v>
      </c>
      <c r="F242" s="35">
        <v>1</v>
      </c>
      <c r="G242" s="35">
        <v>9</v>
      </c>
      <c r="H242" s="35">
        <v>1</v>
      </c>
      <c r="I242" s="35">
        <v>77</v>
      </c>
      <c r="J242" s="35">
        <f t="shared" si="22"/>
        <v>3777</v>
      </c>
      <c r="K242" s="35">
        <v>75</v>
      </c>
      <c r="L242" s="35">
        <f t="shared" si="23"/>
        <v>283275</v>
      </c>
      <c r="M242" s="35">
        <v>1</v>
      </c>
      <c r="N242" s="35"/>
      <c r="O242" s="35"/>
      <c r="P242" s="35"/>
      <c r="Q242" s="35"/>
      <c r="R242" s="35"/>
      <c r="S242" s="35"/>
      <c r="T242" s="35">
        <f t="shared" si="24"/>
        <v>0</v>
      </c>
      <c r="U242" s="35"/>
      <c r="V242" s="35"/>
      <c r="W242" s="35">
        <f t="shared" si="25"/>
        <v>0</v>
      </c>
      <c r="X242" s="35">
        <f t="shared" si="26"/>
        <v>283275</v>
      </c>
      <c r="Y242" s="35">
        <v>0</v>
      </c>
      <c r="Z242" s="35">
        <v>50</v>
      </c>
      <c r="AA242" s="35">
        <v>0</v>
      </c>
      <c r="AB242" s="35">
        <v>0</v>
      </c>
    </row>
    <row r="243" spans="1:28" s="83" customFormat="1" ht="22.5" customHeight="1" x14ac:dyDescent="0.2">
      <c r="A243" s="35"/>
      <c r="B243" s="90" t="s">
        <v>14</v>
      </c>
      <c r="C243" s="35">
        <v>3796</v>
      </c>
      <c r="D243" s="35">
        <v>290</v>
      </c>
      <c r="E243" s="35" t="s">
        <v>1153</v>
      </c>
      <c r="F243" s="35">
        <v>1</v>
      </c>
      <c r="G243" s="35"/>
      <c r="H243" s="35">
        <v>2</v>
      </c>
      <c r="I243" s="35">
        <v>69</v>
      </c>
      <c r="J243" s="35">
        <f t="shared" si="22"/>
        <v>269</v>
      </c>
      <c r="K243" s="35">
        <v>130</v>
      </c>
      <c r="L243" s="35">
        <f t="shared" si="23"/>
        <v>34970</v>
      </c>
      <c r="M243" s="35">
        <v>1</v>
      </c>
      <c r="N243" s="35"/>
      <c r="O243" s="35"/>
      <c r="P243" s="35"/>
      <c r="Q243" s="35"/>
      <c r="R243" s="35"/>
      <c r="S243" s="35"/>
      <c r="T243" s="35">
        <f t="shared" si="24"/>
        <v>0</v>
      </c>
      <c r="U243" s="35"/>
      <c r="V243" s="35"/>
      <c r="W243" s="35">
        <f t="shared" si="25"/>
        <v>0</v>
      </c>
      <c r="X243" s="35">
        <f t="shared" si="26"/>
        <v>34970</v>
      </c>
      <c r="Y243" s="35">
        <v>0</v>
      </c>
      <c r="Z243" s="35">
        <v>50</v>
      </c>
      <c r="AA243" s="35">
        <v>0</v>
      </c>
      <c r="AB243" s="35">
        <v>0</v>
      </c>
    </row>
    <row r="244" spans="1:28" s="83" customFormat="1" ht="22.5" customHeight="1" x14ac:dyDescent="0.2">
      <c r="A244" s="35"/>
      <c r="B244" s="90" t="s">
        <v>14</v>
      </c>
      <c r="C244" s="35">
        <v>1111</v>
      </c>
      <c r="D244" s="35">
        <v>112</v>
      </c>
      <c r="E244" s="35" t="s">
        <v>1153</v>
      </c>
      <c r="F244" s="35">
        <v>1</v>
      </c>
      <c r="G244" s="35">
        <v>1</v>
      </c>
      <c r="H244" s="35">
        <v>1</v>
      </c>
      <c r="I244" s="35">
        <v>6</v>
      </c>
      <c r="J244" s="35">
        <f t="shared" si="22"/>
        <v>506</v>
      </c>
      <c r="K244" s="35">
        <v>430</v>
      </c>
      <c r="L244" s="35">
        <f t="shared" si="23"/>
        <v>217580</v>
      </c>
      <c r="M244" s="35">
        <v>1</v>
      </c>
      <c r="N244" s="35"/>
      <c r="O244" s="35"/>
      <c r="P244" s="35"/>
      <c r="Q244" s="35"/>
      <c r="R244" s="35"/>
      <c r="S244" s="35"/>
      <c r="T244" s="35">
        <f t="shared" si="24"/>
        <v>0</v>
      </c>
      <c r="U244" s="35"/>
      <c r="V244" s="35"/>
      <c r="W244" s="35">
        <f t="shared" si="25"/>
        <v>0</v>
      </c>
      <c r="X244" s="35">
        <f t="shared" si="26"/>
        <v>217580</v>
      </c>
      <c r="Y244" s="35">
        <v>0</v>
      </c>
      <c r="Z244" s="35">
        <v>50</v>
      </c>
      <c r="AA244" s="35">
        <v>0</v>
      </c>
      <c r="AB244" s="35">
        <v>0</v>
      </c>
    </row>
    <row r="245" spans="1:28" s="83" customFormat="1" ht="22.5" customHeight="1" x14ac:dyDescent="0.2">
      <c r="A245" s="35"/>
      <c r="B245" s="90" t="s">
        <v>14</v>
      </c>
      <c r="C245" s="35">
        <v>2434</v>
      </c>
      <c r="D245" s="35">
        <v>69</v>
      </c>
      <c r="E245" s="35" t="s">
        <v>1153</v>
      </c>
      <c r="F245" s="35">
        <v>1</v>
      </c>
      <c r="G245" s="35">
        <v>37</v>
      </c>
      <c r="H245" s="35">
        <v>2</v>
      </c>
      <c r="I245" s="35">
        <v>89</v>
      </c>
      <c r="J245" s="35">
        <f t="shared" si="22"/>
        <v>15089</v>
      </c>
      <c r="K245" s="35">
        <v>75</v>
      </c>
      <c r="L245" s="35">
        <f t="shared" si="23"/>
        <v>1131675</v>
      </c>
      <c r="M245" s="35">
        <v>1</v>
      </c>
      <c r="N245" s="35"/>
      <c r="O245" s="35"/>
      <c r="P245" s="35"/>
      <c r="Q245" s="35"/>
      <c r="R245" s="35"/>
      <c r="S245" s="35"/>
      <c r="T245" s="35">
        <f t="shared" si="24"/>
        <v>0</v>
      </c>
      <c r="U245" s="35"/>
      <c r="V245" s="35"/>
      <c r="W245" s="35">
        <f t="shared" si="25"/>
        <v>0</v>
      </c>
      <c r="X245" s="35">
        <f t="shared" si="26"/>
        <v>1131675</v>
      </c>
      <c r="Y245" s="35">
        <v>0</v>
      </c>
      <c r="Z245" s="35">
        <v>50</v>
      </c>
      <c r="AA245" s="35">
        <v>0</v>
      </c>
      <c r="AB245" s="35">
        <v>0</v>
      </c>
    </row>
    <row r="246" spans="1:28" s="83" customFormat="1" ht="22.5" customHeight="1" x14ac:dyDescent="0.2">
      <c r="A246" s="35"/>
      <c r="B246" s="90" t="s">
        <v>14</v>
      </c>
      <c r="C246" s="35">
        <v>3790</v>
      </c>
      <c r="D246" s="35">
        <v>288</v>
      </c>
      <c r="E246" s="35" t="s">
        <v>1154</v>
      </c>
      <c r="F246" s="35">
        <v>2</v>
      </c>
      <c r="G246" s="35"/>
      <c r="H246" s="35">
        <v>2</v>
      </c>
      <c r="I246" s="35">
        <v>65</v>
      </c>
      <c r="J246" s="35">
        <f t="shared" ref="J246:J296" si="29">G246*400+H246*100+I246</f>
        <v>265</v>
      </c>
      <c r="K246" s="35">
        <v>430</v>
      </c>
      <c r="L246" s="35">
        <f t="shared" ref="L246:L296" si="30">J246*K246</f>
        <v>113950</v>
      </c>
      <c r="M246" s="35">
        <v>2</v>
      </c>
      <c r="N246" s="35" t="s">
        <v>27</v>
      </c>
      <c r="O246" s="35" t="s">
        <v>16</v>
      </c>
      <c r="P246" s="35"/>
      <c r="Q246" s="35">
        <v>141</v>
      </c>
      <c r="R246" s="35"/>
      <c r="S246" s="35">
        <v>6400</v>
      </c>
      <c r="T246" s="35">
        <f t="shared" ref="T246:T296" si="31">Q246*S246</f>
        <v>902400</v>
      </c>
      <c r="U246" s="35">
        <v>30</v>
      </c>
      <c r="V246" s="39">
        <f>T246*85%</f>
        <v>767040</v>
      </c>
      <c r="W246" s="35">
        <f t="shared" ref="W246:W296" si="32">T246-V246</f>
        <v>135360</v>
      </c>
      <c r="X246" s="35">
        <f t="shared" ref="X246:X296" si="33">L246+W246</f>
        <v>249310</v>
      </c>
      <c r="Y246" s="35">
        <v>0</v>
      </c>
      <c r="Z246" s="35">
        <v>50</v>
      </c>
      <c r="AA246" s="35">
        <v>0</v>
      </c>
      <c r="AB246" s="35">
        <v>0</v>
      </c>
    </row>
    <row r="247" spans="1:28" s="83" customFormat="1" ht="22.5" customHeight="1" x14ac:dyDescent="0.2">
      <c r="A247" s="35"/>
      <c r="B247" s="90" t="s">
        <v>14</v>
      </c>
      <c r="C247" s="35">
        <v>2006</v>
      </c>
      <c r="D247" s="35">
        <v>92</v>
      </c>
      <c r="E247" s="35" t="s">
        <v>1154</v>
      </c>
      <c r="F247" s="35">
        <v>1</v>
      </c>
      <c r="G247" s="35">
        <v>9</v>
      </c>
      <c r="H247" s="35">
        <v>1</v>
      </c>
      <c r="I247" s="35">
        <v>92</v>
      </c>
      <c r="J247" s="35">
        <f t="shared" si="29"/>
        <v>3792</v>
      </c>
      <c r="K247" s="35">
        <v>100</v>
      </c>
      <c r="L247" s="35">
        <f t="shared" si="30"/>
        <v>379200</v>
      </c>
      <c r="M247" s="35">
        <v>1</v>
      </c>
      <c r="N247" s="35"/>
      <c r="O247" s="35"/>
      <c r="P247" s="35"/>
      <c r="Q247" s="35"/>
      <c r="R247" s="35"/>
      <c r="S247" s="35"/>
      <c r="T247" s="35">
        <f t="shared" si="31"/>
        <v>0</v>
      </c>
      <c r="U247" s="35"/>
      <c r="V247" s="35"/>
      <c r="W247" s="35">
        <f t="shared" si="32"/>
        <v>0</v>
      </c>
      <c r="X247" s="35">
        <f t="shared" si="33"/>
        <v>379200</v>
      </c>
      <c r="Y247" s="35">
        <v>0</v>
      </c>
      <c r="Z247" s="35">
        <v>50</v>
      </c>
      <c r="AA247" s="35">
        <v>0</v>
      </c>
      <c r="AB247" s="35">
        <v>0</v>
      </c>
    </row>
    <row r="248" spans="1:28" s="83" customFormat="1" ht="22.5" customHeight="1" x14ac:dyDescent="0.2">
      <c r="A248" s="35"/>
      <c r="B248" s="90" t="s">
        <v>14</v>
      </c>
      <c r="C248" s="35">
        <v>3795</v>
      </c>
      <c r="D248" s="35">
        <v>289</v>
      </c>
      <c r="E248" s="35" t="s">
        <v>1154</v>
      </c>
      <c r="F248" s="35">
        <v>1</v>
      </c>
      <c r="G248" s="35">
        <v>8</v>
      </c>
      <c r="H248" s="35">
        <v>1</v>
      </c>
      <c r="I248" s="35">
        <v>9</v>
      </c>
      <c r="J248" s="35">
        <f t="shared" si="29"/>
        <v>3309</v>
      </c>
      <c r="K248" s="35">
        <v>100</v>
      </c>
      <c r="L248" s="35">
        <f t="shared" si="30"/>
        <v>330900</v>
      </c>
      <c r="M248" s="35">
        <v>1</v>
      </c>
      <c r="N248" s="35"/>
      <c r="O248" s="35"/>
      <c r="P248" s="35"/>
      <c r="Q248" s="35"/>
      <c r="R248" s="35"/>
      <c r="S248" s="35"/>
      <c r="T248" s="35">
        <f t="shared" si="31"/>
        <v>0</v>
      </c>
      <c r="U248" s="35"/>
      <c r="V248" s="35"/>
      <c r="W248" s="35">
        <f t="shared" si="32"/>
        <v>0</v>
      </c>
      <c r="X248" s="35">
        <f t="shared" si="33"/>
        <v>330900</v>
      </c>
      <c r="Y248" s="35">
        <v>0</v>
      </c>
      <c r="Z248" s="35">
        <v>50</v>
      </c>
      <c r="AA248" s="35">
        <v>0</v>
      </c>
      <c r="AB248" s="35">
        <v>0</v>
      </c>
    </row>
    <row r="249" spans="1:28" s="83" customFormat="1" ht="22.5" customHeight="1" x14ac:dyDescent="0.2">
      <c r="A249" s="35"/>
      <c r="B249" s="90" t="s">
        <v>14</v>
      </c>
      <c r="C249" s="35">
        <v>3797</v>
      </c>
      <c r="D249" s="35">
        <v>291</v>
      </c>
      <c r="E249" s="35" t="s">
        <v>1154</v>
      </c>
      <c r="F249" s="35">
        <v>1</v>
      </c>
      <c r="G249" s="35"/>
      <c r="H249" s="35">
        <v>1</v>
      </c>
      <c r="I249" s="35">
        <v>94</v>
      </c>
      <c r="J249" s="35">
        <f t="shared" si="29"/>
        <v>194</v>
      </c>
      <c r="K249" s="35">
        <v>130</v>
      </c>
      <c r="L249" s="35">
        <f t="shared" si="30"/>
        <v>25220</v>
      </c>
      <c r="M249" s="35">
        <v>1</v>
      </c>
      <c r="N249" s="35"/>
      <c r="O249" s="35"/>
      <c r="P249" s="35"/>
      <c r="Q249" s="35"/>
      <c r="R249" s="35"/>
      <c r="S249" s="35"/>
      <c r="T249" s="35">
        <f t="shared" si="31"/>
        <v>0</v>
      </c>
      <c r="U249" s="35"/>
      <c r="V249" s="35"/>
      <c r="W249" s="35">
        <f t="shared" si="32"/>
        <v>0</v>
      </c>
      <c r="X249" s="35">
        <f t="shared" si="33"/>
        <v>25220</v>
      </c>
      <c r="Y249" s="35">
        <v>0</v>
      </c>
      <c r="Z249" s="35">
        <v>50</v>
      </c>
      <c r="AA249" s="35">
        <v>0</v>
      </c>
      <c r="AB249" s="35">
        <v>0</v>
      </c>
    </row>
    <row r="250" spans="1:28" s="83" customFormat="1" ht="22.5" customHeight="1" x14ac:dyDescent="0.2">
      <c r="A250" s="35"/>
      <c r="B250" s="90" t="s">
        <v>14</v>
      </c>
      <c r="C250" s="35">
        <v>3791</v>
      </c>
      <c r="D250" s="35">
        <v>289</v>
      </c>
      <c r="E250" s="35" t="s">
        <v>1154</v>
      </c>
      <c r="F250" s="35">
        <v>1</v>
      </c>
      <c r="G250" s="35"/>
      <c r="H250" s="35">
        <v>1</v>
      </c>
      <c r="I250" s="35">
        <v>40</v>
      </c>
      <c r="J250" s="35">
        <f t="shared" si="29"/>
        <v>140</v>
      </c>
      <c r="K250" s="35">
        <v>430</v>
      </c>
      <c r="L250" s="35">
        <f t="shared" si="30"/>
        <v>60200</v>
      </c>
      <c r="M250" s="35">
        <v>1</v>
      </c>
      <c r="N250" s="35"/>
      <c r="O250" s="35"/>
      <c r="P250" s="35"/>
      <c r="Q250" s="35"/>
      <c r="R250" s="35"/>
      <c r="S250" s="35"/>
      <c r="T250" s="35">
        <f t="shared" si="31"/>
        <v>0</v>
      </c>
      <c r="U250" s="35"/>
      <c r="V250" s="35"/>
      <c r="W250" s="35">
        <f t="shared" si="32"/>
        <v>0</v>
      </c>
      <c r="X250" s="35">
        <f t="shared" si="33"/>
        <v>60200</v>
      </c>
      <c r="Y250" s="35">
        <v>0</v>
      </c>
      <c r="Z250" s="35">
        <v>50</v>
      </c>
      <c r="AA250" s="35">
        <v>0</v>
      </c>
      <c r="AB250" s="35">
        <v>0</v>
      </c>
    </row>
    <row r="251" spans="1:28" s="83" customFormat="1" ht="22.5" customHeight="1" x14ac:dyDescent="0.2">
      <c r="A251" s="35"/>
      <c r="B251" s="90" t="s">
        <v>14</v>
      </c>
      <c r="C251" s="35">
        <v>3129</v>
      </c>
      <c r="D251" s="35">
        <v>121</v>
      </c>
      <c r="E251" s="35" t="s">
        <v>735</v>
      </c>
      <c r="F251" s="35">
        <v>2</v>
      </c>
      <c r="G251" s="35">
        <v>11</v>
      </c>
      <c r="H251" s="35">
        <v>2</v>
      </c>
      <c r="I251" s="35">
        <v>32</v>
      </c>
      <c r="J251" s="35">
        <f t="shared" si="29"/>
        <v>4632</v>
      </c>
      <c r="K251" s="35">
        <v>100</v>
      </c>
      <c r="L251" s="35">
        <f t="shared" si="30"/>
        <v>463200</v>
      </c>
      <c r="M251" s="35">
        <v>1</v>
      </c>
      <c r="N251" s="35"/>
      <c r="O251" s="35"/>
      <c r="P251" s="35"/>
      <c r="Q251" s="35"/>
      <c r="R251" s="35"/>
      <c r="S251" s="35"/>
      <c r="T251" s="35">
        <f t="shared" si="31"/>
        <v>0</v>
      </c>
      <c r="U251" s="35"/>
      <c r="V251" s="35"/>
      <c r="W251" s="35">
        <f t="shared" si="32"/>
        <v>0</v>
      </c>
      <c r="X251" s="35">
        <f t="shared" si="33"/>
        <v>463200</v>
      </c>
      <c r="Y251" s="35">
        <v>0</v>
      </c>
      <c r="Z251" s="35">
        <v>50</v>
      </c>
      <c r="AA251" s="35">
        <v>0</v>
      </c>
      <c r="AB251" s="35">
        <v>0</v>
      </c>
    </row>
    <row r="252" spans="1:28" s="83" customFormat="1" ht="22.5" customHeight="1" x14ac:dyDescent="0.2">
      <c r="A252" s="35"/>
      <c r="B252" s="90" t="s">
        <v>14</v>
      </c>
      <c r="C252" s="35">
        <v>3929</v>
      </c>
      <c r="D252" s="35">
        <v>3</v>
      </c>
      <c r="E252" s="35" t="s">
        <v>1155</v>
      </c>
      <c r="F252" s="35">
        <v>2</v>
      </c>
      <c r="G252" s="35"/>
      <c r="H252" s="35">
        <v>1</v>
      </c>
      <c r="I252" s="35">
        <v>71</v>
      </c>
      <c r="J252" s="35">
        <f t="shared" si="29"/>
        <v>171</v>
      </c>
      <c r="K252" s="35">
        <v>430</v>
      </c>
      <c r="L252" s="35">
        <f t="shared" si="30"/>
        <v>73530</v>
      </c>
      <c r="M252" s="35">
        <v>2</v>
      </c>
      <c r="N252" s="35" t="s">
        <v>27</v>
      </c>
      <c r="O252" s="35" t="s">
        <v>16</v>
      </c>
      <c r="P252" s="35"/>
      <c r="Q252" s="35">
        <v>213</v>
      </c>
      <c r="R252" s="35"/>
      <c r="S252" s="35">
        <v>6400</v>
      </c>
      <c r="T252" s="35">
        <f t="shared" si="31"/>
        <v>1363200</v>
      </c>
      <c r="U252" s="35">
        <v>20</v>
      </c>
      <c r="V252" s="39">
        <f>T252*75%</f>
        <v>1022400</v>
      </c>
      <c r="W252" s="35">
        <f t="shared" si="32"/>
        <v>340800</v>
      </c>
      <c r="X252" s="35">
        <f t="shared" si="33"/>
        <v>414330</v>
      </c>
      <c r="Y252" s="35">
        <v>0</v>
      </c>
      <c r="Z252" s="35">
        <v>50</v>
      </c>
      <c r="AA252" s="35">
        <v>0</v>
      </c>
      <c r="AB252" s="35">
        <v>0</v>
      </c>
    </row>
    <row r="253" spans="1:28" s="83" customFormat="1" ht="22.5" customHeight="1" x14ac:dyDescent="0.2">
      <c r="A253" s="35"/>
      <c r="B253" s="90" t="s">
        <v>14</v>
      </c>
      <c r="C253" s="35">
        <v>5266</v>
      </c>
      <c r="D253" s="35">
        <v>115</v>
      </c>
      <c r="E253" s="35" t="s">
        <v>1155</v>
      </c>
      <c r="F253" s="35">
        <v>1</v>
      </c>
      <c r="G253" s="35">
        <v>3</v>
      </c>
      <c r="H253" s="35"/>
      <c r="I253" s="35">
        <v>35</v>
      </c>
      <c r="J253" s="35">
        <f t="shared" si="29"/>
        <v>1235</v>
      </c>
      <c r="K253" s="35">
        <v>75</v>
      </c>
      <c r="L253" s="35">
        <f t="shared" si="30"/>
        <v>92625</v>
      </c>
      <c r="M253" s="35">
        <v>1</v>
      </c>
      <c r="N253" s="35"/>
      <c r="O253" s="35"/>
      <c r="P253" s="35"/>
      <c r="Q253" s="35"/>
      <c r="R253" s="35"/>
      <c r="S253" s="35"/>
      <c r="T253" s="35">
        <f t="shared" si="31"/>
        <v>0</v>
      </c>
      <c r="U253" s="35"/>
      <c r="V253" s="35"/>
      <c r="W253" s="35">
        <f t="shared" si="32"/>
        <v>0</v>
      </c>
      <c r="X253" s="35">
        <f t="shared" si="33"/>
        <v>92625</v>
      </c>
      <c r="Y253" s="35">
        <v>0</v>
      </c>
      <c r="Z253" s="35">
        <v>50</v>
      </c>
      <c r="AA253" s="35">
        <v>0</v>
      </c>
      <c r="AB253" s="35">
        <v>0</v>
      </c>
    </row>
    <row r="254" spans="1:28" s="83" customFormat="1" ht="22.5" customHeight="1" x14ac:dyDescent="0.2">
      <c r="A254" s="35"/>
      <c r="B254" s="90" t="s">
        <v>24</v>
      </c>
      <c r="C254" s="35"/>
      <c r="D254" s="35"/>
      <c r="E254" s="35" t="s">
        <v>1155</v>
      </c>
      <c r="F254" s="35">
        <v>1</v>
      </c>
      <c r="G254" s="35">
        <v>4</v>
      </c>
      <c r="H254" s="35"/>
      <c r="I254" s="35"/>
      <c r="J254" s="35">
        <f t="shared" si="29"/>
        <v>1600</v>
      </c>
      <c r="K254" s="35">
        <v>75</v>
      </c>
      <c r="L254" s="35">
        <f t="shared" si="30"/>
        <v>120000</v>
      </c>
      <c r="M254" s="35">
        <v>1</v>
      </c>
      <c r="N254" s="35"/>
      <c r="O254" s="35"/>
      <c r="P254" s="35"/>
      <c r="Q254" s="35"/>
      <c r="R254" s="35"/>
      <c r="S254" s="35"/>
      <c r="T254" s="35">
        <f t="shared" si="31"/>
        <v>0</v>
      </c>
      <c r="U254" s="35"/>
      <c r="V254" s="35"/>
      <c r="W254" s="35">
        <f t="shared" si="32"/>
        <v>0</v>
      </c>
      <c r="X254" s="35">
        <f t="shared" si="33"/>
        <v>120000</v>
      </c>
      <c r="Y254" s="35">
        <v>0</v>
      </c>
      <c r="Z254" s="35">
        <v>0</v>
      </c>
      <c r="AA254" s="35">
        <v>120000</v>
      </c>
      <c r="AB254" s="35">
        <v>0.01</v>
      </c>
    </row>
    <row r="255" spans="1:28" s="83" customFormat="1" ht="22.5" customHeight="1" x14ac:dyDescent="0.2">
      <c r="A255" s="35"/>
      <c r="B255" s="90" t="s">
        <v>14</v>
      </c>
      <c r="C255" s="35">
        <v>5267</v>
      </c>
      <c r="D255" s="35">
        <v>116</v>
      </c>
      <c r="E255" s="35" t="s">
        <v>1155</v>
      </c>
      <c r="F255" s="35">
        <v>1</v>
      </c>
      <c r="G255" s="35">
        <v>9</v>
      </c>
      <c r="H255" s="35">
        <v>2</v>
      </c>
      <c r="I255" s="35">
        <v>58</v>
      </c>
      <c r="J255" s="35">
        <f t="shared" si="29"/>
        <v>3858</v>
      </c>
      <c r="K255" s="35">
        <v>75</v>
      </c>
      <c r="L255" s="35">
        <f t="shared" si="30"/>
        <v>289350</v>
      </c>
      <c r="M255" s="35">
        <v>1</v>
      </c>
      <c r="N255" s="35"/>
      <c r="O255" s="35"/>
      <c r="P255" s="35"/>
      <c r="Q255" s="35"/>
      <c r="R255" s="35"/>
      <c r="S255" s="35"/>
      <c r="T255" s="35">
        <f t="shared" si="31"/>
        <v>0</v>
      </c>
      <c r="U255" s="35"/>
      <c r="V255" s="35"/>
      <c r="W255" s="35">
        <f t="shared" si="32"/>
        <v>0</v>
      </c>
      <c r="X255" s="35">
        <f t="shared" si="33"/>
        <v>289350</v>
      </c>
      <c r="Y255" s="35">
        <v>0</v>
      </c>
      <c r="Z255" s="35">
        <v>50</v>
      </c>
      <c r="AA255" s="35">
        <v>0</v>
      </c>
      <c r="AB255" s="35">
        <v>0</v>
      </c>
    </row>
    <row r="256" spans="1:28" s="83" customFormat="1" ht="22.5" customHeight="1" x14ac:dyDescent="0.2">
      <c r="A256" s="35"/>
      <c r="B256" s="90" t="s">
        <v>14</v>
      </c>
      <c r="C256" s="35">
        <v>3579</v>
      </c>
      <c r="D256" s="35">
        <v>145</v>
      </c>
      <c r="E256" s="35" t="s">
        <v>1155</v>
      </c>
      <c r="F256" s="35">
        <v>1</v>
      </c>
      <c r="G256" s="35">
        <v>1</v>
      </c>
      <c r="H256" s="35">
        <v>2</v>
      </c>
      <c r="I256" s="35">
        <v>72</v>
      </c>
      <c r="J256" s="35">
        <f t="shared" si="29"/>
        <v>672</v>
      </c>
      <c r="K256" s="35">
        <v>100</v>
      </c>
      <c r="L256" s="35">
        <f t="shared" si="30"/>
        <v>67200</v>
      </c>
      <c r="M256" s="35">
        <v>1</v>
      </c>
      <c r="N256" s="35"/>
      <c r="O256" s="35"/>
      <c r="P256" s="35"/>
      <c r="Q256" s="35"/>
      <c r="R256" s="35"/>
      <c r="S256" s="35"/>
      <c r="T256" s="35">
        <f t="shared" si="31"/>
        <v>0</v>
      </c>
      <c r="U256" s="35"/>
      <c r="V256" s="35"/>
      <c r="W256" s="35">
        <f t="shared" si="32"/>
        <v>0</v>
      </c>
      <c r="X256" s="35">
        <f t="shared" si="33"/>
        <v>67200</v>
      </c>
      <c r="Y256" s="35">
        <v>0</v>
      </c>
      <c r="Z256" s="35">
        <v>50</v>
      </c>
      <c r="AA256" s="35">
        <v>0</v>
      </c>
      <c r="AB256" s="35">
        <v>0</v>
      </c>
    </row>
    <row r="257" spans="1:28" s="83" customFormat="1" ht="22.5" customHeight="1" x14ac:dyDescent="0.2">
      <c r="A257" s="35"/>
      <c r="B257" s="90" t="s">
        <v>14</v>
      </c>
      <c r="C257" s="35">
        <v>3928</v>
      </c>
      <c r="D257" s="35">
        <v>2</v>
      </c>
      <c r="E257" s="35" t="s">
        <v>1155</v>
      </c>
      <c r="F257" s="35">
        <v>1</v>
      </c>
      <c r="G257" s="35"/>
      <c r="H257" s="35">
        <v>1</v>
      </c>
      <c r="I257" s="35">
        <v>57</v>
      </c>
      <c r="J257" s="35">
        <f t="shared" si="29"/>
        <v>157</v>
      </c>
      <c r="K257" s="35">
        <v>75</v>
      </c>
      <c r="L257" s="35">
        <f t="shared" si="30"/>
        <v>11775</v>
      </c>
      <c r="M257" s="35">
        <v>1</v>
      </c>
      <c r="N257" s="35"/>
      <c r="O257" s="35"/>
      <c r="P257" s="35"/>
      <c r="Q257" s="35"/>
      <c r="R257" s="35"/>
      <c r="S257" s="35"/>
      <c r="T257" s="35">
        <f t="shared" si="31"/>
        <v>0</v>
      </c>
      <c r="U257" s="35"/>
      <c r="V257" s="35"/>
      <c r="W257" s="35">
        <f t="shared" si="32"/>
        <v>0</v>
      </c>
      <c r="X257" s="35">
        <f t="shared" si="33"/>
        <v>11775</v>
      </c>
      <c r="Y257" s="35">
        <v>0</v>
      </c>
      <c r="Z257" s="35">
        <v>50</v>
      </c>
      <c r="AA257" s="35">
        <v>0</v>
      </c>
      <c r="AB257" s="35">
        <v>0</v>
      </c>
    </row>
    <row r="258" spans="1:28" s="83" customFormat="1" ht="22.5" customHeight="1" x14ac:dyDescent="0.2">
      <c r="A258" s="35"/>
      <c r="B258" s="90" t="s">
        <v>14</v>
      </c>
      <c r="C258" s="35">
        <v>3880</v>
      </c>
      <c r="D258" s="35">
        <v>90</v>
      </c>
      <c r="E258" s="35" t="s">
        <v>1156</v>
      </c>
      <c r="F258" s="35">
        <v>2</v>
      </c>
      <c r="G258" s="35"/>
      <c r="H258" s="35">
        <v>2</v>
      </c>
      <c r="I258" s="35">
        <v>89</v>
      </c>
      <c r="J258" s="35">
        <f t="shared" si="29"/>
        <v>289</v>
      </c>
      <c r="K258" s="35">
        <v>380</v>
      </c>
      <c r="L258" s="35">
        <f t="shared" si="30"/>
        <v>109820</v>
      </c>
      <c r="M258" s="35">
        <v>2</v>
      </c>
      <c r="N258" s="35" t="s">
        <v>27</v>
      </c>
      <c r="O258" s="35" t="s">
        <v>16</v>
      </c>
      <c r="P258" s="35"/>
      <c r="Q258" s="35">
        <v>159</v>
      </c>
      <c r="R258" s="35"/>
      <c r="S258" s="35">
        <v>6400</v>
      </c>
      <c r="T258" s="35">
        <f t="shared" si="31"/>
        <v>1017600</v>
      </c>
      <c r="U258" s="35">
        <v>15</v>
      </c>
      <c r="V258" s="39">
        <f>T258*50%</f>
        <v>508800</v>
      </c>
      <c r="W258" s="35">
        <f t="shared" si="32"/>
        <v>508800</v>
      </c>
      <c r="X258" s="35">
        <f t="shared" si="33"/>
        <v>618620</v>
      </c>
      <c r="Y258" s="35">
        <v>0</v>
      </c>
      <c r="Z258" s="35">
        <v>50</v>
      </c>
      <c r="AA258" s="35">
        <v>0</v>
      </c>
      <c r="AB258" s="35">
        <v>0</v>
      </c>
    </row>
    <row r="259" spans="1:28" s="83" customFormat="1" ht="22.5" customHeight="1" x14ac:dyDescent="0.2">
      <c r="A259" s="35"/>
      <c r="B259" s="90" t="s">
        <v>14</v>
      </c>
      <c r="C259" s="35">
        <v>3881</v>
      </c>
      <c r="D259" s="35">
        <v>144</v>
      </c>
      <c r="E259" s="35" t="s">
        <v>1156</v>
      </c>
      <c r="F259" s="35">
        <v>1</v>
      </c>
      <c r="G259" s="35">
        <v>14</v>
      </c>
      <c r="H259" s="35">
        <v>3</v>
      </c>
      <c r="I259" s="35">
        <v>29</v>
      </c>
      <c r="J259" s="35">
        <f t="shared" si="29"/>
        <v>5929</v>
      </c>
      <c r="K259" s="35">
        <v>100</v>
      </c>
      <c r="L259" s="35">
        <f t="shared" si="30"/>
        <v>592900</v>
      </c>
      <c r="M259" s="35">
        <v>1</v>
      </c>
      <c r="N259" s="35"/>
      <c r="O259" s="35"/>
      <c r="P259" s="35"/>
      <c r="Q259" s="35"/>
      <c r="R259" s="35"/>
      <c r="S259" s="35"/>
      <c r="T259" s="35">
        <f t="shared" si="31"/>
        <v>0</v>
      </c>
      <c r="U259" s="35"/>
      <c r="V259" s="35"/>
      <c r="W259" s="35">
        <f t="shared" si="32"/>
        <v>0</v>
      </c>
      <c r="X259" s="35">
        <f t="shared" si="33"/>
        <v>592900</v>
      </c>
      <c r="Y259" s="35">
        <v>0</v>
      </c>
      <c r="Z259" s="35">
        <v>50</v>
      </c>
      <c r="AA259" s="35">
        <v>0</v>
      </c>
      <c r="AB259" s="35">
        <v>0</v>
      </c>
    </row>
    <row r="260" spans="1:28" s="83" customFormat="1" ht="22.5" customHeight="1" x14ac:dyDescent="0.2">
      <c r="A260" s="35"/>
      <c r="B260" s="90" t="s">
        <v>14</v>
      </c>
      <c r="C260" s="35">
        <v>3745</v>
      </c>
      <c r="D260" s="35">
        <v>294</v>
      </c>
      <c r="E260" s="35" t="s">
        <v>1157</v>
      </c>
      <c r="F260" s="35">
        <v>2</v>
      </c>
      <c r="G260" s="35"/>
      <c r="H260" s="35">
        <v>1</v>
      </c>
      <c r="I260" s="35">
        <v>84</v>
      </c>
      <c r="J260" s="35">
        <f t="shared" si="29"/>
        <v>184</v>
      </c>
      <c r="K260" s="35">
        <v>430</v>
      </c>
      <c r="L260" s="35">
        <f t="shared" si="30"/>
        <v>79120</v>
      </c>
      <c r="M260" s="35">
        <v>2</v>
      </c>
      <c r="N260" s="35" t="s">
        <v>27</v>
      </c>
      <c r="O260" s="35" t="s">
        <v>16</v>
      </c>
      <c r="P260" s="35"/>
      <c r="Q260" s="35">
        <v>213</v>
      </c>
      <c r="R260" s="35"/>
      <c r="S260" s="35">
        <v>6400</v>
      </c>
      <c r="T260" s="35">
        <f t="shared" si="31"/>
        <v>1363200</v>
      </c>
      <c r="U260" s="35">
        <v>20</v>
      </c>
      <c r="V260" s="39">
        <f>T260*75%</f>
        <v>1022400</v>
      </c>
      <c r="W260" s="35">
        <f t="shared" si="32"/>
        <v>340800</v>
      </c>
      <c r="X260" s="35">
        <f t="shared" si="33"/>
        <v>419920</v>
      </c>
      <c r="Y260" s="35">
        <v>0</v>
      </c>
      <c r="Z260" s="35">
        <v>50</v>
      </c>
      <c r="AA260" s="35">
        <v>0</v>
      </c>
      <c r="AB260" s="35">
        <v>0</v>
      </c>
    </row>
    <row r="261" spans="1:28" s="83" customFormat="1" ht="22.5" customHeight="1" x14ac:dyDescent="0.2">
      <c r="A261" s="35"/>
      <c r="B261" s="90" t="s">
        <v>14</v>
      </c>
      <c r="C261" s="35">
        <v>1968</v>
      </c>
      <c r="D261" s="35">
        <v>32</v>
      </c>
      <c r="E261" s="35" t="s">
        <v>1157</v>
      </c>
      <c r="F261" s="35">
        <v>1</v>
      </c>
      <c r="G261" s="35">
        <v>10</v>
      </c>
      <c r="H261" s="35">
        <v>3</v>
      </c>
      <c r="I261" s="35">
        <v>76</v>
      </c>
      <c r="J261" s="35">
        <f t="shared" si="29"/>
        <v>4376</v>
      </c>
      <c r="K261" s="35">
        <v>75</v>
      </c>
      <c r="L261" s="35">
        <f t="shared" si="30"/>
        <v>328200</v>
      </c>
      <c r="M261" s="35">
        <v>1</v>
      </c>
      <c r="N261" s="35"/>
      <c r="O261" s="35"/>
      <c r="P261" s="35"/>
      <c r="Q261" s="35"/>
      <c r="R261" s="35"/>
      <c r="S261" s="35"/>
      <c r="T261" s="35">
        <f t="shared" si="31"/>
        <v>0</v>
      </c>
      <c r="U261" s="35"/>
      <c r="V261" s="35"/>
      <c r="W261" s="35">
        <f t="shared" si="32"/>
        <v>0</v>
      </c>
      <c r="X261" s="35">
        <f t="shared" si="33"/>
        <v>328200</v>
      </c>
      <c r="Y261" s="35">
        <v>0</v>
      </c>
      <c r="Z261" s="35">
        <v>50</v>
      </c>
      <c r="AA261" s="35">
        <v>0</v>
      </c>
      <c r="AB261" s="35">
        <v>0</v>
      </c>
    </row>
    <row r="262" spans="1:28" s="83" customFormat="1" ht="22.5" customHeight="1" x14ac:dyDescent="0.2">
      <c r="A262" s="35"/>
      <c r="B262" s="90" t="s">
        <v>14</v>
      </c>
      <c r="C262" s="35">
        <v>3743</v>
      </c>
      <c r="D262" s="35">
        <v>286</v>
      </c>
      <c r="E262" s="35" t="s">
        <v>1157</v>
      </c>
      <c r="F262" s="35">
        <v>1</v>
      </c>
      <c r="G262" s="35">
        <v>8</v>
      </c>
      <c r="H262" s="35">
        <v>3</v>
      </c>
      <c r="I262" s="35">
        <v>36</v>
      </c>
      <c r="J262" s="35">
        <f t="shared" si="29"/>
        <v>3536</v>
      </c>
      <c r="K262" s="35">
        <v>110</v>
      </c>
      <c r="L262" s="35">
        <f t="shared" si="30"/>
        <v>388960</v>
      </c>
      <c r="M262" s="35">
        <v>1</v>
      </c>
      <c r="N262" s="35"/>
      <c r="O262" s="35"/>
      <c r="P262" s="35"/>
      <c r="Q262" s="35"/>
      <c r="R262" s="35"/>
      <c r="S262" s="35"/>
      <c r="T262" s="35">
        <f t="shared" si="31"/>
        <v>0</v>
      </c>
      <c r="U262" s="35"/>
      <c r="V262" s="35"/>
      <c r="W262" s="35">
        <f t="shared" si="32"/>
        <v>0</v>
      </c>
      <c r="X262" s="35">
        <f t="shared" si="33"/>
        <v>388960</v>
      </c>
      <c r="Y262" s="35">
        <v>0</v>
      </c>
      <c r="Z262" s="35">
        <v>50</v>
      </c>
      <c r="AA262" s="35">
        <v>0</v>
      </c>
      <c r="AB262" s="35">
        <v>0</v>
      </c>
    </row>
    <row r="263" spans="1:28" s="83" customFormat="1" ht="22.5" customHeight="1" x14ac:dyDescent="0.2">
      <c r="A263" s="35"/>
      <c r="B263" s="90" t="s">
        <v>14</v>
      </c>
      <c r="C263" s="35">
        <v>4100</v>
      </c>
      <c r="D263" s="35">
        <v>294</v>
      </c>
      <c r="E263" s="35" t="s">
        <v>1157</v>
      </c>
      <c r="F263" s="35">
        <v>1</v>
      </c>
      <c r="G263" s="35"/>
      <c r="H263" s="35">
        <v>2</v>
      </c>
      <c r="I263" s="35"/>
      <c r="J263" s="35">
        <f t="shared" si="29"/>
        <v>200</v>
      </c>
      <c r="K263" s="35">
        <v>30</v>
      </c>
      <c r="L263" s="35">
        <f t="shared" si="30"/>
        <v>6000</v>
      </c>
      <c r="M263" s="35">
        <v>1</v>
      </c>
      <c r="N263" s="35"/>
      <c r="O263" s="35"/>
      <c r="P263" s="35"/>
      <c r="Q263" s="35"/>
      <c r="R263" s="35"/>
      <c r="S263" s="35"/>
      <c r="T263" s="35">
        <f t="shared" si="31"/>
        <v>0</v>
      </c>
      <c r="U263" s="35"/>
      <c r="V263" s="35"/>
      <c r="W263" s="35">
        <f t="shared" si="32"/>
        <v>0</v>
      </c>
      <c r="X263" s="35">
        <f t="shared" si="33"/>
        <v>6000</v>
      </c>
      <c r="Y263" s="35">
        <v>0</v>
      </c>
      <c r="Z263" s="35">
        <v>50</v>
      </c>
      <c r="AA263" s="35">
        <v>0</v>
      </c>
      <c r="AB263" s="35">
        <v>0</v>
      </c>
    </row>
    <row r="264" spans="1:28" s="83" customFormat="1" ht="22.5" customHeight="1" x14ac:dyDescent="0.2">
      <c r="A264" s="35"/>
      <c r="B264" s="90" t="s">
        <v>14</v>
      </c>
      <c r="C264" s="35">
        <v>2423</v>
      </c>
      <c r="D264" s="35">
        <v>44</v>
      </c>
      <c r="E264" s="35" t="s">
        <v>1157</v>
      </c>
      <c r="F264" s="35">
        <v>1</v>
      </c>
      <c r="G264" s="35">
        <v>2</v>
      </c>
      <c r="H264" s="35">
        <v>2</v>
      </c>
      <c r="I264" s="35">
        <v>22</v>
      </c>
      <c r="J264" s="35">
        <f t="shared" si="29"/>
        <v>1022</v>
      </c>
      <c r="K264" s="35">
        <v>75</v>
      </c>
      <c r="L264" s="35">
        <f t="shared" si="30"/>
        <v>76650</v>
      </c>
      <c r="M264" s="35">
        <v>1</v>
      </c>
      <c r="N264" s="35"/>
      <c r="O264" s="35"/>
      <c r="P264" s="35"/>
      <c r="Q264" s="35"/>
      <c r="R264" s="35"/>
      <c r="S264" s="35"/>
      <c r="T264" s="35">
        <f t="shared" si="31"/>
        <v>0</v>
      </c>
      <c r="U264" s="35"/>
      <c r="V264" s="35"/>
      <c r="W264" s="35">
        <f t="shared" si="32"/>
        <v>0</v>
      </c>
      <c r="X264" s="35">
        <f t="shared" si="33"/>
        <v>76650</v>
      </c>
      <c r="Y264" s="35">
        <v>0</v>
      </c>
      <c r="Z264" s="35">
        <v>50</v>
      </c>
      <c r="AA264" s="35">
        <v>0</v>
      </c>
      <c r="AB264" s="35">
        <v>0</v>
      </c>
    </row>
    <row r="265" spans="1:28" s="83" customFormat="1" ht="22.5" customHeight="1" x14ac:dyDescent="0.2">
      <c r="A265" s="35"/>
      <c r="B265" s="90" t="s">
        <v>14</v>
      </c>
      <c r="C265" s="35">
        <v>1939</v>
      </c>
      <c r="D265" s="35">
        <v>59</v>
      </c>
      <c r="E265" s="35" t="s">
        <v>1157</v>
      </c>
      <c r="F265" s="35">
        <v>1</v>
      </c>
      <c r="G265" s="35">
        <v>10</v>
      </c>
      <c r="H265" s="35">
        <v>1</v>
      </c>
      <c r="I265" s="35">
        <v>32</v>
      </c>
      <c r="J265" s="35">
        <f t="shared" si="29"/>
        <v>4132</v>
      </c>
      <c r="K265" s="35">
        <v>100</v>
      </c>
      <c r="L265" s="35">
        <f t="shared" si="30"/>
        <v>413200</v>
      </c>
      <c r="M265" s="35">
        <v>1</v>
      </c>
      <c r="N265" s="35"/>
      <c r="O265" s="35"/>
      <c r="P265" s="35"/>
      <c r="Q265" s="35"/>
      <c r="R265" s="35"/>
      <c r="S265" s="35"/>
      <c r="T265" s="35">
        <f t="shared" si="31"/>
        <v>0</v>
      </c>
      <c r="U265" s="35"/>
      <c r="V265" s="35"/>
      <c r="W265" s="35">
        <f t="shared" si="32"/>
        <v>0</v>
      </c>
      <c r="X265" s="35">
        <f t="shared" si="33"/>
        <v>413200</v>
      </c>
      <c r="Y265" s="35">
        <v>0</v>
      </c>
      <c r="Z265" s="35">
        <v>50</v>
      </c>
      <c r="AA265" s="35">
        <v>0</v>
      </c>
      <c r="AB265" s="35">
        <v>0</v>
      </c>
    </row>
    <row r="266" spans="1:28" s="83" customFormat="1" ht="22.5" customHeight="1" x14ac:dyDescent="0.2">
      <c r="A266" s="35"/>
      <c r="B266" s="90" t="s">
        <v>14</v>
      </c>
      <c r="C266" s="35">
        <v>2120</v>
      </c>
      <c r="D266" s="35">
        <v>246</v>
      </c>
      <c r="E266" s="35" t="s">
        <v>1157</v>
      </c>
      <c r="F266" s="35">
        <v>1</v>
      </c>
      <c r="G266" s="35">
        <v>10</v>
      </c>
      <c r="H266" s="35"/>
      <c r="I266" s="35">
        <v>8</v>
      </c>
      <c r="J266" s="35">
        <f t="shared" si="29"/>
        <v>4008</v>
      </c>
      <c r="K266" s="35">
        <v>75</v>
      </c>
      <c r="L266" s="35">
        <f t="shared" si="30"/>
        <v>300600</v>
      </c>
      <c r="M266" s="35">
        <v>1</v>
      </c>
      <c r="N266" s="35"/>
      <c r="O266" s="35"/>
      <c r="P266" s="35"/>
      <c r="Q266" s="35"/>
      <c r="R266" s="35"/>
      <c r="S266" s="35"/>
      <c r="T266" s="35">
        <f t="shared" si="31"/>
        <v>0</v>
      </c>
      <c r="U266" s="35"/>
      <c r="V266" s="35"/>
      <c r="W266" s="35">
        <f t="shared" si="32"/>
        <v>0</v>
      </c>
      <c r="X266" s="35">
        <f t="shared" si="33"/>
        <v>300600</v>
      </c>
      <c r="Y266" s="35">
        <v>0</v>
      </c>
      <c r="Z266" s="35">
        <v>50</v>
      </c>
      <c r="AA266" s="35">
        <v>0</v>
      </c>
      <c r="AB266" s="35">
        <v>0</v>
      </c>
    </row>
    <row r="267" spans="1:28" s="83" customFormat="1" ht="22.5" customHeight="1" x14ac:dyDescent="0.2">
      <c r="A267" s="35"/>
      <c r="B267" s="90" t="s">
        <v>14</v>
      </c>
      <c r="C267" s="35">
        <v>1091</v>
      </c>
      <c r="D267" s="35">
        <v>91</v>
      </c>
      <c r="E267" s="35" t="s">
        <v>1158</v>
      </c>
      <c r="F267" s="35">
        <v>2</v>
      </c>
      <c r="G267" s="35"/>
      <c r="H267" s="35">
        <v>2</v>
      </c>
      <c r="I267" s="35">
        <v>70</v>
      </c>
      <c r="J267" s="35">
        <f t="shared" si="29"/>
        <v>270</v>
      </c>
      <c r="K267" s="35">
        <v>430</v>
      </c>
      <c r="L267" s="35">
        <f t="shared" si="30"/>
        <v>116100</v>
      </c>
      <c r="M267" s="35">
        <v>2</v>
      </c>
      <c r="N267" s="35" t="s">
        <v>27</v>
      </c>
      <c r="O267" s="35" t="s">
        <v>16</v>
      </c>
      <c r="P267" s="35"/>
      <c r="Q267" s="35">
        <v>273</v>
      </c>
      <c r="R267" s="35"/>
      <c r="S267" s="35">
        <v>6400</v>
      </c>
      <c r="T267" s="35">
        <f t="shared" si="31"/>
        <v>1747200</v>
      </c>
      <c r="U267" s="35">
        <v>30</v>
      </c>
      <c r="V267" s="39">
        <f>T267*85%</f>
        <v>1485120</v>
      </c>
      <c r="W267" s="35">
        <f t="shared" si="32"/>
        <v>262080</v>
      </c>
      <c r="X267" s="35">
        <f t="shared" si="33"/>
        <v>378180</v>
      </c>
      <c r="Y267" s="35">
        <v>0</v>
      </c>
      <c r="Z267" s="35">
        <v>50</v>
      </c>
      <c r="AA267" s="35">
        <v>0</v>
      </c>
      <c r="AB267" s="35">
        <v>0</v>
      </c>
    </row>
    <row r="268" spans="1:28" s="83" customFormat="1" ht="22.5" customHeight="1" x14ac:dyDescent="0.2">
      <c r="A268" s="35"/>
      <c r="B268" s="90" t="s">
        <v>14</v>
      </c>
      <c r="C268" s="35">
        <v>2091</v>
      </c>
      <c r="D268" s="35">
        <v>199</v>
      </c>
      <c r="E268" s="35" t="s">
        <v>1158</v>
      </c>
      <c r="F268" s="35">
        <v>1</v>
      </c>
      <c r="G268" s="35">
        <v>8</v>
      </c>
      <c r="H268" s="35">
        <v>1</v>
      </c>
      <c r="I268" s="35">
        <v>40</v>
      </c>
      <c r="J268" s="35">
        <f t="shared" si="29"/>
        <v>3340</v>
      </c>
      <c r="K268" s="35">
        <v>75</v>
      </c>
      <c r="L268" s="35">
        <f t="shared" si="30"/>
        <v>250500</v>
      </c>
      <c r="M268" s="35">
        <v>1</v>
      </c>
      <c r="N268" s="35"/>
      <c r="O268" s="35"/>
      <c r="P268" s="35"/>
      <c r="Q268" s="35"/>
      <c r="R268" s="35"/>
      <c r="S268" s="35"/>
      <c r="T268" s="35">
        <f t="shared" si="31"/>
        <v>0</v>
      </c>
      <c r="U268" s="35"/>
      <c r="V268" s="35"/>
      <c r="W268" s="35">
        <f t="shared" si="32"/>
        <v>0</v>
      </c>
      <c r="X268" s="35">
        <f t="shared" si="33"/>
        <v>250500</v>
      </c>
      <c r="Y268" s="35">
        <v>0</v>
      </c>
      <c r="Z268" s="35">
        <v>50</v>
      </c>
      <c r="AA268" s="35">
        <v>0</v>
      </c>
      <c r="AB268" s="35">
        <v>0</v>
      </c>
    </row>
    <row r="269" spans="1:28" s="83" customFormat="1" ht="22.5" customHeight="1" x14ac:dyDescent="0.2">
      <c r="A269" s="35"/>
      <c r="B269" s="90" t="s">
        <v>14</v>
      </c>
      <c r="C269" s="35">
        <v>1917</v>
      </c>
      <c r="D269" s="35">
        <v>29</v>
      </c>
      <c r="E269" s="35" t="s">
        <v>1158</v>
      </c>
      <c r="F269" s="35">
        <v>1</v>
      </c>
      <c r="G269" s="35">
        <v>11</v>
      </c>
      <c r="H269" s="35"/>
      <c r="I269" s="35">
        <v>90</v>
      </c>
      <c r="J269" s="35">
        <f t="shared" si="29"/>
        <v>4490</v>
      </c>
      <c r="K269" s="35">
        <v>75</v>
      </c>
      <c r="L269" s="35">
        <f t="shared" si="30"/>
        <v>336750</v>
      </c>
      <c r="M269" s="35">
        <v>1</v>
      </c>
      <c r="N269" s="35"/>
      <c r="O269" s="35"/>
      <c r="P269" s="35"/>
      <c r="Q269" s="35"/>
      <c r="R269" s="35"/>
      <c r="S269" s="35"/>
      <c r="T269" s="35">
        <f t="shared" si="31"/>
        <v>0</v>
      </c>
      <c r="U269" s="35"/>
      <c r="V269" s="35"/>
      <c r="W269" s="35">
        <f t="shared" si="32"/>
        <v>0</v>
      </c>
      <c r="X269" s="35">
        <f t="shared" si="33"/>
        <v>336750</v>
      </c>
      <c r="Y269" s="35">
        <v>0</v>
      </c>
      <c r="Z269" s="35">
        <v>50</v>
      </c>
      <c r="AA269" s="35">
        <v>0</v>
      </c>
      <c r="AB269" s="35">
        <v>0</v>
      </c>
    </row>
    <row r="270" spans="1:28" s="83" customFormat="1" ht="22.5" customHeight="1" x14ac:dyDescent="0.2">
      <c r="A270" s="35"/>
      <c r="B270" s="90" t="s">
        <v>14</v>
      </c>
      <c r="C270" s="35">
        <v>4175</v>
      </c>
      <c r="D270" s="35">
        <v>556</v>
      </c>
      <c r="E270" s="35" t="s">
        <v>1158</v>
      </c>
      <c r="F270" s="35">
        <v>1</v>
      </c>
      <c r="G270" s="35">
        <v>4</v>
      </c>
      <c r="H270" s="35"/>
      <c r="I270" s="35"/>
      <c r="J270" s="35">
        <f t="shared" si="29"/>
        <v>1600</v>
      </c>
      <c r="K270" s="35">
        <v>75</v>
      </c>
      <c r="L270" s="35">
        <f t="shared" si="30"/>
        <v>120000</v>
      </c>
      <c r="M270" s="35">
        <v>1</v>
      </c>
      <c r="N270" s="35"/>
      <c r="O270" s="35"/>
      <c r="P270" s="35"/>
      <c r="Q270" s="35"/>
      <c r="R270" s="35"/>
      <c r="S270" s="35"/>
      <c r="T270" s="35">
        <f t="shared" si="31"/>
        <v>0</v>
      </c>
      <c r="U270" s="35"/>
      <c r="V270" s="35"/>
      <c r="W270" s="35">
        <f t="shared" si="32"/>
        <v>0</v>
      </c>
      <c r="X270" s="35">
        <f t="shared" si="33"/>
        <v>120000</v>
      </c>
      <c r="Y270" s="35">
        <v>0</v>
      </c>
      <c r="Z270" s="35">
        <v>50</v>
      </c>
      <c r="AA270" s="35">
        <v>0</v>
      </c>
      <c r="AB270" s="35">
        <v>0</v>
      </c>
    </row>
    <row r="271" spans="1:28" s="83" customFormat="1" ht="22.5" customHeight="1" x14ac:dyDescent="0.2">
      <c r="A271" s="35"/>
      <c r="B271" s="90" t="s">
        <v>14</v>
      </c>
      <c r="C271" s="35">
        <v>2078</v>
      </c>
      <c r="D271" s="35">
        <v>141</v>
      </c>
      <c r="E271" s="35" t="s">
        <v>1158</v>
      </c>
      <c r="F271" s="35">
        <v>1</v>
      </c>
      <c r="G271" s="35">
        <v>11</v>
      </c>
      <c r="H271" s="35"/>
      <c r="I271" s="35">
        <v>84</v>
      </c>
      <c r="J271" s="35">
        <f t="shared" si="29"/>
        <v>4484</v>
      </c>
      <c r="K271" s="35">
        <v>75</v>
      </c>
      <c r="L271" s="35">
        <f t="shared" si="30"/>
        <v>336300</v>
      </c>
      <c r="M271" s="35">
        <v>1</v>
      </c>
      <c r="N271" s="35"/>
      <c r="O271" s="35"/>
      <c r="P271" s="35"/>
      <c r="Q271" s="35"/>
      <c r="R271" s="35"/>
      <c r="S271" s="35"/>
      <c r="T271" s="35">
        <f t="shared" si="31"/>
        <v>0</v>
      </c>
      <c r="U271" s="35"/>
      <c r="V271" s="35"/>
      <c r="W271" s="35">
        <f t="shared" si="32"/>
        <v>0</v>
      </c>
      <c r="X271" s="35">
        <f t="shared" si="33"/>
        <v>336300</v>
      </c>
      <c r="Y271" s="35">
        <v>0</v>
      </c>
      <c r="Z271" s="35">
        <v>50</v>
      </c>
      <c r="AA271" s="35">
        <v>0</v>
      </c>
      <c r="AB271" s="35">
        <v>0</v>
      </c>
    </row>
    <row r="272" spans="1:28" s="83" customFormat="1" ht="22.5" customHeight="1" x14ac:dyDescent="0.2">
      <c r="A272" s="35"/>
      <c r="B272" s="90" t="s">
        <v>14</v>
      </c>
      <c r="C272" s="35">
        <v>1045</v>
      </c>
      <c r="D272" s="35">
        <v>41</v>
      </c>
      <c r="E272" s="35" t="s">
        <v>1158</v>
      </c>
      <c r="F272" s="35">
        <v>1</v>
      </c>
      <c r="G272" s="35">
        <v>2</v>
      </c>
      <c r="H272" s="35">
        <v>2</v>
      </c>
      <c r="I272" s="35">
        <v>21</v>
      </c>
      <c r="J272" s="35">
        <f t="shared" si="29"/>
        <v>1021</v>
      </c>
      <c r="K272" s="35">
        <v>430</v>
      </c>
      <c r="L272" s="35">
        <f t="shared" si="30"/>
        <v>439030</v>
      </c>
      <c r="M272" s="35">
        <v>1</v>
      </c>
      <c r="N272" s="35"/>
      <c r="O272" s="35"/>
      <c r="P272" s="35"/>
      <c r="Q272" s="35"/>
      <c r="R272" s="35"/>
      <c r="S272" s="35"/>
      <c r="T272" s="35">
        <f t="shared" si="31"/>
        <v>0</v>
      </c>
      <c r="U272" s="35"/>
      <c r="V272" s="35"/>
      <c r="W272" s="35">
        <f t="shared" si="32"/>
        <v>0</v>
      </c>
      <c r="X272" s="35">
        <f t="shared" si="33"/>
        <v>439030</v>
      </c>
      <c r="Y272" s="35">
        <v>0</v>
      </c>
      <c r="Z272" s="35">
        <v>50</v>
      </c>
      <c r="AA272" s="35">
        <v>0</v>
      </c>
      <c r="AB272" s="35">
        <v>0</v>
      </c>
    </row>
    <row r="273" spans="1:28" s="83" customFormat="1" ht="22.5" customHeight="1" x14ac:dyDescent="0.2">
      <c r="A273" s="35"/>
      <c r="B273" s="90" t="s">
        <v>14</v>
      </c>
      <c r="C273" s="35">
        <v>1044</v>
      </c>
      <c r="D273" s="35">
        <v>40</v>
      </c>
      <c r="E273" s="35" t="s">
        <v>1158</v>
      </c>
      <c r="F273" s="35">
        <v>1</v>
      </c>
      <c r="G273" s="35"/>
      <c r="H273" s="35">
        <v>3</v>
      </c>
      <c r="I273" s="35">
        <v>44</v>
      </c>
      <c r="J273" s="35">
        <f t="shared" si="29"/>
        <v>344</v>
      </c>
      <c r="K273" s="35">
        <v>380</v>
      </c>
      <c r="L273" s="35">
        <f t="shared" si="30"/>
        <v>130720</v>
      </c>
      <c r="M273" s="35">
        <v>1</v>
      </c>
      <c r="N273" s="35"/>
      <c r="O273" s="35"/>
      <c r="P273" s="35"/>
      <c r="Q273" s="35"/>
      <c r="R273" s="35"/>
      <c r="S273" s="35"/>
      <c r="T273" s="35">
        <f t="shared" si="31"/>
        <v>0</v>
      </c>
      <c r="U273" s="35"/>
      <c r="V273" s="35"/>
      <c r="W273" s="35">
        <f t="shared" si="32"/>
        <v>0</v>
      </c>
      <c r="X273" s="35">
        <f t="shared" si="33"/>
        <v>130720</v>
      </c>
      <c r="Y273" s="35">
        <v>0</v>
      </c>
      <c r="Z273" s="35">
        <v>50</v>
      </c>
      <c r="AA273" s="35">
        <v>0</v>
      </c>
      <c r="AB273" s="35">
        <v>0</v>
      </c>
    </row>
    <row r="274" spans="1:28" s="83" customFormat="1" ht="22.5" customHeight="1" x14ac:dyDescent="0.2">
      <c r="A274" s="35"/>
      <c r="B274" s="90" t="s">
        <v>14</v>
      </c>
      <c r="C274" s="35">
        <v>3746</v>
      </c>
      <c r="D274" s="35">
        <v>291</v>
      </c>
      <c r="E274" s="35" t="s">
        <v>1159</v>
      </c>
      <c r="F274" s="35">
        <v>2</v>
      </c>
      <c r="G274" s="35"/>
      <c r="H274" s="35">
        <v>2</v>
      </c>
      <c r="I274" s="35">
        <v>41</v>
      </c>
      <c r="J274" s="35">
        <f t="shared" si="29"/>
        <v>241</v>
      </c>
      <c r="K274" s="35">
        <v>430</v>
      </c>
      <c r="L274" s="35">
        <f t="shared" si="30"/>
        <v>103630</v>
      </c>
      <c r="M274" s="35">
        <v>2</v>
      </c>
      <c r="N274" s="35" t="s">
        <v>27</v>
      </c>
      <c r="O274" s="35" t="s">
        <v>16</v>
      </c>
      <c r="P274" s="35"/>
      <c r="Q274" s="35">
        <v>150</v>
      </c>
      <c r="R274" s="35"/>
      <c r="S274" s="35">
        <v>6400</v>
      </c>
      <c r="T274" s="35">
        <f t="shared" si="31"/>
        <v>960000</v>
      </c>
      <c r="U274" s="35">
        <v>20</v>
      </c>
      <c r="V274" s="39">
        <f>T274*75%</f>
        <v>720000</v>
      </c>
      <c r="W274" s="35">
        <f t="shared" si="32"/>
        <v>240000</v>
      </c>
      <c r="X274" s="35">
        <f t="shared" si="33"/>
        <v>343630</v>
      </c>
      <c r="Y274" s="35">
        <v>0</v>
      </c>
      <c r="Z274" s="35">
        <v>50</v>
      </c>
      <c r="AA274" s="35">
        <v>0</v>
      </c>
      <c r="AB274" s="35">
        <v>0</v>
      </c>
    </row>
    <row r="275" spans="1:28" s="83" customFormat="1" ht="22.5" customHeight="1" x14ac:dyDescent="0.2">
      <c r="A275" s="35"/>
      <c r="B275" s="90" t="s">
        <v>14</v>
      </c>
      <c r="C275" s="35">
        <v>3744</v>
      </c>
      <c r="D275" s="35">
        <v>287</v>
      </c>
      <c r="E275" s="35" t="s">
        <v>1159</v>
      </c>
      <c r="F275" s="35">
        <v>1</v>
      </c>
      <c r="G275" s="35">
        <v>4</v>
      </c>
      <c r="H275" s="35">
        <v>1</v>
      </c>
      <c r="I275" s="35">
        <v>20</v>
      </c>
      <c r="J275" s="35">
        <f t="shared" si="29"/>
        <v>1720</v>
      </c>
      <c r="K275" s="35">
        <v>75</v>
      </c>
      <c r="L275" s="35">
        <f t="shared" si="30"/>
        <v>129000</v>
      </c>
      <c r="M275" s="35">
        <v>1</v>
      </c>
      <c r="N275" s="35"/>
      <c r="O275" s="35"/>
      <c r="P275" s="35"/>
      <c r="Q275" s="35"/>
      <c r="R275" s="35"/>
      <c r="S275" s="35"/>
      <c r="T275" s="35">
        <f t="shared" si="31"/>
        <v>0</v>
      </c>
      <c r="U275" s="35"/>
      <c r="V275" s="35"/>
      <c r="W275" s="35">
        <f t="shared" si="32"/>
        <v>0</v>
      </c>
      <c r="X275" s="35">
        <f t="shared" si="33"/>
        <v>129000</v>
      </c>
      <c r="Y275" s="35">
        <v>0</v>
      </c>
      <c r="Z275" s="35">
        <v>50</v>
      </c>
      <c r="AA275" s="35">
        <v>0</v>
      </c>
      <c r="AB275" s="35">
        <v>0</v>
      </c>
    </row>
    <row r="276" spans="1:28" s="83" customFormat="1" ht="22.5" customHeight="1" x14ac:dyDescent="0.2">
      <c r="A276" s="35"/>
      <c r="B276" s="90" t="s">
        <v>14</v>
      </c>
      <c r="C276" s="35">
        <v>3742</v>
      </c>
      <c r="D276" s="35">
        <v>338</v>
      </c>
      <c r="E276" s="35" t="s">
        <v>1159</v>
      </c>
      <c r="F276" s="35">
        <v>1</v>
      </c>
      <c r="G276" s="35">
        <v>6</v>
      </c>
      <c r="H276" s="35">
        <v>3</v>
      </c>
      <c r="I276" s="35">
        <v>62</v>
      </c>
      <c r="J276" s="35">
        <f t="shared" si="29"/>
        <v>2762</v>
      </c>
      <c r="K276" s="35">
        <v>75</v>
      </c>
      <c r="L276" s="35">
        <f t="shared" si="30"/>
        <v>207150</v>
      </c>
      <c r="M276" s="35">
        <v>1</v>
      </c>
      <c r="N276" s="35"/>
      <c r="O276" s="35"/>
      <c r="P276" s="35"/>
      <c r="Q276" s="35"/>
      <c r="R276" s="35"/>
      <c r="S276" s="35"/>
      <c r="T276" s="35">
        <f t="shared" si="31"/>
        <v>0</v>
      </c>
      <c r="U276" s="35"/>
      <c r="V276" s="35"/>
      <c r="W276" s="35">
        <f t="shared" si="32"/>
        <v>0</v>
      </c>
      <c r="X276" s="35">
        <f t="shared" si="33"/>
        <v>207150</v>
      </c>
      <c r="Y276" s="35">
        <v>0</v>
      </c>
      <c r="Z276" s="35">
        <v>50</v>
      </c>
      <c r="AA276" s="35">
        <v>0</v>
      </c>
      <c r="AB276" s="35">
        <v>0</v>
      </c>
    </row>
    <row r="277" spans="1:28" s="83" customFormat="1" ht="22.5" customHeight="1" x14ac:dyDescent="0.2">
      <c r="A277" s="35"/>
      <c r="B277" s="90" t="s">
        <v>14</v>
      </c>
      <c r="C277" s="35">
        <v>1093</v>
      </c>
      <c r="D277" s="35">
        <v>93</v>
      </c>
      <c r="E277" s="35" t="s">
        <v>1160</v>
      </c>
      <c r="F277" s="35">
        <v>2</v>
      </c>
      <c r="G277" s="35"/>
      <c r="H277" s="35">
        <v>3</v>
      </c>
      <c r="I277" s="35">
        <v>44</v>
      </c>
      <c r="J277" s="35">
        <f t="shared" si="29"/>
        <v>344</v>
      </c>
      <c r="K277" s="35">
        <v>380</v>
      </c>
      <c r="L277" s="35">
        <f t="shared" si="30"/>
        <v>130720</v>
      </c>
      <c r="M277" s="35">
        <v>2</v>
      </c>
      <c r="N277" s="35" t="s">
        <v>27</v>
      </c>
      <c r="O277" s="35" t="s">
        <v>16</v>
      </c>
      <c r="P277" s="35"/>
      <c r="Q277" s="35">
        <v>248</v>
      </c>
      <c r="R277" s="35"/>
      <c r="S277" s="35">
        <v>6400</v>
      </c>
      <c r="T277" s="35">
        <f t="shared" si="31"/>
        <v>1587200</v>
      </c>
      <c r="U277" s="35">
        <v>20</v>
      </c>
      <c r="V277" s="39">
        <f>T277*75%</f>
        <v>1190400</v>
      </c>
      <c r="W277" s="35">
        <f t="shared" si="32"/>
        <v>396800</v>
      </c>
      <c r="X277" s="35">
        <f t="shared" si="33"/>
        <v>527520</v>
      </c>
      <c r="Y277" s="35">
        <v>0</v>
      </c>
      <c r="Z277" s="35">
        <v>50</v>
      </c>
      <c r="AA277" s="35">
        <v>0</v>
      </c>
      <c r="AB277" s="35">
        <v>0</v>
      </c>
    </row>
    <row r="278" spans="1:28" s="83" customFormat="1" ht="22.5" customHeight="1" x14ac:dyDescent="0.2">
      <c r="A278" s="35"/>
      <c r="B278" s="90" t="s">
        <v>14</v>
      </c>
      <c r="C278" s="35">
        <v>1092</v>
      </c>
      <c r="D278" s="35">
        <v>92</v>
      </c>
      <c r="E278" s="35" t="s">
        <v>1160</v>
      </c>
      <c r="F278" s="35">
        <v>1</v>
      </c>
      <c r="G278" s="35"/>
      <c r="H278" s="35"/>
      <c r="I278" s="35">
        <v>88</v>
      </c>
      <c r="J278" s="35">
        <f t="shared" si="29"/>
        <v>88</v>
      </c>
      <c r="K278" s="35">
        <v>75</v>
      </c>
      <c r="L278" s="35">
        <f t="shared" si="30"/>
        <v>6600</v>
      </c>
      <c r="M278" s="35">
        <v>1</v>
      </c>
      <c r="N278" s="35"/>
      <c r="O278" s="35"/>
      <c r="P278" s="35"/>
      <c r="Q278" s="35"/>
      <c r="R278" s="35"/>
      <c r="S278" s="35"/>
      <c r="T278" s="35">
        <f t="shared" si="31"/>
        <v>0</v>
      </c>
      <c r="U278" s="35"/>
      <c r="V278" s="35"/>
      <c r="W278" s="35">
        <f t="shared" si="32"/>
        <v>0</v>
      </c>
      <c r="X278" s="35">
        <f t="shared" si="33"/>
        <v>6600</v>
      </c>
      <c r="Y278" s="35">
        <v>0</v>
      </c>
      <c r="Z278" s="35">
        <v>50</v>
      </c>
      <c r="AA278" s="35">
        <v>0</v>
      </c>
      <c r="AB278" s="35">
        <v>0</v>
      </c>
    </row>
    <row r="279" spans="1:28" s="83" customFormat="1" ht="22.5" customHeight="1" x14ac:dyDescent="0.2">
      <c r="A279" s="35"/>
      <c r="B279" s="90" t="s">
        <v>14</v>
      </c>
      <c r="C279" s="35">
        <v>4185</v>
      </c>
      <c r="D279" s="35">
        <v>9</v>
      </c>
      <c r="E279" s="35" t="s">
        <v>1160</v>
      </c>
      <c r="F279" s="35">
        <v>1</v>
      </c>
      <c r="G279" s="35"/>
      <c r="H279" s="35">
        <v>1</v>
      </c>
      <c r="I279" s="35">
        <v>70</v>
      </c>
      <c r="J279" s="35">
        <f t="shared" si="29"/>
        <v>170</v>
      </c>
      <c r="K279" s="35">
        <v>75</v>
      </c>
      <c r="L279" s="35">
        <f t="shared" si="30"/>
        <v>12750</v>
      </c>
      <c r="M279" s="35">
        <v>1</v>
      </c>
      <c r="N279" s="35"/>
      <c r="O279" s="35"/>
      <c r="P279" s="35"/>
      <c r="Q279" s="35"/>
      <c r="R279" s="35"/>
      <c r="S279" s="35"/>
      <c r="T279" s="35">
        <f t="shared" si="31"/>
        <v>0</v>
      </c>
      <c r="U279" s="35"/>
      <c r="V279" s="35"/>
      <c r="W279" s="35">
        <f t="shared" si="32"/>
        <v>0</v>
      </c>
      <c r="X279" s="35">
        <f t="shared" si="33"/>
        <v>12750</v>
      </c>
      <c r="Y279" s="35">
        <v>0</v>
      </c>
      <c r="Z279" s="35">
        <v>50</v>
      </c>
      <c r="AA279" s="35">
        <v>0</v>
      </c>
      <c r="AB279" s="35">
        <v>0</v>
      </c>
    </row>
    <row r="280" spans="1:28" s="83" customFormat="1" ht="22.5" customHeight="1" x14ac:dyDescent="0.2">
      <c r="A280" s="35"/>
      <c r="B280" s="90" t="s">
        <v>14</v>
      </c>
      <c r="C280" s="35">
        <v>2010</v>
      </c>
      <c r="D280" s="35">
        <v>98</v>
      </c>
      <c r="E280" s="35" t="s">
        <v>1160</v>
      </c>
      <c r="F280" s="35">
        <v>1</v>
      </c>
      <c r="G280" s="35">
        <v>8</v>
      </c>
      <c r="H280" s="35">
        <v>2</v>
      </c>
      <c r="I280" s="35">
        <v>20</v>
      </c>
      <c r="J280" s="35">
        <f t="shared" si="29"/>
        <v>3420</v>
      </c>
      <c r="K280" s="35">
        <v>100</v>
      </c>
      <c r="L280" s="35">
        <f t="shared" si="30"/>
        <v>342000</v>
      </c>
      <c r="M280" s="35">
        <v>1</v>
      </c>
      <c r="N280" s="35"/>
      <c r="O280" s="35"/>
      <c r="P280" s="35"/>
      <c r="Q280" s="35"/>
      <c r="R280" s="35"/>
      <c r="S280" s="35"/>
      <c r="T280" s="35">
        <f t="shared" si="31"/>
        <v>0</v>
      </c>
      <c r="U280" s="35"/>
      <c r="V280" s="35"/>
      <c r="W280" s="35">
        <f t="shared" si="32"/>
        <v>0</v>
      </c>
      <c r="X280" s="35">
        <f t="shared" si="33"/>
        <v>342000</v>
      </c>
      <c r="Y280" s="35">
        <v>0</v>
      </c>
      <c r="Z280" s="35">
        <v>50</v>
      </c>
      <c r="AA280" s="35">
        <v>0</v>
      </c>
      <c r="AB280" s="35">
        <v>0</v>
      </c>
    </row>
    <row r="281" spans="1:28" s="83" customFormat="1" ht="22.5" customHeight="1" x14ac:dyDescent="0.2">
      <c r="A281" s="35"/>
      <c r="B281" s="90" t="s">
        <v>24</v>
      </c>
      <c r="C281" s="35"/>
      <c r="D281" s="35"/>
      <c r="E281" s="35" t="s">
        <v>1160</v>
      </c>
      <c r="F281" s="35">
        <v>1</v>
      </c>
      <c r="G281" s="35">
        <v>10</v>
      </c>
      <c r="H281" s="35"/>
      <c r="I281" s="35"/>
      <c r="J281" s="35">
        <f t="shared" si="29"/>
        <v>4000</v>
      </c>
      <c r="K281" s="35">
        <v>75</v>
      </c>
      <c r="L281" s="35">
        <f t="shared" si="30"/>
        <v>300000</v>
      </c>
      <c r="M281" s="35">
        <v>1</v>
      </c>
      <c r="N281" s="35"/>
      <c r="O281" s="35"/>
      <c r="P281" s="35"/>
      <c r="Q281" s="35"/>
      <c r="R281" s="35"/>
      <c r="S281" s="35"/>
      <c r="T281" s="35">
        <f t="shared" si="31"/>
        <v>0</v>
      </c>
      <c r="U281" s="35"/>
      <c r="V281" s="35"/>
      <c r="W281" s="35">
        <f t="shared" si="32"/>
        <v>0</v>
      </c>
      <c r="X281" s="35">
        <f t="shared" si="33"/>
        <v>300000</v>
      </c>
      <c r="Y281" s="35">
        <v>0</v>
      </c>
      <c r="Z281" s="35">
        <v>0</v>
      </c>
      <c r="AA281" s="35">
        <v>300000</v>
      </c>
      <c r="AB281" s="35">
        <v>0.01</v>
      </c>
    </row>
    <row r="282" spans="1:28" s="83" customFormat="1" ht="22.5" customHeight="1" x14ac:dyDescent="0.2">
      <c r="A282" s="35"/>
      <c r="B282" s="90" t="s">
        <v>14</v>
      </c>
      <c r="C282" s="35">
        <v>1922</v>
      </c>
      <c r="D282" s="35">
        <v>36</v>
      </c>
      <c r="E282" s="35" t="s">
        <v>1160</v>
      </c>
      <c r="F282" s="35">
        <v>1</v>
      </c>
      <c r="G282" s="35">
        <v>4</v>
      </c>
      <c r="H282" s="35"/>
      <c r="I282" s="35">
        <v>87</v>
      </c>
      <c r="J282" s="35">
        <f t="shared" si="29"/>
        <v>1687</v>
      </c>
      <c r="K282" s="35">
        <v>75</v>
      </c>
      <c r="L282" s="35">
        <f t="shared" si="30"/>
        <v>126525</v>
      </c>
      <c r="M282" s="35">
        <v>1</v>
      </c>
      <c r="N282" s="35"/>
      <c r="O282" s="35"/>
      <c r="P282" s="35"/>
      <c r="Q282" s="35"/>
      <c r="R282" s="35"/>
      <c r="S282" s="35"/>
      <c r="T282" s="35">
        <f t="shared" si="31"/>
        <v>0</v>
      </c>
      <c r="U282" s="35"/>
      <c r="V282" s="35"/>
      <c r="W282" s="35">
        <f t="shared" si="32"/>
        <v>0</v>
      </c>
      <c r="X282" s="35">
        <f t="shared" si="33"/>
        <v>126525</v>
      </c>
      <c r="Y282" s="35">
        <v>0</v>
      </c>
      <c r="Z282" s="35">
        <v>50</v>
      </c>
      <c r="AA282" s="35">
        <v>0</v>
      </c>
      <c r="AB282" s="35">
        <v>0</v>
      </c>
    </row>
    <row r="283" spans="1:28" s="83" customFormat="1" ht="22.5" customHeight="1" x14ac:dyDescent="0.2">
      <c r="A283" s="35"/>
      <c r="B283" s="90" t="s">
        <v>14</v>
      </c>
      <c r="C283" s="35">
        <v>1923</v>
      </c>
      <c r="D283" s="35">
        <v>37</v>
      </c>
      <c r="E283" s="35" t="s">
        <v>1160</v>
      </c>
      <c r="F283" s="35">
        <v>1</v>
      </c>
      <c r="G283" s="35">
        <v>16</v>
      </c>
      <c r="H283" s="35"/>
      <c r="I283" s="35">
        <v>88</v>
      </c>
      <c r="J283" s="35">
        <f t="shared" si="29"/>
        <v>6488</v>
      </c>
      <c r="K283" s="35">
        <v>75</v>
      </c>
      <c r="L283" s="35">
        <f t="shared" si="30"/>
        <v>486600</v>
      </c>
      <c r="M283" s="35">
        <v>1</v>
      </c>
      <c r="N283" s="35"/>
      <c r="O283" s="35"/>
      <c r="P283" s="35"/>
      <c r="Q283" s="35"/>
      <c r="R283" s="35"/>
      <c r="S283" s="35"/>
      <c r="T283" s="35">
        <f t="shared" si="31"/>
        <v>0</v>
      </c>
      <c r="U283" s="35"/>
      <c r="V283" s="35"/>
      <c r="W283" s="35">
        <f t="shared" si="32"/>
        <v>0</v>
      </c>
      <c r="X283" s="35">
        <f t="shared" si="33"/>
        <v>486600</v>
      </c>
      <c r="Y283" s="35">
        <v>0</v>
      </c>
      <c r="Z283" s="35">
        <v>50</v>
      </c>
      <c r="AA283" s="35">
        <v>0</v>
      </c>
      <c r="AB283" s="35">
        <v>0</v>
      </c>
    </row>
    <row r="284" spans="1:28" s="83" customFormat="1" ht="22.5" customHeight="1" x14ac:dyDescent="0.2">
      <c r="A284" s="35"/>
      <c r="B284" s="90" t="s">
        <v>14</v>
      </c>
      <c r="C284" s="35">
        <v>2090</v>
      </c>
      <c r="D284" s="35">
        <v>198</v>
      </c>
      <c r="E284" s="35" t="s">
        <v>1160</v>
      </c>
      <c r="F284" s="35">
        <v>1</v>
      </c>
      <c r="G284" s="35">
        <v>3</v>
      </c>
      <c r="H284" s="35">
        <v>3</v>
      </c>
      <c r="I284" s="35">
        <v>5</v>
      </c>
      <c r="J284" s="35">
        <f t="shared" si="29"/>
        <v>1505</v>
      </c>
      <c r="K284" s="35">
        <v>75</v>
      </c>
      <c r="L284" s="35">
        <f t="shared" si="30"/>
        <v>112875</v>
      </c>
      <c r="M284" s="35">
        <v>1</v>
      </c>
      <c r="N284" s="35"/>
      <c r="O284" s="35"/>
      <c r="P284" s="35"/>
      <c r="Q284" s="35"/>
      <c r="R284" s="35"/>
      <c r="S284" s="35"/>
      <c r="T284" s="35">
        <f t="shared" si="31"/>
        <v>0</v>
      </c>
      <c r="U284" s="35"/>
      <c r="V284" s="35"/>
      <c r="W284" s="35">
        <f t="shared" si="32"/>
        <v>0</v>
      </c>
      <c r="X284" s="35">
        <f t="shared" si="33"/>
        <v>112875</v>
      </c>
      <c r="Y284" s="35">
        <v>0</v>
      </c>
      <c r="Z284" s="35">
        <v>50</v>
      </c>
      <c r="AA284" s="35">
        <v>0</v>
      </c>
      <c r="AB284" s="35">
        <v>0</v>
      </c>
    </row>
    <row r="285" spans="1:28" s="83" customFormat="1" ht="22.5" customHeight="1" x14ac:dyDescent="0.2">
      <c r="A285" s="35"/>
      <c r="B285" s="33" t="s">
        <v>1161</v>
      </c>
      <c r="C285" s="35"/>
      <c r="D285" s="35"/>
      <c r="E285" s="35" t="s">
        <v>1162</v>
      </c>
      <c r="F285" s="35">
        <v>2</v>
      </c>
      <c r="G285" s="35"/>
      <c r="H285" s="35"/>
      <c r="I285" s="35"/>
      <c r="J285" s="35">
        <f t="shared" si="29"/>
        <v>0</v>
      </c>
      <c r="K285" s="35"/>
      <c r="L285" s="35">
        <f t="shared" si="30"/>
        <v>0</v>
      </c>
      <c r="M285" s="35">
        <v>2</v>
      </c>
      <c r="N285" s="35" t="s">
        <v>27</v>
      </c>
      <c r="O285" s="35" t="s">
        <v>55</v>
      </c>
      <c r="P285" s="35"/>
      <c r="Q285" s="35">
        <v>87</v>
      </c>
      <c r="R285" s="35"/>
      <c r="S285" s="35">
        <v>6400</v>
      </c>
      <c r="T285" s="35">
        <f t="shared" si="31"/>
        <v>556800</v>
      </c>
      <c r="U285" s="35">
        <v>15</v>
      </c>
      <c r="V285" s="39">
        <f>T285*20%</f>
        <v>111360</v>
      </c>
      <c r="W285" s="35">
        <f t="shared" si="32"/>
        <v>445440</v>
      </c>
      <c r="X285" s="35">
        <f t="shared" si="33"/>
        <v>445440</v>
      </c>
      <c r="Y285" s="35">
        <v>0</v>
      </c>
      <c r="Z285" s="35">
        <v>0</v>
      </c>
      <c r="AA285" s="35">
        <v>445440</v>
      </c>
      <c r="AB285" s="35">
        <v>0.01</v>
      </c>
    </row>
    <row r="286" spans="1:28" s="83" customFormat="1" ht="22.5" customHeight="1" x14ac:dyDescent="0.2">
      <c r="A286" s="35"/>
      <c r="B286" s="90" t="s">
        <v>14</v>
      </c>
      <c r="C286" s="35">
        <v>348</v>
      </c>
      <c r="D286" s="35">
        <v>339</v>
      </c>
      <c r="E286" s="35" t="s">
        <v>1162</v>
      </c>
      <c r="F286" s="35">
        <v>1</v>
      </c>
      <c r="G286" s="35">
        <v>6</v>
      </c>
      <c r="H286" s="35">
        <v>2</v>
      </c>
      <c r="I286" s="35">
        <v>8</v>
      </c>
      <c r="J286" s="35">
        <f t="shared" si="29"/>
        <v>2608</v>
      </c>
      <c r="K286" s="35">
        <v>75</v>
      </c>
      <c r="L286" s="35">
        <f t="shared" si="30"/>
        <v>195600</v>
      </c>
      <c r="M286" s="35">
        <v>1</v>
      </c>
      <c r="N286" s="35"/>
      <c r="O286" s="35"/>
      <c r="P286" s="35"/>
      <c r="Q286" s="35"/>
      <c r="R286" s="35"/>
      <c r="S286" s="35"/>
      <c r="T286" s="35">
        <f t="shared" si="31"/>
        <v>0</v>
      </c>
      <c r="U286" s="35"/>
      <c r="V286" s="35"/>
      <c r="W286" s="35">
        <f t="shared" si="32"/>
        <v>0</v>
      </c>
      <c r="X286" s="35">
        <f t="shared" si="33"/>
        <v>195600</v>
      </c>
      <c r="Y286" s="35">
        <v>0</v>
      </c>
      <c r="Z286" s="35">
        <v>50</v>
      </c>
      <c r="AA286" s="35">
        <v>0</v>
      </c>
      <c r="AB286" s="35">
        <v>0</v>
      </c>
    </row>
    <row r="287" spans="1:28" s="83" customFormat="1" ht="22.5" customHeight="1" x14ac:dyDescent="0.2">
      <c r="A287" s="35"/>
      <c r="B287" s="90" t="s">
        <v>14</v>
      </c>
      <c r="C287" s="35">
        <v>1090</v>
      </c>
      <c r="D287" s="35">
        <v>89</v>
      </c>
      <c r="E287" s="35" t="s">
        <v>1163</v>
      </c>
      <c r="F287" s="35">
        <v>2</v>
      </c>
      <c r="G287" s="35"/>
      <c r="H287" s="35">
        <v>3</v>
      </c>
      <c r="I287" s="35">
        <v>95</v>
      </c>
      <c r="J287" s="35">
        <f t="shared" si="29"/>
        <v>395</v>
      </c>
      <c r="K287" s="35">
        <v>430</v>
      </c>
      <c r="L287" s="35">
        <f t="shared" si="30"/>
        <v>169850</v>
      </c>
      <c r="M287" s="35">
        <v>2</v>
      </c>
      <c r="N287" s="35" t="s">
        <v>27</v>
      </c>
      <c r="O287" s="35" t="s">
        <v>16</v>
      </c>
      <c r="P287" s="35"/>
      <c r="Q287" s="35">
        <v>191</v>
      </c>
      <c r="R287" s="35"/>
      <c r="S287" s="35">
        <v>6400</v>
      </c>
      <c r="T287" s="35">
        <f t="shared" si="31"/>
        <v>1222400</v>
      </c>
      <c r="U287" s="35">
        <v>30</v>
      </c>
      <c r="V287" s="39">
        <f>T287*85%</f>
        <v>1039040</v>
      </c>
      <c r="W287" s="35">
        <f t="shared" si="32"/>
        <v>183360</v>
      </c>
      <c r="X287" s="35">
        <f t="shared" si="33"/>
        <v>353210</v>
      </c>
      <c r="Y287" s="35">
        <v>0</v>
      </c>
      <c r="Z287" s="35">
        <v>50</v>
      </c>
      <c r="AA287" s="35">
        <v>0</v>
      </c>
      <c r="AB287" s="35">
        <v>0</v>
      </c>
    </row>
    <row r="288" spans="1:28" s="83" customFormat="1" ht="22.5" customHeight="1" x14ac:dyDescent="0.2">
      <c r="A288" s="35"/>
      <c r="B288" s="90" t="s">
        <v>14</v>
      </c>
      <c r="C288" s="35">
        <v>4074</v>
      </c>
      <c r="D288" s="35">
        <v>300</v>
      </c>
      <c r="E288" s="35" t="s">
        <v>1163</v>
      </c>
      <c r="F288" s="35">
        <v>1</v>
      </c>
      <c r="G288" s="35">
        <v>18</v>
      </c>
      <c r="H288" s="35">
        <v>2</v>
      </c>
      <c r="I288" s="35">
        <v>50</v>
      </c>
      <c r="J288" s="35">
        <f t="shared" si="29"/>
        <v>7450</v>
      </c>
      <c r="K288" s="35">
        <v>100</v>
      </c>
      <c r="L288" s="35">
        <f t="shared" si="30"/>
        <v>745000</v>
      </c>
      <c r="M288" s="35">
        <v>1</v>
      </c>
      <c r="N288" s="35"/>
      <c r="O288" s="35"/>
      <c r="P288" s="35"/>
      <c r="Q288" s="35"/>
      <c r="R288" s="35"/>
      <c r="S288" s="35"/>
      <c r="T288" s="35">
        <f t="shared" si="31"/>
        <v>0</v>
      </c>
      <c r="U288" s="35"/>
      <c r="V288" s="35"/>
      <c r="W288" s="35">
        <f t="shared" si="32"/>
        <v>0</v>
      </c>
      <c r="X288" s="35">
        <f t="shared" si="33"/>
        <v>745000</v>
      </c>
      <c r="Y288" s="35">
        <v>0</v>
      </c>
      <c r="Z288" s="35">
        <v>50</v>
      </c>
      <c r="AA288" s="35">
        <v>0</v>
      </c>
      <c r="AB288" s="35">
        <v>0</v>
      </c>
    </row>
    <row r="289" spans="1:28" s="83" customFormat="1" ht="22.5" customHeight="1" x14ac:dyDescent="0.2">
      <c r="A289" s="35"/>
      <c r="B289" s="90" t="s">
        <v>14</v>
      </c>
      <c r="C289" s="35"/>
      <c r="D289" s="35"/>
      <c r="E289" s="35" t="s">
        <v>1164</v>
      </c>
      <c r="F289" s="35">
        <v>2</v>
      </c>
      <c r="G289" s="35"/>
      <c r="H289" s="35"/>
      <c r="I289" s="35"/>
      <c r="J289" s="35">
        <f t="shared" si="29"/>
        <v>0</v>
      </c>
      <c r="K289" s="35"/>
      <c r="L289" s="35">
        <f t="shared" si="30"/>
        <v>0</v>
      </c>
      <c r="M289" s="35">
        <v>2</v>
      </c>
      <c r="N289" s="35" t="s">
        <v>27</v>
      </c>
      <c r="O289" s="35" t="s">
        <v>16</v>
      </c>
      <c r="P289" s="35"/>
      <c r="Q289" s="35">
        <v>102</v>
      </c>
      <c r="R289" s="35"/>
      <c r="S289" s="35">
        <v>6400</v>
      </c>
      <c r="T289" s="35">
        <f t="shared" si="31"/>
        <v>652800</v>
      </c>
      <c r="U289" s="35">
        <v>20</v>
      </c>
      <c r="V289" s="39">
        <f>T289*75%</f>
        <v>489600</v>
      </c>
      <c r="W289" s="35">
        <f t="shared" si="32"/>
        <v>163200</v>
      </c>
      <c r="X289" s="35">
        <f t="shared" si="33"/>
        <v>163200</v>
      </c>
      <c r="Y289" s="35">
        <v>0</v>
      </c>
      <c r="Z289" s="35">
        <v>50</v>
      </c>
      <c r="AA289" s="35">
        <v>0</v>
      </c>
      <c r="AB289" s="35">
        <v>0</v>
      </c>
    </row>
    <row r="290" spans="1:28" s="83" customFormat="1" ht="22.5" customHeight="1" x14ac:dyDescent="0.2">
      <c r="A290" s="35"/>
      <c r="B290" s="90" t="s">
        <v>14</v>
      </c>
      <c r="C290" s="35">
        <v>4073</v>
      </c>
      <c r="D290" s="35">
        <v>299</v>
      </c>
      <c r="E290" s="35" t="s">
        <v>1164</v>
      </c>
      <c r="F290" s="35">
        <v>1</v>
      </c>
      <c r="G290" s="35">
        <v>9</v>
      </c>
      <c r="H290" s="35">
        <v>2</v>
      </c>
      <c r="I290" s="35">
        <v>26</v>
      </c>
      <c r="J290" s="35">
        <f t="shared" si="29"/>
        <v>3826</v>
      </c>
      <c r="K290" s="35">
        <v>100</v>
      </c>
      <c r="L290" s="35">
        <f t="shared" si="30"/>
        <v>382600</v>
      </c>
      <c r="M290" s="35">
        <v>1</v>
      </c>
      <c r="N290" s="35"/>
      <c r="O290" s="35"/>
      <c r="P290" s="35"/>
      <c r="Q290" s="35"/>
      <c r="R290" s="35"/>
      <c r="S290" s="35"/>
      <c r="T290" s="35">
        <f t="shared" si="31"/>
        <v>0</v>
      </c>
      <c r="U290" s="35"/>
      <c r="V290" s="35"/>
      <c r="W290" s="35">
        <f t="shared" si="32"/>
        <v>0</v>
      </c>
      <c r="X290" s="35">
        <f t="shared" si="33"/>
        <v>382600</v>
      </c>
      <c r="Y290" s="35">
        <v>0</v>
      </c>
      <c r="Z290" s="35">
        <v>50</v>
      </c>
      <c r="AA290" s="35">
        <v>0</v>
      </c>
      <c r="AB290" s="35">
        <v>0</v>
      </c>
    </row>
    <row r="291" spans="1:28" s="83" customFormat="1" ht="22.5" customHeight="1" x14ac:dyDescent="0.2">
      <c r="A291" s="35"/>
      <c r="B291" s="90" t="s">
        <v>14</v>
      </c>
      <c r="C291" s="35">
        <v>2031</v>
      </c>
      <c r="D291" s="35">
        <v>133</v>
      </c>
      <c r="E291" s="35" t="s">
        <v>1164</v>
      </c>
      <c r="F291" s="35">
        <v>1</v>
      </c>
      <c r="G291" s="35">
        <v>4</v>
      </c>
      <c r="H291" s="35">
        <v>1</v>
      </c>
      <c r="I291" s="35">
        <v>55</v>
      </c>
      <c r="J291" s="35">
        <f t="shared" si="29"/>
        <v>1755</v>
      </c>
      <c r="K291" s="35">
        <v>100</v>
      </c>
      <c r="L291" s="35">
        <f t="shared" si="30"/>
        <v>175500</v>
      </c>
      <c r="M291" s="35">
        <v>1</v>
      </c>
      <c r="N291" s="35"/>
      <c r="O291" s="35"/>
      <c r="P291" s="35"/>
      <c r="Q291" s="35"/>
      <c r="R291" s="35"/>
      <c r="S291" s="35"/>
      <c r="T291" s="35">
        <f t="shared" si="31"/>
        <v>0</v>
      </c>
      <c r="U291" s="35"/>
      <c r="V291" s="35"/>
      <c r="W291" s="35">
        <f t="shared" si="32"/>
        <v>0</v>
      </c>
      <c r="X291" s="35">
        <f t="shared" si="33"/>
        <v>175500</v>
      </c>
      <c r="Y291" s="35">
        <v>0</v>
      </c>
      <c r="Z291" s="35">
        <v>50</v>
      </c>
      <c r="AA291" s="35">
        <v>0</v>
      </c>
      <c r="AB291" s="35">
        <v>0</v>
      </c>
    </row>
    <row r="292" spans="1:28" s="83" customFormat="1" ht="22.5" customHeight="1" x14ac:dyDescent="0.2">
      <c r="A292" s="35"/>
      <c r="B292" s="90" t="s">
        <v>14</v>
      </c>
      <c r="C292" s="35">
        <v>4708</v>
      </c>
      <c r="D292" s="35">
        <v>19</v>
      </c>
      <c r="E292" s="35" t="s">
        <v>735</v>
      </c>
      <c r="F292" s="35">
        <v>1</v>
      </c>
      <c r="G292" s="35"/>
      <c r="H292" s="35">
        <v>2</v>
      </c>
      <c r="I292" s="35">
        <v>11</v>
      </c>
      <c r="J292" s="35">
        <f t="shared" si="29"/>
        <v>211</v>
      </c>
      <c r="K292" s="35">
        <v>400</v>
      </c>
      <c r="L292" s="35">
        <f t="shared" si="30"/>
        <v>84400</v>
      </c>
      <c r="M292" s="35">
        <v>1</v>
      </c>
      <c r="N292" s="35"/>
      <c r="O292" s="35"/>
      <c r="P292" s="35"/>
      <c r="Q292" s="35"/>
      <c r="R292" s="35"/>
      <c r="S292" s="35"/>
      <c r="T292" s="35">
        <f t="shared" si="31"/>
        <v>0</v>
      </c>
      <c r="U292" s="35"/>
      <c r="V292" s="35"/>
      <c r="W292" s="35">
        <f t="shared" si="32"/>
        <v>0</v>
      </c>
      <c r="X292" s="35">
        <f t="shared" si="33"/>
        <v>84400</v>
      </c>
      <c r="Y292" s="35">
        <v>0</v>
      </c>
      <c r="Z292" s="35">
        <v>50</v>
      </c>
      <c r="AA292" s="35">
        <v>0</v>
      </c>
      <c r="AB292" s="35">
        <v>0</v>
      </c>
    </row>
    <row r="293" spans="1:28" s="83" customFormat="1" ht="22.5" customHeight="1" x14ac:dyDescent="0.2">
      <c r="A293" s="35"/>
      <c r="B293" s="90" t="s">
        <v>14</v>
      </c>
      <c r="C293" s="35"/>
      <c r="D293" s="35">
        <v>42</v>
      </c>
      <c r="E293" s="35" t="s">
        <v>1165</v>
      </c>
      <c r="F293" s="35">
        <v>2</v>
      </c>
      <c r="G293" s="35"/>
      <c r="H293" s="35">
        <v>3</v>
      </c>
      <c r="I293" s="35">
        <v>66</v>
      </c>
      <c r="J293" s="35">
        <f t="shared" si="29"/>
        <v>366</v>
      </c>
      <c r="K293" s="35">
        <v>320</v>
      </c>
      <c r="L293" s="35">
        <f t="shared" si="30"/>
        <v>117120</v>
      </c>
      <c r="M293" s="35">
        <v>2</v>
      </c>
      <c r="N293" s="35" t="s">
        <v>27</v>
      </c>
      <c r="O293" s="35" t="s">
        <v>16</v>
      </c>
      <c r="P293" s="35"/>
      <c r="Q293" s="35">
        <v>98</v>
      </c>
      <c r="R293" s="35"/>
      <c r="S293" s="35">
        <v>6400</v>
      </c>
      <c r="T293" s="35">
        <f t="shared" si="31"/>
        <v>627200</v>
      </c>
      <c r="U293" s="35">
        <v>30</v>
      </c>
      <c r="V293" s="39">
        <f>T293*85%</f>
        <v>533120</v>
      </c>
      <c r="W293" s="35">
        <f t="shared" si="32"/>
        <v>94080</v>
      </c>
      <c r="X293" s="35">
        <f t="shared" si="33"/>
        <v>211200</v>
      </c>
      <c r="Y293" s="35">
        <v>0</v>
      </c>
      <c r="Z293" s="35">
        <v>50</v>
      </c>
      <c r="AA293" s="35">
        <v>0</v>
      </c>
      <c r="AB293" s="35">
        <v>0</v>
      </c>
    </row>
    <row r="294" spans="1:28" s="83" customFormat="1" ht="22.5" customHeight="1" x14ac:dyDescent="0.2">
      <c r="A294" s="35"/>
      <c r="B294" s="90" t="s">
        <v>14</v>
      </c>
      <c r="C294" s="35">
        <v>1997</v>
      </c>
      <c r="D294" s="35">
        <v>81</v>
      </c>
      <c r="E294" s="35" t="s">
        <v>1165</v>
      </c>
      <c r="F294" s="35">
        <v>1</v>
      </c>
      <c r="G294" s="35">
        <v>18</v>
      </c>
      <c r="H294" s="35"/>
      <c r="I294" s="35">
        <v>92</v>
      </c>
      <c r="J294" s="35">
        <f t="shared" si="29"/>
        <v>7292</v>
      </c>
      <c r="K294" s="35">
        <v>75</v>
      </c>
      <c r="L294" s="35">
        <f t="shared" si="30"/>
        <v>546900</v>
      </c>
      <c r="M294" s="35">
        <v>1</v>
      </c>
      <c r="N294" s="35"/>
      <c r="O294" s="35"/>
      <c r="P294" s="35"/>
      <c r="Q294" s="35"/>
      <c r="R294" s="35"/>
      <c r="S294" s="35"/>
      <c r="T294" s="35">
        <f t="shared" si="31"/>
        <v>0</v>
      </c>
      <c r="U294" s="35"/>
      <c r="V294" s="35"/>
      <c r="W294" s="35">
        <f t="shared" si="32"/>
        <v>0</v>
      </c>
      <c r="X294" s="35">
        <f t="shared" si="33"/>
        <v>546900</v>
      </c>
      <c r="Y294" s="35">
        <v>0</v>
      </c>
      <c r="Z294" s="35">
        <v>50</v>
      </c>
      <c r="AA294" s="35">
        <v>0</v>
      </c>
      <c r="AB294" s="35">
        <v>0</v>
      </c>
    </row>
    <row r="295" spans="1:28" s="83" customFormat="1" ht="22.5" customHeight="1" x14ac:dyDescent="0.2">
      <c r="A295" s="35"/>
      <c r="B295" s="90" t="s">
        <v>14</v>
      </c>
      <c r="C295" s="35">
        <v>5808</v>
      </c>
      <c r="D295" s="35">
        <v>33</v>
      </c>
      <c r="E295" s="35" t="s">
        <v>1166</v>
      </c>
      <c r="F295" s="35">
        <v>2</v>
      </c>
      <c r="G295" s="35"/>
      <c r="H295" s="35"/>
      <c r="I295" s="35">
        <v>95</v>
      </c>
      <c r="J295" s="35">
        <f t="shared" si="29"/>
        <v>95</v>
      </c>
      <c r="K295" s="35">
        <v>430</v>
      </c>
      <c r="L295" s="35">
        <f t="shared" si="30"/>
        <v>40850</v>
      </c>
      <c r="M295" s="35">
        <v>2</v>
      </c>
      <c r="N295" s="35" t="s">
        <v>27</v>
      </c>
      <c r="O295" s="35" t="s">
        <v>16</v>
      </c>
      <c r="P295" s="35"/>
      <c r="Q295" s="35">
        <v>137</v>
      </c>
      <c r="R295" s="35"/>
      <c r="S295" s="35">
        <v>6400</v>
      </c>
      <c r="T295" s="35">
        <f t="shared" si="31"/>
        <v>876800</v>
      </c>
      <c r="U295" s="35">
        <v>20</v>
      </c>
      <c r="V295" s="39">
        <f>T295*75%</f>
        <v>657600</v>
      </c>
      <c r="W295" s="35">
        <f t="shared" si="32"/>
        <v>219200</v>
      </c>
      <c r="X295" s="35">
        <f t="shared" si="33"/>
        <v>260050</v>
      </c>
      <c r="Y295" s="35">
        <v>0</v>
      </c>
      <c r="Z295" s="35">
        <v>50</v>
      </c>
      <c r="AA295" s="35">
        <v>0</v>
      </c>
      <c r="AB295" s="35">
        <v>0</v>
      </c>
    </row>
    <row r="296" spans="1:28" s="83" customFormat="1" ht="22.5" customHeight="1" x14ac:dyDescent="0.2">
      <c r="A296" s="35"/>
      <c r="B296" s="90" t="s">
        <v>14</v>
      </c>
      <c r="C296" s="35">
        <v>1912</v>
      </c>
      <c r="D296" s="35">
        <v>24</v>
      </c>
      <c r="E296" s="35" t="s">
        <v>1166</v>
      </c>
      <c r="F296" s="35">
        <v>1</v>
      </c>
      <c r="G296" s="35">
        <v>3</v>
      </c>
      <c r="H296" s="35">
        <v>3</v>
      </c>
      <c r="I296" s="35">
        <v>5</v>
      </c>
      <c r="J296" s="35">
        <f t="shared" si="29"/>
        <v>1505</v>
      </c>
      <c r="K296" s="35">
        <v>75</v>
      </c>
      <c r="L296" s="35">
        <f t="shared" si="30"/>
        <v>112875</v>
      </c>
      <c r="M296" s="35">
        <v>1</v>
      </c>
      <c r="N296" s="35"/>
      <c r="O296" s="35"/>
      <c r="P296" s="35"/>
      <c r="Q296" s="35"/>
      <c r="R296" s="35"/>
      <c r="S296" s="35"/>
      <c r="T296" s="35">
        <f t="shared" si="31"/>
        <v>0</v>
      </c>
      <c r="U296" s="35"/>
      <c r="V296" s="35"/>
      <c r="W296" s="35">
        <f t="shared" si="32"/>
        <v>0</v>
      </c>
      <c r="X296" s="35">
        <f t="shared" si="33"/>
        <v>112875</v>
      </c>
      <c r="Y296" s="35">
        <v>0</v>
      </c>
      <c r="Z296" s="35">
        <v>50</v>
      </c>
      <c r="AA296" s="35">
        <v>0</v>
      </c>
      <c r="AB296" s="35">
        <v>0</v>
      </c>
    </row>
    <row r="297" spans="1:28" s="83" customFormat="1" ht="22.5" customHeight="1" x14ac:dyDescent="0.2">
      <c r="A297" s="35"/>
      <c r="B297" s="90" t="s">
        <v>14</v>
      </c>
      <c r="C297" s="35">
        <v>3927</v>
      </c>
      <c r="D297" s="35">
        <v>1</v>
      </c>
      <c r="E297" s="35" t="s">
        <v>1166</v>
      </c>
      <c r="F297" s="35">
        <v>1</v>
      </c>
      <c r="G297" s="35"/>
      <c r="H297" s="35"/>
      <c r="I297" s="35">
        <v>94</v>
      </c>
      <c r="J297" s="35">
        <f t="shared" ref="J297:J316" si="34">G297*400+H297*100+I297</f>
        <v>94</v>
      </c>
      <c r="K297" s="35">
        <v>75</v>
      </c>
      <c r="L297" s="35">
        <f t="shared" ref="L297:L316" si="35">J297*K297</f>
        <v>7050</v>
      </c>
      <c r="M297" s="35">
        <v>1</v>
      </c>
      <c r="N297" s="35"/>
      <c r="O297" s="35"/>
      <c r="P297" s="35"/>
      <c r="Q297" s="35"/>
      <c r="R297" s="35"/>
      <c r="S297" s="35"/>
      <c r="T297" s="35">
        <f t="shared" ref="T297:T316" si="36">Q297*S297</f>
        <v>0</v>
      </c>
      <c r="U297" s="35"/>
      <c r="V297" s="35"/>
      <c r="W297" s="35">
        <f t="shared" ref="W297:W316" si="37">T297-V297</f>
        <v>0</v>
      </c>
      <c r="X297" s="35">
        <f t="shared" ref="X297:X316" si="38">L297+W297</f>
        <v>7050</v>
      </c>
      <c r="Y297" s="35">
        <v>0</v>
      </c>
      <c r="Z297" s="35">
        <v>50</v>
      </c>
      <c r="AA297" s="35">
        <v>0</v>
      </c>
      <c r="AB297" s="35">
        <v>0</v>
      </c>
    </row>
    <row r="298" spans="1:28" s="83" customFormat="1" ht="22.5" customHeight="1" x14ac:dyDescent="0.2">
      <c r="A298" s="35"/>
      <c r="B298" s="90" t="s">
        <v>14</v>
      </c>
      <c r="C298" s="35">
        <v>2734</v>
      </c>
      <c r="D298" s="35">
        <v>69</v>
      </c>
      <c r="E298" s="35" t="s">
        <v>1166</v>
      </c>
      <c r="F298" s="35">
        <v>1</v>
      </c>
      <c r="G298" s="35">
        <v>24</v>
      </c>
      <c r="H298" s="35">
        <v>3</v>
      </c>
      <c r="I298" s="35">
        <v>20</v>
      </c>
      <c r="J298" s="35">
        <f t="shared" si="34"/>
        <v>9920</v>
      </c>
      <c r="K298" s="35">
        <v>75</v>
      </c>
      <c r="L298" s="35">
        <f t="shared" si="35"/>
        <v>744000</v>
      </c>
      <c r="M298" s="35">
        <v>1</v>
      </c>
      <c r="N298" s="35"/>
      <c r="O298" s="35"/>
      <c r="P298" s="35"/>
      <c r="Q298" s="35"/>
      <c r="R298" s="35"/>
      <c r="S298" s="35"/>
      <c r="T298" s="35">
        <f t="shared" si="36"/>
        <v>0</v>
      </c>
      <c r="U298" s="35"/>
      <c r="V298" s="35"/>
      <c r="W298" s="35">
        <f t="shared" si="37"/>
        <v>0</v>
      </c>
      <c r="X298" s="35">
        <f t="shared" si="38"/>
        <v>744000</v>
      </c>
      <c r="Y298" s="35">
        <v>0</v>
      </c>
      <c r="Z298" s="35">
        <v>50</v>
      </c>
      <c r="AA298" s="35">
        <v>0</v>
      </c>
      <c r="AB298" s="35">
        <v>0</v>
      </c>
    </row>
    <row r="299" spans="1:28" s="83" customFormat="1" ht="22.5" customHeight="1" x14ac:dyDescent="0.2">
      <c r="A299" s="35"/>
      <c r="B299" s="90" t="s">
        <v>14</v>
      </c>
      <c r="C299" s="35">
        <v>1096</v>
      </c>
      <c r="D299" s="35">
        <v>96</v>
      </c>
      <c r="E299" s="35" t="s">
        <v>1168</v>
      </c>
      <c r="F299" s="35">
        <v>2</v>
      </c>
      <c r="G299" s="35"/>
      <c r="H299" s="35">
        <v>2</v>
      </c>
      <c r="I299" s="35">
        <v>64</v>
      </c>
      <c r="J299" s="35">
        <f t="shared" si="34"/>
        <v>264</v>
      </c>
      <c r="K299" s="35">
        <v>75</v>
      </c>
      <c r="L299" s="35">
        <f t="shared" si="35"/>
        <v>19800</v>
      </c>
      <c r="M299" s="35">
        <v>2</v>
      </c>
      <c r="N299" s="35" t="s">
        <v>27</v>
      </c>
      <c r="O299" s="35" t="s">
        <v>16</v>
      </c>
      <c r="P299" s="35"/>
      <c r="Q299" s="35">
        <v>143</v>
      </c>
      <c r="R299" s="35"/>
      <c r="S299" s="35">
        <v>6400</v>
      </c>
      <c r="T299" s="35">
        <f t="shared" si="36"/>
        <v>915200</v>
      </c>
      <c r="U299" s="35">
        <v>20</v>
      </c>
      <c r="V299" s="39">
        <f>T299*75%</f>
        <v>686400</v>
      </c>
      <c r="W299" s="35">
        <f t="shared" si="37"/>
        <v>228800</v>
      </c>
      <c r="X299" s="35">
        <f t="shared" si="38"/>
        <v>248600</v>
      </c>
      <c r="Y299" s="35">
        <v>0</v>
      </c>
      <c r="Z299" s="35">
        <v>50</v>
      </c>
      <c r="AA299" s="35">
        <v>0</v>
      </c>
      <c r="AB299" s="35">
        <v>0</v>
      </c>
    </row>
    <row r="300" spans="1:28" s="83" customFormat="1" ht="22.5" customHeight="1" x14ac:dyDescent="0.2">
      <c r="A300" s="35"/>
      <c r="B300" s="90" t="s">
        <v>338</v>
      </c>
      <c r="C300" s="35"/>
      <c r="D300" s="35"/>
      <c r="E300" s="35" t="s">
        <v>1168</v>
      </c>
      <c r="F300" s="35">
        <v>1</v>
      </c>
      <c r="G300" s="35">
        <v>10</v>
      </c>
      <c r="H300" s="35"/>
      <c r="I300" s="35"/>
      <c r="J300" s="35">
        <f t="shared" si="34"/>
        <v>4000</v>
      </c>
      <c r="K300" s="35">
        <v>75</v>
      </c>
      <c r="L300" s="35">
        <f t="shared" si="35"/>
        <v>300000</v>
      </c>
      <c r="M300" s="35">
        <v>1</v>
      </c>
      <c r="N300" s="35"/>
      <c r="O300" s="35"/>
      <c r="P300" s="35"/>
      <c r="Q300" s="35"/>
      <c r="R300" s="35"/>
      <c r="S300" s="35"/>
      <c r="T300" s="35">
        <f t="shared" si="36"/>
        <v>0</v>
      </c>
      <c r="U300" s="35"/>
      <c r="V300" s="35"/>
      <c r="W300" s="35">
        <f t="shared" si="37"/>
        <v>0</v>
      </c>
      <c r="X300" s="35">
        <f t="shared" si="38"/>
        <v>300000</v>
      </c>
      <c r="Y300" s="35">
        <v>0</v>
      </c>
      <c r="Z300" s="35">
        <v>0</v>
      </c>
      <c r="AA300" s="35">
        <v>300000</v>
      </c>
      <c r="AB300" s="35">
        <v>0.01</v>
      </c>
    </row>
    <row r="301" spans="1:28" s="83" customFormat="1" ht="22.5" customHeight="1" x14ac:dyDescent="0.2">
      <c r="A301" s="35"/>
      <c r="B301" s="90" t="s">
        <v>14</v>
      </c>
      <c r="C301" s="35">
        <v>3606</v>
      </c>
      <c r="D301" s="35">
        <v>276</v>
      </c>
      <c r="E301" s="35" t="s">
        <v>1169</v>
      </c>
      <c r="F301" s="35">
        <v>2</v>
      </c>
      <c r="G301" s="35"/>
      <c r="H301" s="35">
        <v>3</v>
      </c>
      <c r="I301" s="35">
        <v>87</v>
      </c>
      <c r="J301" s="35">
        <f t="shared" si="34"/>
        <v>387</v>
      </c>
      <c r="K301" s="35">
        <v>430</v>
      </c>
      <c r="L301" s="35">
        <f t="shared" si="35"/>
        <v>166410</v>
      </c>
      <c r="M301" s="35">
        <v>2</v>
      </c>
      <c r="N301" s="35" t="s">
        <v>27</v>
      </c>
      <c r="O301" s="35" t="s">
        <v>16</v>
      </c>
      <c r="P301" s="35"/>
      <c r="Q301" s="35">
        <v>168</v>
      </c>
      <c r="R301" s="35"/>
      <c r="S301" s="35">
        <v>6400</v>
      </c>
      <c r="T301" s="35">
        <f t="shared" si="36"/>
        <v>1075200</v>
      </c>
      <c r="U301" s="35">
        <v>30</v>
      </c>
      <c r="V301" s="39">
        <f>T301*85%</f>
        <v>913920</v>
      </c>
      <c r="W301" s="35">
        <f t="shared" si="37"/>
        <v>161280</v>
      </c>
      <c r="X301" s="35">
        <f t="shared" si="38"/>
        <v>327690</v>
      </c>
      <c r="Y301" s="35">
        <v>0</v>
      </c>
      <c r="Z301" s="35">
        <v>50</v>
      </c>
      <c r="AA301" s="35">
        <v>0</v>
      </c>
      <c r="AB301" s="35">
        <v>0</v>
      </c>
    </row>
    <row r="302" spans="1:28" s="83" customFormat="1" ht="22.5" customHeight="1" x14ac:dyDescent="0.2">
      <c r="A302" s="35"/>
      <c r="B302" s="90" t="s">
        <v>14</v>
      </c>
      <c r="C302" s="35">
        <v>4101</v>
      </c>
      <c r="D302" s="35">
        <v>295</v>
      </c>
      <c r="E302" s="35" t="s">
        <v>1169</v>
      </c>
      <c r="F302" s="35">
        <v>1</v>
      </c>
      <c r="G302" s="35"/>
      <c r="H302" s="35">
        <v>2</v>
      </c>
      <c r="I302" s="35"/>
      <c r="J302" s="35">
        <f t="shared" si="34"/>
        <v>200</v>
      </c>
      <c r="K302" s="35">
        <v>430</v>
      </c>
      <c r="L302" s="35">
        <f t="shared" si="35"/>
        <v>86000</v>
      </c>
      <c r="M302" s="35">
        <v>1</v>
      </c>
      <c r="N302" s="35"/>
      <c r="O302" s="35"/>
      <c r="P302" s="35"/>
      <c r="Q302" s="35"/>
      <c r="R302" s="35"/>
      <c r="S302" s="35"/>
      <c r="T302" s="35">
        <f t="shared" si="36"/>
        <v>0</v>
      </c>
      <c r="U302" s="35"/>
      <c r="V302" s="35"/>
      <c r="W302" s="35">
        <f t="shared" si="37"/>
        <v>0</v>
      </c>
      <c r="X302" s="35">
        <f t="shared" si="38"/>
        <v>86000</v>
      </c>
      <c r="Y302" s="35">
        <v>0</v>
      </c>
      <c r="Z302" s="35">
        <v>50</v>
      </c>
      <c r="AA302" s="35">
        <v>0</v>
      </c>
      <c r="AB302" s="35">
        <v>0</v>
      </c>
    </row>
    <row r="303" spans="1:28" s="83" customFormat="1" ht="22.5" customHeight="1" x14ac:dyDescent="0.2">
      <c r="A303" s="35"/>
      <c r="B303" s="90" t="s">
        <v>14</v>
      </c>
      <c r="C303" s="35">
        <v>6624</v>
      </c>
      <c r="D303" s="35">
        <v>45</v>
      </c>
      <c r="E303" s="35" t="s">
        <v>1169</v>
      </c>
      <c r="F303" s="35">
        <v>1</v>
      </c>
      <c r="G303" s="35">
        <v>3</v>
      </c>
      <c r="H303" s="35"/>
      <c r="I303" s="35">
        <v>19</v>
      </c>
      <c r="J303" s="35">
        <f t="shared" si="34"/>
        <v>1219</v>
      </c>
      <c r="K303" s="35">
        <v>75</v>
      </c>
      <c r="L303" s="35">
        <f t="shared" si="35"/>
        <v>91425</v>
      </c>
      <c r="M303" s="35">
        <v>1</v>
      </c>
      <c r="N303" s="35"/>
      <c r="O303" s="35"/>
      <c r="P303" s="35"/>
      <c r="Q303" s="35"/>
      <c r="R303" s="35"/>
      <c r="S303" s="35"/>
      <c r="T303" s="35">
        <f t="shared" si="36"/>
        <v>0</v>
      </c>
      <c r="U303" s="35"/>
      <c r="V303" s="35"/>
      <c r="W303" s="35">
        <f t="shared" si="37"/>
        <v>0</v>
      </c>
      <c r="X303" s="35">
        <f t="shared" si="38"/>
        <v>91425</v>
      </c>
      <c r="Y303" s="35">
        <v>0</v>
      </c>
      <c r="Z303" s="35">
        <v>50</v>
      </c>
      <c r="AA303" s="35">
        <v>0</v>
      </c>
      <c r="AB303" s="35">
        <v>0</v>
      </c>
    </row>
    <row r="304" spans="1:28" s="83" customFormat="1" ht="22.5" customHeight="1" x14ac:dyDescent="0.2">
      <c r="A304" s="35"/>
      <c r="B304" s="90" t="s">
        <v>14</v>
      </c>
      <c r="C304" s="35">
        <v>1970</v>
      </c>
      <c r="D304" s="35">
        <v>34</v>
      </c>
      <c r="E304" s="35" t="s">
        <v>1169</v>
      </c>
      <c r="F304" s="35">
        <v>1</v>
      </c>
      <c r="G304" s="35">
        <v>11</v>
      </c>
      <c r="H304" s="35">
        <v>3</v>
      </c>
      <c r="I304" s="35">
        <v>75</v>
      </c>
      <c r="J304" s="35">
        <f t="shared" si="34"/>
        <v>4775</v>
      </c>
      <c r="K304" s="35">
        <v>75</v>
      </c>
      <c r="L304" s="35">
        <f t="shared" si="35"/>
        <v>358125</v>
      </c>
      <c r="M304" s="35">
        <v>1</v>
      </c>
      <c r="N304" s="35"/>
      <c r="O304" s="35"/>
      <c r="P304" s="35"/>
      <c r="Q304" s="35"/>
      <c r="R304" s="35"/>
      <c r="S304" s="35"/>
      <c r="T304" s="35">
        <f t="shared" si="36"/>
        <v>0</v>
      </c>
      <c r="U304" s="35"/>
      <c r="V304" s="35"/>
      <c r="W304" s="35">
        <f t="shared" si="37"/>
        <v>0</v>
      </c>
      <c r="X304" s="35">
        <f t="shared" si="38"/>
        <v>358125</v>
      </c>
      <c r="Y304" s="35">
        <v>0</v>
      </c>
      <c r="Z304" s="35">
        <v>50</v>
      </c>
      <c r="AA304" s="35">
        <v>0</v>
      </c>
      <c r="AB304" s="35">
        <v>0</v>
      </c>
    </row>
    <row r="305" spans="1:28" s="83" customFormat="1" ht="22.5" customHeight="1" x14ac:dyDescent="0.2">
      <c r="A305" s="35" t="s">
        <v>1167</v>
      </c>
      <c r="B305" s="91" t="s">
        <v>14</v>
      </c>
      <c r="C305" s="35">
        <v>1967</v>
      </c>
      <c r="D305" s="35">
        <v>71</v>
      </c>
      <c r="E305" s="35" t="s">
        <v>1169</v>
      </c>
      <c r="F305" s="35">
        <v>1</v>
      </c>
      <c r="G305" s="35">
        <v>13</v>
      </c>
      <c r="H305" s="35">
        <v>2</v>
      </c>
      <c r="I305" s="35">
        <v>49</v>
      </c>
      <c r="J305" s="35">
        <f t="shared" si="34"/>
        <v>5449</v>
      </c>
      <c r="K305" s="35">
        <v>75</v>
      </c>
      <c r="L305" s="35">
        <f t="shared" si="35"/>
        <v>408675</v>
      </c>
      <c r="M305" s="35">
        <v>1</v>
      </c>
      <c r="N305" s="35"/>
      <c r="O305" s="35"/>
      <c r="P305" s="35"/>
      <c r="Q305" s="35"/>
      <c r="R305" s="35"/>
      <c r="S305" s="35"/>
      <c r="T305" s="35">
        <f t="shared" si="36"/>
        <v>0</v>
      </c>
      <c r="U305" s="35"/>
      <c r="V305" s="35"/>
      <c r="W305" s="35">
        <f t="shared" si="37"/>
        <v>0</v>
      </c>
      <c r="X305" s="35">
        <f t="shared" si="38"/>
        <v>408675</v>
      </c>
      <c r="Y305" s="35">
        <v>0</v>
      </c>
      <c r="Z305" s="35">
        <v>50</v>
      </c>
      <c r="AA305" s="35">
        <v>0</v>
      </c>
      <c r="AB305" s="35">
        <v>0</v>
      </c>
    </row>
    <row r="306" spans="1:28" s="83" customFormat="1" ht="22.5" customHeight="1" x14ac:dyDescent="0.2">
      <c r="A306" s="35"/>
      <c r="B306" s="91" t="s">
        <v>14</v>
      </c>
      <c r="C306" s="35">
        <v>4424</v>
      </c>
      <c r="D306" s="35">
        <v>321</v>
      </c>
      <c r="E306" s="35" t="s">
        <v>1169</v>
      </c>
      <c r="F306" s="35">
        <v>1</v>
      </c>
      <c r="G306" s="35">
        <v>12</v>
      </c>
      <c r="H306" s="35">
        <v>1</v>
      </c>
      <c r="I306" s="35">
        <v>49</v>
      </c>
      <c r="J306" s="35">
        <f t="shared" si="34"/>
        <v>4949</v>
      </c>
      <c r="K306" s="35">
        <v>110</v>
      </c>
      <c r="L306" s="35">
        <f t="shared" si="35"/>
        <v>544390</v>
      </c>
      <c r="M306" s="35">
        <v>1</v>
      </c>
      <c r="N306" s="35"/>
      <c r="O306" s="35"/>
      <c r="P306" s="35"/>
      <c r="Q306" s="35"/>
      <c r="R306" s="35"/>
      <c r="S306" s="35"/>
      <c r="T306" s="35">
        <f t="shared" si="36"/>
        <v>0</v>
      </c>
      <c r="U306" s="35"/>
      <c r="V306" s="35"/>
      <c r="W306" s="35">
        <f t="shared" si="37"/>
        <v>0</v>
      </c>
      <c r="X306" s="35">
        <f t="shared" si="38"/>
        <v>544390</v>
      </c>
      <c r="Y306" s="35">
        <v>0</v>
      </c>
      <c r="Z306" s="35">
        <v>50</v>
      </c>
      <c r="AA306" s="35">
        <v>0</v>
      </c>
      <c r="AB306" s="35">
        <v>0</v>
      </c>
    </row>
    <row r="307" spans="1:28" s="83" customFormat="1" ht="22.5" customHeight="1" x14ac:dyDescent="0.2">
      <c r="A307" s="35"/>
      <c r="B307" s="91" t="s">
        <v>24</v>
      </c>
      <c r="C307" s="35"/>
      <c r="D307" s="35"/>
      <c r="E307" s="35" t="s">
        <v>1169</v>
      </c>
      <c r="F307" s="35">
        <v>1</v>
      </c>
      <c r="G307" s="35">
        <v>7</v>
      </c>
      <c r="H307" s="35"/>
      <c r="I307" s="35"/>
      <c r="J307" s="35">
        <f t="shared" si="34"/>
        <v>2800</v>
      </c>
      <c r="K307" s="35">
        <v>75</v>
      </c>
      <c r="L307" s="35">
        <f t="shared" si="35"/>
        <v>210000</v>
      </c>
      <c r="M307" s="35">
        <v>1</v>
      </c>
      <c r="N307" s="35"/>
      <c r="O307" s="35"/>
      <c r="P307" s="35"/>
      <c r="Q307" s="35"/>
      <c r="R307" s="35"/>
      <c r="S307" s="35"/>
      <c r="T307" s="35">
        <f t="shared" si="36"/>
        <v>0</v>
      </c>
      <c r="U307" s="35"/>
      <c r="V307" s="35"/>
      <c r="W307" s="35">
        <f t="shared" si="37"/>
        <v>0</v>
      </c>
      <c r="X307" s="35">
        <f t="shared" si="38"/>
        <v>210000</v>
      </c>
      <c r="Y307" s="35">
        <v>0</v>
      </c>
      <c r="Z307" s="35">
        <v>0</v>
      </c>
      <c r="AA307" s="35">
        <v>210000</v>
      </c>
      <c r="AB307" s="35">
        <v>0.01</v>
      </c>
    </row>
    <row r="308" spans="1:28" s="83" customFormat="1" ht="22.5" customHeight="1" x14ac:dyDescent="0.2">
      <c r="A308" s="35"/>
      <c r="B308" s="91" t="s">
        <v>14</v>
      </c>
      <c r="C308" s="35">
        <v>2045</v>
      </c>
      <c r="D308" s="35">
        <v>161</v>
      </c>
      <c r="E308" s="35" t="s">
        <v>1170</v>
      </c>
      <c r="F308" s="35">
        <v>2</v>
      </c>
      <c r="G308" s="35">
        <v>24</v>
      </c>
      <c r="H308" s="35"/>
      <c r="I308" s="35">
        <v>76</v>
      </c>
      <c r="J308" s="35">
        <f t="shared" si="34"/>
        <v>9676</v>
      </c>
      <c r="K308" s="35">
        <v>100</v>
      </c>
      <c r="L308" s="35">
        <f t="shared" si="35"/>
        <v>967600</v>
      </c>
      <c r="M308" s="35">
        <v>2</v>
      </c>
      <c r="N308" s="35" t="s">
        <v>27</v>
      </c>
      <c r="O308" s="35" t="s">
        <v>16</v>
      </c>
      <c r="P308" s="35"/>
      <c r="Q308" s="35">
        <v>210</v>
      </c>
      <c r="R308" s="35"/>
      <c r="S308" s="35">
        <v>6400</v>
      </c>
      <c r="T308" s="35">
        <f t="shared" si="36"/>
        <v>1344000</v>
      </c>
      <c r="U308" s="35">
        <v>30</v>
      </c>
      <c r="V308" s="39">
        <f>T308*85%</f>
        <v>1142400</v>
      </c>
      <c r="W308" s="35">
        <f t="shared" si="37"/>
        <v>201600</v>
      </c>
      <c r="X308" s="35">
        <f t="shared" si="38"/>
        <v>1169200</v>
      </c>
      <c r="Y308" s="35">
        <v>0</v>
      </c>
      <c r="Z308" s="35">
        <v>50</v>
      </c>
      <c r="AA308" s="35">
        <v>0</v>
      </c>
      <c r="AB308" s="35">
        <v>0</v>
      </c>
    </row>
    <row r="309" spans="1:28" s="83" customFormat="1" ht="22.5" customHeight="1" x14ac:dyDescent="0.2">
      <c r="A309" s="35"/>
      <c r="B309" s="91" t="s">
        <v>45</v>
      </c>
      <c r="C309" s="35">
        <v>3291</v>
      </c>
      <c r="D309" s="35">
        <v>38</v>
      </c>
      <c r="E309" s="35" t="s">
        <v>1529</v>
      </c>
      <c r="F309" s="35">
        <v>2</v>
      </c>
      <c r="G309" s="35"/>
      <c r="H309" s="35"/>
      <c r="I309" s="35">
        <v>94</v>
      </c>
      <c r="J309" s="35">
        <f t="shared" si="34"/>
        <v>94</v>
      </c>
      <c r="K309" s="35">
        <v>430</v>
      </c>
      <c r="L309" s="35">
        <f t="shared" si="35"/>
        <v>40420</v>
      </c>
      <c r="M309" s="35">
        <v>2</v>
      </c>
      <c r="N309" s="35" t="s">
        <v>27</v>
      </c>
      <c r="O309" s="35" t="s">
        <v>16</v>
      </c>
      <c r="P309" s="35"/>
      <c r="Q309" s="35">
        <v>160</v>
      </c>
      <c r="R309" s="35"/>
      <c r="S309" s="35">
        <v>6400</v>
      </c>
      <c r="T309" s="35">
        <f t="shared" si="36"/>
        <v>1024000</v>
      </c>
      <c r="U309" s="35">
        <v>20</v>
      </c>
      <c r="V309" s="39">
        <f>T309*75%</f>
        <v>768000</v>
      </c>
      <c r="W309" s="35">
        <f t="shared" si="37"/>
        <v>256000</v>
      </c>
      <c r="X309" s="35">
        <f t="shared" si="38"/>
        <v>296420</v>
      </c>
      <c r="Y309" s="35">
        <v>0</v>
      </c>
      <c r="Z309" s="35">
        <v>0</v>
      </c>
      <c r="AA309" s="35">
        <v>296420</v>
      </c>
      <c r="AB309" s="35">
        <v>0.02</v>
      </c>
    </row>
    <row r="310" spans="1:28" s="83" customFormat="1" ht="22.5" customHeight="1" x14ac:dyDescent="0.2">
      <c r="A310" s="35"/>
      <c r="B310" s="91" t="s">
        <v>14</v>
      </c>
      <c r="C310" s="35">
        <v>2009</v>
      </c>
      <c r="D310" s="35">
        <v>97</v>
      </c>
      <c r="E310" s="35" t="s">
        <v>1529</v>
      </c>
      <c r="F310" s="35">
        <v>1</v>
      </c>
      <c r="G310" s="35">
        <v>8</v>
      </c>
      <c r="H310" s="35">
        <v>1</v>
      </c>
      <c r="I310" s="35">
        <v>14</v>
      </c>
      <c r="J310" s="35">
        <f t="shared" si="34"/>
        <v>3314</v>
      </c>
      <c r="K310" s="35">
        <v>100</v>
      </c>
      <c r="L310" s="35">
        <f t="shared" si="35"/>
        <v>331400</v>
      </c>
      <c r="M310" s="35">
        <v>1</v>
      </c>
      <c r="N310" s="35"/>
      <c r="O310" s="35"/>
      <c r="P310" s="35"/>
      <c r="Q310" s="35"/>
      <c r="R310" s="35"/>
      <c r="S310" s="35"/>
      <c r="T310" s="35">
        <f t="shared" si="36"/>
        <v>0</v>
      </c>
      <c r="U310" s="35"/>
      <c r="V310" s="35"/>
      <c r="W310" s="35">
        <f t="shared" si="37"/>
        <v>0</v>
      </c>
      <c r="X310" s="35">
        <f t="shared" si="38"/>
        <v>331400</v>
      </c>
      <c r="Y310" s="35">
        <v>0</v>
      </c>
      <c r="Z310" s="35">
        <v>50</v>
      </c>
      <c r="AA310" s="35">
        <v>0</v>
      </c>
      <c r="AB310" s="35">
        <v>0</v>
      </c>
    </row>
    <row r="311" spans="1:28" s="83" customFormat="1" ht="22.5" customHeight="1" x14ac:dyDescent="0.2">
      <c r="A311" s="35"/>
      <c r="B311" s="91" t="s">
        <v>14</v>
      </c>
      <c r="C311" s="35">
        <v>1732</v>
      </c>
      <c r="D311" s="35">
        <v>158</v>
      </c>
      <c r="E311" s="35" t="s">
        <v>1529</v>
      </c>
      <c r="F311" s="35">
        <v>1</v>
      </c>
      <c r="G311" s="35">
        <v>8</v>
      </c>
      <c r="H311" s="35">
        <v>3</v>
      </c>
      <c r="I311" s="35">
        <v>17</v>
      </c>
      <c r="J311" s="35">
        <f t="shared" si="34"/>
        <v>3517</v>
      </c>
      <c r="K311" s="35">
        <v>140</v>
      </c>
      <c r="L311" s="35">
        <f t="shared" si="35"/>
        <v>492380</v>
      </c>
      <c r="M311" s="35">
        <v>1</v>
      </c>
      <c r="N311" s="35"/>
      <c r="O311" s="35"/>
      <c r="P311" s="35"/>
      <c r="Q311" s="35"/>
      <c r="R311" s="35"/>
      <c r="S311" s="35"/>
      <c r="T311" s="35">
        <f t="shared" si="36"/>
        <v>0</v>
      </c>
      <c r="U311" s="35"/>
      <c r="V311" s="35"/>
      <c r="W311" s="35">
        <f t="shared" si="37"/>
        <v>0</v>
      </c>
      <c r="X311" s="35">
        <f t="shared" si="38"/>
        <v>492380</v>
      </c>
      <c r="Y311" s="35">
        <v>0</v>
      </c>
      <c r="Z311" s="35">
        <v>50</v>
      </c>
      <c r="AA311" s="35">
        <v>0</v>
      </c>
      <c r="AB311" s="35">
        <v>0</v>
      </c>
    </row>
    <row r="312" spans="1:28" s="83" customFormat="1" ht="22.5" customHeight="1" x14ac:dyDescent="0.2">
      <c r="A312" s="35"/>
      <c r="B312" s="91" t="s">
        <v>14</v>
      </c>
      <c r="C312" s="35"/>
      <c r="D312" s="35"/>
      <c r="E312" s="35" t="s">
        <v>1069</v>
      </c>
      <c r="F312" s="35">
        <v>2</v>
      </c>
      <c r="G312" s="35"/>
      <c r="H312" s="35"/>
      <c r="I312" s="35"/>
      <c r="J312" s="35">
        <f t="shared" si="34"/>
        <v>0</v>
      </c>
      <c r="K312" s="35"/>
      <c r="L312" s="35">
        <f t="shared" si="35"/>
        <v>0</v>
      </c>
      <c r="M312" s="35">
        <v>2</v>
      </c>
      <c r="N312" s="35" t="s">
        <v>27</v>
      </c>
      <c r="O312" s="35" t="s">
        <v>55</v>
      </c>
      <c r="P312" s="35"/>
      <c r="Q312" s="35">
        <v>72</v>
      </c>
      <c r="R312" s="35"/>
      <c r="S312" s="35">
        <v>6400</v>
      </c>
      <c r="T312" s="35">
        <f t="shared" si="36"/>
        <v>460800</v>
      </c>
      <c r="U312" s="35">
        <v>10</v>
      </c>
      <c r="V312" s="39">
        <f>T312*10%</f>
        <v>46080</v>
      </c>
      <c r="W312" s="35">
        <f t="shared" si="37"/>
        <v>414720</v>
      </c>
      <c r="X312" s="35">
        <f t="shared" si="38"/>
        <v>414720</v>
      </c>
      <c r="Y312" s="35">
        <v>0</v>
      </c>
      <c r="Z312" s="35">
        <v>50</v>
      </c>
      <c r="AA312" s="35">
        <v>0</v>
      </c>
      <c r="AB312" s="35">
        <v>0</v>
      </c>
    </row>
    <row r="313" spans="1:28" s="83" customFormat="1" ht="22.5" customHeight="1" x14ac:dyDescent="0.2">
      <c r="A313" s="35"/>
      <c r="B313" s="91" t="s">
        <v>14</v>
      </c>
      <c r="C313" s="35">
        <v>3436</v>
      </c>
      <c r="D313" s="35">
        <v>255</v>
      </c>
      <c r="E313" s="35" t="s">
        <v>1537</v>
      </c>
      <c r="F313" s="35">
        <v>2</v>
      </c>
      <c r="G313" s="35"/>
      <c r="H313" s="35">
        <v>2</v>
      </c>
      <c r="I313" s="35">
        <v>38</v>
      </c>
      <c r="J313" s="35">
        <f t="shared" si="34"/>
        <v>238</v>
      </c>
      <c r="K313" s="35">
        <v>100</v>
      </c>
      <c r="L313" s="35">
        <f t="shared" si="35"/>
        <v>23800</v>
      </c>
      <c r="M313" s="35">
        <v>2</v>
      </c>
      <c r="N313" s="35" t="s">
        <v>27</v>
      </c>
      <c r="O313" s="35" t="s">
        <v>55</v>
      </c>
      <c r="P313" s="35"/>
      <c r="Q313" s="35">
        <v>54</v>
      </c>
      <c r="R313" s="35"/>
      <c r="S313" s="35">
        <v>6400</v>
      </c>
      <c r="T313" s="35">
        <f t="shared" si="36"/>
        <v>345600</v>
      </c>
      <c r="U313" s="35">
        <v>2</v>
      </c>
      <c r="V313" s="39">
        <f>T313*2%</f>
        <v>6912</v>
      </c>
      <c r="W313" s="35">
        <f t="shared" si="37"/>
        <v>338688</v>
      </c>
      <c r="X313" s="35">
        <f t="shared" si="38"/>
        <v>362488</v>
      </c>
      <c r="Y313" s="35">
        <v>0</v>
      </c>
      <c r="Z313" s="35">
        <v>50</v>
      </c>
      <c r="AA313" s="35">
        <v>0</v>
      </c>
      <c r="AB313" s="35">
        <v>0</v>
      </c>
    </row>
    <row r="314" spans="1:28" s="83" customFormat="1" ht="22.5" customHeight="1" x14ac:dyDescent="0.2">
      <c r="A314" s="35"/>
      <c r="B314" s="91" t="s">
        <v>14</v>
      </c>
      <c r="C314" s="35"/>
      <c r="D314" s="35"/>
      <c r="E314" s="35"/>
      <c r="F314" s="35">
        <v>1</v>
      </c>
      <c r="G314" s="35">
        <v>6</v>
      </c>
      <c r="H314" s="35"/>
      <c r="I314" s="35"/>
      <c r="J314" s="35">
        <f t="shared" si="34"/>
        <v>2400</v>
      </c>
      <c r="K314" s="35">
        <v>75</v>
      </c>
      <c r="L314" s="35">
        <f t="shared" si="35"/>
        <v>180000</v>
      </c>
      <c r="M314" s="35">
        <v>1</v>
      </c>
      <c r="N314" s="35"/>
      <c r="O314" s="35"/>
      <c r="P314" s="35"/>
      <c r="Q314" s="35"/>
      <c r="R314" s="35"/>
      <c r="S314" s="35"/>
      <c r="T314" s="35">
        <f t="shared" si="36"/>
        <v>0</v>
      </c>
      <c r="U314" s="35"/>
      <c r="V314" s="35"/>
      <c r="W314" s="35">
        <f t="shared" si="37"/>
        <v>0</v>
      </c>
      <c r="X314" s="35">
        <f t="shared" si="38"/>
        <v>180000</v>
      </c>
      <c r="Y314" s="35">
        <v>0</v>
      </c>
      <c r="Z314" s="35">
        <v>50</v>
      </c>
      <c r="AA314" s="35">
        <v>0</v>
      </c>
      <c r="AB314" s="35">
        <v>0</v>
      </c>
    </row>
    <row r="315" spans="1:28" s="83" customFormat="1" ht="22.5" customHeight="1" x14ac:dyDescent="0.2">
      <c r="A315" s="35"/>
      <c r="B315" s="91" t="s">
        <v>24</v>
      </c>
      <c r="C315" s="35"/>
      <c r="D315" s="35"/>
      <c r="E315" s="35" t="s">
        <v>1115</v>
      </c>
      <c r="F315" s="35">
        <v>2</v>
      </c>
      <c r="G315" s="39">
        <v>7</v>
      </c>
      <c r="H315" s="39">
        <v>1</v>
      </c>
      <c r="I315" s="39">
        <v>61</v>
      </c>
      <c r="J315" s="35">
        <f t="shared" si="34"/>
        <v>2961</v>
      </c>
      <c r="K315" s="39">
        <v>75</v>
      </c>
      <c r="L315" s="192">
        <f t="shared" si="35"/>
        <v>222075</v>
      </c>
      <c r="M315" s="35">
        <v>2</v>
      </c>
      <c r="N315" s="35"/>
      <c r="O315" s="35"/>
      <c r="P315" s="35"/>
      <c r="Q315" s="35"/>
      <c r="R315" s="35"/>
      <c r="S315" s="35"/>
      <c r="T315" s="192">
        <f t="shared" si="36"/>
        <v>0</v>
      </c>
      <c r="U315" s="35"/>
      <c r="V315" s="35"/>
      <c r="W315" s="192">
        <f t="shared" si="37"/>
        <v>0</v>
      </c>
      <c r="X315" s="35">
        <f t="shared" si="38"/>
        <v>222075</v>
      </c>
      <c r="Y315" s="35">
        <v>0</v>
      </c>
      <c r="Z315" s="35">
        <v>50</v>
      </c>
      <c r="AA315" s="35">
        <v>0</v>
      </c>
      <c r="AB315" s="35">
        <v>0</v>
      </c>
    </row>
    <row r="316" spans="1:28" s="83" customFormat="1" ht="22.5" customHeight="1" x14ac:dyDescent="0.2">
      <c r="A316" s="192"/>
      <c r="B316" s="193" t="s">
        <v>14</v>
      </c>
      <c r="C316" s="192">
        <v>3562</v>
      </c>
      <c r="D316" s="192">
        <v>55</v>
      </c>
      <c r="E316" s="192" t="s">
        <v>1957</v>
      </c>
      <c r="F316" s="192">
        <v>2</v>
      </c>
      <c r="G316" s="39"/>
      <c r="H316" s="39">
        <v>2</v>
      </c>
      <c r="I316" s="39">
        <v>37.700000000000003</v>
      </c>
      <c r="J316" s="192">
        <f t="shared" si="34"/>
        <v>237.7</v>
      </c>
      <c r="K316" s="39">
        <v>400</v>
      </c>
      <c r="L316" s="192">
        <f t="shared" si="35"/>
        <v>95080</v>
      </c>
      <c r="M316" s="192">
        <v>2</v>
      </c>
      <c r="N316" s="192" t="s">
        <v>27</v>
      </c>
      <c r="O316" s="192" t="s">
        <v>55</v>
      </c>
      <c r="P316" s="192"/>
      <c r="Q316" s="192">
        <v>54</v>
      </c>
      <c r="R316" s="192"/>
      <c r="S316" s="192">
        <v>6400</v>
      </c>
      <c r="T316" s="192">
        <f t="shared" si="36"/>
        <v>345600</v>
      </c>
      <c r="U316" s="192">
        <v>8</v>
      </c>
      <c r="V316" s="39">
        <f>T316*8%</f>
        <v>27648</v>
      </c>
      <c r="W316" s="192">
        <f t="shared" si="37"/>
        <v>317952</v>
      </c>
      <c r="X316" s="192">
        <f t="shared" si="38"/>
        <v>413032</v>
      </c>
      <c r="Y316" s="192">
        <v>50</v>
      </c>
      <c r="Z316" s="192">
        <v>0</v>
      </c>
      <c r="AA316" s="192">
        <v>0</v>
      </c>
      <c r="AB316" s="192">
        <v>0</v>
      </c>
    </row>
    <row r="317" spans="1:28" s="83" customFormat="1" ht="22.5" customHeight="1" x14ac:dyDescent="0.2">
      <c r="A317" s="192"/>
      <c r="B317" s="193"/>
      <c r="C317" s="192"/>
      <c r="D317" s="192"/>
      <c r="E317" s="192"/>
      <c r="F317" s="192"/>
      <c r="G317" s="39"/>
      <c r="H317" s="39"/>
      <c r="I317" s="39"/>
      <c r="J317" s="192"/>
      <c r="K317" s="39"/>
      <c r="L317" s="39"/>
      <c r="M317" s="192"/>
      <c r="N317" s="192"/>
      <c r="O317" s="192"/>
      <c r="P317" s="192"/>
      <c r="Q317" s="192"/>
      <c r="R317" s="192"/>
      <c r="S317" s="192"/>
      <c r="T317" s="192"/>
      <c r="U317" s="192"/>
      <c r="V317" s="192"/>
      <c r="W317" s="192"/>
      <c r="X317" s="192"/>
      <c r="Y317" s="192"/>
      <c r="Z317" s="192"/>
      <c r="AA317" s="192"/>
      <c r="AB317" s="192"/>
    </row>
    <row r="318" spans="1:28" s="83" customFormat="1" ht="22.5" customHeight="1" x14ac:dyDescent="0.2">
      <c r="A318" s="35"/>
      <c r="B318" s="91"/>
      <c r="C318" s="35"/>
      <c r="D318" s="35"/>
      <c r="E318" s="35"/>
      <c r="F318" s="35"/>
      <c r="G318" s="35"/>
      <c r="H318" s="35"/>
      <c r="I318" s="35"/>
      <c r="J318" s="35"/>
      <c r="K318" s="35"/>
      <c r="L318" s="35"/>
      <c r="M318" s="35"/>
      <c r="N318" s="35"/>
      <c r="O318" s="35"/>
      <c r="P318" s="35"/>
      <c r="Q318" s="35"/>
      <c r="R318" s="35"/>
      <c r="S318" s="35"/>
      <c r="T318" s="35"/>
      <c r="U318" s="35"/>
      <c r="V318" s="35"/>
      <c r="W318" s="35"/>
      <c r="X318" s="35"/>
      <c r="Y318" s="35"/>
      <c r="Z318" s="35"/>
      <c r="AA318" s="35"/>
      <c r="AB318" s="35"/>
    </row>
    <row r="319" spans="1:28" s="83" customFormat="1" ht="22.5" customHeight="1" x14ac:dyDescent="0.2">
      <c r="A319" s="35"/>
      <c r="B319" s="91"/>
      <c r="C319" s="35"/>
      <c r="D319" s="35"/>
      <c r="E319" s="35"/>
      <c r="F319" s="35"/>
      <c r="G319" s="35"/>
      <c r="H319" s="35"/>
      <c r="I319" s="35"/>
      <c r="J319" s="35"/>
      <c r="K319" s="35"/>
      <c r="L319" s="35"/>
      <c r="M319" s="35"/>
      <c r="N319" s="35"/>
      <c r="O319" s="35"/>
      <c r="P319" s="35"/>
      <c r="Q319" s="35"/>
      <c r="R319" s="35"/>
      <c r="S319" s="35"/>
      <c r="T319" s="35"/>
      <c r="U319" s="35"/>
      <c r="V319" s="35"/>
      <c r="W319" s="35"/>
      <c r="X319" s="35"/>
      <c r="Y319" s="35"/>
      <c r="Z319" s="35"/>
      <c r="AA319" s="35"/>
      <c r="AB319" s="35"/>
    </row>
    <row r="320" spans="1:28" s="3" customFormat="1" x14ac:dyDescent="0.2">
      <c r="A320" s="81"/>
      <c r="B320" s="81"/>
      <c r="C320" s="81"/>
      <c r="D320" s="81"/>
      <c r="E320" s="81"/>
      <c r="F320" s="81"/>
      <c r="G320" s="81"/>
      <c r="H320" s="81"/>
      <c r="I320" s="81"/>
      <c r="J320" s="81"/>
      <c r="K320" s="81"/>
      <c r="L320" s="81"/>
      <c r="M320" s="81"/>
      <c r="N320" s="81"/>
      <c r="O320" s="81"/>
      <c r="P320" s="81"/>
      <c r="Q320" s="81"/>
      <c r="R320" s="81"/>
      <c r="S320" s="81"/>
      <c r="T320" s="81"/>
      <c r="U320" s="81"/>
      <c r="V320" s="81"/>
      <c r="W320" s="81"/>
      <c r="X320" s="81"/>
      <c r="Y320" s="81"/>
      <c r="Z320" s="81"/>
      <c r="AA320" s="81"/>
      <c r="AB320" s="81"/>
    </row>
    <row r="321" spans="1:28" s="3" customFormat="1" ht="15.75" x14ac:dyDescent="0.25">
      <c r="A321" s="42" t="s">
        <v>17</v>
      </c>
      <c r="B321" s="42"/>
      <c r="C321" s="42"/>
      <c r="D321" s="42" t="s">
        <v>18</v>
      </c>
      <c r="E321" s="42"/>
      <c r="F321" s="42"/>
      <c r="G321" s="42" t="s">
        <v>19</v>
      </c>
      <c r="H321" s="42"/>
      <c r="I321" s="42"/>
      <c r="J321" s="42"/>
      <c r="K321" s="42"/>
      <c r="L321" s="82"/>
      <c r="M321" s="80"/>
      <c r="N321" s="81"/>
      <c r="O321" s="81"/>
      <c r="P321" s="81"/>
      <c r="Q321" s="81"/>
      <c r="R321" s="81"/>
      <c r="S321" s="81"/>
      <c r="T321" s="81"/>
      <c r="U321" s="81"/>
      <c r="V321" s="81"/>
      <c r="W321" s="81"/>
      <c r="X321" s="81"/>
      <c r="Y321" s="81"/>
      <c r="Z321" s="81"/>
      <c r="AA321" s="81"/>
      <c r="AB321" s="81"/>
    </row>
    <row r="322" spans="1:28" s="3" customFormat="1" ht="15.75" x14ac:dyDescent="0.25">
      <c r="A322" s="42"/>
      <c r="B322" s="42"/>
      <c r="C322" s="42"/>
      <c r="D322" s="42"/>
      <c r="E322" s="42"/>
      <c r="F322" s="42"/>
      <c r="G322" s="42" t="s">
        <v>20</v>
      </c>
      <c r="H322" s="42"/>
      <c r="I322" s="42"/>
      <c r="J322" s="42"/>
      <c r="K322" s="42"/>
      <c r="L322" s="82"/>
      <c r="M322" s="80"/>
      <c r="N322" s="81"/>
      <c r="O322" s="81"/>
      <c r="P322" s="81"/>
      <c r="Q322" s="81"/>
      <c r="R322" s="81"/>
      <c r="S322" s="81"/>
      <c r="T322" s="81"/>
      <c r="U322" s="81"/>
      <c r="V322" s="81"/>
      <c r="W322" s="81"/>
      <c r="X322" s="81"/>
      <c r="Y322" s="81"/>
      <c r="Z322" s="81"/>
      <c r="AA322" s="81"/>
      <c r="AB322" s="81"/>
    </row>
    <row r="323" spans="1:28" s="3" customFormat="1" ht="15.75" x14ac:dyDescent="0.25">
      <c r="A323" s="42"/>
      <c r="B323" s="42"/>
      <c r="C323" s="42"/>
      <c r="D323" s="42"/>
      <c r="E323" s="42"/>
      <c r="F323" s="42"/>
      <c r="G323" s="42" t="s">
        <v>21</v>
      </c>
      <c r="H323" s="42"/>
      <c r="I323" s="42"/>
      <c r="J323" s="42"/>
      <c r="K323" s="42"/>
      <c r="L323" s="82"/>
      <c r="M323" s="80"/>
      <c r="N323" s="81"/>
      <c r="O323" s="81"/>
      <c r="P323" s="81"/>
      <c r="Q323" s="81"/>
      <c r="R323" s="81"/>
      <c r="S323" s="81"/>
      <c r="T323" s="81"/>
      <c r="U323" s="81"/>
      <c r="V323" s="81"/>
      <c r="W323" s="81"/>
      <c r="X323" s="81"/>
      <c r="Y323" s="81"/>
      <c r="Z323" s="81"/>
      <c r="AA323" s="81"/>
      <c r="AB323" s="81"/>
    </row>
    <row r="324" spans="1:28" s="3" customFormat="1" ht="15.75" x14ac:dyDescent="0.25">
      <c r="A324" s="42"/>
      <c r="B324" s="42"/>
      <c r="C324" s="42"/>
      <c r="D324" s="42"/>
      <c r="E324" s="42"/>
      <c r="F324" s="42"/>
      <c r="G324" s="42" t="s">
        <v>22</v>
      </c>
      <c r="H324" s="42"/>
      <c r="I324" s="42"/>
      <c r="J324" s="42"/>
      <c r="K324" s="42"/>
      <c r="L324" s="82"/>
      <c r="M324" s="80"/>
      <c r="N324" s="80"/>
      <c r="O324" s="80"/>
      <c r="P324" s="80"/>
      <c r="Q324" s="80"/>
      <c r="R324" s="80"/>
      <c r="S324" s="80"/>
      <c r="T324" s="80"/>
      <c r="U324" s="80"/>
      <c r="V324" s="80"/>
      <c r="W324" s="80"/>
      <c r="X324" s="80"/>
      <c r="Y324" s="80"/>
      <c r="Z324" s="80"/>
      <c r="AA324" s="80"/>
      <c r="AB324" s="80"/>
    </row>
    <row r="325" spans="1:28" s="3" customFormat="1" ht="15.75" x14ac:dyDescent="0.25">
      <c r="A325" s="42"/>
      <c r="B325" s="42"/>
      <c r="C325" s="42"/>
      <c r="D325" s="42"/>
      <c r="E325" s="42"/>
      <c r="F325" s="42"/>
      <c r="G325" s="42" t="s">
        <v>23</v>
      </c>
      <c r="H325" s="42"/>
      <c r="I325" s="42"/>
      <c r="J325" s="42"/>
      <c r="K325" s="42"/>
      <c r="L325" s="82"/>
      <c r="M325" s="80"/>
      <c r="N325" s="80"/>
      <c r="O325" s="80"/>
      <c r="P325" s="80"/>
      <c r="Q325" s="80"/>
      <c r="R325" s="80"/>
      <c r="S325" s="80"/>
      <c r="T325" s="80"/>
      <c r="U325" s="80"/>
      <c r="V325" s="80"/>
      <c r="W325" s="80"/>
      <c r="X325" s="80"/>
      <c r="Y325" s="80"/>
      <c r="Z325" s="80"/>
      <c r="AA325" s="80"/>
      <c r="AB325" s="80"/>
    </row>
  </sheetData>
  <mergeCells count="32">
    <mergeCell ref="AB3:AB9"/>
    <mergeCell ref="G4:I4"/>
    <mergeCell ref="J4:J9"/>
    <mergeCell ref="K4:K9"/>
    <mergeCell ref="L4:L9"/>
    <mergeCell ref="M4:M9"/>
    <mergeCell ref="N4:N9"/>
    <mergeCell ref="O4:O9"/>
    <mergeCell ref="P4:P9"/>
    <mergeCell ref="Q4:Q9"/>
    <mergeCell ref="R4:R9"/>
    <mergeCell ref="S4:S9"/>
    <mergeCell ref="T4:T9"/>
    <mergeCell ref="U4:U9"/>
    <mergeCell ref="V4:V9"/>
    <mergeCell ref="W4:W9"/>
    <mergeCell ref="A1:AA1"/>
    <mergeCell ref="M3:Y3"/>
    <mergeCell ref="A3:A9"/>
    <mergeCell ref="B3:B9"/>
    <mergeCell ref="C3:C9"/>
    <mergeCell ref="D3:D9"/>
    <mergeCell ref="E3:E9"/>
    <mergeCell ref="F3:F9"/>
    <mergeCell ref="G3:L3"/>
    <mergeCell ref="Z3:Z9"/>
    <mergeCell ref="AA3:AA9"/>
    <mergeCell ref="X4:X9"/>
    <mergeCell ref="Y4:Y9"/>
    <mergeCell ref="G5:G9"/>
    <mergeCell ref="H5:H9"/>
    <mergeCell ref="I5:I9"/>
  </mergeCells>
  <pageMargins left="0.7" right="0.7" top="0.75" bottom="0.75" header="0.3" footer="0.3"/>
  <pageSetup paperSize="9" orientation="portrait" horizontalDpi="180" verticalDpi="18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AB222"/>
  <sheetViews>
    <sheetView tabSelected="1" workbookViewId="0">
      <pane xSplit="14" ySplit="9" topLeftCell="O10" activePane="bottomRight" state="frozenSplit"/>
      <selection pane="topRight" activeCell="O1" sqref="O1"/>
      <selection pane="bottomLeft" activeCell="A18" sqref="A18"/>
      <selection pane="bottomRight" activeCell="J32" sqref="J32"/>
    </sheetView>
  </sheetViews>
  <sheetFormatPr defaultRowHeight="15" x14ac:dyDescent="0.2"/>
  <cols>
    <col min="1" max="1" width="5.125" style="18" customWidth="1"/>
    <col min="2" max="2" width="11.75" style="18" customWidth="1"/>
    <col min="3" max="3" width="9" style="18"/>
    <col min="4" max="4" width="6.875" style="18" customWidth="1"/>
    <col min="5" max="5" width="12.75" style="18" customWidth="1"/>
    <col min="6" max="6" width="5.75" style="18" customWidth="1"/>
    <col min="7" max="7" width="6" style="18" customWidth="1"/>
    <col min="8" max="8" width="5.875" style="18" customWidth="1"/>
    <col min="9" max="9" width="5.75" style="18" customWidth="1"/>
    <col min="10" max="10" width="10.875" style="18" customWidth="1"/>
    <col min="11" max="11" width="11.25" style="18" customWidth="1"/>
    <col min="12" max="12" width="11.125" style="18" customWidth="1"/>
    <col min="13" max="13" width="4.25" style="18" customWidth="1"/>
    <col min="14" max="14" width="10.375" style="18" customWidth="1"/>
    <col min="15" max="15" width="10.25" style="18" customWidth="1"/>
    <col min="16" max="16" width="10" style="18" customWidth="1"/>
    <col min="17" max="17" width="9.875" style="18" customWidth="1"/>
    <col min="18" max="28" width="9" style="18"/>
  </cols>
  <sheetData>
    <row r="1" spans="1:28" s="49" customFormat="1" ht="20.25" x14ac:dyDescent="0.3">
      <c r="A1" s="213" t="s">
        <v>1547</v>
      </c>
      <c r="B1" s="213"/>
      <c r="C1" s="213"/>
      <c r="D1" s="213"/>
      <c r="E1" s="213"/>
      <c r="F1" s="213"/>
      <c r="G1" s="213"/>
      <c r="H1" s="213"/>
      <c r="I1" s="213"/>
      <c r="J1" s="213"/>
      <c r="K1" s="213"/>
      <c r="L1" s="213"/>
      <c r="M1" s="213"/>
      <c r="N1" s="213"/>
      <c r="O1" s="213"/>
      <c r="P1" s="213"/>
      <c r="Q1" s="213"/>
      <c r="R1" s="213"/>
      <c r="S1" s="213"/>
      <c r="T1" s="213"/>
      <c r="U1" s="213"/>
      <c r="V1" s="213"/>
      <c r="W1" s="213"/>
      <c r="X1" s="213"/>
      <c r="Y1" s="213"/>
      <c r="Z1" s="213"/>
      <c r="AA1" s="213"/>
      <c r="AB1" s="95"/>
    </row>
    <row r="2" spans="1:28" s="49" customFormat="1" ht="20.25" x14ac:dyDescent="0.3">
      <c r="A2" s="6"/>
      <c r="B2" s="6"/>
      <c r="C2" s="6"/>
      <c r="D2" s="6"/>
      <c r="E2" s="6"/>
      <c r="F2" s="6"/>
      <c r="G2" s="6"/>
      <c r="H2" s="6"/>
      <c r="I2" s="6"/>
      <c r="J2" s="6"/>
      <c r="K2" s="246" t="s">
        <v>1548</v>
      </c>
      <c r="L2" s="246"/>
      <c r="M2" s="246"/>
      <c r="N2" s="246"/>
      <c r="O2" s="246"/>
      <c r="P2" s="246"/>
      <c r="Q2" s="246"/>
      <c r="R2" s="246"/>
      <c r="S2" s="246"/>
      <c r="T2" s="6"/>
      <c r="U2" s="6"/>
      <c r="V2" s="6"/>
      <c r="W2" s="6"/>
      <c r="X2" s="6"/>
      <c r="Y2" s="6"/>
      <c r="Z2" s="6"/>
      <c r="AA2" s="6"/>
      <c r="AB2" s="96" t="s">
        <v>1</v>
      </c>
    </row>
    <row r="3" spans="1:28" s="83" customFormat="1" ht="15.75" customHeight="1" x14ac:dyDescent="0.2">
      <c r="A3" s="231" t="s">
        <v>3</v>
      </c>
      <c r="B3" s="231" t="s">
        <v>761</v>
      </c>
      <c r="C3" s="231" t="s">
        <v>4</v>
      </c>
      <c r="D3" s="231" t="s">
        <v>762</v>
      </c>
      <c r="E3" s="223" t="s">
        <v>852</v>
      </c>
      <c r="F3" s="223" t="s">
        <v>18</v>
      </c>
      <c r="G3" s="228" t="s">
        <v>0</v>
      </c>
      <c r="H3" s="229"/>
      <c r="I3" s="229"/>
      <c r="J3" s="229"/>
      <c r="K3" s="229"/>
      <c r="L3" s="230"/>
      <c r="M3" s="228" t="s">
        <v>2</v>
      </c>
      <c r="N3" s="229"/>
      <c r="O3" s="229"/>
      <c r="P3" s="229"/>
      <c r="Q3" s="229"/>
      <c r="R3" s="229"/>
      <c r="S3" s="229"/>
      <c r="T3" s="229"/>
      <c r="U3" s="229"/>
      <c r="V3" s="229"/>
      <c r="W3" s="229"/>
      <c r="X3" s="229"/>
      <c r="Y3" s="230"/>
      <c r="Z3" s="223" t="s">
        <v>756</v>
      </c>
      <c r="AA3" s="223" t="s">
        <v>757</v>
      </c>
      <c r="AB3" s="223" t="s">
        <v>857</v>
      </c>
    </row>
    <row r="4" spans="1:28" s="83" customFormat="1" ht="15.75" customHeight="1" x14ac:dyDescent="0.2">
      <c r="A4" s="232"/>
      <c r="B4" s="232"/>
      <c r="C4" s="232"/>
      <c r="D4" s="232"/>
      <c r="E4" s="224"/>
      <c r="F4" s="224"/>
      <c r="G4" s="228" t="s">
        <v>7</v>
      </c>
      <c r="H4" s="229"/>
      <c r="I4" s="230"/>
      <c r="J4" s="223" t="s">
        <v>847</v>
      </c>
      <c r="K4" s="223" t="s">
        <v>744</v>
      </c>
      <c r="L4" s="223" t="s">
        <v>853</v>
      </c>
      <c r="M4" s="231" t="s">
        <v>3</v>
      </c>
      <c r="N4" s="223" t="s">
        <v>746</v>
      </c>
      <c r="O4" s="223" t="s">
        <v>747</v>
      </c>
      <c r="P4" s="223" t="s">
        <v>18</v>
      </c>
      <c r="Q4" s="223" t="s">
        <v>854</v>
      </c>
      <c r="R4" s="223" t="s">
        <v>855</v>
      </c>
      <c r="S4" s="223" t="s">
        <v>749</v>
      </c>
      <c r="T4" s="223" t="s">
        <v>750</v>
      </c>
      <c r="U4" s="223" t="s">
        <v>751</v>
      </c>
      <c r="V4" s="223" t="s">
        <v>752</v>
      </c>
      <c r="W4" s="223" t="s">
        <v>753</v>
      </c>
      <c r="X4" s="223" t="s">
        <v>754</v>
      </c>
      <c r="Y4" s="223" t="s">
        <v>856</v>
      </c>
      <c r="Z4" s="224"/>
      <c r="AA4" s="224"/>
      <c r="AB4" s="224"/>
    </row>
    <row r="5" spans="1:28" s="83" customFormat="1" ht="15.75" customHeight="1" x14ac:dyDescent="0.2">
      <c r="A5" s="232"/>
      <c r="B5" s="232"/>
      <c r="C5" s="232"/>
      <c r="D5" s="232"/>
      <c r="E5" s="224"/>
      <c r="F5" s="224"/>
      <c r="G5" s="231" t="s">
        <v>9</v>
      </c>
      <c r="H5" s="231" t="s">
        <v>10</v>
      </c>
      <c r="I5" s="231" t="s">
        <v>11</v>
      </c>
      <c r="J5" s="224"/>
      <c r="K5" s="224"/>
      <c r="L5" s="224"/>
      <c r="M5" s="232"/>
      <c r="N5" s="224"/>
      <c r="O5" s="224"/>
      <c r="P5" s="224"/>
      <c r="Q5" s="224"/>
      <c r="R5" s="224"/>
      <c r="S5" s="224"/>
      <c r="T5" s="224"/>
      <c r="U5" s="224"/>
      <c r="V5" s="224"/>
      <c r="W5" s="224"/>
      <c r="X5" s="224"/>
      <c r="Y5" s="224"/>
      <c r="Z5" s="224"/>
      <c r="AA5" s="224"/>
      <c r="AB5" s="224"/>
    </row>
    <row r="6" spans="1:28" s="83" customFormat="1" ht="15.75" customHeight="1" x14ac:dyDescent="0.2">
      <c r="A6" s="232"/>
      <c r="B6" s="232"/>
      <c r="C6" s="232"/>
      <c r="D6" s="232"/>
      <c r="E6" s="224"/>
      <c r="F6" s="224"/>
      <c r="G6" s="232"/>
      <c r="H6" s="232"/>
      <c r="I6" s="232"/>
      <c r="J6" s="224"/>
      <c r="K6" s="224"/>
      <c r="L6" s="224"/>
      <c r="M6" s="232"/>
      <c r="N6" s="224"/>
      <c r="O6" s="224"/>
      <c r="P6" s="224"/>
      <c r="Q6" s="224"/>
      <c r="R6" s="224"/>
      <c r="S6" s="224"/>
      <c r="T6" s="224"/>
      <c r="U6" s="224"/>
      <c r="V6" s="224"/>
      <c r="W6" s="224"/>
      <c r="X6" s="224"/>
      <c r="Y6" s="224"/>
      <c r="Z6" s="224"/>
      <c r="AA6" s="224"/>
      <c r="AB6" s="224"/>
    </row>
    <row r="7" spans="1:28" s="83" customFormat="1" ht="15.75" customHeight="1" x14ac:dyDescent="0.2">
      <c r="A7" s="232"/>
      <c r="B7" s="232"/>
      <c r="C7" s="232"/>
      <c r="D7" s="232"/>
      <c r="E7" s="224"/>
      <c r="F7" s="224"/>
      <c r="G7" s="232"/>
      <c r="H7" s="232"/>
      <c r="I7" s="232"/>
      <c r="J7" s="224"/>
      <c r="K7" s="224"/>
      <c r="L7" s="224"/>
      <c r="M7" s="232"/>
      <c r="N7" s="224"/>
      <c r="O7" s="224"/>
      <c r="P7" s="224"/>
      <c r="Q7" s="224"/>
      <c r="R7" s="224"/>
      <c r="S7" s="224"/>
      <c r="T7" s="224"/>
      <c r="U7" s="224"/>
      <c r="V7" s="224"/>
      <c r="W7" s="224"/>
      <c r="X7" s="224"/>
      <c r="Y7" s="224"/>
      <c r="Z7" s="224"/>
      <c r="AA7" s="224"/>
      <c r="AB7" s="224"/>
    </row>
    <row r="8" spans="1:28" s="83" customFormat="1" ht="15.75" customHeight="1" x14ac:dyDescent="0.2">
      <c r="A8" s="232"/>
      <c r="B8" s="232"/>
      <c r="C8" s="232"/>
      <c r="D8" s="232"/>
      <c r="E8" s="224"/>
      <c r="F8" s="224"/>
      <c r="G8" s="232"/>
      <c r="H8" s="232"/>
      <c r="I8" s="232"/>
      <c r="J8" s="224"/>
      <c r="K8" s="224"/>
      <c r="L8" s="224"/>
      <c r="M8" s="232"/>
      <c r="N8" s="224"/>
      <c r="O8" s="224"/>
      <c r="P8" s="224"/>
      <c r="Q8" s="224"/>
      <c r="R8" s="224"/>
      <c r="S8" s="224"/>
      <c r="T8" s="224"/>
      <c r="U8" s="224"/>
      <c r="V8" s="224"/>
      <c r="W8" s="224"/>
      <c r="X8" s="224"/>
      <c r="Y8" s="224"/>
      <c r="Z8" s="224"/>
      <c r="AA8" s="224"/>
      <c r="AB8" s="224"/>
    </row>
    <row r="9" spans="1:28" s="83" customFormat="1" ht="15.75" customHeight="1" x14ac:dyDescent="0.2">
      <c r="A9" s="233"/>
      <c r="B9" s="233"/>
      <c r="C9" s="233"/>
      <c r="D9" s="233"/>
      <c r="E9" s="225"/>
      <c r="F9" s="225"/>
      <c r="G9" s="233"/>
      <c r="H9" s="233"/>
      <c r="I9" s="233"/>
      <c r="J9" s="225"/>
      <c r="K9" s="225"/>
      <c r="L9" s="225"/>
      <c r="M9" s="233"/>
      <c r="N9" s="225"/>
      <c r="O9" s="225"/>
      <c r="P9" s="225"/>
      <c r="Q9" s="225"/>
      <c r="R9" s="225"/>
      <c r="S9" s="225"/>
      <c r="T9" s="225"/>
      <c r="U9" s="225"/>
      <c r="V9" s="225"/>
      <c r="W9" s="225"/>
      <c r="X9" s="225"/>
      <c r="Y9" s="225"/>
      <c r="Z9" s="225"/>
      <c r="AA9" s="225"/>
      <c r="AB9" s="225"/>
    </row>
    <row r="10" spans="1:28" s="3" customFormat="1" ht="20.25" customHeight="1" x14ac:dyDescent="0.2">
      <c r="A10" s="92"/>
      <c r="B10" s="92" t="s">
        <v>14</v>
      </c>
      <c r="C10" s="92">
        <v>3740</v>
      </c>
      <c r="D10" s="92">
        <v>36</v>
      </c>
      <c r="E10" s="92" t="s">
        <v>730</v>
      </c>
      <c r="F10" s="92">
        <v>1</v>
      </c>
      <c r="G10" s="92">
        <v>14</v>
      </c>
      <c r="H10" s="92">
        <v>1</v>
      </c>
      <c r="I10" s="92">
        <v>11</v>
      </c>
      <c r="J10" s="35">
        <f t="shared" ref="J10:J57" si="0">G10*400+H10*100+I10</f>
        <v>5711</v>
      </c>
      <c r="K10" s="92">
        <v>430</v>
      </c>
      <c r="L10" s="35">
        <f t="shared" ref="L10:L57" si="1">J10*K10</f>
        <v>2455730</v>
      </c>
      <c r="M10" s="92">
        <v>1</v>
      </c>
      <c r="N10" s="92"/>
      <c r="O10" s="92"/>
      <c r="P10" s="92"/>
      <c r="Q10" s="92"/>
      <c r="R10" s="92"/>
      <c r="S10" s="92"/>
      <c r="T10" s="35">
        <f t="shared" ref="T10:T57" si="2">Q10*S10</f>
        <v>0</v>
      </c>
      <c r="U10" s="92"/>
      <c r="V10" s="92"/>
      <c r="W10" s="35">
        <f t="shared" ref="W10:W57" si="3">T10-V10</f>
        <v>0</v>
      </c>
      <c r="X10" s="35">
        <f t="shared" ref="X10:X57" si="4">L10+W10</f>
        <v>2455730</v>
      </c>
      <c r="Y10" s="92">
        <v>0</v>
      </c>
      <c r="Z10" s="92">
        <v>50</v>
      </c>
      <c r="AA10" s="92">
        <v>0</v>
      </c>
      <c r="AB10" s="92">
        <v>0</v>
      </c>
    </row>
    <row r="11" spans="1:28" s="3" customFormat="1" ht="20.25" customHeight="1" x14ac:dyDescent="0.2">
      <c r="A11" s="92"/>
      <c r="B11" s="92" t="s">
        <v>14</v>
      </c>
      <c r="C11" s="92"/>
      <c r="D11" s="92"/>
      <c r="E11" s="92" t="s">
        <v>1171</v>
      </c>
      <c r="F11" s="92">
        <v>2</v>
      </c>
      <c r="G11" s="92"/>
      <c r="H11" s="92"/>
      <c r="I11" s="92"/>
      <c r="J11" s="35">
        <f t="shared" si="0"/>
        <v>0</v>
      </c>
      <c r="K11" s="92"/>
      <c r="L11" s="35">
        <f t="shared" si="1"/>
        <v>0</v>
      </c>
      <c r="M11" s="92">
        <v>2</v>
      </c>
      <c r="N11" s="92" t="s">
        <v>27</v>
      </c>
      <c r="O11" s="92" t="s">
        <v>55</v>
      </c>
      <c r="P11" s="92"/>
      <c r="Q11" s="92">
        <v>54</v>
      </c>
      <c r="R11" s="92"/>
      <c r="S11" s="92">
        <v>6400</v>
      </c>
      <c r="T11" s="35">
        <f t="shared" si="2"/>
        <v>345600</v>
      </c>
      <c r="U11" s="92">
        <v>20</v>
      </c>
      <c r="V11" s="39">
        <f>T11*30%</f>
        <v>103680</v>
      </c>
      <c r="W11" s="35">
        <f t="shared" si="3"/>
        <v>241920</v>
      </c>
      <c r="X11" s="35">
        <f t="shared" si="4"/>
        <v>241920</v>
      </c>
      <c r="Y11" s="92">
        <v>0</v>
      </c>
      <c r="Z11" s="92">
        <v>50</v>
      </c>
      <c r="AA11" s="92">
        <v>0</v>
      </c>
      <c r="AB11" s="92">
        <v>0</v>
      </c>
    </row>
    <row r="12" spans="1:28" s="3" customFormat="1" ht="20.25" customHeight="1" x14ac:dyDescent="0.2">
      <c r="A12" s="92"/>
      <c r="B12" s="92" t="s">
        <v>45</v>
      </c>
      <c r="C12" s="92">
        <v>3139</v>
      </c>
      <c r="D12" s="92">
        <v>47</v>
      </c>
      <c r="E12" s="92" t="s">
        <v>1171</v>
      </c>
      <c r="F12" s="92">
        <v>1</v>
      </c>
      <c r="G12" s="92">
        <v>23</v>
      </c>
      <c r="H12" s="92">
        <v>3</v>
      </c>
      <c r="I12" s="92">
        <v>50</v>
      </c>
      <c r="J12" s="35">
        <f t="shared" si="0"/>
        <v>9550</v>
      </c>
      <c r="K12" s="92">
        <v>100</v>
      </c>
      <c r="L12" s="35">
        <f t="shared" si="1"/>
        <v>955000</v>
      </c>
      <c r="M12" s="92">
        <v>1</v>
      </c>
      <c r="N12" s="92"/>
      <c r="O12" s="92"/>
      <c r="P12" s="92"/>
      <c r="Q12" s="92"/>
      <c r="R12" s="92"/>
      <c r="S12" s="92"/>
      <c r="T12" s="35">
        <f t="shared" si="2"/>
        <v>0</v>
      </c>
      <c r="U12" s="92"/>
      <c r="V12" s="92"/>
      <c r="W12" s="35">
        <f t="shared" si="3"/>
        <v>0</v>
      </c>
      <c r="X12" s="35">
        <f t="shared" si="4"/>
        <v>955000</v>
      </c>
      <c r="Y12" s="92">
        <v>0</v>
      </c>
      <c r="Z12" s="92">
        <v>0</v>
      </c>
      <c r="AA12" s="92">
        <v>955000</v>
      </c>
      <c r="AB12" s="92">
        <v>0.01</v>
      </c>
    </row>
    <row r="13" spans="1:28" s="3" customFormat="1" ht="20.25" customHeight="1" x14ac:dyDescent="0.2">
      <c r="A13" s="92"/>
      <c r="B13" s="92" t="s">
        <v>24</v>
      </c>
      <c r="C13" s="92"/>
      <c r="D13" s="92"/>
      <c r="E13" s="92" t="s">
        <v>1172</v>
      </c>
      <c r="F13" s="92">
        <v>2</v>
      </c>
      <c r="G13" s="92"/>
      <c r="H13" s="92">
        <v>2</v>
      </c>
      <c r="I13" s="92"/>
      <c r="J13" s="35">
        <f t="shared" si="0"/>
        <v>200</v>
      </c>
      <c r="K13" s="92">
        <v>75</v>
      </c>
      <c r="L13" s="35">
        <f t="shared" si="1"/>
        <v>15000</v>
      </c>
      <c r="M13" s="92">
        <v>2</v>
      </c>
      <c r="N13" s="92" t="s">
        <v>27</v>
      </c>
      <c r="O13" s="92" t="s">
        <v>55</v>
      </c>
      <c r="P13" s="92"/>
      <c r="Q13" s="92">
        <v>49</v>
      </c>
      <c r="R13" s="92"/>
      <c r="S13" s="92">
        <v>6400</v>
      </c>
      <c r="T13" s="35">
        <f t="shared" si="2"/>
        <v>313600</v>
      </c>
      <c r="U13" s="92">
        <v>10</v>
      </c>
      <c r="V13" s="39">
        <f>T13*10%</f>
        <v>31360</v>
      </c>
      <c r="W13" s="35">
        <f t="shared" si="3"/>
        <v>282240</v>
      </c>
      <c r="X13" s="35">
        <f t="shared" si="4"/>
        <v>297240</v>
      </c>
      <c r="Y13" s="92">
        <v>0</v>
      </c>
      <c r="Z13" s="92">
        <v>0</v>
      </c>
      <c r="AA13" s="92">
        <v>297240</v>
      </c>
      <c r="AB13" s="92">
        <v>0.02</v>
      </c>
    </row>
    <row r="14" spans="1:28" s="3" customFormat="1" ht="20.25" customHeight="1" x14ac:dyDescent="0.2">
      <c r="A14" s="92"/>
      <c r="B14" s="92" t="s">
        <v>24</v>
      </c>
      <c r="C14" s="92"/>
      <c r="D14" s="92"/>
      <c r="E14" s="92" t="s">
        <v>1172</v>
      </c>
      <c r="F14" s="92">
        <v>1</v>
      </c>
      <c r="G14" s="92">
        <v>6</v>
      </c>
      <c r="H14" s="92"/>
      <c r="I14" s="92"/>
      <c r="J14" s="35">
        <f t="shared" si="0"/>
        <v>2400</v>
      </c>
      <c r="K14" s="92">
        <v>75</v>
      </c>
      <c r="L14" s="35">
        <f t="shared" si="1"/>
        <v>180000</v>
      </c>
      <c r="M14" s="92">
        <v>1</v>
      </c>
      <c r="N14" s="92"/>
      <c r="O14" s="92"/>
      <c r="P14" s="92"/>
      <c r="Q14" s="92"/>
      <c r="R14" s="92"/>
      <c r="S14" s="92"/>
      <c r="T14" s="35">
        <f t="shared" si="2"/>
        <v>0</v>
      </c>
      <c r="U14" s="92"/>
      <c r="V14" s="92"/>
      <c r="W14" s="35">
        <f t="shared" si="3"/>
        <v>0</v>
      </c>
      <c r="X14" s="35">
        <f t="shared" si="4"/>
        <v>180000</v>
      </c>
      <c r="Y14" s="92">
        <v>0</v>
      </c>
      <c r="Z14" s="92">
        <v>0</v>
      </c>
      <c r="AA14" s="92">
        <v>180000</v>
      </c>
      <c r="AB14" s="92">
        <v>0.01</v>
      </c>
    </row>
    <row r="15" spans="1:28" s="3" customFormat="1" ht="20.25" customHeight="1" x14ac:dyDescent="0.2">
      <c r="A15" s="92"/>
      <c r="B15" s="92" t="s">
        <v>14</v>
      </c>
      <c r="C15" s="92">
        <v>4997</v>
      </c>
      <c r="D15" s="92">
        <v>89</v>
      </c>
      <c r="E15" s="92" t="s">
        <v>1173</v>
      </c>
      <c r="F15" s="92">
        <v>2</v>
      </c>
      <c r="G15" s="92"/>
      <c r="H15" s="92"/>
      <c r="I15" s="92">
        <v>93</v>
      </c>
      <c r="J15" s="35">
        <f t="shared" si="0"/>
        <v>93</v>
      </c>
      <c r="K15" s="92">
        <v>350</v>
      </c>
      <c r="L15" s="35">
        <f t="shared" si="1"/>
        <v>32550</v>
      </c>
      <c r="M15" s="92">
        <v>2</v>
      </c>
      <c r="N15" s="92" t="s">
        <v>27</v>
      </c>
      <c r="O15" s="92" t="s">
        <v>35</v>
      </c>
      <c r="P15" s="92"/>
      <c r="Q15" s="92">
        <v>72</v>
      </c>
      <c r="R15" s="92"/>
      <c r="S15" s="92">
        <v>6400</v>
      </c>
      <c r="T15" s="35">
        <f t="shared" si="2"/>
        <v>460800</v>
      </c>
      <c r="U15" s="92">
        <v>20</v>
      </c>
      <c r="V15" s="39">
        <f>T15*93%</f>
        <v>428544</v>
      </c>
      <c r="W15" s="35">
        <f t="shared" si="3"/>
        <v>32256</v>
      </c>
      <c r="X15" s="35">
        <f t="shared" si="4"/>
        <v>64806</v>
      </c>
      <c r="Y15" s="92">
        <v>0</v>
      </c>
      <c r="Z15" s="92">
        <v>50</v>
      </c>
      <c r="AA15" s="92">
        <v>0</v>
      </c>
      <c r="AB15" s="92">
        <v>0</v>
      </c>
    </row>
    <row r="16" spans="1:28" s="3" customFormat="1" ht="20.25" customHeight="1" x14ac:dyDescent="0.2">
      <c r="A16" s="92"/>
      <c r="B16" s="92" t="s">
        <v>45</v>
      </c>
      <c r="C16" s="92">
        <v>113</v>
      </c>
      <c r="D16" s="92">
        <v>29</v>
      </c>
      <c r="E16" s="92" t="s">
        <v>1173</v>
      </c>
      <c r="F16" s="92">
        <v>1</v>
      </c>
      <c r="G16" s="92"/>
      <c r="H16" s="92">
        <v>1</v>
      </c>
      <c r="I16" s="92">
        <v>20</v>
      </c>
      <c r="J16" s="35">
        <f t="shared" si="0"/>
        <v>120</v>
      </c>
      <c r="K16" s="92">
        <v>350</v>
      </c>
      <c r="L16" s="35">
        <f t="shared" si="1"/>
        <v>42000</v>
      </c>
      <c r="M16" s="92">
        <v>1</v>
      </c>
      <c r="N16" s="92"/>
      <c r="O16" s="92"/>
      <c r="P16" s="92"/>
      <c r="Q16" s="92"/>
      <c r="R16" s="92"/>
      <c r="S16" s="92"/>
      <c r="T16" s="35">
        <f t="shared" si="2"/>
        <v>0</v>
      </c>
      <c r="U16" s="92"/>
      <c r="V16" s="92"/>
      <c r="W16" s="35">
        <f t="shared" si="3"/>
        <v>0</v>
      </c>
      <c r="X16" s="35">
        <f t="shared" si="4"/>
        <v>42000</v>
      </c>
      <c r="Y16" s="92">
        <v>0</v>
      </c>
      <c r="Z16" s="92">
        <v>0</v>
      </c>
      <c r="AA16" s="92">
        <v>42000</v>
      </c>
      <c r="AB16" s="92">
        <v>0.01</v>
      </c>
    </row>
    <row r="17" spans="1:28" s="3" customFormat="1" ht="20.25" customHeight="1" x14ac:dyDescent="0.2">
      <c r="A17" s="92"/>
      <c r="B17" s="92" t="s">
        <v>24</v>
      </c>
      <c r="C17" s="92"/>
      <c r="D17" s="92"/>
      <c r="E17" s="92" t="s">
        <v>1173</v>
      </c>
      <c r="F17" s="92">
        <v>1</v>
      </c>
      <c r="G17" s="92">
        <v>4</v>
      </c>
      <c r="H17" s="92">
        <v>2</v>
      </c>
      <c r="I17" s="92"/>
      <c r="J17" s="35">
        <f t="shared" si="0"/>
        <v>1800</v>
      </c>
      <c r="K17" s="92">
        <v>75</v>
      </c>
      <c r="L17" s="35">
        <f t="shared" si="1"/>
        <v>135000</v>
      </c>
      <c r="M17" s="92">
        <v>1</v>
      </c>
      <c r="N17" s="92"/>
      <c r="O17" s="92"/>
      <c r="P17" s="92"/>
      <c r="Q17" s="92"/>
      <c r="R17" s="92"/>
      <c r="S17" s="92"/>
      <c r="T17" s="35">
        <f t="shared" si="2"/>
        <v>0</v>
      </c>
      <c r="U17" s="92"/>
      <c r="V17" s="92"/>
      <c r="W17" s="35">
        <f t="shared" si="3"/>
        <v>0</v>
      </c>
      <c r="X17" s="35">
        <f t="shared" si="4"/>
        <v>135000</v>
      </c>
      <c r="Y17" s="92">
        <v>0</v>
      </c>
      <c r="Z17" s="92">
        <v>0</v>
      </c>
      <c r="AA17" s="92">
        <v>135000</v>
      </c>
      <c r="AB17" s="92">
        <v>0.01</v>
      </c>
    </row>
    <row r="18" spans="1:28" s="3" customFormat="1" ht="20.25" customHeight="1" x14ac:dyDescent="0.2">
      <c r="A18" s="92"/>
      <c r="B18" s="92" t="s">
        <v>24</v>
      </c>
      <c r="C18" s="92"/>
      <c r="D18" s="92"/>
      <c r="E18" s="92" t="s">
        <v>1173</v>
      </c>
      <c r="F18" s="92">
        <v>1</v>
      </c>
      <c r="G18" s="92">
        <v>10</v>
      </c>
      <c r="H18" s="92"/>
      <c r="I18" s="92"/>
      <c r="J18" s="35">
        <f t="shared" si="0"/>
        <v>4000</v>
      </c>
      <c r="K18" s="92">
        <v>75</v>
      </c>
      <c r="L18" s="35">
        <f t="shared" si="1"/>
        <v>300000</v>
      </c>
      <c r="M18" s="92">
        <v>1</v>
      </c>
      <c r="N18" s="92"/>
      <c r="O18" s="92"/>
      <c r="P18" s="92"/>
      <c r="Q18" s="92"/>
      <c r="R18" s="92"/>
      <c r="S18" s="92"/>
      <c r="T18" s="35">
        <f t="shared" si="2"/>
        <v>0</v>
      </c>
      <c r="U18" s="92"/>
      <c r="V18" s="92"/>
      <c r="W18" s="35">
        <f t="shared" si="3"/>
        <v>0</v>
      </c>
      <c r="X18" s="35">
        <f t="shared" si="4"/>
        <v>300000</v>
      </c>
      <c r="Y18" s="92">
        <v>0</v>
      </c>
      <c r="Z18" s="92">
        <v>0</v>
      </c>
      <c r="AA18" s="92">
        <v>300000</v>
      </c>
      <c r="AB18" s="92">
        <v>0.01</v>
      </c>
    </row>
    <row r="19" spans="1:28" s="3" customFormat="1" ht="20.25" customHeight="1" x14ac:dyDescent="0.2">
      <c r="A19" s="92"/>
      <c r="B19" s="92" t="s">
        <v>45</v>
      </c>
      <c r="C19" s="92">
        <v>97</v>
      </c>
      <c r="D19" s="92">
        <v>13</v>
      </c>
      <c r="E19" s="92" t="s">
        <v>1174</v>
      </c>
      <c r="F19" s="92">
        <v>2</v>
      </c>
      <c r="G19" s="92"/>
      <c r="H19" s="92"/>
      <c r="I19" s="92">
        <v>63</v>
      </c>
      <c r="J19" s="35">
        <f t="shared" si="0"/>
        <v>63</v>
      </c>
      <c r="K19" s="92">
        <v>75</v>
      </c>
      <c r="L19" s="35">
        <f t="shared" si="1"/>
        <v>4725</v>
      </c>
      <c r="M19" s="92">
        <v>2</v>
      </c>
      <c r="N19" s="92" t="s">
        <v>27</v>
      </c>
      <c r="O19" s="92" t="s">
        <v>35</v>
      </c>
      <c r="P19" s="92"/>
      <c r="Q19" s="92">
        <v>48</v>
      </c>
      <c r="R19" s="92"/>
      <c r="S19" s="92">
        <v>6400</v>
      </c>
      <c r="T19" s="35">
        <f t="shared" si="2"/>
        <v>307200</v>
      </c>
      <c r="U19" s="92">
        <v>20</v>
      </c>
      <c r="V19" s="39">
        <f>T19*93%</f>
        <v>285696</v>
      </c>
      <c r="W19" s="35">
        <f t="shared" si="3"/>
        <v>21504</v>
      </c>
      <c r="X19" s="35">
        <f t="shared" si="4"/>
        <v>26229</v>
      </c>
      <c r="Y19" s="92">
        <v>0</v>
      </c>
      <c r="Z19" s="92">
        <v>0</v>
      </c>
      <c r="AA19" s="92">
        <v>26229</v>
      </c>
      <c r="AB19" s="92">
        <v>0.02</v>
      </c>
    </row>
    <row r="20" spans="1:28" s="3" customFormat="1" ht="20.25" customHeight="1" x14ac:dyDescent="0.2">
      <c r="A20" s="92"/>
      <c r="B20" s="92" t="s">
        <v>45</v>
      </c>
      <c r="C20" s="92">
        <v>3128</v>
      </c>
      <c r="D20" s="92">
        <v>36</v>
      </c>
      <c r="E20" s="92" t="s">
        <v>1174</v>
      </c>
      <c r="F20" s="92">
        <v>1</v>
      </c>
      <c r="G20" s="92">
        <v>28</v>
      </c>
      <c r="H20" s="92">
        <v>3</v>
      </c>
      <c r="I20" s="92">
        <v>80</v>
      </c>
      <c r="J20" s="35">
        <f t="shared" si="0"/>
        <v>11580</v>
      </c>
      <c r="K20" s="92">
        <v>75</v>
      </c>
      <c r="L20" s="35">
        <f t="shared" si="1"/>
        <v>868500</v>
      </c>
      <c r="M20" s="92">
        <v>1</v>
      </c>
      <c r="N20" s="92"/>
      <c r="O20" s="92"/>
      <c r="P20" s="92"/>
      <c r="Q20" s="92"/>
      <c r="R20" s="92"/>
      <c r="S20" s="92"/>
      <c r="T20" s="35">
        <f t="shared" si="2"/>
        <v>0</v>
      </c>
      <c r="U20" s="92"/>
      <c r="V20" s="92"/>
      <c r="W20" s="35">
        <f t="shared" si="3"/>
        <v>0</v>
      </c>
      <c r="X20" s="35">
        <f t="shared" si="4"/>
        <v>868500</v>
      </c>
      <c r="Y20" s="92">
        <v>0</v>
      </c>
      <c r="Z20" s="92">
        <v>0</v>
      </c>
      <c r="AA20" s="92">
        <v>868500</v>
      </c>
      <c r="AB20" s="92">
        <v>0.01</v>
      </c>
    </row>
    <row r="21" spans="1:28" s="3" customFormat="1" ht="20.25" customHeight="1" x14ac:dyDescent="0.2">
      <c r="A21" s="92"/>
      <c r="B21" s="92" t="s">
        <v>14</v>
      </c>
      <c r="C21" s="92">
        <v>4284</v>
      </c>
      <c r="D21" s="92">
        <v>68</v>
      </c>
      <c r="E21" s="92" t="s">
        <v>1174</v>
      </c>
      <c r="F21" s="92">
        <v>1</v>
      </c>
      <c r="G21" s="92">
        <v>5</v>
      </c>
      <c r="H21" s="92"/>
      <c r="I21" s="92">
        <v>33</v>
      </c>
      <c r="J21" s="35">
        <f t="shared" si="0"/>
        <v>2033</v>
      </c>
      <c r="K21" s="92">
        <v>75</v>
      </c>
      <c r="L21" s="35">
        <f t="shared" si="1"/>
        <v>152475</v>
      </c>
      <c r="M21" s="92">
        <v>1</v>
      </c>
      <c r="N21" s="92"/>
      <c r="O21" s="92"/>
      <c r="P21" s="92"/>
      <c r="Q21" s="92"/>
      <c r="R21" s="92"/>
      <c r="S21" s="92"/>
      <c r="T21" s="35">
        <f t="shared" si="2"/>
        <v>0</v>
      </c>
      <c r="U21" s="92"/>
      <c r="V21" s="92"/>
      <c r="W21" s="35">
        <f t="shared" si="3"/>
        <v>0</v>
      </c>
      <c r="X21" s="35">
        <f t="shared" si="4"/>
        <v>152475</v>
      </c>
      <c r="Y21" s="92">
        <v>0</v>
      </c>
      <c r="Z21" s="92">
        <v>50</v>
      </c>
      <c r="AA21" s="92">
        <v>0</v>
      </c>
      <c r="AB21" s="92">
        <v>0</v>
      </c>
    </row>
    <row r="22" spans="1:28" s="3" customFormat="1" ht="20.25" customHeight="1" x14ac:dyDescent="0.2">
      <c r="A22" s="92"/>
      <c r="B22" s="92" t="s">
        <v>24</v>
      </c>
      <c r="C22" s="92"/>
      <c r="D22" s="92"/>
      <c r="E22" s="92" t="s">
        <v>1174</v>
      </c>
      <c r="F22" s="92">
        <v>1</v>
      </c>
      <c r="G22" s="92">
        <v>11</v>
      </c>
      <c r="H22" s="92"/>
      <c r="I22" s="92">
        <v>33</v>
      </c>
      <c r="J22" s="35">
        <f t="shared" si="0"/>
        <v>4433</v>
      </c>
      <c r="K22" s="92">
        <v>75</v>
      </c>
      <c r="L22" s="35">
        <f t="shared" si="1"/>
        <v>332475</v>
      </c>
      <c r="M22" s="92">
        <v>1</v>
      </c>
      <c r="N22" s="92"/>
      <c r="O22" s="92"/>
      <c r="P22" s="92"/>
      <c r="Q22" s="92"/>
      <c r="R22" s="92"/>
      <c r="S22" s="92"/>
      <c r="T22" s="35">
        <f t="shared" si="2"/>
        <v>0</v>
      </c>
      <c r="U22" s="92"/>
      <c r="V22" s="92"/>
      <c r="W22" s="35">
        <f t="shared" si="3"/>
        <v>0</v>
      </c>
      <c r="X22" s="35">
        <f t="shared" si="4"/>
        <v>332475</v>
      </c>
      <c r="Y22" s="92">
        <v>0</v>
      </c>
      <c r="Z22" s="92">
        <v>0</v>
      </c>
      <c r="AA22" s="92">
        <v>332475</v>
      </c>
      <c r="AB22" s="92">
        <v>0.01</v>
      </c>
    </row>
    <row r="23" spans="1:28" s="3" customFormat="1" ht="20.25" customHeight="1" x14ac:dyDescent="0.2">
      <c r="A23" s="92"/>
      <c r="B23" s="92" t="s">
        <v>14</v>
      </c>
      <c r="C23" s="92">
        <v>2996</v>
      </c>
      <c r="D23" s="92">
        <v>16</v>
      </c>
      <c r="E23" s="92" t="s">
        <v>1175</v>
      </c>
      <c r="F23" s="92">
        <v>2</v>
      </c>
      <c r="G23" s="92"/>
      <c r="H23" s="92">
        <v>2</v>
      </c>
      <c r="I23" s="92">
        <v>15</v>
      </c>
      <c r="J23" s="35">
        <f t="shared" si="0"/>
        <v>215</v>
      </c>
      <c r="K23" s="92">
        <v>350</v>
      </c>
      <c r="L23" s="35">
        <f t="shared" si="1"/>
        <v>75250</v>
      </c>
      <c r="M23" s="92">
        <v>2</v>
      </c>
      <c r="N23" s="92" t="s">
        <v>27</v>
      </c>
      <c r="O23" s="92" t="s">
        <v>16</v>
      </c>
      <c r="P23" s="92"/>
      <c r="Q23" s="92">
        <v>108</v>
      </c>
      <c r="R23" s="92"/>
      <c r="S23" s="92">
        <v>6400</v>
      </c>
      <c r="T23" s="35">
        <f t="shared" si="2"/>
        <v>691200</v>
      </c>
      <c r="U23" s="92">
        <v>20</v>
      </c>
      <c r="V23" s="39">
        <f>T23*75%</f>
        <v>518400</v>
      </c>
      <c r="W23" s="35">
        <f t="shared" si="3"/>
        <v>172800</v>
      </c>
      <c r="X23" s="35">
        <f t="shared" si="4"/>
        <v>248050</v>
      </c>
      <c r="Y23" s="92">
        <v>0</v>
      </c>
      <c r="Z23" s="92">
        <v>50</v>
      </c>
      <c r="AA23" s="92">
        <v>0</v>
      </c>
      <c r="AB23" s="92">
        <v>0</v>
      </c>
    </row>
    <row r="24" spans="1:28" s="3" customFormat="1" ht="20.25" customHeight="1" x14ac:dyDescent="0.2">
      <c r="A24" s="92"/>
      <c r="B24" s="92" t="s">
        <v>45</v>
      </c>
      <c r="C24" s="92">
        <v>3144</v>
      </c>
      <c r="D24" s="92">
        <v>53</v>
      </c>
      <c r="E24" s="92" t="s">
        <v>1175</v>
      </c>
      <c r="F24" s="92">
        <v>1</v>
      </c>
      <c r="G24" s="92">
        <v>20</v>
      </c>
      <c r="H24" s="92"/>
      <c r="I24" s="92"/>
      <c r="J24" s="35">
        <f t="shared" si="0"/>
        <v>8000</v>
      </c>
      <c r="K24" s="92">
        <v>75</v>
      </c>
      <c r="L24" s="35">
        <f t="shared" si="1"/>
        <v>600000</v>
      </c>
      <c r="M24" s="92">
        <v>1</v>
      </c>
      <c r="N24" s="92"/>
      <c r="O24" s="92"/>
      <c r="P24" s="92"/>
      <c r="Q24" s="92"/>
      <c r="R24" s="92"/>
      <c r="S24" s="92"/>
      <c r="T24" s="35">
        <f t="shared" si="2"/>
        <v>0</v>
      </c>
      <c r="U24" s="92"/>
      <c r="V24" s="92"/>
      <c r="W24" s="35">
        <f t="shared" si="3"/>
        <v>0</v>
      </c>
      <c r="X24" s="35">
        <f t="shared" si="4"/>
        <v>600000</v>
      </c>
      <c r="Y24" s="92">
        <v>0</v>
      </c>
      <c r="Z24" s="92">
        <v>0</v>
      </c>
      <c r="AA24" s="92">
        <v>600000</v>
      </c>
      <c r="AB24" s="92">
        <v>0.01</v>
      </c>
    </row>
    <row r="25" spans="1:28" s="3" customFormat="1" ht="20.25" customHeight="1" x14ac:dyDescent="0.2">
      <c r="A25" s="92"/>
      <c r="B25" s="92" t="s">
        <v>45</v>
      </c>
      <c r="C25" s="92">
        <v>3365</v>
      </c>
      <c r="D25" s="92">
        <v>72</v>
      </c>
      <c r="E25" s="92" t="s">
        <v>1175</v>
      </c>
      <c r="F25" s="92">
        <v>1</v>
      </c>
      <c r="G25" s="92">
        <v>17</v>
      </c>
      <c r="H25" s="92"/>
      <c r="I25" s="92">
        <v>45</v>
      </c>
      <c r="J25" s="35">
        <f t="shared" si="0"/>
        <v>6845</v>
      </c>
      <c r="K25" s="92">
        <v>75</v>
      </c>
      <c r="L25" s="35">
        <f t="shared" si="1"/>
        <v>513375</v>
      </c>
      <c r="M25" s="92">
        <v>1</v>
      </c>
      <c r="N25" s="92"/>
      <c r="O25" s="92"/>
      <c r="P25" s="92"/>
      <c r="Q25" s="92"/>
      <c r="R25" s="92"/>
      <c r="S25" s="92"/>
      <c r="T25" s="35">
        <f t="shared" si="2"/>
        <v>0</v>
      </c>
      <c r="U25" s="92"/>
      <c r="V25" s="92"/>
      <c r="W25" s="35">
        <f t="shared" si="3"/>
        <v>0</v>
      </c>
      <c r="X25" s="35">
        <f t="shared" si="4"/>
        <v>513375</v>
      </c>
      <c r="Y25" s="92">
        <v>0</v>
      </c>
      <c r="Z25" s="92">
        <v>0</v>
      </c>
      <c r="AA25" s="92">
        <v>513375</v>
      </c>
      <c r="AB25" s="92">
        <v>0.01</v>
      </c>
    </row>
    <row r="26" spans="1:28" s="3" customFormat="1" ht="20.25" customHeight="1" x14ac:dyDescent="0.2">
      <c r="A26" s="92"/>
      <c r="B26" s="92" t="s">
        <v>45</v>
      </c>
      <c r="C26" s="92">
        <v>86</v>
      </c>
      <c r="D26" s="92">
        <v>2</v>
      </c>
      <c r="E26" s="92" t="s">
        <v>1176</v>
      </c>
      <c r="F26" s="92">
        <v>2</v>
      </c>
      <c r="G26" s="92"/>
      <c r="H26" s="92">
        <v>2</v>
      </c>
      <c r="I26" s="92">
        <v>6</v>
      </c>
      <c r="J26" s="35">
        <f t="shared" si="0"/>
        <v>206</v>
      </c>
      <c r="K26" s="92">
        <v>350</v>
      </c>
      <c r="L26" s="35">
        <f t="shared" si="1"/>
        <v>72100</v>
      </c>
      <c r="M26" s="92">
        <v>2</v>
      </c>
      <c r="N26" s="92" t="s">
        <v>27</v>
      </c>
      <c r="O26" s="92" t="s">
        <v>55</v>
      </c>
      <c r="P26" s="92"/>
      <c r="Q26" s="92">
        <v>90</v>
      </c>
      <c r="R26" s="92"/>
      <c r="S26" s="92">
        <v>6400</v>
      </c>
      <c r="T26" s="35">
        <f t="shared" si="2"/>
        <v>576000</v>
      </c>
      <c r="U26" s="92">
        <v>10</v>
      </c>
      <c r="V26" s="39">
        <f>T26*10%</f>
        <v>57600</v>
      </c>
      <c r="W26" s="35">
        <f t="shared" si="3"/>
        <v>518400</v>
      </c>
      <c r="X26" s="35">
        <f t="shared" si="4"/>
        <v>590500</v>
      </c>
      <c r="Y26" s="92">
        <v>0</v>
      </c>
      <c r="Z26" s="92">
        <v>0</v>
      </c>
      <c r="AA26" s="92">
        <v>590500</v>
      </c>
      <c r="AB26" s="92">
        <v>0.02</v>
      </c>
    </row>
    <row r="27" spans="1:28" s="3" customFormat="1" ht="20.25" customHeight="1" x14ac:dyDescent="0.2">
      <c r="A27" s="92"/>
      <c r="B27" s="92" t="s">
        <v>14</v>
      </c>
      <c r="C27" s="92">
        <v>1948</v>
      </c>
      <c r="D27" s="92">
        <v>26</v>
      </c>
      <c r="E27" s="92" t="s">
        <v>1176</v>
      </c>
      <c r="F27" s="92">
        <v>1</v>
      </c>
      <c r="G27" s="92">
        <v>9</v>
      </c>
      <c r="H27" s="92">
        <v>2</v>
      </c>
      <c r="I27" s="92">
        <v>44</v>
      </c>
      <c r="J27" s="35">
        <f t="shared" si="0"/>
        <v>3844</v>
      </c>
      <c r="K27" s="92">
        <v>75</v>
      </c>
      <c r="L27" s="35">
        <f t="shared" si="1"/>
        <v>288300</v>
      </c>
      <c r="M27" s="92">
        <v>1</v>
      </c>
      <c r="N27" s="92"/>
      <c r="O27" s="92"/>
      <c r="P27" s="92"/>
      <c r="Q27" s="92"/>
      <c r="R27" s="92"/>
      <c r="S27" s="92"/>
      <c r="T27" s="35">
        <f t="shared" si="2"/>
        <v>0</v>
      </c>
      <c r="U27" s="92"/>
      <c r="V27" s="92"/>
      <c r="W27" s="35">
        <f t="shared" si="3"/>
        <v>0</v>
      </c>
      <c r="X27" s="35">
        <f t="shared" si="4"/>
        <v>288300</v>
      </c>
      <c r="Y27" s="92">
        <v>0</v>
      </c>
      <c r="Z27" s="92">
        <v>50</v>
      </c>
      <c r="AA27" s="92">
        <v>0</v>
      </c>
      <c r="AB27" s="92">
        <v>0</v>
      </c>
    </row>
    <row r="28" spans="1:28" s="3" customFormat="1" ht="20.25" customHeight="1" x14ac:dyDescent="0.2">
      <c r="A28" s="92"/>
      <c r="B28" s="92" t="s">
        <v>14</v>
      </c>
      <c r="C28" s="92">
        <v>1519</v>
      </c>
      <c r="D28" s="92">
        <v>25</v>
      </c>
      <c r="E28" s="92" t="s">
        <v>1176</v>
      </c>
      <c r="F28" s="92">
        <v>1</v>
      </c>
      <c r="G28" s="92">
        <v>23</v>
      </c>
      <c r="H28" s="92">
        <v>3</v>
      </c>
      <c r="I28" s="92">
        <v>30</v>
      </c>
      <c r="J28" s="35">
        <f t="shared" si="0"/>
        <v>9530</v>
      </c>
      <c r="K28" s="92">
        <v>75</v>
      </c>
      <c r="L28" s="35">
        <f t="shared" si="1"/>
        <v>714750</v>
      </c>
      <c r="M28" s="92">
        <v>1</v>
      </c>
      <c r="N28" s="92"/>
      <c r="O28" s="92"/>
      <c r="P28" s="92"/>
      <c r="Q28" s="92"/>
      <c r="R28" s="92"/>
      <c r="S28" s="92"/>
      <c r="T28" s="35">
        <f t="shared" si="2"/>
        <v>0</v>
      </c>
      <c r="U28" s="92"/>
      <c r="V28" s="92"/>
      <c r="W28" s="35">
        <f t="shared" si="3"/>
        <v>0</v>
      </c>
      <c r="X28" s="35">
        <f t="shared" si="4"/>
        <v>714750</v>
      </c>
      <c r="Y28" s="92">
        <v>0</v>
      </c>
      <c r="Z28" s="92">
        <v>50</v>
      </c>
      <c r="AA28" s="92">
        <v>0</v>
      </c>
      <c r="AB28" s="92">
        <v>0</v>
      </c>
    </row>
    <row r="29" spans="1:28" s="3" customFormat="1" ht="20.25" customHeight="1" x14ac:dyDescent="0.2">
      <c r="A29" s="92"/>
      <c r="B29" s="92" t="s">
        <v>14</v>
      </c>
      <c r="C29" s="92">
        <v>4136</v>
      </c>
      <c r="D29" s="92">
        <v>62</v>
      </c>
      <c r="E29" s="92" t="s">
        <v>1177</v>
      </c>
      <c r="F29" s="92">
        <v>2</v>
      </c>
      <c r="G29" s="92">
        <v>1</v>
      </c>
      <c r="H29" s="92"/>
      <c r="I29" s="92">
        <v>19</v>
      </c>
      <c r="J29" s="35">
        <f t="shared" si="0"/>
        <v>419</v>
      </c>
      <c r="K29" s="92">
        <v>310</v>
      </c>
      <c r="L29" s="35">
        <f t="shared" si="1"/>
        <v>129890</v>
      </c>
      <c r="M29" s="92">
        <v>2</v>
      </c>
      <c r="N29" s="92" t="s">
        <v>27</v>
      </c>
      <c r="O29" s="92" t="s">
        <v>35</v>
      </c>
      <c r="P29" s="92"/>
      <c r="Q29" s="92">
        <v>108</v>
      </c>
      <c r="R29" s="92"/>
      <c r="S29" s="92">
        <v>6400</v>
      </c>
      <c r="T29" s="35">
        <f t="shared" si="2"/>
        <v>691200</v>
      </c>
      <c r="U29" s="92">
        <v>20</v>
      </c>
      <c r="V29" s="39">
        <f>T29*93%</f>
        <v>642816</v>
      </c>
      <c r="W29" s="35">
        <f t="shared" si="3"/>
        <v>48384</v>
      </c>
      <c r="X29" s="35">
        <f t="shared" si="4"/>
        <v>178274</v>
      </c>
      <c r="Y29" s="92">
        <v>0</v>
      </c>
      <c r="Z29" s="92">
        <v>50</v>
      </c>
      <c r="AA29" s="92">
        <v>0</v>
      </c>
      <c r="AB29" s="92">
        <v>0</v>
      </c>
    </row>
    <row r="30" spans="1:28" s="3" customFormat="1" ht="20.25" customHeight="1" x14ac:dyDescent="0.2">
      <c r="A30" s="92"/>
      <c r="B30" s="92" t="s">
        <v>14</v>
      </c>
      <c r="C30" s="92">
        <v>4109</v>
      </c>
      <c r="D30" s="92">
        <v>57</v>
      </c>
      <c r="E30" s="92" t="s">
        <v>1177</v>
      </c>
      <c r="F30" s="92">
        <v>1</v>
      </c>
      <c r="G30" s="92">
        <v>10</v>
      </c>
      <c r="H30" s="92">
        <v>2</v>
      </c>
      <c r="I30" s="92">
        <v>71</v>
      </c>
      <c r="J30" s="35">
        <f t="shared" si="0"/>
        <v>4271</v>
      </c>
      <c r="K30" s="92">
        <v>75</v>
      </c>
      <c r="L30" s="35">
        <f t="shared" si="1"/>
        <v>320325</v>
      </c>
      <c r="M30" s="92">
        <v>1</v>
      </c>
      <c r="N30" s="92"/>
      <c r="O30" s="92"/>
      <c r="P30" s="92"/>
      <c r="Q30" s="92"/>
      <c r="R30" s="92"/>
      <c r="S30" s="92"/>
      <c r="T30" s="35">
        <f t="shared" si="2"/>
        <v>0</v>
      </c>
      <c r="U30" s="92"/>
      <c r="V30" s="92"/>
      <c r="W30" s="35">
        <f t="shared" si="3"/>
        <v>0</v>
      </c>
      <c r="X30" s="35">
        <f t="shared" si="4"/>
        <v>320325</v>
      </c>
      <c r="Y30" s="92">
        <v>0</v>
      </c>
      <c r="Z30" s="92">
        <v>50</v>
      </c>
      <c r="AA30" s="92">
        <v>0</v>
      </c>
      <c r="AB30" s="92">
        <v>0</v>
      </c>
    </row>
    <row r="31" spans="1:28" s="3" customFormat="1" ht="20.25" customHeight="1" x14ac:dyDescent="0.2">
      <c r="A31" s="92"/>
      <c r="B31" s="92" t="s">
        <v>14</v>
      </c>
      <c r="C31" s="92">
        <v>4567</v>
      </c>
      <c r="D31" s="92">
        <v>71</v>
      </c>
      <c r="E31" s="92" t="s">
        <v>1177</v>
      </c>
      <c r="F31" s="92">
        <v>1</v>
      </c>
      <c r="G31" s="92"/>
      <c r="H31" s="92">
        <v>1</v>
      </c>
      <c r="I31" s="92">
        <v>19</v>
      </c>
      <c r="J31" s="35">
        <f t="shared" si="0"/>
        <v>119</v>
      </c>
      <c r="K31" s="92">
        <v>75</v>
      </c>
      <c r="L31" s="35">
        <f t="shared" si="1"/>
        <v>8925</v>
      </c>
      <c r="M31" s="92">
        <v>1</v>
      </c>
      <c r="N31" s="92"/>
      <c r="O31" s="92"/>
      <c r="P31" s="92"/>
      <c r="Q31" s="92"/>
      <c r="R31" s="92"/>
      <c r="S31" s="92"/>
      <c r="T31" s="35">
        <f t="shared" si="2"/>
        <v>0</v>
      </c>
      <c r="U31" s="92"/>
      <c r="V31" s="92"/>
      <c r="W31" s="35">
        <f t="shared" si="3"/>
        <v>0</v>
      </c>
      <c r="X31" s="35">
        <f t="shared" si="4"/>
        <v>8925</v>
      </c>
      <c r="Y31" s="92">
        <v>0</v>
      </c>
      <c r="Z31" s="92">
        <v>50</v>
      </c>
      <c r="AA31" s="92">
        <v>0</v>
      </c>
      <c r="AB31" s="92">
        <v>0</v>
      </c>
    </row>
    <row r="32" spans="1:28" s="3" customFormat="1" ht="20.25" customHeight="1" x14ac:dyDescent="0.2">
      <c r="A32" s="92"/>
      <c r="B32" s="92" t="s">
        <v>45</v>
      </c>
      <c r="C32" s="92">
        <v>765</v>
      </c>
      <c r="D32" s="92">
        <v>14</v>
      </c>
      <c r="E32" s="92" t="s">
        <v>1178</v>
      </c>
      <c r="F32" s="92">
        <v>2</v>
      </c>
      <c r="G32" s="92"/>
      <c r="H32" s="92">
        <v>1</v>
      </c>
      <c r="I32" s="92">
        <v>50</v>
      </c>
      <c r="J32" s="35">
        <f t="shared" si="0"/>
        <v>150</v>
      </c>
      <c r="K32" s="92">
        <v>350</v>
      </c>
      <c r="L32" s="35">
        <f t="shared" si="1"/>
        <v>52500</v>
      </c>
      <c r="M32" s="92">
        <v>2</v>
      </c>
      <c r="N32" s="92" t="s">
        <v>27</v>
      </c>
      <c r="O32" s="92" t="s">
        <v>55</v>
      </c>
      <c r="P32" s="92"/>
      <c r="Q32" s="92">
        <v>72</v>
      </c>
      <c r="R32" s="92"/>
      <c r="S32" s="92">
        <v>6400</v>
      </c>
      <c r="T32" s="35">
        <f t="shared" si="2"/>
        <v>460800</v>
      </c>
      <c r="U32" s="92">
        <v>10</v>
      </c>
      <c r="V32" s="39">
        <f>T32*10%</f>
        <v>46080</v>
      </c>
      <c r="W32" s="35">
        <f t="shared" si="3"/>
        <v>414720</v>
      </c>
      <c r="X32" s="35">
        <f t="shared" si="4"/>
        <v>467220</v>
      </c>
      <c r="Y32" s="92">
        <v>0</v>
      </c>
      <c r="Z32" s="92">
        <v>0</v>
      </c>
      <c r="AA32" s="92">
        <v>467220</v>
      </c>
      <c r="AB32" s="92">
        <v>0.02</v>
      </c>
    </row>
    <row r="33" spans="1:28" s="3" customFormat="1" ht="20.25" customHeight="1" x14ac:dyDescent="0.2">
      <c r="A33" s="92"/>
      <c r="B33" s="92" t="s">
        <v>45</v>
      </c>
      <c r="C33" s="92">
        <v>89</v>
      </c>
      <c r="D33" s="92">
        <v>5</v>
      </c>
      <c r="E33" s="92" t="s">
        <v>1179</v>
      </c>
      <c r="F33" s="92">
        <v>2</v>
      </c>
      <c r="G33" s="92">
        <v>1</v>
      </c>
      <c r="H33" s="92"/>
      <c r="I33" s="92">
        <v>18</v>
      </c>
      <c r="J33" s="35">
        <f t="shared" si="0"/>
        <v>418</v>
      </c>
      <c r="K33" s="92">
        <v>350</v>
      </c>
      <c r="L33" s="35">
        <f t="shared" si="1"/>
        <v>146300</v>
      </c>
      <c r="M33" s="92">
        <v>2</v>
      </c>
      <c r="N33" s="92" t="s">
        <v>27</v>
      </c>
      <c r="O33" s="92" t="s">
        <v>16</v>
      </c>
      <c r="P33" s="92"/>
      <c r="Q33" s="92">
        <v>120</v>
      </c>
      <c r="R33" s="92"/>
      <c r="S33" s="92">
        <v>6400</v>
      </c>
      <c r="T33" s="35">
        <f t="shared" si="2"/>
        <v>768000</v>
      </c>
      <c r="U33" s="92">
        <v>15</v>
      </c>
      <c r="V33" s="39">
        <f>T33*50%</f>
        <v>384000</v>
      </c>
      <c r="W33" s="35">
        <f t="shared" si="3"/>
        <v>384000</v>
      </c>
      <c r="X33" s="35">
        <f t="shared" si="4"/>
        <v>530300</v>
      </c>
      <c r="Y33" s="92">
        <v>0</v>
      </c>
      <c r="Z33" s="92">
        <v>0</v>
      </c>
      <c r="AA33" s="92">
        <v>530300</v>
      </c>
      <c r="AB33" s="92">
        <v>0.02</v>
      </c>
    </row>
    <row r="34" spans="1:28" s="3" customFormat="1" ht="20.25" customHeight="1" x14ac:dyDescent="0.2">
      <c r="A34" s="92"/>
      <c r="B34" s="92" t="s">
        <v>45</v>
      </c>
      <c r="C34" s="92">
        <v>3134</v>
      </c>
      <c r="D34" s="92">
        <v>42</v>
      </c>
      <c r="E34" s="92" t="s">
        <v>1179</v>
      </c>
      <c r="F34" s="92">
        <v>1</v>
      </c>
      <c r="G34" s="92">
        <v>25</v>
      </c>
      <c r="H34" s="92">
        <v>3</v>
      </c>
      <c r="I34" s="92">
        <v>30</v>
      </c>
      <c r="J34" s="35">
        <f t="shared" si="0"/>
        <v>10330</v>
      </c>
      <c r="K34" s="92">
        <v>75</v>
      </c>
      <c r="L34" s="35">
        <f t="shared" si="1"/>
        <v>774750</v>
      </c>
      <c r="M34" s="92">
        <v>1</v>
      </c>
      <c r="N34" s="92"/>
      <c r="O34" s="92"/>
      <c r="P34" s="92"/>
      <c r="Q34" s="92"/>
      <c r="R34" s="92"/>
      <c r="S34" s="92"/>
      <c r="T34" s="35">
        <f t="shared" si="2"/>
        <v>0</v>
      </c>
      <c r="U34" s="92"/>
      <c r="V34" s="92"/>
      <c r="W34" s="35">
        <f t="shared" si="3"/>
        <v>0</v>
      </c>
      <c r="X34" s="35">
        <f t="shared" si="4"/>
        <v>774750</v>
      </c>
      <c r="Y34" s="92">
        <v>0</v>
      </c>
      <c r="Z34" s="92">
        <v>0</v>
      </c>
      <c r="AA34" s="92">
        <v>774750</v>
      </c>
      <c r="AB34" s="92">
        <v>0.01</v>
      </c>
    </row>
    <row r="35" spans="1:28" s="3" customFormat="1" ht="20.25" customHeight="1" x14ac:dyDescent="0.2">
      <c r="A35" s="92"/>
      <c r="B35" s="92" t="s">
        <v>45</v>
      </c>
      <c r="C35" s="92">
        <v>2994</v>
      </c>
      <c r="D35" s="92">
        <v>64</v>
      </c>
      <c r="E35" s="92" t="s">
        <v>1179</v>
      </c>
      <c r="F35" s="92">
        <v>1</v>
      </c>
      <c r="G35" s="92">
        <v>13</v>
      </c>
      <c r="H35" s="92">
        <v>3</v>
      </c>
      <c r="I35" s="92">
        <v>10</v>
      </c>
      <c r="J35" s="35">
        <f t="shared" si="0"/>
        <v>5510</v>
      </c>
      <c r="K35" s="92">
        <v>75</v>
      </c>
      <c r="L35" s="35">
        <f t="shared" si="1"/>
        <v>413250</v>
      </c>
      <c r="M35" s="92">
        <v>1</v>
      </c>
      <c r="N35" s="92"/>
      <c r="O35" s="92"/>
      <c r="P35" s="92"/>
      <c r="Q35" s="92"/>
      <c r="R35" s="92"/>
      <c r="S35" s="92"/>
      <c r="T35" s="35">
        <f t="shared" si="2"/>
        <v>0</v>
      </c>
      <c r="U35" s="92"/>
      <c r="V35" s="92"/>
      <c r="W35" s="35">
        <f t="shared" si="3"/>
        <v>0</v>
      </c>
      <c r="X35" s="35">
        <f t="shared" si="4"/>
        <v>413250</v>
      </c>
      <c r="Y35" s="92">
        <v>0</v>
      </c>
      <c r="Z35" s="92">
        <v>0</v>
      </c>
      <c r="AA35" s="92">
        <v>413250</v>
      </c>
      <c r="AB35" s="92">
        <v>0.01</v>
      </c>
    </row>
    <row r="36" spans="1:28" s="3" customFormat="1" ht="20.25" customHeight="1" x14ac:dyDescent="0.2">
      <c r="A36" s="92"/>
      <c r="B36" s="92" t="s">
        <v>45</v>
      </c>
      <c r="C36" s="92">
        <v>105</v>
      </c>
      <c r="D36" s="92">
        <v>21</v>
      </c>
      <c r="E36" s="92" t="s">
        <v>1179</v>
      </c>
      <c r="F36" s="92">
        <v>1</v>
      </c>
      <c r="G36" s="92"/>
      <c r="H36" s="92">
        <v>1</v>
      </c>
      <c r="I36" s="92">
        <v>21</v>
      </c>
      <c r="J36" s="35">
        <f t="shared" si="0"/>
        <v>121</v>
      </c>
      <c r="K36" s="92">
        <v>350</v>
      </c>
      <c r="L36" s="35">
        <f t="shared" si="1"/>
        <v>42350</v>
      </c>
      <c r="M36" s="92">
        <v>1</v>
      </c>
      <c r="N36" s="92"/>
      <c r="O36" s="92"/>
      <c r="P36" s="92"/>
      <c r="Q36" s="92"/>
      <c r="R36" s="92"/>
      <c r="S36" s="92"/>
      <c r="T36" s="35">
        <f t="shared" si="2"/>
        <v>0</v>
      </c>
      <c r="U36" s="92"/>
      <c r="V36" s="92"/>
      <c r="W36" s="35">
        <f t="shared" si="3"/>
        <v>0</v>
      </c>
      <c r="X36" s="35">
        <f t="shared" si="4"/>
        <v>42350</v>
      </c>
      <c r="Y36" s="92">
        <v>0</v>
      </c>
      <c r="Z36" s="92">
        <v>0</v>
      </c>
      <c r="AA36" s="92">
        <v>42350</v>
      </c>
      <c r="AB36" s="92">
        <v>0.01</v>
      </c>
    </row>
    <row r="37" spans="1:28" s="3" customFormat="1" ht="20.25" customHeight="1" x14ac:dyDescent="0.2">
      <c r="A37" s="92"/>
      <c r="B37" s="92" t="s">
        <v>45</v>
      </c>
      <c r="C37" s="92">
        <v>138</v>
      </c>
      <c r="D37" s="92">
        <v>54</v>
      </c>
      <c r="E37" s="92" t="s">
        <v>1179</v>
      </c>
      <c r="F37" s="92">
        <v>1</v>
      </c>
      <c r="G37" s="92"/>
      <c r="H37" s="92"/>
      <c r="I37" s="92">
        <v>65</v>
      </c>
      <c r="J37" s="35">
        <f t="shared" si="0"/>
        <v>65</v>
      </c>
      <c r="K37" s="92">
        <v>350</v>
      </c>
      <c r="L37" s="35">
        <f t="shared" si="1"/>
        <v>22750</v>
      </c>
      <c r="M37" s="92">
        <v>1</v>
      </c>
      <c r="N37" s="92"/>
      <c r="O37" s="92"/>
      <c r="P37" s="92"/>
      <c r="Q37" s="92"/>
      <c r="R37" s="92"/>
      <c r="S37" s="92"/>
      <c r="T37" s="35">
        <f t="shared" si="2"/>
        <v>0</v>
      </c>
      <c r="U37" s="92"/>
      <c r="V37" s="92"/>
      <c r="W37" s="35">
        <f t="shared" si="3"/>
        <v>0</v>
      </c>
      <c r="X37" s="35">
        <f t="shared" si="4"/>
        <v>22750</v>
      </c>
      <c r="Y37" s="92">
        <v>0</v>
      </c>
      <c r="Z37" s="92">
        <v>0</v>
      </c>
      <c r="AA37" s="92">
        <v>22750</v>
      </c>
      <c r="AB37" s="92">
        <v>0.01</v>
      </c>
    </row>
    <row r="38" spans="1:28" s="3" customFormat="1" ht="20.25" customHeight="1" x14ac:dyDescent="0.2">
      <c r="A38" s="92"/>
      <c r="B38" s="92" t="s">
        <v>45</v>
      </c>
      <c r="C38" s="92">
        <v>114</v>
      </c>
      <c r="D38" s="92">
        <v>30</v>
      </c>
      <c r="E38" s="92" t="s">
        <v>1179</v>
      </c>
      <c r="F38" s="92">
        <v>1</v>
      </c>
      <c r="G38" s="92"/>
      <c r="H38" s="92"/>
      <c r="I38" s="92">
        <v>83</v>
      </c>
      <c r="J38" s="35">
        <f t="shared" si="0"/>
        <v>83</v>
      </c>
      <c r="K38" s="92">
        <v>350</v>
      </c>
      <c r="L38" s="35">
        <f t="shared" si="1"/>
        <v>29050</v>
      </c>
      <c r="M38" s="92">
        <v>1</v>
      </c>
      <c r="N38" s="92"/>
      <c r="O38" s="92"/>
      <c r="P38" s="92"/>
      <c r="Q38" s="92"/>
      <c r="R38" s="92"/>
      <c r="S38" s="92"/>
      <c r="T38" s="35">
        <f t="shared" si="2"/>
        <v>0</v>
      </c>
      <c r="U38" s="92"/>
      <c r="V38" s="92"/>
      <c r="W38" s="35">
        <f t="shared" si="3"/>
        <v>0</v>
      </c>
      <c r="X38" s="35">
        <f t="shared" si="4"/>
        <v>29050</v>
      </c>
      <c r="Y38" s="92">
        <v>0</v>
      </c>
      <c r="Z38" s="92">
        <v>0</v>
      </c>
      <c r="AA38" s="92">
        <v>29050</v>
      </c>
      <c r="AB38" s="92">
        <v>0.01</v>
      </c>
    </row>
    <row r="39" spans="1:28" s="3" customFormat="1" ht="20.25" customHeight="1" x14ac:dyDescent="0.2">
      <c r="A39" s="92"/>
      <c r="B39" s="92" t="s">
        <v>24</v>
      </c>
      <c r="C39" s="92"/>
      <c r="D39" s="92"/>
      <c r="E39" s="92" t="s">
        <v>1179</v>
      </c>
      <c r="F39" s="92">
        <v>1</v>
      </c>
      <c r="G39" s="92">
        <v>2</v>
      </c>
      <c r="H39" s="92"/>
      <c r="I39" s="92"/>
      <c r="J39" s="35">
        <f t="shared" si="0"/>
        <v>800</v>
      </c>
      <c r="K39" s="92">
        <v>75</v>
      </c>
      <c r="L39" s="35">
        <f t="shared" si="1"/>
        <v>60000</v>
      </c>
      <c r="M39" s="92">
        <v>1</v>
      </c>
      <c r="N39" s="92"/>
      <c r="O39" s="92"/>
      <c r="P39" s="92"/>
      <c r="Q39" s="92"/>
      <c r="R39" s="92"/>
      <c r="S39" s="92"/>
      <c r="T39" s="35">
        <f t="shared" si="2"/>
        <v>0</v>
      </c>
      <c r="U39" s="92"/>
      <c r="V39" s="92"/>
      <c r="W39" s="35">
        <f t="shared" si="3"/>
        <v>0</v>
      </c>
      <c r="X39" s="35">
        <f t="shared" si="4"/>
        <v>60000</v>
      </c>
      <c r="Y39" s="92">
        <v>0</v>
      </c>
      <c r="Z39" s="92">
        <v>0</v>
      </c>
      <c r="AA39" s="92">
        <v>60000</v>
      </c>
      <c r="AB39" s="92">
        <v>0.01</v>
      </c>
    </row>
    <row r="40" spans="1:28" s="3" customFormat="1" ht="20.25" customHeight="1" x14ac:dyDescent="0.2">
      <c r="A40" s="92"/>
      <c r="B40" s="92" t="s">
        <v>24</v>
      </c>
      <c r="C40" s="92"/>
      <c r="D40" s="92"/>
      <c r="E40" s="92" t="s">
        <v>1179</v>
      </c>
      <c r="F40" s="92">
        <v>1</v>
      </c>
      <c r="G40" s="92">
        <v>5</v>
      </c>
      <c r="H40" s="92"/>
      <c r="I40" s="92"/>
      <c r="J40" s="35">
        <f t="shared" si="0"/>
        <v>2000</v>
      </c>
      <c r="K40" s="92">
        <v>75</v>
      </c>
      <c r="L40" s="35">
        <f t="shared" si="1"/>
        <v>150000</v>
      </c>
      <c r="M40" s="92">
        <v>1</v>
      </c>
      <c r="N40" s="92"/>
      <c r="O40" s="92"/>
      <c r="P40" s="92"/>
      <c r="Q40" s="92"/>
      <c r="R40" s="92"/>
      <c r="S40" s="92"/>
      <c r="T40" s="35">
        <f t="shared" si="2"/>
        <v>0</v>
      </c>
      <c r="U40" s="92"/>
      <c r="V40" s="92"/>
      <c r="W40" s="35">
        <f t="shared" si="3"/>
        <v>0</v>
      </c>
      <c r="X40" s="35">
        <f t="shared" si="4"/>
        <v>150000</v>
      </c>
      <c r="Y40" s="92">
        <v>0</v>
      </c>
      <c r="Z40" s="92">
        <v>0</v>
      </c>
      <c r="AA40" s="92">
        <v>150000</v>
      </c>
      <c r="AB40" s="92">
        <v>0.01</v>
      </c>
    </row>
    <row r="41" spans="1:28" s="3" customFormat="1" ht="20.25" customHeight="1" x14ac:dyDescent="0.2">
      <c r="A41" s="92"/>
      <c r="B41" s="33" t="s">
        <v>1180</v>
      </c>
      <c r="C41" s="92"/>
      <c r="D41" s="92"/>
      <c r="E41" s="92" t="s">
        <v>1181</v>
      </c>
      <c r="F41" s="92">
        <v>2</v>
      </c>
      <c r="G41" s="92"/>
      <c r="H41" s="92"/>
      <c r="I41" s="92"/>
      <c r="J41" s="35">
        <f t="shared" si="0"/>
        <v>0</v>
      </c>
      <c r="K41" s="92"/>
      <c r="L41" s="35">
        <f t="shared" si="1"/>
        <v>0</v>
      </c>
      <c r="M41" s="92">
        <v>2</v>
      </c>
      <c r="N41" s="92" t="s">
        <v>27</v>
      </c>
      <c r="O41" s="92" t="s">
        <v>55</v>
      </c>
      <c r="P41" s="92"/>
      <c r="Q41" s="92">
        <v>54</v>
      </c>
      <c r="R41" s="92"/>
      <c r="S41" s="92">
        <v>6400</v>
      </c>
      <c r="T41" s="35">
        <f t="shared" si="2"/>
        <v>345600</v>
      </c>
      <c r="U41" s="92">
        <v>20</v>
      </c>
      <c r="V41" s="39">
        <f>T41*30%</f>
        <v>103680</v>
      </c>
      <c r="W41" s="35">
        <f t="shared" si="3"/>
        <v>241920</v>
      </c>
      <c r="X41" s="35">
        <f t="shared" si="4"/>
        <v>241920</v>
      </c>
      <c r="Y41" s="92">
        <v>0</v>
      </c>
      <c r="Z41" s="92">
        <v>0</v>
      </c>
      <c r="AA41" s="92">
        <v>241920</v>
      </c>
      <c r="AB41" s="92">
        <v>0.02</v>
      </c>
    </row>
    <row r="42" spans="1:28" s="3" customFormat="1" ht="20.25" customHeight="1" x14ac:dyDescent="0.2">
      <c r="A42" s="92"/>
      <c r="B42" s="92" t="s">
        <v>14</v>
      </c>
      <c r="C42" s="92">
        <v>103</v>
      </c>
      <c r="D42" s="92">
        <v>19</v>
      </c>
      <c r="E42" s="92" t="s">
        <v>1182</v>
      </c>
      <c r="F42" s="92">
        <v>2</v>
      </c>
      <c r="G42" s="92">
        <v>1</v>
      </c>
      <c r="H42" s="92">
        <v>2</v>
      </c>
      <c r="I42" s="92">
        <v>9</v>
      </c>
      <c r="J42" s="35">
        <f t="shared" si="0"/>
        <v>609</v>
      </c>
      <c r="K42" s="92">
        <v>310</v>
      </c>
      <c r="L42" s="35">
        <f t="shared" si="1"/>
        <v>188790</v>
      </c>
      <c r="M42" s="92">
        <v>2</v>
      </c>
      <c r="N42" s="92" t="s">
        <v>27</v>
      </c>
      <c r="O42" s="92" t="s">
        <v>16</v>
      </c>
      <c r="P42" s="92"/>
      <c r="Q42" s="92">
        <v>72</v>
      </c>
      <c r="R42" s="92"/>
      <c r="S42" s="92">
        <v>6400</v>
      </c>
      <c r="T42" s="35">
        <f t="shared" si="2"/>
        <v>460800</v>
      </c>
      <c r="U42" s="92">
        <v>15</v>
      </c>
      <c r="V42" s="39">
        <f>T42*50%</f>
        <v>230400</v>
      </c>
      <c r="W42" s="35">
        <f t="shared" si="3"/>
        <v>230400</v>
      </c>
      <c r="X42" s="35">
        <f t="shared" si="4"/>
        <v>419190</v>
      </c>
      <c r="Y42" s="92">
        <v>0</v>
      </c>
      <c r="Z42" s="92">
        <v>50</v>
      </c>
      <c r="AA42" s="92">
        <v>0</v>
      </c>
      <c r="AB42" s="92">
        <v>0</v>
      </c>
    </row>
    <row r="43" spans="1:28" s="3" customFormat="1" ht="20.25" customHeight="1" x14ac:dyDescent="0.2">
      <c r="A43" s="92"/>
      <c r="B43" s="92" t="s">
        <v>14</v>
      </c>
      <c r="C43" s="92">
        <v>4714</v>
      </c>
      <c r="D43" s="92">
        <v>78</v>
      </c>
      <c r="E43" s="92" t="s">
        <v>1182</v>
      </c>
      <c r="F43" s="92">
        <v>1</v>
      </c>
      <c r="G43" s="92">
        <v>15</v>
      </c>
      <c r="H43" s="92">
        <v>3</v>
      </c>
      <c r="I43" s="92">
        <v>75</v>
      </c>
      <c r="J43" s="35">
        <f t="shared" si="0"/>
        <v>6375</v>
      </c>
      <c r="K43" s="92">
        <v>320</v>
      </c>
      <c r="L43" s="35">
        <f t="shared" si="1"/>
        <v>2040000</v>
      </c>
      <c r="M43" s="92">
        <v>1</v>
      </c>
      <c r="N43" s="92"/>
      <c r="O43" s="92"/>
      <c r="P43" s="92"/>
      <c r="Q43" s="92"/>
      <c r="R43" s="92"/>
      <c r="S43" s="92"/>
      <c r="T43" s="35">
        <f t="shared" si="2"/>
        <v>0</v>
      </c>
      <c r="U43" s="92"/>
      <c r="V43" s="92"/>
      <c r="W43" s="35">
        <f t="shared" si="3"/>
        <v>0</v>
      </c>
      <c r="X43" s="35">
        <f t="shared" si="4"/>
        <v>2040000</v>
      </c>
      <c r="Y43" s="92">
        <v>0</v>
      </c>
      <c r="Z43" s="92">
        <v>50</v>
      </c>
      <c r="AA43" s="92">
        <v>0</v>
      </c>
      <c r="AB43" s="92">
        <v>0</v>
      </c>
    </row>
    <row r="44" spans="1:28" s="3" customFormat="1" ht="20.25" customHeight="1" x14ac:dyDescent="0.2">
      <c r="A44" s="92"/>
      <c r="B44" s="92" t="s">
        <v>14</v>
      </c>
      <c r="C44" s="92">
        <v>4715</v>
      </c>
      <c r="D44" s="92">
        <v>79</v>
      </c>
      <c r="E44" s="92" t="s">
        <v>1182</v>
      </c>
      <c r="F44" s="92">
        <v>1</v>
      </c>
      <c r="G44" s="92">
        <v>5</v>
      </c>
      <c r="H44" s="92"/>
      <c r="I44" s="92"/>
      <c r="J44" s="35">
        <f t="shared" si="0"/>
        <v>2000</v>
      </c>
      <c r="K44" s="92">
        <v>320</v>
      </c>
      <c r="L44" s="35">
        <f t="shared" si="1"/>
        <v>640000</v>
      </c>
      <c r="M44" s="92">
        <v>1</v>
      </c>
      <c r="N44" s="92"/>
      <c r="O44" s="92"/>
      <c r="P44" s="92"/>
      <c r="Q44" s="92"/>
      <c r="R44" s="92"/>
      <c r="S44" s="92"/>
      <c r="T44" s="35">
        <f t="shared" si="2"/>
        <v>0</v>
      </c>
      <c r="U44" s="92"/>
      <c r="V44" s="92"/>
      <c r="W44" s="35">
        <f t="shared" si="3"/>
        <v>0</v>
      </c>
      <c r="X44" s="35">
        <f t="shared" si="4"/>
        <v>640000</v>
      </c>
      <c r="Y44" s="92">
        <v>0</v>
      </c>
      <c r="Z44" s="92">
        <v>50</v>
      </c>
      <c r="AA44" s="92">
        <v>0</v>
      </c>
      <c r="AB44" s="92">
        <v>0</v>
      </c>
    </row>
    <row r="45" spans="1:28" s="3" customFormat="1" ht="20.25" customHeight="1" x14ac:dyDescent="0.2">
      <c r="A45" s="92"/>
      <c r="B45" s="92" t="s">
        <v>45</v>
      </c>
      <c r="C45" s="92">
        <v>131</v>
      </c>
      <c r="D45" s="92">
        <v>47</v>
      </c>
      <c r="E45" s="92" t="s">
        <v>1183</v>
      </c>
      <c r="F45" s="92">
        <v>2</v>
      </c>
      <c r="G45" s="92"/>
      <c r="H45" s="92"/>
      <c r="I45" s="92">
        <v>96</v>
      </c>
      <c r="J45" s="35">
        <f t="shared" si="0"/>
        <v>96</v>
      </c>
      <c r="K45" s="92">
        <v>75</v>
      </c>
      <c r="L45" s="35">
        <f t="shared" si="1"/>
        <v>7200</v>
      </c>
      <c r="M45" s="92">
        <v>2</v>
      </c>
      <c r="N45" s="92" t="s">
        <v>27</v>
      </c>
      <c r="O45" s="92" t="s">
        <v>55</v>
      </c>
      <c r="P45" s="92"/>
      <c r="Q45" s="92">
        <v>61</v>
      </c>
      <c r="R45" s="92"/>
      <c r="S45" s="92">
        <v>6400</v>
      </c>
      <c r="T45" s="35">
        <f t="shared" si="2"/>
        <v>390400</v>
      </c>
      <c r="U45" s="92">
        <v>10</v>
      </c>
      <c r="V45" s="39">
        <f>T45*10%</f>
        <v>39040</v>
      </c>
      <c r="W45" s="35">
        <f t="shared" si="3"/>
        <v>351360</v>
      </c>
      <c r="X45" s="35">
        <f t="shared" si="4"/>
        <v>358560</v>
      </c>
      <c r="Y45" s="92">
        <v>0</v>
      </c>
      <c r="Z45" s="92">
        <v>0</v>
      </c>
      <c r="AA45" s="92">
        <v>358560</v>
      </c>
      <c r="AB45" s="92">
        <v>0.02</v>
      </c>
    </row>
    <row r="46" spans="1:28" s="3" customFormat="1" ht="20.25" customHeight="1" x14ac:dyDescent="0.2">
      <c r="A46" s="92"/>
      <c r="B46" s="92" t="s">
        <v>14</v>
      </c>
      <c r="C46" s="92">
        <v>3137</v>
      </c>
      <c r="D46" s="92">
        <v>45</v>
      </c>
      <c r="E46" s="92" t="s">
        <v>1183</v>
      </c>
      <c r="F46" s="92">
        <v>1</v>
      </c>
      <c r="G46" s="92">
        <v>9</v>
      </c>
      <c r="H46" s="92"/>
      <c r="I46" s="92">
        <v>53</v>
      </c>
      <c r="J46" s="35">
        <f t="shared" si="0"/>
        <v>3653</v>
      </c>
      <c r="K46" s="92">
        <v>75</v>
      </c>
      <c r="L46" s="35">
        <f t="shared" si="1"/>
        <v>273975</v>
      </c>
      <c r="M46" s="92">
        <v>1</v>
      </c>
      <c r="N46" s="92"/>
      <c r="O46" s="92"/>
      <c r="P46" s="92"/>
      <c r="Q46" s="92"/>
      <c r="R46" s="92"/>
      <c r="S46" s="92"/>
      <c r="T46" s="35">
        <f t="shared" si="2"/>
        <v>0</v>
      </c>
      <c r="U46" s="92"/>
      <c r="V46" s="92"/>
      <c r="W46" s="35">
        <f t="shared" si="3"/>
        <v>0</v>
      </c>
      <c r="X46" s="35">
        <f t="shared" si="4"/>
        <v>273975</v>
      </c>
      <c r="Y46" s="92">
        <v>0</v>
      </c>
      <c r="Z46" s="92">
        <v>50</v>
      </c>
      <c r="AA46" s="92">
        <v>0</v>
      </c>
      <c r="AB46" s="92">
        <v>0</v>
      </c>
    </row>
    <row r="47" spans="1:28" s="3" customFormat="1" ht="20.25" customHeight="1" x14ac:dyDescent="0.2">
      <c r="A47" s="92"/>
      <c r="B47" s="92" t="s">
        <v>14</v>
      </c>
      <c r="C47" s="92">
        <v>3200</v>
      </c>
      <c r="D47" s="92">
        <v>125</v>
      </c>
      <c r="E47" s="92" t="s">
        <v>1183</v>
      </c>
      <c r="F47" s="92">
        <v>1</v>
      </c>
      <c r="G47" s="92">
        <v>4</v>
      </c>
      <c r="H47" s="92"/>
      <c r="I47" s="92">
        <v>38</v>
      </c>
      <c r="J47" s="35">
        <f t="shared" si="0"/>
        <v>1638</v>
      </c>
      <c r="K47" s="92">
        <v>75</v>
      </c>
      <c r="L47" s="35">
        <f t="shared" si="1"/>
        <v>122850</v>
      </c>
      <c r="M47" s="92">
        <v>1</v>
      </c>
      <c r="N47" s="92"/>
      <c r="O47" s="92"/>
      <c r="P47" s="92"/>
      <c r="Q47" s="92"/>
      <c r="R47" s="92"/>
      <c r="S47" s="92"/>
      <c r="T47" s="35">
        <f t="shared" si="2"/>
        <v>0</v>
      </c>
      <c r="U47" s="92"/>
      <c r="V47" s="92"/>
      <c r="W47" s="35">
        <f t="shared" si="3"/>
        <v>0</v>
      </c>
      <c r="X47" s="35">
        <f t="shared" si="4"/>
        <v>122850</v>
      </c>
      <c r="Y47" s="92">
        <v>0</v>
      </c>
      <c r="Z47" s="92">
        <v>50</v>
      </c>
      <c r="AA47" s="92">
        <v>0</v>
      </c>
      <c r="AB47" s="92">
        <v>0</v>
      </c>
    </row>
    <row r="48" spans="1:28" s="3" customFormat="1" ht="20.25" customHeight="1" x14ac:dyDescent="0.2">
      <c r="A48" s="92"/>
      <c r="B48" s="92" t="s">
        <v>45</v>
      </c>
      <c r="C48" s="92">
        <v>136</v>
      </c>
      <c r="D48" s="92">
        <v>52</v>
      </c>
      <c r="E48" s="92" t="s">
        <v>1184</v>
      </c>
      <c r="F48" s="92">
        <v>2</v>
      </c>
      <c r="G48" s="92"/>
      <c r="H48" s="92"/>
      <c r="I48" s="92">
        <v>85</v>
      </c>
      <c r="J48" s="35">
        <f t="shared" si="0"/>
        <v>85</v>
      </c>
      <c r="K48" s="92">
        <v>75</v>
      </c>
      <c r="L48" s="35">
        <f t="shared" si="1"/>
        <v>6375</v>
      </c>
      <c r="M48" s="92">
        <v>2</v>
      </c>
      <c r="N48" s="92" t="s">
        <v>27</v>
      </c>
      <c r="O48" s="92" t="s">
        <v>55</v>
      </c>
      <c r="P48" s="92"/>
      <c r="Q48" s="92">
        <v>36</v>
      </c>
      <c r="R48" s="92"/>
      <c r="S48" s="92">
        <v>6400</v>
      </c>
      <c r="T48" s="35">
        <f t="shared" si="2"/>
        <v>230400</v>
      </c>
      <c r="U48" s="92">
        <v>15</v>
      </c>
      <c r="V48" s="39">
        <f>T48*20%</f>
        <v>46080</v>
      </c>
      <c r="W48" s="35">
        <f t="shared" si="3"/>
        <v>184320</v>
      </c>
      <c r="X48" s="35">
        <f t="shared" si="4"/>
        <v>190695</v>
      </c>
      <c r="Y48" s="92">
        <v>0</v>
      </c>
      <c r="Z48" s="92">
        <v>0</v>
      </c>
      <c r="AA48" s="92">
        <v>190695</v>
      </c>
      <c r="AB48" s="92">
        <v>0.02</v>
      </c>
    </row>
    <row r="49" spans="1:28" s="3" customFormat="1" ht="20.25" customHeight="1" x14ac:dyDescent="0.2">
      <c r="A49" s="92"/>
      <c r="B49" s="93" t="s">
        <v>45</v>
      </c>
      <c r="C49" s="92">
        <v>3143</v>
      </c>
      <c r="D49" s="92">
        <v>52</v>
      </c>
      <c r="E49" s="92" t="s">
        <v>1184</v>
      </c>
      <c r="F49" s="92">
        <v>1</v>
      </c>
      <c r="G49" s="92">
        <v>9</v>
      </c>
      <c r="H49" s="92">
        <v>3</v>
      </c>
      <c r="I49" s="92">
        <v>7</v>
      </c>
      <c r="J49" s="35">
        <f t="shared" si="0"/>
        <v>3907</v>
      </c>
      <c r="K49" s="92">
        <v>75</v>
      </c>
      <c r="L49" s="35">
        <f t="shared" si="1"/>
        <v>293025</v>
      </c>
      <c r="M49" s="92">
        <v>1</v>
      </c>
      <c r="N49" s="92"/>
      <c r="O49" s="92"/>
      <c r="P49" s="92"/>
      <c r="Q49" s="92"/>
      <c r="R49" s="92"/>
      <c r="S49" s="92"/>
      <c r="T49" s="35">
        <f t="shared" si="2"/>
        <v>0</v>
      </c>
      <c r="U49" s="92"/>
      <c r="V49" s="92"/>
      <c r="W49" s="35">
        <f t="shared" si="3"/>
        <v>0</v>
      </c>
      <c r="X49" s="35">
        <f t="shared" si="4"/>
        <v>293025</v>
      </c>
      <c r="Y49" s="92">
        <v>0</v>
      </c>
      <c r="Z49" s="92">
        <v>0</v>
      </c>
      <c r="AA49" s="92">
        <v>293025</v>
      </c>
      <c r="AB49" s="92">
        <v>0.01</v>
      </c>
    </row>
    <row r="50" spans="1:28" s="3" customFormat="1" ht="20.25" customHeight="1" x14ac:dyDescent="0.2">
      <c r="A50" s="92"/>
      <c r="B50" s="92" t="s">
        <v>14</v>
      </c>
      <c r="C50" s="92"/>
      <c r="D50" s="92">
        <v>13</v>
      </c>
      <c r="E50" s="92" t="s">
        <v>1184</v>
      </c>
      <c r="F50" s="92">
        <v>1</v>
      </c>
      <c r="G50" s="92"/>
      <c r="H50" s="92"/>
      <c r="I50" s="92">
        <v>95</v>
      </c>
      <c r="J50" s="35">
        <f t="shared" si="0"/>
        <v>95</v>
      </c>
      <c r="K50" s="92">
        <v>350</v>
      </c>
      <c r="L50" s="35">
        <f t="shared" si="1"/>
        <v>33250</v>
      </c>
      <c r="M50" s="92">
        <v>1</v>
      </c>
      <c r="N50" s="92"/>
      <c r="O50" s="92"/>
      <c r="P50" s="92"/>
      <c r="Q50" s="92"/>
      <c r="R50" s="92"/>
      <c r="S50" s="92"/>
      <c r="T50" s="35">
        <f t="shared" si="2"/>
        <v>0</v>
      </c>
      <c r="U50" s="92"/>
      <c r="V50" s="92"/>
      <c r="W50" s="35">
        <f t="shared" si="3"/>
        <v>0</v>
      </c>
      <c r="X50" s="35">
        <f t="shared" si="4"/>
        <v>33250</v>
      </c>
      <c r="Y50" s="92">
        <v>0</v>
      </c>
      <c r="Z50" s="92">
        <v>50</v>
      </c>
      <c r="AA50" s="92">
        <v>0</v>
      </c>
      <c r="AB50" s="92">
        <v>0</v>
      </c>
    </row>
    <row r="51" spans="1:28" s="3" customFormat="1" ht="20.25" customHeight="1" x14ac:dyDescent="0.2">
      <c r="A51" s="92"/>
      <c r="B51" s="92" t="s">
        <v>14</v>
      </c>
      <c r="C51" s="92">
        <v>1802</v>
      </c>
      <c r="D51" s="92">
        <v>5</v>
      </c>
      <c r="E51" s="92" t="s">
        <v>1185</v>
      </c>
      <c r="F51" s="92">
        <v>2</v>
      </c>
      <c r="G51" s="92"/>
      <c r="H51" s="92">
        <v>2</v>
      </c>
      <c r="I51" s="92">
        <v>87</v>
      </c>
      <c r="J51" s="35">
        <f t="shared" si="0"/>
        <v>287</v>
      </c>
      <c r="K51" s="92">
        <v>75</v>
      </c>
      <c r="L51" s="35">
        <f t="shared" si="1"/>
        <v>21525</v>
      </c>
      <c r="M51" s="92">
        <v>2</v>
      </c>
      <c r="N51" s="92" t="s">
        <v>27</v>
      </c>
      <c r="O51" s="92" t="s">
        <v>35</v>
      </c>
      <c r="P51" s="92"/>
      <c r="Q51" s="92">
        <v>123</v>
      </c>
      <c r="R51" s="92"/>
      <c r="S51" s="92">
        <v>6400</v>
      </c>
      <c r="T51" s="35">
        <f t="shared" si="2"/>
        <v>787200</v>
      </c>
      <c r="U51" s="92">
        <v>20</v>
      </c>
      <c r="V51" s="39">
        <f>T51*93%</f>
        <v>732096</v>
      </c>
      <c r="W51" s="35">
        <f t="shared" si="3"/>
        <v>55104</v>
      </c>
      <c r="X51" s="35">
        <f t="shared" si="4"/>
        <v>76629</v>
      </c>
      <c r="Y51" s="92">
        <v>0</v>
      </c>
      <c r="Z51" s="92">
        <v>50</v>
      </c>
      <c r="AA51" s="92">
        <v>0</v>
      </c>
      <c r="AB51" s="92">
        <v>0</v>
      </c>
    </row>
    <row r="52" spans="1:28" s="3" customFormat="1" ht="20.25" customHeight="1" x14ac:dyDescent="0.2">
      <c r="A52" s="92"/>
      <c r="B52" s="92" t="s">
        <v>24</v>
      </c>
      <c r="C52" s="92"/>
      <c r="D52" s="92"/>
      <c r="E52" s="92" t="s">
        <v>1185</v>
      </c>
      <c r="F52" s="92">
        <v>1</v>
      </c>
      <c r="G52" s="92">
        <v>7</v>
      </c>
      <c r="H52" s="92">
        <v>2</v>
      </c>
      <c r="I52" s="92"/>
      <c r="J52" s="35">
        <f t="shared" si="0"/>
        <v>3000</v>
      </c>
      <c r="K52" s="92">
        <v>75</v>
      </c>
      <c r="L52" s="35">
        <f t="shared" si="1"/>
        <v>225000</v>
      </c>
      <c r="M52" s="92">
        <v>1</v>
      </c>
      <c r="N52" s="92"/>
      <c r="O52" s="92"/>
      <c r="P52" s="92"/>
      <c r="Q52" s="92"/>
      <c r="R52" s="92"/>
      <c r="S52" s="92"/>
      <c r="T52" s="35">
        <f t="shared" si="2"/>
        <v>0</v>
      </c>
      <c r="U52" s="92"/>
      <c r="V52" s="92"/>
      <c r="W52" s="35">
        <f t="shared" si="3"/>
        <v>0</v>
      </c>
      <c r="X52" s="35">
        <f t="shared" si="4"/>
        <v>225000</v>
      </c>
      <c r="Y52" s="92">
        <v>0</v>
      </c>
      <c r="Z52" s="92">
        <v>0</v>
      </c>
      <c r="AA52" s="92">
        <v>225000</v>
      </c>
      <c r="AB52" s="92">
        <v>0.01</v>
      </c>
    </row>
    <row r="53" spans="1:28" s="3" customFormat="1" ht="20.25" customHeight="1" x14ac:dyDescent="0.2">
      <c r="A53" s="92"/>
      <c r="B53" s="92" t="s">
        <v>14</v>
      </c>
      <c r="C53" s="92">
        <v>1805</v>
      </c>
      <c r="D53" s="92">
        <v>8</v>
      </c>
      <c r="E53" s="92" t="s">
        <v>1185</v>
      </c>
      <c r="F53" s="92">
        <v>1</v>
      </c>
      <c r="G53" s="92"/>
      <c r="H53" s="92">
        <v>2</v>
      </c>
      <c r="I53" s="92">
        <v>8</v>
      </c>
      <c r="J53" s="35">
        <f t="shared" si="0"/>
        <v>208</v>
      </c>
      <c r="K53" s="92">
        <v>350</v>
      </c>
      <c r="L53" s="35">
        <f t="shared" si="1"/>
        <v>72800</v>
      </c>
      <c r="M53" s="92">
        <v>1</v>
      </c>
      <c r="N53" s="92"/>
      <c r="O53" s="92"/>
      <c r="P53" s="92"/>
      <c r="Q53" s="92"/>
      <c r="R53" s="92"/>
      <c r="S53" s="92"/>
      <c r="T53" s="35">
        <f t="shared" si="2"/>
        <v>0</v>
      </c>
      <c r="U53" s="92"/>
      <c r="V53" s="92"/>
      <c r="W53" s="35">
        <f t="shared" si="3"/>
        <v>0</v>
      </c>
      <c r="X53" s="35">
        <f t="shared" si="4"/>
        <v>72800</v>
      </c>
      <c r="Y53" s="92">
        <v>0</v>
      </c>
      <c r="Z53" s="92">
        <v>50</v>
      </c>
      <c r="AA53" s="92">
        <v>0</v>
      </c>
      <c r="AB53" s="92">
        <v>0</v>
      </c>
    </row>
    <row r="54" spans="1:28" s="3" customFormat="1" ht="20.25" customHeight="1" x14ac:dyDescent="0.2">
      <c r="A54" s="92"/>
      <c r="B54" s="92" t="s">
        <v>14</v>
      </c>
      <c r="C54" s="92">
        <v>4113</v>
      </c>
      <c r="D54" s="92">
        <v>61</v>
      </c>
      <c r="E54" s="92" t="s">
        <v>1185</v>
      </c>
      <c r="F54" s="92">
        <v>1</v>
      </c>
      <c r="G54" s="92">
        <v>11</v>
      </c>
      <c r="H54" s="92">
        <v>1</v>
      </c>
      <c r="I54" s="92">
        <v>20</v>
      </c>
      <c r="J54" s="35">
        <f t="shared" si="0"/>
        <v>4520</v>
      </c>
      <c r="K54" s="92">
        <v>75</v>
      </c>
      <c r="L54" s="35">
        <f t="shared" si="1"/>
        <v>339000</v>
      </c>
      <c r="M54" s="92">
        <v>1</v>
      </c>
      <c r="N54" s="92"/>
      <c r="O54" s="92"/>
      <c r="P54" s="92"/>
      <c r="Q54" s="92"/>
      <c r="R54" s="92"/>
      <c r="S54" s="92"/>
      <c r="T54" s="35">
        <f t="shared" si="2"/>
        <v>0</v>
      </c>
      <c r="U54" s="92"/>
      <c r="V54" s="92"/>
      <c r="W54" s="35">
        <f t="shared" si="3"/>
        <v>0</v>
      </c>
      <c r="X54" s="35">
        <f t="shared" si="4"/>
        <v>339000</v>
      </c>
      <c r="Y54" s="92">
        <v>0</v>
      </c>
      <c r="Z54" s="92">
        <v>50</v>
      </c>
      <c r="AA54" s="92">
        <v>0</v>
      </c>
      <c r="AB54" s="92">
        <v>0</v>
      </c>
    </row>
    <row r="55" spans="1:28" s="3" customFormat="1" ht="20.25" customHeight="1" x14ac:dyDescent="0.2">
      <c r="A55" s="92"/>
      <c r="B55" s="92" t="s">
        <v>45</v>
      </c>
      <c r="C55" s="92">
        <v>141</v>
      </c>
      <c r="D55" s="92">
        <v>58</v>
      </c>
      <c r="E55" s="92" t="s">
        <v>1185</v>
      </c>
      <c r="F55" s="92">
        <v>1</v>
      </c>
      <c r="G55" s="92">
        <v>1</v>
      </c>
      <c r="H55" s="92"/>
      <c r="I55" s="92">
        <v>79</v>
      </c>
      <c r="J55" s="35">
        <f t="shared" si="0"/>
        <v>479</v>
      </c>
      <c r="K55" s="92">
        <v>350</v>
      </c>
      <c r="L55" s="35">
        <f t="shared" si="1"/>
        <v>167650</v>
      </c>
      <c r="M55" s="92">
        <v>1</v>
      </c>
      <c r="N55" s="92"/>
      <c r="O55" s="92"/>
      <c r="P55" s="92"/>
      <c r="Q55" s="92"/>
      <c r="R55" s="92"/>
      <c r="S55" s="92"/>
      <c r="T55" s="35">
        <f t="shared" si="2"/>
        <v>0</v>
      </c>
      <c r="U55" s="92"/>
      <c r="V55" s="92"/>
      <c r="W55" s="35">
        <f t="shared" si="3"/>
        <v>0</v>
      </c>
      <c r="X55" s="35">
        <f t="shared" si="4"/>
        <v>167650</v>
      </c>
      <c r="Y55" s="92">
        <v>0</v>
      </c>
      <c r="Z55" s="92">
        <v>0</v>
      </c>
      <c r="AA55" s="92">
        <v>167650</v>
      </c>
      <c r="AB55" s="92">
        <v>0.01</v>
      </c>
    </row>
    <row r="56" spans="1:28" s="3" customFormat="1" ht="20.25" customHeight="1" x14ac:dyDescent="0.2">
      <c r="A56" s="92"/>
      <c r="B56" s="92" t="s">
        <v>14</v>
      </c>
      <c r="C56" s="92">
        <v>4136</v>
      </c>
      <c r="D56" s="92">
        <v>63</v>
      </c>
      <c r="E56" s="92" t="s">
        <v>1185</v>
      </c>
      <c r="F56" s="92">
        <v>1</v>
      </c>
      <c r="G56" s="92"/>
      <c r="H56" s="92">
        <v>2</v>
      </c>
      <c r="I56" s="92">
        <v>58</v>
      </c>
      <c r="J56" s="35">
        <f t="shared" si="0"/>
        <v>258</v>
      </c>
      <c r="K56" s="92">
        <v>120</v>
      </c>
      <c r="L56" s="35">
        <f t="shared" si="1"/>
        <v>30960</v>
      </c>
      <c r="M56" s="92">
        <v>1</v>
      </c>
      <c r="N56" s="92"/>
      <c r="O56" s="92"/>
      <c r="P56" s="92"/>
      <c r="Q56" s="92"/>
      <c r="R56" s="92"/>
      <c r="S56" s="92"/>
      <c r="T56" s="35">
        <f t="shared" si="2"/>
        <v>0</v>
      </c>
      <c r="U56" s="92"/>
      <c r="V56" s="92"/>
      <c r="W56" s="35">
        <f t="shared" si="3"/>
        <v>0</v>
      </c>
      <c r="X56" s="35">
        <f t="shared" si="4"/>
        <v>30960</v>
      </c>
      <c r="Y56" s="92">
        <v>0</v>
      </c>
      <c r="Z56" s="92">
        <v>50</v>
      </c>
      <c r="AA56" s="92">
        <v>0</v>
      </c>
      <c r="AB56" s="92">
        <v>0</v>
      </c>
    </row>
    <row r="57" spans="1:28" s="3" customFormat="1" ht="20.25" customHeight="1" x14ac:dyDescent="0.2">
      <c r="A57" s="92"/>
      <c r="B57" s="92" t="s">
        <v>14</v>
      </c>
      <c r="C57" s="92">
        <v>4566</v>
      </c>
      <c r="D57" s="92">
        <v>70</v>
      </c>
      <c r="E57" s="92" t="s">
        <v>1185</v>
      </c>
      <c r="F57" s="92">
        <v>1</v>
      </c>
      <c r="G57" s="92"/>
      <c r="H57" s="92">
        <v>2</v>
      </c>
      <c r="I57" s="92">
        <v>14</v>
      </c>
      <c r="J57" s="35">
        <f t="shared" si="0"/>
        <v>214</v>
      </c>
      <c r="K57" s="92">
        <v>350</v>
      </c>
      <c r="L57" s="35">
        <f t="shared" si="1"/>
        <v>74900</v>
      </c>
      <c r="M57" s="92">
        <v>1</v>
      </c>
      <c r="N57" s="92"/>
      <c r="O57" s="92"/>
      <c r="P57" s="92"/>
      <c r="Q57" s="92"/>
      <c r="R57" s="92"/>
      <c r="S57" s="92"/>
      <c r="T57" s="35">
        <f t="shared" si="2"/>
        <v>0</v>
      </c>
      <c r="U57" s="92"/>
      <c r="V57" s="92"/>
      <c r="W57" s="35">
        <f t="shared" si="3"/>
        <v>0</v>
      </c>
      <c r="X57" s="35">
        <f t="shared" si="4"/>
        <v>74900</v>
      </c>
      <c r="Y57" s="92">
        <v>0</v>
      </c>
      <c r="Z57" s="92">
        <v>50</v>
      </c>
      <c r="AA57" s="92">
        <v>0</v>
      </c>
      <c r="AB57" s="92">
        <v>0</v>
      </c>
    </row>
    <row r="58" spans="1:28" s="3" customFormat="1" ht="20.25" customHeight="1" x14ac:dyDescent="0.2">
      <c r="A58" s="92"/>
      <c r="B58" s="92" t="s">
        <v>14</v>
      </c>
      <c r="C58" s="92">
        <v>1820</v>
      </c>
      <c r="D58" s="92">
        <v>25</v>
      </c>
      <c r="E58" s="92" t="s">
        <v>1185</v>
      </c>
      <c r="F58" s="92">
        <v>1</v>
      </c>
      <c r="G58" s="92">
        <v>34</v>
      </c>
      <c r="H58" s="92">
        <v>2</v>
      </c>
      <c r="I58" s="92">
        <v>60</v>
      </c>
      <c r="J58" s="35">
        <f t="shared" ref="J58:J105" si="5">G58*400+H58*100+I58</f>
        <v>13860</v>
      </c>
      <c r="K58" s="92">
        <v>75</v>
      </c>
      <c r="L58" s="35">
        <f t="shared" ref="L58:L105" si="6">J58*K58</f>
        <v>1039500</v>
      </c>
      <c r="M58" s="92">
        <v>1</v>
      </c>
      <c r="N58" s="92"/>
      <c r="O58" s="92"/>
      <c r="P58" s="92"/>
      <c r="Q58" s="92"/>
      <c r="R58" s="92"/>
      <c r="S58" s="92"/>
      <c r="T58" s="35">
        <f t="shared" ref="T58:T105" si="7">Q58*S58</f>
        <v>0</v>
      </c>
      <c r="U58" s="92"/>
      <c r="V58" s="92"/>
      <c r="W58" s="35">
        <f t="shared" ref="W58:W105" si="8">T58-V58</f>
        <v>0</v>
      </c>
      <c r="X58" s="35">
        <f t="shared" ref="X58:X105" si="9">L58+W58</f>
        <v>1039500</v>
      </c>
      <c r="Y58" s="92">
        <v>0</v>
      </c>
      <c r="Z58" s="92">
        <v>50</v>
      </c>
      <c r="AA58" s="92">
        <v>0</v>
      </c>
      <c r="AB58" s="92">
        <v>0</v>
      </c>
    </row>
    <row r="59" spans="1:28" s="3" customFormat="1" ht="20.25" customHeight="1" x14ac:dyDescent="0.2">
      <c r="A59" s="92"/>
      <c r="B59" s="92" t="s">
        <v>14</v>
      </c>
      <c r="C59" s="92"/>
      <c r="D59" s="92">
        <v>23</v>
      </c>
      <c r="E59" s="92" t="s">
        <v>1185</v>
      </c>
      <c r="F59" s="92">
        <v>1</v>
      </c>
      <c r="G59" s="92">
        <v>10</v>
      </c>
      <c r="H59" s="92">
        <v>3</v>
      </c>
      <c r="I59" s="92">
        <v>15</v>
      </c>
      <c r="J59" s="35">
        <f t="shared" si="5"/>
        <v>4315</v>
      </c>
      <c r="K59" s="92">
        <v>130</v>
      </c>
      <c r="L59" s="35">
        <f t="shared" si="6"/>
        <v>560950</v>
      </c>
      <c r="M59" s="92">
        <v>1</v>
      </c>
      <c r="N59" s="92"/>
      <c r="O59" s="92"/>
      <c r="P59" s="92"/>
      <c r="Q59" s="92"/>
      <c r="R59" s="92"/>
      <c r="S59" s="92"/>
      <c r="T59" s="35">
        <f t="shared" si="7"/>
        <v>0</v>
      </c>
      <c r="U59" s="92"/>
      <c r="V59" s="92"/>
      <c r="W59" s="35">
        <f t="shared" si="8"/>
        <v>0</v>
      </c>
      <c r="X59" s="35">
        <f t="shared" si="9"/>
        <v>560950</v>
      </c>
      <c r="Y59" s="92">
        <v>0</v>
      </c>
      <c r="Z59" s="92">
        <v>50</v>
      </c>
      <c r="AA59" s="92">
        <v>0</v>
      </c>
      <c r="AB59" s="92">
        <v>0</v>
      </c>
    </row>
    <row r="60" spans="1:28" s="3" customFormat="1" ht="20.25" customHeight="1" x14ac:dyDescent="0.2">
      <c r="A60" s="92"/>
      <c r="B60" s="92" t="s">
        <v>45</v>
      </c>
      <c r="C60" s="92">
        <v>115</v>
      </c>
      <c r="D60" s="92">
        <v>31</v>
      </c>
      <c r="E60" s="92" t="s">
        <v>1186</v>
      </c>
      <c r="F60" s="92">
        <v>2</v>
      </c>
      <c r="G60" s="92"/>
      <c r="H60" s="92"/>
      <c r="I60" s="92">
        <v>81</v>
      </c>
      <c r="J60" s="35">
        <f t="shared" si="5"/>
        <v>81</v>
      </c>
      <c r="K60" s="92">
        <v>350</v>
      </c>
      <c r="L60" s="35">
        <f t="shared" si="6"/>
        <v>28350</v>
      </c>
      <c r="M60" s="92">
        <v>2</v>
      </c>
      <c r="N60" s="92" t="s">
        <v>27</v>
      </c>
      <c r="O60" s="92" t="s">
        <v>55</v>
      </c>
      <c r="P60" s="92"/>
      <c r="Q60" s="92">
        <v>33</v>
      </c>
      <c r="R60" s="92"/>
      <c r="S60" s="92">
        <v>6400</v>
      </c>
      <c r="T60" s="35">
        <f t="shared" si="7"/>
        <v>211200</v>
      </c>
      <c r="U60" s="92">
        <v>20</v>
      </c>
      <c r="V60" s="39">
        <f>T60*30%</f>
        <v>63360</v>
      </c>
      <c r="W60" s="35">
        <f t="shared" si="8"/>
        <v>147840</v>
      </c>
      <c r="X60" s="35">
        <f t="shared" si="9"/>
        <v>176190</v>
      </c>
      <c r="Y60" s="92">
        <v>0</v>
      </c>
      <c r="Z60" s="92">
        <v>0</v>
      </c>
      <c r="AA60" s="92">
        <v>176190</v>
      </c>
      <c r="AB60" s="92">
        <v>0.02</v>
      </c>
    </row>
    <row r="61" spans="1:28" s="3" customFormat="1" ht="20.25" customHeight="1" x14ac:dyDescent="0.2">
      <c r="A61" s="92"/>
      <c r="B61" s="92" t="s">
        <v>14</v>
      </c>
      <c r="C61" s="92"/>
      <c r="D61" s="92">
        <v>7</v>
      </c>
      <c r="E61" s="92" t="s">
        <v>1187</v>
      </c>
      <c r="F61" s="92">
        <v>2</v>
      </c>
      <c r="G61" s="92"/>
      <c r="H61" s="92">
        <v>3</v>
      </c>
      <c r="I61" s="92">
        <v>15</v>
      </c>
      <c r="J61" s="35">
        <f t="shared" si="5"/>
        <v>315</v>
      </c>
      <c r="K61" s="92">
        <v>350</v>
      </c>
      <c r="L61" s="35">
        <f t="shared" si="6"/>
        <v>110250</v>
      </c>
      <c r="M61" s="92">
        <v>2</v>
      </c>
      <c r="N61" s="92" t="s">
        <v>27</v>
      </c>
      <c r="O61" s="92" t="s">
        <v>55</v>
      </c>
      <c r="P61" s="92"/>
      <c r="Q61" s="92">
        <v>96</v>
      </c>
      <c r="R61" s="92"/>
      <c r="S61" s="92">
        <v>6400</v>
      </c>
      <c r="T61" s="35">
        <f t="shared" si="7"/>
        <v>614400</v>
      </c>
      <c r="U61" s="92">
        <v>10</v>
      </c>
      <c r="V61" s="39">
        <f>T61*10%</f>
        <v>61440</v>
      </c>
      <c r="W61" s="35">
        <f t="shared" si="8"/>
        <v>552960</v>
      </c>
      <c r="X61" s="35">
        <f t="shared" si="9"/>
        <v>663210</v>
      </c>
      <c r="Y61" s="92">
        <v>0</v>
      </c>
      <c r="Z61" s="92">
        <v>50</v>
      </c>
      <c r="AA61" s="92">
        <v>0</v>
      </c>
      <c r="AB61" s="92">
        <v>0</v>
      </c>
    </row>
    <row r="62" spans="1:28" s="3" customFormat="1" ht="20.25" customHeight="1" x14ac:dyDescent="0.2">
      <c r="A62" s="92"/>
      <c r="B62" s="92" t="s">
        <v>24</v>
      </c>
      <c r="C62" s="92"/>
      <c r="D62" s="92"/>
      <c r="E62" s="92" t="s">
        <v>1187</v>
      </c>
      <c r="F62" s="92">
        <v>1</v>
      </c>
      <c r="G62" s="92">
        <v>12</v>
      </c>
      <c r="H62" s="92"/>
      <c r="I62" s="92">
        <v>1</v>
      </c>
      <c r="J62" s="35">
        <f t="shared" si="5"/>
        <v>4801</v>
      </c>
      <c r="K62" s="92">
        <v>75</v>
      </c>
      <c r="L62" s="35">
        <f t="shared" si="6"/>
        <v>360075</v>
      </c>
      <c r="M62" s="92">
        <v>1</v>
      </c>
      <c r="N62" s="92"/>
      <c r="O62" s="92"/>
      <c r="P62" s="92"/>
      <c r="Q62" s="92"/>
      <c r="R62" s="92"/>
      <c r="S62" s="92"/>
      <c r="T62" s="35">
        <f t="shared" si="7"/>
        <v>0</v>
      </c>
      <c r="U62" s="92"/>
      <c r="V62" s="92"/>
      <c r="W62" s="35">
        <f t="shared" si="8"/>
        <v>0</v>
      </c>
      <c r="X62" s="35">
        <f t="shared" si="9"/>
        <v>360075</v>
      </c>
      <c r="Y62" s="92">
        <v>0</v>
      </c>
      <c r="Z62" s="92">
        <v>0</v>
      </c>
      <c r="AA62" s="92">
        <v>360075</v>
      </c>
      <c r="AB62" s="92">
        <v>0.01</v>
      </c>
    </row>
    <row r="63" spans="1:28" s="3" customFormat="1" ht="20.25" customHeight="1" x14ac:dyDescent="0.2">
      <c r="A63" s="92"/>
      <c r="B63" s="92" t="s">
        <v>24</v>
      </c>
      <c r="C63" s="92"/>
      <c r="D63" s="92"/>
      <c r="E63" s="92" t="s">
        <v>1187</v>
      </c>
      <c r="F63" s="92">
        <v>1</v>
      </c>
      <c r="G63" s="92">
        <v>24</v>
      </c>
      <c r="H63" s="92"/>
      <c r="I63" s="92"/>
      <c r="J63" s="35">
        <f t="shared" si="5"/>
        <v>9600</v>
      </c>
      <c r="K63" s="92">
        <v>75</v>
      </c>
      <c r="L63" s="35">
        <f t="shared" si="6"/>
        <v>720000</v>
      </c>
      <c r="M63" s="92">
        <v>1</v>
      </c>
      <c r="N63" s="92"/>
      <c r="O63" s="92"/>
      <c r="P63" s="92"/>
      <c r="Q63" s="92"/>
      <c r="R63" s="92"/>
      <c r="S63" s="92"/>
      <c r="T63" s="35">
        <f t="shared" si="7"/>
        <v>0</v>
      </c>
      <c r="U63" s="92"/>
      <c r="V63" s="92"/>
      <c r="W63" s="35">
        <f t="shared" si="8"/>
        <v>0</v>
      </c>
      <c r="X63" s="35">
        <f t="shared" si="9"/>
        <v>720000</v>
      </c>
      <c r="Y63" s="92">
        <v>0</v>
      </c>
      <c r="Z63" s="92">
        <v>0</v>
      </c>
      <c r="AA63" s="92">
        <v>720000</v>
      </c>
      <c r="AB63" s="92">
        <v>0.01</v>
      </c>
    </row>
    <row r="64" spans="1:28" s="3" customFormat="1" ht="20.25" customHeight="1" x14ac:dyDescent="0.2">
      <c r="A64" s="92"/>
      <c r="B64" s="93" t="s">
        <v>24</v>
      </c>
      <c r="C64" s="92"/>
      <c r="D64" s="92"/>
      <c r="E64" s="92" t="s">
        <v>1188</v>
      </c>
      <c r="F64" s="92">
        <v>1</v>
      </c>
      <c r="G64" s="92">
        <v>23</v>
      </c>
      <c r="H64" s="92">
        <v>3</v>
      </c>
      <c r="I64" s="92">
        <v>51</v>
      </c>
      <c r="J64" s="35">
        <f t="shared" si="5"/>
        <v>9551</v>
      </c>
      <c r="K64" s="92">
        <v>75</v>
      </c>
      <c r="L64" s="35">
        <f t="shared" si="6"/>
        <v>716325</v>
      </c>
      <c r="M64" s="92">
        <v>1</v>
      </c>
      <c r="N64" s="92"/>
      <c r="O64" s="92"/>
      <c r="P64" s="92"/>
      <c r="Q64" s="92"/>
      <c r="R64" s="92"/>
      <c r="S64" s="92"/>
      <c r="T64" s="35">
        <f t="shared" si="7"/>
        <v>0</v>
      </c>
      <c r="U64" s="92"/>
      <c r="V64" s="92"/>
      <c r="W64" s="35">
        <f t="shared" si="8"/>
        <v>0</v>
      </c>
      <c r="X64" s="35">
        <f t="shared" si="9"/>
        <v>716325</v>
      </c>
      <c r="Y64" s="92">
        <v>0</v>
      </c>
      <c r="Z64" s="92">
        <v>0</v>
      </c>
      <c r="AA64" s="92">
        <v>716325</v>
      </c>
      <c r="AB64" s="92">
        <v>0.01</v>
      </c>
    </row>
    <row r="65" spans="1:28" s="3" customFormat="1" ht="20.25" customHeight="1" x14ac:dyDescent="0.2">
      <c r="A65" s="92"/>
      <c r="B65" s="93" t="s">
        <v>14</v>
      </c>
      <c r="C65" s="92">
        <v>4072</v>
      </c>
      <c r="D65" s="92">
        <v>20</v>
      </c>
      <c r="E65" s="92" t="s">
        <v>1188</v>
      </c>
      <c r="F65" s="92">
        <v>2</v>
      </c>
      <c r="G65" s="92">
        <v>1</v>
      </c>
      <c r="H65" s="92"/>
      <c r="I65" s="92">
        <v>4</v>
      </c>
      <c r="J65" s="35">
        <f t="shared" si="5"/>
        <v>404</v>
      </c>
      <c r="K65" s="92">
        <v>310</v>
      </c>
      <c r="L65" s="35">
        <f t="shared" si="6"/>
        <v>125240</v>
      </c>
      <c r="M65" s="92">
        <v>2</v>
      </c>
      <c r="N65" s="92" t="s">
        <v>27</v>
      </c>
      <c r="O65" s="92" t="s">
        <v>55</v>
      </c>
      <c r="P65" s="92"/>
      <c r="Q65" s="92">
        <v>96</v>
      </c>
      <c r="R65" s="92"/>
      <c r="S65" s="92">
        <v>6400</v>
      </c>
      <c r="T65" s="35">
        <f t="shared" si="7"/>
        <v>614400</v>
      </c>
      <c r="U65" s="92">
        <v>10</v>
      </c>
      <c r="V65" s="39">
        <f>T65*10%</f>
        <v>61440</v>
      </c>
      <c r="W65" s="35">
        <f t="shared" si="8"/>
        <v>552960</v>
      </c>
      <c r="X65" s="35">
        <f t="shared" si="9"/>
        <v>678200</v>
      </c>
      <c r="Y65" s="92">
        <v>0</v>
      </c>
      <c r="Z65" s="92">
        <v>50</v>
      </c>
      <c r="AA65" s="92">
        <v>0</v>
      </c>
      <c r="AB65" s="92">
        <v>0</v>
      </c>
    </row>
    <row r="66" spans="1:28" s="3" customFormat="1" ht="20.25" customHeight="1" x14ac:dyDescent="0.2">
      <c r="A66" s="92"/>
      <c r="B66" s="93" t="s">
        <v>45</v>
      </c>
      <c r="C66" s="92">
        <v>90</v>
      </c>
      <c r="D66" s="92">
        <v>6</v>
      </c>
      <c r="E66" s="92" t="s">
        <v>1189</v>
      </c>
      <c r="F66" s="92">
        <v>2</v>
      </c>
      <c r="G66" s="92"/>
      <c r="H66" s="92">
        <v>1</v>
      </c>
      <c r="I66" s="92">
        <v>18</v>
      </c>
      <c r="J66" s="35">
        <f t="shared" si="5"/>
        <v>118</v>
      </c>
      <c r="K66" s="92">
        <v>75</v>
      </c>
      <c r="L66" s="35">
        <f t="shared" si="6"/>
        <v>8850</v>
      </c>
      <c r="M66" s="92">
        <v>2</v>
      </c>
      <c r="N66" s="92" t="s">
        <v>27</v>
      </c>
      <c r="O66" s="92" t="s">
        <v>55</v>
      </c>
      <c r="P66" s="92"/>
      <c r="Q66" s="92">
        <v>105</v>
      </c>
      <c r="R66" s="92"/>
      <c r="S66" s="92">
        <v>6400</v>
      </c>
      <c r="T66" s="35">
        <f t="shared" si="7"/>
        <v>672000</v>
      </c>
      <c r="U66" s="92">
        <v>10</v>
      </c>
      <c r="V66" s="39">
        <f>T66*10%</f>
        <v>67200</v>
      </c>
      <c r="W66" s="35">
        <f t="shared" si="8"/>
        <v>604800</v>
      </c>
      <c r="X66" s="35">
        <f t="shared" si="9"/>
        <v>613650</v>
      </c>
      <c r="Y66" s="92">
        <v>0</v>
      </c>
      <c r="Z66" s="92">
        <v>0</v>
      </c>
      <c r="AA66" s="92">
        <v>613650</v>
      </c>
      <c r="AB66" s="92">
        <v>0.02</v>
      </c>
    </row>
    <row r="67" spans="1:28" s="3" customFormat="1" ht="20.25" customHeight="1" x14ac:dyDescent="0.2">
      <c r="A67" s="92"/>
      <c r="B67" s="97" t="s">
        <v>45</v>
      </c>
      <c r="C67" s="92">
        <v>1926</v>
      </c>
      <c r="D67" s="92">
        <v>123</v>
      </c>
      <c r="E67" s="92" t="s">
        <v>1189</v>
      </c>
      <c r="F67" s="92">
        <v>1</v>
      </c>
      <c r="G67" s="92">
        <v>12</v>
      </c>
      <c r="H67" s="92">
        <v>1</v>
      </c>
      <c r="I67" s="92">
        <v>30</v>
      </c>
      <c r="J67" s="35">
        <f t="shared" si="5"/>
        <v>4930</v>
      </c>
      <c r="K67" s="92">
        <v>75</v>
      </c>
      <c r="L67" s="35">
        <f t="shared" si="6"/>
        <v>369750</v>
      </c>
      <c r="M67" s="92">
        <v>1</v>
      </c>
      <c r="N67" s="92"/>
      <c r="O67" s="92"/>
      <c r="P67" s="92"/>
      <c r="Q67" s="92"/>
      <c r="R67" s="92"/>
      <c r="S67" s="92"/>
      <c r="T67" s="35">
        <f t="shared" si="7"/>
        <v>0</v>
      </c>
      <c r="U67" s="92"/>
      <c r="V67" s="92"/>
      <c r="W67" s="35">
        <f t="shared" si="8"/>
        <v>0</v>
      </c>
      <c r="X67" s="35">
        <f t="shared" si="9"/>
        <v>369750</v>
      </c>
      <c r="Y67" s="92">
        <v>0</v>
      </c>
      <c r="Z67" s="92">
        <v>0</v>
      </c>
      <c r="AA67" s="92">
        <v>369750</v>
      </c>
      <c r="AB67" s="92">
        <v>0.01</v>
      </c>
    </row>
    <row r="68" spans="1:28" s="3" customFormat="1" ht="20.25" customHeight="1" x14ac:dyDescent="0.2">
      <c r="A68" s="92"/>
      <c r="B68" s="97" t="s">
        <v>45</v>
      </c>
      <c r="C68" s="92">
        <v>1927</v>
      </c>
      <c r="D68" s="92">
        <v>124</v>
      </c>
      <c r="E68" s="92" t="s">
        <v>1189</v>
      </c>
      <c r="F68" s="92">
        <v>1</v>
      </c>
      <c r="G68" s="92">
        <v>27</v>
      </c>
      <c r="H68" s="92">
        <v>2</v>
      </c>
      <c r="I68" s="92">
        <v>20</v>
      </c>
      <c r="J68" s="35">
        <f t="shared" si="5"/>
        <v>11020</v>
      </c>
      <c r="K68" s="92">
        <v>75</v>
      </c>
      <c r="L68" s="35">
        <f t="shared" si="6"/>
        <v>826500</v>
      </c>
      <c r="M68" s="92">
        <v>1</v>
      </c>
      <c r="N68" s="92"/>
      <c r="O68" s="92"/>
      <c r="P68" s="92"/>
      <c r="Q68" s="92"/>
      <c r="R68" s="92"/>
      <c r="S68" s="92"/>
      <c r="T68" s="35">
        <f t="shared" si="7"/>
        <v>0</v>
      </c>
      <c r="U68" s="92"/>
      <c r="V68" s="92"/>
      <c r="W68" s="35">
        <f t="shared" si="8"/>
        <v>0</v>
      </c>
      <c r="X68" s="35">
        <f t="shared" si="9"/>
        <v>826500</v>
      </c>
      <c r="Y68" s="92">
        <v>0</v>
      </c>
      <c r="Z68" s="92">
        <v>0</v>
      </c>
      <c r="AA68" s="92">
        <v>826500</v>
      </c>
      <c r="AB68" s="92">
        <v>0.01</v>
      </c>
    </row>
    <row r="69" spans="1:28" s="3" customFormat="1" ht="20.25" customHeight="1" x14ac:dyDescent="0.2">
      <c r="A69" s="92"/>
      <c r="B69" s="93" t="s">
        <v>14</v>
      </c>
      <c r="C69" s="92">
        <v>1813</v>
      </c>
      <c r="D69" s="92">
        <v>15</v>
      </c>
      <c r="E69" s="92" t="s">
        <v>1190</v>
      </c>
      <c r="F69" s="92">
        <v>2</v>
      </c>
      <c r="G69" s="92"/>
      <c r="H69" s="92"/>
      <c r="I69" s="92">
        <v>88</v>
      </c>
      <c r="J69" s="35">
        <f t="shared" si="5"/>
        <v>88</v>
      </c>
      <c r="K69" s="92">
        <v>350</v>
      </c>
      <c r="L69" s="35">
        <f t="shared" si="6"/>
        <v>30800</v>
      </c>
      <c r="M69" s="92">
        <v>2</v>
      </c>
      <c r="N69" s="92" t="s">
        <v>27</v>
      </c>
      <c r="O69" s="92" t="s">
        <v>16</v>
      </c>
      <c r="P69" s="92"/>
      <c r="Q69" s="92">
        <v>132</v>
      </c>
      <c r="R69" s="92"/>
      <c r="S69" s="92">
        <v>6400</v>
      </c>
      <c r="T69" s="35">
        <f t="shared" si="7"/>
        <v>844800</v>
      </c>
      <c r="U69" s="92">
        <v>20</v>
      </c>
      <c r="V69" s="39">
        <f>T69*75%</f>
        <v>633600</v>
      </c>
      <c r="W69" s="35">
        <f t="shared" si="8"/>
        <v>211200</v>
      </c>
      <c r="X69" s="35">
        <f t="shared" si="9"/>
        <v>242000</v>
      </c>
      <c r="Y69" s="92">
        <v>0</v>
      </c>
      <c r="Z69" s="92">
        <v>50</v>
      </c>
      <c r="AA69" s="92">
        <v>0</v>
      </c>
      <c r="AB69" s="92">
        <v>0</v>
      </c>
    </row>
    <row r="70" spans="1:28" s="3" customFormat="1" ht="20.25" customHeight="1" x14ac:dyDescent="0.2">
      <c r="A70" s="92"/>
      <c r="B70" s="93" t="s">
        <v>45</v>
      </c>
      <c r="C70" s="92">
        <v>3138</v>
      </c>
      <c r="D70" s="92">
        <v>46</v>
      </c>
      <c r="E70" s="92" t="s">
        <v>1190</v>
      </c>
      <c r="F70" s="92">
        <v>1</v>
      </c>
      <c r="G70" s="92">
        <v>24</v>
      </c>
      <c r="H70" s="92">
        <v>3</v>
      </c>
      <c r="I70" s="92">
        <v>30</v>
      </c>
      <c r="J70" s="35">
        <f t="shared" si="5"/>
        <v>9930</v>
      </c>
      <c r="K70" s="92">
        <v>75</v>
      </c>
      <c r="L70" s="35">
        <f t="shared" si="6"/>
        <v>744750</v>
      </c>
      <c r="M70" s="92">
        <v>1</v>
      </c>
      <c r="N70" s="92"/>
      <c r="O70" s="92"/>
      <c r="P70" s="92"/>
      <c r="Q70" s="92"/>
      <c r="R70" s="92"/>
      <c r="S70" s="92"/>
      <c r="T70" s="35">
        <f t="shared" si="7"/>
        <v>0</v>
      </c>
      <c r="U70" s="92"/>
      <c r="V70" s="92"/>
      <c r="W70" s="35">
        <f t="shared" si="8"/>
        <v>0</v>
      </c>
      <c r="X70" s="35">
        <f t="shared" si="9"/>
        <v>744750</v>
      </c>
      <c r="Y70" s="92">
        <v>0</v>
      </c>
      <c r="Z70" s="92">
        <v>0</v>
      </c>
      <c r="AA70" s="92">
        <v>744750</v>
      </c>
      <c r="AB70" s="92">
        <v>0.01</v>
      </c>
    </row>
    <row r="71" spans="1:28" s="3" customFormat="1" ht="20.25" customHeight="1" x14ac:dyDescent="0.2">
      <c r="A71" s="92"/>
      <c r="B71" s="97" t="s">
        <v>45</v>
      </c>
      <c r="C71" s="92">
        <v>134</v>
      </c>
      <c r="D71" s="92">
        <v>50</v>
      </c>
      <c r="E71" s="92" t="s">
        <v>1190</v>
      </c>
      <c r="F71" s="92">
        <v>1</v>
      </c>
      <c r="G71" s="92"/>
      <c r="H71" s="92">
        <v>1</v>
      </c>
      <c r="I71" s="92">
        <v>30</v>
      </c>
      <c r="J71" s="35">
        <f t="shared" si="5"/>
        <v>130</v>
      </c>
      <c r="K71" s="92">
        <v>75</v>
      </c>
      <c r="L71" s="35">
        <f t="shared" si="6"/>
        <v>9750</v>
      </c>
      <c r="M71" s="92">
        <v>1</v>
      </c>
      <c r="N71" s="92"/>
      <c r="O71" s="92"/>
      <c r="P71" s="92"/>
      <c r="Q71" s="92"/>
      <c r="R71" s="92"/>
      <c r="S71" s="92"/>
      <c r="T71" s="35">
        <f t="shared" si="7"/>
        <v>0</v>
      </c>
      <c r="U71" s="92"/>
      <c r="V71" s="92"/>
      <c r="W71" s="35">
        <f t="shared" si="8"/>
        <v>0</v>
      </c>
      <c r="X71" s="35">
        <f t="shared" si="9"/>
        <v>9750</v>
      </c>
      <c r="Y71" s="92">
        <v>0</v>
      </c>
      <c r="Z71" s="92">
        <v>0</v>
      </c>
      <c r="AA71" s="92">
        <v>9750</v>
      </c>
      <c r="AB71" s="92">
        <v>0.01</v>
      </c>
    </row>
    <row r="72" spans="1:28" s="3" customFormat="1" ht="20.25" customHeight="1" x14ac:dyDescent="0.2">
      <c r="A72" s="92"/>
      <c r="B72" s="97" t="s">
        <v>45</v>
      </c>
      <c r="C72" s="92">
        <v>135</v>
      </c>
      <c r="D72" s="92">
        <v>51</v>
      </c>
      <c r="E72" s="92" t="s">
        <v>1190</v>
      </c>
      <c r="F72" s="92">
        <v>1</v>
      </c>
      <c r="G72" s="92"/>
      <c r="H72" s="92">
        <v>1</v>
      </c>
      <c r="I72" s="92">
        <v>65</v>
      </c>
      <c r="J72" s="35">
        <f t="shared" si="5"/>
        <v>165</v>
      </c>
      <c r="K72" s="92">
        <v>120</v>
      </c>
      <c r="L72" s="35">
        <f t="shared" si="6"/>
        <v>19800</v>
      </c>
      <c r="M72" s="92">
        <v>1</v>
      </c>
      <c r="N72" s="92"/>
      <c r="O72" s="92"/>
      <c r="P72" s="92"/>
      <c r="Q72" s="92"/>
      <c r="R72" s="92"/>
      <c r="S72" s="92"/>
      <c r="T72" s="35">
        <f t="shared" si="7"/>
        <v>0</v>
      </c>
      <c r="U72" s="92"/>
      <c r="V72" s="92"/>
      <c r="W72" s="35">
        <f t="shared" si="8"/>
        <v>0</v>
      </c>
      <c r="X72" s="35">
        <f t="shared" si="9"/>
        <v>19800</v>
      </c>
      <c r="Y72" s="92">
        <v>0</v>
      </c>
      <c r="Z72" s="92">
        <v>0</v>
      </c>
      <c r="AA72" s="92">
        <v>19800</v>
      </c>
      <c r="AB72" s="92">
        <v>0.01</v>
      </c>
    </row>
    <row r="73" spans="1:28" s="3" customFormat="1" ht="20.25" customHeight="1" x14ac:dyDescent="0.2">
      <c r="A73" s="92"/>
      <c r="B73" s="93" t="s">
        <v>14</v>
      </c>
      <c r="C73" s="92">
        <v>3580</v>
      </c>
      <c r="D73" s="92">
        <v>24</v>
      </c>
      <c r="E73" s="92" t="s">
        <v>1191</v>
      </c>
      <c r="F73" s="92">
        <v>2</v>
      </c>
      <c r="G73" s="92">
        <v>35</v>
      </c>
      <c r="H73" s="92"/>
      <c r="I73" s="92">
        <v>16</v>
      </c>
      <c r="J73" s="35">
        <f t="shared" si="5"/>
        <v>14016</v>
      </c>
      <c r="K73" s="92">
        <v>100</v>
      </c>
      <c r="L73" s="35">
        <f t="shared" si="6"/>
        <v>1401600</v>
      </c>
      <c r="M73" s="92">
        <v>2</v>
      </c>
      <c r="N73" s="92" t="s">
        <v>27</v>
      </c>
      <c r="O73" s="92" t="s">
        <v>16</v>
      </c>
      <c r="P73" s="92"/>
      <c r="Q73" s="92">
        <v>129</v>
      </c>
      <c r="R73" s="92"/>
      <c r="S73" s="92">
        <v>6400</v>
      </c>
      <c r="T73" s="35">
        <f t="shared" si="7"/>
        <v>825600</v>
      </c>
      <c r="U73" s="92">
        <v>30</v>
      </c>
      <c r="V73" s="39">
        <f>T73*85%</f>
        <v>701760</v>
      </c>
      <c r="W73" s="35">
        <f t="shared" si="8"/>
        <v>123840</v>
      </c>
      <c r="X73" s="35">
        <f t="shared" si="9"/>
        <v>1525440</v>
      </c>
      <c r="Y73" s="92">
        <v>0</v>
      </c>
      <c r="Z73" s="92">
        <v>50</v>
      </c>
      <c r="AA73" s="92">
        <v>0</v>
      </c>
      <c r="AB73" s="92">
        <v>0</v>
      </c>
    </row>
    <row r="74" spans="1:28" s="3" customFormat="1" ht="20.25" customHeight="1" x14ac:dyDescent="0.2">
      <c r="A74" s="92"/>
      <c r="B74" s="93" t="s">
        <v>14</v>
      </c>
      <c r="C74" s="92">
        <v>1705</v>
      </c>
      <c r="D74" s="92">
        <v>67</v>
      </c>
      <c r="E74" s="92" t="s">
        <v>1191</v>
      </c>
      <c r="F74" s="92">
        <v>1</v>
      </c>
      <c r="G74" s="92">
        <v>8</v>
      </c>
      <c r="H74" s="92">
        <v>2</v>
      </c>
      <c r="I74" s="92">
        <v>83</v>
      </c>
      <c r="J74" s="35">
        <f t="shared" si="5"/>
        <v>3483</v>
      </c>
      <c r="K74" s="92">
        <v>100</v>
      </c>
      <c r="L74" s="35">
        <f t="shared" si="6"/>
        <v>348300</v>
      </c>
      <c r="M74" s="92">
        <v>1</v>
      </c>
      <c r="N74" s="92"/>
      <c r="O74" s="92"/>
      <c r="P74" s="92"/>
      <c r="Q74" s="92"/>
      <c r="R74" s="92"/>
      <c r="S74" s="92"/>
      <c r="T74" s="35">
        <f t="shared" si="7"/>
        <v>0</v>
      </c>
      <c r="U74" s="92"/>
      <c r="V74" s="92"/>
      <c r="W74" s="35">
        <f t="shared" si="8"/>
        <v>0</v>
      </c>
      <c r="X74" s="35">
        <f t="shared" si="9"/>
        <v>348300</v>
      </c>
      <c r="Y74" s="92">
        <v>0</v>
      </c>
      <c r="Z74" s="92">
        <v>50</v>
      </c>
      <c r="AA74" s="92">
        <v>0</v>
      </c>
      <c r="AB74" s="92">
        <v>0</v>
      </c>
    </row>
    <row r="75" spans="1:28" s="3" customFormat="1" ht="20.25" customHeight="1" x14ac:dyDescent="0.2">
      <c r="A75" s="92"/>
      <c r="B75" s="93" t="s">
        <v>14</v>
      </c>
      <c r="C75" s="92">
        <v>1925</v>
      </c>
      <c r="D75" s="92">
        <v>39</v>
      </c>
      <c r="E75" s="92" t="s">
        <v>1191</v>
      </c>
      <c r="F75" s="92">
        <v>1</v>
      </c>
      <c r="G75" s="92">
        <v>8</v>
      </c>
      <c r="H75" s="92">
        <v>3</v>
      </c>
      <c r="I75" s="92">
        <v>28</v>
      </c>
      <c r="J75" s="35">
        <f t="shared" si="5"/>
        <v>3528</v>
      </c>
      <c r="K75" s="92">
        <v>100</v>
      </c>
      <c r="L75" s="35">
        <f t="shared" si="6"/>
        <v>352800</v>
      </c>
      <c r="M75" s="92">
        <v>1</v>
      </c>
      <c r="N75" s="92"/>
      <c r="O75" s="92"/>
      <c r="P75" s="92"/>
      <c r="Q75" s="92"/>
      <c r="R75" s="92"/>
      <c r="S75" s="92"/>
      <c r="T75" s="35">
        <f t="shared" si="7"/>
        <v>0</v>
      </c>
      <c r="U75" s="92"/>
      <c r="V75" s="92"/>
      <c r="W75" s="35">
        <f t="shared" si="8"/>
        <v>0</v>
      </c>
      <c r="X75" s="35">
        <f t="shared" si="9"/>
        <v>352800</v>
      </c>
      <c r="Y75" s="92">
        <v>0</v>
      </c>
      <c r="Z75" s="92">
        <v>50</v>
      </c>
      <c r="AA75" s="92">
        <v>0</v>
      </c>
      <c r="AB75" s="92">
        <v>0</v>
      </c>
    </row>
    <row r="76" spans="1:28" s="3" customFormat="1" ht="20.25" customHeight="1" x14ac:dyDescent="0.2">
      <c r="A76" s="92"/>
      <c r="B76" s="93" t="s">
        <v>14</v>
      </c>
      <c r="C76" s="92"/>
      <c r="D76" s="92"/>
      <c r="E76" s="92" t="s">
        <v>1192</v>
      </c>
      <c r="F76" s="92">
        <v>2</v>
      </c>
      <c r="G76" s="92"/>
      <c r="H76" s="92"/>
      <c r="I76" s="92"/>
      <c r="J76" s="35">
        <f t="shared" si="5"/>
        <v>0</v>
      </c>
      <c r="K76" s="92"/>
      <c r="L76" s="35">
        <f t="shared" si="6"/>
        <v>0</v>
      </c>
      <c r="M76" s="92">
        <v>2</v>
      </c>
      <c r="N76" s="92" t="s">
        <v>27</v>
      </c>
      <c r="O76" s="92" t="s">
        <v>16</v>
      </c>
      <c r="P76" s="92"/>
      <c r="Q76" s="92">
        <v>178</v>
      </c>
      <c r="R76" s="92"/>
      <c r="S76" s="92">
        <v>6400</v>
      </c>
      <c r="T76" s="35">
        <f t="shared" si="7"/>
        <v>1139200</v>
      </c>
      <c r="U76" s="92">
        <v>30</v>
      </c>
      <c r="V76" s="39">
        <f>T76*85%</f>
        <v>968320</v>
      </c>
      <c r="W76" s="35">
        <f t="shared" si="8"/>
        <v>170880</v>
      </c>
      <c r="X76" s="35">
        <f t="shared" si="9"/>
        <v>170880</v>
      </c>
      <c r="Y76" s="92">
        <v>0</v>
      </c>
      <c r="Z76" s="92">
        <v>50</v>
      </c>
      <c r="AA76" s="92">
        <v>0</v>
      </c>
      <c r="AB76" s="92">
        <v>0</v>
      </c>
    </row>
    <row r="77" spans="1:28" s="3" customFormat="1" ht="20.25" customHeight="1" x14ac:dyDescent="0.2">
      <c r="A77" s="92"/>
      <c r="B77" s="97" t="s">
        <v>45</v>
      </c>
      <c r="C77" s="92">
        <v>3347</v>
      </c>
      <c r="D77" s="92">
        <v>56</v>
      </c>
      <c r="E77" s="92" t="s">
        <v>1192</v>
      </c>
      <c r="F77" s="92">
        <v>1</v>
      </c>
      <c r="G77" s="92">
        <v>14</v>
      </c>
      <c r="H77" s="92">
        <v>1</v>
      </c>
      <c r="I77" s="92"/>
      <c r="J77" s="35">
        <f t="shared" si="5"/>
        <v>5700</v>
      </c>
      <c r="K77" s="92">
        <v>75</v>
      </c>
      <c r="L77" s="35">
        <f t="shared" si="6"/>
        <v>427500</v>
      </c>
      <c r="M77" s="92">
        <v>1</v>
      </c>
      <c r="N77" s="92"/>
      <c r="O77" s="92"/>
      <c r="P77" s="92"/>
      <c r="Q77" s="92"/>
      <c r="R77" s="92"/>
      <c r="S77" s="92"/>
      <c r="T77" s="35">
        <f t="shared" si="7"/>
        <v>0</v>
      </c>
      <c r="U77" s="92"/>
      <c r="V77" s="92"/>
      <c r="W77" s="35">
        <f t="shared" si="8"/>
        <v>0</v>
      </c>
      <c r="X77" s="35">
        <f t="shared" si="9"/>
        <v>427500</v>
      </c>
      <c r="Y77" s="92">
        <v>0</v>
      </c>
      <c r="Z77" s="92">
        <v>0</v>
      </c>
      <c r="AA77" s="92">
        <v>427500</v>
      </c>
      <c r="AB77" s="92">
        <v>0.01</v>
      </c>
    </row>
    <row r="78" spans="1:28" s="3" customFormat="1" ht="20.25" customHeight="1" x14ac:dyDescent="0.2">
      <c r="A78" s="92"/>
      <c r="B78" s="97" t="s">
        <v>45</v>
      </c>
      <c r="C78" s="92">
        <v>3136</v>
      </c>
      <c r="D78" s="92">
        <v>44</v>
      </c>
      <c r="E78" s="92" t="s">
        <v>1192</v>
      </c>
      <c r="F78" s="92">
        <v>1</v>
      </c>
      <c r="G78" s="92">
        <v>10</v>
      </c>
      <c r="H78" s="92">
        <v>1</v>
      </c>
      <c r="I78" s="92">
        <v>3</v>
      </c>
      <c r="J78" s="35">
        <f t="shared" si="5"/>
        <v>4103</v>
      </c>
      <c r="K78" s="92">
        <v>75</v>
      </c>
      <c r="L78" s="35">
        <f t="shared" si="6"/>
        <v>307725</v>
      </c>
      <c r="M78" s="92">
        <v>1</v>
      </c>
      <c r="N78" s="92"/>
      <c r="O78" s="92"/>
      <c r="P78" s="92"/>
      <c r="Q78" s="92"/>
      <c r="R78" s="92"/>
      <c r="S78" s="92"/>
      <c r="T78" s="35">
        <f t="shared" si="7"/>
        <v>0</v>
      </c>
      <c r="U78" s="92"/>
      <c r="V78" s="92"/>
      <c r="W78" s="35">
        <f t="shared" si="8"/>
        <v>0</v>
      </c>
      <c r="X78" s="35">
        <f t="shared" si="9"/>
        <v>307725</v>
      </c>
      <c r="Y78" s="92">
        <v>0</v>
      </c>
      <c r="Z78" s="92">
        <v>0</v>
      </c>
      <c r="AA78" s="92">
        <v>307725</v>
      </c>
      <c r="AB78" s="92">
        <v>0.01</v>
      </c>
    </row>
    <row r="79" spans="1:28" s="3" customFormat="1" ht="20.25" customHeight="1" x14ac:dyDescent="0.2">
      <c r="A79" s="92"/>
      <c r="B79" s="97" t="s">
        <v>45</v>
      </c>
      <c r="C79" s="92">
        <v>3146</v>
      </c>
      <c r="D79" s="92">
        <v>55</v>
      </c>
      <c r="E79" s="92" t="s">
        <v>1192</v>
      </c>
      <c r="F79" s="92">
        <v>1</v>
      </c>
      <c r="G79" s="92">
        <v>15</v>
      </c>
      <c r="H79" s="92">
        <v>2</v>
      </c>
      <c r="I79" s="92">
        <v>80</v>
      </c>
      <c r="J79" s="35">
        <f t="shared" si="5"/>
        <v>6280</v>
      </c>
      <c r="K79" s="92">
        <v>75</v>
      </c>
      <c r="L79" s="35">
        <f t="shared" si="6"/>
        <v>471000</v>
      </c>
      <c r="M79" s="92">
        <v>1</v>
      </c>
      <c r="N79" s="92"/>
      <c r="O79" s="92"/>
      <c r="P79" s="92"/>
      <c r="Q79" s="92"/>
      <c r="R79" s="92"/>
      <c r="S79" s="92"/>
      <c r="T79" s="35">
        <f t="shared" si="7"/>
        <v>0</v>
      </c>
      <c r="U79" s="92"/>
      <c r="V79" s="92"/>
      <c r="W79" s="35">
        <f t="shared" si="8"/>
        <v>0</v>
      </c>
      <c r="X79" s="35">
        <f t="shared" si="9"/>
        <v>471000</v>
      </c>
      <c r="Y79" s="92">
        <v>0</v>
      </c>
      <c r="Z79" s="92">
        <v>0</v>
      </c>
      <c r="AA79" s="92">
        <v>471000</v>
      </c>
      <c r="AB79" s="92">
        <v>0.01</v>
      </c>
    </row>
    <row r="80" spans="1:28" s="3" customFormat="1" ht="20.25" customHeight="1" x14ac:dyDescent="0.2">
      <c r="A80" s="92"/>
      <c r="B80" s="93" t="s">
        <v>45</v>
      </c>
      <c r="C80" s="92">
        <v>121</v>
      </c>
      <c r="D80" s="92">
        <v>37</v>
      </c>
      <c r="E80" s="92" t="s">
        <v>1193</v>
      </c>
      <c r="F80" s="92">
        <v>2</v>
      </c>
      <c r="G80" s="92">
        <v>1</v>
      </c>
      <c r="H80" s="92">
        <v>2</v>
      </c>
      <c r="I80" s="92">
        <v>75</v>
      </c>
      <c r="J80" s="35">
        <f t="shared" si="5"/>
        <v>675</v>
      </c>
      <c r="K80" s="92">
        <v>310</v>
      </c>
      <c r="L80" s="35">
        <f t="shared" si="6"/>
        <v>209250</v>
      </c>
      <c r="M80" s="92">
        <v>2</v>
      </c>
      <c r="N80" s="92" t="s">
        <v>27</v>
      </c>
      <c r="O80" s="92" t="s">
        <v>16</v>
      </c>
      <c r="P80" s="92"/>
      <c r="Q80" s="92">
        <v>120</v>
      </c>
      <c r="R80" s="92"/>
      <c r="S80" s="92">
        <v>6400</v>
      </c>
      <c r="T80" s="35">
        <f t="shared" si="7"/>
        <v>768000</v>
      </c>
      <c r="U80" s="92">
        <v>30</v>
      </c>
      <c r="V80" s="39">
        <f>T80*85%</f>
        <v>652800</v>
      </c>
      <c r="W80" s="35">
        <f t="shared" si="8"/>
        <v>115200</v>
      </c>
      <c r="X80" s="35">
        <f t="shared" si="9"/>
        <v>324450</v>
      </c>
      <c r="Y80" s="92">
        <v>0</v>
      </c>
      <c r="Z80" s="92">
        <v>0</v>
      </c>
      <c r="AA80" s="92">
        <v>324450</v>
      </c>
      <c r="AB80" s="92">
        <v>0.02</v>
      </c>
    </row>
    <row r="81" spans="1:28" s="3" customFormat="1" ht="20.25" customHeight="1" x14ac:dyDescent="0.2">
      <c r="A81" s="92"/>
      <c r="B81" s="33" t="s">
        <v>1194</v>
      </c>
      <c r="C81" s="92"/>
      <c r="D81" s="92"/>
      <c r="E81" s="92" t="s">
        <v>1195</v>
      </c>
      <c r="F81" s="92">
        <v>2</v>
      </c>
      <c r="G81" s="92"/>
      <c r="H81" s="92"/>
      <c r="I81" s="92"/>
      <c r="J81" s="35">
        <f t="shared" si="5"/>
        <v>0</v>
      </c>
      <c r="K81" s="92"/>
      <c r="L81" s="35">
        <f t="shared" si="6"/>
        <v>0</v>
      </c>
      <c r="M81" s="92">
        <v>2</v>
      </c>
      <c r="N81" s="92" t="s">
        <v>27</v>
      </c>
      <c r="O81" s="92" t="s">
        <v>55</v>
      </c>
      <c r="P81" s="92"/>
      <c r="Q81" s="92">
        <v>84</v>
      </c>
      <c r="R81" s="92"/>
      <c r="S81" s="92">
        <v>6400</v>
      </c>
      <c r="T81" s="35">
        <f t="shared" si="7"/>
        <v>537600</v>
      </c>
      <c r="U81" s="92">
        <v>10</v>
      </c>
      <c r="V81" s="39">
        <f>T81*10%</f>
        <v>53760</v>
      </c>
      <c r="W81" s="35">
        <f t="shared" si="8"/>
        <v>483840</v>
      </c>
      <c r="X81" s="35">
        <f t="shared" si="9"/>
        <v>483840</v>
      </c>
      <c r="Y81" s="92">
        <v>0</v>
      </c>
      <c r="Z81" s="92">
        <v>0</v>
      </c>
      <c r="AA81" s="92">
        <v>483840</v>
      </c>
      <c r="AB81" s="92">
        <v>0.02</v>
      </c>
    </row>
    <row r="82" spans="1:28" s="3" customFormat="1" ht="20.25" customHeight="1" x14ac:dyDescent="0.2">
      <c r="A82" s="92"/>
      <c r="B82" s="93" t="s">
        <v>14</v>
      </c>
      <c r="C82" s="92">
        <v>1777</v>
      </c>
      <c r="D82" s="92">
        <v>42</v>
      </c>
      <c r="E82" s="92" t="s">
        <v>1195</v>
      </c>
      <c r="F82" s="92">
        <v>1</v>
      </c>
      <c r="G82" s="92">
        <v>10</v>
      </c>
      <c r="H82" s="92">
        <v>3</v>
      </c>
      <c r="I82" s="92">
        <v>94</v>
      </c>
      <c r="J82" s="35">
        <f t="shared" si="5"/>
        <v>4394</v>
      </c>
      <c r="K82" s="92">
        <v>75</v>
      </c>
      <c r="L82" s="35">
        <f t="shared" si="6"/>
        <v>329550</v>
      </c>
      <c r="M82" s="92">
        <v>1</v>
      </c>
      <c r="N82" s="92"/>
      <c r="O82" s="92"/>
      <c r="P82" s="92"/>
      <c r="Q82" s="92"/>
      <c r="R82" s="92"/>
      <c r="S82" s="92"/>
      <c r="T82" s="35">
        <f t="shared" si="7"/>
        <v>0</v>
      </c>
      <c r="U82" s="92"/>
      <c r="V82" s="92"/>
      <c r="W82" s="35">
        <f t="shared" si="8"/>
        <v>0</v>
      </c>
      <c r="X82" s="35">
        <f t="shared" si="9"/>
        <v>329550</v>
      </c>
      <c r="Y82" s="92">
        <v>0</v>
      </c>
      <c r="Z82" s="92">
        <v>50</v>
      </c>
      <c r="AA82" s="92">
        <v>0</v>
      </c>
      <c r="AB82" s="92">
        <v>0</v>
      </c>
    </row>
    <row r="83" spans="1:28" s="3" customFormat="1" ht="20.25" customHeight="1" x14ac:dyDescent="0.2">
      <c r="A83" s="92"/>
      <c r="B83" s="98" t="s">
        <v>45</v>
      </c>
      <c r="C83" s="92">
        <v>1709</v>
      </c>
      <c r="D83" s="92">
        <v>71</v>
      </c>
      <c r="E83" s="92" t="s">
        <v>1195</v>
      </c>
      <c r="F83" s="92">
        <v>1</v>
      </c>
      <c r="G83" s="92">
        <v>19</v>
      </c>
      <c r="H83" s="92">
        <v>3</v>
      </c>
      <c r="I83" s="92">
        <v>40</v>
      </c>
      <c r="J83" s="35">
        <f t="shared" si="5"/>
        <v>7940</v>
      </c>
      <c r="K83" s="92">
        <v>100</v>
      </c>
      <c r="L83" s="35">
        <f t="shared" si="6"/>
        <v>794000</v>
      </c>
      <c r="M83" s="92">
        <v>1</v>
      </c>
      <c r="N83" s="92"/>
      <c r="O83" s="92"/>
      <c r="P83" s="92"/>
      <c r="Q83" s="92"/>
      <c r="R83" s="92"/>
      <c r="S83" s="92"/>
      <c r="T83" s="35">
        <f t="shared" si="7"/>
        <v>0</v>
      </c>
      <c r="U83" s="92"/>
      <c r="V83" s="92"/>
      <c r="W83" s="35">
        <f t="shared" si="8"/>
        <v>0</v>
      </c>
      <c r="X83" s="35">
        <f t="shared" si="9"/>
        <v>794000</v>
      </c>
      <c r="Y83" s="92">
        <v>0</v>
      </c>
      <c r="Z83" s="92">
        <v>0</v>
      </c>
      <c r="AA83" s="92">
        <v>794000</v>
      </c>
      <c r="AB83" s="92">
        <v>0.01</v>
      </c>
    </row>
    <row r="84" spans="1:28" s="3" customFormat="1" ht="20.25" customHeight="1" x14ac:dyDescent="0.2">
      <c r="A84" s="92"/>
      <c r="B84" s="33" t="s">
        <v>1194</v>
      </c>
      <c r="C84" s="92"/>
      <c r="D84" s="92"/>
      <c r="E84" s="92" t="s">
        <v>1196</v>
      </c>
      <c r="F84" s="92">
        <v>2</v>
      </c>
      <c r="G84" s="92"/>
      <c r="H84" s="92"/>
      <c r="I84" s="92"/>
      <c r="J84" s="35">
        <f t="shared" si="5"/>
        <v>0</v>
      </c>
      <c r="K84" s="92"/>
      <c r="L84" s="35">
        <f t="shared" si="6"/>
        <v>0</v>
      </c>
      <c r="M84" s="92">
        <v>2</v>
      </c>
      <c r="N84" s="92" t="s">
        <v>27</v>
      </c>
      <c r="O84" s="92" t="s">
        <v>16</v>
      </c>
      <c r="P84" s="92"/>
      <c r="Q84" s="92">
        <v>105</v>
      </c>
      <c r="R84" s="92"/>
      <c r="S84" s="92">
        <v>6400</v>
      </c>
      <c r="T84" s="35">
        <f t="shared" si="7"/>
        <v>672000</v>
      </c>
      <c r="U84" s="92">
        <v>20</v>
      </c>
      <c r="V84" s="39">
        <f>T84*75%</f>
        <v>504000</v>
      </c>
      <c r="W84" s="35">
        <f t="shared" si="8"/>
        <v>168000</v>
      </c>
      <c r="X84" s="35">
        <f t="shared" si="9"/>
        <v>168000</v>
      </c>
      <c r="Y84" s="92">
        <v>0</v>
      </c>
      <c r="Z84" s="92">
        <v>0</v>
      </c>
      <c r="AA84" s="92">
        <v>168000</v>
      </c>
      <c r="AB84" s="92">
        <v>0.02</v>
      </c>
    </row>
    <row r="85" spans="1:28" s="3" customFormat="1" ht="20.25" customHeight="1" x14ac:dyDescent="0.2">
      <c r="A85" s="92"/>
      <c r="B85" s="93" t="s">
        <v>14</v>
      </c>
      <c r="C85" s="92">
        <v>3735</v>
      </c>
      <c r="D85" s="92">
        <v>285</v>
      </c>
      <c r="E85" s="92" t="s">
        <v>1196</v>
      </c>
      <c r="F85" s="92">
        <v>1</v>
      </c>
      <c r="G85" s="92">
        <v>10</v>
      </c>
      <c r="H85" s="92">
        <v>3</v>
      </c>
      <c r="I85" s="92">
        <v>4</v>
      </c>
      <c r="J85" s="35">
        <f t="shared" si="5"/>
        <v>4304</v>
      </c>
      <c r="K85" s="92">
        <v>180</v>
      </c>
      <c r="L85" s="35">
        <f t="shared" si="6"/>
        <v>774720</v>
      </c>
      <c r="M85" s="92">
        <v>1</v>
      </c>
      <c r="N85" s="92"/>
      <c r="O85" s="92"/>
      <c r="P85" s="92"/>
      <c r="Q85" s="92"/>
      <c r="R85" s="92"/>
      <c r="S85" s="92"/>
      <c r="T85" s="35">
        <f t="shared" si="7"/>
        <v>0</v>
      </c>
      <c r="U85" s="92"/>
      <c r="V85" s="92"/>
      <c r="W85" s="35">
        <f t="shared" si="8"/>
        <v>0</v>
      </c>
      <c r="X85" s="35">
        <f t="shared" si="9"/>
        <v>774720</v>
      </c>
      <c r="Y85" s="92">
        <v>0</v>
      </c>
      <c r="Z85" s="92">
        <v>50</v>
      </c>
      <c r="AA85" s="92">
        <v>0</v>
      </c>
      <c r="AB85" s="92">
        <v>0</v>
      </c>
    </row>
    <row r="86" spans="1:28" s="3" customFormat="1" ht="20.25" customHeight="1" x14ac:dyDescent="0.2">
      <c r="A86" s="92"/>
      <c r="B86" s="98" t="s">
        <v>45</v>
      </c>
      <c r="C86" s="92">
        <v>123</v>
      </c>
      <c r="D86" s="92">
        <v>39</v>
      </c>
      <c r="E86" s="92" t="s">
        <v>1197</v>
      </c>
      <c r="F86" s="92">
        <v>2</v>
      </c>
      <c r="G86" s="92"/>
      <c r="H86" s="92">
        <v>1</v>
      </c>
      <c r="I86" s="92">
        <v>1</v>
      </c>
      <c r="J86" s="35">
        <f t="shared" si="5"/>
        <v>101</v>
      </c>
      <c r="K86" s="92">
        <v>75</v>
      </c>
      <c r="L86" s="35">
        <f t="shared" si="6"/>
        <v>7575</v>
      </c>
      <c r="M86" s="92">
        <v>2</v>
      </c>
      <c r="N86" s="92" t="s">
        <v>27</v>
      </c>
      <c r="O86" s="92" t="s">
        <v>55</v>
      </c>
      <c r="P86" s="92"/>
      <c r="Q86" s="92">
        <v>64</v>
      </c>
      <c r="R86" s="92"/>
      <c r="S86" s="92">
        <v>6400</v>
      </c>
      <c r="T86" s="35">
        <f t="shared" si="7"/>
        <v>409600</v>
      </c>
      <c r="U86" s="92">
        <v>15</v>
      </c>
      <c r="V86" s="39">
        <f>T86*20%</f>
        <v>81920</v>
      </c>
      <c r="W86" s="35">
        <f t="shared" si="8"/>
        <v>327680</v>
      </c>
      <c r="X86" s="35">
        <f t="shared" si="9"/>
        <v>335255</v>
      </c>
      <c r="Y86" s="92">
        <v>0</v>
      </c>
      <c r="Z86" s="92">
        <v>0</v>
      </c>
      <c r="AA86" s="92">
        <v>335255</v>
      </c>
      <c r="AB86" s="92">
        <v>0.02</v>
      </c>
    </row>
    <row r="87" spans="1:28" s="3" customFormat="1" ht="20.25" customHeight="1" x14ac:dyDescent="0.2">
      <c r="A87" s="92"/>
      <c r="B87" s="99" t="s">
        <v>45</v>
      </c>
      <c r="C87" s="92">
        <v>137</v>
      </c>
      <c r="D87" s="92">
        <v>53</v>
      </c>
      <c r="E87" s="92" t="s">
        <v>1197</v>
      </c>
      <c r="F87" s="92">
        <v>1</v>
      </c>
      <c r="G87" s="92"/>
      <c r="H87" s="92">
        <v>1</v>
      </c>
      <c r="I87" s="92">
        <v>55</v>
      </c>
      <c r="J87" s="35">
        <f t="shared" si="5"/>
        <v>155</v>
      </c>
      <c r="K87" s="92">
        <v>75</v>
      </c>
      <c r="L87" s="35">
        <f t="shared" si="6"/>
        <v>11625</v>
      </c>
      <c r="M87" s="92">
        <v>1</v>
      </c>
      <c r="N87" s="92"/>
      <c r="O87" s="92"/>
      <c r="P87" s="92"/>
      <c r="Q87" s="92"/>
      <c r="R87" s="92"/>
      <c r="S87" s="92"/>
      <c r="T87" s="35">
        <f t="shared" si="7"/>
        <v>0</v>
      </c>
      <c r="U87" s="92"/>
      <c r="V87" s="92"/>
      <c r="W87" s="35">
        <f t="shared" si="8"/>
        <v>0</v>
      </c>
      <c r="X87" s="35">
        <f t="shared" si="9"/>
        <v>11625</v>
      </c>
      <c r="Y87" s="92">
        <v>0</v>
      </c>
      <c r="Z87" s="92">
        <v>0</v>
      </c>
      <c r="AA87" s="92">
        <v>11625</v>
      </c>
      <c r="AB87" s="92">
        <v>0.01</v>
      </c>
    </row>
    <row r="88" spans="1:28" s="3" customFormat="1" ht="20.25" customHeight="1" x14ac:dyDescent="0.2">
      <c r="A88" s="92"/>
      <c r="B88" s="99" t="s">
        <v>45</v>
      </c>
      <c r="C88" s="92">
        <v>122</v>
      </c>
      <c r="D88" s="92">
        <v>38</v>
      </c>
      <c r="E88" s="92" t="s">
        <v>1197</v>
      </c>
      <c r="F88" s="92">
        <v>1</v>
      </c>
      <c r="G88" s="92"/>
      <c r="H88" s="92">
        <v>3</v>
      </c>
      <c r="I88" s="92">
        <v>14</v>
      </c>
      <c r="J88" s="35">
        <f t="shared" si="5"/>
        <v>314</v>
      </c>
      <c r="K88" s="92">
        <v>120</v>
      </c>
      <c r="L88" s="35">
        <f t="shared" si="6"/>
        <v>37680</v>
      </c>
      <c r="M88" s="92"/>
      <c r="N88" s="92"/>
      <c r="O88" s="92"/>
      <c r="P88" s="92"/>
      <c r="Q88" s="92"/>
      <c r="R88" s="92"/>
      <c r="S88" s="92"/>
      <c r="T88" s="35">
        <f t="shared" si="7"/>
        <v>0</v>
      </c>
      <c r="U88" s="92"/>
      <c r="V88" s="92"/>
      <c r="W88" s="35">
        <f t="shared" si="8"/>
        <v>0</v>
      </c>
      <c r="X88" s="35">
        <f t="shared" si="9"/>
        <v>37680</v>
      </c>
      <c r="Y88" s="92">
        <v>0</v>
      </c>
      <c r="Z88" s="92">
        <v>0</v>
      </c>
      <c r="AA88" s="92">
        <v>37680</v>
      </c>
      <c r="AB88" s="92">
        <v>0.01</v>
      </c>
    </row>
    <row r="89" spans="1:28" s="3" customFormat="1" ht="20.25" customHeight="1" x14ac:dyDescent="0.2">
      <c r="A89" s="92"/>
      <c r="B89" s="98" t="s">
        <v>14</v>
      </c>
      <c r="C89" s="92">
        <v>1817</v>
      </c>
      <c r="D89" s="92">
        <v>21</v>
      </c>
      <c r="E89" s="92" t="s">
        <v>1198</v>
      </c>
      <c r="F89" s="92">
        <v>2</v>
      </c>
      <c r="G89" s="92">
        <v>9</v>
      </c>
      <c r="H89" s="92"/>
      <c r="I89" s="92">
        <v>5</v>
      </c>
      <c r="J89" s="35">
        <f t="shared" si="5"/>
        <v>3605</v>
      </c>
      <c r="K89" s="92">
        <v>140</v>
      </c>
      <c r="L89" s="35">
        <f t="shared" si="6"/>
        <v>504700</v>
      </c>
      <c r="M89" s="92">
        <v>2</v>
      </c>
      <c r="N89" s="92" t="s">
        <v>27</v>
      </c>
      <c r="O89" s="92" t="s">
        <v>35</v>
      </c>
      <c r="P89" s="92"/>
      <c r="Q89" s="92">
        <v>156</v>
      </c>
      <c r="R89" s="92"/>
      <c r="S89" s="92">
        <v>6400</v>
      </c>
      <c r="T89" s="35">
        <f t="shared" si="7"/>
        <v>998400</v>
      </c>
      <c r="U89" s="92">
        <v>10</v>
      </c>
      <c r="V89" s="39">
        <f>T89*40%</f>
        <v>399360</v>
      </c>
      <c r="W89" s="35">
        <f t="shared" si="8"/>
        <v>599040</v>
      </c>
      <c r="X89" s="35">
        <f t="shared" si="9"/>
        <v>1103740</v>
      </c>
      <c r="Y89" s="92">
        <v>0</v>
      </c>
      <c r="Z89" s="92">
        <v>50</v>
      </c>
      <c r="AA89" s="92">
        <v>0</v>
      </c>
      <c r="AB89" s="92">
        <v>0</v>
      </c>
    </row>
    <row r="90" spans="1:28" s="3" customFormat="1" ht="20.25" customHeight="1" x14ac:dyDescent="0.2">
      <c r="A90" s="92"/>
      <c r="B90" s="99" t="s">
        <v>45</v>
      </c>
      <c r="C90" s="92">
        <v>132</v>
      </c>
      <c r="D90" s="92">
        <v>48</v>
      </c>
      <c r="E90" s="92" t="s">
        <v>1198</v>
      </c>
      <c r="F90" s="92">
        <v>1</v>
      </c>
      <c r="G90" s="92"/>
      <c r="H90" s="92">
        <v>1</v>
      </c>
      <c r="I90" s="92">
        <v>90</v>
      </c>
      <c r="J90" s="35">
        <f t="shared" si="5"/>
        <v>190</v>
      </c>
      <c r="K90" s="92">
        <v>75</v>
      </c>
      <c r="L90" s="35">
        <f t="shared" si="6"/>
        <v>14250</v>
      </c>
      <c r="M90" s="92">
        <v>1</v>
      </c>
      <c r="N90" s="92"/>
      <c r="O90" s="92"/>
      <c r="P90" s="92"/>
      <c r="Q90" s="92"/>
      <c r="R90" s="92"/>
      <c r="S90" s="92"/>
      <c r="T90" s="35">
        <f t="shared" si="7"/>
        <v>0</v>
      </c>
      <c r="U90" s="92"/>
      <c r="V90" s="92"/>
      <c r="W90" s="35">
        <f t="shared" si="8"/>
        <v>0</v>
      </c>
      <c r="X90" s="35">
        <f t="shared" si="9"/>
        <v>14250</v>
      </c>
      <c r="Y90" s="92">
        <v>0</v>
      </c>
      <c r="Z90" s="92">
        <v>0</v>
      </c>
      <c r="AA90" s="92">
        <v>14250</v>
      </c>
      <c r="AB90" s="92">
        <v>0.01</v>
      </c>
    </row>
    <row r="91" spans="1:28" s="3" customFormat="1" ht="20.25" customHeight="1" x14ac:dyDescent="0.2">
      <c r="A91" s="92"/>
      <c r="B91" s="98" t="s">
        <v>14</v>
      </c>
      <c r="C91" s="92">
        <v>5550</v>
      </c>
      <c r="D91" s="92">
        <v>62</v>
      </c>
      <c r="E91" s="92" t="s">
        <v>1198</v>
      </c>
      <c r="F91" s="92">
        <v>1</v>
      </c>
      <c r="G91" s="92">
        <v>16</v>
      </c>
      <c r="H91" s="92">
        <v>1</v>
      </c>
      <c r="I91" s="92">
        <v>52</v>
      </c>
      <c r="J91" s="35">
        <f t="shared" si="5"/>
        <v>6552</v>
      </c>
      <c r="K91" s="92">
        <v>100</v>
      </c>
      <c r="L91" s="35">
        <f t="shared" si="6"/>
        <v>655200</v>
      </c>
      <c r="M91" s="92">
        <v>1</v>
      </c>
      <c r="N91" s="92"/>
      <c r="O91" s="92"/>
      <c r="P91" s="92"/>
      <c r="Q91" s="92"/>
      <c r="R91" s="92"/>
      <c r="S91" s="92"/>
      <c r="T91" s="35">
        <f t="shared" si="7"/>
        <v>0</v>
      </c>
      <c r="U91" s="92"/>
      <c r="V91" s="92"/>
      <c r="W91" s="35">
        <f t="shared" si="8"/>
        <v>0</v>
      </c>
      <c r="X91" s="35">
        <f t="shared" si="9"/>
        <v>655200</v>
      </c>
      <c r="Y91" s="92">
        <v>0</v>
      </c>
      <c r="Z91" s="92">
        <v>50</v>
      </c>
      <c r="AA91" s="92">
        <v>0</v>
      </c>
      <c r="AB91" s="92">
        <v>0</v>
      </c>
    </row>
    <row r="92" spans="1:28" s="3" customFormat="1" ht="20.25" customHeight="1" x14ac:dyDescent="0.2">
      <c r="A92" s="92"/>
      <c r="B92" s="98" t="s">
        <v>14</v>
      </c>
      <c r="C92" s="92">
        <v>4366</v>
      </c>
      <c r="D92" s="92">
        <v>114</v>
      </c>
      <c r="E92" s="92" t="s">
        <v>1199</v>
      </c>
      <c r="F92" s="92">
        <v>2</v>
      </c>
      <c r="G92" s="92"/>
      <c r="H92" s="92">
        <v>3</v>
      </c>
      <c r="I92" s="92">
        <v>33</v>
      </c>
      <c r="J92" s="35">
        <f t="shared" si="5"/>
        <v>333</v>
      </c>
      <c r="K92" s="92">
        <v>430</v>
      </c>
      <c r="L92" s="35">
        <f t="shared" si="6"/>
        <v>143190</v>
      </c>
      <c r="M92" s="92">
        <v>2</v>
      </c>
      <c r="N92" s="92" t="s">
        <v>27</v>
      </c>
      <c r="O92" s="92" t="s">
        <v>16</v>
      </c>
      <c r="P92" s="92"/>
      <c r="Q92" s="92">
        <v>307</v>
      </c>
      <c r="R92" s="92"/>
      <c r="S92" s="92">
        <v>6400</v>
      </c>
      <c r="T92" s="35">
        <f t="shared" si="7"/>
        <v>1964800</v>
      </c>
      <c r="U92" s="92">
        <v>30</v>
      </c>
      <c r="V92" s="39">
        <f>T92*85%</f>
        <v>1670080</v>
      </c>
      <c r="W92" s="35">
        <f t="shared" si="8"/>
        <v>294720</v>
      </c>
      <c r="X92" s="35">
        <f t="shared" si="9"/>
        <v>437910</v>
      </c>
      <c r="Y92" s="92">
        <v>0</v>
      </c>
      <c r="Z92" s="92">
        <v>50</v>
      </c>
      <c r="AA92" s="92">
        <v>0</v>
      </c>
      <c r="AB92" s="92">
        <v>0</v>
      </c>
    </row>
    <row r="93" spans="1:28" s="3" customFormat="1" ht="20.25" customHeight="1" x14ac:dyDescent="0.2">
      <c r="A93" s="92"/>
      <c r="B93" s="98" t="s">
        <v>14</v>
      </c>
      <c r="C93" s="92">
        <v>1718</v>
      </c>
      <c r="D93" s="92">
        <v>22</v>
      </c>
      <c r="E93" s="92" t="s">
        <v>1199</v>
      </c>
      <c r="F93" s="92">
        <v>1</v>
      </c>
      <c r="G93" s="92">
        <v>21</v>
      </c>
      <c r="H93" s="92">
        <v>2</v>
      </c>
      <c r="I93" s="92">
        <v>19</v>
      </c>
      <c r="J93" s="35">
        <f t="shared" si="5"/>
        <v>8619</v>
      </c>
      <c r="K93" s="92">
        <v>140</v>
      </c>
      <c r="L93" s="35">
        <f t="shared" si="6"/>
        <v>1206660</v>
      </c>
      <c r="M93" s="92">
        <v>1</v>
      </c>
      <c r="N93" s="92"/>
      <c r="O93" s="92"/>
      <c r="P93" s="92"/>
      <c r="Q93" s="92"/>
      <c r="R93" s="92"/>
      <c r="S93" s="92"/>
      <c r="T93" s="35">
        <f t="shared" si="7"/>
        <v>0</v>
      </c>
      <c r="U93" s="92"/>
      <c r="V93" s="92"/>
      <c r="W93" s="35">
        <f t="shared" si="8"/>
        <v>0</v>
      </c>
      <c r="X93" s="35">
        <f t="shared" si="9"/>
        <v>1206660</v>
      </c>
      <c r="Y93" s="92">
        <v>0</v>
      </c>
      <c r="Z93" s="92">
        <v>50</v>
      </c>
      <c r="AA93" s="92">
        <v>0</v>
      </c>
      <c r="AB93" s="92">
        <v>0</v>
      </c>
    </row>
    <row r="94" spans="1:28" s="3" customFormat="1" ht="20.25" customHeight="1" x14ac:dyDescent="0.2">
      <c r="A94" s="92"/>
      <c r="B94" s="99" t="s">
        <v>45</v>
      </c>
      <c r="C94" s="92">
        <v>3149</v>
      </c>
      <c r="D94" s="92">
        <v>58</v>
      </c>
      <c r="E94" s="92" t="s">
        <v>1199</v>
      </c>
      <c r="F94" s="92">
        <v>1</v>
      </c>
      <c r="G94" s="92">
        <v>10</v>
      </c>
      <c r="H94" s="92">
        <v>3</v>
      </c>
      <c r="I94" s="92"/>
      <c r="J94" s="35">
        <f t="shared" si="5"/>
        <v>4300</v>
      </c>
      <c r="K94" s="92">
        <v>75</v>
      </c>
      <c r="L94" s="35">
        <f t="shared" si="6"/>
        <v>322500</v>
      </c>
      <c r="M94" s="92">
        <v>1</v>
      </c>
      <c r="N94" s="92"/>
      <c r="O94" s="92"/>
      <c r="P94" s="92"/>
      <c r="Q94" s="92"/>
      <c r="R94" s="92"/>
      <c r="S94" s="92"/>
      <c r="T94" s="35">
        <f t="shared" si="7"/>
        <v>0</v>
      </c>
      <c r="U94" s="92"/>
      <c r="V94" s="92"/>
      <c r="W94" s="35">
        <f t="shared" si="8"/>
        <v>0</v>
      </c>
      <c r="X94" s="35">
        <f t="shared" si="9"/>
        <v>322500</v>
      </c>
      <c r="Y94" s="92">
        <v>0</v>
      </c>
      <c r="Z94" s="92">
        <v>0</v>
      </c>
      <c r="AA94" s="92">
        <v>322500</v>
      </c>
      <c r="AB94" s="92">
        <v>0.01</v>
      </c>
    </row>
    <row r="95" spans="1:28" s="3" customFormat="1" ht="20.25" customHeight="1" x14ac:dyDescent="0.2">
      <c r="A95" s="92"/>
      <c r="B95" s="99" t="s">
        <v>45</v>
      </c>
      <c r="C95" s="92">
        <v>3300</v>
      </c>
      <c r="D95" s="92">
        <v>131</v>
      </c>
      <c r="E95" s="92" t="s">
        <v>1199</v>
      </c>
      <c r="F95" s="92">
        <v>1</v>
      </c>
      <c r="G95" s="92">
        <v>7</v>
      </c>
      <c r="H95" s="92">
        <v>3</v>
      </c>
      <c r="I95" s="92">
        <v>19</v>
      </c>
      <c r="J95" s="35">
        <f t="shared" si="5"/>
        <v>3119</v>
      </c>
      <c r="K95" s="92">
        <v>75</v>
      </c>
      <c r="L95" s="35">
        <f t="shared" si="6"/>
        <v>233925</v>
      </c>
      <c r="M95" s="92">
        <v>1</v>
      </c>
      <c r="N95" s="92"/>
      <c r="O95" s="92"/>
      <c r="P95" s="92"/>
      <c r="Q95" s="92"/>
      <c r="R95" s="92"/>
      <c r="S95" s="92"/>
      <c r="T95" s="35">
        <f t="shared" si="7"/>
        <v>0</v>
      </c>
      <c r="U95" s="92"/>
      <c r="V95" s="92"/>
      <c r="W95" s="35">
        <f t="shared" si="8"/>
        <v>0</v>
      </c>
      <c r="X95" s="35">
        <f t="shared" si="9"/>
        <v>233925</v>
      </c>
      <c r="Y95" s="92">
        <v>0</v>
      </c>
      <c r="Z95" s="92">
        <v>0</v>
      </c>
      <c r="AA95" s="92">
        <v>233925</v>
      </c>
      <c r="AB95" s="92">
        <v>0.01</v>
      </c>
    </row>
    <row r="96" spans="1:28" s="3" customFormat="1" ht="20.25" customHeight="1" x14ac:dyDescent="0.2">
      <c r="A96" s="92"/>
      <c r="B96" s="98" t="s">
        <v>45</v>
      </c>
      <c r="C96" s="92">
        <v>126</v>
      </c>
      <c r="D96" s="92">
        <v>42</v>
      </c>
      <c r="E96" s="92" t="s">
        <v>1200</v>
      </c>
      <c r="F96" s="92">
        <v>2</v>
      </c>
      <c r="G96" s="92"/>
      <c r="H96" s="92">
        <v>1</v>
      </c>
      <c r="I96" s="92">
        <v>25</v>
      </c>
      <c r="J96" s="35">
        <f t="shared" si="5"/>
        <v>125</v>
      </c>
      <c r="K96" s="92">
        <v>75</v>
      </c>
      <c r="L96" s="35">
        <f t="shared" si="6"/>
        <v>9375</v>
      </c>
      <c r="M96" s="92">
        <v>2</v>
      </c>
      <c r="N96" s="92" t="s">
        <v>27</v>
      </c>
      <c r="O96" s="92" t="s">
        <v>55</v>
      </c>
      <c r="P96" s="92"/>
      <c r="Q96" s="92">
        <v>66</v>
      </c>
      <c r="R96" s="92"/>
      <c r="S96" s="92">
        <v>6400</v>
      </c>
      <c r="T96" s="35">
        <f t="shared" si="7"/>
        <v>422400</v>
      </c>
      <c r="U96" s="92">
        <v>10</v>
      </c>
      <c r="V96" s="39">
        <f>T96*10%</f>
        <v>42240</v>
      </c>
      <c r="W96" s="35">
        <f t="shared" si="8"/>
        <v>380160</v>
      </c>
      <c r="X96" s="35">
        <f t="shared" si="9"/>
        <v>389535</v>
      </c>
      <c r="Y96" s="92">
        <v>0</v>
      </c>
      <c r="Z96" s="92">
        <v>0</v>
      </c>
      <c r="AA96" s="92">
        <v>389535</v>
      </c>
      <c r="AB96" s="92">
        <v>0.02</v>
      </c>
    </row>
    <row r="97" spans="1:28" s="3" customFormat="1" ht="20.25" customHeight="1" x14ac:dyDescent="0.2">
      <c r="A97" s="92"/>
      <c r="B97" s="98" t="s">
        <v>14</v>
      </c>
      <c r="C97" s="92"/>
      <c r="D97" s="92">
        <v>11</v>
      </c>
      <c r="E97" s="92" t="s">
        <v>1200</v>
      </c>
      <c r="F97" s="92">
        <v>1</v>
      </c>
      <c r="G97" s="92">
        <v>15</v>
      </c>
      <c r="H97" s="92">
        <v>2</v>
      </c>
      <c r="I97" s="92">
        <v>42</v>
      </c>
      <c r="J97" s="35">
        <f t="shared" si="5"/>
        <v>6242</v>
      </c>
      <c r="K97" s="92">
        <v>75</v>
      </c>
      <c r="L97" s="35">
        <f t="shared" si="6"/>
        <v>468150</v>
      </c>
      <c r="M97" s="92">
        <v>1</v>
      </c>
      <c r="N97" s="92"/>
      <c r="O97" s="92"/>
      <c r="P97" s="92"/>
      <c r="Q97" s="92"/>
      <c r="R97" s="92"/>
      <c r="S97" s="92"/>
      <c r="T97" s="35">
        <f t="shared" si="7"/>
        <v>0</v>
      </c>
      <c r="U97" s="92"/>
      <c r="V97" s="92"/>
      <c r="W97" s="35">
        <f t="shared" si="8"/>
        <v>0</v>
      </c>
      <c r="X97" s="35">
        <f t="shared" si="9"/>
        <v>468150</v>
      </c>
      <c r="Y97" s="92">
        <v>0</v>
      </c>
      <c r="Z97" s="92">
        <v>50</v>
      </c>
      <c r="AA97" s="92">
        <v>0</v>
      </c>
      <c r="AB97" s="92">
        <v>0</v>
      </c>
    </row>
    <row r="98" spans="1:28" s="3" customFormat="1" ht="20.25" customHeight="1" x14ac:dyDescent="0.2">
      <c r="A98" s="92"/>
      <c r="B98" s="99" t="s">
        <v>45</v>
      </c>
      <c r="C98" s="92">
        <v>143</v>
      </c>
      <c r="D98" s="92">
        <v>57</v>
      </c>
      <c r="E98" s="92" t="s">
        <v>1201</v>
      </c>
      <c r="F98" s="92">
        <v>2</v>
      </c>
      <c r="G98" s="92"/>
      <c r="H98" s="92">
        <v>1</v>
      </c>
      <c r="I98" s="92">
        <v>84</v>
      </c>
      <c r="J98" s="35">
        <f t="shared" si="5"/>
        <v>184</v>
      </c>
      <c r="K98" s="92">
        <v>75</v>
      </c>
      <c r="L98" s="35">
        <f t="shared" si="6"/>
        <v>13800</v>
      </c>
      <c r="M98" s="92">
        <v>2</v>
      </c>
      <c r="N98" s="92" t="s">
        <v>27</v>
      </c>
      <c r="O98" s="92" t="s">
        <v>35</v>
      </c>
      <c r="P98" s="92"/>
      <c r="Q98" s="92">
        <v>63</v>
      </c>
      <c r="R98" s="92"/>
      <c r="S98" s="92">
        <v>6400</v>
      </c>
      <c r="T98" s="35">
        <f t="shared" si="7"/>
        <v>403200</v>
      </c>
      <c r="U98" s="92">
        <v>20</v>
      </c>
      <c r="V98" s="39">
        <f>T98*93%</f>
        <v>374976</v>
      </c>
      <c r="W98" s="35">
        <f t="shared" si="8"/>
        <v>28224</v>
      </c>
      <c r="X98" s="35">
        <f t="shared" si="9"/>
        <v>42024</v>
      </c>
      <c r="Y98" s="92">
        <v>0</v>
      </c>
      <c r="Z98" s="92">
        <v>0</v>
      </c>
      <c r="AA98" s="92">
        <v>42024</v>
      </c>
      <c r="AB98" s="92">
        <v>0.02</v>
      </c>
    </row>
    <row r="99" spans="1:28" s="3" customFormat="1" ht="20.25" customHeight="1" x14ac:dyDescent="0.2">
      <c r="A99" s="92"/>
      <c r="B99" s="99" t="s">
        <v>45</v>
      </c>
      <c r="C99" s="92">
        <v>3276</v>
      </c>
      <c r="D99" s="92">
        <v>64</v>
      </c>
      <c r="E99" s="92" t="s">
        <v>1201</v>
      </c>
      <c r="F99" s="92">
        <v>1</v>
      </c>
      <c r="G99" s="92">
        <v>8</v>
      </c>
      <c r="H99" s="92">
        <v>1</v>
      </c>
      <c r="I99" s="92">
        <v>72</v>
      </c>
      <c r="J99" s="35">
        <f t="shared" si="5"/>
        <v>3372</v>
      </c>
      <c r="K99" s="92">
        <v>75</v>
      </c>
      <c r="L99" s="35">
        <f t="shared" si="6"/>
        <v>252900</v>
      </c>
      <c r="M99" s="92">
        <v>1</v>
      </c>
      <c r="N99" s="92"/>
      <c r="O99" s="92"/>
      <c r="P99" s="92"/>
      <c r="Q99" s="92"/>
      <c r="R99" s="92"/>
      <c r="S99" s="92"/>
      <c r="T99" s="35">
        <f t="shared" si="7"/>
        <v>0</v>
      </c>
      <c r="U99" s="92"/>
      <c r="V99" s="92"/>
      <c r="W99" s="35">
        <f t="shared" si="8"/>
        <v>0</v>
      </c>
      <c r="X99" s="35">
        <f t="shared" si="9"/>
        <v>252900</v>
      </c>
      <c r="Y99" s="92">
        <v>0</v>
      </c>
      <c r="Z99" s="92">
        <v>0</v>
      </c>
      <c r="AA99" s="92">
        <v>252900</v>
      </c>
      <c r="AB99" s="92">
        <v>0.01</v>
      </c>
    </row>
    <row r="100" spans="1:28" s="3" customFormat="1" ht="20.25" customHeight="1" x14ac:dyDescent="0.2">
      <c r="A100" s="92"/>
      <c r="B100" s="99" t="s">
        <v>45</v>
      </c>
      <c r="C100" s="92">
        <v>3277</v>
      </c>
      <c r="D100" s="92">
        <v>65</v>
      </c>
      <c r="E100" s="92" t="s">
        <v>1201</v>
      </c>
      <c r="F100" s="92">
        <v>1</v>
      </c>
      <c r="G100" s="92">
        <v>8</v>
      </c>
      <c r="H100" s="92">
        <v>2</v>
      </c>
      <c r="I100" s="92">
        <v>96</v>
      </c>
      <c r="J100" s="35">
        <f t="shared" si="5"/>
        <v>3496</v>
      </c>
      <c r="K100" s="92">
        <v>75</v>
      </c>
      <c r="L100" s="35">
        <f t="shared" si="6"/>
        <v>262200</v>
      </c>
      <c r="M100" s="92">
        <v>1</v>
      </c>
      <c r="N100" s="92"/>
      <c r="O100" s="92"/>
      <c r="P100" s="92"/>
      <c r="Q100" s="92"/>
      <c r="R100" s="92"/>
      <c r="S100" s="92"/>
      <c r="T100" s="35">
        <f t="shared" si="7"/>
        <v>0</v>
      </c>
      <c r="U100" s="92"/>
      <c r="V100" s="92"/>
      <c r="W100" s="35">
        <f t="shared" si="8"/>
        <v>0</v>
      </c>
      <c r="X100" s="35">
        <f t="shared" si="9"/>
        <v>262200</v>
      </c>
      <c r="Y100" s="92">
        <v>0</v>
      </c>
      <c r="Z100" s="92">
        <v>0</v>
      </c>
      <c r="AA100" s="92">
        <v>262200</v>
      </c>
      <c r="AB100" s="92">
        <v>0.01</v>
      </c>
    </row>
    <row r="101" spans="1:28" s="3" customFormat="1" ht="20.25" customHeight="1" x14ac:dyDescent="0.2">
      <c r="A101" s="92"/>
      <c r="B101" s="99" t="s">
        <v>45</v>
      </c>
      <c r="C101" s="92"/>
      <c r="D101" s="92">
        <v>63</v>
      </c>
      <c r="E101" s="92" t="s">
        <v>1201</v>
      </c>
      <c r="F101" s="92">
        <v>1</v>
      </c>
      <c r="G101" s="92">
        <v>7</v>
      </c>
      <c r="H101" s="92">
        <v>1</v>
      </c>
      <c r="I101" s="92">
        <v>3</v>
      </c>
      <c r="J101" s="35">
        <f t="shared" si="5"/>
        <v>2903</v>
      </c>
      <c r="K101" s="92">
        <v>75</v>
      </c>
      <c r="L101" s="35">
        <f t="shared" si="6"/>
        <v>217725</v>
      </c>
      <c r="M101" s="92">
        <v>1</v>
      </c>
      <c r="N101" s="92"/>
      <c r="O101" s="92"/>
      <c r="P101" s="92"/>
      <c r="Q101" s="92"/>
      <c r="R101" s="92"/>
      <c r="S101" s="92"/>
      <c r="T101" s="35">
        <f t="shared" si="7"/>
        <v>0</v>
      </c>
      <c r="U101" s="92"/>
      <c r="V101" s="92"/>
      <c r="W101" s="35">
        <f t="shared" si="8"/>
        <v>0</v>
      </c>
      <c r="X101" s="35">
        <f t="shared" si="9"/>
        <v>217725</v>
      </c>
      <c r="Y101" s="92">
        <v>0</v>
      </c>
      <c r="Z101" s="92">
        <v>0</v>
      </c>
      <c r="AA101" s="92">
        <v>217725</v>
      </c>
      <c r="AB101" s="92">
        <v>0.01</v>
      </c>
    </row>
    <row r="102" spans="1:28" s="3" customFormat="1" ht="20.25" customHeight="1" x14ac:dyDescent="0.2">
      <c r="A102" s="92"/>
      <c r="B102" s="99" t="s">
        <v>45</v>
      </c>
      <c r="C102" s="92">
        <v>3145</v>
      </c>
      <c r="D102" s="92">
        <v>54</v>
      </c>
      <c r="E102" s="92" t="s">
        <v>1201</v>
      </c>
      <c r="F102" s="92">
        <v>1</v>
      </c>
      <c r="G102" s="92">
        <v>15</v>
      </c>
      <c r="H102" s="92">
        <v>3</v>
      </c>
      <c r="I102" s="92">
        <v>17</v>
      </c>
      <c r="J102" s="35">
        <f t="shared" si="5"/>
        <v>6317</v>
      </c>
      <c r="K102" s="92">
        <v>75</v>
      </c>
      <c r="L102" s="35">
        <f t="shared" si="6"/>
        <v>473775</v>
      </c>
      <c r="M102" s="92">
        <v>1</v>
      </c>
      <c r="N102" s="92"/>
      <c r="O102" s="92"/>
      <c r="P102" s="92"/>
      <c r="Q102" s="92"/>
      <c r="R102" s="92"/>
      <c r="S102" s="92"/>
      <c r="T102" s="35">
        <f t="shared" si="7"/>
        <v>0</v>
      </c>
      <c r="U102" s="92"/>
      <c r="V102" s="92"/>
      <c r="W102" s="35">
        <f t="shared" si="8"/>
        <v>0</v>
      </c>
      <c r="X102" s="35">
        <f t="shared" si="9"/>
        <v>473775</v>
      </c>
      <c r="Y102" s="92">
        <v>0</v>
      </c>
      <c r="Z102" s="92">
        <v>0</v>
      </c>
      <c r="AA102" s="92">
        <v>473775</v>
      </c>
      <c r="AB102" s="92">
        <v>0.01</v>
      </c>
    </row>
    <row r="103" spans="1:28" s="3" customFormat="1" ht="20.25" customHeight="1" x14ac:dyDescent="0.2">
      <c r="A103" s="92"/>
      <c r="B103" s="99" t="s">
        <v>45</v>
      </c>
      <c r="C103" s="92"/>
      <c r="D103" s="92">
        <v>62</v>
      </c>
      <c r="E103" s="92" t="s">
        <v>1201</v>
      </c>
      <c r="F103" s="92">
        <v>1</v>
      </c>
      <c r="G103" s="92">
        <v>6</v>
      </c>
      <c r="H103" s="92">
        <v>2</v>
      </c>
      <c r="I103" s="92">
        <v>50</v>
      </c>
      <c r="J103" s="35">
        <f t="shared" si="5"/>
        <v>2650</v>
      </c>
      <c r="K103" s="92">
        <v>75</v>
      </c>
      <c r="L103" s="35">
        <f t="shared" si="6"/>
        <v>198750</v>
      </c>
      <c r="M103" s="92">
        <v>1</v>
      </c>
      <c r="N103" s="92"/>
      <c r="O103" s="92"/>
      <c r="P103" s="92"/>
      <c r="Q103" s="92"/>
      <c r="R103" s="92"/>
      <c r="S103" s="92"/>
      <c r="T103" s="35">
        <f t="shared" si="7"/>
        <v>0</v>
      </c>
      <c r="U103" s="92"/>
      <c r="V103" s="92"/>
      <c r="W103" s="35">
        <f t="shared" si="8"/>
        <v>0</v>
      </c>
      <c r="X103" s="35">
        <f t="shared" si="9"/>
        <v>198750</v>
      </c>
      <c r="Y103" s="92">
        <v>0</v>
      </c>
      <c r="Z103" s="92">
        <v>0</v>
      </c>
      <c r="AA103" s="92">
        <v>198750</v>
      </c>
      <c r="AB103" s="92">
        <v>0.01</v>
      </c>
    </row>
    <row r="104" spans="1:28" s="3" customFormat="1" ht="20.25" customHeight="1" x14ac:dyDescent="0.2">
      <c r="A104" s="92"/>
      <c r="B104" s="99" t="s">
        <v>45</v>
      </c>
      <c r="C104" s="92">
        <v>3133</v>
      </c>
      <c r="D104" s="92">
        <v>41</v>
      </c>
      <c r="E104" s="92" t="s">
        <v>1201</v>
      </c>
      <c r="F104" s="92">
        <v>1</v>
      </c>
      <c r="G104" s="92">
        <v>19</v>
      </c>
      <c r="H104" s="92">
        <v>2</v>
      </c>
      <c r="I104" s="92">
        <v>22</v>
      </c>
      <c r="J104" s="35">
        <f t="shared" si="5"/>
        <v>7822</v>
      </c>
      <c r="K104" s="92">
        <v>75</v>
      </c>
      <c r="L104" s="35">
        <f t="shared" si="6"/>
        <v>586650</v>
      </c>
      <c r="M104" s="92">
        <v>1</v>
      </c>
      <c r="N104" s="92"/>
      <c r="O104" s="92"/>
      <c r="P104" s="92"/>
      <c r="Q104" s="92"/>
      <c r="R104" s="92"/>
      <c r="S104" s="92"/>
      <c r="T104" s="35">
        <f t="shared" si="7"/>
        <v>0</v>
      </c>
      <c r="U104" s="92"/>
      <c r="V104" s="92"/>
      <c r="W104" s="35">
        <f t="shared" si="8"/>
        <v>0</v>
      </c>
      <c r="X104" s="35">
        <f t="shared" si="9"/>
        <v>586650</v>
      </c>
      <c r="Y104" s="92">
        <v>0</v>
      </c>
      <c r="Z104" s="92">
        <v>0</v>
      </c>
      <c r="AA104" s="92">
        <v>586650</v>
      </c>
      <c r="AB104" s="92">
        <v>0.01</v>
      </c>
    </row>
    <row r="105" spans="1:28" s="3" customFormat="1" ht="20.25" customHeight="1" x14ac:dyDescent="0.2">
      <c r="A105" s="92"/>
      <c r="B105" s="99" t="s">
        <v>45</v>
      </c>
      <c r="C105" s="92">
        <v>142</v>
      </c>
      <c r="D105" s="92">
        <v>58</v>
      </c>
      <c r="E105" s="92" t="s">
        <v>1201</v>
      </c>
      <c r="F105" s="92">
        <v>1</v>
      </c>
      <c r="G105" s="92"/>
      <c r="H105" s="92"/>
      <c r="I105" s="92">
        <v>46</v>
      </c>
      <c r="J105" s="35">
        <f t="shared" si="5"/>
        <v>46</v>
      </c>
      <c r="K105" s="92">
        <v>75</v>
      </c>
      <c r="L105" s="35">
        <f t="shared" si="6"/>
        <v>3450</v>
      </c>
      <c r="M105" s="92">
        <v>1</v>
      </c>
      <c r="N105" s="92"/>
      <c r="O105" s="92"/>
      <c r="P105" s="92"/>
      <c r="Q105" s="92"/>
      <c r="R105" s="92"/>
      <c r="S105" s="92"/>
      <c r="T105" s="35">
        <f t="shared" si="7"/>
        <v>0</v>
      </c>
      <c r="U105" s="92"/>
      <c r="V105" s="92"/>
      <c r="W105" s="35">
        <f t="shared" si="8"/>
        <v>0</v>
      </c>
      <c r="X105" s="35">
        <f t="shared" si="9"/>
        <v>3450</v>
      </c>
      <c r="Y105" s="92">
        <v>0</v>
      </c>
      <c r="Z105" s="92">
        <v>0</v>
      </c>
      <c r="AA105" s="92">
        <v>3450</v>
      </c>
      <c r="AB105" s="92">
        <v>0.01</v>
      </c>
    </row>
    <row r="106" spans="1:28" s="3" customFormat="1" ht="20.25" customHeight="1" x14ac:dyDescent="0.2">
      <c r="A106" s="92"/>
      <c r="B106" s="99" t="s">
        <v>14</v>
      </c>
      <c r="C106" s="92">
        <v>3597</v>
      </c>
      <c r="D106" s="92">
        <v>54</v>
      </c>
      <c r="E106" s="92" t="s">
        <v>1201</v>
      </c>
      <c r="F106" s="92">
        <v>1</v>
      </c>
      <c r="G106" s="92"/>
      <c r="H106" s="92">
        <v>1</v>
      </c>
      <c r="I106" s="92">
        <v>45</v>
      </c>
      <c r="J106" s="35">
        <f t="shared" ref="J106:J152" si="10">G106*400+H106*100+I106</f>
        <v>145</v>
      </c>
      <c r="K106" s="92">
        <v>350</v>
      </c>
      <c r="L106" s="35">
        <f t="shared" ref="L106:L152" si="11">J106*K106</f>
        <v>50750</v>
      </c>
      <c r="M106" s="92">
        <v>1</v>
      </c>
      <c r="N106" s="92"/>
      <c r="O106" s="92"/>
      <c r="P106" s="92"/>
      <c r="Q106" s="92"/>
      <c r="R106" s="92"/>
      <c r="S106" s="92"/>
      <c r="T106" s="35">
        <f t="shared" ref="T106:T152" si="12">Q106*S106</f>
        <v>0</v>
      </c>
      <c r="U106" s="92"/>
      <c r="V106" s="92"/>
      <c r="W106" s="35">
        <f t="shared" ref="W106:W152" si="13">T106-V106</f>
        <v>0</v>
      </c>
      <c r="X106" s="35">
        <f t="shared" ref="X106:X152" si="14">L106+W106</f>
        <v>50750</v>
      </c>
      <c r="Y106" s="92">
        <v>0</v>
      </c>
      <c r="Z106" s="92">
        <v>50</v>
      </c>
      <c r="AA106" s="92">
        <v>0</v>
      </c>
      <c r="AB106" s="92">
        <v>0</v>
      </c>
    </row>
    <row r="107" spans="1:28" s="3" customFormat="1" ht="20.25" customHeight="1" x14ac:dyDescent="0.2">
      <c r="A107" s="92"/>
      <c r="B107" s="99" t="s">
        <v>14</v>
      </c>
      <c r="C107" s="92">
        <v>1814</v>
      </c>
      <c r="D107" s="92">
        <v>17</v>
      </c>
      <c r="E107" s="92" t="s">
        <v>1201</v>
      </c>
      <c r="F107" s="92">
        <v>1</v>
      </c>
      <c r="G107" s="92"/>
      <c r="H107" s="92"/>
      <c r="I107" s="92">
        <v>76</v>
      </c>
      <c r="J107" s="35">
        <f t="shared" si="10"/>
        <v>76</v>
      </c>
      <c r="K107" s="92">
        <v>350</v>
      </c>
      <c r="L107" s="35">
        <f t="shared" si="11"/>
        <v>26600</v>
      </c>
      <c r="M107" s="92">
        <v>1</v>
      </c>
      <c r="N107" s="92"/>
      <c r="O107" s="92"/>
      <c r="P107" s="92"/>
      <c r="Q107" s="92"/>
      <c r="R107" s="92"/>
      <c r="S107" s="92"/>
      <c r="T107" s="35">
        <f t="shared" si="12"/>
        <v>0</v>
      </c>
      <c r="U107" s="92"/>
      <c r="V107" s="92"/>
      <c r="W107" s="35">
        <f t="shared" si="13"/>
        <v>0</v>
      </c>
      <c r="X107" s="35">
        <f t="shared" si="14"/>
        <v>26600</v>
      </c>
      <c r="Y107" s="92">
        <v>0</v>
      </c>
      <c r="Z107" s="92">
        <v>50</v>
      </c>
      <c r="AA107" s="92">
        <v>0</v>
      </c>
      <c r="AB107" s="92">
        <v>0</v>
      </c>
    </row>
    <row r="108" spans="1:28" s="3" customFormat="1" ht="20.25" customHeight="1" x14ac:dyDescent="0.2">
      <c r="A108" s="92"/>
      <c r="B108" s="99" t="s">
        <v>14</v>
      </c>
      <c r="C108" s="92">
        <v>139</v>
      </c>
      <c r="D108" s="92">
        <v>55</v>
      </c>
      <c r="E108" s="92" t="s">
        <v>1202</v>
      </c>
      <c r="F108" s="92">
        <v>2</v>
      </c>
      <c r="G108" s="92"/>
      <c r="H108" s="92">
        <v>1</v>
      </c>
      <c r="I108" s="92">
        <v>81</v>
      </c>
      <c r="J108" s="35">
        <f t="shared" si="10"/>
        <v>181</v>
      </c>
      <c r="K108" s="92">
        <v>350</v>
      </c>
      <c r="L108" s="35">
        <f t="shared" si="11"/>
        <v>63350</v>
      </c>
      <c r="M108" s="92">
        <v>2</v>
      </c>
      <c r="N108" s="92" t="s">
        <v>27</v>
      </c>
      <c r="O108" s="92" t="s">
        <v>55</v>
      </c>
      <c r="P108" s="92"/>
      <c r="Q108" s="92">
        <v>76</v>
      </c>
      <c r="R108" s="92"/>
      <c r="S108" s="92">
        <v>6400</v>
      </c>
      <c r="T108" s="35">
        <f t="shared" si="12"/>
        <v>486400</v>
      </c>
      <c r="U108" s="92">
        <v>10</v>
      </c>
      <c r="V108" s="39">
        <f>T108*10%</f>
        <v>48640</v>
      </c>
      <c r="W108" s="35">
        <f t="shared" si="13"/>
        <v>437760</v>
      </c>
      <c r="X108" s="35">
        <f t="shared" si="14"/>
        <v>501110</v>
      </c>
      <c r="Y108" s="92">
        <v>0</v>
      </c>
      <c r="Z108" s="92">
        <v>50</v>
      </c>
      <c r="AA108" s="92">
        <v>0</v>
      </c>
      <c r="AB108" s="92">
        <v>0</v>
      </c>
    </row>
    <row r="109" spans="1:28" s="3" customFormat="1" ht="20.25" customHeight="1" x14ac:dyDescent="0.2">
      <c r="A109" s="92"/>
      <c r="B109" s="99" t="s">
        <v>14</v>
      </c>
      <c r="C109" s="92">
        <v>5000</v>
      </c>
      <c r="D109" s="92">
        <v>92</v>
      </c>
      <c r="E109" s="92" t="s">
        <v>1172</v>
      </c>
      <c r="F109" s="92">
        <v>2</v>
      </c>
      <c r="G109" s="92"/>
      <c r="H109" s="92">
        <v>1</v>
      </c>
      <c r="I109" s="92">
        <v>70</v>
      </c>
      <c r="J109" s="35">
        <f t="shared" si="10"/>
        <v>170</v>
      </c>
      <c r="K109" s="92">
        <v>75</v>
      </c>
      <c r="L109" s="35">
        <f t="shared" si="11"/>
        <v>12750</v>
      </c>
      <c r="M109" s="92">
        <v>2</v>
      </c>
      <c r="N109" s="92" t="s">
        <v>27</v>
      </c>
      <c r="O109" s="92" t="s">
        <v>16</v>
      </c>
      <c r="P109" s="92"/>
      <c r="Q109" s="92">
        <v>102</v>
      </c>
      <c r="R109" s="92"/>
      <c r="S109" s="92">
        <v>6400</v>
      </c>
      <c r="T109" s="35">
        <f t="shared" si="12"/>
        <v>652800</v>
      </c>
      <c r="U109" s="92">
        <v>20</v>
      </c>
      <c r="V109" s="39">
        <f>T109*75%</f>
        <v>489600</v>
      </c>
      <c r="W109" s="35">
        <f t="shared" si="13"/>
        <v>163200</v>
      </c>
      <c r="X109" s="35">
        <f t="shared" si="14"/>
        <v>175950</v>
      </c>
      <c r="Y109" s="92">
        <v>0</v>
      </c>
      <c r="Z109" s="92">
        <v>50</v>
      </c>
      <c r="AA109" s="92">
        <v>0</v>
      </c>
      <c r="AB109" s="92">
        <v>0</v>
      </c>
    </row>
    <row r="110" spans="1:28" s="3" customFormat="1" ht="20.25" customHeight="1" x14ac:dyDescent="0.2">
      <c r="A110" s="92"/>
      <c r="B110" s="99" t="s">
        <v>24</v>
      </c>
      <c r="C110" s="92"/>
      <c r="D110" s="92"/>
      <c r="E110" s="92" t="s">
        <v>1172</v>
      </c>
      <c r="F110" s="92">
        <v>1</v>
      </c>
      <c r="G110" s="92">
        <v>16</v>
      </c>
      <c r="H110" s="92">
        <v>3</v>
      </c>
      <c r="I110" s="92">
        <v>50</v>
      </c>
      <c r="J110" s="35">
        <f t="shared" si="10"/>
        <v>6750</v>
      </c>
      <c r="K110" s="92">
        <v>75</v>
      </c>
      <c r="L110" s="35">
        <f t="shared" si="11"/>
        <v>506250</v>
      </c>
      <c r="M110" s="92">
        <v>1</v>
      </c>
      <c r="N110" s="92"/>
      <c r="O110" s="92"/>
      <c r="P110" s="92"/>
      <c r="Q110" s="92"/>
      <c r="R110" s="92"/>
      <c r="S110" s="92"/>
      <c r="T110" s="35">
        <f t="shared" si="12"/>
        <v>0</v>
      </c>
      <c r="U110" s="92"/>
      <c r="V110" s="92"/>
      <c r="W110" s="35">
        <f t="shared" si="13"/>
        <v>0</v>
      </c>
      <c r="X110" s="35">
        <f t="shared" si="14"/>
        <v>506250</v>
      </c>
      <c r="Y110" s="92">
        <v>0</v>
      </c>
      <c r="Z110" s="92">
        <v>0</v>
      </c>
      <c r="AA110" s="92">
        <v>506250</v>
      </c>
      <c r="AB110" s="92">
        <v>0.01</v>
      </c>
    </row>
    <row r="111" spans="1:28" s="3" customFormat="1" ht="20.25" customHeight="1" x14ac:dyDescent="0.2">
      <c r="A111" s="92"/>
      <c r="B111" s="99" t="s">
        <v>24</v>
      </c>
      <c r="C111" s="92"/>
      <c r="D111" s="92"/>
      <c r="E111" s="92" t="s">
        <v>1172</v>
      </c>
      <c r="F111" s="92">
        <v>1</v>
      </c>
      <c r="G111" s="92">
        <v>6</v>
      </c>
      <c r="H111" s="92"/>
      <c r="I111" s="92"/>
      <c r="J111" s="35">
        <f t="shared" si="10"/>
        <v>2400</v>
      </c>
      <c r="K111" s="92">
        <v>75</v>
      </c>
      <c r="L111" s="35">
        <f t="shared" si="11"/>
        <v>180000</v>
      </c>
      <c r="M111" s="92">
        <v>1</v>
      </c>
      <c r="N111" s="92"/>
      <c r="O111" s="92"/>
      <c r="P111" s="92"/>
      <c r="Q111" s="92"/>
      <c r="R111" s="92"/>
      <c r="S111" s="92"/>
      <c r="T111" s="35">
        <f t="shared" si="12"/>
        <v>0</v>
      </c>
      <c r="U111" s="92"/>
      <c r="V111" s="92"/>
      <c r="W111" s="35">
        <f t="shared" si="13"/>
        <v>0</v>
      </c>
      <c r="X111" s="35">
        <f t="shared" si="14"/>
        <v>180000</v>
      </c>
      <c r="Y111" s="92">
        <v>0</v>
      </c>
      <c r="Z111" s="92">
        <v>0</v>
      </c>
      <c r="AA111" s="92">
        <v>180000</v>
      </c>
      <c r="AB111" s="92">
        <v>0.01</v>
      </c>
    </row>
    <row r="112" spans="1:28" s="3" customFormat="1" ht="20.25" customHeight="1" x14ac:dyDescent="0.2">
      <c r="A112" s="92"/>
      <c r="B112" s="99" t="s">
        <v>45</v>
      </c>
      <c r="C112" s="92">
        <v>126</v>
      </c>
      <c r="D112" s="92">
        <v>42</v>
      </c>
      <c r="E112" s="92" t="s">
        <v>1203</v>
      </c>
      <c r="F112" s="92">
        <v>2</v>
      </c>
      <c r="G112" s="92"/>
      <c r="H112" s="92">
        <v>1</v>
      </c>
      <c r="I112" s="92">
        <v>25</v>
      </c>
      <c r="J112" s="35">
        <f t="shared" si="10"/>
        <v>125</v>
      </c>
      <c r="K112" s="92">
        <v>75</v>
      </c>
      <c r="L112" s="35">
        <f t="shared" si="11"/>
        <v>9375</v>
      </c>
      <c r="M112" s="92">
        <v>2</v>
      </c>
      <c r="N112" s="92" t="s">
        <v>27</v>
      </c>
      <c r="O112" s="92" t="s">
        <v>55</v>
      </c>
      <c r="P112" s="92"/>
      <c r="Q112" s="92">
        <v>66</v>
      </c>
      <c r="R112" s="92"/>
      <c r="S112" s="92">
        <v>6400</v>
      </c>
      <c r="T112" s="35">
        <f t="shared" si="12"/>
        <v>422400</v>
      </c>
      <c r="U112" s="92">
        <v>10</v>
      </c>
      <c r="V112" s="39">
        <f>T112*10%</f>
        <v>42240</v>
      </c>
      <c r="W112" s="35">
        <f t="shared" si="13"/>
        <v>380160</v>
      </c>
      <c r="X112" s="35">
        <f t="shared" si="14"/>
        <v>389535</v>
      </c>
      <c r="Y112" s="92">
        <v>0</v>
      </c>
      <c r="Z112" s="92">
        <v>0</v>
      </c>
      <c r="AA112" s="92">
        <v>389535</v>
      </c>
      <c r="AB112" s="92">
        <v>0.02</v>
      </c>
    </row>
    <row r="113" spans="1:28" s="3" customFormat="1" ht="20.25" customHeight="1" x14ac:dyDescent="0.2">
      <c r="A113" s="92"/>
      <c r="B113" s="99" t="s">
        <v>14</v>
      </c>
      <c r="C113" s="92"/>
      <c r="D113" s="92">
        <v>11</v>
      </c>
      <c r="E113" s="92" t="s">
        <v>1203</v>
      </c>
      <c r="F113" s="92">
        <v>1</v>
      </c>
      <c r="G113" s="92">
        <v>15</v>
      </c>
      <c r="H113" s="92">
        <v>2</v>
      </c>
      <c r="I113" s="92">
        <v>42</v>
      </c>
      <c r="J113" s="35">
        <f t="shared" si="10"/>
        <v>6242</v>
      </c>
      <c r="K113" s="92">
        <v>75</v>
      </c>
      <c r="L113" s="35">
        <f t="shared" si="11"/>
        <v>468150</v>
      </c>
      <c r="M113" s="92">
        <v>1</v>
      </c>
      <c r="N113" s="92"/>
      <c r="O113" s="92"/>
      <c r="P113" s="92"/>
      <c r="Q113" s="92"/>
      <c r="R113" s="92"/>
      <c r="S113" s="92"/>
      <c r="T113" s="35">
        <f t="shared" si="12"/>
        <v>0</v>
      </c>
      <c r="U113" s="92"/>
      <c r="V113" s="92"/>
      <c r="W113" s="35">
        <f t="shared" si="13"/>
        <v>0</v>
      </c>
      <c r="X113" s="35">
        <f t="shared" si="14"/>
        <v>468150</v>
      </c>
      <c r="Y113" s="92">
        <v>0</v>
      </c>
      <c r="Z113" s="92">
        <v>50</v>
      </c>
      <c r="AA113" s="92">
        <v>0</v>
      </c>
      <c r="AB113" s="92">
        <v>0</v>
      </c>
    </row>
    <row r="114" spans="1:28" s="3" customFormat="1" ht="20.25" customHeight="1" x14ac:dyDescent="0.2">
      <c r="A114" s="92"/>
      <c r="B114" s="99" t="s">
        <v>14</v>
      </c>
      <c r="C114" s="92">
        <v>4998</v>
      </c>
      <c r="D114" s="92">
        <v>90</v>
      </c>
      <c r="E114" s="92" t="s">
        <v>1204</v>
      </c>
      <c r="F114" s="92">
        <v>2</v>
      </c>
      <c r="G114" s="92"/>
      <c r="H114" s="92"/>
      <c r="I114" s="92">
        <v>48</v>
      </c>
      <c r="J114" s="35">
        <f t="shared" si="10"/>
        <v>48</v>
      </c>
      <c r="K114" s="92">
        <v>75</v>
      </c>
      <c r="L114" s="35">
        <f t="shared" si="11"/>
        <v>3600</v>
      </c>
      <c r="M114" s="92">
        <v>2</v>
      </c>
      <c r="N114" s="92" t="s">
        <v>27</v>
      </c>
      <c r="O114" s="92" t="s">
        <v>16</v>
      </c>
      <c r="P114" s="92"/>
      <c r="Q114" s="92">
        <v>120</v>
      </c>
      <c r="R114" s="92"/>
      <c r="S114" s="92">
        <v>6400</v>
      </c>
      <c r="T114" s="35">
        <f t="shared" si="12"/>
        <v>768000</v>
      </c>
      <c r="U114" s="92">
        <v>20</v>
      </c>
      <c r="V114" s="39">
        <f>T114*75%</f>
        <v>576000</v>
      </c>
      <c r="W114" s="35">
        <f t="shared" si="13"/>
        <v>192000</v>
      </c>
      <c r="X114" s="35">
        <f t="shared" si="14"/>
        <v>195600</v>
      </c>
      <c r="Y114" s="92">
        <v>0</v>
      </c>
      <c r="Z114" s="92">
        <v>50</v>
      </c>
      <c r="AA114" s="92">
        <v>0</v>
      </c>
      <c r="AB114" s="92">
        <v>0</v>
      </c>
    </row>
    <row r="115" spans="1:28" s="3" customFormat="1" ht="20.25" customHeight="1" x14ac:dyDescent="0.2">
      <c r="A115" s="92"/>
      <c r="B115" s="99" t="s">
        <v>52</v>
      </c>
      <c r="C115" s="92"/>
      <c r="D115" s="92"/>
      <c r="E115" s="92" t="s">
        <v>1204</v>
      </c>
      <c r="F115" s="92">
        <v>1</v>
      </c>
      <c r="G115" s="92">
        <v>27</v>
      </c>
      <c r="H115" s="92">
        <v>3</v>
      </c>
      <c r="I115" s="92">
        <v>89</v>
      </c>
      <c r="J115" s="35">
        <f t="shared" si="10"/>
        <v>11189</v>
      </c>
      <c r="K115" s="92">
        <v>75</v>
      </c>
      <c r="L115" s="35">
        <f t="shared" si="11"/>
        <v>839175</v>
      </c>
      <c r="M115" s="92">
        <v>1</v>
      </c>
      <c r="N115" s="92"/>
      <c r="O115" s="92"/>
      <c r="P115" s="92"/>
      <c r="Q115" s="92"/>
      <c r="R115" s="92"/>
      <c r="S115" s="92"/>
      <c r="T115" s="35">
        <f t="shared" si="12"/>
        <v>0</v>
      </c>
      <c r="U115" s="92"/>
      <c r="V115" s="92"/>
      <c r="W115" s="35">
        <f t="shared" si="13"/>
        <v>0</v>
      </c>
      <c r="X115" s="35">
        <f t="shared" si="14"/>
        <v>839175</v>
      </c>
      <c r="Y115" s="92">
        <v>0</v>
      </c>
      <c r="Z115" s="92">
        <v>0</v>
      </c>
      <c r="AA115" s="92">
        <v>839175</v>
      </c>
      <c r="AB115" s="92">
        <v>0.01</v>
      </c>
    </row>
    <row r="116" spans="1:28" s="3" customFormat="1" ht="20.25" customHeight="1" x14ac:dyDescent="0.2">
      <c r="A116" s="92"/>
      <c r="B116" s="99" t="s">
        <v>24</v>
      </c>
      <c r="C116" s="92"/>
      <c r="D116" s="92"/>
      <c r="E116" s="92" t="s">
        <v>1204</v>
      </c>
      <c r="F116" s="92">
        <v>1</v>
      </c>
      <c r="G116" s="92">
        <v>8</v>
      </c>
      <c r="H116" s="92">
        <v>2</v>
      </c>
      <c r="I116" s="92">
        <v>10</v>
      </c>
      <c r="J116" s="35">
        <f t="shared" si="10"/>
        <v>3410</v>
      </c>
      <c r="K116" s="92">
        <v>75</v>
      </c>
      <c r="L116" s="35">
        <f t="shared" si="11"/>
        <v>255750</v>
      </c>
      <c r="M116" s="92">
        <v>1</v>
      </c>
      <c r="N116" s="92"/>
      <c r="O116" s="92"/>
      <c r="P116" s="92"/>
      <c r="Q116" s="92"/>
      <c r="R116" s="92"/>
      <c r="S116" s="92"/>
      <c r="T116" s="35">
        <f t="shared" si="12"/>
        <v>0</v>
      </c>
      <c r="U116" s="92"/>
      <c r="V116" s="92"/>
      <c r="W116" s="35">
        <f t="shared" si="13"/>
        <v>0</v>
      </c>
      <c r="X116" s="35">
        <f t="shared" si="14"/>
        <v>255750</v>
      </c>
      <c r="Y116" s="92">
        <v>0</v>
      </c>
      <c r="Z116" s="92">
        <v>0</v>
      </c>
      <c r="AA116" s="92">
        <v>255750</v>
      </c>
      <c r="AB116" s="92">
        <v>0.01</v>
      </c>
    </row>
    <row r="117" spans="1:28" s="3" customFormat="1" ht="20.25" customHeight="1" x14ac:dyDescent="0.2">
      <c r="A117" s="92"/>
      <c r="B117" s="99" t="s">
        <v>24</v>
      </c>
      <c r="C117" s="92"/>
      <c r="D117" s="92"/>
      <c r="E117" s="92" t="s">
        <v>1204</v>
      </c>
      <c r="F117" s="92">
        <v>1</v>
      </c>
      <c r="G117" s="92">
        <v>8</v>
      </c>
      <c r="H117" s="92">
        <v>1</v>
      </c>
      <c r="I117" s="92">
        <v>25</v>
      </c>
      <c r="J117" s="35">
        <f t="shared" si="10"/>
        <v>3325</v>
      </c>
      <c r="K117" s="92">
        <v>75</v>
      </c>
      <c r="L117" s="35">
        <f t="shared" si="11"/>
        <v>249375</v>
      </c>
      <c r="M117" s="92">
        <v>1</v>
      </c>
      <c r="N117" s="92"/>
      <c r="O117" s="92"/>
      <c r="P117" s="92"/>
      <c r="Q117" s="92"/>
      <c r="R117" s="92"/>
      <c r="S117" s="92"/>
      <c r="T117" s="35">
        <f t="shared" si="12"/>
        <v>0</v>
      </c>
      <c r="U117" s="92"/>
      <c r="V117" s="92"/>
      <c r="W117" s="35">
        <f t="shared" si="13"/>
        <v>0</v>
      </c>
      <c r="X117" s="35">
        <f t="shared" si="14"/>
        <v>249375</v>
      </c>
      <c r="Y117" s="92">
        <v>0</v>
      </c>
      <c r="Z117" s="92">
        <v>0</v>
      </c>
      <c r="AA117" s="92">
        <v>249375</v>
      </c>
      <c r="AB117" s="92">
        <v>0.01</v>
      </c>
    </row>
    <row r="118" spans="1:28" s="3" customFormat="1" ht="20.25" customHeight="1" x14ac:dyDescent="0.2">
      <c r="A118" s="92"/>
      <c r="B118" s="99" t="s">
        <v>14</v>
      </c>
      <c r="C118" s="92">
        <v>4999</v>
      </c>
      <c r="D118" s="92">
        <v>91</v>
      </c>
      <c r="E118" s="92" t="s">
        <v>1205</v>
      </c>
      <c r="F118" s="92">
        <v>2</v>
      </c>
      <c r="G118" s="92"/>
      <c r="H118" s="92">
        <v>1</v>
      </c>
      <c r="I118" s="92">
        <v>55</v>
      </c>
      <c r="J118" s="35">
        <f t="shared" si="10"/>
        <v>155</v>
      </c>
      <c r="K118" s="92">
        <v>350</v>
      </c>
      <c r="L118" s="35">
        <f t="shared" si="11"/>
        <v>54250</v>
      </c>
      <c r="M118" s="92">
        <v>2</v>
      </c>
      <c r="N118" s="92" t="s">
        <v>27</v>
      </c>
      <c r="O118" s="92" t="s">
        <v>16</v>
      </c>
      <c r="P118" s="92"/>
      <c r="Q118" s="92">
        <v>102</v>
      </c>
      <c r="R118" s="92"/>
      <c r="S118" s="92">
        <v>6400</v>
      </c>
      <c r="T118" s="35">
        <f t="shared" si="12"/>
        <v>652800</v>
      </c>
      <c r="U118" s="92">
        <v>30</v>
      </c>
      <c r="V118" s="39">
        <f>T118*85%</f>
        <v>554880</v>
      </c>
      <c r="W118" s="35">
        <f t="shared" si="13"/>
        <v>97920</v>
      </c>
      <c r="X118" s="35">
        <f t="shared" si="14"/>
        <v>152170</v>
      </c>
      <c r="Y118" s="92">
        <v>0</v>
      </c>
      <c r="Z118" s="92">
        <v>50</v>
      </c>
      <c r="AA118" s="92">
        <v>0</v>
      </c>
      <c r="AB118" s="92">
        <v>0</v>
      </c>
    </row>
    <row r="119" spans="1:28" s="3" customFormat="1" ht="20.25" customHeight="1" x14ac:dyDescent="0.2">
      <c r="A119" s="92"/>
      <c r="B119" s="99" t="s">
        <v>24</v>
      </c>
      <c r="C119" s="92"/>
      <c r="D119" s="92"/>
      <c r="E119" s="92" t="s">
        <v>1205</v>
      </c>
      <c r="F119" s="92">
        <v>1</v>
      </c>
      <c r="G119" s="92">
        <v>8</v>
      </c>
      <c r="H119" s="92">
        <v>2</v>
      </c>
      <c r="I119" s="92">
        <v>40</v>
      </c>
      <c r="J119" s="35">
        <f t="shared" si="10"/>
        <v>3440</v>
      </c>
      <c r="K119" s="92">
        <v>75</v>
      </c>
      <c r="L119" s="35">
        <f t="shared" si="11"/>
        <v>258000</v>
      </c>
      <c r="M119" s="92">
        <v>1</v>
      </c>
      <c r="N119" s="92"/>
      <c r="O119" s="92"/>
      <c r="P119" s="92"/>
      <c r="Q119" s="92"/>
      <c r="R119" s="92"/>
      <c r="S119" s="92"/>
      <c r="T119" s="35">
        <f t="shared" si="12"/>
        <v>0</v>
      </c>
      <c r="U119" s="92"/>
      <c r="V119" s="92"/>
      <c r="W119" s="35">
        <f t="shared" si="13"/>
        <v>0</v>
      </c>
      <c r="X119" s="35">
        <f t="shared" si="14"/>
        <v>258000</v>
      </c>
      <c r="Y119" s="92">
        <v>0</v>
      </c>
      <c r="Z119" s="92">
        <v>0</v>
      </c>
      <c r="AA119" s="92">
        <v>258000</v>
      </c>
      <c r="AB119" s="92">
        <v>0.01</v>
      </c>
    </row>
    <row r="120" spans="1:28" s="3" customFormat="1" ht="20.25" customHeight="1" x14ac:dyDescent="0.2">
      <c r="A120" s="92"/>
      <c r="B120" s="99" t="s">
        <v>14</v>
      </c>
      <c r="C120" s="92">
        <v>3404</v>
      </c>
      <c r="D120" s="92">
        <v>32</v>
      </c>
      <c r="E120" s="92" t="s">
        <v>1205</v>
      </c>
      <c r="F120" s="92">
        <v>1</v>
      </c>
      <c r="G120" s="92">
        <v>8</v>
      </c>
      <c r="H120" s="92">
        <v>3</v>
      </c>
      <c r="I120" s="92">
        <v>20</v>
      </c>
      <c r="J120" s="35">
        <f t="shared" si="10"/>
        <v>3520</v>
      </c>
      <c r="K120" s="92">
        <v>75</v>
      </c>
      <c r="L120" s="35">
        <f t="shared" si="11"/>
        <v>264000</v>
      </c>
      <c r="M120" s="92">
        <v>1</v>
      </c>
      <c r="N120" s="92"/>
      <c r="O120" s="92"/>
      <c r="P120" s="92"/>
      <c r="Q120" s="92"/>
      <c r="R120" s="92"/>
      <c r="S120" s="92"/>
      <c r="T120" s="35">
        <f t="shared" si="12"/>
        <v>0</v>
      </c>
      <c r="U120" s="92"/>
      <c r="V120" s="92"/>
      <c r="W120" s="35">
        <f t="shared" si="13"/>
        <v>0</v>
      </c>
      <c r="X120" s="35">
        <f t="shared" si="14"/>
        <v>264000</v>
      </c>
      <c r="Y120" s="92">
        <v>0</v>
      </c>
      <c r="Z120" s="92">
        <v>50</v>
      </c>
      <c r="AA120" s="92">
        <v>0</v>
      </c>
      <c r="AB120" s="92">
        <v>0</v>
      </c>
    </row>
    <row r="121" spans="1:28" s="3" customFormat="1" ht="20.25" customHeight="1" x14ac:dyDescent="0.2">
      <c r="A121" s="92"/>
      <c r="B121" s="100" t="s">
        <v>45</v>
      </c>
      <c r="C121" s="92">
        <v>1704</v>
      </c>
      <c r="D121" s="92">
        <v>66</v>
      </c>
      <c r="E121" s="92" t="s">
        <v>1205</v>
      </c>
      <c r="F121" s="92">
        <v>1</v>
      </c>
      <c r="G121" s="92">
        <v>7</v>
      </c>
      <c r="H121" s="92">
        <v>2</v>
      </c>
      <c r="I121" s="92">
        <v>30</v>
      </c>
      <c r="J121" s="35">
        <f t="shared" si="10"/>
        <v>3030</v>
      </c>
      <c r="K121" s="92">
        <v>75</v>
      </c>
      <c r="L121" s="35">
        <f t="shared" si="11"/>
        <v>227250</v>
      </c>
      <c r="M121" s="92">
        <v>1</v>
      </c>
      <c r="N121" s="92"/>
      <c r="O121" s="92"/>
      <c r="P121" s="92"/>
      <c r="Q121" s="92"/>
      <c r="R121" s="92"/>
      <c r="S121" s="92"/>
      <c r="T121" s="35">
        <f t="shared" si="12"/>
        <v>0</v>
      </c>
      <c r="U121" s="92"/>
      <c r="V121" s="92"/>
      <c r="W121" s="35">
        <f t="shared" si="13"/>
        <v>0</v>
      </c>
      <c r="X121" s="35">
        <f t="shared" si="14"/>
        <v>227250</v>
      </c>
      <c r="Y121" s="92">
        <v>0</v>
      </c>
      <c r="Z121" s="92">
        <v>0</v>
      </c>
      <c r="AA121" s="92">
        <v>227250</v>
      </c>
      <c r="AB121" s="92">
        <v>0.01</v>
      </c>
    </row>
    <row r="122" spans="1:28" s="3" customFormat="1" ht="20.25" customHeight="1" x14ac:dyDescent="0.2">
      <c r="A122" s="92"/>
      <c r="B122" s="99" t="s">
        <v>14</v>
      </c>
      <c r="C122" s="92"/>
      <c r="D122" s="92">
        <v>14</v>
      </c>
      <c r="E122" s="92" t="s">
        <v>1206</v>
      </c>
      <c r="F122" s="92">
        <v>2</v>
      </c>
      <c r="G122" s="92"/>
      <c r="H122" s="92">
        <v>1</v>
      </c>
      <c r="I122" s="92">
        <v>89</v>
      </c>
      <c r="J122" s="35">
        <f t="shared" si="10"/>
        <v>189</v>
      </c>
      <c r="K122" s="92">
        <v>350</v>
      </c>
      <c r="L122" s="35">
        <f t="shared" si="11"/>
        <v>66150</v>
      </c>
      <c r="M122" s="92">
        <v>2</v>
      </c>
      <c r="N122" s="92" t="s">
        <v>27</v>
      </c>
      <c r="O122" s="92" t="s">
        <v>16</v>
      </c>
      <c r="P122" s="92"/>
      <c r="Q122" s="92">
        <v>144</v>
      </c>
      <c r="R122" s="92"/>
      <c r="S122" s="92">
        <v>6400</v>
      </c>
      <c r="T122" s="35">
        <f t="shared" si="12"/>
        <v>921600</v>
      </c>
      <c r="U122" s="92">
        <v>30</v>
      </c>
      <c r="V122" s="39">
        <f>T122*85%</f>
        <v>783360</v>
      </c>
      <c r="W122" s="35">
        <f t="shared" si="13"/>
        <v>138240</v>
      </c>
      <c r="X122" s="35">
        <f t="shared" si="14"/>
        <v>204390</v>
      </c>
      <c r="Y122" s="92">
        <v>0</v>
      </c>
      <c r="Z122" s="92">
        <v>50</v>
      </c>
      <c r="AA122" s="92">
        <v>0</v>
      </c>
      <c r="AB122" s="92">
        <v>0</v>
      </c>
    </row>
    <row r="123" spans="1:28" s="3" customFormat="1" ht="20.25" customHeight="1" x14ac:dyDescent="0.2">
      <c r="A123" s="92"/>
      <c r="B123" s="99" t="s">
        <v>14</v>
      </c>
      <c r="C123" s="92">
        <v>1816</v>
      </c>
      <c r="D123" s="92">
        <v>19</v>
      </c>
      <c r="E123" s="92" t="s">
        <v>1206</v>
      </c>
      <c r="F123" s="92">
        <v>1</v>
      </c>
      <c r="G123" s="92">
        <v>2</v>
      </c>
      <c r="H123" s="92"/>
      <c r="I123" s="92">
        <v>9</v>
      </c>
      <c r="J123" s="35">
        <f t="shared" si="10"/>
        <v>809</v>
      </c>
      <c r="K123" s="92">
        <v>75</v>
      </c>
      <c r="L123" s="35">
        <f t="shared" si="11"/>
        <v>60675</v>
      </c>
      <c r="M123" s="92">
        <v>1</v>
      </c>
      <c r="N123" s="92"/>
      <c r="O123" s="92"/>
      <c r="P123" s="92"/>
      <c r="Q123" s="92"/>
      <c r="R123" s="92"/>
      <c r="S123" s="92"/>
      <c r="T123" s="35">
        <f t="shared" si="12"/>
        <v>0</v>
      </c>
      <c r="U123" s="92"/>
      <c r="V123" s="92"/>
      <c r="W123" s="35">
        <f t="shared" si="13"/>
        <v>0</v>
      </c>
      <c r="X123" s="35">
        <f t="shared" si="14"/>
        <v>60675</v>
      </c>
      <c r="Y123" s="92">
        <v>0</v>
      </c>
      <c r="Z123" s="92">
        <v>50</v>
      </c>
      <c r="AA123" s="92">
        <v>0</v>
      </c>
      <c r="AB123" s="92">
        <v>0</v>
      </c>
    </row>
    <row r="124" spans="1:28" s="3" customFormat="1" ht="20.25" customHeight="1" x14ac:dyDescent="0.2">
      <c r="A124" s="92"/>
      <c r="B124" s="99" t="s">
        <v>14</v>
      </c>
      <c r="C124" s="92">
        <v>5037</v>
      </c>
      <c r="D124" s="92">
        <v>95</v>
      </c>
      <c r="E124" s="92" t="s">
        <v>1207</v>
      </c>
      <c r="F124" s="92">
        <v>2</v>
      </c>
      <c r="G124" s="92"/>
      <c r="H124" s="92">
        <v>1</v>
      </c>
      <c r="I124" s="92">
        <v>2</v>
      </c>
      <c r="J124" s="35">
        <f t="shared" si="10"/>
        <v>102</v>
      </c>
      <c r="K124" s="92">
        <v>350</v>
      </c>
      <c r="L124" s="35">
        <f t="shared" si="11"/>
        <v>35700</v>
      </c>
      <c r="M124" s="92">
        <v>2</v>
      </c>
      <c r="N124" s="92" t="s">
        <v>27</v>
      </c>
      <c r="O124" s="92" t="s">
        <v>16</v>
      </c>
      <c r="P124" s="92"/>
      <c r="Q124" s="92">
        <v>102</v>
      </c>
      <c r="R124" s="92"/>
      <c r="S124" s="92">
        <v>6400</v>
      </c>
      <c r="T124" s="35">
        <f t="shared" si="12"/>
        <v>652800</v>
      </c>
      <c r="U124" s="92">
        <v>30</v>
      </c>
      <c r="V124" s="39">
        <f>T124*85%</f>
        <v>554880</v>
      </c>
      <c r="W124" s="35">
        <f t="shared" si="13"/>
        <v>97920</v>
      </c>
      <c r="X124" s="35">
        <f t="shared" si="14"/>
        <v>133620</v>
      </c>
      <c r="Y124" s="92">
        <v>0</v>
      </c>
      <c r="Z124" s="92">
        <v>50</v>
      </c>
      <c r="AA124" s="92">
        <v>0</v>
      </c>
      <c r="AB124" s="92">
        <v>0</v>
      </c>
    </row>
    <row r="125" spans="1:28" s="3" customFormat="1" ht="20.25" customHeight="1" x14ac:dyDescent="0.2">
      <c r="A125" s="92"/>
      <c r="B125" s="99" t="s">
        <v>14</v>
      </c>
      <c r="C125" s="92">
        <v>4110</v>
      </c>
      <c r="D125" s="92">
        <v>58</v>
      </c>
      <c r="E125" s="92" t="s">
        <v>1207</v>
      </c>
      <c r="F125" s="92">
        <v>1</v>
      </c>
      <c r="G125" s="92">
        <v>9</v>
      </c>
      <c r="H125" s="92">
        <v>3</v>
      </c>
      <c r="I125" s="92">
        <v>26</v>
      </c>
      <c r="J125" s="35">
        <f t="shared" si="10"/>
        <v>3926</v>
      </c>
      <c r="K125" s="92">
        <v>75</v>
      </c>
      <c r="L125" s="35">
        <f t="shared" si="11"/>
        <v>294450</v>
      </c>
      <c r="M125" s="92">
        <v>1</v>
      </c>
      <c r="N125" s="92"/>
      <c r="O125" s="92"/>
      <c r="P125" s="92"/>
      <c r="Q125" s="92"/>
      <c r="R125" s="92"/>
      <c r="S125" s="92"/>
      <c r="T125" s="35">
        <f t="shared" si="12"/>
        <v>0</v>
      </c>
      <c r="U125" s="92"/>
      <c r="V125" s="92"/>
      <c r="W125" s="35">
        <f t="shared" si="13"/>
        <v>0</v>
      </c>
      <c r="X125" s="35">
        <f t="shared" si="14"/>
        <v>294450</v>
      </c>
      <c r="Y125" s="92">
        <v>0</v>
      </c>
      <c r="Z125" s="92">
        <v>50</v>
      </c>
      <c r="AA125" s="92">
        <v>0</v>
      </c>
      <c r="AB125" s="92">
        <v>0</v>
      </c>
    </row>
    <row r="126" spans="1:28" s="3" customFormat="1" ht="20.25" customHeight="1" x14ac:dyDescent="0.2">
      <c r="A126" s="92"/>
      <c r="B126" s="99" t="s">
        <v>14</v>
      </c>
      <c r="C126" s="92">
        <v>4111</v>
      </c>
      <c r="D126" s="92">
        <v>59</v>
      </c>
      <c r="E126" s="92" t="s">
        <v>1207</v>
      </c>
      <c r="F126" s="92">
        <v>1</v>
      </c>
      <c r="G126" s="92">
        <v>9</v>
      </c>
      <c r="H126" s="92">
        <v>1</v>
      </c>
      <c r="I126" s="92">
        <v>23</v>
      </c>
      <c r="J126" s="35">
        <f t="shared" si="10"/>
        <v>3723</v>
      </c>
      <c r="K126" s="92">
        <v>75</v>
      </c>
      <c r="L126" s="35">
        <f t="shared" si="11"/>
        <v>279225</v>
      </c>
      <c r="M126" s="92">
        <v>1</v>
      </c>
      <c r="N126" s="92"/>
      <c r="O126" s="92"/>
      <c r="P126" s="92"/>
      <c r="Q126" s="92"/>
      <c r="R126" s="92"/>
      <c r="S126" s="92"/>
      <c r="T126" s="35">
        <f t="shared" si="12"/>
        <v>0</v>
      </c>
      <c r="U126" s="92"/>
      <c r="V126" s="92"/>
      <c r="W126" s="35">
        <f t="shared" si="13"/>
        <v>0</v>
      </c>
      <c r="X126" s="35">
        <f t="shared" si="14"/>
        <v>279225</v>
      </c>
      <c r="Y126" s="92">
        <v>0</v>
      </c>
      <c r="Z126" s="92">
        <v>50</v>
      </c>
      <c r="AA126" s="92">
        <v>0</v>
      </c>
      <c r="AB126" s="92">
        <v>0</v>
      </c>
    </row>
    <row r="127" spans="1:28" s="3" customFormat="1" ht="20.25" customHeight="1" x14ac:dyDescent="0.2">
      <c r="A127" s="92"/>
      <c r="B127" s="99" t="s">
        <v>14</v>
      </c>
      <c r="C127" s="92"/>
      <c r="D127" s="92"/>
      <c r="E127" s="92" t="s">
        <v>1208</v>
      </c>
      <c r="F127" s="92">
        <v>2</v>
      </c>
      <c r="G127" s="92"/>
      <c r="H127" s="92"/>
      <c r="I127" s="92"/>
      <c r="J127" s="35">
        <f t="shared" si="10"/>
        <v>0</v>
      </c>
      <c r="K127" s="92"/>
      <c r="L127" s="35">
        <f t="shared" si="11"/>
        <v>0</v>
      </c>
      <c r="M127" s="92">
        <v>2</v>
      </c>
      <c r="N127" s="92" t="s">
        <v>27</v>
      </c>
      <c r="O127" s="92" t="s">
        <v>16</v>
      </c>
      <c r="P127" s="92"/>
      <c r="Q127" s="92">
        <v>129</v>
      </c>
      <c r="R127" s="92"/>
      <c r="S127" s="92">
        <v>6400</v>
      </c>
      <c r="T127" s="35">
        <f t="shared" si="12"/>
        <v>825600</v>
      </c>
      <c r="U127" s="92">
        <v>20</v>
      </c>
      <c r="V127" s="39">
        <f>T127*75%</f>
        <v>619200</v>
      </c>
      <c r="W127" s="35">
        <f t="shared" si="13"/>
        <v>206400</v>
      </c>
      <c r="X127" s="35">
        <f t="shared" si="14"/>
        <v>206400</v>
      </c>
      <c r="Y127" s="92">
        <v>0</v>
      </c>
      <c r="Z127" s="92">
        <v>50</v>
      </c>
      <c r="AA127" s="92">
        <v>0</v>
      </c>
      <c r="AB127" s="92">
        <v>0</v>
      </c>
    </row>
    <row r="128" spans="1:28" s="3" customFormat="1" ht="20.25" customHeight="1" x14ac:dyDescent="0.2">
      <c r="A128" s="92"/>
      <c r="B128" s="100" t="s">
        <v>45</v>
      </c>
      <c r="C128" s="92">
        <v>3141</v>
      </c>
      <c r="D128" s="92">
        <v>49</v>
      </c>
      <c r="E128" s="92" t="s">
        <v>1208</v>
      </c>
      <c r="F128" s="92">
        <v>1</v>
      </c>
      <c r="G128" s="92">
        <v>23</v>
      </c>
      <c r="H128" s="92">
        <v>1</v>
      </c>
      <c r="I128" s="92">
        <v>43</v>
      </c>
      <c r="J128" s="35">
        <f t="shared" si="10"/>
        <v>9343</v>
      </c>
      <c r="K128" s="92">
        <v>75</v>
      </c>
      <c r="L128" s="35">
        <f t="shared" si="11"/>
        <v>700725</v>
      </c>
      <c r="M128" s="92">
        <v>1</v>
      </c>
      <c r="N128" s="92"/>
      <c r="O128" s="92"/>
      <c r="P128" s="92"/>
      <c r="Q128" s="92"/>
      <c r="R128" s="92"/>
      <c r="S128" s="92"/>
      <c r="T128" s="35">
        <f t="shared" si="12"/>
        <v>0</v>
      </c>
      <c r="U128" s="92"/>
      <c r="V128" s="92"/>
      <c r="W128" s="35">
        <f t="shared" si="13"/>
        <v>0</v>
      </c>
      <c r="X128" s="35">
        <f t="shared" si="14"/>
        <v>700725</v>
      </c>
      <c r="Y128" s="92">
        <v>0</v>
      </c>
      <c r="Z128" s="92">
        <v>0</v>
      </c>
      <c r="AA128" s="92">
        <v>700725</v>
      </c>
      <c r="AB128" s="92">
        <v>0.01</v>
      </c>
    </row>
    <row r="129" spans="1:28" s="3" customFormat="1" ht="20.25" customHeight="1" x14ac:dyDescent="0.2">
      <c r="A129" s="92"/>
      <c r="B129" s="100" t="s">
        <v>45</v>
      </c>
      <c r="C129" s="92"/>
      <c r="D129" s="92">
        <v>119</v>
      </c>
      <c r="E129" s="92" t="s">
        <v>1209</v>
      </c>
      <c r="F129" s="92">
        <v>2</v>
      </c>
      <c r="G129" s="92"/>
      <c r="H129" s="92">
        <v>1</v>
      </c>
      <c r="I129" s="92">
        <v>73</v>
      </c>
      <c r="J129" s="35">
        <f t="shared" si="10"/>
        <v>173</v>
      </c>
      <c r="K129" s="92">
        <v>350</v>
      </c>
      <c r="L129" s="35">
        <f t="shared" si="11"/>
        <v>60550</v>
      </c>
      <c r="M129" s="92">
        <v>2</v>
      </c>
      <c r="N129" s="92" t="s">
        <v>27</v>
      </c>
      <c r="O129" s="92" t="s">
        <v>16</v>
      </c>
      <c r="P129" s="92"/>
      <c r="Q129" s="92">
        <v>177</v>
      </c>
      <c r="R129" s="92"/>
      <c r="S129" s="92">
        <v>6400</v>
      </c>
      <c r="T129" s="35">
        <f t="shared" si="12"/>
        <v>1132800</v>
      </c>
      <c r="U129" s="92">
        <v>30</v>
      </c>
      <c r="V129" s="39">
        <f>T129*85%</f>
        <v>962880</v>
      </c>
      <c r="W129" s="35">
        <f t="shared" si="13"/>
        <v>169920</v>
      </c>
      <c r="X129" s="35">
        <f t="shared" si="14"/>
        <v>230470</v>
      </c>
      <c r="Y129" s="92">
        <v>0</v>
      </c>
      <c r="Z129" s="92">
        <v>0</v>
      </c>
      <c r="AA129" s="92">
        <v>230470</v>
      </c>
      <c r="AB129" s="92">
        <v>0.02</v>
      </c>
    </row>
    <row r="130" spans="1:28" s="3" customFormat="1" ht="20.25" customHeight="1" x14ac:dyDescent="0.2">
      <c r="A130" s="92"/>
      <c r="B130" s="100" t="s">
        <v>45</v>
      </c>
      <c r="C130" s="92">
        <v>3135</v>
      </c>
      <c r="D130" s="92">
        <v>43</v>
      </c>
      <c r="E130" s="92" t="s">
        <v>1209</v>
      </c>
      <c r="F130" s="92">
        <v>1</v>
      </c>
      <c r="G130" s="92">
        <v>35</v>
      </c>
      <c r="H130" s="92">
        <v>2</v>
      </c>
      <c r="I130" s="92">
        <v>40</v>
      </c>
      <c r="J130" s="35">
        <f t="shared" si="10"/>
        <v>14240</v>
      </c>
      <c r="K130" s="92">
        <v>75</v>
      </c>
      <c r="L130" s="35">
        <f t="shared" si="11"/>
        <v>1068000</v>
      </c>
      <c r="M130" s="92">
        <v>1</v>
      </c>
      <c r="N130" s="92"/>
      <c r="O130" s="92"/>
      <c r="P130" s="92"/>
      <c r="Q130" s="92"/>
      <c r="R130" s="92"/>
      <c r="S130" s="92"/>
      <c r="T130" s="35">
        <f t="shared" si="12"/>
        <v>0</v>
      </c>
      <c r="U130" s="92"/>
      <c r="V130" s="92"/>
      <c r="W130" s="35">
        <f t="shared" si="13"/>
        <v>0</v>
      </c>
      <c r="X130" s="35">
        <f t="shared" si="14"/>
        <v>1068000</v>
      </c>
      <c r="Y130" s="92">
        <v>0</v>
      </c>
      <c r="Z130" s="92">
        <v>0</v>
      </c>
      <c r="AA130" s="92">
        <v>1068000</v>
      </c>
      <c r="AB130" s="92">
        <v>0.01</v>
      </c>
    </row>
    <row r="131" spans="1:28" s="3" customFormat="1" ht="20.25" customHeight="1" x14ac:dyDescent="0.2">
      <c r="A131" s="92"/>
      <c r="B131" s="100" t="s">
        <v>45</v>
      </c>
      <c r="C131" s="92">
        <v>103</v>
      </c>
      <c r="D131" s="92">
        <v>19</v>
      </c>
      <c r="E131" s="92" t="s">
        <v>1210</v>
      </c>
      <c r="F131" s="92">
        <v>2</v>
      </c>
      <c r="G131" s="92">
        <v>1</v>
      </c>
      <c r="H131" s="92">
        <v>2</v>
      </c>
      <c r="I131" s="92">
        <v>9</v>
      </c>
      <c r="J131" s="35">
        <f t="shared" si="10"/>
        <v>609</v>
      </c>
      <c r="K131" s="92">
        <v>310</v>
      </c>
      <c r="L131" s="35">
        <f t="shared" si="11"/>
        <v>188790</v>
      </c>
      <c r="M131" s="92">
        <v>2</v>
      </c>
      <c r="N131" s="92" t="s">
        <v>27</v>
      </c>
      <c r="O131" s="92" t="s">
        <v>16</v>
      </c>
      <c r="P131" s="92"/>
      <c r="Q131" s="92">
        <v>156</v>
      </c>
      <c r="R131" s="92"/>
      <c r="S131" s="92">
        <v>6400</v>
      </c>
      <c r="T131" s="35">
        <f t="shared" si="12"/>
        <v>998400</v>
      </c>
      <c r="U131" s="92">
        <v>30</v>
      </c>
      <c r="V131" s="39">
        <f>T131*85%</f>
        <v>848640</v>
      </c>
      <c r="W131" s="35">
        <f t="shared" si="13"/>
        <v>149760</v>
      </c>
      <c r="X131" s="35">
        <f t="shared" si="14"/>
        <v>338550</v>
      </c>
      <c r="Y131" s="92">
        <v>0</v>
      </c>
      <c r="Z131" s="92">
        <v>0</v>
      </c>
      <c r="AA131" s="92">
        <v>338550</v>
      </c>
      <c r="AB131" s="92">
        <v>0.02</v>
      </c>
    </row>
    <row r="132" spans="1:28" s="3" customFormat="1" ht="20.25" customHeight="1" x14ac:dyDescent="0.2">
      <c r="A132" s="92"/>
      <c r="B132" s="100" t="s">
        <v>45</v>
      </c>
      <c r="C132" s="92">
        <v>3130</v>
      </c>
      <c r="D132" s="92">
        <v>38</v>
      </c>
      <c r="E132" s="92" t="s">
        <v>1210</v>
      </c>
      <c r="F132" s="92">
        <v>1</v>
      </c>
      <c r="G132" s="92">
        <v>12</v>
      </c>
      <c r="H132" s="92">
        <v>1</v>
      </c>
      <c r="I132" s="92">
        <v>50</v>
      </c>
      <c r="J132" s="35">
        <f t="shared" si="10"/>
        <v>4950</v>
      </c>
      <c r="K132" s="92">
        <v>75</v>
      </c>
      <c r="L132" s="35">
        <f t="shared" si="11"/>
        <v>371250</v>
      </c>
      <c r="M132" s="92">
        <v>1</v>
      </c>
      <c r="N132" s="92"/>
      <c r="O132" s="92"/>
      <c r="P132" s="92"/>
      <c r="Q132" s="92"/>
      <c r="R132" s="92"/>
      <c r="S132" s="92"/>
      <c r="T132" s="35">
        <f t="shared" si="12"/>
        <v>0</v>
      </c>
      <c r="U132" s="92"/>
      <c r="V132" s="92"/>
      <c r="W132" s="35">
        <f t="shared" si="13"/>
        <v>0</v>
      </c>
      <c r="X132" s="35">
        <f t="shared" si="14"/>
        <v>371250</v>
      </c>
      <c r="Y132" s="92">
        <v>0</v>
      </c>
      <c r="Z132" s="92">
        <v>0</v>
      </c>
      <c r="AA132" s="92">
        <v>371250</v>
      </c>
      <c r="AB132" s="92">
        <v>0.01</v>
      </c>
    </row>
    <row r="133" spans="1:28" s="3" customFormat="1" ht="20.25" customHeight="1" x14ac:dyDescent="0.2">
      <c r="A133" s="92"/>
      <c r="B133" s="100" t="s">
        <v>45</v>
      </c>
      <c r="C133" s="92">
        <v>125</v>
      </c>
      <c r="D133" s="92">
        <v>41</v>
      </c>
      <c r="E133" s="92" t="s">
        <v>1211</v>
      </c>
      <c r="F133" s="92">
        <v>2</v>
      </c>
      <c r="G133" s="92"/>
      <c r="H133" s="92">
        <v>2</v>
      </c>
      <c r="I133" s="92">
        <v>39</v>
      </c>
      <c r="J133" s="35">
        <f t="shared" si="10"/>
        <v>239</v>
      </c>
      <c r="K133" s="92">
        <v>75</v>
      </c>
      <c r="L133" s="35">
        <f t="shared" si="11"/>
        <v>17925</v>
      </c>
      <c r="M133" s="92">
        <v>2</v>
      </c>
      <c r="N133" s="92" t="s">
        <v>27</v>
      </c>
      <c r="O133" s="92" t="s">
        <v>16</v>
      </c>
      <c r="P133" s="92"/>
      <c r="Q133" s="92">
        <v>162</v>
      </c>
      <c r="R133" s="92"/>
      <c r="S133" s="92">
        <v>6400</v>
      </c>
      <c r="T133" s="35">
        <f t="shared" si="12"/>
        <v>1036800</v>
      </c>
      <c r="U133" s="92">
        <v>20</v>
      </c>
      <c r="V133" s="39">
        <f>T133*75%</f>
        <v>777600</v>
      </c>
      <c r="W133" s="35">
        <f t="shared" si="13"/>
        <v>259200</v>
      </c>
      <c r="X133" s="35">
        <f t="shared" si="14"/>
        <v>277125</v>
      </c>
      <c r="Y133" s="92">
        <v>0</v>
      </c>
      <c r="Z133" s="92">
        <v>0</v>
      </c>
      <c r="AA133" s="92">
        <v>277125</v>
      </c>
      <c r="AB133" s="92">
        <v>0.02</v>
      </c>
    </row>
    <row r="134" spans="1:28" s="3" customFormat="1" ht="20.25" customHeight="1" x14ac:dyDescent="0.2">
      <c r="A134" s="92"/>
      <c r="B134" s="99" t="s">
        <v>14</v>
      </c>
      <c r="C134" s="92">
        <v>4857</v>
      </c>
      <c r="D134" s="92">
        <v>115</v>
      </c>
      <c r="E134" s="92" t="s">
        <v>1211</v>
      </c>
      <c r="F134" s="92">
        <v>1</v>
      </c>
      <c r="G134" s="92">
        <v>10</v>
      </c>
      <c r="H134" s="92">
        <v>2</v>
      </c>
      <c r="I134" s="92">
        <v>48</v>
      </c>
      <c r="J134" s="35">
        <f t="shared" si="10"/>
        <v>4248</v>
      </c>
      <c r="K134" s="92">
        <v>75</v>
      </c>
      <c r="L134" s="35">
        <f t="shared" si="11"/>
        <v>318600</v>
      </c>
      <c r="M134" s="92">
        <v>1</v>
      </c>
      <c r="N134" s="92"/>
      <c r="O134" s="92"/>
      <c r="P134" s="92"/>
      <c r="Q134" s="92"/>
      <c r="R134" s="92"/>
      <c r="S134" s="92"/>
      <c r="T134" s="35">
        <f t="shared" si="12"/>
        <v>0</v>
      </c>
      <c r="U134" s="92"/>
      <c r="V134" s="92"/>
      <c r="W134" s="35">
        <f t="shared" si="13"/>
        <v>0</v>
      </c>
      <c r="X134" s="35">
        <f t="shared" si="14"/>
        <v>318600</v>
      </c>
      <c r="Y134" s="92">
        <v>0</v>
      </c>
      <c r="Z134" s="92">
        <v>50</v>
      </c>
      <c r="AA134" s="92">
        <v>0</v>
      </c>
      <c r="AB134" s="92">
        <v>0</v>
      </c>
    </row>
    <row r="135" spans="1:28" s="3" customFormat="1" ht="20.25" customHeight="1" x14ac:dyDescent="0.2">
      <c r="A135" s="92"/>
      <c r="B135" s="99" t="s">
        <v>14</v>
      </c>
      <c r="C135" s="92">
        <v>4858</v>
      </c>
      <c r="D135" s="92">
        <v>116</v>
      </c>
      <c r="E135" s="92" t="s">
        <v>1211</v>
      </c>
      <c r="F135" s="92">
        <v>1</v>
      </c>
      <c r="G135" s="92">
        <v>6</v>
      </c>
      <c r="H135" s="92"/>
      <c r="I135" s="92">
        <v>35</v>
      </c>
      <c r="J135" s="35">
        <f t="shared" si="10"/>
        <v>2435</v>
      </c>
      <c r="K135" s="92">
        <v>75</v>
      </c>
      <c r="L135" s="35">
        <f t="shared" si="11"/>
        <v>182625</v>
      </c>
      <c r="M135" s="92">
        <v>1</v>
      </c>
      <c r="N135" s="92"/>
      <c r="O135" s="92"/>
      <c r="P135" s="92"/>
      <c r="Q135" s="92"/>
      <c r="R135" s="92"/>
      <c r="S135" s="92"/>
      <c r="T135" s="35">
        <f t="shared" si="12"/>
        <v>0</v>
      </c>
      <c r="U135" s="92"/>
      <c r="V135" s="92"/>
      <c r="W135" s="35">
        <f t="shared" si="13"/>
        <v>0</v>
      </c>
      <c r="X135" s="35">
        <f t="shared" si="14"/>
        <v>182625</v>
      </c>
      <c r="Y135" s="92">
        <v>0</v>
      </c>
      <c r="Z135" s="92">
        <v>50</v>
      </c>
      <c r="AA135" s="92">
        <v>0</v>
      </c>
      <c r="AB135" s="92">
        <v>0</v>
      </c>
    </row>
    <row r="136" spans="1:28" s="3" customFormat="1" ht="20.25" customHeight="1" x14ac:dyDescent="0.2">
      <c r="A136" s="92"/>
      <c r="B136" s="99" t="s">
        <v>14</v>
      </c>
      <c r="C136" s="92">
        <v>4860</v>
      </c>
      <c r="D136" s="92">
        <v>118</v>
      </c>
      <c r="E136" s="92" t="s">
        <v>1211</v>
      </c>
      <c r="F136" s="92">
        <v>1</v>
      </c>
      <c r="G136" s="92">
        <v>7</v>
      </c>
      <c r="H136" s="92"/>
      <c r="I136" s="92">
        <v>53</v>
      </c>
      <c r="J136" s="35">
        <f t="shared" si="10"/>
        <v>2853</v>
      </c>
      <c r="K136" s="92">
        <v>130</v>
      </c>
      <c r="L136" s="35">
        <f t="shared" si="11"/>
        <v>370890</v>
      </c>
      <c r="M136" s="92">
        <v>1</v>
      </c>
      <c r="N136" s="92"/>
      <c r="O136" s="92"/>
      <c r="P136" s="92"/>
      <c r="Q136" s="92"/>
      <c r="R136" s="92"/>
      <c r="S136" s="92"/>
      <c r="T136" s="35">
        <f t="shared" si="12"/>
        <v>0</v>
      </c>
      <c r="U136" s="92"/>
      <c r="V136" s="92"/>
      <c r="W136" s="35">
        <f t="shared" si="13"/>
        <v>0</v>
      </c>
      <c r="X136" s="35">
        <f t="shared" si="14"/>
        <v>370890</v>
      </c>
      <c r="Y136" s="92">
        <v>0</v>
      </c>
      <c r="Z136" s="92">
        <v>50</v>
      </c>
      <c r="AA136" s="92">
        <v>0</v>
      </c>
      <c r="AB136" s="92">
        <v>0</v>
      </c>
    </row>
    <row r="137" spans="1:28" s="3" customFormat="1" ht="20.25" customHeight="1" x14ac:dyDescent="0.2">
      <c r="A137" s="92"/>
      <c r="B137" s="99" t="s">
        <v>14</v>
      </c>
      <c r="C137" s="92">
        <v>4856</v>
      </c>
      <c r="D137" s="92">
        <v>114</v>
      </c>
      <c r="E137" s="92" t="s">
        <v>1211</v>
      </c>
      <c r="F137" s="92">
        <v>1</v>
      </c>
      <c r="G137" s="92">
        <v>12</v>
      </c>
      <c r="H137" s="92"/>
      <c r="I137" s="92">
        <v>38</v>
      </c>
      <c r="J137" s="35">
        <f t="shared" si="10"/>
        <v>4838</v>
      </c>
      <c r="K137" s="92">
        <v>100</v>
      </c>
      <c r="L137" s="35">
        <f t="shared" si="11"/>
        <v>483800</v>
      </c>
      <c r="M137" s="92">
        <v>1</v>
      </c>
      <c r="N137" s="92"/>
      <c r="O137" s="92"/>
      <c r="P137" s="92"/>
      <c r="Q137" s="92"/>
      <c r="R137" s="92"/>
      <c r="S137" s="92"/>
      <c r="T137" s="35">
        <f t="shared" si="12"/>
        <v>0</v>
      </c>
      <c r="U137" s="92"/>
      <c r="V137" s="92"/>
      <c r="W137" s="35">
        <f t="shared" si="13"/>
        <v>0</v>
      </c>
      <c r="X137" s="35">
        <f t="shared" si="14"/>
        <v>483800</v>
      </c>
      <c r="Y137" s="92">
        <v>0</v>
      </c>
      <c r="Z137" s="92">
        <v>50</v>
      </c>
      <c r="AA137" s="92">
        <v>0</v>
      </c>
      <c r="AB137" s="92">
        <v>0</v>
      </c>
    </row>
    <row r="138" spans="1:28" s="3" customFormat="1" ht="20.25" customHeight="1" x14ac:dyDescent="0.2">
      <c r="A138" s="92"/>
      <c r="B138" s="100" t="s">
        <v>45</v>
      </c>
      <c r="C138" s="92">
        <v>133</v>
      </c>
      <c r="D138" s="92">
        <v>49</v>
      </c>
      <c r="E138" s="92" t="s">
        <v>1207</v>
      </c>
      <c r="F138" s="92">
        <v>2</v>
      </c>
      <c r="G138" s="92"/>
      <c r="H138" s="92">
        <v>1</v>
      </c>
      <c r="I138" s="92">
        <v>49</v>
      </c>
      <c r="J138" s="35">
        <f t="shared" si="10"/>
        <v>149</v>
      </c>
      <c r="K138" s="92">
        <v>75</v>
      </c>
      <c r="L138" s="35">
        <f t="shared" si="11"/>
        <v>11175</v>
      </c>
      <c r="M138" s="92">
        <v>2</v>
      </c>
      <c r="N138" s="92" t="s">
        <v>27</v>
      </c>
      <c r="O138" s="92" t="s">
        <v>16</v>
      </c>
      <c r="P138" s="92"/>
      <c r="Q138" s="92">
        <v>143</v>
      </c>
      <c r="R138" s="92"/>
      <c r="S138" s="92">
        <v>6400</v>
      </c>
      <c r="T138" s="35">
        <f t="shared" si="12"/>
        <v>915200</v>
      </c>
      <c r="U138" s="92">
        <v>30</v>
      </c>
      <c r="V138" s="39">
        <f>T138*85%</f>
        <v>777920</v>
      </c>
      <c r="W138" s="35">
        <f t="shared" si="13"/>
        <v>137280</v>
      </c>
      <c r="X138" s="35">
        <f t="shared" si="14"/>
        <v>148455</v>
      </c>
      <c r="Y138" s="92">
        <v>0</v>
      </c>
      <c r="Z138" s="92">
        <v>0</v>
      </c>
      <c r="AA138" s="92">
        <v>148455</v>
      </c>
      <c r="AB138" s="92">
        <v>0.02</v>
      </c>
    </row>
    <row r="139" spans="1:28" s="3" customFormat="1" ht="20.25" customHeight="1" x14ac:dyDescent="0.2">
      <c r="A139" s="92"/>
      <c r="B139" s="100" t="s">
        <v>14</v>
      </c>
      <c r="C139" s="92">
        <v>3818</v>
      </c>
      <c r="D139" s="92">
        <v>12</v>
      </c>
      <c r="E139" s="92" t="s">
        <v>1207</v>
      </c>
      <c r="F139" s="92">
        <v>1</v>
      </c>
      <c r="G139" s="92">
        <v>12</v>
      </c>
      <c r="H139" s="92"/>
      <c r="I139" s="92">
        <v>85</v>
      </c>
      <c r="J139" s="35">
        <f t="shared" si="10"/>
        <v>4885</v>
      </c>
      <c r="K139" s="92">
        <v>75</v>
      </c>
      <c r="L139" s="35">
        <f t="shared" si="11"/>
        <v>366375</v>
      </c>
      <c r="M139" s="92">
        <v>1</v>
      </c>
      <c r="N139" s="92"/>
      <c r="O139" s="92"/>
      <c r="P139" s="92"/>
      <c r="Q139" s="92"/>
      <c r="R139" s="92"/>
      <c r="S139" s="92"/>
      <c r="T139" s="35">
        <f t="shared" si="12"/>
        <v>0</v>
      </c>
      <c r="U139" s="92"/>
      <c r="V139" s="92"/>
      <c r="W139" s="35">
        <f t="shared" si="13"/>
        <v>0</v>
      </c>
      <c r="X139" s="35">
        <f t="shared" si="14"/>
        <v>366375</v>
      </c>
      <c r="Y139" s="92">
        <v>0</v>
      </c>
      <c r="Z139" s="92">
        <v>50</v>
      </c>
      <c r="AA139" s="92">
        <v>0</v>
      </c>
      <c r="AB139" s="92">
        <v>0</v>
      </c>
    </row>
    <row r="140" spans="1:28" s="3" customFormat="1" ht="20.25" customHeight="1" x14ac:dyDescent="0.2">
      <c r="A140" s="92"/>
      <c r="B140" s="100" t="s">
        <v>14</v>
      </c>
      <c r="C140" s="92">
        <v>5046</v>
      </c>
      <c r="D140" s="92">
        <v>98</v>
      </c>
      <c r="E140" s="92" t="s">
        <v>1212</v>
      </c>
      <c r="F140" s="92">
        <v>2</v>
      </c>
      <c r="G140" s="92"/>
      <c r="H140" s="92">
        <v>1</v>
      </c>
      <c r="I140" s="92">
        <v>50</v>
      </c>
      <c r="J140" s="35">
        <f t="shared" si="10"/>
        <v>150</v>
      </c>
      <c r="K140" s="92">
        <v>350</v>
      </c>
      <c r="L140" s="35">
        <f t="shared" si="11"/>
        <v>52500</v>
      </c>
      <c r="M140" s="92">
        <v>2</v>
      </c>
      <c r="N140" s="92" t="s">
        <v>27</v>
      </c>
      <c r="O140" s="92" t="s">
        <v>55</v>
      </c>
      <c r="P140" s="92"/>
      <c r="Q140" s="92">
        <v>180</v>
      </c>
      <c r="R140" s="92"/>
      <c r="S140" s="92">
        <v>6400</v>
      </c>
      <c r="T140" s="35">
        <f t="shared" si="12"/>
        <v>1152000</v>
      </c>
      <c r="U140" s="92">
        <v>15</v>
      </c>
      <c r="V140" s="39">
        <f>T140*85%</f>
        <v>979200</v>
      </c>
      <c r="W140" s="35">
        <f t="shared" si="13"/>
        <v>172800</v>
      </c>
      <c r="X140" s="35">
        <f t="shared" si="14"/>
        <v>225300</v>
      </c>
      <c r="Y140" s="92">
        <v>0</v>
      </c>
      <c r="Z140" s="92">
        <v>50</v>
      </c>
      <c r="AA140" s="92">
        <v>0</v>
      </c>
      <c r="AB140" s="92">
        <v>0</v>
      </c>
    </row>
    <row r="141" spans="1:28" s="3" customFormat="1" ht="20.25" customHeight="1" x14ac:dyDescent="0.2">
      <c r="A141" s="92"/>
      <c r="B141" s="100" t="s">
        <v>14</v>
      </c>
      <c r="C141" s="92">
        <v>4011</v>
      </c>
      <c r="D141" s="92">
        <v>53</v>
      </c>
      <c r="E141" s="92" t="s">
        <v>1212</v>
      </c>
      <c r="F141" s="92">
        <v>1</v>
      </c>
      <c r="G141" s="92">
        <v>4</v>
      </c>
      <c r="H141" s="92">
        <v>3</v>
      </c>
      <c r="I141" s="92">
        <v>93</v>
      </c>
      <c r="J141" s="35">
        <f t="shared" si="10"/>
        <v>1993</v>
      </c>
      <c r="K141" s="92">
        <v>100</v>
      </c>
      <c r="L141" s="35">
        <f t="shared" si="11"/>
        <v>199300</v>
      </c>
      <c r="M141" s="92">
        <v>1</v>
      </c>
      <c r="N141" s="92"/>
      <c r="O141" s="92"/>
      <c r="P141" s="92"/>
      <c r="Q141" s="92"/>
      <c r="R141" s="92"/>
      <c r="S141" s="92"/>
      <c r="T141" s="35">
        <f t="shared" si="12"/>
        <v>0</v>
      </c>
      <c r="U141" s="92"/>
      <c r="V141" s="92"/>
      <c r="W141" s="35">
        <f t="shared" si="13"/>
        <v>0</v>
      </c>
      <c r="X141" s="35">
        <f t="shared" si="14"/>
        <v>199300</v>
      </c>
      <c r="Y141" s="92">
        <v>0</v>
      </c>
      <c r="Z141" s="92">
        <v>50</v>
      </c>
      <c r="AA141" s="92">
        <v>0</v>
      </c>
      <c r="AB141" s="92">
        <v>0</v>
      </c>
    </row>
    <row r="142" spans="1:28" s="3" customFormat="1" ht="20.25" customHeight="1" x14ac:dyDescent="0.2">
      <c r="A142" s="92"/>
      <c r="B142" s="100" t="s">
        <v>14</v>
      </c>
      <c r="C142" s="92">
        <v>4010</v>
      </c>
      <c r="D142" s="92">
        <v>52</v>
      </c>
      <c r="E142" s="92" t="s">
        <v>1212</v>
      </c>
      <c r="F142" s="92">
        <v>1</v>
      </c>
      <c r="G142" s="92">
        <v>4</v>
      </c>
      <c r="H142" s="92">
        <v>3</v>
      </c>
      <c r="I142" s="92">
        <v>47</v>
      </c>
      <c r="J142" s="35">
        <f t="shared" si="10"/>
        <v>1947</v>
      </c>
      <c r="K142" s="92">
        <v>140</v>
      </c>
      <c r="L142" s="35">
        <f t="shared" si="11"/>
        <v>272580</v>
      </c>
      <c r="M142" s="92">
        <v>1</v>
      </c>
      <c r="N142" s="92"/>
      <c r="O142" s="92"/>
      <c r="P142" s="92"/>
      <c r="Q142" s="92"/>
      <c r="R142" s="92"/>
      <c r="S142" s="92"/>
      <c r="T142" s="35">
        <f t="shared" si="12"/>
        <v>0</v>
      </c>
      <c r="U142" s="92"/>
      <c r="V142" s="92"/>
      <c r="W142" s="35">
        <f t="shared" si="13"/>
        <v>0</v>
      </c>
      <c r="X142" s="35">
        <f t="shared" si="14"/>
        <v>272580</v>
      </c>
      <c r="Y142" s="92">
        <v>0</v>
      </c>
      <c r="Z142" s="92">
        <v>50</v>
      </c>
      <c r="AA142" s="92">
        <v>0</v>
      </c>
      <c r="AB142" s="92">
        <v>0</v>
      </c>
    </row>
    <row r="143" spans="1:28" s="3" customFormat="1" ht="20.25" customHeight="1" x14ac:dyDescent="0.2">
      <c r="A143" s="92"/>
      <c r="B143" s="100" t="s">
        <v>14</v>
      </c>
      <c r="C143" s="92">
        <v>4050</v>
      </c>
      <c r="D143" s="92">
        <v>55</v>
      </c>
      <c r="E143" s="92" t="s">
        <v>1213</v>
      </c>
      <c r="F143" s="92">
        <v>2</v>
      </c>
      <c r="G143" s="92"/>
      <c r="H143" s="92">
        <v>1</v>
      </c>
      <c r="I143" s="92">
        <v>79</v>
      </c>
      <c r="J143" s="35">
        <f t="shared" si="10"/>
        <v>179</v>
      </c>
      <c r="K143" s="92">
        <v>350</v>
      </c>
      <c r="L143" s="35">
        <f t="shared" si="11"/>
        <v>62650</v>
      </c>
      <c r="M143" s="92">
        <v>2</v>
      </c>
      <c r="N143" s="92" t="s">
        <v>27</v>
      </c>
      <c r="O143" s="92" t="s">
        <v>16</v>
      </c>
      <c r="P143" s="92"/>
      <c r="Q143" s="92">
        <v>153</v>
      </c>
      <c r="R143" s="92"/>
      <c r="S143" s="92">
        <v>6400</v>
      </c>
      <c r="T143" s="35">
        <f t="shared" si="12"/>
        <v>979200</v>
      </c>
      <c r="U143" s="92">
        <v>20</v>
      </c>
      <c r="V143" s="39">
        <f>T143*75%</f>
        <v>734400</v>
      </c>
      <c r="W143" s="35">
        <f t="shared" si="13"/>
        <v>244800</v>
      </c>
      <c r="X143" s="35">
        <f t="shared" si="14"/>
        <v>307450</v>
      </c>
      <c r="Y143" s="92">
        <v>0</v>
      </c>
      <c r="Z143" s="92">
        <v>50</v>
      </c>
      <c r="AA143" s="92">
        <v>0</v>
      </c>
      <c r="AB143" s="92">
        <v>0</v>
      </c>
    </row>
    <row r="144" spans="1:28" s="3" customFormat="1" ht="20.25" customHeight="1" x14ac:dyDescent="0.2">
      <c r="A144" s="92"/>
      <c r="B144" s="100" t="s">
        <v>24</v>
      </c>
      <c r="C144" s="92"/>
      <c r="D144" s="92"/>
      <c r="E144" s="92" t="s">
        <v>1213</v>
      </c>
      <c r="F144" s="92">
        <v>1</v>
      </c>
      <c r="G144" s="92">
        <v>16</v>
      </c>
      <c r="H144" s="92"/>
      <c r="I144" s="92">
        <v>40</v>
      </c>
      <c r="J144" s="35">
        <f t="shared" si="10"/>
        <v>6440</v>
      </c>
      <c r="K144" s="92">
        <v>75</v>
      </c>
      <c r="L144" s="35">
        <f t="shared" si="11"/>
        <v>483000</v>
      </c>
      <c r="M144" s="92">
        <v>1</v>
      </c>
      <c r="N144" s="92"/>
      <c r="O144" s="92"/>
      <c r="P144" s="92"/>
      <c r="Q144" s="92"/>
      <c r="R144" s="92"/>
      <c r="S144" s="92"/>
      <c r="T144" s="35">
        <f t="shared" si="12"/>
        <v>0</v>
      </c>
      <c r="U144" s="92"/>
      <c r="V144" s="92"/>
      <c r="W144" s="35">
        <f t="shared" si="13"/>
        <v>0</v>
      </c>
      <c r="X144" s="35">
        <f t="shared" si="14"/>
        <v>483000</v>
      </c>
      <c r="Y144" s="92">
        <v>0</v>
      </c>
      <c r="Z144" s="92">
        <v>0</v>
      </c>
      <c r="AA144" s="92">
        <v>483000</v>
      </c>
      <c r="AB144" s="92">
        <v>0.01</v>
      </c>
    </row>
    <row r="145" spans="1:28" s="3" customFormat="1" ht="20.25" customHeight="1" x14ac:dyDescent="0.2">
      <c r="A145" s="92"/>
      <c r="B145" s="100" t="s">
        <v>24</v>
      </c>
      <c r="C145" s="92"/>
      <c r="D145" s="92"/>
      <c r="E145" s="92" t="s">
        <v>1213</v>
      </c>
      <c r="F145" s="92">
        <v>1</v>
      </c>
      <c r="G145" s="92">
        <v>42</v>
      </c>
      <c r="H145" s="92"/>
      <c r="I145" s="92"/>
      <c r="J145" s="35">
        <f t="shared" si="10"/>
        <v>16800</v>
      </c>
      <c r="K145" s="92">
        <v>75</v>
      </c>
      <c r="L145" s="35">
        <f t="shared" si="11"/>
        <v>1260000</v>
      </c>
      <c r="M145" s="92">
        <v>1</v>
      </c>
      <c r="N145" s="92"/>
      <c r="O145" s="92"/>
      <c r="P145" s="92"/>
      <c r="Q145" s="92"/>
      <c r="R145" s="92"/>
      <c r="S145" s="92"/>
      <c r="T145" s="35">
        <f t="shared" si="12"/>
        <v>0</v>
      </c>
      <c r="U145" s="92"/>
      <c r="V145" s="92"/>
      <c r="W145" s="35">
        <f t="shared" si="13"/>
        <v>0</v>
      </c>
      <c r="X145" s="35">
        <f t="shared" si="14"/>
        <v>1260000</v>
      </c>
      <c r="Y145" s="92">
        <v>0</v>
      </c>
      <c r="Z145" s="92">
        <v>0</v>
      </c>
      <c r="AA145" s="92">
        <v>1260000</v>
      </c>
      <c r="AB145" s="92">
        <v>0.01</v>
      </c>
    </row>
    <row r="146" spans="1:28" s="3" customFormat="1" ht="20.25" customHeight="1" x14ac:dyDescent="0.2">
      <c r="A146" s="92"/>
      <c r="B146" s="100" t="s">
        <v>14</v>
      </c>
      <c r="C146" s="92"/>
      <c r="D146" s="92"/>
      <c r="E146" s="92" t="s">
        <v>1214</v>
      </c>
      <c r="F146" s="92">
        <v>2</v>
      </c>
      <c r="G146" s="92"/>
      <c r="H146" s="92"/>
      <c r="I146" s="92"/>
      <c r="J146" s="35">
        <f t="shared" si="10"/>
        <v>0</v>
      </c>
      <c r="K146" s="92"/>
      <c r="L146" s="35">
        <f t="shared" si="11"/>
        <v>0</v>
      </c>
      <c r="M146" s="92">
        <v>2</v>
      </c>
      <c r="N146" s="92" t="s">
        <v>27</v>
      </c>
      <c r="O146" s="92" t="s">
        <v>55</v>
      </c>
      <c r="P146" s="92"/>
      <c r="Q146" s="92">
        <v>84</v>
      </c>
      <c r="R146" s="92"/>
      <c r="S146" s="92">
        <v>6400</v>
      </c>
      <c r="T146" s="35">
        <f t="shared" si="12"/>
        <v>537600</v>
      </c>
      <c r="U146" s="92">
        <v>10</v>
      </c>
      <c r="V146" s="39">
        <f>T146*10%</f>
        <v>53760</v>
      </c>
      <c r="W146" s="35">
        <f t="shared" si="13"/>
        <v>483840</v>
      </c>
      <c r="X146" s="35">
        <f t="shared" si="14"/>
        <v>483840</v>
      </c>
      <c r="Y146" s="92">
        <v>0</v>
      </c>
      <c r="Z146" s="92">
        <v>50</v>
      </c>
      <c r="AA146" s="92">
        <v>0</v>
      </c>
      <c r="AB146" s="92">
        <v>0</v>
      </c>
    </row>
    <row r="147" spans="1:28" s="3" customFormat="1" ht="20.25" customHeight="1" x14ac:dyDescent="0.2">
      <c r="A147" s="92"/>
      <c r="B147" s="100" t="s">
        <v>45</v>
      </c>
      <c r="C147" s="92">
        <v>3140</v>
      </c>
      <c r="D147" s="92">
        <v>48</v>
      </c>
      <c r="E147" s="92" t="s">
        <v>1214</v>
      </c>
      <c r="F147" s="92">
        <v>1</v>
      </c>
      <c r="G147" s="92">
        <v>31</v>
      </c>
      <c r="H147" s="92">
        <v>1</v>
      </c>
      <c r="I147" s="92">
        <v>87</v>
      </c>
      <c r="J147" s="35">
        <f t="shared" si="10"/>
        <v>12587</v>
      </c>
      <c r="K147" s="92">
        <v>75</v>
      </c>
      <c r="L147" s="35">
        <f t="shared" si="11"/>
        <v>944025</v>
      </c>
      <c r="M147" s="92">
        <v>1</v>
      </c>
      <c r="N147" s="92"/>
      <c r="O147" s="92"/>
      <c r="P147" s="92"/>
      <c r="Q147" s="92"/>
      <c r="R147" s="92"/>
      <c r="S147" s="92"/>
      <c r="T147" s="35">
        <f t="shared" si="12"/>
        <v>0</v>
      </c>
      <c r="U147" s="92"/>
      <c r="V147" s="92"/>
      <c r="W147" s="35">
        <f t="shared" si="13"/>
        <v>0</v>
      </c>
      <c r="X147" s="35">
        <f t="shared" si="14"/>
        <v>944025</v>
      </c>
      <c r="Y147" s="92">
        <v>0</v>
      </c>
      <c r="Z147" s="92">
        <v>0</v>
      </c>
      <c r="AA147" s="92">
        <v>944025</v>
      </c>
      <c r="AB147" s="92">
        <v>0.01</v>
      </c>
    </row>
    <row r="148" spans="1:28" s="3" customFormat="1" ht="20.25" customHeight="1" x14ac:dyDescent="0.2">
      <c r="A148" s="92"/>
      <c r="B148" s="100" t="s">
        <v>45</v>
      </c>
      <c r="C148" s="92">
        <v>120</v>
      </c>
      <c r="D148" s="92">
        <v>36</v>
      </c>
      <c r="E148" s="92" t="s">
        <v>1215</v>
      </c>
      <c r="F148" s="92">
        <v>2</v>
      </c>
      <c r="G148" s="92"/>
      <c r="H148" s="92">
        <v>3</v>
      </c>
      <c r="I148" s="92">
        <v>30</v>
      </c>
      <c r="J148" s="35">
        <f t="shared" si="10"/>
        <v>330</v>
      </c>
      <c r="K148" s="92">
        <v>350</v>
      </c>
      <c r="L148" s="35">
        <f t="shared" si="11"/>
        <v>115500</v>
      </c>
      <c r="M148" s="92">
        <v>2</v>
      </c>
      <c r="N148" s="92" t="s">
        <v>27</v>
      </c>
      <c r="O148" s="92" t="s">
        <v>16</v>
      </c>
      <c r="P148" s="92"/>
      <c r="Q148" s="92">
        <v>153</v>
      </c>
      <c r="R148" s="92"/>
      <c r="S148" s="92">
        <v>6400</v>
      </c>
      <c r="T148" s="35">
        <f t="shared" si="12"/>
        <v>979200</v>
      </c>
      <c r="U148" s="92">
        <v>30</v>
      </c>
      <c r="V148" s="39">
        <f>T148*85%</f>
        <v>832320</v>
      </c>
      <c r="W148" s="35">
        <f t="shared" si="13"/>
        <v>146880</v>
      </c>
      <c r="X148" s="35">
        <f t="shared" si="14"/>
        <v>262380</v>
      </c>
      <c r="Y148" s="92">
        <v>0</v>
      </c>
      <c r="Z148" s="92">
        <v>0</v>
      </c>
      <c r="AA148" s="92">
        <v>262380</v>
      </c>
      <c r="AB148" s="92">
        <v>0.02</v>
      </c>
    </row>
    <row r="149" spans="1:28" s="3" customFormat="1" ht="20.25" customHeight="1" x14ac:dyDescent="0.2">
      <c r="A149" s="92"/>
      <c r="B149" s="100" t="s">
        <v>45</v>
      </c>
      <c r="C149" s="92">
        <v>3289</v>
      </c>
      <c r="D149" s="92">
        <v>110</v>
      </c>
      <c r="E149" s="92" t="s">
        <v>1215</v>
      </c>
      <c r="F149" s="92">
        <v>1</v>
      </c>
      <c r="G149" s="92">
        <v>12</v>
      </c>
      <c r="H149" s="92">
        <v>3</v>
      </c>
      <c r="I149" s="92">
        <v>71</v>
      </c>
      <c r="J149" s="35">
        <f t="shared" si="10"/>
        <v>5171</v>
      </c>
      <c r="K149" s="92">
        <v>160</v>
      </c>
      <c r="L149" s="35">
        <f t="shared" si="11"/>
        <v>827360</v>
      </c>
      <c r="M149" s="92">
        <v>1</v>
      </c>
      <c r="N149" s="92"/>
      <c r="O149" s="92"/>
      <c r="P149" s="92"/>
      <c r="Q149" s="92"/>
      <c r="R149" s="92"/>
      <c r="S149" s="92"/>
      <c r="T149" s="35">
        <f t="shared" si="12"/>
        <v>0</v>
      </c>
      <c r="U149" s="92"/>
      <c r="V149" s="92"/>
      <c r="W149" s="35">
        <f t="shared" si="13"/>
        <v>0</v>
      </c>
      <c r="X149" s="35">
        <f t="shared" si="14"/>
        <v>827360</v>
      </c>
      <c r="Y149" s="92">
        <v>0</v>
      </c>
      <c r="Z149" s="92">
        <v>0</v>
      </c>
      <c r="AA149" s="92">
        <v>827360</v>
      </c>
      <c r="AB149" s="92">
        <v>0.01</v>
      </c>
    </row>
    <row r="150" spans="1:28" s="3" customFormat="1" ht="20.25" customHeight="1" x14ac:dyDescent="0.2">
      <c r="A150" s="92"/>
      <c r="B150" s="100" t="s">
        <v>24</v>
      </c>
      <c r="C150" s="92"/>
      <c r="D150" s="92"/>
      <c r="E150" s="92" t="s">
        <v>1215</v>
      </c>
      <c r="F150" s="92">
        <v>1</v>
      </c>
      <c r="G150" s="92">
        <v>34</v>
      </c>
      <c r="H150" s="92"/>
      <c r="I150" s="92"/>
      <c r="J150" s="35">
        <f t="shared" si="10"/>
        <v>13600</v>
      </c>
      <c r="K150" s="92">
        <v>75</v>
      </c>
      <c r="L150" s="35">
        <f t="shared" si="11"/>
        <v>1020000</v>
      </c>
      <c r="M150" s="92">
        <v>1</v>
      </c>
      <c r="N150" s="92"/>
      <c r="O150" s="92"/>
      <c r="P150" s="92"/>
      <c r="Q150" s="92"/>
      <c r="R150" s="92"/>
      <c r="S150" s="92"/>
      <c r="T150" s="35">
        <f t="shared" si="12"/>
        <v>0</v>
      </c>
      <c r="U150" s="92"/>
      <c r="V150" s="92"/>
      <c r="W150" s="35">
        <f t="shared" si="13"/>
        <v>0</v>
      </c>
      <c r="X150" s="35">
        <f t="shared" si="14"/>
        <v>1020000</v>
      </c>
      <c r="Y150" s="92">
        <v>0</v>
      </c>
      <c r="Z150" s="92">
        <v>0</v>
      </c>
      <c r="AA150" s="92">
        <v>1020000</v>
      </c>
      <c r="AB150" s="92">
        <v>0.01</v>
      </c>
    </row>
    <row r="151" spans="1:28" s="3" customFormat="1" ht="20.25" customHeight="1" x14ac:dyDescent="0.2">
      <c r="A151" s="92"/>
      <c r="B151" s="100" t="s">
        <v>45</v>
      </c>
      <c r="C151" s="92">
        <v>127</v>
      </c>
      <c r="D151" s="92">
        <v>43</v>
      </c>
      <c r="E151" s="92" t="s">
        <v>1216</v>
      </c>
      <c r="F151" s="92">
        <v>2</v>
      </c>
      <c r="G151" s="92"/>
      <c r="H151" s="92"/>
      <c r="I151" s="92">
        <v>76</v>
      </c>
      <c r="J151" s="35">
        <f t="shared" si="10"/>
        <v>76</v>
      </c>
      <c r="K151" s="92">
        <v>350</v>
      </c>
      <c r="L151" s="35">
        <f t="shared" si="11"/>
        <v>26600</v>
      </c>
      <c r="M151" s="92">
        <v>2</v>
      </c>
      <c r="N151" s="92" t="s">
        <v>27</v>
      </c>
      <c r="O151" s="92" t="s">
        <v>55</v>
      </c>
      <c r="P151" s="92"/>
      <c r="Q151" s="92">
        <v>180</v>
      </c>
      <c r="R151" s="92"/>
      <c r="S151" s="92">
        <v>6400</v>
      </c>
      <c r="T151" s="35">
        <f t="shared" si="12"/>
        <v>1152000</v>
      </c>
      <c r="U151" s="92">
        <v>10</v>
      </c>
      <c r="V151" s="39">
        <f>T151*10%</f>
        <v>115200</v>
      </c>
      <c r="W151" s="35">
        <f t="shared" si="13"/>
        <v>1036800</v>
      </c>
      <c r="X151" s="35">
        <f t="shared" si="14"/>
        <v>1063400</v>
      </c>
      <c r="Y151" s="92">
        <v>0</v>
      </c>
      <c r="Z151" s="92">
        <v>0</v>
      </c>
      <c r="AA151" s="92">
        <v>1063400</v>
      </c>
      <c r="AB151" s="92">
        <v>0.02</v>
      </c>
    </row>
    <row r="152" spans="1:28" s="3" customFormat="1" ht="20.25" customHeight="1" x14ac:dyDescent="0.2">
      <c r="A152" s="92"/>
      <c r="B152" s="100" t="s">
        <v>24</v>
      </c>
      <c r="C152" s="92"/>
      <c r="D152" s="92"/>
      <c r="E152" s="92" t="s">
        <v>1216</v>
      </c>
      <c r="F152" s="92">
        <v>1</v>
      </c>
      <c r="G152" s="92">
        <v>40</v>
      </c>
      <c r="H152" s="92">
        <v>2</v>
      </c>
      <c r="I152" s="92">
        <v>40</v>
      </c>
      <c r="J152" s="35">
        <f t="shared" si="10"/>
        <v>16240</v>
      </c>
      <c r="K152" s="92">
        <v>75</v>
      </c>
      <c r="L152" s="35">
        <f t="shared" si="11"/>
        <v>1218000</v>
      </c>
      <c r="M152" s="92">
        <v>1</v>
      </c>
      <c r="N152" s="92"/>
      <c r="O152" s="92"/>
      <c r="P152" s="92"/>
      <c r="Q152" s="92"/>
      <c r="R152" s="92"/>
      <c r="S152" s="92"/>
      <c r="T152" s="35">
        <f t="shared" si="12"/>
        <v>0</v>
      </c>
      <c r="U152" s="92"/>
      <c r="V152" s="92"/>
      <c r="W152" s="35">
        <f t="shared" si="13"/>
        <v>0</v>
      </c>
      <c r="X152" s="35">
        <f t="shared" si="14"/>
        <v>1218000</v>
      </c>
      <c r="Y152" s="92">
        <v>0</v>
      </c>
      <c r="Z152" s="92">
        <v>0</v>
      </c>
      <c r="AA152" s="92">
        <v>1218000</v>
      </c>
      <c r="AB152" s="92">
        <v>0.01</v>
      </c>
    </row>
    <row r="153" spans="1:28" s="3" customFormat="1" ht="20.25" customHeight="1" x14ac:dyDescent="0.2">
      <c r="A153" s="92"/>
      <c r="B153" s="100" t="s">
        <v>45</v>
      </c>
      <c r="C153" s="92">
        <v>1706</v>
      </c>
      <c r="D153" s="92">
        <v>68</v>
      </c>
      <c r="E153" s="92" t="s">
        <v>1216</v>
      </c>
      <c r="F153" s="92">
        <v>1</v>
      </c>
      <c r="G153" s="92">
        <v>2</v>
      </c>
      <c r="H153" s="92">
        <v>1</v>
      </c>
      <c r="I153" s="92">
        <v>60</v>
      </c>
      <c r="J153" s="35">
        <f t="shared" ref="J153:J209" si="15">G153*400+H153*100+I153</f>
        <v>960</v>
      </c>
      <c r="K153" s="92">
        <v>100</v>
      </c>
      <c r="L153" s="35">
        <f t="shared" ref="L153:L204" si="16">J153*K153</f>
        <v>96000</v>
      </c>
      <c r="M153" s="92">
        <v>1</v>
      </c>
      <c r="N153" s="92"/>
      <c r="O153" s="92"/>
      <c r="P153" s="92"/>
      <c r="Q153" s="92"/>
      <c r="R153" s="92"/>
      <c r="S153" s="92"/>
      <c r="T153" s="35">
        <f t="shared" ref="T153:T210" si="17">Q153*S153</f>
        <v>0</v>
      </c>
      <c r="U153" s="92"/>
      <c r="V153" s="92"/>
      <c r="W153" s="35">
        <f t="shared" ref="W153:W210" si="18">T153-V153</f>
        <v>0</v>
      </c>
      <c r="X153" s="35">
        <f t="shared" ref="X153:X210" si="19">L153+W153</f>
        <v>96000</v>
      </c>
      <c r="Y153" s="92">
        <v>0</v>
      </c>
      <c r="Z153" s="92">
        <v>0</v>
      </c>
      <c r="AA153" s="92">
        <v>96000</v>
      </c>
      <c r="AB153" s="92">
        <v>0.01</v>
      </c>
    </row>
    <row r="154" spans="1:28" s="3" customFormat="1" ht="20.25" customHeight="1" x14ac:dyDescent="0.2">
      <c r="A154" s="92"/>
      <c r="B154" s="100" t="s">
        <v>45</v>
      </c>
      <c r="C154" s="92">
        <v>91</v>
      </c>
      <c r="D154" s="92">
        <v>7</v>
      </c>
      <c r="E154" s="92" t="s">
        <v>1216</v>
      </c>
      <c r="F154" s="92">
        <v>1</v>
      </c>
      <c r="G154" s="92"/>
      <c r="H154" s="92">
        <v>1</v>
      </c>
      <c r="I154" s="92">
        <v>71</v>
      </c>
      <c r="J154" s="35">
        <f t="shared" si="15"/>
        <v>171</v>
      </c>
      <c r="K154" s="92">
        <v>350</v>
      </c>
      <c r="L154" s="35">
        <f t="shared" si="16"/>
        <v>59850</v>
      </c>
      <c r="M154" s="92">
        <v>1</v>
      </c>
      <c r="N154" s="92"/>
      <c r="O154" s="92"/>
      <c r="P154" s="92"/>
      <c r="Q154" s="92"/>
      <c r="R154" s="92"/>
      <c r="S154" s="92"/>
      <c r="T154" s="35">
        <f t="shared" si="17"/>
        <v>0</v>
      </c>
      <c r="U154" s="92"/>
      <c r="V154" s="92"/>
      <c r="W154" s="35">
        <f t="shared" si="18"/>
        <v>0</v>
      </c>
      <c r="X154" s="35">
        <f t="shared" si="19"/>
        <v>59850</v>
      </c>
      <c r="Y154" s="92">
        <v>0</v>
      </c>
      <c r="Z154" s="92">
        <v>0</v>
      </c>
      <c r="AA154" s="92">
        <v>59850</v>
      </c>
      <c r="AB154" s="92">
        <v>0.01</v>
      </c>
    </row>
    <row r="155" spans="1:28" s="3" customFormat="1" ht="20.25" customHeight="1" x14ac:dyDescent="0.2">
      <c r="A155" s="92"/>
      <c r="B155" s="100" t="s">
        <v>14</v>
      </c>
      <c r="C155" s="92"/>
      <c r="D155" s="92"/>
      <c r="E155" s="92" t="s">
        <v>1217</v>
      </c>
      <c r="F155" s="92">
        <v>2</v>
      </c>
      <c r="G155" s="92"/>
      <c r="H155" s="92"/>
      <c r="I155" s="92"/>
      <c r="J155" s="35">
        <f t="shared" si="15"/>
        <v>0</v>
      </c>
      <c r="K155" s="92"/>
      <c r="L155" s="35">
        <f t="shared" si="16"/>
        <v>0</v>
      </c>
      <c r="M155" s="92">
        <v>2</v>
      </c>
      <c r="N155" s="92" t="s">
        <v>27</v>
      </c>
      <c r="O155" s="92" t="s">
        <v>55</v>
      </c>
      <c r="P155" s="92"/>
      <c r="Q155" s="92">
        <v>180</v>
      </c>
      <c r="R155" s="92"/>
      <c r="S155" s="92">
        <v>6400</v>
      </c>
      <c r="T155" s="35">
        <f t="shared" si="17"/>
        <v>1152000</v>
      </c>
      <c r="U155" s="92">
        <v>15</v>
      </c>
      <c r="V155" s="39">
        <f>T155*20%</f>
        <v>230400</v>
      </c>
      <c r="W155" s="35">
        <f t="shared" si="18"/>
        <v>921600</v>
      </c>
      <c r="X155" s="35">
        <f t="shared" si="19"/>
        <v>921600</v>
      </c>
      <c r="Y155" s="92">
        <v>0</v>
      </c>
      <c r="Z155" s="92">
        <v>50</v>
      </c>
      <c r="AA155" s="92">
        <v>0</v>
      </c>
      <c r="AB155" s="92">
        <v>0</v>
      </c>
    </row>
    <row r="156" spans="1:28" s="3" customFormat="1" ht="20.25" customHeight="1" x14ac:dyDescent="0.2">
      <c r="A156" s="92"/>
      <c r="B156" s="100" t="s">
        <v>45</v>
      </c>
      <c r="C156" s="92">
        <v>129</v>
      </c>
      <c r="D156" s="92">
        <v>45</v>
      </c>
      <c r="E156" s="92" t="s">
        <v>1218</v>
      </c>
      <c r="F156" s="92">
        <v>2</v>
      </c>
      <c r="G156" s="92"/>
      <c r="H156" s="92">
        <v>2</v>
      </c>
      <c r="I156" s="92">
        <v>31</v>
      </c>
      <c r="J156" s="35">
        <f t="shared" si="15"/>
        <v>231</v>
      </c>
      <c r="K156" s="92">
        <v>75</v>
      </c>
      <c r="L156" s="35">
        <f t="shared" si="16"/>
        <v>17325</v>
      </c>
      <c r="M156" s="92">
        <v>2</v>
      </c>
      <c r="N156" s="92" t="s">
        <v>27</v>
      </c>
      <c r="O156" s="92" t="s">
        <v>55</v>
      </c>
      <c r="P156" s="92"/>
      <c r="Q156" s="92">
        <v>81</v>
      </c>
      <c r="R156" s="92"/>
      <c r="S156" s="92">
        <v>6400</v>
      </c>
      <c r="T156" s="35">
        <f t="shared" si="17"/>
        <v>518400</v>
      </c>
      <c r="U156" s="92">
        <v>10</v>
      </c>
      <c r="V156" s="39">
        <f>T156*10%</f>
        <v>51840</v>
      </c>
      <c r="W156" s="35">
        <f t="shared" si="18"/>
        <v>466560</v>
      </c>
      <c r="X156" s="35">
        <f t="shared" si="19"/>
        <v>483885</v>
      </c>
      <c r="Y156" s="92">
        <v>0</v>
      </c>
      <c r="Z156" s="92">
        <v>0</v>
      </c>
      <c r="AA156" s="92">
        <v>483885</v>
      </c>
      <c r="AB156" s="92">
        <v>0.02</v>
      </c>
    </row>
    <row r="157" spans="1:28" s="3" customFormat="1" ht="20.25" customHeight="1" x14ac:dyDescent="0.2">
      <c r="A157" s="92"/>
      <c r="B157" s="100" t="s">
        <v>14</v>
      </c>
      <c r="C157" s="92">
        <v>1946</v>
      </c>
      <c r="D157" s="92">
        <v>9</v>
      </c>
      <c r="E157" s="92" t="s">
        <v>1218</v>
      </c>
      <c r="F157" s="92">
        <v>1</v>
      </c>
      <c r="G157" s="92">
        <v>10</v>
      </c>
      <c r="H157" s="92"/>
      <c r="I157" s="92"/>
      <c r="J157" s="35">
        <f t="shared" si="15"/>
        <v>4000</v>
      </c>
      <c r="K157" s="92">
        <v>75</v>
      </c>
      <c r="L157" s="35">
        <f t="shared" si="16"/>
        <v>300000</v>
      </c>
      <c r="M157" s="92">
        <v>1</v>
      </c>
      <c r="N157" s="92"/>
      <c r="O157" s="92"/>
      <c r="P157" s="92"/>
      <c r="Q157" s="92"/>
      <c r="R157" s="92"/>
      <c r="S157" s="92"/>
      <c r="T157" s="35">
        <f t="shared" si="17"/>
        <v>0</v>
      </c>
      <c r="U157" s="92"/>
      <c r="V157" s="92"/>
      <c r="W157" s="35">
        <f t="shared" si="18"/>
        <v>0</v>
      </c>
      <c r="X157" s="35">
        <f t="shared" si="19"/>
        <v>300000</v>
      </c>
      <c r="Y157" s="92">
        <v>0</v>
      </c>
      <c r="Z157" s="92">
        <v>50</v>
      </c>
      <c r="AA157" s="92">
        <v>0</v>
      </c>
      <c r="AB157" s="92">
        <v>0</v>
      </c>
    </row>
    <row r="158" spans="1:28" s="3" customFormat="1" ht="20.25" customHeight="1" x14ac:dyDescent="0.2">
      <c r="A158" s="92"/>
      <c r="B158" s="100" t="s">
        <v>45</v>
      </c>
      <c r="C158" s="100">
        <v>129</v>
      </c>
      <c r="D158" s="100">
        <v>45</v>
      </c>
      <c r="E158" s="100" t="s">
        <v>1219</v>
      </c>
      <c r="F158" s="100">
        <v>2</v>
      </c>
      <c r="G158" s="100"/>
      <c r="H158" s="100">
        <v>2</v>
      </c>
      <c r="I158" s="100">
        <v>31</v>
      </c>
      <c r="J158" s="35">
        <f t="shared" ref="J158:J159" si="20">G158*400+H158*100+I158</f>
        <v>231</v>
      </c>
      <c r="K158" s="100">
        <v>75</v>
      </c>
      <c r="L158" s="35">
        <f t="shared" ref="L158:L159" si="21">J158*K158</f>
        <v>17325</v>
      </c>
      <c r="M158" s="100">
        <v>2</v>
      </c>
      <c r="N158" s="100" t="s">
        <v>27</v>
      </c>
      <c r="O158" s="100" t="s">
        <v>16</v>
      </c>
      <c r="P158" s="100"/>
      <c r="Q158" s="100">
        <v>116</v>
      </c>
      <c r="R158" s="100"/>
      <c r="S158" s="100">
        <v>6400</v>
      </c>
      <c r="T158" s="35">
        <f t="shared" ref="T158:T159" si="22">Q158*S158</f>
        <v>742400</v>
      </c>
      <c r="U158" s="100">
        <v>20</v>
      </c>
      <c r="V158" s="39">
        <f>T158*75%</f>
        <v>556800</v>
      </c>
      <c r="W158" s="35">
        <f t="shared" ref="W158:W159" si="23">T158-V158</f>
        <v>185600</v>
      </c>
      <c r="X158" s="35">
        <f t="shared" ref="X158:X159" si="24">L158+W158</f>
        <v>202925</v>
      </c>
      <c r="Y158" s="100">
        <v>0</v>
      </c>
      <c r="Z158" s="100">
        <v>0</v>
      </c>
      <c r="AA158" s="100">
        <v>202925</v>
      </c>
      <c r="AB158" s="100">
        <v>0.02</v>
      </c>
    </row>
    <row r="159" spans="1:28" s="3" customFormat="1" ht="20.25" customHeight="1" x14ac:dyDescent="0.2">
      <c r="A159" s="92"/>
      <c r="B159" s="100" t="s">
        <v>14</v>
      </c>
      <c r="C159" s="100">
        <v>1946</v>
      </c>
      <c r="D159" s="100">
        <v>9</v>
      </c>
      <c r="E159" s="100" t="s">
        <v>1219</v>
      </c>
      <c r="F159" s="100">
        <v>1</v>
      </c>
      <c r="G159" s="100">
        <v>10</v>
      </c>
      <c r="H159" s="100">
        <v>3</v>
      </c>
      <c r="I159" s="100">
        <v>35</v>
      </c>
      <c r="J159" s="35">
        <f t="shared" si="20"/>
        <v>4335</v>
      </c>
      <c r="K159" s="100">
        <v>75</v>
      </c>
      <c r="L159" s="35">
        <f t="shared" si="21"/>
        <v>325125</v>
      </c>
      <c r="M159" s="100">
        <v>1</v>
      </c>
      <c r="N159" s="100"/>
      <c r="O159" s="100"/>
      <c r="P159" s="100"/>
      <c r="Q159" s="100"/>
      <c r="R159" s="100"/>
      <c r="S159" s="100"/>
      <c r="T159" s="35">
        <f t="shared" si="22"/>
        <v>0</v>
      </c>
      <c r="U159" s="100"/>
      <c r="V159" s="100"/>
      <c r="W159" s="35">
        <f t="shared" si="23"/>
        <v>0</v>
      </c>
      <c r="X159" s="35">
        <f t="shared" si="24"/>
        <v>325125</v>
      </c>
      <c r="Y159" s="100">
        <v>0</v>
      </c>
      <c r="Z159" s="100">
        <v>50</v>
      </c>
      <c r="AA159" s="100">
        <v>0</v>
      </c>
      <c r="AB159" s="100">
        <v>0</v>
      </c>
    </row>
    <row r="160" spans="1:28" s="3" customFormat="1" ht="20.25" customHeight="1" x14ac:dyDescent="0.2">
      <c r="A160" s="92"/>
      <c r="B160" s="100" t="s">
        <v>45</v>
      </c>
      <c r="C160" s="92">
        <v>124</v>
      </c>
      <c r="D160" s="92">
        <v>40</v>
      </c>
      <c r="E160" s="92" t="s">
        <v>1220</v>
      </c>
      <c r="F160" s="92">
        <v>2</v>
      </c>
      <c r="G160" s="92"/>
      <c r="H160" s="92">
        <v>3</v>
      </c>
      <c r="I160" s="92">
        <v>62</v>
      </c>
      <c r="J160" s="35">
        <f t="shared" si="15"/>
        <v>362</v>
      </c>
      <c r="K160" s="92">
        <v>350</v>
      </c>
      <c r="L160" s="35">
        <f t="shared" si="16"/>
        <v>126700</v>
      </c>
      <c r="M160" s="92">
        <v>2</v>
      </c>
      <c r="N160" s="92" t="s">
        <v>27</v>
      </c>
      <c r="O160" s="92" t="s">
        <v>16</v>
      </c>
      <c r="P160" s="92"/>
      <c r="Q160" s="92">
        <v>108</v>
      </c>
      <c r="R160" s="92"/>
      <c r="S160" s="92">
        <v>6400</v>
      </c>
      <c r="T160" s="35">
        <f t="shared" si="17"/>
        <v>691200</v>
      </c>
      <c r="U160" s="92">
        <v>20</v>
      </c>
      <c r="V160" s="39">
        <f>T160*75%</f>
        <v>518400</v>
      </c>
      <c r="W160" s="35">
        <f t="shared" si="18"/>
        <v>172800</v>
      </c>
      <c r="X160" s="35">
        <f t="shared" si="19"/>
        <v>299500</v>
      </c>
      <c r="Y160" s="92">
        <v>0</v>
      </c>
      <c r="Z160" s="92">
        <v>0</v>
      </c>
      <c r="AA160" s="92">
        <v>299500</v>
      </c>
      <c r="AB160" s="92">
        <v>0.02</v>
      </c>
    </row>
    <row r="161" spans="1:28" s="3" customFormat="1" ht="20.25" customHeight="1" x14ac:dyDescent="0.2">
      <c r="A161" s="92"/>
      <c r="B161" s="100" t="s">
        <v>14</v>
      </c>
      <c r="C161" s="92">
        <v>3162</v>
      </c>
      <c r="D161" s="92">
        <v>7</v>
      </c>
      <c r="E161" s="92" t="s">
        <v>1220</v>
      </c>
      <c r="F161" s="92">
        <v>1</v>
      </c>
      <c r="G161" s="92">
        <v>25</v>
      </c>
      <c r="H161" s="92">
        <v>3</v>
      </c>
      <c r="I161" s="92">
        <v>79</v>
      </c>
      <c r="J161" s="35">
        <f t="shared" si="15"/>
        <v>10379</v>
      </c>
      <c r="K161" s="92">
        <v>100</v>
      </c>
      <c r="L161" s="35">
        <f t="shared" si="16"/>
        <v>1037900</v>
      </c>
      <c r="M161" s="92">
        <v>1</v>
      </c>
      <c r="N161" s="92"/>
      <c r="O161" s="92"/>
      <c r="P161" s="92"/>
      <c r="Q161" s="92"/>
      <c r="R161" s="92"/>
      <c r="S161" s="92"/>
      <c r="T161" s="35">
        <f t="shared" si="17"/>
        <v>0</v>
      </c>
      <c r="U161" s="92"/>
      <c r="V161" s="92"/>
      <c r="W161" s="35">
        <f t="shared" si="18"/>
        <v>0</v>
      </c>
      <c r="X161" s="35">
        <f t="shared" si="19"/>
        <v>1037900</v>
      </c>
      <c r="Y161" s="92">
        <v>0</v>
      </c>
      <c r="Z161" s="92">
        <v>50</v>
      </c>
      <c r="AA161" s="92">
        <v>0</v>
      </c>
      <c r="AB161" s="92">
        <v>0</v>
      </c>
    </row>
    <row r="162" spans="1:28" s="3" customFormat="1" ht="20.25" customHeight="1" x14ac:dyDescent="0.2">
      <c r="A162" s="92"/>
      <c r="B162" s="100" t="s">
        <v>14</v>
      </c>
      <c r="C162" s="92">
        <v>3165</v>
      </c>
      <c r="D162" s="92">
        <v>8</v>
      </c>
      <c r="E162" s="92" t="s">
        <v>1220</v>
      </c>
      <c r="F162" s="92">
        <v>1</v>
      </c>
      <c r="G162" s="92">
        <v>10</v>
      </c>
      <c r="H162" s="92">
        <v>3</v>
      </c>
      <c r="I162" s="92">
        <v>67</v>
      </c>
      <c r="J162" s="35">
        <f t="shared" si="15"/>
        <v>4367</v>
      </c>
      <c r="K162" s="92">
        <v>100</v>
      </c>
      <c r="L162" s="35">
        <f t="shared" si="16"/>
        <v>436700</v>
      </c>
      <c r="M162" s="92">
        <v>1</v>
      </c>
      <c r="N162" s="92"/>
      <c r="O162" s="92"/>
      <c r="P162" s="92"/>
      <c r="Q162" s="92"/>
      <c r="R162" s="92"/>
      <c r="S162" s="92"/>
      <c r="T162" s="35">
        <f t="shared" si="17"/>
        <v>0</v>
      </c>
      <c r="U162" s="92"/>
      <c r="V162" s="92"/>
      <c r="W162" s="35">
        <f t="shared" si="18"/>
        <v>0</v>
      </c>
      <c r="X162" s="35">
        <f t="shared" si="19"/>
        <v>436700</v>
      </c>
      <c r="Y162" s="92">
        <v>0</v>
      </c>
      <c r="Z162" s="92">
        <v>50</v>
      </c>
      <c r="AA162" s="92">
        <v>0</v>
      </c>
      <c r="AB162" s="92">
        <v>0</v>
      </c>
    </row>
    <row r="163" spans="1:28" s="3" customFormat="1" ht="20.25" customHeight="1" x14ac:dyDescent="0.2">
      <c r="A163" s="92"/>
      <c r="B163" s="100" t="s">
        <v>45</v>
      </c>
      <c r="C163" s="92">
        <v>101</v>
      </c>
      <c r="D163" s="92">
        <v>17</v>
      </c>
      <c r="E163" s="92" t="s">
        <v>1221</v>
      </c>
      <c r="F163" s="92">
        <v>2</v>
      </c>
      <c r="G163" s="92"/>
      <c r="H163" s="92"/>
      <c r="I163" s="92">
        <v>63</v>
      </c>
      <c r="J163" s="35">
        <f t="shared" si="15"/>
        <v>63</v>
      </c>
      <c r="K163" s="92">
        <v>75</v>
      </c>
      <c r="L163" s="35">
        <f t="shared" si="16"/>
        <v>4725</v>
      </c>
      <c r="M163" s="92">
        <v>2</v>
      </c>
      <c r="N163" s="92" t="s">
        <v>27</v>
      </c>
      <c r="O163" s="92" t="s">
        <v>16</v>
      </c>
      <c r="P163" s="92"/>
      <c r="Q163" s="92">
        <v>120</v>
      </c>
      <c r="R163" s="92"/>
      <c r="S163" s="92">
        <v>6400</v>
      </c>
      <c r="T163" s="35">
        <f t="shared" si="17"/>
        <v>768000</v>
      </c>
      <c r="U163" s="92">
        <v>20</v>
      </c>
      <c r="V163" s="39">
        <f>T163*75%</f>
        <v>576000</v>
      </c>
      <c r="W163" s="35">
        <f t="shared" si="18"/>
        <v>192000</v>
      </c>
      <c r="X163" s="35">
        <f t="shared" si="19"/>
        <v>196725</v>
      </c>
      <c r="Y163" s="92">
        <v>0</v>
      </c>
      <c r="Z163" s="92">
        <v>0</v>
      </c>
      <c r="AA163" s="92">
        <v>196725</v>
      </c>
      <c r="AB163" s="92">
        <v>0.02</v>
      </c>
    </row>
    <row r="164" spans="1:28" s="3" customFormat="1" ht="20.25" customHeight="1" x14ac:dyDescent="0.2">
      <c r="A164" s="92"/>
      <c r="B164" s="100" t="s">
        <v>45</v>
      </c>
      <c r="C164" s="92">
        <v>119</v>
      </c>
      <c r="D164" s="92">
        <v>35</v>
      </c>
      <c r="E164" s="92" t="s">
        <v>1221</v>
      </c>
      <c r="F164" s="92">
        <v>1</v>
      </c>
      <c r="G164" s="92"/>
      <c r="H164" s="92">
        <v>1</v>
      </c>
      <c r="I164" s="92">
        <v>65</v>
      </c>
      <c r="J164" s="35">
        <f t="shared" si="15"/>
        <v>165</v>
      </c>
      <c r="K164" s="92">
        <v>350</v>
      </c>
      <c r="L164" s="35">
        <f t="shared" si="16"/>
        <v>57750</v>
      </c>
      <c r="M164" s="92">
        <v>1</v>
      </c>
      <c r="N164" s="92"/>
      <c r="O164" s="92"/>
      <c r="P164" s="92"/>
      <c r="Q164" s="92"/>
      <c r="R164" s="92"/>
      <c r="S164" s="92"/>
      <c r="T164" s="35">
        <f t="shared" si="17"/>
        <v>0</v>
      </c>
      <c r="U164" s="92"/>
      <c r="V164" s="92"/>
      <c r="W164" s="35">
        <f t="shared" si="18"/>
        <v>0</v>
      </c>
      <c r="X164" s="35">
        <f t="shared" si="19"/>
        <v>57750</v>
      </c>
      <c r="Y164" s="92">
        <v>0</v>
      </c>
      <c r="Z164" s="92">
        <v>0</v>
      </c>
      <c r="AA164" s="92">
        <v>57750</v>
      </c>
      <c r="AB164" s="92">
        <v>0.01</v>
      </c>
    </row>
    <row r="165" spans="1:28" s="3" customFormat="1" ht="20.25" customHeight="1" x14ac:dyDescent="0.2">
      <c r="A165" s="92"/>
      <c r="B165" s="100" t="s">
        <v>45</v>
      </c>
      <c r="C165" s="92">
        <v>103</v>
      </c>
      <c r="D165" s="92">
        <v>19</v>
      </c>
      <c r="E165" s="92" t="s">
        <v>1221</v>
      </c>
      <c r="F165" s="92">
        <v>1</v>
      </c>
      <c r="G165" s="92">
        <v>1</v>
      </c>
      <c r="H165" s="92">
        <v>2</v>
      </c>
      <c r="I165" s="92">
        <v>9</v>
      </c>
      <c r="J165" s="35">
        <f t="shared" si="15"/>
        <v>609</v>
      </c>
      <c r="K165" s="92">
        <v>310</v>
      </c>
      <c r="L165" s="35">
        <f t="shared" si="16"/>
        <v>188790</v>
      </c>
      <c r="M165" s="92">
        <v>1</v>
      </c>
      <c r="N165" s="92"/>
      <c r="O165" s="92"/>
      <c r="P165" s="92"/>
      <c r="Q165" s="92"/>
      <c r="R165" s="92"/>
      <c r="S165" s="92"/>
      <c r="T165" s="35">
        <f t="shared" si="17"/>
        <v>0</v>
      </c>
      <c r="U165" s="92"/>
      <c r="V165" s="92"/>
      <c r="W165" s="35">
        <f t="shared" si="18"/>
        <v>0</v>
      </c>
      <c r="X165" s="35">
        <f t="shared" si="19"/>
        <v>188790</v>
      </c>
      <c r="Y165" s="92">
        <v>0</v>
      </c>
      <c r="Z165" s="92">
        <v>0</v>
      </c>
      <c r="AA165" s="92">
        <v>188790</v>
      </c>
      <c r="AB165" s="92">
        <v>0.01</v>
      </c>
    </row>
    <row r="166" spans="1:28" s="3" customFormat="1" ht="20.25" customHeight="1" x14ac:dyDescent="0.2">
      <c r="A166" s="92"/>
      <c r="B166" s="100" t="s">
        <v>14</v>
      </c>
      <c r="C166" s="92"/>
      <c r="D166" s="92">
        <v>28</v>
      </c>
      <c r="E166" s="92" t="s">
        <v>1221</v>
      </c>
      <c r="F166" s="92">
        <v>1</v>
      </c>
      <c r="G166" s="92">
        <v>4</v>
      </c>
      <c r="H166" s="92">
        <v>1</v>
      </c>
      <c r="I166" s="92">
        <v>37</v>
      </c>
      <c r="J166" s="35">
        <f t="shared" si="15"/>
        <v>1737</v>
      </c>
      <c r="K166" s="92">
        <v>100</v>
      </c>
      <c r="L166" s="35">
        <f t="shared" si="16"/>
        <v>173700</v>
      </c>
      <c r="M166" s="92">
        <v>1</v>
      </c>
      <c r="N166" s="92"/>
      <c r="O166" s="92"/>
      <c r="P166" s="92"/>
      <c r="Q166" s="92"/>
      <c r="R166" s="92"/>
      <c r="S166" s="92"/>
      <c r="T166" s="35">
        <f t="shared" si="17"/>
        <v>0</v>
      </c>
      <c r="U166" s="92"/>
      <c r="V166" s="92"/>
      <c r="W166" s="35">
        <f t="shared" si="18"/>
        <v>0</v>
      </c>
      <c r="X166" s="35">
        <f t="shared" si="19"/>
        <v>173700</v>
      </c>
      <c r="Y166" s="92">
        <v>0</v>
      </c>
      <c r="Z166" s="92">
        <v>50</v>
      </c>
      <c r="AA166" s="92">
        <v>0</v>
      </c>
      <c r="AB166" s="92">
        <v>0</v>
      </c>
    </row>
    <row r="167" spans="1:28" s="3" customFormat="1" ht="20.25" customHeight="1" x14ac:dyDescent="0.2">
      <c r="A167" s="92"/>
      <c r="B167" s="100" t="s">
        <v>14</v>
      </c>
      <c r="C167" s="92">
        <v>2935</v>
      </c>
      <c r="D167" s="92">
        <v>56</v>
      </c>
      <c r="E167" s="92" t="s">
        <v>1221</v>
      </c>
      <c r="F167" s="92">
        <v>1</v>
      </c>
      <c r="G167" s="92">
        <v>20</v>
      </c>
      <c r="H167" s="92"/>
      <c r="I167" s="92">
        <v>8</v>
      </c>
      <c r="J167" s="35">
        <f t="shared" si="15"/>
        <v>8008</v>
      </c>
      <c r="K167" s="92">
        <v>100</v>
      </c>
      <c r="L167" s="35">
        <f t="shared" si="16"/>
        <v>800800</v>
      </c>
      <c r="M167" s="92">
        <v>1</v>
      </c>
      <c r="N167" s="92"/>
      <c r="O167" s="92"/>
      <c r="P167" s="92"/>
      <c r="Q167" s="92"/>
      <c r="R167" s="92"/>
      <c r="S167" s="92"/>
      <c r="T167" s="35">
        <f t="shared" si="17"/>
        <v>0</v>
      </c>
      <c r="U167" s="92"/>
      <c r="V167" s="92"/>
      <c r="W167" s="35">
        <f t="shared" si="18"/>
        <v>0</v>
      </c>
      <c r="X167" s="35">
        <f t="shared" si="19"/>
        <v>800800</v>
      </c>
      <c r="Y167" s="92">
        <v>0</v>
      </c>
      <c r="Z167" s="92">
        <v>50</v>
      </c>
      <c r="AA167" s="92">
        <v>0</v>
      </c>
      <c r="AB167" s="92">
        <v>0</v>
      </c>
    </row>
    <row r="168" spans="1:28" s="3" customFormat="1" ht="20.25" customHeight="1" x14ac:dyDescent="0.2">
      <c r="A168" s="92"/>
      <c r="B168" s="100" t="s">
        <v>45</v>
      </c>
      <c r="C168" s="92">
        <v>763</v>
      </c>
      <c r="D168" s="92">
        <v>61</v>
      </c>
      <c r="E168" s="92" t="s">
        <v>1221</v>
      </c>
      <c r="F168" s="92">
        <v>1</v>
      </c>
      <c r="G168" s="92"/>
      <c r="H168" s="92">
        <v>1</v>
      </c>
      <c r="I168" s="92">
        <v>40</v>
      </c>
      <c r="J168" s="35">
        <f t="shared" si="15"/>
        <v>140</v>
      </c>
      <c r="K168" s="92">
        <v>120</v>
      </c>
      <c r="L168" s="35">
        <f t="shared" si="16"/>
        <v>16800</v>
      </c>
      <c r="M168" s="92">
        <v>1</v>
      </c>
      <c r="N168" s="92"/>
      <c r="O168" s="92"/>
      <c r="P168" s="92"/>
      <c r="Q168" s="92"/>
      <c r="R168" s="92"/>
      <c r="S168" s="92"/>
      <c r="T168" s="35">
        <f t="shared" si="17"/>
        <v>0</v>
      </c>
      <c r="U168" s="92"/>
      <c r="V168" s="92"/>
      <c r="W168" s="35">
        <f t="shared" si="18"/>
        <v>0</v>
      </c>
      <c r="X168" s="35">
        <f t="shared" si="19"/>
        <v>16800</v>
      </c>
      <c r="Y168" s="92">
        <v>0</v>
      </c>
      <c r="Z168" s="92">
        <v>0</v>
      </c>
      <c r="AA168" s="92">
        <v>16800</v>
      </c>
      <c r="AB168" s="92">
        <v>0.01</v>
      </c>
    </row>
    <row r="169" spans="1:28" s="3" customFormat="1" ht="20.25" customHeight="1" x14ac:dyDescent="0.2">
      <c r="A169" s="92"/>
      <c r="B169" s="100" t="s">
        <v>45</v>
      </c>
      <c r="C169" s="92">
        <v>98</v>
      </c>
      <c r="D169" s="92">
        <v>140</v>
      </c>
      <c r="E169" s="92" t="s">
        <v>1222</v>
      </c>
      <c r="F169" s="92">
        <v>2</v>
      </c>
      <c r="G169" s="92"/>
      <c r="H169" s="92"/>
      <c r="I169" s="92">
        <v>57</v>
      </c>
      <c r="J169" s="35">
        <f t="shared" si="15"/>
        <v>57</v>
      </c>
      <c r="K169" s="92">
        <v>120</v>
      </c>
      <c r="L169" s="35">
        <f t="shared" si="16"/>
        <v>6840</v>
      </c>
      <c r="M169" s="92">
        <v>2</v>
      </c>
      <c r="N169" s="92" t="s">
        <v>27</v>
      </c>
      <c r="O169" s="92" t="s">
        <v>55</v>
      </c>
      <c r="P169" s="92"/>
      <c r="Q169" s="92">
        <v>48</v>
      </c>
      <c r="R169" s="92"/>
      <c r="S169" s="92">
        <v>6400</v>
      </c>
      <c r="T169" s="35">
        <f t="shared" si="17"/>
        <v>307200</v>
      </c>
      <c r="U169" s="92">
        <v>10</v>
      </c>
      <c r="V169" s="39">
        <f>T169*10%</f>
        <v>30720</v>
      </c>
      <c r="W169" s="35">
        <f t="shared" si="18"/>
        <v>276480</v>
      </c>
      <c r="X169" s="35">
        <f t="shared" si="19"/>
        <v>283320</v>
      </c>
      <c r="Y169" s="92">
        <v>0</v>
      </c>
      <c r="Z169" s="92">
        <v>0</v>
      </c>
      <c r="AA169" s="92">
        <v>28330</v>
      </c>
      <c r="AB169" s="92">
        <v>0.02</v>
      </c>
    </row>
    <row r="170" spans="1:28" s="3" customFormat="1" ht="20.25" customHeight="1" x14ac:dyDescent="0.2">
      <c r="A170" s="92"/>
      <c r="B170" s="100" t="s">
        <v>24</v>
      </c>
      <c r="C170" s="92"/>
      <c r="D170" s="92"/>
      <c r="E170" s="92" t="s">
        <v>1222</v>
      </c>
      <c r="F170" s="92">
        <v>1</v>
      </c>
      <c r="G170" s="92">
        <v>12</v>
      </c>
      <c r="H170" s="92"/>
      <c r="I170" s="92">
        <v>57</v>
      </c>
      <c r="J170" s="35">
        <f t="shared" si="15"/>
        <v>4857</v>
      </c>
      <c r="K170" s="92">
        <v>75</v>
      </c>
      <c r="L170" s="35">
        <f t="shared" si="16"/>
        <v>364275</v>
      </c>
      <c r="M170" s="92">
        <v>1</v>
      </c>
      <c r="N170" s="92"/>
      <c r="O170" s="92"/>
      <c r="P170" s="92"/>
      <c r="Q170" s="92"/>
      <c r="R170" s="92"/>
      <c r="S170" s="92"/>
      <c r="T170" s="35">
        <f t="shared" si="17"/>
        <v>0</v>
      </c>
      <c r="U170" s="92"/>
      <c r="V170" s="92"/>
      <c r="W170" s="35">
        <f t="shared" si="18"/>
        <v>0</v>
      </c>
      <c r="X170" s="35">
        <f t="shared" si="19"/>
        <v>364275</v>
      </c>
      <c r="Y170" s="92">
        <v>0</v>
      </c>
      <c r="Z170" s="92">
        <v>0</v>
      </c>
      <c r="AA170" s="92">
        <v>364275</v>
      </c>
      <c r="AB170" s="92">
        <v>0.01</v>
      </c>
    </row>
    <row r="171" spans="1:28" s="3" customFormat="1" ht="20.25" customHeight="1" x14ac:dyDescent="0.2">
      <c r="A171" s="92"/>
      <c r="B171" s="100" t="s">
        <v>45</v>
      </c>
      <c r="C171" s="92">
        <v>100</v>
      </c>
      <c r="D171" s="92">
        <v>16</v>
      </c>
      <c r="E171" s="92" t="s">
        <v>1223</v>
      </c>
      <c r="F171" s="92">
        <v>2</v>
      </c>
      <c r="G171" s="92">
        <v>1</v>
      </c>
      <c r="H171" s="92"/>
      <c r="I171" s="92">
        <v>4</v>
      </c>
      <c r="J171" s="35">
        <f t="shared" si="15"/>
        <v>404</v>
      </c>
      <c r="K171" s="92">
        <v>310</v>
      </c>
      <c r="L171" s="35">
        <f t="shared" si="16"/>
        <v>125240</v>
      </c>
      <c r="M171" s="92">
        <v>2</v>
      </c>
      <c r="N171" s="92" t="s">
        <v>27</v>
      </c>
      <c r="O171" s="92" t="s">
        <v>55</v>
      </c>
      <c r="P171" s="92"/>
      <c r="Q171" s="92">
        <v>93</v>
      </c>
      <c r="R171" s="92"/>
      <c r="S171" s="92">
        <v>6400</v>
      </c>
      <c r="T171" s="35">
        <f t="shared" si="17"/>
        <v>595200</v>
      </c>
      <c r="U171" s="92">
        <v>10</v>
      </c>
      <c r="V171" s="39">
        <f>T171*10%</f>
        <v>59520</v>
      </c>
      <c r="W171" s="35">
        <f t="shared" si="18"/>
        <v>535680</v>
      </c>
      <c r="X171" s="35">
        <f t="shared" si="19"/>
        <v>660920</v>
      </c>
      <c r="Y171" s="92">
        <v>0</v>
      </c>
      <c r="Z171" s="92">
        <v>0</v>
      </c>
      <c r="AA171" s="92">
        <v>660920</v>
      </c>
      <c r="AB171" s="92">
        <v>0.02</v>
      </c>
    </row>
    <row r="172" spans="1:28" s="3" customFormat="1" ht="20.25" customHeight="1" x14ac:dyDescent="0.2">
      <c r="A172" s="92"/>
      <c r="B172" s="100" t="s">
        <v>14</v>
      </c>
      <c r="C172" s="92">
        <v>1580</v>
      </c>
      <c r="D172" s="92">
        <v>24</v>
      </c>
      <c r="E172" s="92" t="s">
        <v>1223</v>
      </c>
      <c r="F172" s="92">
        <v>1</v>
      </c>
      <c r="G172" s="92">
        <v>35</v>
      </c>
      <c r="H172" s="92"/>
      <c r="I172" s="92">
        <v>16</v>
      </c>
      <c r="J172" s="35">
        <f t="shared" si="15"/>
        <v>14016</v>
      </c>
      <c r="K172" s="92">
        <v>75</v>
      </c>
      <c r="L172" s="35">
        <f t="shared" si="16"/>
        <v>1051200</v>
      </c>
      <c r="M172" s="92">
        <v>1</v>
      </c>
      <c r="N172" s="92"/>
      <c r="O172" s="92"/>
      <c r="P172" s="92"/>
      <c r="Q172" s="92"/>
      <c r="R172" s="92"/>
      <c r="S172" s="92"/>
      <c r="T172" s="35">
        <f t="shared" si="17"/>
        <v>0</v>
      </c>
      <c r="U172" s="92"/>
      <c r="V172" s="92"/>
      <c r="W172" s="35">
        <f t="shared" si="18"/>
        <v>0</v>
      </c>
      <c r="X172" s="35">
        <f t="shared" si="19"/>
        <v>1051200</v>
      </c>
      <c r="Y172" s="92">
        <v>0</v>
      </c>
      <c r="Z172" s="92">
        <v>50</v>
      </c>
      <c r="AA172" s="92">
        <v>0</v>
      </c>
      <c r="AB172" s="92">
        <v>0</v>
      </c>
    </row>
    <row r="173" spans="1:28" s="3" customFormat="1" ht="20.25" customHeight="1" x14ac:dyDescent="0.2">
      <c r="A173" s="92"/>
      <c r="B173" s="100" t="s">
        <v>14</v>
      </c>
      <c r="C173" s="92"/>
      <c r="D173" s="92"/>
      <c r="E173" s="92" t="s">
        <v>1171</v>
      </c>
      <c r="F173" s="92">
        <v>2</v>
      </c>
      <c r="G173" s="92"/>
      <c r="H173" s="92"/>
      <c r="I173" s="92"/>
      <c r="J173" s="35">
        <f t="shared" si="15"/>
        <v>0</v>
      </c>
      <c r="K173" s="92"/>
      <c r="L173" s="35">
        <f t="shared" si="16"/>
        <v>0</v>
      </c>
      <c r="M173" s="92">
        <v>2</v>
      </c>
      <c r="N173" s="92" t="s">
        <v>27</v>
      </c>
      <c r="O173" s="92" t="s">
        <v>55</v>
      </c>
      <c r="P173" s="92"/>
      <c r="Q173" s="92">
        <v>93</v>
      </c>
      <c r="R173" s="92"/>
      <c r="S173" s="92">
        <v>6400</v>
      </c>
      <c r="T173" s="35">
        <f t="shared" si="17"/>
        <v>595200</v>
      </c>
      <c r="U173" s="92">
        <v>15</v>
      </c>
      <c r="V173" s="39">
        <f>T173*20%</f>
        <v>119040</v>
      </c>
      <c r="W173" s="35">
        <f t="shared" si="18"/>
        <v>476160</v>
      </c>
      <c r="X173" s="35">
        <f t="shared" si="19"/>
        <v>476160</v>
      </c>
      <c r="Y173" s="92">
        <v>0</v>
      </c>
      <c r="Z173" s="92">
        <v>50</v>
      </c>
      <c r="AA173" s="92">
        <v>0</v>
      </c>
      <c r="AB173" s="92">
        <v>0</v>
      </c>
    </row>
    <row r="174" spans="1:28" s="3" customFormat="1" ht="20.25" customHeight="1" x14ac:dyDescent="0.2">
      <c r="A174" s="92"/>
      <c r="B174" s="100" t="s">
        <v>14</v>
      </c>
      <c r="C174" s="92"/>
      <c r="D174" s="92"/>
      <c r="E174" s="92" t="s">
        <v>1224</v>
      </c>
      <c r="F174" s="92">
        <v>2</v>
      </c>
      <c r="G174" s="92"/>
      <c r="H174" s="92"/>
      <c r="I174" s="92"/>
      <c r="J174" s="35">
        <f t="shared" si="15"/>
        <v>0</v>
      </c>
      <c r="K174" s="92"/>
      <c r="L174" s="35">
        <f t="shared" si="16"/>
        <v>0</v>
      </c>
      <c r="M174" s="92">
        <v>2</v>
      </c>
      <c r="N174" s="92" t="s">
        <v>27</v>
      </c>
      <c r="O174" s="92" t="s">
        <v>16</v>
      </c>
      <c r="P174" s="92"/>
      <c r="Q174" s="92">
        <v>90</v>
      </c>
      <c r="R174" s="92"/>
      <c r="S174" s="92">
        <v>6400</v>
      </c>
      <c r="T174" s="35">
        <f t="shared" si="17"/>
        <v>576000</v>
      </c>
      <c r="U174" s="92">
        <v>20</v>
      </c>
      <c r="V174" s="39">
        <f>T174*75%</f>
        <v>432000</v>
      </c>
      <c r="W174" s="35">
        <f t="shared" si="18"/>
        <v>144000</v>
      </c>
      <c r="X174" s="35">
        <f t="shared" si="19"/>
        <v>144000</v>
      </c>
      <c r="Y174" s="92">
        <v>0</v>
      </c>
      <c r="Z174" s="92">
        <v>50</v>
      </c>
      <c r="AA174" s="92">
        <v>0</v>
      </c>
      <c r="AB174" s="92">
        <v>0</v>
      </c>
    </row>
    <row r="175" spans="1:28" s="3" customFormat="1" ht="20.25" customHeight="1" x14ac:dyDescent="0.2">
      <c r="A175" s="92"/>
      <c r="B175" s="100" t="s">
        <v>14</v>
      </c>
      <c r="C175" s="92"/>
      <c r="D175" s="92"/>
      <c r="E175" s="92" t="s">
        <v>1225</v>
      </c>
      <c r="F175" s="92">
        <v>2</v>
      </c>
      <c r="G175" s="92"/>
      <c r="H175" s="92"/>
      <c r="I175" s="92"/>
      <c r="J175" s="35">
        <f t="shared" si="15"/>
        <v>0</v>
      </c>
      <c r="K175" s="92"/>
      <c r="L175" s="35">
        <f t="shared" si="16"/>
        <v>0</v>
      </c>
      <c r="M175" s="92">
        <v>2</v>
      </c>
      <c r="N175" s="92" t="s">
        <v>27</v>
      </c>
      <c r="O175" s="92" t="s">
        <v>55</v>
      </c>
      <c r="P175" s="92"/>
      <c r="Q175" s="92">
        <v>63</v>
      </c>
      <c r="R175" s="92"/>
      <c r="S175" s="92">
        <v>6400</v>
      </c>
      <c r="T175" s="35">
        <f t="shared" si="17"/>
        <v>403200</v>
      </c>
      <c r="U175" s="92">
        <v>10</v>
      </c>
      <c r="V175" s="39">
        <f>T175*10%</f>
        <v>40320</v>
      </c>
      <c r="W175" s="35">
        <f t="shared" si="18"/>
        <v>362880</v>
      </c>
      <c r="X175" s="35">
        <f t="shared" si="19"/>
        <v>362880</v>
      </c>
      <c r="Y175" s="92">
        <v>0</v>
      </c>
      <c r="Z175" s="92">
        <v>50</v>
      </c>
      <c r="AA175" s="92">
        <v>0</v>
      </c>
      <c r="AB175" s="92">
        <v>0</v>
      </c>
    </row>
    <row r="176" spans="1:28" s="3" customFormat="1" ht="20.25" customHeight="1" x14ac:dyDescent="0.2">
      <c r="A176" s="92"/>
      <c r="B176" s="100" t="s">
        <v>45</v>
      </c>
      <c r="C176" s="92">
        <v>128</v>
      </c>
      <c r="D176" s="92">
        <v>44</v>
      </c>
      <c r="E176" s="92" t="s">
        <v>1533</v>
      </c>
      <c r="F176" s="92">
        <v>2</v>
      </c>
      <c r="G176" s="92"/>
      <c r="H176" s="92"/>
      <c r="I176" s="92">
        <v>54</v>
      </c>
      <c r="J176" s="35">
        <f t="shared" si="15"/>
        <v>54</v>
      </c>
      <c r="K176" s="92">
        <v>350</v>
      </c>
      <c r="L176" s="35">
        <f t="shared" si="16"/>
        <v>18900</v>
      </c>
      <c r="M176" s="92">
        <v>2</v>
      </c>
      <c r="N176" s="92" t="s">
        <v>27</v>
      </c>
      <c r="O176" s="92" t="s">
        <v>55</v>
      </c>
      <c r="P176" s="92"/>
      <c r="Q176" s="92">
        <v>135</v>
      </c>
      <c r="R176" s="92"/>
      <c r="S176" s="92">
        <v>6400</v>
      </c>
      <c r="T176" s="35">
        <f t="shared" si="17"/>
        <v>864000</v>
      </c>
      <c r="U176" s="92">
        <v>4</v>
      </c>
      <c r="V176" s="39">
        <f>T176*4%</f>
        <v>34560</v>
      </c>
      <c r="W176" s="35">
        <f t="shared" si="18"/>
        <v>829440</v>
      </c>
      <c r="X176" s="35">
        <f t="shared" si="19"/>
        <v>848340</v>
      </c>
      <c r="Y176" s="92">
        <v>0</v>
      </c>
      <c r="Z176" s="92">
        <v>0</v>
      </c>
      <c r="AA176" s="92">
        <v>848340</v>
      </c>
      <c r="AB176" s="92">
        <v>0.02</v>
      </c>
    </row>
    <row r="177" spans="1:28" s="3" customFormat="1" ht="20.25" customHeight="1" x14ac:dyDescent="0.2">
      <c r="A177" s="92"/>
      <c r="B177" s="100" t="s">
        <v>14</v>
      </c>
      <c r="C177" s="92">
        <v>1947</v>
      </c>
      <c r="D177" s="92">
        <v>30</v>
      </c>
      <c r="E177" s="92" t="s">
        <v>1533</v>
      </c>
      <c r="F177" s="92">
        <v>1</v>
      </c>
      <c r="G177" s="92">
        <v>15</v>
      </c>
      <c r="H177" s="92">
        <v>2</v>
      </c>
      <c r="I177" s="92">
        <v>25</v>
      </c>
      <c r="J177" s="35">
        <f t="shared" si="15"/>
        <v>6225</v>
      </c>
      <c r="K177" s="92">
        <v>100</v>
      </c>
      <c r="L177" s="35">
        <f t="shared" si="16"/>
        <v>622500</v>
      </c>
      <c r="M177" s="92">
        <v>1</v>
      </c>
      <c r="N177" s="92"/>
      <c r="O177" s="92"/>
      <c r="P177" s="92"/>
      <c r="Q177" s="92"/>
      <c r="R177" s="92"/>
      <c r="S177" s="92"/>
      <c r="T177" s="35">
        <f t="shared" si="17"/>
        <v>0</v>
      </c>
      <c r="U177" s="92"/>
      <c r="V177" s="92"/>
      <c r="W177" s="35">
        <f t="shared" si="18"/>
        <v>0</v>
      </c>
      <c r="X177" s="35">
        <f t="shared" si="19"/>
        <v>622500</v>
      </c>
      <c r="Y177" s="92">
        <v>0</v>
      </c>
      <c r="Z177" s="92">
        <v>50</v>
      </c>
      <c r="AA177" s="92">
        <v>0</v>
      </c>
      <c r="AB177" s="92">
        <v>0</v>
      </c>
    </row>
    <row r="178" spans="1:28" s="3" customFormat="1" ht="20.25" customHeight="1" x14ac:dyDescent="0.2">
      <c r="A178" s="92"/>
      <c r="B178" s="100" t="s">
        <v>14</v>
      </c>
      <c r="C178" s="92">
        <v>5551</v>
      </c>
      <c r="D178" s="92">
        <v>163</v>
      </c>
      <c r="E178" s="92" t="s">
        <v>1533</v>
      </c>
      <c r="F178" s="92">
        <v>1</v>
      </c>
      <c r="G178" s="92">
        <v>5</v>
      </c>
      <c r="H178" s="92">
        <v>2</v>
      </c>
      <c r="I178" s="92">
        <v>62</v>
      </c>
      <c r="J178" s="35">
        <f t="shared" si="15"/>
        <v>2262</v>
      </c>
      <c r="K178" s="92">
        <v>75</v>
      </c>
      <c r="L178" s="35">
        <f t="shared" si="16"/>
        <v>169650</v>
      </c>
      <c r="M178" s="92">
        <v>1</v>
      </c>
      <c r="N178" s="92"/>
      <c r="O178" s="92"/>
      <c r="P178" s="92"/>
      <c r="Q178" s="92"/>
      <c r="R178" s="92"/>
      <c r="S178" s="92"/>
      <c r="T178" s="35">
        <f t="shared" si="17"/>
        <v>0</v>
      </c>
      <c r="U178" s="92"/>
      <c r="V178" s="92"/>
      <c r="W178" s="35">
        <f t="shared" si="18"/>
        <v>0</v>
      </c>
      <c r="X178" s="35">
        <f t="shared" si="19"/>
        <v>169650</v>
      </c>
      <c r="Y178" s="92">
        <v>0</v>
      </c>
      <c r="Z178" s="92">
        <v>50</v>
      </c>
      <c r="AA178" s="92">
        <v>0</v>
      </c>
      <c r="AB178" s="92">
        <v>0</v>
      </c>
    </row>
    <row r="179" spans="1:28" s="3" customFormat="1" ht="20.25" customHeight="1" x14ac:dyDescent="0.2">
      <c r="A179" s="92"/>
      <c r="B179" s="100" t="s">
        <v>14</v>
      </c>
      <c r="C179" s="92"/>
      <c r="D179" s="92"/>
      <c r="E179" s="92" t="s">
        <v>1534</v>
      </c>
      <c r="F179" s="92">
        <v>2</v>
      </c>
      <c r="G179" s="92"/>
      <c r="H179" s="92"/>
      <c r="I179" s="92">
        <v>63</v>
      </c>
      <c r="J179" s="35">
        <f t="shared" si="15"/>
        <v>63</v>
      </c>
      <c r="K179" s="92">
        <v>350</v>
      </c>
      <c r="L179" s="35">
        <f t="shared" si="16"/>
        <v>22050</v>
      </c>
      <c r="M179" s="92">
        <v>2</v>
      </c>
      <c r="N179" s="92" t="s">
        <v>27</v>
      </c>
      <c r="O179" s="92" t="s">
        <v>55</v>
      </c>
      <c r="P179" s="92"/>
      <c r="Q179" s="92">
        <v>72</v>
      </c>
      <c r="R179" s="92"/>
      <c r="S179" s="92">
        <v>6400</v>
      </c>
      <c r="T179" s="35">
        <f t="shared" si="17"/>
        <v>460800</v>
      </c>
      <c r="U179" s="92">
        <v>10</v>
      </c>
      <c r="V179" s="39">
        <f>T179*10%</f>
        <v>46080</v>
      </c>
      <c r="W179" s="35">
        <f t="shared" si="18"/>
        <v>414720</v>
      </c>
      <c r="X179" s="35">
        <f t="shared" si="19"/>
        <v>436770</v>
      </c>
      <c r="Y179" s="92">
        <v>0</v>
      </c>
      <c r="Z179" s="92">
        <v>50</v>
      </c>
      <c r="AA179" s="92">
        <v>0</v>
      </c>
      <c r="AB179" s="92">
        <v>0</v>
      </c>
    </row>
    <row r="180" spans="1:28" s="3" customFormat="1" ht="20.25" customHeight="1" x14ac:dyDescent="0.2">
      <c r="A180" s="92"/>
      <c r="B180" s="100" t="s">
        <v>14</v>
      </c>
      <c r="C180" s="92"/>
      <c r="D180" s="92"/>
      <c r="E180" s="92" t="s">
        <v>1534</v>
      </c>
      <c r="F180" s="92">
        <v>2</v>
      </c>
      <c r="G180" s="92"/>
      <c r="H180" s="92"/>
      <c r="I180" s="92">
        <v>45</v>
      </c>
      <c r="J180" s="35">
        <f t="shared" si="15"/>
        <v>45</v>
      </c>
      <c r="K180" s="92">
        <v>350</v>
      </c>
      <c r="L180" s="35">
        <f t="shared" si="16"/>
        <v>15750</v>
      </c>
      <c r="M180" s="92">
        <v>2</v>
      </c>
      <c r="N180" s="92"/>
      <c r="O180" s="92"/>
      <c r="P180" s="92"/>
      <c r="Q180" s="92"/>
      <c r="R180" s="92"/>
      <c r="S180" s="92"/>
      <c r="T180" s="35">
        <f t="shared" si="17"/>
        <v>0</v>
      </c>
      <c r="U180" s="92"/>
      <c r="V180" s="92"/>
      <c r="W180" s="35">
        <f t="shared" si="18"/>
        <v>0</v>
      </c>
      <c r="X180" s="35">
        <f t="shared" si="19"/>
        <v>15750</v>
      </c>
      <c r="Y180" s="92">
        <v>0</v>
      </c>
      <c r="Z180" s="92">
        <v>50</v>
      </c>
      <c r="AA180" s="92">
        <v>0</v>
      </c>
      <c r="AB180" s="92">
        <v>0</v>
      </c>
    </row>
    <row r="181" spans="1:28" s="3" customFormat="1" ht="20.25" customHeight="1" x14ac:dyDescent="0.2">
      <c r="A181" s="92"/>
      <c r="B181" s="100" t="s">
        <v>14</v>
      </c>
      <c r="C181" s="92">
        <v>4283</v>
      </c>
      <c r="D181" s="92">
        <v>67</v>
      </c>
      <c r="E181" s="92" t="s">
        <v>1534</v>
      </c>
      <c r="F181" s="92">
        <v>1</v>
      </c>
      <c r="G181" s="92">
        <v>4</v>
      </c>
      <c r="H181" s="92">
        <v>2</v>
      </c>
      <c r="I181" s="92">
        <v>44</v>
      </c>
      <c r="J181" s="35">
        <f t="shared" si="15"/>
        <v>1844</v>
      </c>
      <c r="K181" s="92">
        <v>75</v>
      </c>
      <c r="L181" s="35">
        <f t="shared" si="16"/>
        <v>138300</v>
      </c>
      <c r="M181" s="92">
        <v>1</v>
      </c>
      <c r="N181" s="92"/>
      <c r="O181" s="92"/>
      <c r="P181" s="92"/>
      <c r="Q181" s="92"/>
      <c r="R181" s="92"/>
      <c r="S181" s="92"/>
      <c r="T181" s="35">
        <f t="shared" si="17"/>
        <v>0</v>
      </c>
      <c r="U181" s="92"/>
      <c r="V181" s="92"/>
      <c r="W181" s="35">
        <f t="shared" si="18"/>
        <v>0</v>
      </c>
      <c r="X181" s="35">
        <f t="shared" si="19"/>
        <v>138300</v>
      </c>
      <c r="Y181" s="92">
        <v>0</v>
      </c>
      <c r="Z181" s="92">
        <v>50</v>
      </c>
      <c r="AA181" s="92">
        <v>0</v>
      </c>
      <c r="AB181" s="92">
        <v>0</v>
      </c>
    </row>
    <row r="182" spans="1:28" s="3" customFormat="1" ht="20.25" customHeight="1" x14ac:dyDescent="0.2">
      <c r="A182" s="92"/>
      <c r="B182" s="100" t="s">
        <v>45</v>
      </c>
      <c r="C182" s="92">
        <v>3131</v>
      </c>
      <c r="D182" s="92">
        <v>39</v>
      </c>
      <c r="E182" s="92" t="s">
        <v>1534</v>
      </c>
      <c r="F182" s="92">
        <v>1</v>
      </c>
      <c r="G182" s="92">
        <v>17</v>
      </c>
      <c r="H182" s="92">
        <v>2</v>
      </c>
      <c r="I182" s="92">
        <v>41</v>
      </c>
      <c r="J182" s="35">
        <f t="shared" si="15"/>
        <v>7041</v>
      </c>
      <c r="K182" s="92">
        <v>75</v>
      </c>
      <c r="L182" s="35">
        <f t="shared" si="16"/>
        <v>528075</v>
      </c>
      <c r="M182" s="92">
        <v>1</v>
      </c>
      <c r="N182" s="92"/>
      <c r="O182" s="92"/>
      <c r="P182" s="92"/>
      <c r="Q182" s="92"/>
      <c r="R182" s="92"/>
      <c r="S182" s="92"/>
      <c r="T182" s="35">
        <f t="shared" si="17"/>
        <v>0</v>
      </c>
      <c r="U182" s="92"/>
      <c r="V182" s="92"/>
      <c r="W182" s="35">
        <f t="shared" si="18"/>
        <v>0</v>
      </c>
      <c r="X182" s="35">
        <f t="shared" si="19"/>
        <v>528075</v>
      </c>
      <c r="Y182" s="92">
        <v>0</v>
      </c>
      <c r="Z182" s="92">
        <v>0</v>
      </c>
      <c r="AA182" s="92">
        <v>528075</v>
      </c>
      <c r="AB182" s="92">
        <v>0.01</v>
      </c>
    </row>
    <row r="183" spans="1:28" s="3" customFormat="1" ht="20.25" customHeight="1" x14ac:dyDescent="0.2">
      <c r="A183" s="92"/>
      <c r="B183" s="100" t="s">
        <v>45</v>
      </c>
      <c r="C183" s="92">
        <v>3148</v>
      </c>
      <c r="D183" s="92">
        <v>57</v>
      </c>
      <c r="E183" s="92" t="s">
        <v>1534</v>
      </c>
      <c r="F183" s="92">
        <v>1</v>
      </c>
      <c r="G183" s="92">
        <v>5</v>
      </c>
      <c r="H183" s="92">
        <v>3</v>
      </c>
      <c r="I183" s="92">
        <v>20</v>
      </c>
      <c r="J183" s="35">
        <f t="shared" si="15"/>
        <v>2320</v>
      </c>
      <c r="K183" s="92">
        <v>75</v>
      </c>
      <c r="L183" s="35">
        <f t="shared" si="16"/>
        <v>174000</v>
      </c>
      <c r="M183" s="92">
        <v>1</v>
      </c>
      <c r="N183" s="92"/>
      <c r="O183" s="92"/>
      <c r="P183" s="92"/>
      <c r="Q183" s="92"/>
      <c r="R183" s="92"/>
      <c r="S183" s="92"/>
      <c r="T183" s="35">
        <f t="shared" si="17"/>
        <v>0</v>
      </c>
      <c r="U183" s="92"/>
      <c r="V183" s="92"/>
      <c r="W183" s="35">
        <f t="shared" si="18"/>
        <v>0</v>
      </c>
      <c r="X183" s="35">
        <f t="shared" si="19"/>
        <v>174000</v>
      </c>
      <c r="Y183" s="92">
        <v>0</v>
      </c>
      <c r="Z183" s="92">
        <v>0</v>
      </c>
      <c r="AA183" s="92">
        <v>174000</v>
      </c>
      <c r="AB183" s="92">
        <v>0.01</v>
      </c>
    </row>
    <row r="184" spans="1:28" s="3" customFormat="1" ht="20.25" customHeight="1" x14ac:dyDescent="0.2">
      <c r="A184" s="92"/>
      <c r="B184" s="100" t="s">
        <v>24</v>
      </c>
      <c r="C184" s="92"/>
      <c r="D184" s="92"/>
      <c r="E184" s="92" t="s">
        <v>1534</v>
      </c>
      <c r="F184" s="92">
        <v>1</v>
      </c>
      <c r="G184" s="92">
        <v>4</v>
      </c>
      <c r="H184" s="92"/>
      <c r="I184" s="92"/>
      <c r="J184" s="35">
        <f t="shared" si="15"/>
        <v>1600</v>
      </c>
      <c r="K184" s="92">
        <v>75</v>
      </c>
      <c r="L184" s="35">
        <f t="shared" si="16"/>
        <v>120000</v>
      </c>
      <c r="M184" s="92">
        <v>1</v>
      </c>
      <c r="N184" s="92"/>
      <c r="O184" s="92"/>
      <c r="P184" s="92"/>
      <c r="Q184" s="92"/>
      <c r="R184" s="92"/>
      <c r="S184" s="92"/>
      <c r="T184" s="35">
        <f t="shared" si="17"/>
        <v>0</v>
      </c>
      <c r="U184" s="92"/>
      <c r="V184" s="92"/>
      <c r="W184" s="35">
        <f t="shared" si="18"/>
        <v>0</v>
      </c>
      <c r="X184" s="35">
        <f t="shared" si="19"/>
        <v>120000</v>
      </c>
      <c r="Y184" s="153">
        <v>0</v>
      </c>
      <c r="Z184" s="153">
        <v>0</v>
      </c>
      <c r="AA184" s="153">
        <v>120000</v>
      </c>
      <c r="AB184" s="153">
        <v>0.01</v>
      </c>
    </row>
    <row r="185" spans="1:28" s="3" customFormat="1" ht="20.25" customHeight="1" x14ac:dyDescent="0.2">
      <c r="A185" s="92"/>
      <c r="B185" s="100" t="s">
        <v>14</v>
      </c>
      <c r="C185" s="92">
        <v>1807</v>
      </c>
      <c r="D185" s="92">
        <v>10</v>
      </c>
      <c r="E185" s="92" t="s">
        <v>1538</v>
      </c>
      <c r="F185" s="92">
        <v>2</v>
      </c>
      <c r="G185" s="92"/>
      <c r="H185" s="92">
        <v>1</v>
      </c>
      <c r="I185" s="92">
        <v>40</v>
      </c>
      <c r="J185" s="35">
        <f t="shared" si="15"/>
        <v>140</v>
      </c>
      <c r="K185" s="92">
        <v>150</v>
      </c>
      <c r="L185" s="35">
        <f t="shared" si="16"/>
        <v>21000</v>
      </c>
      <c r="M185" s="92">
        <v>2</v>
      </c>
      <c r="N185" s="92" t="s">
        <v>27</v>
      </c>
      <c r="O185" s="92" t="s">
        <v>55</v>
      </c>
      <c r="P185" s="92"/>
      <c r="Q185" s="92">
        <v>54</v>
      </c>
      <c r="R185" s="92"/>
      <c r="S185" s="92">
        <v>6400</v>
      </c>
      <c r="T185" s="35">
        <f t="shared" si="17"/>
        <v>345600</v>
      </c>
      <c r="U185" s="92">
        <v>10</v>
      </c>
      <c r="V185" s="39">
        <f>T185*10%</f>
        <v>34560</v>
      </c>
      <c r="W185" s="35">
        <f t="shared" si="18"/>
        <v>311040</v>
      </c>
      <c r="X185" s="35">
        <f t="shared" si="19"/>
        <v>332040</v>
      </c>
      <c r="Y185" s="92">
        <v>0</v>
      </c>
      <c r="Z185" s="92">
        <v>50</v>
      </c>
      <c r="AA185" s="92">
        <v>0</v>
      </c>
      <c r="AB185" s="92">
        <v>0</v>
      </c>
    </row>
    <row r="186" spans="1:28" s="3" customFormat="1" ht="20.25" customHeight="1" x14ac:dyDescent="0.2">
      <c r="A186" s="92"/>
      <c r="B186" s="100" t="s">
        <v>14</v>
      </c>
      <c r="C186" s="92">
        <v>2994</v>
      </c>
      <c r="D186" s="92">
        <v>2</v>
      </c>
      <c r="E186" s="92" t="s">
        <v>1538</v>
      </c>
      <c r="F186" s="92">
        <v>1</v>
      </c>
      <c r="G186" s="92">
        <v>6</v>
      </c>
      <c r="H186" s="92">
        <v>3</v>
      </c>
      <c r="I186" s="92">
        <v>99</v>
      </c>
      <c r="J186" s="35">
        <f t="shared" si="15"/>
        <v>2799</v>
      </c>
      <c r="K186" s="92">
        <v>75</v>
      </c>
      <c r="L186" s="35">
        <f t="shared" si="16"/>
        <v>209925</v>
      </c>
      <c r="M186" s="92">
        <v>1</v>
      </c>
      <c r="N186" s="92"/>
      <c r="O186" s="92"/>
      <c r="P186" s="92"/>
      <c r="Q186" s="92"/>
      <c r="R186" s="92"/>
      <c r="S186" s="92"/>
      <c r="T186" s="35">
        <f t="shared" si="17"/>
        <v>0</v>
      </c>
      <c r="U186" s="92"/>
      <c r="V186" s="92"/>
      <c r="W186" s="35">
        <f t="shared" si="18"/>
        <v>0</v>
      </c>
      <c r="X186" s="35">
        <f t="shared" si="19"/>
        <v>209925</v>
      </c>
      <c r="Y186" s="92">
        <v>0</v>
      </c>
      <c r="Z186" s="92">
        <v>50</v>
      </c>
      <c r="AA186" s="92">
        <v>0</v>
      </c>
      <c r="AB186" s="92">
        <v>0</v>
      </c>
    </row>
    <row r="187" spans="1:28" s="3" customFormat="1" ht="20.25" customHeight="1" x14ac:dyDescent="0.2">
      <c r="A187" s="92"/>
      <c r="B187" s="100" t="s">
        <v>14</v>
      </c>
      <c r="C187" s="92">
        <v>4112</v>
      </c>
      <c r="D187" s="92">
        <v>60</v>
      </c>
      <c r="E187" s="92" t="s">
        <v>1538</v>
      </c>
      <c r="F187" s="92">
        <v>1</v>
      </c>
      <c r="G187" s="92">
        <v>10</v>
      </c>
      <c r="H187" s="92"/>
      <c r="I187" s="92"/>
      <c r="J187" s="35">
        <f t="shared" si="15"/>
        <v>4000</v>
      </c>
      <c r="K187" s="92">
        <v>75</v>
      </c>
      <c r="L187" s="35">
        <f t="shared" si="16"/>
        <v>300000</v>
      </c>
      <c r="M187" s="92">
        <v>1</v>
      </c>
      <c r="N187" s="92"/>
      <c r="O187" s="92"/>
      <c r="P187" s="92"/>
      <c r="Q187" s="92"/>
      <c r="R187" s="92"/>
      <c r="S187" s="92"/>
      <c r="T187" s="35">
        <f t="shared" si="17"/>
        <v>0</v>
      </c>
      <c r="U187" s="92"/>
      <c r="V187" s="92"/>
      <c r="W187" s="35">
        <f t="shared" si="18"/>
        <v>0</v>
      </c>
      <c r="X187" s="35">
        <f t="shared" si="19"/>
        <v>300000</v>
      </c>
      <c r="Y187" s="92">
        <v>0</v>
      </c>
      <c r="Z187" s="92">
        <v>50</v>
      </c>
      <c r="AA187" s="92">
        <v>0</v>
      </c>
      <c r="AB187" s="92">
        <v>0</v>
      </c>
    </row>
    <row r="188" spans="1:28" s="3" customFormat="1" ht="20.25" customHeight="1" x14ac:dyDescent="0.2">
      <c r="A188" s="92"/>
      <c r="B188" s="100" t="s">
        <v>14</v>
      </c>
      <c r="C188" s="92">
        <v>5038</v>
      </c>
      <c r="D188" s="92">
        <v>96</v>
      </c>
      <c r="E188" s="92" t="s">
        <v>1538</v>
      </c>
      <c r="F188" s="92">
        <v>1</v>
      </c>
      <c r="G188" s="92"/>
      <c r="H188" s="92">
        <v>1</v>
      </c>
      <c r="I188" s="92">
        <v>41</v>
      </c>
      <c r="J188" s="35">
        <f t="shared" si="15"/>
        <v>141</v>
      </c>
      <c r="K188" s="92">
        <v>100</v>
      </c>
      <c r="L188" s="35">
        <f t="shared" si="16"/>
        <v>14100</v>
      </c>
      <c r="M188" s="92">
        <v>1</v>
      </c>
      <c r="N188" s="92"/>
      <c r="O188" s="92"/>
      <c r="P188" s="92"/>
      <c r="Q188" s="92"/>
      <c r="R188" s="92"/>
      <c r="S188" s="92"/>
      <c r="T188" s="35">
        <f t="shared" si="17"/>
        <v>0</v>
      </c>
      <c r="U188" s="92"/>
      <c r="V188" s="92"/>
      <c r="W188" s="35">
        <f t="shared" si="18"/>
        <v>0</v>
      </c>
      <c r="X188" s="35">
        <f t="shared" si="19"/>
        <v>14100</v>
      </c>
      <c r="Y188" s="92">
        <v>0</v>
      </c>
      <c r="Z188" s="92">
        <v>50</v>
      </c>
      <c r="AA188" s="92">
        <v>0</v>
      </c>
      <c r="AB188" s="92">
        <v>0</v>
      </c>
    </row>
    <row r="189" spans="1:28" s="3" customFormat="1" ht="20.25" customHeight="1" x14ac:dyDescent="0.2">
      <c r="A189" s="185"/>
      <c r="B189" s="39" t="s">
        <v>45</v>
      </c>
      <c r="C189" s="185"/>
      <c r="D189" s="185"/>
      <c r="E189" s="185" t="s">
        <v>1219</v>
      </c>
      <c r="F189" s="185">
        <v>2</v>
      </c>
      <c r="G189" s="39"/>
      <c r="H189" s="39">
        <v>2</v>
      </c>
      <c r="I189" s="39">
        <v>31</v>
      </c>
      <c r="J189" s="39">
        <f t="shared" si="15"/>
        <v>231</v>
      </c>
      <c r="K189" s="39">
        <v>75</v>
      </c>
      <c r="L189" s="39">
        <f t="shared" si="16"/>
        <v>17325</v>
      </c>
      <c r="M189" s="185">
        <v>2</v>
      </c>
      <c r="N189" s="39" t="s">
        <v>27</v>
      </c>
      <c r="O189" s="39" t="s">
        <v>16</v>
      </c>
      <c r="P189" s="39"/>
      <c r="Q189" s="185">
        <v>116</v>
      </c>
      <c r="R189" s="185"/>
      <c r="S189" s="185">
        <v>6400</v>
      </c>
      <c r="T189" s="35">
        <f t="shared" si="17"/>
        <v>742400</v>
      </c>
      <c r="U189" s="185">
        <v>21</v>
      </c>
      <c r="V189" s="39">
        <f>T189*85%</f>
        <v>631040</v>
      </c>
      <c r="W189" s="35">
        <f t="shared" si="18"/>
        <v>111360</v>
      </c>
      <c r="X189" s="35">
        <f t="shared" si="19"/>
        <v>128685</v>
      </c>
      <c r="Y189" s="185">
        <v>0</v>
      </c>
      <c r="Z189" s="185">
        <v>0</v>
      </c>
      <c r="AA189" s="185">
        <v>111360</v>
      </c>
      <c r="AB189" s="185">
        <v>0.02</v>
      </c>
    </row>
    <row r="190" spans="1:28" s="3" customFormat="1" ht="20.25" customHeight="1" x14ac:dyDescent="0.2">
      <c r="A190" s="185"/>
      <c r="B190" s="184" t="s">
        <v>14</v>
      </c>
      <c r="C190" s="185"/>
      <c r="D190" s="185"/>
      <c r="E190" s="185" t="s">
        <v>1219</v>
      </c>
      <c r="F190" s="185">
        <v>1</v>
      </c>
      <c r="G190" s="184">
        <v>10</v>
      </c>
      <c r="H190" s="184">
        <v>3</v>
      </c>
      <c r="I190" s="184">
        <v>35</v>
      </c>
      <c r="J190" s="39">
        <f t="shared" si="15"/>
        <v>4335</v>
      </c>
      <c r="K190" s="184">
        <v>75</v>
      </c>
      <c r="L190" s="39">
        <f t="shared" si="16"/>
        <v>325125</v>
      </c>
      <c r="M190" s="185">
        <v>1</v>
      </c>
      <c r="N190" s="185"/>
      <c r="O190" s="185"/>
      <c r="P190" s="185"/>
      <c r="Q190" s="185"/>
      <c r="R190" s="185"/>
      <c r="S190" s="185"/>
      <c r="T190" s="35">
        <f t="shared" si="17"/>
        <v>0</v>
      </c>
      <c r="U190" s="185"/>
      <c r="V190" s="185"/>
      <c r="W190" s="35">
        <f t="shared" si="18"/>
        <v>0</v>
      </c>
      <c r="X190" s="35">
        <f t="shared" si="19"/>
        <v>325125</v>
      </c>
      <c r="Y190" s="185">
        <v>0</v>
      </c>
      <c r="Z190" s="185">
        <v>50</v>
      </c>
      <c r="AA190" s="185">
        <v>0</v>
      </c>
      <c r="AB190" s="185">
        <v>0</v>
      </c>
    </row>
    <row r="191" spans="1:28" s="3" customFormat="1" ht="20.25" customHeight="1" x14ac:dyDescent="0.2">
      <c r="A191" s="185"/>
      <c r="B191" s="184" t="s">
        <v>45</v>
      </c>
      <c r="C191" s="185"/>
      <c r="D191" s="185"/>
      <c r="E191" s="185" t="s">
        <v>1220</v>
      </c>
      <c r="F191" s="185">
        <v>2</v>
      </c>
      <c r="G191" s="184"/>
      <c r="H191" s="184">
        <v>3</v>
      </c>
      <c r="I191" s="184">
        <v>62</v>
      </c>
      <c r="J191" s="39">
        <f t="shared" si="15"/>
        <v>362</v>
      </c>
      <c r="K191" s="184">
        <v>350</v>
      </c>
      <c r="L191" s="39">
        <f t="shared" si="16"/>
        <v>126700</v>
      </c>
      <c r="M191" s="185">
        <v>2</v>
      </c>
      <c r="N191" s="184" t="s">
        <v>27</v>
      </c>
      <c r="O191" s="184" t="s">
        <v>16</v>
      </c>
      <c r="P191" s="184"/>
      <c r="Q191" s="185">
        <v>108</v>
      </c>
      <c r="R191" s="185"/>
      <c r="S191" s="185">
        <v>6400</v>
      </c>
      <c r="T191" s="35">
        <f t="shared" si="17"/>
        <v>691200</v>
      </c>
      <c r="U191" s="185">
        <v>21</v>
      </c>
      <c r="V191" s="39">
        <f>T191*85%</f>
        <v>587520</v>
      </c>
      <c r="W191" s="35">
        <f t="shared" si="18"/>
        <v>103680</v>
      </c>
      <c r="X191" s="35">
        <f t="shared" si="19"/>
        <v>230380</v>
      </c>
      <c r="Y191" s="185">
        <v>0</v>
      </c>
      <c r="Z191" s="185">
        <v>0</v>
      </c>
      <c r="AA191" s="185">
        <v>230380</v>
      </c>
      <c r="AB191" s="185">
        <v>0.02</v>
      </c>
    </row>
    <row r="192" spans="1:28" s="3" customFormat="1" ht="20.25" customHeight="1" x14ac:dyDescent="0.2">
      <c r="A192" s="185"/>
      <c r="B192" s="184" t="s">
        <v>14</v>
      </c>
      <c r="C192" s="185"/>
      <c r="D192" s="185"/>
      <c r="E192" s="185" t="s">
        <v>1220</v>
      </c>
      <c r="F192" s="185">
        <v>1</v>
      </c>
      <c r="G192" s="184">
        <v>25</v>
      </c>
      <c r="H192" s="184">
        <v>3</v>
      </c>
      <c r="I192" s="184">
        <v>79</v>
      </c>
      <c r="J192" s="39">
        <f t="shared" si="15"/>
        <v>10379</v>
      </c>
      <c r="K192" s="184">
        <v>100</v>
      </c>
      <c r="L192" s="39">
        <f t="shared" si="16"/>
        <v>1037900</v>
      </c>
      <c r="M192" s="185">
        <v>1</v>
      </c>
      <c r="N192" s="185"/>
      <c r="O192" s="185"/>
      <c r="P192" s="185"/>
      <c r="Q192" s="185"/>
      <c r="R192" s="185"/>
      <c r="S192" s="185"/>
      <c r="T192" s="35">
        <f t="shared" si="17"/>
        <v>0</v>
      </c>
      <c r="U192" s="185"/>
      <c r="V192" s="185"/>
      <c r="W192" s="35">
        <f t="shared" si="18"/>
        <v>0</v>
      </c>
      <c r="X192" s="35">
        <f t="shared" si="19"/>
        <v>1037900</v>
      </c>
      <c r="Y192" s="185">
        <v>0</v>
      </c>
      <c r="Z192" s="185">
        <v>50</v>
      </c>
      <c r="AA192" s="185">
        <v>0</v>
      </c>
      <c r="AB192" s="185">
        <v>0</v>
      </c>
    </row>
    <row r="193" spans="1:28" s="3" customFormat="1" ht="20.25" customHeight="1" x14ac:dyDescent="0.2">
      <c r="A193" s="185"/>
      <c r="B193" s="184" t="s">
        <v>14</v>
      </c>
      <c r="C193" s="185"/>
      <c r="D193" s="185"/>
      <c r="E193" s="185" t="s">
        <v>1220</v>
      </c>
      <c r="F193" s="185">
        <v>1</v>
      </c>
      <c r="G193" s="184">
        <v>10</v>
      </c>
      <c r="H193" s="184">
        <v>3</v>
      </c>
      <c r="I193" s="184">
        <v>67</v>
      </c>
      <c r="J193" s="39">
        <f t="shared" si="15"/>
        <v>4367</v>
      </c>
      <c r="K193" s="184">
        <v>100</v>
      </c>
      <c r="L193" s="39">
        <f t="shared" si="16"/>
        <v>436700</v>
      </c>
      <c r="M193" s="185">
        <v>1</v>
      </c>
      <c r="N193" s="185"/>
      <c r="O193" s="185"/>
      <c r="P193" s="185"/>
      <c r="Q193" s="185"/>
      <c r="R193" s="185"/>
      <c r="S193" s="185"/>
      <c r="T193" s="35">
        <f t="shared" si="17"/>
        <v>0</v>
      </c>
      <c r="U193" s="185"/>
      <c r="V193" s="185"/>
      <c r="W193" s="35">
        <f t="shared" si="18"/>
        <v>0</v>
      </c>
      <c r="X193" s="35">
        <f t="shared" si="19"/>
        <v>436700</v>
      </c>
      <c r="Y193" s="185">
        <v>0</v>
      </c>
      <c r="Z193" s="185">
        <v>50</v>
      </c>
      <c r="AA193" s="185">
        <v>0</v>
      </c>
      <c r="AB193" s="185">
        <v>0</v>
      </c>
    </row>
    <row r="194" spans="1:28" s="3" customFormat="1" ht="20.25" customHeight="1" x14ac:dyDescent="0.2">
      <c r="A194" s="185"/>
      <c r="B194" s="184" t="s">
        <v>45</v>
      </c>
      <c r="C194" s="185"/>
      <c r="D194" s="185"/>
      <c r="E194" s="185" t="s">
        <v>1221</v>
      </c>
      <c r="F194" s="185">
        <v>2</v>
      </c>
      <c r="G194" s="184"/>
      <c r="H194" s="184"/>
      <c r="I194" s="184">
        <v>63</v>
      </c>
      <c r="J194" s="39">
        <f t="shared" si="15"/>
        <v>63</v>
      </c>
      <c r="K194" s="184">
        <v>75</v>
      </c>
      <c r="L194" s="39">
        <f t="shared" si="16"/>
        <v>4725</v>
      </c>
      <c r="M194" s="185"/>
      <c r="N194" s="184" t="s">
        <v>27</v>
      </c>
      <c r="O194" s="184" t="s">
        <v>16</v>
      </c>
      <c r="P194" s="184"/>
      <c r="Q194" s="185">
        <v>120</v>
      </c>
      <c r="R194" s="185"/>
      <c r="S194" s="185">
        <v>6400</v>
      </c>
      <c r="T194" s="35">
        <f t="shared" si="17"/>
        <v>768000</v>
      </c>
      <c r="U194" s="185">
        <v>21</v>
      </c>
      <c r="V194" s="39">
        <f>T194*85%</f>
        <v>652800</v>
      </c>
      <c r="W194" s="35">
        <f t="shared" si="18"/>
        <v>115200</v>
      </c>
      <c r="X194" s="35">
        <f t="shared" si="19"/>
        <v>119925</v>
      </c>
      <c r="Y194" s="185">
        <v>0</v>
      </c>
      <c r="Z194" s="184">
        <v>0</v>
      </c>
      <c r="AA194" s="184">
        <v>119925</v>
      </c>
      <c r="AB194" s="185">
        <v>0.02</v>
      </c>
    </row>
    <row r="195" spans="1:28" s="3" customFormat="1" ht="20.25" customHeight="1" x14ac:dyDescent="0.2">
      <c r="A195" s="185"/>
      <c r="B195" s="184" t="s">
        <v>45</v>
      </c>
      <c r="C195" s="185"/>
      <c r="D195" s="185"/>
      <c r="E195" s="185" t="s">
        <v>1221</v>
      </c>
      <c r="F195" s="185">
        <v>1</v>
      </c>
      <c r="G195" s="184"/>
      <c r="H195" s="184">
        <v>1</v>
      </c>
      <c r="I195" s="184">
        <v>65</v>
      </c>
      <c r="J195" s="39">
        <f t="shared" si="15"/>
        <v>165</v>
      </c>
      <c r="K195" s="184">
        <v>350</v>
      </c>
      <c r="L195" s="39">
        <f t="shared" si="16"/>
        <v>57750</v>
      </c>
      <c r="M195" s="185"/>
      <c r="N195" s="185"/>
      <c r="O195" s="185"/>
      <c r="P195" s="185"/>
      <c r="Q195" s="185"/>
      <c r="R195" s="185"/>
      <c r="S195" s="185"/>
      <c r="T195" s="35">
        <f t="shared" si="17"/>
        <v>0</v>
      </c>
      <c r="U195" s="185"/>
      <c r="V195" s="185"/>
      <c r="W195" s="35">
        <f t="shared" si="18"/>
        <v>0</v>
      </c>
      <c r="X195" s="35">
        <f t="shared" si="19"/>
        <v>57750</v>
      </c>
      <c r="Y195" s="185">
        <v>0</v>
      </c>
      <c r="Z195" s="184">
        <v>0</v>
      </c>
      <c r="AA195" s="184">
        <v>57750</v>
      </c>
      <c r="AB195" s="185">
        <v>0.01</v>
      </c>
    </row>
    <row r="196" spans="1:28" s="3" customFormat="1" ht="20.25" customHeight="1" x14ac:dyDescent="0.2">
      <c r="A196" s="185"/>
      <c r="B196" s="184" t="s">
        <v>45</v>
      </c>
      <c r="C196" s="185"/>
      <c r="D196" s="185"/>
      <c r="E196" s="185" t="s">
        <v>1221</v>
      </c>
      <c r="F196" s="185">
        <v>1</v>
      </c>
      <c r="G196" s="184">
        <v>1</v>
      </c>
      <c r="H196" s="184">
        <v>2</v>
      </c>
      <c r="I196" s="184">
        <v>9</v>
      </c>
      <c r="J196" s="39">
        <f t="shared" si="15"/>
        <v>609</v>
      </c>
      <c r="K196" s="184">
        <v>310</v>
      </c>
      <c r="L196" s="39">
        <f t="shared" si="16"/>
        <v>188790</v>
      </c>
      <c r="M196" s="185"/>
      <c r="N196" s="185"/>
      <c r="O196" s="185"/>
      <c r="P196" s="185"/>
      <c r="Q196" s="185"/>
      <c r="R196" s="185"/>
      <c r="S196" s="185"/>
      <c r="T196" s="35">
        <f t="shared" si="17"/>
        <v>0</v>
      </c>
      <c r="U196" s="185"/>
      <c r="V196" s="185"/>
      <c r="W196" s="35">
        <f t="shared" si="18"/>
        <v>0</v>
      </c>
      <c r="X196" s="35">
        <f t="shared" si="19"/>
        <v>188790</v>
      </c>
      <c r="Y196" s="185">
        <v>0</v>
      </c>
      <c r="Z196" s="184">
        <v>0</v>
      </c>
      <c r="AA196" s="184">
        <v>188790</v>
      </c>
      <c r="AB196" s="185">
        <v>0.01</v>
      </c>
    </row>
    <row r="197" spans="1:28" s="3" customFormat="1" ht="20.25" customHeight="1" x14ac:dyDescent="0.2">
      <c r="A197" s="185"/>
      <c r="B197" s="184" t="s">
        <v>14</v>
      </c>
      <c r="C197" s="185"/>
      <c r="D197" s="185"/>
      <c r="E197" s="185" t="s">
        <v>1221</v>
      </c>
      <c r="F197" s="185">
        <v>1</v>
      </c>
      <c r="G197" s="184">
        <v>4</v>
      </c>
      <c r="H197" s="184">
        <v>1</v>
      </c>
      <c r="I197" s="184">
        <v>37</v>
      </c>
      <c r="J197" s="39">
        <f t="shared" si="15"/>
        <v>1737</v>
      </c>
      <c r="K197" s="184">
        <v>100</v>
      </c>
      <c r="L197" s="39">
        <f t="shared" si="16"/>
        <v>173700</v>
      </c>
      <c r="M197" s="185"/>
      <c r="N197" s="185"/>
      <c r="O197" s="185"/>
      <c r="P197" s="185"/>
      <c r="Q197" s="185"/>
      <c r="R197" s="185"/>
      <c r="S197" s="185"/>
      <c r="T197" s="35">
        <f t="shared" si="17"/>
        <v>0</v>
      </c>
      <c r="U197" s="185"/>
      <c r="V197" s="185"/>
      <c r="W197" s="35">
        <f t="shared" si="18"/>
        <v>0</v>
      </c>
      <c r="X197" s="35">
        <f t="shared" si="19"/>
        <v>173700</v>
      </c>
      <c r="Y197" s="185">
        <v>0</v>
      </c>
      <c r="Z197" s="184">
        <v>50</v>
      </c>
      <c r="AA197" s="184">
        <v>0</v>
      </c>
      <c r="AB197" s="185">
        <v>0</v>
      </c>
    </row>
    <row r="198" spans="1:28" s="3" customFormat="1" ht="20.25" customHeight="1" x14ac:dyDescent="0.2">
      <c r="A198" s="185"/>
      <c r="B198" s="184" t="s">
        <v>14</v>
      </c>
      <c r="C198" s="185"/>
      <c r="D198" s="185"/>
      <c r="E198" s="185" t="s">
        <v>1221</v>
      </c>
      <c r="F198" s="185">
        <v>1</v>
      </c>
      <c r="G198" s="184">
        <v>20</v>
      </c>
      <c r="H198" s="184"/>
      <c r="I198" s="184">
        <v>8</v>
      </c>
      <c r="J198" s="39">
        <f t="shared" si="15"/>
        <v>8008</v>
      </c>
      <c r="K198" s="184">
        <v>100</v>
      </c>
      <c r="L198" s="39">
        <f t="shared" si="16"/>
        <v>800800</v>
      </c>
      <c r="M198" s="185"/>
      <c r="N198" s="185"/>
      <c r="O198" s="185"/>
      <c r="P198" s="185"/>
      <c r="Q198" s="185"/>
      <c r="R198" s="185"/>
      <c r="S198" s="185"/>
      <c r="T198" s="35">
        <f t="shared" si="17"/>
        <v>0</v>
      </c>
      <c r="U198" s="185"/>
      <c r="V198" s="185"/>
      <c r="W198" s="35">
        <f t="shared" si="18"/>
        <v>0</v>
      </c>
      <c r="X198" s="35">
        <f t="shared" si="19"/>
        <v>800800</v>
      </c>
      <c r="Y198" s="185">
        <v>0</v>
      </c>
      <c r="Z198" s="184">
        <v>50</v>
      </c>
      <c r="AA198" s="184">
        <v>0</v>
      </c>
      <c r="AB198" s="185">
        <v>0</v>
      </c>
    </row>
    <row r="199" spans="1:28" s="3" customFormat="1" ht="20.25" customHeight="1" x14ac:dyDescent="0.2">
      <c r="A199" s="185"/>
      <c r="B199" s="184" t="s">
        <v>45</v>
      </c>
      <c r="C199" s="185"/>
      <c r="D199" s="185"/>
      <c r="E199" s="185" t="s">
        <v>1221</v>
      </c>
      <c r="F199" s="185">
        <v>1</v>
      </c>
      <c r="G199" s="184"/>
      <c r="H199" s="184">
        <v>1</v>
      </c>
      <c r="I199" s="184">
        <v>40</v>
      </c>
      <c r="J199" s="39">
        <f t="shared" si="15"/>
        <v>140</v>
      </c>
      <c r="K199" s="184">
        <v>120</v>
      </c>
      <c r="L199" s="39">
        <f t="shared" si="16"/>
        <v>16800</v>
      </c>
      <c r="M199" s="185"/>
      <c r="N199" s="185"/>
      <c r="O199" s="185"/>
      <c r="P199" s="185"/>
      <c r="Q199" s="185"/>
      <c r="R199" s="185"/>
      <c r="S199" s="185"/>
      <c r="T199" s="35">
        <f t="shared" si="17"/>
        <v>0</v>
      </c>
      <c r="U199" s="185"/>
      <c r="V199" s="185"/>
      <c r="W199" s="35">
        <f t="shared" si="18"/>
        <v>0</v>
      </c>
      <c r="X199" s="35">
        <f t="shared" si="19"/>
        <v>16800</v>
      </c>
      <c r="Y199" s="185">
        <v>0</v>
      </c>
      <c r="Z199" s="184">
        <v>0</v>
      </c>
      <c r="AA199" s="184">
        <v>16800</v>
      </c>
      <c r="AB199" s="185">
        <v>0.01</v>
      </c>
    </row>
    <row r="200" spans="1:28" s="3" customFormat="1" ht="20.25" customHeight="1" x14ac:dyDescent="0.2">
      <c r="A200" s="185"/>
      <c r="B200" s="184" t="s">
        <v>45</v>
      </c>
      <c r="C200" s="185"/>
      <c r="D200" s="185"/>
      <c r="E200" s="185" t="s">
        <v>1222</v>
      </c>
      <c r="F200" s="185">
        <v>2</v>
      </c>
      <c r="G200" s="184"/>
      <c r="H200" s="184"/>
      <c r="I200" s="184">
        <v>57</v>
      </c>
      <c r="J200" s="39">
        <f t="shared" si="15"/>
        <v>57</v>
      </c>
      <c r="K200" s="184">
        <v>120</v>
      </c>
      <c r="L200" s="39">
        <f t="shared" si="16"/>
        <v>6840</v>
      </c>
      <c r="M200" s="185"/>
      <c r="N200" s="184" t="s">
        <v>27</v>
      </c>
      <c r="O200" s="184" t="s">
        <v>55</v>
      </c>
      <c r="P200" s="184"/>
      <c r="Q200" s="185">
        <v>48</v>
      </c>
      <c r="R200" s="185"/>
      <c r="S200" s="185">
        <v>6400</v>
      </c>
      <c r="T200" s="35">
        <f t="shared" si="17"/>
        <v>307200</v>
      </c>
      <c r="U200" s="185">
        <v>11</v>
      </c>
      <c r="V200" s="39">
        <f>T200*10%</f>
        <v>30720</v>
      </c>
      <c r="W200" s="35">
        <f t="shared" si="18"/>
        <v>276480</v>
      </c>
      <c r="X200" s="35">
        <f t="shared" si="19"/>
        <v>283320</v>
      </c>
      <c r="Y200" s="185">
        <v>0</v>
      </c>
      <c r="Z200" s="185">
        <v>0</v>
      </c>
      <c r="AA200" s="185">
        <v>307200</v>
      </c>
      <c r="AB200" s="185">
        <v>0.02</v>
      </c>
    </row>
    <row r="201" spans="1:28" s="3" customFormat="1" ht="20.25" customHeight="1" x14ac:dyDescent="0.2">
      <c r="A201" s="185"/>
      <c r="B201" s="184" t="s">
        <v>24</v>
      </c>
      <c r="C201" s="185"/>
      <c r="D201" s="185"/>
      <c r="E201" s="185" t="s">
        <v>1222</v>
      </c>
      <c r="F201" s="185">
        <v>1</v>
      </c>
      <c r="G201" s="184">
        <v>12</v>
      </c>
      <c r="H201" s="184"/>
      <c r="I201" s="184">
        <v>57</v>
      </c>
      <c r="J201" s="39">
        <f t="shared" si="15"/>
        <v>4857</v>
      </c>
      <c r="K201" s="184">
        <v>75</v>
      </c>
      <c r="L201" s="39">
        <f t="shared" si="16"/>
        <v>364275</v>
      </c>
      <c r="M201" s="185"/>
      <c r="N201" s="185"/>
      <c r="O201" s="185"/>
      <c r="P201" s="185"/>
      <c r="Q201" s="185"/>
      <c r="R201" s="185"/>
      <c r="S201" s="185"/>
      <c r="T201" s="35">
        <f t="shared" si="17"/>
        <v>0</v>
      </c>
      <c r="U201" s="185"/>
      <c r="V201" s="185"/>
      <c r="W201" s="35">
        <f t="shared" si="18"/>
        <v>0</v>
      </c>
      <c r="X201" s="35">
        <f t="shared" si="19"/>
        <v>364275</v>
      </c>
      <c r="Y201" s="185">
        <v>0</v>
      </c>
      <c r="Z201" s="185">
        <v>0</v>
      </c>
      <c r="AA201" s="185">
        <v>364275</v>
      </c>
      <c r="AB201" s="185">
        <v>0.01</v>
      </c>
    </row>
    <row r="202" spans="1:28" s="3" customFormat="1" ht="20.25" customHeight="1" x14ac:dyDescent="0.2">
      <c r="A202" s="185"/>
      <c r="B202" s="184" t="s">
        <v>45</v>
      </c>
      <c r="C202" s="185"/>
      <c r="D202" s="185"/>
      <c r="E202" s="185" t="s">
        <v>1223</v>
      </c>
      <c r="F202" s="185">
        <v>2</v>
      </c>
      <c r="G202" s="184">
        <v>1</v>
      </c>
      <c r="H202" s="184"/>
      <c r="I202" s="184">
        <v>4</v>
      </c>
      <c r="J202" s="39">
        <f t="shared" si="15"/>
        <v>404</v>
      </c>
      <c r="K202" s="184">
        <v>310</v>
      </c>
      <c r="L202" s="39">
        <f t="shared" si="16"/>
        <v>125240</v>
      </c>
      <c r="M202" s="185"/>
      <c r="N202" s="184" t="s">
        <v>27</v>
      </c>
      <c r="O202" s="184" t="s">
        <v>55</v>
      </c>
      <c r="P202" s="184"/>
      <c r="Q202" s="185">
        <v>93</v>
      </c>
      <c r="R202" s="185"/>
      <c r="S202" s="185">
        <v>6400</v>
      </c>
      <c r="T202" s="35">
        <f t="shared" si="17"/>
        <v>595200</v>
      </c>
      <c r="U202" s="185">
        <v>11</v>
      </c>
      <c r="V202" s="39">
        <f>T202*10%</f>
        <v>59520</v>
      </c>
      <c r="W202" s="35">
        <f t="shared" si="18"/>
        <v>535680</v>
      </c>
      <c r="X202" s="35">
        <f t="shared" si="19"/>
        <v>660920</v>
      </c>
      <c r="Y202" s="185">
        <v>0</v>
      </c>
      <c r="Z202" s="185">
        <v>0</v>
      </c>
      <c r="AA202" s="185">
        <v>720440</v>
      </c>
      <c r="AB202" s="185">
        <v>0.02</v>
      </c>
    </row>
    <row r="203" spans="1:28" s="3" customFormat="1" ht="20.25" customHeight="1" x14ac:dyDescent="0.2">
      <c r="A203" s="185"/>
      <c r="B203" s="184" t="s">
        <v>14</v>
      </c>
      <c r="C203" s="185"/>
      <c r="D203" s="185"/>
      <c r="E203" s="185" t="s">
        <v>1223</v>
      </c>
      <c r="F203" s="185">
        <v>1</v>
      </c>
      <c r="G203" s="184">
        <v>35</v>
      </c>
      <c r="H203" s="184"/>
      <c r="I203" s="184">
        <v>16</v>
      </c>
      <c r="J203" s="39">
        <f t="shared" si="15"/>
        <v>14016</v>
      </c>
      <c r="K203" s="184">
        <v>75</v>
      </c>
      <c r="L203" s="39">
        <f t="shared" si="16"/>
        <v>1051200</v>
      </c>
      <c r="M203" s="185"/>
      <c r="N203" s="185"/>
      <c r="O203" s="185"/>
      <c r="P203" s="185"/>
      <c r="Q203" s="185"/>
      <c r="R203" s="185"/>
      <c r="S203" s="185"/>
      <c r="T203" s="35">
        <f t="shared" si="17"/>
        <v>0</v>
      </c>
      <c r="U203" s="185"/>
      <c r="V203" s="185"/>
      <c r="W203" s="35">
        <f t="shared" si="18"/>
        <v>0</v>
      </c>
      <c r="X203" s="35">
        <f t="shared" si="19"/>
        <v>1051200</v>
      </c>
      <c r="Y203" s="185">
        <v>0</v>
      </c>
      <c r="Z203" s="185">
        <v>50</v>
      </c>
      <c r="AA203" s="185">
        <v>0</v>
      </c>
      <c r="AB203" s="185">
        <v>0</v>
      </c>
    </row>
    <row r="204" spans="1:28" s="3" customFormat="1" ht="20.25" customHeight="1" x14ac:dyDescent="0.2">
      <c r="A204" s="185"/>
      <c r="B204" s="184" t="s">
        <v>24</v>
      </c>
      <c r="C204" s="185"/>
      <c r="D204" s="185"/>
      <c r="E204" s="185" t="s">
        <v>1946</v>
      </c>
      <c r="F204" s="185">
        <v>1</v>
      </c>
      <c r="G204" s="184">
        <v>3</v>
      </c>
      <c r="H204" s="184"/>
      <c r="I204" s="184">
        <v>57</v>
      </c>
      <c r="J204" s="39">
        <f t="shared" si="15"/>
        <v>1257</v>
      </c>
      <c r="K204" s="184">
        <v>120</v>
      </c>
      <c r="L204" s="39">
        <f t="shared" si="16"/>
        <v>150840</v>
      </c>
      <c r="M204" s="185"/>
      <c r="N204" s="185"/>
      <c r="O204" s="185"/>
      <c r="P204" s="185"/>
      <c r="Q204" s="185"/>
      <c r="R204" s="185"/>
      <c r="S204" s="185"/>
      <c r="T204" s="35">
        <f t="shared" si="17"/>
        <v>0</v>
      </c>
      <c r="U204" s="185"/>
      <c r="V204" s="185"/>
      <c r="W204" s="35">
        <f t="shared" si="18"/>
        <v>0</v>
      </c>
      <c r="X204" s="35">
        <f t="shared" si="19"/>
        <v>150840</v>
      </c>
      <c r="Y204" s="185">
        <v>0</v>
      </c>
      <c r="Z204" s="185">
        <v>50</v>
      </c>
      <c r="AA204" s="185">
        <v>0</v>
      </c>
      <c r="AB204" s="185">
        <v>0</v>
      </c>
    </row>
    <row r="205" spans="1:28" s="3" customFormat="1" ht="20.25" customHeight="1" x14ac:dyDescent="0.2">
      <c r="A205" s="185"/>
      <c r="B205" s="184" t="s">
        <v>1675</v>
      </c>
      <c r="C205" s="185"/>
      <c r="D205" s="185"/>
      <c r="E205" s="185" t="s">
        <v>1946</v>
      </c>
      <c r="F205" s="185">
        <v>1</v>
      </c>
      <c r="G205" s="184">
        <v>17</v>
      </c>
      <c r="H205" s="184">
        <v>2</v>
      </c>
      <c r="I205" s="184">
        <v>40</v>
      </c>
      <c r="J205" s="39">
        <f t="shared" si="15"/>
        <v>7040</v>
      </c>
      <c r="K205" s="184">
        <f>G205*400+H205*100+I205</f>
        <v>7040</v>
      </c>
      <c r="L205" s="39">
        <v>528000</v>
      </c>
      <c r="M205" s="185"/>
      <c r="N205" s="185"/>
      <c r="O205" s="185"/>
      <c r="P205" s="185"/>
      <c r="Q205" s="185"/>
      <c r="R205" s="185"/>
      <c r="S205" s="185"/>
      <c r="T205" s="35">
        <f t="shared" si="17"/>
        <v>0</v>
      </c>
      <c r="U205" s="185"/>
      <c r="V205" s="185"/>
      <c r="W205" s="35">
        <f t="shared" si="18"/>
        <v>0</v>
      </c>
      <c r="X205" s="35">
        <f t="shared" si="19"/>
        <v>528000</v>
      </c>
      <c r="Y205" s="185">
        <v>0</v>
      </c>
      <c r="Z205" s="185">
        <v>0</v>
      </c>
      <c r="AA205" s="185">
        <v>528000</v>
      </c>
      <c r="AB205" s="185">
        <v>0.01</v>
      </c>
    </row>
    <row r="206" spans="1:28" s="3" customFormat="1" ht="20.25" customHeight="1" x14ac:dyDescent="0.2">
      <c r="A206" s="185"/>
      <c r="B206" s="184" t="s">
        <v>14</v>
      </c>
      <c r="C206" s="185"/>
      <c r="D206" s="185"/>
      <c r="E206" s="185" t="s">
        <v>1946</v>
      </c>
      <c r="F206" s="185">
        <v>2</v>
      </c>
      <c r="G206" s="184"/>
      <c r="H206" s="184"/>
      <c r="I206" s="184">
        <v>83</v>
      </c>
      <c r="J206" s="39">
        <f t="shared" si="15"/>
        <v>83</v>
      </c>
      <c r="K206" s="184">
        <f>G206*400+H206*100+I206</f>
        <v>83</v>
      </c>
      <c r="L206" s="39">
        <v>35690</v>
      </c>
      <c r="M206" s="185"/>
      <c r="N206" s="184" t="s">
        <v>1947</v>
      </c>
      <c r="O206" s="184" t="s">
        <v>1948</v>
      </c>
      <c r="P206" s="184"/>
      <c r="Q206" s="185">
        <v>108</v>
      </c>
      <c r="R206" s="185"/>
      <c r="S206" s="185">
        <v>6400</v>
      </c>
      <c r="T206" s="35">
        <f t="shared" si="17"/>
        <v>691200</v>
      </c>
      <c r="U206" s="185">
        <v>21</v>
      </c>
      <c r="V206" s="39">
        <f>T206*85%</f>
        <v>587520</v>
      </c>
      <c r="W206" s="35">
        <f t="shared" si="18"/>
        <v>103680</v>
      </c>
      <c r="X206" s="35">
        <f t="shared" si="19"/>
        <v>139370</v>
      </c>
      <c r="Y206" s="185">
        <v>0</v>
      </c>
      <c r="Z206" s="185">
        <v>50</v>
      </c>
      <c r="AA206" s="185">
        <v>0</v>
      </c>
      <c r="AB206" s="185">
        <v>0</v>
      </c>
    </row>
    <row r="207" spans="1:28" s="3" customFormat="1" ht="20.25" customHeight="1" x14ac:dyDescent="0.2">
      <c r="A207" s="185"/>
      <c r="B207" s="184" t="s">
        <v>14</v>
      </c>
      <c r="C207" s="185"/>
      <c r="D207" s="185"/>
      <c r="E207" s="185" t="s">
        <v>1949</v>
      </c>
      <c r="F207" s="185">
        <v>2</v>
      </c>
      <c r="G207" s="184"/>
      <c r="H207" s="184"/>
      <c r="I207" s="184">
        <v>70</v>
      </c>
      <c r="J207" s="39">
        <f t="shared" si="15"/>
        <v>70</v>
      </c>
      <c r="K207" s="184">
        <v>75</v>
      </c>
      <c r="L207" s="39">
        <f t="shared" ref="L207" si="25">J207*K207</f>
        <v>5250</v>
      </c>
      <c r="M207" s="185"/>
      <c r="N207" s="184" t="s">
        <v>27</v>
      </c>
      <c r="O207" s="184" t="s">
        <v>55</v>
      </c>
      <c r="P207" s="184"/>
      <c r="Q207" s="185">
        <v>54</v>
      </c>
      <c r="R207" s="185"/>
      <c r="S207" s="185">
        <v>6400</v>
      </c>
      <c r="T207" s="35">
        <f t="shared" si="17"/>
        <v>345600</v>
      </c>
      <c r="U207" s="185">
        <v>6</v>
      </c>
      <c r="V207" s="39">
        <f>T207*6%</f>
        <v>20736</v>
      </c>
      <c r="W207" s="35">
        <f t="shared" si="18"/>
        <v>324864</v>
      </c>
      <c r="X207" s="35">
        <f t="shared" si="19"/>
        <v>330114</v>
      </c>
      <c r="Y207" s="185">
        <v>0</v>
      </c>
      <c r="Z207" s="185">
        <v>50</v>
      </c>
      <c r="AA207" s="185">
        <v>0</v>
      </c>
      <c r="AB207" s="185">
        <v>0</v>
      </c>
    </row>
    <row r="208" spans="1:28" s="3" customFormat="1" ht="20.25" customHeight="1" x14ac:dyDescent="0.2">
      <c r="A208" s="185"/>
      <c r="B208" s="184" t="s">
        <v>14</v>
      </c>
      <c r="C208" s="185"/>
      <c r="D208" s="185"/>
      <c r="E208" s="185" t="s">
        <v>1187</v>
      </c>
      <c r="F208" s="185">
        <v>2</v>
      </c>
      <c r="G208" s="184"/>
      <c r="H208" s="184">
        <v>3</v>
      </c>
      <c r="I208" s="184">
        <v>15</v>
      </c>
      <c r="J208" s="39">
        <f t="shared" si="15"/>
        <v>315</v>
      </c>
      <c r="K208" s="184">
        <v>75</v>
      </c>
      <c r="L208" s="39">
        <v>23625</v>
      </c>
      <c r="M208" s="185"/>
      <c r="N208" s="184"/>
      <c r="O208" s="184"/>
      <c r="P208" s="184"/>
      <c r="Q208" s="185"/>
      <c r="R208" s="185"/>
      <c r="S208" s="185"/>
      <c r="T208" s="35">
        <f t="shared" si="17"/>
        <v>0</v>
      </c>
      <c r="U208" s="185"/>
      <c r="V208" s="184"/>
      <c r="W208" s="35">
        <f t="shared" si="18"/>
        <v>0</v>
      </c>
      <c r="X208" s="35">
        <f t="shared" si="19"/>
        <v>23625</v>
      </c>
      <c r="Y208" s="185">
        <v>0</v>
      </c>
      <c r="Z208" s="185">
        <v>50</v>
      </c>
      <c r="AA208" s="185">
        <v>0</v>
      </c>
      <c r="AB208" s="185">
        <v>0</v>
      </c>
    </row>
    <row r="209" spans="1:28" s="3" customFormat="1" ht="20.25" customHeight="1" x14ac:dyDescent="0.2">
      <c r="A209" s="185"/>
      <c r="B209" s="184" t="s">
        <v>24</v>
      </c>
      <c r="C209" s="185"/>
      <c r="D209" s="185"/>
      <c r="E209" s="185" t="s">
        <v>1187</v>
      </c>
      <c r="F209" s="185">
        <v>1</v>
      </c>
      <c r="G209" s="184">
        <v>7</v>
      </c>
      <c r="H209" s="184">
        <v>3</v>
      </c>
      <c r="I209" s="184"/>
      <c r="J209" s="39">
        <f t="shared" si="15"/>
        <v>3100</v>
      </c>
      <c r="K209" s="184">
        <v>75</v>
      </c>
      <c r="L209" s="39">
        <v>232500</v>
      </c>
      <c r="M209" s="185"/>
      <c r="N209" s="184"/>
      <c r="O209" s="184"/>
      <c r="P209" s="184"/>
      <c r="Q209" s="185"/>
      <c r="R209" s="185"/>
      <c r="S209" s="185"/>
      <c r="T209" s="35">
        <f t="shared" si="17"/>
        <v>0</v>
      </c>
      <c r="U209" s="185"/>
      <c r="V209" s="184"/>
      <c r="W209" s="35">
        <f t="shared" si="18"/>
        <v>0</v>
      </c>
      <c r="X209" s="35">
        <f t="shared" si="19"/>
        <v>232500</v>
      </c>
      <c r="Y209" s="185">
        <v>0</v>
      </c>
      <c r="Z209" s="185">
        <v>0</v>
      </c>
      <c r="AA209" s="185">
        <v>232500</v>
      </c>
      <c r="AB209" s="185">
        <v>0.01</v>
      </c>
    </row>
    <row r="210" spans="1:28" s="3" customFormat="1" ht="20.25" customHeight="1" x14ac:dyDescent="0.2">
      <c r="A210" s="185"/>
      <c r="B210" s="184"/>
      <c r="C210" s="185"/>
      <c r="D210" s="185"/>
      <c r="E210" s="185"/>
      <c r="F210" s="185"/>
      <c r="G210" s="184"/>
      <c r="H210" s="184"/>
      <c r="I210" s="184"/>
      <c r="J210" s="39"/>
      <c r="K210" s="184"/>
      <c r="L210" s="39"/>
      <c r="M210" s="185"/>
      <c r="N210" s="184"/>
      <c r="O210" s="184"/>
      <c r="P210" s="184"/>
      <c r="Q210" s="185"/>
      <c r="R210" s="185"/>
      <c r="S210" s="185"/>
      <c r="T210" s="35">
        <f t="shared" si="17"/>
        <v>0</v>
      </c>
      <c r="U210" s="185"/>
      <c r="V210" s="184"/>
      <c r="W210" s="35">
        <f t="shared" si="18"/>
        <v>0</v>
      </c>
      <c r="X210" s="35">
        <f t="shared" si="19"/>
        <v>0</v>
      </c>
      <c r="Y210" s="185"/>
      <c r="Z210" s="185"/>
      <c r="AA210" s="185"/>
      <c r="AB210" s="185"/>
    </row>
    <row r="211" spans="1:28" s="3" customFormat="1" ht="20.25" customHeight="1" x14ac:dyDescent="0.2">
      <c r="A211" s="185"/>
      <c r="B211" s="184"/>
      <c r="C211" s="185"/>
      <c r="D211" s="185"/>
      <c r="E211" s="185"/>
      <c r="F211" s="185"/>
      <c r="G211" s="184"/>
      <c r="H211" s="184"/>
      <c r="I211" s="184"/>
      <c r="J211" s="39"/>
      <c r="K211" s="184"/>
      <c r="L211" s="39"/>
      <c r="M211" s="185"/>
      <c r="N211" s="184"/>
      <c r="O211" s="184"/>
      <c r="P211" s="184"/>
      <c r="Q211" s="185"/>
      <c r="R211" s="185"/>
      <c r="S211" s="185"/>
      <c r="T211" s="35"/>
      <c r="U211" s="185"/>
      <c r="V211" s="184"/>
      <c r="W211" s="35"/>
      <c r="X211" s="35"/>
      <c r="Y211" s="185"/>
      <c r="Z211" s="185"/>
      <c r="AA211" s="185"/>
      <c r="AB211" s="185"/>
    </row>
    <row r="212" spans="1:28" s="3" customFormat="1" ht="20.25" customHeight="1" x14ac:dyDescent="0.2">
      <c r="A212" s="185"/>
      <c r="B212" s="184"/>
      <c r="C212" s="185"/>
      <c r="D212" s="185"/>
      <c r="E212" s="185"/>
      <c r="F212" s="185"/>
      <c r="G212" s="184"/>
      <c r="H212" s="184"/>
      <c r="I212" s="184"/>
      <c r="J212" s="39"/>
      <c r="K212" s="184"/>
      <c r="L212" s="39"/>
      <c r="M212" s="185"/>
      <c r="N212" s="184"/>
      <c r="O212" s="184"/>
      <c r="P212" s="184"/>
      <c r="Q212" s="185"/>
      <c r="R212" s="185"/>
      <c r="S212" s="185"/>
      <c r="T212" s="35"/>
      <c r="U212" s="185"/>
      <c r="V212" s="184"/>
      <c r="W212" s="35"/>
      <c r="X212" s="35"/>
      <c r="Y212" s="185"/>
      <c r="Z212" s="185"/>
      <c r="AA212" s="185"/>
      <c r="AB212" s="185"/>
    </row>
    <row r="213" spans="1:28" s="3" customFormat="1" ht="20.25" customHeight="1" x14ac:dyDescent="0.2">
      <c r="A213" s="185"/>
      <c r="B213" s="184"/>
      <c r="C213" s="185"/>
      <c r="D213" s="185"/>
      <c r="E213" s="185"/>
      <c r="F213" s="185"/>
      <c r="G213" s="184"/>
      <c r="H213" s="184"/>
      <c r="I213" s="184"/>
      <c r="J213" s="39"/>
      <c r="K213" s="184"/>
      <c r="L213" s="39"/>
      <c r="M213" s="185"/>
      <c r="N213" s="184"/>
      <c r="O213" s="184"/>
      <c r="P213" s="184"/>
      <c r="Q213" s="185"/>
      <c r="R213" s="185"/>
      <c r="S213" s="185"/>
      <c r="T213" s="35"/>
      <c r="U213" s="185"/>
      <c r="V213" s="184"/>
      <c r="W213" s="35"/>
      <c r="X213" s="35"/>
      <c r="Y213" s="185"/>
      <c r="Z213" s="185"/>
      <c r="AA213" s="185"/>
      <c r="AB213" s="185"/>
    </row>
    <row r="214" spans="1:28" s="3" customFormat="1" ht="20.25" customHeight="1" x14ac:dyDescent="0.2">
      <c r="A214" s="185"/>
      <c r="B214" s="184"/>
      <c r="C214" s="185"/>
      <c r="D214" s="185"/>
      <c r="E214" s="185"/>
      <c r="F214" s="185"/>
      <c r="G214" s="184"/>
      <c r="H214" s="184"/>
      <c r="I214" s="184"/>
      <c r="J214" s="39"/>
      <c r="K214" s="184"/>
      <c r="L214" s="39"/>
      <c r="M214" s="185"/>
      <c r="N214" s="184"/>
      <c r="O214" s="184"/>
      <c r="P214" s="184"/>
      <c r="Q214" s="185"/>
      <c r="R214" s="185"/>
      <c r="S214" s="185"/>
      <c r="T214" s="35"/>
      <c r="U214" s="185"/>
      <c r="V214" s="184"/>
      <c r="W214" s="35"/>
      <c r="X214" s="35"/>
      <c r="Y214" s="185"/>
      <c r="Z214" s="185"/>
      <c r="AA214" s="185"/>
      <c r="AB214" s="185"/>
    </row>
    <row r="215" spans="1:28" s="3" customFormat="1" ht="20.25" customHeight="1" x14ac:dyDescent="0.2">
      <c r="A215" s="92"/>
      <c r="B215" s="100"/>
      <c r="C215" s="92"/>
      <c r="D215" s="92"/>
      <c r="E215" s="92"/>
      <c r="F215" s="92"/>
      <c r="G215" s="92"/>
      <c r="H215" s="92"/>
      <c r="I215" s="92"/>
      <c r="J215" s="35"/>
      <c r="K215" s="92"/>
      <c r="L215" s="35"/>
      <c r="M215" s="92"/>
      <c r="N215" s="92"/>
      <c r="O215" s="92"/>
      <c r="P215" s="92"/>
      <c r="Q215" s="92"/>
      <c r="R215" s="92"/>
      <c r="S215" s="92"/>
      <c r="T215" s="35"/>
      <c r="U215" s="92"/>
      <c r="V215" s="92"/>
      <c r="W215" s="35"/>
      <c r="X215" s="35"/>
      <c r="Y215" s="92"/>
      <c r="Z215" s="92"/>
      <c r="AA215" s="92"/>
      <c r="AB215" s="92"/>
    </row>
    <row r="216" spans="1:28" s="3" customFormat="1" ht="20.25" customHeight="1" x14ac:dyDescent="0.2">
      <c r="A216" s="92"/>
      <c r="B216" s="100"/>
      <c r="C216" s="92"/>
      <c r="D216" s="92"/>
      <c r="E216" s="92"/>
      <c r="F216" s="92"/>
      <c r="G216" s="92"/>
      <c r="H216" s="92"/>
      <c r="I216" s="92"/>
      <c r="J216" s="35"/>
      <c r="K216" s="92"/>
      <c r="L216" s="35"/>
      <c r="M216" s="92"/>
      <c r="N216" s="92"/>
      <c r="O216" s="92"/>
      <c r="P216" s="92"/>
      <c r="Q216" s="92"/>
      <c r="R216" s="92"/>
      <c r="S216" s="92"/>
      <c r="T216" s="35"/>
      <c r="U216" s="92"/>
      <c r="V216" s="92"/>
      <c r="W216" s="35"/>
      <c r="X216" s="35"/>
      <c r="Y216" s="92"/>
      <c r="Z216" s="92"/>
      <c r="AA216" s="92"/>
      <c r="AB216" s="92"/>
    </row>
    <row r="217" spans="1:28" s="3" customFormat="1" x14ac:dyDescent="0.2">
      <c r="A217" s="94"/>
      <c r="B217" s="94"/>
      <c r="C217" s="94"/>
      <c r="D217" s="94"/>
      <c r="E217" s="94"/>
      <c r="F217" s="94"/>
      <c r="G217" s="94"/>
      <c r="H217" s="94"/>
      <c r="I217" s="94"/>
      <c r="J217" s="94"/>
      <c r="K217" s="94"/>
      <c r="L217" s="94"/>
      <c r="M217" s="94"/>
      <c r="N217" s="94"/>
      <c r="O217" s="94"/>
      <c r="P217" s="94"/>
      <c r="Q217" s="94"/>
      <c r="R217" s="94"/>
      <c r="S217" s="94"/>
      <c r="T217" s="94"/>
      <c r="U217" s="94"/>
      <c r="V217" s="94"/>
      <c r="W217" s="94"/>
      <c r="X217" s="94"/>
      <c r="Y217" s="94"/>
      <c r="Z217" s="94"/>
      <c r="AA217" s="94"/>
      <c r="AB217" s="94"/>
    </row>
    <row r="218" spans="1:28" s="3" customFormat="1" ht="15.75" x14ac:dyDescent="0.25">
      <c r="A218" s="21" t="s">
        <v>17</v>
      </c>
      <c r="B218" s="21"/>
      <c r="C218" s="21"/>
      <c r="D218" s="21" t="s">
        <v>18</v>
      </c>
      <c r="E218" s="21"/>
      <c r="F218" s="42" t="s">
        <v>19</v>
      </c>
      <c r="G218" s="21"/>
      <c r="H218" s="21"/>
      <c r="I218" s="21"/>
      <c r="J218" s="21"/>
      <c r="K218" s="21"/>
      <c r="L218" s="21"/>
      <c r="M218" s="18"/>
      <c r="N218" s="94"/>
      <c r="O218" s="94"/>
      <c r="P218" s="94"/>
      <c r="Q218" s="94"/>
      <c r="R218" s="94"/>
      <c r="S218" s="94"/>
      <c r="T218" s="94"/>
      <c r="U218" s="94"/>
      <c r="V218" s="94"/>
      <c r="W218" s="94"/>
      <c r="X218" s="94"/>
      <c r="Y218" s="94"/>
      <c r="Z218" s="94"/>
      <c r="AA218" s="94"/>
      <c r="AB218" s="94"/>
    </row>
    <row r="219" spans="1:28" s="3" customFormat="1" ht="15.75" x14ac:dyDescent="0.25">
      <c r="A219" s="21"/>
      <c r="B219" s="21"/>
      <c r="C219" s="21"/>
      <c r="D219" s="21"/>
      <c r="E219" s="21"/>
      <c r="F219" s="42" t="s">
        <v>20</v>
      </c>
      <c r="H219" s="21"/>
      <c r="I219" s="21"/>
      <c r="J219" s="21"/>
      <c r="K219" s="21"/>
      <c r="L219" s="21"/>
      <c r="M219" s="18"/>
      <c r="N219" s="94"/>
      <c r="O219" s="94"/>
      <c r="P219" s="94"/>
      <c r="Q219" s="94"/>
      <c r="R219" s="94"/>
      <c r="S219" s="94"/>
      <c r="T219" s="94"/>
      <c r="U219" s="94"/>
      <c r="V219" s="94"/>
      <c r="W219" s="94"/>
      <c r="X219" s="94"/>
      <c r="Y219" s="94"/>
      <c r="Z219" s="94"/>
      <c r="AA219" s="94"/>
      <c r="AB219" s="94"/>
    </row>
    <row r="220" spans="1:28" s="3" customFormat="1" ht="15.75" x14ac:dyDescent="0.25">
      <c r="A220" s="21"/>
      <c r="B220" s="21"/>
      <c r="C220" s="21"/>
      <c r="D220" s="21"/>
      <c r="E220" s="21"/>
      <c r="F220" s="42" t="s">
        <v>21</v>
      </c>
      <c r="G220" s="21"/>
      <c r="H220" s="21"/>
      <c r="I220" s="21"/>
      <c r="J220" s="21"/>
      <c r="K220" s="21"/>
      <c r="L220" s="21"/>
      <c r="M220" s="18"/>
      <c r="N220" s="94"/>
      <c r="O220" s="94"/>
      <c r="P220" s="94"/>
      <c r="Q220" s="94"/>
      <c r="R220" s="94"/>
      <c r="S220" s="94"/>
      <c r="T220" s="94"/>
      <c r="U220" s="94"/>
      <c r="V220" s="94"/>
      <c r="W220" s="94"/>
      <c r="X220" s="94"/>
      <c r="Y220" s="94"/>
      <c r="Z220" s="94"/>
      <c r="AA220" s="94"/>
      <c r="AB220" s="94"/>
    </row>
    <row r="221" spans="1:28" s="3" customFormat="1" ht="15.75" x14ac:dyDescent="0.25">
      <c r="A221" s="21"/>
      <c r="B221" s="21"/>
      <c r="C221" s="21"/>
      <c r="D221" s="21"/>
      <c r="E221" s="21"/>
      <c r="F221" s="42" t="s">
        <v>22</v>
      </c>
      <c r="G221" s="21"/>
      <c r="H221" s="21"/>
      <c r="I221" s="21"/>
      <c r="J221" s="21"/>
      <c r="K221" s="21"/>
      <c r="L221" s="21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18"/>
      <c r="Y221" s="18"/>
      <c r="Z221" s="18"/>
      <c r="AA221" s="18"/>
      <c r="AB221" s="18"/>
    </row>
    <row r="222" spans="1:28" s="3" customFormat="1" ht="15.75" x14ac:dyDescent="0.25">
      <c r="A222" s="21"/>
      <c r="B222" s="21"/>
      <c r="C222" s="21"/>
      <c r="D222" s="21"/>
      <c r="E222" s="21"/>
      <c r="F222" s="42" t="s">
        <v>23</v>
      </c>
      <c r="G222" s="21"/>
      <c r="H222" s="21"/>
      <c r="I222" s="21"/>
      <c r="J222" s="21"/>
      <c r="K222" s="21"/>
      <c r="L222" s="21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  <c r="AA222" s="18"/>
      <c r="AB222" s="18"/>
    </row>
  </sheetData>
  <mergeCells count="33">
    <mergeCell ref="AB3:AB9"/>
    <mergeCell ref="G4:I4"/>
    <mergeCell ref="J4:J9"/>
    <mergeCell ref="K4:K9"/>
    <mergeCell ref="L4:L9"/>
    <mergeCell ref="M4:M9"/>
    <mergeCell ref="N4:N9"/>
    <mergeCell ref="O4:O9"/>
    <mergeCell ref="P4:P9"/>
    <mergeCell ref="Q4:Q9"/>
    <mergeCell ref="R4:R9"/>
    <mergeCell ref="S4:S9"/>
    <mergeCell ref="A1:AA1"/>
    <mergeCell ref="M3:Y3"/>
    <mergeCell ref="A3:A9"/>
    <mergeCell ref="B3:B9"/>
    <mergeCell ref="C3:C9"/>
    <mergeCell ref="D3:D9"/>
    <mergeCell ref="E3:E9"/>
    <mergeCell ref="F3:F9"/>
    <mergeCell ref="G3:L3"/>
    <mergeCell ref="Z3:Z9"/>
    <mergeCell ref="AA3:AA9"/>
    <mergeCell ref="X4:X9"/>
    <mergeCell ref="Y4:Y9"/>
    <mergeCell ref="G5:G9"/>
    <mergeCell ref="H5:H9"/>
    <mergeCell ref="I5:I9"/>
    <mergeCell ref="T4:T9"/>
    <mergeCell ref="U4:U9"/>
    <mergeCell ref="V4:V9"/>
    <mergeCell ref="W4:W9"/>
    <mergeCell ref="K2:S2"/>
  </mergeCells>
  <pageMargins left="0.7" right="0.7" top="0.75" bottom="0.75" header="0.3" footer="0.3"/>
  <pageSetup paperSize="9" scale="50" orientation="landscape" horizontalDpi="180" verticalDpi="18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AB544"/>
  <sheetViews>
    <sheetView zoomScaleNormal="100" workbookViewId="0">
      <pane xSplit="15" ySplit="9" topLeftCell="P10" activePane="bottomRight" state="frozenSplit"/>
      <selection pane="topRight" activeCell="P1" sqref="P1"/>
      <selection pane="bottomLeft" activeCell="A16" sqref="A16"/>
      <selection pane="bottomRight" activeCell="U537" sqref="U537"/>
    </sheetView>
  </sheetViews>
  <sheetFormatPr defaultRowHeight="14.25" x14ac:dyDescent="0.2"/>
  <cols>
    <col min="1" max="1" width="5.25" style="80" customWidth="1"/>
    <col min="2" max="2" width="11.125" style="80" customWidth="1"/>
    <col min="3" max="3" width="9" style="80"/>
    <col min="4" max="4" width="6.875" style="80" customWidth="1"/>
    <col min="5" max="5" width="13.25" style="80" customWidth="1"/>
    <col min="6" max="6" width="6.125" style="80" customWidth="1"/>
    <col min="7" max="7" width="5.875" style="80" customWidth="1"/>
    <col min="8" max="9" width="6" style="80" customWidth="1"/>
    <col min="10" max="12" width="9" style="80"/>
    <col min="13" max="13" width="5.25" style="80" customWidth="1"/>
    <col min="14" max="15" width="9" style="80"/>
    <col min="16" max="16" width="5.625" style="80" customWidth="1"/>
    <col min="17" max="28" width="9" style="80"/>
  </cols>
  <sheetData>
    <row r="1" spans="1:28" s="49" customFormat="1" ht="21" x14ac:dyDescent="0.3">
      <c r="A1" s="213" t="s">
        <v>1547</v>
      </c>
      <c r="B1" s="213"/>
      <c r="C1" s="213"/>
      <c r="D1" s="213"/>
      <c r="E1" s="213"/>
      <c r="F1" s="213"/>
      <c r="G1" s="213"/>
      <c r="H1" s="213"/>
      <c r="I1" s="213"/>
      <c r="J1" s="213"/>
      <c r="K1" s="213"/>
      <c r="L1" s="213"/>
      <c r="M1" s="213"/>
      <c r="N1" s="213"/>
      <c r="O1" s="213"/>
      <c r="P1" s="213"/>
      <c r="Q1" s="213"/>
      <c r="R1" s="213"/>
      <c r="S1" s="213"/>
      <c r="T1" s="213"/>
      <c r="U1" s="213"/>
      <c r="V1" s="213"/>
      <c r="W1" s="213"/>
      <c r="X1" s="213"/>
      <c r="Y1" s="213"/>
      <c r="Z1" s="213"/>
      <c r="AA1" s="213"/>
      <c r="AB1" s="56"/>
    </row>
    <row r="2" spans="1:28" s="49" customFormat="1" ht="21" x14ac:dyDescent="0.3">
      <c r="A2" s="6"/>
      <c r="B2" s="6"/>
      <c r="C2" s="6"/>
      <c r="D2" s="6"/>
      <c r="E2" s="6"/>
      <c r="F2" s="6"/>
      <c r="G2" s="6"/>
      <c r="H2" s="6"/>
      <c r="I2" s="6"/>
      <c r="J2" s="6"/>
      <c r="K2" s="246" t="s">
        <v>1548</v>
      </c>
      <c r="L2" s="246"/>
      <c r="M2" s="246"/>
      <c r="N2" s="246"/>
      <c r="O2" s="246"/>
      <c r="P2" s="246"/>
      <c r="Q2" s="246"/>
      <c r="R2" s="246"/>
      <c r="S2" s="246"/>
      <c r="T2" s="6"/>
      <c r="U2" s="6"/>
      <c r="V2" s="6"/>
      <c r="W2" s="6"/>
      <c r="X2" s="6"/>
      <c r="Y2" s="6"/>
      <c r="Z2" s="6"/>
      <c r="AA2" s="6"/>
      <c r="AB2" s="102" t="s">
        <v>1317</v>
      </c>
    </row>
    <row r="3" spans="1:28" s="3" customFormat="1" ht="15" x14ac:dyDescent="0.2">
      <c r="A3" s="194" t="s">
        <v>3</v>
      </c>
      <c r="B3" s="194" t="s">
        <v>761</v>
      </c>
      <c r="C3" s="194" t="s">
        <v>4</v>
      </c>
      <c r="D3" s="231" t="s">
        <v>5</v>
      </c>
      <c r="E3" s="223" t="s">
        <v>852</v>
      </c>
      <c r="F3" s="223" t="s">
        <v>18</v>
      </c>
      <c r="G3" s="228" t="s">
        <v>0</v>
      </c>
      <c r="H3" s="229"/>
      <c r="I3" s="229"/>
      <c r="J3" s="229"/>
      <c r="K3" s="229"/>
      <c r="L3" s="230"/>
      <c r="M3" s="228" t="s">
        <v>2</v>
      </c>
      <c r="N3" s="229"/>
      <c r="O3" s="229"/>
      <c r="P3" s="229"/>
      <c r="Q3" s="229"/>
      <c r="R3" s="229"/>
      <c r="S3" s="229"/>
      <c r="T3" s="229"/>
      <c r="U3" s="229"/>
      <c r="V3" s="229"/>
      <c r="W3" s="229"/>
      <c r="X3" s="229"/>
      <c r="Y3" s="230"/>
      <c r="Z3" s="223" t="s">
        <v>756</v>
      </c>
      <c r="AA3" s="223" t="s">
        <v>757</v>
      </c>
      <c r="AB3" s="223" t="s">
        <v>857</v>
      </c>
    </row>
    <row r="4" spans="1:28" s="3" customFormat="1" ht="15" x14ac:dyDescent="0.2">
      <c r="A4" s="195"/>
      <c r="B4" s="195"/>
      <c r="C4" s="195"/>
      <c r="D4" s="232"/>
      <c r="E4" s="224"/>
      <c r="F4" s="224"/>
      <c r="G4" s="228" t="s">
        <v>7</v>
      </c>
      <c r="H4" s="229"/>
      <c r="I4" s="230"/>
      <c r="J4" s="223" t="s">
        <v>847</v>
      </c>
      <c r="K4" s="223" t="s">
        <v>744</v>
      </c>
      <c r="L4" s="223" t="s">
        <v>853</v>
      </c>
      <c r="M4" s="231" t="s">
        <v>3</v>
      </c>
      <c r="N4" s="223" t="s">
        <v>746</v>
      </c>
      <c r="O4" s="223" t="s">
        <v>747</v>
      </c>
      <c r="P4" s="223" t="s">
        <v>18</v>
      </c>
      <c r="Q4" s="223" t="s">
        <v>854</v>
      </c>
      <c r="R4" s="223" t="s">
        <v>855</v>
      </c>
      <c r="S4" s="223" t="s">
        <v>749</v>
      </c>
      <c r="T4" s="223" t="s">
        <v>750</v>
      </c>
      <c r="U4" s="223" t="s">
        <v>751</v>
      </c>
      <c r="V4" s="223" t="s">
        <v>752</v>
      </c>
      <c r="W4" s="223" t="s">
        <v>753</v>
      </c>
      <c r="X4" s="223" t="s">
        <v>754</v>
      </c>
      <c r="Y4" s="223" t="s">
        <v>856</v>
      </c>
      <c r="Z4" s="224"/>
      <c r="AA4" s="224"/>
      <c r="AB4" s="224"/>
    </row>
    <row r="5" spans="1:28" s="3" customFormat="1" x14ac:dyDescent="0.2">
      <c r="A5" s="195"/>
      <c r="B5" s="195"/>
      <c r="C5" s="195"/>
      <c r="D5" s="232"/>
      <c r="E5" s="224"/>
      <c r="F5" s="224"/>
      <c r="G5" s="231" t="s">
        <v>9</v>
      </c>
      <c r="H5" s="231" t="s">
        <v>10</v>
      </c>
      <c r="I5" s="231" t="s">
        <v>11</v>
      </c>
      <c r="J5" s="224"/>
      <c r="K5" s="224"/>
      <c r="L5" s="224"/>
      <c r="M5" s="232"/>
      <c r="N5" s="224"/>
      <c r="O5" s="224"/>
      <c r="P5" s="224"/>
      <c r="Q5" s="224"/>
      <c r="R5" s="224"/>
      <c r="S5" s="224"/>
      <c r="T5" s="224"/>
      <c r="U5" s="224"/>
      <c r="V5" s="224"/>
      <c r="W5" s="224"/>
      <c r="X5" s="224"/>
      <c r="Y5" s="224"/>
      <c r="Z5" s="224"/>
      <c r="AA5" s="224"/>
      <c r="AB5" s="224"/>
    </row>
    <row r="6" spans="1:28" s="3" customFormat="1" x14ac:dyDescent="0.2">
      <c r="A6" s="195"/>
      <c r="B6" s="195"/>
      <c r="C6" s="195"/>
      <c r="D6" s="232"/>
      <c r="E6" s="224"/>
      <c r="F6" s="224"/>
      <c r="G6" s="232"/>
      <c r="H6" s="232"/>
      <c r="I6" s="232"/>
      <c r="J6" s="224"/>
      <c r="K6" s="224"/>
      <c r="L6" s="224"/>
      <c r="M6" s="232"/>
      <c r="N6" s="224"/>
      <c r="O6" s="224"/>
      <c r="P6" s="224"/>
      <c r="Q6" s="224"/>
      <c r="R6" s="224"/>
      <c r="S6" s="224"/>
      <c r="T6" s="224"/>
      <c r="U6" s="224"/>
      <c r="V6" s="224"/>
      <c r="W6" s="224"/>
      <c r="X6" s="224"/>
      <c r="Y6" s="224"/>
      <c r="Z6" s="224"/>
      <c r="AA6" s="224"/>
      <c r="AB6" s="224"/>
    </row>
    <row r="7" spans="1:28" s="3" customFormat="1" x14ac:dyDescent="0.2">
      <c r="A7" s="195"/>
      <c r="B7" s="195"/>
      <c r="C7" s="195"/>
      <c r="D7" s="232"/>
      <c r="E7" s="224"/>
      <c r="F7" s="224"/>
      <c r="G7" s="232"/>
      <c r="H7" s="232"/>
      <c r="I7" s="232"/>
      <c r="J7" s="224"/>
      <c r="K7" s="224"/>
      <c r="L7" s="224"/>
      <c r="M7" s="232"/>
      <c r="N7" s="224"/>
      <c r="O7" s="224"/>
      <c r="P7" s="224"/>
      <c r="Q7" s="224"/>
      <c r="R7" s="224"/>
      <c r="S7" s="224"/>
      <c r="T7" s="224"/>
      <c r="U7" s="224"/>
      <c r="V7" s="224"/>
      <c r="W7" s="224"/>
      <c r="X7" s="224"/>
      <c r="Y7" s="224"/>
      <c r="Z7" s="224"/>
      <c r="AA7" s="224"/>
      <c r="AB7" s="224"/>
    </row>
    <row r="8" spans="1:28" s="3" customFormat="1" x14ac:dyDescent="0.2">
      <c r="A8" s="195"/>
      <c r="B8" s="195"/>
      <c r="C8" s="195"/>
      <c r="D8" s="232"/>
      <c r="E8" s="224"/>
      <c r="F8" s="224"/>
      <c r="G8" s="232"/>
      <c r="H8" s="232"/>
      <c r="I8" s="232"/>
      <c r="J8" s="224"/>
      <c r="K8" s="224"/>
      <c r="L8" s="224"/>
      <c r="M8" s="232"/>
      <c r="N8" s="224"/>
      <c r="O8" s="224"/>
      <c r="P8" s="224"/>
      <c r="Q8" s="224"/>
      <c r="R8" s="224"/>
      <c r="S8" s="224"/>
      <c r="T8" s="224"/>
      <c r="U8" s="224"/>
      <c r="V8" s="224"/>
      <c r="W8" s="224"/>
      <c r="X8" s="224"/>
      <c r="Y8" s="224"/>
      <c r="Z8" s="224"/>
      <c r="AA8" s="224"/>
      <c r="AB8" s="224"/>
    </row>
    <row r="9" spans="1:28" s="3" customFormat="1" x14ac:dyDescent="0.2">
      <c r="A9" s="196"/>
      <c r="B9" s="196"/>
      <c r="C9" s="196"/>
      <c r="D9" s="233"/>
      <c r="E9" s="225"/>
      <c r="F9" s="225"/>
      <c r="G9" s="233"/>
      <c r="H9" s="233"/>
      <c r="I9" s="233"/>
      <c r="J9" s="225"/>
      <c r="K9" s="225"/>
      <c r="L9" s="225"/>
      <c r="M9" s="233"/>
      <c r="N9" s="225"/>
      <c r="O9" s="225"/>
      <c r="P9" s="225"/>
      <c r="Q9" s="225"/>
      <c r="R9" s="225"/>
      <c r="S9" s="225"/>
      <c r="T9" s="225"/>
      <c r="U9" s="225"/>
      <c r="V9" s="225"/>
      <c r="W9" s="225"/>
      <c r="X9" s="225"/>
      <c r="Y9" s="225"/>
      <c r="Z9" s="225"/>
      <c r="AA9" s="225"/>
      <c r="AB9" s="225"/>
    </row>
    <row r="10" spans="1:28" s="3" customFormat="1" ht="27.75" customHeight="1" x14ac:dyDescent="0.2">
      <c r="A10" s="33"/>
      <c r="B10" s="101" t="s">
        <v>14</v>
      </c>
      <c r="C10" s="33">
        <v>6010</v>
      </c>
      <c r="D10" s="33">
        <v>67</v>
      </c>
      <c r="E10" s="33" t="s">
        <v>1226</v>
      </c>
      <c r="F10" s="33">
        <v>2</v>
      </c>
      <c r="G10" s="33"/>
      <c r="H10" s="33">
        <v>1</v>
      </c>
      <c r="I10" s="33">
        <v>63</v>
      </c>
      <c r="J10" s="35">
        <f t="shared" ref="J10:J512" si="0">G10*400+H10*100+I10</f>
        <v>163</v>
      </c>
      <c r="K10" s="33">
        <v>430</v>
      </c>
      <c r="L10" s="35">
        <f t="shared" ref="L10:L512" si="1">J10*K10</f>
        <v>70090</v>
      </c>
      <c r="M10" s="33">
        <v>2</v>
      </c>
      <c r="N10" s="33" t="s">
        <v>27</v>
      </c>
      <c r="O10" s="33" t="s">
        <v>16</v>
      </c>
      <c r="P10" s="33">
        <v>2</v>
      </c>
      <c r="Q10" s="33">
        <v>100</v>
      </c>
      <c r="R10" s="33"/>
      <c r="S10" s="33">
        <v>6400</v>
      </c>
      <c r="T10" s="35">
        <f t="shared" ref="T10:T512" si="2">Q10*S10</f>
        <v>640000</v>
      </c>
      <c r="U10" s="33">
        <v>30</v>
      </c>
      <c r="V10" s="39">
        <f>T10*85%</f>
        <v>544000</v>
      </c>
      <c r="W10" s="35">
        <f t="shared" ref="W10:W512" si="3">T10-V10</f>
        <v>96000</v>
      </c>
      <c r="X10" s="35">
        <f t="shared" ref="X10:X206" si="4">L10+W10</f>
        <v>166090</v>
      </c>
      <c r="Y10" s="33">
        <v>0</v>
      </c>
      <c r="Z10" s="33">
        <v>50</v>
      </c>
      <c r="AA10" s="33">
        <v>0</v>
      </c>
      <c r="AB10" s="33">
        <v>0</v>
      </c>
    </row>
    <row r="11" spans="1:28" s="3" customFormat="1" ht="27.75" customHeight="1" x14ac:dyDescent="0.2">
      <c r="A11" s="33"/>
      <c r="B11" s="101" t="s">
        <v>24</v>
      </c>
      <c r="C11" s="33"/>
      <c r="D11" s="33"/>
      <c r="E11" s="33" t="s">
        <v>1226</v>
      </c>
      <c r="F11" s="33">
        <v>1</v>
      </c>
      <c r="G11" s="33">
        <v>10</v>
      </c>
      <c r="H11" s="33"/>
      <c r="I11" s="33"/>
      <c r="J11" s="35">
        <f t="shared" si="0"/>
        <v>4000</v>
      </c>
      <c r="K11" s="33">
        <v>75</v>
      </c>
      <c r="L11" s="35">
        <f t="shared" si="1"/>
        <v>300000</v>
      </c>
      <c r="M11" s="33">
        <v>1</v>
      </c>
      <c r="N11" s="33"/>
      <c r="O11" s="33"/>
      <c r="P11" s="33"/>
      <c r="Q11" s="33"/>
      <c r="R11" s="33"/>
      <c r="S11" s="33"/>
      <c r="T11" s="35">
        <f t="shared" si="2"/>
        <v>0</v>
      </c>
      <c r="U11" s="33"/>
      <c r="V11" s="33"/>
      <c r="W11" s="35">
        <f t="shared" si="3"/>
        <v>0</v>
      </c>
      <c r="X11" s="35">
        <f t="shared" si="4"/>
        <v>300000</v>
      </c>
      <c r="Y11" s="33">
        <v>0</v>
      </c>
      <c r="Z11" s="33">
        <v>0</v>
      </c>
      <c r="AA11" s="33">
        <v>300000</v>
      </c>
      <c r="AB11" s="33">
        <v>0.01</v>
      </c>
    </row>
    <row r="12" spans="1:28" s="3" customFormat="1" ht="27.75" customHeight="1" x14ac:dyDescent="0.2">
      <c r="A12" s="122"/>
      <c r="B12" s="121" t="s">
        <v>14</v>
      </c>
      <c r="C12" s="122"/>
      <c r="D12" s="122"/>
      <c r="E12" s="122" t="s">
        <v>1227</v>
      </c>
      <c r="F12" s="122">
        <v>2</v>
      </c>
      <c r="G12" s="122"/>
      <c r="H12" s="122"/>
      <c r="I12" s="122"/>
      <c r="J12" s="35">
        <f t="shared" ref="J12" si="5">G12*400+H12*100+I12</f>
        <v>0</v>
      </c>
      <c r="K12" s="122"/>
      <c r="L12" s="35">
        <f t="shared" ref="L12" si="6">J12*K12</f>
        <v>0</v>
      </c>
      <c r="M12" s="122">
        <v>2</v>
      </c>
      <c r="N12" s="122" t="s">
        <v>27</v>
      </c>
      <c r="O12" s="122" t="s">
        <v>16</v>
      </c>
      <c r="P12" s="122">
        <v>2</v>
      </c>
      <c r="Q12" s="122">
        <v>153</v>
      </c>
      <c r="R12" s="122"/>
      <c r="S12" s="122">
        <v>6400</v>
      </c>
      <c r="T12" s="35">
        <f t="shared" ref="T12" si="7">Q12*S12</f>
        <v>979200</v>
      </c>
      <c r="U12" s="122">
        <v>20</v>
      </c>
      <c r="V12" s="39">
        <f>T12*75%</f>
        <v>734400</v>
      </c>
      <c r="W12" s="35">
        <f t="shared" ref="W12" si="8">T12-V12</f>
        <v>244800</v>
      </c>
      <c r="X12" s="35">
        <f t="shared" ref="X12" si="9">L12+W12</f>
        <v>244800</v>
      </c>
      <c r="Y12" s="122">
        <v>0</v>
      </c>
      <c r="Z12" s="122">
        <v>50</v>
      </c>
      <c r="AA12" s="122">
        <v>0</v>
      </c>
      <c r="AB12" s="122">
        <v>0</v>
      </c>
    </row>
    <row r="13" spans="1:28" s="3" customFormat="1" ht="27.75" customHeight="1" x14ac:dyDescent="0.2">
      <c r="A13" s="33"/>
      <c r="B13" s="101" t="s">
        <v>14</v>
      </c>
      <c r="C13" s="33">
        <v>1364</v>
      </c>
      <c r="D13" s="33">
        <v>138</v>
      </c>
      <c r="E13" s="33" t="s">
        <v>1227</v>
      </c>
      <c r="F13" s="33">
        <v>1</v>
      </c>
      <c r="G13" s="33">
        <v>1</v>
      </c>
      <c r="H13" s="33">
        <v>1</v>
      </c>
      <c r="I13" s="33">
        <v>72</v>
      </c>
      <c r="J13" s="35">
        <f t="shared" si="0"/>
        <v>572</v>
      </c>
      <c r="K13" s="33">
        <v>400</v>
      </c>
      <c r="L13" s="35">
        <f t="shared" si="1"/>
        <v>228800</v>
      </c>
      <c r="M13" s="33">
        <v>1</v>
      </c>
      <c r="N13" s="33"/>
      <c r="O13" s="33"/>
      <c r="P13" s="33">
        <v>1</v>
      </c>
      <c r="Q13" s="33"/>
      <c r="R13" s="33"/>
      <c r="S13" s="33"/>
      <c r="T13" s="35">
        <f t="shared" si="2"/>
        <v>0</v>
      </c>
      <c r="U13" s="33"/>
      <c r="V13" s="33"/>
      <c r="W13" s="35">
        <f t="shared" si="3"/>
        <v>0</v>
      </c>
      <c r="X13" s="35">
        <f t="shared" si="4"/>
        <v>228800</v>
      </c>
      <c r="Y13" s="33">
        <v>0</v>
      </c>
      <c r="Z13" s="33">
        <v>50</v>
      </c>
      <c r="AA13" s="33">
        <v>0</v>
      </c>
      <c r="AB13" s="33">
        <v>0</v>
      </c>
    </row>
    <row r="14" spans="1:28" s="3" customFormat="1" ht="27.75" customHeight="1" x14ac:dyDescent="0.2">
      <c r="A14" s="33"/>
      <c r="B14" s="101" t="s">
        <v>14</v>
      </c>
      <c r="C14" s="33">
        <v>971</v>
      </c>
      <c r="D14" s="33">
        <v>88</v>
      </c>
      <c r="E14" s="33" t="s">
        <v>1227</v>
      </c>
      <c r="F14" s="33">
        <v>1</v>
      </c>
      <c r="G14" s="33">
        <v>2</v>
      </c>
      <c r="H14" s="33">
        <v>1</v>
      </c>
      <c r="I14" s="33">
        <v>21</v>
      </c>
      <c r="J14" s="35">
        <f t="shared" si="0"/>
        <v>921</v>
      </c>
      <c r="K14" s="33">
        <v>350</v>
      </c>
      <c r="L14" s="35">
        <f t="shared" si="1"/>
        <v>322350</v>
      </c>
      <c r="M14" s="33">
        <v>1</v>
      </c>
      <c r="N14" s="33"/>
      <c r="O14" s="33"/>
      <c r="P14" s="33"/>
      <c r="Q14" s="33"/>
      <c r="R14" s="33"/>
      <c r="S14" s="33"/>
      <c r="T14" s="35">
        <f t="shared" si="2"/>
        <v>0</v>
      </c>
      <c r="U14" s="33"/>
      <c r="V14" s="33"/>
      <c r="W14" s="35">
        <f t="shared" si="3"/>
        <v>0</v>
      </c>
      <c r="X14" s="35">
        <f t="shared" si="4"/>
        <v>322350</v>
      </c>
      <c r="Y14" s="33">
        <v>0</v>
      </c>
      <c r="Z14" s="33">
        <v>50</v>
      </c>
      <c r="AA14" s="33">
        <v>0</v>
      </c>
      <c r="AB14" s="33">
        <v>0</v>
      </c>
    </row>
    <row r="15" spans="1:28" s="3" customFormat="1" ht="27.75" customHeight="1" x14ac:dyDescent="0.2">
      <c r="A15" s="33"/>
      <c r="B15" s="101" t="s">
        <v>14</v>
      </c>
      <c r="C15" s="33"/>
      <c r="D15" s="33">
        <v>75</v>
      </c>
      <c r="E15" s="33" t="s">
        <v>1228</v>
      </c>
      <c r="F15" s="33">
        <v>2</v>
      </c>
      <c r="G15" s="33"/>
      <c r="H15" s="33">
        <v>1</v>
      </c>
      <c r="I15" s="33">
        <v>93</v>
      </c>
      <c r="J15" s="35">
        <f t="shared" si="0"/>
        <v>193</v>
      </c>
      <c r="K15" s="33">
        <v>400</v>
      </c>
      <c r="L15" s="35">
        <f t="shared" si="1"/>
        <v>77200</v>
      </c>
      <c r="M15" s="33">
        <v>2</v>
      </c>
      <c r="N15" s="33" t="s">
        <v>27</v>
      </c>
      <c r="O15" s="33" t="s">
        <v>239</v>
      </c>
      <c r="P15" s="33">
        <v>2</v>
      </c>
      <c r="Q15" s="33">
        <v>12</v>
      </c>
      <c r="R15" s="33"/>
      <c r="S15" s="33">
        <v>6400</v>
      </c>
      <c r="T15" s="35">
        <f t="shared" si="2"/>
        <v>76800</v>
      </c>
      <c r="U15" s="33">
        <v>20</v>
      </c>
      <c r="V15" s="39">
        <f>T15*93%</f>
        <v>71424</v>
      </c>
      <c r="W15" s="35">
        <f t="shared" si="3"/>
        <v>5376</v>
      </c>
      <c r="X15" s="35">
        <f t="shared" si="4"/>
        <v>82576</v>
      </c>
      <c r="Y15" s="33">
        <v>0</v>
      </c>
      <c r="Z15" s="33">
        <v>50</v>
      </c>
      <c r="AA15" s="33">
        <v>0</v>
      </c>
      <c r="AB15" s="33">
        <v>0</v>
      </c>
    </row>
    <row r="16" spans="1:28" s="3" customFormat="1" ht="27.75" customHeight="1" x14ac:dyDescent="0.2">
      <c r="A16" s="33"/>
      <c r="B16" s="101" t="s">
        <v>14</v>
      </c>
      <c r="C16" s="33">
        <v>967</v>
      </c>
      <c r="D16" s="33">
        <v>84</v>
      </c>
      <c r="E16" s="33" t="s">
        <v>1229</v>
      </c>
      <c r="F16" s="33">
        <v>2</v>
      </c>
      <c r="G16" s="33"/>
      <c r="H16" s="33">
        <v>1</v>
      </c>
      <c r="I16" s="33">
        <v>96</v>
      </c>
      <c r="J16" s="35">
        <f t="shared" si="0"/>
        <v>196</v>
      </c>
      <c r="K16" s="33">
        <v>400</v>
      </c>
      <c r="L16" s="35">
        <f t="shared" si="1"/>
        <v>78400</v>
      </c>
      <c r="M16" s="33">
        <v>2</v>
      </c>
      <c r="N16" s="33" t="s">
        <v>27</v>
      </c>
      <c r="O16" s="33" t="s">
        <v>16</v>
      </c>
      <c r="P16" s="33">
        <v>2</v>
      </c>
      <c r="Q16" s="33">
        <v>98</v>
      </c>
      <c r="R16" s="33"/>
      <c r="S16" s="33">
        <v>6400</v>
      </c>
      <c r="T16" s="35">
        <f t="shared" si="2"/>
        <v>627200</v>
      </c>
      <c r="U16" s="33">
        <v>20</v>
      </c>
      <c r="V16" s="39">
        <f>T16*85%</f>
        <v>533120</v>
      </c>
      <c r="W16" s="35">
        <f t="shared" si="3"/>
        <v>94080</v>
      </c>
      <c r="X16" s="35">
        <f t="shared" si="4"/>
        <v>172480</v>
      </c>
      <c r="Y16" s="33">
        <v>0</v>
      </c>
      <c r="Z16" s="33">
        <v>50</v>
      </c>
      <c r="AA16" s="33">
        <v>0</v>
      </c>
      <c r="AB16" s="33">
        <v>0</v>
      </c>
    </row>
    <row r="17" spans="1:28" s="3" customFormat="1" ht="27.75" customHeight="1" x14ac:dyDescent="0.2">
      <c r="A17" s="33"/>
      <c r="B17" s="101" t="s">
        <v>14</v>
      </c>
      <c r="C17" s="33"/>
      <c r="D17" s="33">
        <v>47</v>
      </c>
      <c r="E17" s="33" t="s">
        <v>1230</v>
      </c>
      <c r="F17" s="33">
        <v>2</v>
      </c>
      <c r="G17" s="33">
        <v>1</v>
      </c>
      <c r="H17" s="33">
        <v>1</v>
      </c>
      <c r="I17" s="33">
        <v>14</v>
      </c>
      <c r="J17" s="35">
        <f t="shared" si="0"/>
        <v>514</v>
      </c>
      <c r="K17" s="33">
        <v>400</v>
      </c>
      <c r="L17" s="35">
        <f t="shared" si="1"/>
        <v>205600</v>
      </c>
      <c r="M17" s="33">
        <v>2</v>
      </c>
      <c r="N17" s="33" t="s">
        <v>27</v>
      </c>
      <c r="O17" s="33" t="s">
        <v>16</v>
      </c>
      <c r="P17" s="33">
        <v>2</v>
      </c>
      <c r="Q17" s="33">
        <v>150</v>
      </c>
      <c r="R17" s="33"/>
      <c r="S17" s="33">
        <v>6400</v>
      </c>
      <c r="T17" s="35">
        <f t="shared" si="2"/>
        <v>960000</v>
      </c>
      <c r="U17" s="33">
        <v>30</v>
      </c>
      <c r="V17" s="39">
        <f>T17*85%</f>
        <v>816000</v>
      </c>
      <c r="W17" s="35">
        <f t="shared" si="3"/>
        <v>144000</v>
      </c>
      <c r="X17" s="35">
        <f t="shared" si="4"/>
        <v>349600</v>
      </c>
      <c r="Y17" s="33">
        <v>0</v>
      </c>
      <c r="Z17" s="33">
        <v>50</v>
      </c>
      <c r="AA17" s="33">
        <v>0</v>
      </c>
      <c r="AB17" s="33">
        <v>0</v>
      </c>
    </row>
    <row r="18" spans="1:28" s="3" customFormat="1" ht="27.75" customHeight="1" x14ac:dyDescent="0.2">
      <c r="A18" s="33"/>
      <c r="B18" s="101" t="s">
        <v>14</v>
      </c>
      <c r="C18" s="33">
        <v>3550</v>
      </c>
      <c r="D18" s="33">
        <v>34</v>
      </c>
      <c r="E18" s="33" t="s">
        <v>1230</v>
      </c>
      <c r="F18" s="33">
        <v>1</v>
      </c>
      <c r="G18" s="33">
        <v>5</v>
      </c>
      <c r="H18" s="33">
        <v>1</v>
      </c>
      <c r="I18" s="33">
        <v>87</v>
      </c>
      <c r="J18" s="35">
        <f t="shared" si="0"/>
        <v>2187</v>
      </c>
      <c r="K18" s="33">
        <v>290</v>
      </c>
      <c r="L18" s="35">
        <f t="shared" si="1"/>
        <v>634230</v>
      </c>
      <c r="M18" s="33">
        <v>1</v>
      </c>
      <c r="N18" s="33"/>
      <c r="O18" s="33"/>
      <c r="P18" s="33"/>
      <c r="Q18" s="33"/>
      <c r="R18" s="33"/>
      <c r="S18" s="33"/>
      <c r="T18" s="35">
        <f t="shared" si="2"/>
        <v>0</v>
      </c>
      <c r="U18" s="33"/>
      <c r="V18" s="33"/>
      <c r="W18" s="35">
        <f t="shared" si="3"/>
        <v>0</v>
      </c>
      <c r="X18" s="35">
        <f t="shared" si="4"/>
        <v>634230</v>
      </c>
      <c r="Y18" s="33">
        <v>0</v>
      </c>
      <c r="Z18" s="33">
        <v>50</v>
      </c>
      <c r="AA18" s="33">
        <v>0</v>
      </c>
      <c r="AB18" s="33">
        <v>0</v>
      </c>
    </row>
    <row r="19" spans="1:28" s="3" customFormat="1" ht="27.75" customHeight="1" x14ac:dyDescent="0.2">
      <c r="A19" s="33"/>
      <c r="B19" s="101" t="s">
        <v>14</v>
      </c>
      <c r="C19" s="33">
        <v>1254</v>
      </c>
      <c r="D19" s="33">
        <v>145</v>
      </c>
      <c r="E19" s="33" t="s">
        <v>1230</v>
      </c>
      <c r="F19" s="33">
        <v>1</v>
      </c>
      <c r="G19" s="33">
        <v>11</v>
      </c>
      <c r="H19" s="33">
        <v>2</v>
      </c>
      <c r="I19" s="33">
        <v>35</v>
      </c>
      <c r="J19" s="35">
        <f t="shared" si="0"/>
        <v>4635</v>
      </c>
      <c r="K19" s="33">
        <v>100</v>
      </c>
      <c r="L19" s="35">
        <f t="shared" si="1"/>
        <v>463500</v>
      </c>
      <c r="M19" s="33">
        <v>1</v>
      </c>
      <c r="N19" s="33"/>
      <c r="O19" s="33"/>
      <c r="P19" s="33"/>
      <c r="Q19" s="33"/>
      <c r="R19" s="33"/>
      <c r="S19" s="33"/>
      <c r="T19" s="35">
        <f t="shared" si="2"/>
        <v>0</v>
      </c>
      <c r="U19" s="33"/>
      <c r="V19" s="33"/>
      <c r="W19" s="35">
        <f t="shared" si="3"/>
        <v>0</v>
      </c>
      <c r="X19" s="35">
        <f t="shared" si="4"/>
        <v>463500</v>
      </c>
      <c r="Y19" s="33">
        <v>0</v>
      </c>
      <c r="Z19" s="33">
        <v>50</v>
      </c>
      <c r="AA19" s="33">
        <v>0</v>
      </c>
      <c r="AB19" s="33">
        <v>0</v>
      </c>
    </row>
    <row r="20" spans="1:28" s="3" customFormat="1" ht="27.75" customHeight="1" x14ac:dyDescent="0.2">
      <c r="A20" s="33"/>
      <c r="B20" s="101" t="s">
        <v>14</v>
      </c>
      <c r="C20" s="33">
        <v>4470</v>
      </c>
      <c r="D20" s="33">
        <v>53</v>
      </c>
      <c r="E20" s="33" t="s">
        <v>1231</v>
      </c>
      <c r="F20" s="33">
        <v>2</v>
      </c>
      <c r="G20" s="33"/>
      <c r="H20" s="33"/>
      <c r="I20" s="33">
        <v>69</v>
      </c>
      <c r="J20" s="35">
        <f t="shared" si="0"/>
        <v>69</v>
      </c>
      <c r="K20" s="33">
        <v>400</v>
      </c>
      <c r="L20" s="35">
        <f t="shared" si="1"/>
        <v>27600</v>
      </c>
      <c r="M20" s="33">
        <v>2</v>
      </c>
      <c r="N20" s="33" t="s">
        <v>27</v>
      </c>
      <c r="O20" s="33" t="s">
        <v>16</v>
      </c>
      <c r="P20" s="33">
        <v>2</v>
      </c>
      <c r="Q20" s="33">
        <v>192</v>
      </c>
      <c r="R20" s="33"/>
      <c r="S20" s="33">
        <v>6400</v>
      </c>
      <c r="T20" s="35">
        <f t="shared" si="2"/>
        <v>1228800</v>
      </c>
      <c r="U20" s="33">
        <v>30</v>
      </c>
      <c r="V20" s="39">
        <f>T20*85%</f>
        <v>1044480</v>
      </c>
      <c r="W20" s="35">
        <f t="shared" si="3"/>
        <v>184320</v>
      </c>
      <c r="X20" s="35">
        <f t="shared" si="4"/>
        <v>211920</v>
      </c>
      <c r="Y20" s="33">
        <v>0</v>
      </c>
      <c r="Z20" s="33">
        <v>50</v>
      </c>
      <c r="AA20" s="33">
        <v>0</v>
      </c>
      <c r="AB20" s="33">
        <v>0</v>
      </c>
    </row>
    <row r="21" spans="1:28" s="3" customFormat="1" ht="27.75" customHeight="1" x14ac:dyDescent="0.2">
      <c r="A21" s="33"/>
      <c r="B21" s="101" t="s">
        <v>14</v>
      </c>
      <c r="C21" s="33">
        <v>5021</v>
      </c>
      <c r="D21" s="33">
        <v>223</v>
      </c>
      <c r="E21" s="33" t="s">
        <v>1231</v>
      </c>
      <c r="F21" s="33">
        <v>1</v>
      </c>
      <c r="G21" s="33">
        <v>6</v>
      </c>
      <c r="H21" s="33">
        <v>1</v>
      </c>
      <c r="I21" s="33"/>
      <c r="J21" s="35">
        <f t="shared" si="0"/>
        <v>2500</v>
      </c>
      <c r="K21" s="33">
        <v>75</v>
      </c>
      <c r="L21" s="35">
        <f t="shared" si="1"/>
        <v>187500</v>
      </c>
      <c r="M21" s="33">
        <v>1</v>
      </c>
      <c r="N21" s="33"/>
      <c r="O21" s="33"/>
      <c r="P21" s="33"/>
      <c r="Q21" s="33"/>
      <c r="R21" s="33"/>
      <c r="S21" s="33"/>
      <c r="T21" s="35">
        <f t="shared" si="2"/>
        <v>0</v>
      </c>
      <c r="U21" s="33"/>
      <c r="V21" s="33"/>
      <c r="W21" s="35">
        <f t="shared" si="3"/>
        <v>0</v>
      </c>
      <c r="X21" s="35">
        <f t="shared" si="4"/>
        <v>187500</v>
      </c>
      <c r="Y21" s="33">
        <v>0</v>
      </c>
      <c r="Z21" s="33">
        <v>50</v>
      </c>
      <c r="AA21" s="33">
        <v>0</v>
      </c>
      <c r="AB21" s="33">
        <v>0</v>
      </c>
    </row>
    <row r="22" spans="1:28" s="3" customFormat="1" ht="27.75" customHeight="1" x14ac:dyDescent="0.2">
      <c r="A22" s="33"/>
      <c r="B22" s="101" t="s">
        <v>14</v>
      </c>
      <c r="C22" s="33">
        <v>5022</v>
      </c>
      <c r="D22" s="33">
        <v>224</v>
      </c>
      <c r="E22" s="33" t="s">
        <v>1231</v>
      </c>
      <c r="F22" s="33">
        <v>1</v>
      </c>
      <c r="G22" s="33">
        <v>4</v>
      </c>
      <c r="H22" s="33">
        <v>3</v>
      </c>
      <c r="I22" s="33">
        <v>45</v>
      </c>
      <c r="J22" s="35">
        <f t="shared" si="0"/>
        <v>1945</v>
      </c>
      <c r="K22" s="33">
        <v>75</v>
      </c>
      <c r="L22" s="35">
        <f t="shared" si="1"/>
        <v>145875</v>
      </c>
      <c r="M22" s="33">
        <v>1</v>
      </c>
      <c r="N22" s="33"/>
      <c r="O22" s="33"/>
      <c r="P22" s="33"/>
      <c r="Q22" s="33"/>
      <c r="R22" s="33"/>
      <c r="S22" s="33"/>
      <c r="T22" s="35">
        <f t="shared" si="2"/>
        <v>0</v>
      </c>
      <c r="U22" s="33"/>
      <c r="V22" s="33"/>
      <c r="W22" s="35">
        <f t="shared" si="3"/>
        <v>0</v>
      </c>
      <c r="X22" s="35">
        <f t="shared" si="4"/>
        <v>145875</v>
      </c>
      <c r="Y22" s="33">
        <v>0</v>
      </c>
      <c r="Z22" s="33">
        <v>50</v>
      </c>
      <c r="AA22" s="33">
        <v>0</v>
      </c>
      <c r="AB22" s="33">
        <v>0</v>
      </c>
    </row>
    <row r="23" spans="1:28" s="3" customFormat="1" ht="27.75" customHeight="1" x14ac:dyDescent="0.2">
      <c r="A23" s="33"/>
      <c r="B23" s="101" t="s">
        <v>24</v>
      </c>
      <c r="C23" s="33"/>
      <c r="D23" s="33"/>
      <c r="E23" s="33" t="s">
        <v>1231</v>
      </c>
      <c r="F23" s="33">
        <v>1</v>
      </c>
      <c r="G23" s="33">
        <v>2</v>
      </c>
      <c r="H23" s="33"/>
      <c r="I23" s="33"/>
      <c r="J23" s="35">
        <f t="shared" si="0"/>
        <v>800</v>
      </c>
      <c r="K23" s="33">
        <v>75</v>
      </c>
      <c r="L23" s="35">
        <f t="shared" si="1"/>
        <v>60000</v>
      </c>
      <c r="M23" s="33">
        <v>1</v>
      </c>
      <c r="N23" s="33"/>
      <c r="O23" s="33"/>
      <c r="P23" s="33"/>
      <c r="Q23" s="33"/>
      <c r="R23" s="33"/>
      <c r="S23" s="33"/>
      <c r="T23" s="35">
        <f t="shared" si="2"/>
        <v>0</v>
      </c>
      <c r="U23" s="33"/>
      <c r="V23" s="33"/>
      <c r="W23" s="35">
        <f t="shared" si="3"/>
        <v>0</v>
      </c>
      <c r="X23" s="35">
        <f t="shared" si="4"/>
        <v>60000</v>
      </c>
      <c r="Y23" s="33">
        <v>0</v>
      </c>
      <c r="Z23" s="33">
        <v>0</v>
      </c>
      <c r="AA23" s="33">
        <v>60000</v>
      </c>
      <c r="AB23" s="33">
        <v>0.01</v>
      </c>
    </row>
    <row r="24" spans="1:28" s="3" customFormat="1" ht="27.75" customHeight="1" x14ac:dyDescent="0.2">
      <c r="A24" s="33"/>
      <c r="B24" s="101" t="s">
        <v>24</v>
      </c>
      <c r="C24" s="33"/>
      <c r="D24" s="33"/>
      <c r="E24" s="33" t="s">
        <v>1231</v>
      </c>
      <c r="F24" s="33">
        <v>1</v>
      </c>
      <c r="G24" s="33">
        <v>5</v>
      </c>
      <c r="H24" s="33"/>
      <c r="I24" s="33"/>
      <c r="J24" s="35">
        <f t="shared" si="0"/>
        <v>2000</v>
      </c>
      <c r="K24" s="33">
        <v>75</v>
      </c>
      <c r="L24" s="35">
        <f t="shared" si="1"/>
        <v>150000</v>
      </c>
      <c r="M24" s="33">
        <v>1</v>
      </c>
      <c r="N24" s="33"/>
      <c r="O24" s="33"/>
      <c r="P24" s="33"/>
      <c r="Q24" s="33"/>
      <c r="R24" s="33"/>
      <c r="S24" s="33"/>
      <c r="T24" s="35">
        <f t="shared" si="2"/>
        <v>0</v>
      </c>
      <c r="U24" s="33"/>
      <c r="V24" s="33"/>
      <c r="W24" s="35">
        <f t="shared" si="3"/>
        <v>0</v>
      </c>
      <c r="X24" s="35">
        <f t="shared" si="4"/>
        <v>150000</v>
      </c>
      <c r="Y24" s="33">
        <v>0</v>
      </c>
      <c r="Z24" s="33">
        <v>0</v>
      </c>
      <c r="AA24" s="33">
        <v>150000</v>
      </c>
      <c r="AB24" s="33">
        <v>0.01</v>
      </c>
    </row>
    <row r="25" spans="1:28" s="3" customFormat="1" ht="27.75" customHeight="1" x14ac:dyDescent="0.2">
      <c r="A25" s="33"/>
      <c r="B25" s="103" t="s">
        <v>14</v>
      </c>
      <c r="C25" s="33">
        <v>4469</v>
      </c>
      <c r="D25" s="33">
        <v>52</v>
      </c>
      <c r="E25" s="33" t="s">
        <v>1232</v>
      </c>
      <c r="F25" s="33">
        <v>2</v>
      </c>
      <c r="G25" s="33"/>
      <c r="H25" s="33"/>
      <c r="I25" s="33">
        <v>53</v>
      </c>
      <c r="J25" s="35">
        <f t="shared" si="0"/>
        <v>53</v>
      </c>
      <c r="K25" s="33">
        <v>400</v>
      </c>
      <c r="L25" s="35">
        <f t="shared" si="1"/>
        <v>21200</v>
      </c>
      <c r="M25" s="33">
        <v>2</v>
      </c>
      <c r="N25" s="33" t="s">
        <v>27</v>
      </c>
      <c r="O25" s="33" t="s">
        <v>55</v>
      </c>
      <c r="P25" s="33">
        <v>2</v>
      </c>
      <c r="Q25" s="33">
        <v>36</v>
      </c>
      <c r="R25" s="33"/>
      <c r="S25" s="33">
        <v>6400</v>
      </c>
      <c r="T25" s="35">
        <f t="shared" si="2"/>
        <v>230400</v>
      </c>
      <c r="U25" s="33">
        <v>20</v>
      </c>
      <c r="V25" s="39">
        <f>T25*30%</f>
        <v>69120</v>
      </c>
      <c r="W25" s="35">
        <f t="shared" si="3"/>
        <v>161280</v>
      </c>
      <c r="X25" s="35">
        <f t="shared" si="4"/>
        <v>182480</v>
      </c>
      <c r="Y25" s="33">
        <v>0</v>
      </c>
      <c r="Z25" s="33">
        <v>50</v>
      </c>
      <c r="AA25" s="33">
        <v>0</v>
      </c>
      <c r="AB25" s="33">
        <v>0</v>
      </c>
    </row>
    <row r="26" spans="1:28" s="3" customFormat="1" ht="27.75" customHeight="1" x14ac:dyDescent="0.2">
      <c r="A26" s="33"/>
      <c r="B26" s="104" t="s">
        <v>1233</v>
      </c>
      <c r="C26" s="33"/>
      <c r="D26" s="33"/>
      <c r="E26" s="33" t="s">
        <v>1234</v>
      </c>
      <c r="F26" s="33">
        <v>2</v>
      </c>
      <c r="G26" s="33"/>
      <c r="H26" s="33"/>
      <c r="I26" s="33"/>
      <c r="J26" s="35">
        <f t="shared" si="0"/>
        <v>0</v>
      </c>
      <c r="K26" s="33"/>
      <c r="L26" s="35">
        <f t="shared" si="1"/>
        <v>0</v>
      </c>
      <c r="M26" s="33">
        <v>2</v>
      </c>
      <c r="N26" s="33" t="s">
        <v>27</v>
      </c>
      <c r="O26" s="33" t="s">
        <v>55</v>
      </c>
      <c r="P26" s="33">
        <v>2</v>
      </c>
      <c r="Q26" s="33">
        <v>18</v>
      </c>
      <c r="R26" s="33"/>
      <c r="S26" s="33">
        <v>6400</v>
      </c>
      <c r="T26" s="35">
        <f t="shared" si="2"/>
        <v>115200</v>
      </c>
      <c r="U26" s="33">
        <v>20</v>
      </c>
      <c r="V26" s="39">
        <f>T26*30%</f>
        <v>34560</v>
      </c>
      <c r="W26" s="35">
        <f t="shared" si="3"/>
        <v>80640</v>
      </c>
      <c r="X26" s="35">
        <f t="shared" si="4"/>
        <v>80640</v>
      </c>
      <c r="Y26" s="33">
        <v>0</v>
      </c>
      <c r="Z26" s="33">
        <v>0</v>
      </c>
      <c r="AA26" s="33">
        <v>80640</v>
      </c>
      <c r="AB26" s="33">
        <v>0.02</v>
      </c>
    </row>
    <row r="27" spans="1:28" s="3" customFormat="1" ht="27.75" customHeight="1" x14ac:dyDescent="0.2">
      <c r="A27" s="33"/>
      <c r="B27" s="103" t="s">
        <v>14</v>
      </c>
      <c r="C27" s="33"/>
      <c r="D27" s="33">
        <v>144</v>
      </c>
      <c r="E27" s="33" t="s">
        <v>1234</v>
      </c>
      <c r="F27" s="33">
        <v>1</v>
      </c>
      <c r="G27" s="33">
        <v>26</v>
      </c>
      <c r="H27" s="33">
        <v>2</v>
      </c>
      <c r="I27" s="33">
        <v>13</v>
      </c>
      <c r="J27" s="35">
        <f t="shared" si="0"/>
        <v>10613</v>
      </c>
      <c r="K27" s="33">
        <v>140</v>
      </c>
      <c r="L27" s="35">
        <f t="shared" si="1"/>
        <v>1485820</v>
      </c>
      <c r="M27" s="33">
        <v>1</v>
      </c>
      <c r="N27" s="33"/>
      <c r="O27" s="33"/>
      <c r="P27" s="33"/>
      <c r="Q27" s="33"/>
      <c r="R27" s="33"/>
      <c r="S27" s="33"/>
      <c r="T27" s="35">
        <f t="shared" si="2"/>
        <v>0</v>
      </c>
      <c r="U27" s="33"/>
      <c r="V27" s="33"/>
      <c r="W27" s="35">
        <f t="shared" si="3"/>
        <v>0</v>
      </c>
      <c r="X27" s="35">
        <f t="shared" si="4"/>
        <v>1485820</v>
      </c>
      <c r="Y27" s="33">
        <v>0</v>
      </c>
      <c r="Z27" s="33">
        <v>50</v>
      </c>
      <c r="AA27" s="33">
        <v>0</v>
      </c>
      <c r="AB27" s="33">
        <v>0</v>
      </c>
    </row>
    <row r="28" spans="1:28" s="3" customFormat="1" ht="27.75" customHeight="1" x14ac:dyDescent="0.2">
      <c r="A28" s="33"/>
      <c r="B28" s="103" t="s">
        <v>14</v>
      </c>
      <c r="C28" s="33"/>
      <c r="D28" s="33">
        <v>156</v>
      </c>
      <c r="E28" s="33" t="s">
        <v>1235</v>
      </c>
      <c r="F28" s="33">
        <v>2</v>
      </c>
      <c r="G28" s="33">
        <v>1</v>
      </c>
      <c r="H28" s="33">
        <v>1</v>
      </c>
      <c r="I28" s="33">
        <v>26</v>
      </c>
      <c r="J28" s="35">
        <f t="shared" si="0"/>
        <v>526</v>
      </c>
      <c r="K28" s="33">
        <v>400</v>
      </c>
      <c r="L28" s="35">
        <f t="shared" si="1"/>
        <v>210400</v>
      </c>
      <c r="M28" s="33">
        <v>2</v>
      </c>
      <c r="N28" s="33" t="s">
        <v>27</v>
      </c>
      <c r="O28" s="33" t="s">
        <v>16</v>
      </c>
      <c r="P28" s="33">
        <v>2</v>
      </c>
      <c r="Q28" s="33">
        <v>150</v>
      </c>
      <c r="R28" s="33"/>
      <c r="S28" s="33">
        <v>6400</v>
      </c>
      <c r="T28" s="35">
        <f t="shared" si="2"/>
        <v>960000</v>
      </c>
      <c r="U28" s="33">
        <v>30</v>
      </c>
      <c r="V28" s="39">
        <f>T28*85%</f>
        <v>816000</v>
      </c>
      <c r="W28" s="35">
        <f t="shared" si="3"/>
        <v>144000</v>
      </c>
      <c r="X28" s="35">
        <f t="shared" si="4"/>
        <v>354400</v>
      </c>
      <c r="Y28" s="33">
        <v>0</v>
      </c>
      <c r="Z28" s="33">
        <v>50</v>
      </c>
      <c r="AA28" s="33">
        <v>0</v>
      </c>
      <c r="AB28" s="33">
        <v>0</v>
      </c>
    </row>
    <row r="29" spans="1:28" s="3" customFormat="1" ht="27.75" customHeight="1" x14ac:dyDescent="0.2">
      <c r="A29" s="50"/>
      <c r="B29" s="103" t="s">
        <v>14</v>
      </c>
      <c r="C29" s="50">
        <v>3710</v>
      </c>
      <c r="D29" s="50">
        <v>101</v>
      </c>
      <c r="E29" s="50" t="s">
        <v>1235</v>
      </c>
      <c r="F29" s="50">
        <v>1</v>
      </c>
      <c r="G29" s="50">
        <v>13</v>
      </c>
      <c r="H29" s="50">
        <v>3</v>
      </c>
      <c r="I29" s="50">
        <v>33</v>
      </c>
      <c r="J29" s="35">
        <f t="shared" si="0"/>
        <v>5533</v>
      </c>
      <c r="K29" s="50">
        <v>75</v>
      </c>
      <c r="L29" s="35">
        <f t="shared" si="1"/>
        <v>414975</v>
      </c>
      <c r="M29" s="50">
        <v>1</v>
      </c>
      <c r="N29" s="50"/>
      <c r="O29" s="50"/>
      <c r="P29" s="50"/>
      <c r="Q29" s="50"/>
      <c r="R29" s="50"/>
      <c r="S29" s="50"/>
      <c r="T29" s="35">
        <f t="shared" si="2"/>
        <v>0</v>
      </c>
      <c r="U29" s="50"/>
      <c r="V29" s="50"/>
      <c r="W29" s="35">
        <f t="shared" si="3"/>
        <v>0</v>
      </c>
      <c r="X29" s="35">
        <f t="shared" si="4"/>
        <v>414975</v>
      </c>
      <c r="Y29" s="50">
        <v>0</v>
      </c>
      <c r="Z29" s="50">
        <v>50</v>
      </c>
      <c r="AA29" s="50">
        <v>0</v>
      </c>
      <c r="AB29" s="50">
        <v>0</v>
      </c>
    </row>
    <row r="30" spans="1:28" s="3" customFormat="1" ht="27.75" customHeight="1" x14ac:dyDescent="0.2">
      <c r="A30" s="50"/>
      <c r="B30" s="103" t="s">
        <v>14</v>
      </c>
      <c r="C30" s="50">
        <v>1519</v>
      </c>
      <c r="D30" s="50">
        <v>82</v>
      </c>
      <c r="E30" s="50" t="s">
        <v>1235</v>
      </c>
      <c r="F30" s="50">
        <v>1</v>
      </c>
      <c r="G30" s="50">
        <v>3</v>
      </c>
      <c r="H30" s="50">
        <v>2</v>
      </c>
      <c r="I30" s="50">
        <v>45</v>
      </c>
      <c r="J30" s="35">
        <f t="shared" si="0"/>
        <v>1445</v>
      </c>
      <c r="K30" s="50">
        <v>100</v>
      </c>
      <c r="L30" s="35">
        <f t="shared" si="1"/>
        <v>144500</v>
      </c>
      <c r="M30" s="50">
        <v>1</v>
      </c>
      <c r="N30" s="50"/>
      <c r="O30" s="50"/>
      <c r="P30" s="50"/>
      <c r="Q30" s="50"/>
      <c r="R30" s="50"/>
      <c r="S30" s="50"/>
      <c r="T30" s="35">
        <f t="shared" si="2"/>
        <v>0</v>
      </c>
      <c r="U30" s="50"/>
      <c r="V30" s="50"/>
      <c r="W30" s="35">
        <f t="shared" si="3"/>
        <v>0</v>
      </c>
      <c r="X30" s="35">
        <f t="shared" si="4"/>
        <v>144500</v>
      </c>
      <c r="Y30" s="50">
        <v>0</v>
      </c>
      <c r="Z30" s="50">
        <v>50</v>
      </c>
      <c r="AA30" s="50">
        <v>0</v>
      </c>
      <c r="AB30" s="50">
        <v>0</v>
      </c>
    </row>
    <row r="31" spans="1:28" s="3" customFormat="1" ht="27.75" customHeight="1" x14ac:dyDescent="0.2">
      <c r="A31" s="50"/>
      <c r="B31" s="103" t="s">
        <v>14</v>
      </c>
      <c r="C31" s="50">
        <v>5237</v>
      </c>
      <c r="D31" s="50">
        <v>220</v>
      </c>
      <c r="E31" s="50" t="s">
        <v>1235</v>
      </c>
      <c r="F31" s="50">
        <v>1</v>
      </c>
      <c r="G31" s="50">
        <v>14</v>
      </c>
      <c r="H31" s="50">
        <v>2</v>
      </c>
      <c r="I31" s="50">
        <v>6</v>
      </c>
      <c r="J31" s="35">
        <f t="shared" si="0"/>
        <v>5806</v>
      </c>
      <c r="K31" s="50">
        <v>100</v>
      </c>
      <c r="L31" s="35">
        <f t="shared" si="1"/>
        <v>580600</v>
      </c>
      <c r="M31" s="50">
        <v>1</v>
      </c>
      <c r="N31" s="50"/>
      <c r="O31" s="50"/>
      <c r="P31" s="50"/>
      <c r="Q31" s="50"/>
      <c r="R31" s="50"/>
      <c r="S31" s="50"/>
      <c r="T31" s="35">
        <f t="shared" si="2"/>
        <v>0</v>
      </c>
      <c r="U31" s="50"/>
      <c r="V31" s="50"/>
      <c r="W31" s="35">
        <f t="shared" si="3"/>
        <v>0</v>
      </c>
      <c r="X31" s="35">
        <f t="shared" si="4"/>
        <v>580600</v>
      </c>
      <c r="Y31" s="50">
        <v>0</v>
      </c>
      <c r="Z31" s="50">
        <v>50</v>
      </c>
      <c r="AA31" s="50">
        <v>0</v>
      </c>
      <c r="AB31" s="50">
        <v>0</v>
      </c>
    </row>
    <row r="32" spans="1:28" s="3" customFormat="1" ht="27.75" customHeight="1" x14ac:dyDescent="0.2">
      <c r="A32" s="50"/>
      <c r="B32" s="103" t="s">
        <v>14</v>
      </c>
      <c r="C32" s="50">
        <v>939</v>
      </c>
      <c r="D32" s="50">
        <v>53</v>
      </c>
      <c r="E32" s="50" t="s">
        <v>1236</v>
      </c>
      <c r="F32" s="50">
        <v>2</v>
      </c>
      <c r="G32" s="50"/>
      <c r="H32" s="50">
        <v>1</v>
      </c>
      <c r="I32" s="50">
        <v>92</v>
      </c>
      <c r="J32" s="35">
        <f t="shared" si="0"/>
        <v>192</v>
      </c>
      <c r="K32" s="50">
        <v>400</v>
      </c>
      <c r="L32" s="35">
        <f t="shared" si="1"/>
        <v>76800</v>
      </c>
      <c r="M32" s="50">
        <v>2</v>
      </c>
      <c r="N32" s="50" t="s">
        <v>27</v>
      </c>
      <c r="O32" s="50" t="s">
        <v>16</v>
      </c>
      <c r="P32" s="50">
        <v>2</v>
      </c>
      <c r="Q32" s="50">
        <v>161</v>
      </c>
      <c r="R32" s="50"/>
      <c r="S32" s="50">
        <v>6400</v>
      </c>
      <c r="T32" s="35">
        <f t="shared" si="2"/>
        <v>1030400</v>
      </c>
      <c r="U32" s="50">
        <v>30</v>
      </c>
      <c r="V32" s="39">
        <f>T32*85%</f>
        <v>875840</v>
      </c>
      <c r="W32" s="35">
        <f t="shared" si="3"/>
        <v>154560</v>
      </c>
      <c r="X32" s="35">
        <f t="shared" si="4"/>
        <v>231360</v>
      </c>
      <c r="Y32" s="50">
        <v>0</v>
      </c>
      <c r="Z32" s="50">
        <v>50</v>
      </c>
      <c r="AA32" s="50">
        <v>0</v>
      </c>
      <c r="AB32" s="50">
        <v>0</v>
      </c>
    </row>
    <row r="33" spans="1:28" s="3" customFormat="1" ht="27.75" customHeight="1" x14ac:dyDescent="0.2">
      <c r="A33" s="50"/>
      <c r="B33" s="103" t="s">
        <v>14</v>
      </c>
      <c r="C33" s="50">
        <v>1411</v>
      </c>
      <c r="D33" s="50">
        <v>99</v>
      </c>
      <c r="E33" s="50" t="s">
        <v>1236</v>
      </c>
      <c r="F33" s="50">
        <v>1</v>
      </c>
      <c r="G33" s="50"/>
      <c r="H33" s="50">
        <v>1</v>
      </c>
      <c r="I33" s="50">
        <v>86</v>
      </c>
      <c r="J33" s="35">
        <f t="shared" si="0"/>
        <v>186</v>
      </c>
      <c r="K33" s="50">
        <v>150</v>
      </c>
      <c r="L33" s="35">
        <f t="shared" si="1"/>
        <v>27900</v>
      </c>
      <c r="M33" s="50">
        <v>1</v>
      </c>
      <c r="N33" s="50"/>
      <c r="O33" s="50"/>
      <c r="P33" s="50"/>
      <c r="Q33" s="50"/>
      <c r="R33" s="50"/>
      <c r="S33" s="50"/>
      <c r="T33" s="35">
        <f t="shared" si="2"/>
        <v>0</v>
      </c>
      <c r="U33" s="50"/>
      <c r="V33" s="50"/>
      <c r="W33" s="35">
        <f t="shared" si="3"/>
        <v>0</v>
      </c>
      <c r="X33" s="35">
        <f t="shared" si="4"/>
        <v>27900</v>
      </c>
      <c r="Y33" s="50">
        <v>0</v>
      </c>
      <c r="Z33" s="50">
        <v>50</v>
      </c>
      <c r="AA33" s="50">
        <v>0</v>
      </c>
      <c r="AB33" s="50">
        <v>0</v>
      </c>
    </row>
    <row r="34" spans="1:28" s="3" customFormat="1" ht="27.75" customHeight="1" x14ac:dyDescent="0.2">
      <c r="A34" s="50"/>
      <c r="B34" s="103" t="s">
        <v>14</v>
      </c>
      <c r="C34" s="50">
        <v>5031</v>
      </c>
      <c r="D34" s="50">
        <v>217</v>
      </c>
      <c r="E34" s="50" t="s">
        <v>1236</v>
      </c>
      <c r="F34" s="50">
        <v>1</v>
      </c>
      <c r="G34" s="50"/>
      <c r="H34" s="50">
        <v>2</v>
      </c>
      <c r="I34" s="50"/>
      <c r="J34" s="35">
        <f t="shared" si="0"/>
        <v>200</v>
      </c>
      <c r="K34" s="50">
        <v>150</v>
      </c>
      <c r="L34" s="35">
        <f t="shared" si="1"/>
        <v>30000</v>
      </c>
      <c r="M34" s="50">
        <v>1</v>
      </c>
      <c r="N34" s="50"/>
      <c r="O34" s="50"/>
      <c r="P34" s="50"/>
      <c r="Q34" s="50"/>
      <c r="R34" s="50"/>
      <c r="S34" s="50"/>
      <c r="T34" s="35">
        <f t="shared" si="2"/>
        <v>0</v>
      </c>
      <c r="U34" s="50"/>
      <c r="V34" s="50"/>
      <c r="W34" s="35">
        <f t="shared" si="3"/>
        <v>0</v>
      </c>
      <c r="X34" s="35">
        <f t="shared" si="4"/>
        <v>30000</v>
      </c>
      <c r="Y34" s="50">
        <v>0</v>
      </c>
      <c r="Z34" s="50">
        <v>50</v>
      </c>
      <c r="AA34" s="50">
        <v>0</v>
      </c>
      <c r="AB34" s="50">
        <v>0</v>
      </c>
    </row>
    <row r="35" spans="1:28" s="3" customFormat="1" ht="27.75" customHeight="1" x14ac:dyDescent="0.2">
      <c r="A35" s="50"/>
      <c r="B35" s="103" t="s">
        <v>14</v>
      </c>
      <c r="C35" s="50">
        <v>5030</v>
      </c>
      <c r="D35" s="50">
        <v>216</v>
      </c>
      <c r="E35" s="50" t="s">
        <v>1236</v>
      </c>
      <c r="F35" s="50">
        <v>1</v>
      </c>
      <c r="G35" s="50"/>
      <c r="H35" s="50">
        <v>2</v>
      </c>
      <c r="I35" s="50"/>
      <c r="J35" s="35">
        <f t="shared" si="0"/>
        <v>200</v>
      </c>
      <c r="K35" s="50">
        <v>150</v>
      </c>
      <c r="L35" s="35">
        <f t="shared" si="1"/>
        <v>30000</v>
      </c>
      <c r="M35" s="50">
        <v>1</v>
      </c>
      <c r="N35" s="50"/>
      <c r="O35" s="50"/>
      <c r="P35" s="50"/>
      <c r="Q35" s="50"/>
      <c r="R35" s="50"/>
      <c r="S35" s="50"/>
      <c r="T35" s="35">
        <f t="shared" si="2"/>
        <v>0</v>
      </c>
      <c r="U35" s="50"/>
      <c r="V35" s="50"/>
      <c r="W35" s="35">
        <f t="shared" si="3"/>
        <v>0</v>
      </c>
      <c r="X35" s="35">
        <f t="shared" si="4"/>
        <v>30000</v>
      </c>
      <c r="Y35" s="50">
        <v>0</v>
      </c>
      <c r="Z35" s="50">
        <v>50</v>
      </c>
      <c r="AA35" s="50">
        <v>0</v>
      </c>
      <c r="AB35" s="50">
        <v>0</v>
      </c>
    </row>
    <row r="36" spans="1:28" s="3" customFormat="1" ht="27.75" customHeight="1" x14ac:dyDescent="0.2">
      <c r="A36" s="50"/>
      <c r="B36" s="103" t="s">
        <v>14</v>
      </c>
      <c r="C36" s="50">
        <v>1532</v>
      </c>
      <c r="D36" s="50">
        <v>143</v>
      </c>
      <c r="E36" s="50" t="s">
        <v>1236</v>
      </c>
      <c r="F36" s="50">
        <v>1</v>
      </c>
      <c r="G36" s="50">
        <v>19</v>
      </c>
      <c r="H36" s="50">
        <v>1</v>
      </c>
      <c r="I36" s="50">
        <v>77</v>
      </c>
      <c r="J36" s="35">
        <f t="shared" si="0"/>
        <v>7777</v>
      </c>
      <c r="K36" s="50">
        <v>100</v>
      </c>
      <c r="L36" s="35">
        <f t="shared" si="1"/>
        <v>777700</v>
      </c>
      <c r="M36" s="50">
        <v>1</v>
      </c>
      <c r="N36" s="50"/>
      <c r="O36" s="50"/>
      <c r="P36" s="50"/>
      <c r="Q36" s="50"/>
      <c r="R36" s="50"/>
      <c r="S36" s="50"/>
      <c r="T36" s="35">
        <f t="shared" si="2"/>
        <v>0</v>
      </c>
      <c r="U36" s="50"/>
      <c r="V36" s="50"/>
      <c r="W36" s="35">
        <f t="shared" si="3"/>
        <v>0</v>
      </c>
      <c r="X36" s="35">
        <f t="shared" si="4"/>
        <v>777700</v>
      </c>
      <c r="Y36" s="50">
        <v>0</v>
      </c>
      <c r="Z36" s="50">
        <v>50</v>
      </c>
      <c r="AA36" s="50">
        <v>0</v>
      </c>
      <c r="AB36" s="50">
        <v>0</v>
      </c>
    </row>
    <row r="37" spans="1:28" s="3" customFormat="1" ht="27.75" customHeight="1" x14ac:dyDescent="0.2">
      <c r="A37" s="50"/>
      <c r="B37" s="103" t="s">
        <v>14</v>
      </c>
      <c r="C37" s="50">
        <v>1836</v>
      </c>
      <c r="D37" s="50">
        <v>152</v>
      </c>
      <c r="E37" s="50" t="s">
        <v>1236</v>
      </c>
      <c r="F37" s="50">
        <v>1</v>
      </c>
      <c r="G37" s="50">
        <v>9</v>
      </c>
      <c r="H37" s="50">
        <v>2</v>
      </c>
      <c r="I37" s="50">
        <v>39</v>
      </c>
      <c r="J37" s="35">
        <f t="shared" si="0"/>
        <v>3839</v>
      </c>
      <c r="K37" s="50">
        <v>150</v>
      </c>
      <c r="L37" s="35">
        <f t="shared" si="1"/>
        <v>575850</v>
      </c>
      <c r="M37" s="50">
        <v>1</v>
      </c>
      <c r="N37" s="50"/>
      <c r="O37" s="50"/>
      <c r="P37" s="50"/>
      <c r="Q37" s="50"/>
      <c r="R37" s="50"/>
      <c r="S37" s="50"/>
      <c r="T37" s="35">
        <f t="shared" si="2"/>
        <v>0</v>
      </c>
      <c r="U37" s="50"/>
      <c r="V37" s="50"/>
      <c r="W37" s="35">
        <f t="shared" si="3"/>
        <v>0</v>
      </c>
      <c r="X37" s="35">
        <f t="shared" si="4"/>
        <v>575850</v>
      </c>
      <c r="Y37" s="50">
        <v>0</v>
      </c>
      <c r="Z37" s="50">
        <v>50</v>
      </c>
      <c r="AA37" s="50">
        <v>0</v>
      </c>
      <c r="AB37" s="50">
        <v>0</v>
      </c>
    </row>
    <row r="38" spans="1:28" s="3" customFormat="1" ht="27.75" customHeight="1" x14ac:dyDescent="0.2">
      <c r="A38" s="50"/>
      <c r="B38" s="103" t="s">
        <v>14</v>
      </c>
      <c r="C38" s="50">
        <v>919</v>
      </c>
      <c r="D38" s="50">
        <v>33</v>
      </c>
      <c r="E38" s="50" t="s">
        <v>1237</v>
      </c>
      <c r="F38" s="50">
        <v>2</v>
      </c>
      <c r="G38" s="50"/>
      <c r="H38" s="50">
        <v>1</v>
      </c>
      <c r="I38" s="50">
        <v>96</v>
      </c>
      <c r="J38" s="35">
        <f t="shared" si="0"/>
        <v>196</v>
      </c>
      <c r="K38" s="50">
        <v>400</v>
      </c>
      <c r="L38" s="35">
        <f t="shared" si="1"/>
        <v>78400</v>
      </c>
      <c r="M38" s="50">
        <v>2</v>
      </c>
      <c r="N38" s="50" t="s">
        <v>27</v>
      </c>
      <c r="O38" s="50" t="s">
        <v>16</v>
      </c>
      <c r="P38" s="50">
        <v>2</v>
      </c>
      <c r="Q38" s="50">
        <v>171</v>
      </c>
      <c r="R38" s="50"/>
      <c r="S38" s="50">
        <v>6400</v>
      </c>
      <c r="T38" s="35">
        <f t="shared" si="2"/>
        <v>1094400</v>
      </c>
      <c r="U38" s="50">
        <v>15</v>
      </c>
      <c r="V38" s="39">
        <f>T38*50%</f>
        <v>547200</v>
      </c>
      <c r="W38" s="35">
        <f t="shared" si="3"/>
        <v>547200</v>
      </c>
      <c r="X38" s="35">
        <f t="shared" si="4"/>
        <v>625600</v>
      </c>
      <c r="Y38" s="50">
        <v>0</v>
      </c>
      <c r="Z38" s="50">
        <v>50</v>
      </c>
      <c r="AA38" s="50">
        <v>0</v>
      </c>
      <c r="AB38" s="50">
        <v>0</v>
      </c>
    </row>
    <row r="39" spans="1:28" s="3" customFormat="1" ht="27.75" customHeight="1" x14ac:dyDescent="0.2">
      <c r="A39" s="50"/>
      <c r="B39" s="103" t="s">
        <v>14</v>
      </c>
      <c r="C39" s="50">
        <v>5950</v>
      </c>
      <c r="D39" s="50">
        <v>254</v>
      </c>
      <c r="E39" s="50" t="s">
        <v>1237</v>
      </c>
      <c r="F39" s="50">
        <v>1</v>
      </c>
      <c r="G39" s="50">
        <v>5</v>
      </c>
      <c r="H39" s="50"/>
      <c r="I39" s="50">
        <v>53</v>
      </c>
      <c r="J39" s="35">
        <f t="shared" si="0"/>
        <v>2053</v>
      </c>
      <c r="K39" s="50">
        <v>150</v>
      </c>
      <c r="L39" s="35">
        <f t="shared" si="1"/>
        <v>307950</v>
      </c>
      <c r="M39" s="50">
        <v>1</v>
      </c>
      <c r="N39" s="50"/>
      <c r="O39" s="50"/>
      <c r="P39" s="50"/>
      <c r="Q39" s="50"/>
      <c r="R39" s="50"/>
      <c r="S39" s="50"/>
      <c r="T39" s="35">
        <f t="shared" si="2"/>
        <v>0</v>
      </c>
      <c r="U39" s="50"/>
      <c r="V39" s="50"/>
      <c r="W39" s="35">
        <f t="shared" si="3"/>
        <v>0</v>
      </c>
      <c r="X39" s="35">
        <f t="shared" si="4"/>
        <v>307950</v>
      </c>
      <c r="Y39" s="50">
        <v>0</v>
      </c>
      <c r="Z39" s="50">
        <v>50</v>
      </c>
      <c r="AA39" s="50">
        <v>0</v>
      </c>
      <c r="AB39" s="50">
        <v>0</v>
      </c>
    </row>
    <row r="40" spans="1:28" s="3" customFormat="1" ht="27.75" customHeight="1" x14ac:dyDescent="0.2">
      <c r="A40" s="50"/>
      <c r="B40" s="103" t="s">
        <v>14</v>
      </c>
      <c r="C40" s="50">
        <v>918</v>
      </c>
      <c r="D40" s="50">
        <v>32</v>
      </c>
      <c r="E40" s="50" t="s">
        <v>1238</v>
      </c>
      <c r="F40" s="50">
        <v>2</v>
      </c>
      <c r="G40" s="50"/>
      <c r="H40" s="50">
        <v>1</v>
      </c>
      <c r="I40" s="50">
        <v>32</v>
      </c>
      <c r="J40" s="35">
        <f t="shared" si="0"/>
        <v>132</v>
      </c>
      <c r="K40" s="50">
        <v>400</v>
      </c>
      <c r="L40" s="35">
        <f t="shared" si="1"/>
        <v>52800</v>
      </c>
      <c r="M40" s="50">
        <v>2</v>
      </c>
      <c r="N40" s="50" t="s">
        <v>27</v>
      </c>
      <c r="O40" s="50" t="s">
        <v>55</v>
      </c>
      <c r="P40" s="50">
        <v>2</v>
      </c>
      <c r="Q40" s="50">
        <v>147</v>
      </c>
      <c r="R40" s="50"/>
      <c r="S40" s="50">
        <v>6400</v>
      </c>
      <c r="T40" s="35">
        <f t="shared" si="2"/>
        <v>940800</v>
      </c>
      <c r="U40" s="50">
        <v>15</v>
      </c>
      <c r="V40" s="39">
        <f>T40*50%</f>
        <v>470400</v>
      </c>
      <c r="W40" s="35">
        <f t="shared" si="3"/>
        <v>470400</v>
      </c>
      <c r="X40" s="35">
        <f t="shared" si="4"/>
        <v>523200</v>
      </c>
      <c r="Y40" s="50">
        <v>0</v>
      </c>
      <c r="Z40" s="50">
        <v>50</v>
      </c>
      <c r="AA40" s="50">
        <v>0</v>
      </c>
      <c r="AB40" s="50">
        <v>0</v>
      </c>
    </row>
    <row r="41" spans="1:28" s="3" customFormat="1" ht="27.75" customHeight="1" x14ac:dyDescent="0.2">
      <c r="A41" s="50"/>
      <c r="B41" s="103" t="s">
        <v>338</v>
      </c>
      <c r="C41" s="50"/>
      <c r="D41" s="50"/>
      <c r="E41" s="50" t="s">
        <v>1238</v>
      </c>
      <c r="F41" s="50">
        <v>1</v>
      </c>
      <c r="G41" s="50">
        <v>6</v>
      </c>
      <c r="H41" s="50">
        <v>2</v>
      </c>
      <c r="I41" s="50">
        <v>2</v>
      </c>
      <c r="J41" s="35">
        <f t="shared" si="0"/>
        <v>2602</v>
      </c>
      <c r="K41" s="50">
        <v>75</v>
      </c>
      <c r="L41" s="35">
        <f t="shared" si="1"/>
        <v>195150</v>
      </c>
      <c r="M41" s="50">
        <v>1</v>
      </c>
      <c r="N41" s="50"/>
      <c r="O41" s="50"/>
      <c r="P41" s="50"/>
      <c r="Q41" s="50"/>
      <c r="R41" s="50"/>
      <c r="S41" s="50"/>
      <c r="T41" s="35">
        <f t="shared" si="2"/>
        <v>0</v>
      </c>
      <c r="U41" s="50"/>
      <c r="V41" s="50"/>
      <c r="W41" s="35">
        <f t="shared" si="3"/>
        <v>0</v>
      </c>
      <c r="X41" s="35">
        <f t="shared" si="4"/>
        <v>195150</v>
      </c>
      <c r="Y41" s="50">
        <v>0</v>
      </c>
      <c r="Z41" s="50">
        <v>0</v>
      </c>
      <c r="AA41" s="50">
        <v>195150</v>
      </c>
      <c r="AB41" s="50">
        <v>0.01</v>
      </c>
    </row>
    <row r="42" spans="1:28" s="3" customFormat="1" ht="27.75" customHeight="1" x14ac:dyDescent="0.2">
      <c r="A42" s="50"/>
      <c r="B42" s="103" t="s">
        <v>14</v>
      </c>
      <c r="C42" s="50">
        <v>3524</v>
      </c>
      <c r="D42" s="50">
        <v>131</v>
      </c>
      <c r="E42" s="50" t="s">
        <v>1238</v>
      </c>
      <c r="F42" s="50">
        <v>1</v>
      </c>
      <c r="G42" s="50">
        <v>15</v>
      </c>
      <c r="H42" s="50">
        <v>1</v>
      </c>
      <c r="I42" s="50">
        <v>84</v>
      </c>
      <c r="J42" s="35">
        <f t="shared" si="0"/>
        <v>6184</v>
      </c>
      <c r="K42" s="50">
        <v>75</v>
      </c>
      <c r="L42" s="35">
        <f t="shared" si="1"/>
        <v>463800</v>
      </c>
      <c r="M42" s="50">
        <v>1</v>
      </c>
      <c r="N42" s="50"/>
      <c r="O42" s="50"/>
      <c r="P42" s="50"/>
      <c r="Q42" s="50"/>
      <c r="R42" s="50"/>
      <c r="S42" s="50"/>
      <c r="T42" s="35">
        <f t="shared" si="2"/>
        <v>0</v>
      </c>
      <c r="U42" s="50"/>
      <c r="V42" s="50"/>
      <c r="W42" s="35">
        <f t="shared" si="3"/>
        <v>0</v>
      </c>
      <c r="X42" s="35">
        <f t="shared" si="4"/>
        <v>463800</v>
      </c>
      <c r="Y42" s="50">
        <v>0</v>
      </c>
      <c r="Z42" s="50">
        <v>50</v>
      </c>
      <c r="AA42" s="50">
        <v>0</v>
      </c>
      <c r="AB42" s="50">
        <v>0</v>
      </c>
    </row>
    <row r="43" spans="1:28" s="3" customFormat="1" ht="27.75" customHeight="1" x14ac:dyDescent="0.2">
      <c r="A43" s="50"/>
      <c r="B43" s="103" t="s">
        <v>14</v>
      </c>
      <c r="C43" s="50">
        <v>5020</v>
      </c>
      <c r="D43" s="50">
        <v>106</v>
      </c>
      <c r="E43" s="50" t="s">
        <v>1238</v>
      </c>
      <c r="F43" s="50">
        <v>1</v>
      </c>
      <c r="G43" s="50">
        <v>16</v>
      </c>
      <c r="H43" s="50">
        <v>2</v>
      </c>
      <c r="I43" s="50">
        <v>62</v>
      </c>
      <c r="J43" s="35">
        <f t="shared" si="0"/>
        <v>6662</v>
      </c>
      <c r="K43" s="50">
        <v>75</v>
      </c>
      <c r="L43" s="35">
        <f t="shared" si="1"/>
        <v>499650</v>
      </c>
      <c r="M43" s="50">
        <v>1</v>
      </c>
      <c r="N43" s="50"/>
      <c r="O43" s="50"/>
      <c r="P43" s="50"/>
      <c r="Q43" s="50"/>
      <c r="R43" s="50"/>
      <c r="S43" s="50"/>
      <c r="T43" s="35">
        <f t="shared" si="2"/>
        <v>0</v>
      </c>
      <c r="U43" s="50"/>
      <c r="V43" s="50"/>
      <c r="W43" s="35">
        <f t="shared" si="3"/>
        <v>0</v>
      </c>
      <c r="X43" s="35">
        <f t="shared" si="4"/>
        <v>499650</v>
      </c>
      <c r="Y43" s="50">
        <v>0</v>
      </c>
      <c r="Z43" s="50">
        <v>50</v>
      </c>
      <c r="AA43" s="50">
        <v>0</v>
      </c>
      <c r="AB43" s="50">
        <v>0</v>
      </c>
    </row>
    <row r="44" spans="1:28" s="3" customFormat="1" ht="27.75" customHeight="1" x14ac:dyDescent="0.2">
      <c r="A44" s="50"/>
      <c r="B44" s="103" t="s">
        <v>14</v>
      </c>
      <c r="C44" s="50">
        <v>4971</v>
      </c>
      <c r="D44" s="50">
        <v>101</v>
      </c>
      <c r="E44" s="50" t="s">
        <v>1239</v>
      </c>
      <c r="F44" s="50">
        <v>2</v>
      </c>
      <c r="G44" s="50">
        <v>1</v>
      </c>
      <c r="H44" s="50">
        <v>2</v>
      </c>
      <c r="I44" s="50">
        <v>53</v>
      </c>
      <c r="J44" s="35">
        <f t="shared" si="0"/>
        <v>653</v>
      </c>
      <c r="K44" s="50">
        <v>400</v>
      </c>
      <c r="L44" s="35">
        <f t="shared" si="1"/>
        <v>261200</v>
      </c>
      <c r="M44" s="50">
        <v>2</v>
      </c>
      <c r="N44" s="50" t="s">
        <v>27</v>
      </c>
      <c r="O44" s="50" t="s">
        <v>16</v>
      </c>
      <c r="P44" s="50">
        <v>2</v>
      </c>
      <c r="Q44" s="50">
        <v>171</v>
      </c>
      <c r="R44" s="50"/>
      <c r="S44" s="50">
        <v>6400</v>
      </c>
      <c r="T44" s="35">
        <f t="shared" si="2"/>
        <v>1094400</v>
      </c>
      <c r="U44" s="50">
        <v>20</v>
      </c>
      <c r="V44" s="39">
        <f>T44*75%</f>
        <v>820800</v>
      </c>
      <c r="W44" s="35">
        <f t="shared" si="3"/>
        <v>273600</v>
      </c>
      <c r="X44" s="35">
        <f t="shared" si="4"/>
        <v>534800</v>
      </c>
      <c r="Y44" s="50">
        <v>0</v>
      </c>
      <c r="Z44" s="50">
        <v>50</v>
      </c>
      <c r="AA44" s="50">
        <v>0</v>
      </c>
      <c r="AB44" s="50">
        <v>0</v>
      </c>
    </row>
    <row r="45" spans="1:28" s="3" customFormat="1" ht="27.75" customHeight="1" x14ac:dyDescent="0.2">
      <c r="A45" s="50"/>
      <c r="B45" s="103" t="s">
        <v>14</v>
      </c>
      <c r="C45" s="50">
        <v>4032</v>
      </c>
      <c r="D45" s="50">
        <v>192</v>
      </c>
      <c r="E45" s="50" t="s">
        <v>1239</v>
      </c>
      <c r="F45" s="50">
        <v>1</v>
      </c>
      <c r="G45" s="50">
        <v>11</v>
      </c>
      <c r="H45" s="50">
        <v>3</v>
      </c>
      <c r="I45" s="50">
        <v>98</v>
      </c>
      <c r="J45" s="35">
        <f t="shared" si="0"/>
        <v>4798</v>
      </c>
      <c r="K45" s="50">
        <v>100</v>
      </c>
      <c r="L45" s="35">
        <f t="shared" si="1"/>
        <v>479800</v>
      </c>
      <c r="M45" s="50">
        <v>1</v>
      </c>
      <c r="N45" s="50"/>
      <c r="O45" s="50"/>
      <c r="P45" s="50"/>
      <c r="Q45" s="50"/>
      <c r="R45" s="50"/>
      <c r="S45" s="50"/>
      <c r="T45" s="35">
        <f t="shared" si="2"/>
        <v>0</v>
      </c>
      <c r="U45" s="50"/>
      <c r="V45" s="50"/>
      <c r="W45" s="35">
        <f t="shared" si="3"/>
        <v>0</v>
      </c>
      <c r="X45" s="35">
        <f t="shared" si="4"/>
        <v>479800</v>
      </c>
      <c r="Y45" s="50">
        <v>0</v>
      </c>
      <c r="Z45" s="50">
        <v>50</v>
      </c>
      <c r="AA45" s="50">
        <v>0</v>
      </c>
      <c r="AB45" s="50">
        <v>0</v>
      </c>
    </row>
    <row r="46" spans="1:28" s="3" customFormat="1" ht="27.75" customHeight="1" x14ac:dyDescent="0.2">
      <c r="A46" s="50"/>
      <c r="B46" s="103" t="s">
        <v>14</v>
      </c>
      <c r="C46" s="50">
        <v>5021</v>
      </c>
      <c r="D46" s="50">
        <v>293</v>
      </c>
      <c r="E46" s="50" t="s">
        <v>1239</v>
      </c>
      <c r="F46" s="50">
        <v>1</v>
      </c>
      <c r="G46" s="50"/>
      <c r="H46" s="50">
        <v>1</v>
      </c>
      <c r="I46" s="50">
        <v>40</v>
      </c>
      <c r="J46" s="35">
        <f t="shared" si="0"/>
        <v>140</v>
      </c>
      <c r="K46" s="50">
        <v>75</v>
      </c>
      <c r="L46" s="35">
        <f t="shared" si="1"/>
        <v>10500</v>
      </c>
      <c r="M46" s="50">
        <v>1</v>
      </c>
      <c r="N46" s="50"/>
      <c r="O46" s="50"/>
      <c r="P46" s="50"/>
      <c r="Q46" s="50"/>
      <c r="R46" s="50"/>
      <c r="S46" s="50"/>
      <c r="T46" s="35">
        <f t="shared" si="2"/>
        <v>0</v>
      </c>
      <c r="U46" s="50"/>
      <c r="V46" s="50"/>
      <c r="W46" s="35">
        <f t="shared" si="3"/>
        <v>0</v>
      </c>
      <c r="X46" s="35">
        <f t="shared" si="4"/>
        <v>10500</v>
      </c>
      <c r="Y46" s="50">
        <v>0</v>
      </c>
      <c r="Z46" s="50">
        <v>50</v>
      </c>
      <c r="AA46" s="50">
        <v>0</v>
      </c>
      <c r="AB46" s="50">
        <v>0</v>
      </c>
    </row>
    <row r="47" spans="1:28" s="3" customFormat="1" ht="27.75" customHeight="1" x14ac:dyDescent="0.2">
      <c r="A47" s="50"/>
      <c r="B47" s="103" t="s">
        <v>14</v>
      </c>
      <c r="C47" s="50">
        <v>1321</v>
      </c>
      <c r="D47" s="50">
        <v>126</v>
      </c>
      <c r="E47" s="50" t="s">
        <v>1239</v>
      </c>
      <c r="F47" s="50">
        <v>1</v>
      </c>
      <c r="G47" s="50">
        <v>21</v>
      </c>
      <c r="H47" s="50"/>
      <c r="I47" s="50">
        <v>87</v>
      </c>
      <c r="J47" s="35">
        <f t="shared" si="0"/>
        <v>8487</v>
      </c>
      <c r="K47" s="50">
        <v>100</v>
      </c>
      <c r="L47" s="35">
        <f t="shared" si="1"/>
        <v>848700</v>
      </c>
      <c r="M47" s="50">
        <v>1</v>
      </c>
      <c r="N47" s="50"/>
      <c r="O47" s="50"/>
      <c r="P47" s="50"/>
      <c r="Q47" s="50"/>
      <c r="R47" s="50"/>
      <c r="S47" s="50"/>
      <c r="T47" s="35">
        <f t="shared" si="2"/>
        <v>0</v>
      </c>
      <c r="U47" s="50"/>
      <c r="V47" s="50"/>
      <c r="W47" s="35">
        <f t="shared" si="3"/>
        <v>0</v>
      </c>
      <c r="X47" s="35">
        <f t="shared" si="4"/>
        <v>848700</v>
      </c>
      <c r="Y47" s="50">
        <v>0</v>
      </c>
      <c r="Z47" s="50">
        <v>50</v>
      </c>
      <c r="AA47" s="50">
        <v>0</v>
      </c>
      <c r="AB47" s="50">
        <v>0</v>
      </c>
    </row>
    <row r="48" spans="1:28" s="3" customFormat="1" ht="27.75" customHeight="1" x14ac:dyDescent="0.2">
      <c r="A48" s="50"/>
      <c r="B48" s="103" t="s">
        <v>14</v>
      </c>
      <c r="C48" s="50">
        <v>5322</v>
      </c>
      <c r="D48" s="50">
        <v>223</v>
      </c>
      <c r="E48" s="50" t="s">
        <v>1239</v>
      </c>
      <c r="F48" s="50">
        <v>1</v>
      </c>
      <c r="G48" s="50">
        <v>1</v>
      </c>
      <c r="H48" s="50">
        <v>2</v>
      </c>
      <c r="I48" s="50">
        <v>45</v>
      </c>
      <c r="J48" s="35">
        <f t="shared" si="0"/>
        <v>645</v>
      </c>
      <c r="K48" s="50">
        <v>400</v>
      </c>
      <c r="L48" s="35">
        <f t="shared" si="1"/>
        <v>258000</v>
      </c>
      <c r="M48" s="50">
        <v>1</v>
      </c>
      <c r="N48" s="50"/>
      <c r="O48" s="50"/>
      <c r="P48" s="50"/>
      <c r="Q48" s="50"/>
      <c r="R48" s="50"/>
      <c r="S48" s="50"/>
      <c r="T48" s="35">
        <f t="shared" si="2"/>
        <v>0</v>
      </c>
      <c r="U48" s="50"/>
      <c r="V48" s="50"/>
      <c r="W48" s="35">
        <f t="shared" si="3"/>
        <v>0</v>
      </c>
      <c r="X48" s="35">
        <f t="shared" si="4"/>
        <v>258000</v>
      </c>
      <c r="Y48" s="50">
        <v>0</v>
      </c>
      <c r="Z48" s="50">
        <v>50</v>
      </c>
      <c r="AA48" s="50">
        <v>0</v>
      </c>
      <c r="AB48" s="50">
        <v>0</v>
      </c>
    </row>
    <row r="49" spans="1:28" s="3" customFormat="1" ht="27.75" customHeight="1" x14ac:dyDescent="0.2">
      <c r="A49" s="50"/>
      <c r="B49" s="103" t="s">
        <v>14</v>
      </c>
      <c r="C49" s="50">
        <v>4189</v>
      </c>
      <c r="D49" s="50">
        <v>50</v>
      </c>
      <c r="E49" s="50" t="s">
        <v>1240</v>
      </c>
      <c r="F49" s="50">
        <v>2</v>
      </c>
      <c r="G49" s="50"/>
      <c r="H49" s="50"/>
      <c r="I49" s="50">
        <v>68</v>
      </c>
      <c r="J49" s="35">
        <f t="shared" si="0"/>
        <v>68</v>
      </c>
      <c r="K49" s="50">
        <v>400</v>
      </c>
      <c r="L49" s="35">
        <f t="shared" si="1"/>
        <v>27200</v>
      </c>
      <c r="M49" s="50">
        <v>2</v>
      </c>
      <c r="N49" s="50" t="s">
        <v>27</v>
      </c>
      <c r="O49" s="50" t="s">
        <v>16</v>
      </c>
      <c r="P49" s="50">
        <v>2</v>
      </c>
      <c r="Q49" s="50">
        <v>192</v>
      </c>
      <c r="R49" s="50"/>
      <c r="S49" s="50">
        <v>6400</v>
      </c>
      <c r="T49" s="35">
        <f t="shared" si="2"/>
        <v>1228800</v>
      </c>
      <c r="U49" s="50">
        <v>20</v>
      </c>
      <c r="V49" s="39">
        <f>T49*75%</f>
        <v>921600</v>
      </c>
      <c r="W49" s="35">
        <f t="shared" si="3"/>
        <v>307200</v>
      </c>
      <c r="X49" s="35">
        <f t="shared" si="4"/>
        <v>334400</v>
      </c>
      <c r="Y49" s="50">
        <v>0</v>
      </c>
      <c r="Z49" s="50">
        <v>50</v>
      </c>
      <c r="AA49" s="50">
        <v>0</v>
      </c>
      <c r="AB49" s="50">
        <v>0</v>
      </c>
    </row>
    <row r="50" spans="1:28" s="3" customFormat="1" ht="27.75" customHeight="1" x14ac:dyDescent="0.2">
      <c r="A50" s="50"/>
      <c r="B50" s="103" t="s">
        <v>14</v>
      </c>
      <c r="C50" s="50">
        <v>1482</v>
      </c>
      <c r="D50" s="50">
        <v>131</v>
      </c>
      <c r="E50" s="50" t="s">
        <v>1240</v>
      </c>
      <c r="F50" s="50">
        <v>1</v>
      </c>
      <c r="G50" s="50">
        <v>12</v>
      </c>
      <c r="H50" s="50"/>
      <c r="I50" s="50">
        <v>55</v>
      </c>
      <c r="J50" s="35">
        <f t="shared" si="0"/>
        <v>4855</v>
      </c>
      <c r="K50" s="50">
        <v>75</v>
      </c>
      <c r="L50" s="35">
        <f t="shared" si="1"/>
        <v>364125</v>
      </c>
      <c r="M50" s="50">
        <v>1</v>
      </c>
      <c r="N50" s="50"/>
      <c r="O50" s="50"/>
      <c r="P50" s="50"/>
      <c r="Q50" s="50"/>
      <c r="R50" s="50"/>
      <c r="S50" s="50"/>
      <c r="T50" s="35">
        <f t="shared" si="2"/>
        <v>0</v>
      </c>
      <c r="U50" s="50"/>
      <c r="V50" s="50"/>
      <c r="W50" s="35">
        <f t="shared" si="3"/>
        <v>0</v>
      </c>
      <c r="X50" s="35">
        <f t="shared" si="4"/>
        <v>364125</v>
      </c>
      <c r="Y50" s="50">
        <v>0</v>
      </c>
      <c r="Z50" s="50">
        <v>50</v>
      </c>
      <c r="AA50" s="50">
        <v>0</v>
      </c>
      <c r="AB50" s="50">
        <v>0</v>
      </c>
    </row>
    <row r="51" spans="1:28" s="3" customFormat="1" ht="27.75" customHeight="1" x14ac:dyDescent="0.2">
      <c r="A51" s="50"/>
      <c r="B51" s="103" t="s">
        <v>14</v>
      </c>
      <c r="C51" s="50">
        <v>1839</v>
      </c>
      <c r="D51" s="50">
        <v>165</v>
      </c>
      <c r="E51" s="50" t="s">
        <v>1240</v>
      </c>
      <c r="F51" s="50">
        <v>1</v>
      </c>
      <c r="G51" s="50">
        <v>2</v>
      </c>
      <c r="H51" s="50">
        <v>2</v>
      </c>
      <c r="I51" s="50">
        <v>93</v>
      </c>
      <c r="J51" s="35">
        <f t="shared" si="0"/>
        <v>1093</v>
      </c>
      <c r="K51" s="50">
        <v>110</v>
      </c>
      <c r="L51" s="35">
        <f t="shared" si="1"/>
        <v>120230</v>
      </c>
      <c r="M51" s="50">
        <v>1</v>
      </c>
      <c r="N51" s="50"/>
      <c r="O51" s="50"/>
      <c r="P51" s="50"/>
      <c r="Q51" s="50"/>
      <c r="R51" s="50"/>
      <c r="S51" s="50"/>
      <c r="T51" s="35">
        <f t="shared" si="2"/>
        <v>0</v>
      </c>
      <c r="U51" s="50"/>
      <c r="V51" s="50"/>
      <c r="W51" s="35">
        <f t="shared" si="3"/>
        <v>0</v>
      </c>
      <c r="X51" s="35">
        <f t="shared" si="4"/>
        <v>120230</v>
      </c>
      <c r="Y51" s="50">
        <v>0</v>
      </c>
      <c r="Z51" s="50">
        <v>50</v>
      </c>
      <c r="AA51" s="50">
        <v>0</v>
      </c>
      <c r="AB51" s="50">
        <v>0</v>
      </c>
    </row>
    <row r="52" spans="1:28" s="3" customFormat="1" ht="27.75" customHeight="1" x14ac:dyDescent="0.2">
      <c r="A52" s="50"/>
      <c r="B52" s="103" t="s">
        <v>338</v>
      </c>
      <c r="C52" s="50"/>
      <c r="D52" s="50"/>
      <c r="E52" s="50" t="s">
        <v>1240</v>
      </c>
      <c r="F52" s="50">
        <v>1</v>
      </c>
      <c r="G52" s="50">
        <v>11</v>
      </c>
      <c r="H52" s="50"/>
      <c r="I52" s="50"/>
      <c r="J52" s="35">
        <f t="shared" si="0"/>
        <v>4400</v>
      </c>
      <c r="K52" s="50">
        <v>75</v>
      </c>
      <c r="L52" s="35">
        <f t="shared" si="1"/>
        <v>330000</v>
      </c>
      <c r="M52" s="50">
        <v>1</v>
      </c>
      <c r="N52" s="50"/>
      <c r="O52" s="50"/>
      <c r="P52" s="50"/>
      <c r="Q52" s="50"/>
      <c r="R52" s="50"/>
      <c r="S52" s="50"/>
      <c r="T52" s="35">
        <f t="shared" si="2"/>
        <v>0</v>
      </c>
      <c r="U52" s="50"/>
      <c r="V52" s="50"/>
      <c r="W52" s="35">
        <f t="shared" si="3"/>
        <v>0</v>
      </c>
      <c r="X52" s="35">
        <f t="shared" si="4"/>
        <v>330000</v>
      </c>
      <c r="Y52" s="50">
        <v>0</v>
      </c>
      <c r="Z52" s="50">
        <v>0</v>
      </c>
      <c r="AA52" s="50">
        <v>330000</v>
      </c>
      <c r="AB52" s="50">
        <v>0.01</v>
      </c>
    </row>
    <row r="53" spans="1:28" s="3" customFormat="1" ht="27.75" customHeight="1" x14ac:dyDescent="0.2">
      <c r="A53" s="50"/>
      <c r="B53" s="103" t="s">
        <v>14</v>
      </c>
      <c r="C53" s="50">
        <v>4245</v>
      </c>
      <c r="D53" s="50">
        <v>51</v>
      </c>
      <c r="E53" s="50" t="s">
        <v>1241</v>
      </c>
      <c r="F53" s="50">
        <v>2</v>
      </c>
      <c r="G53" s="50"/>
      <c r="H53" s="50"/>
      <c r="I53" s="50">
        <v>80</v>
      </c>
      <c r="J53" s="35">
        <f t="shared" si="0"/>
        <v>80</v>
      </c>
      <c r="K53" s="50">
        <v>400</v>
      </c>
      <c r="L53" s="35">
        <f t="shared" si="1"/>
        <v>32000</v>
      </c>
      <c r="M53" s="50">
        <v>2</v>
      </c>
      <c r="N53" s="50" t="s">
        <v>27</v>
      </c>
      <c r="O53" s="50" t="s">
        <v>55</v>
      </c>
      <c r="P53" s="50">
        <v>2</v>
      </c>
      <c r="Q53" s="50">
        <v>144</v>
      </c>
      <c r="R53" s="50"/>
      <c r="S53" s="50">
        <v>6400</v>
      </c>
      <c r="T53" s="35">
        <f t="shared" si="2"/>
        <v>921600</v>
      </c>
      <c r="U53" s="50">
        <v>10</v>
      </c>
      <c r="V53" s="39">
        <f>T53*10%</f>
        <v>92160</v>
      </c>
      <c r="W53" s="35">
        <f t="shared" si="3"/>
        <v>829440</v>
      </c>
      <c r="X53" s="35">
        <f t="shared" si="4"/>
        <v>861440</v>
      </c>
      <c r="Y53" s="50">
        <v>0</v>
      </c>
      <c r="Z53" s="50">
        <v>50</v>
      </c>
      <c r="AA53" s="50">
        <v>0</v>
      </c>
      <c r="AB53" s="50">
        <v>0</v>
      </c>
    </row>
    <row r="54" spans="1:28" s="3" customFormat="1" ht="27.75" customHeight="1" x14ac:dyDescent="0.2">
      <c r="A54" s="50"/>
      <c r="B54" s="103" t="s">
        <v>14</v>
      </c>
      <c r="C54" s="50">
        <v>921</v>
      </c>
      <c r="D54" s="50">
        <v>35</v>
      </c>
      <c r="E54" s="50" t="s">
        <v>1241</v>
      </c>
      <c r="F54" s="50">
        <v>1</v>
      </c>
      <c r="G54" s="50"/>
      <c r="H54" s="50"/>
      <c r="I54" s="50">
        <v>68</v>
      </c>
      <c r="J54" s="35">
        <f t="shared" si="0"/>
        <v>68</v>
      </c>
      <c r="K54" s="50">
        <v>75</v>
      </c>
      <c r="L54" s="35">
        <f t="shared" si="1"/>
        <v>5100</v>
      </c>
      <c r="M54" s="50">
        <v>1</v>
      </c>
      <c r="N54" s="50"/>
      <c r="O54" s="50"/>
      <c r="P54" s="50"/>
      <c r="Q54" s="50"/>
      <c r="R54" s="50"/>
      <c r="S54" s="50"/>
      <c r="T54" s="35">
        <f t="shared" si="2"/>
        <v>0</v>
      </c>
      <c r="U54" s="50"/>
      <c r="V54" s="50"/>
      <c r="W54" s="35">
        <f t="shared" si="3"/>
        <v>0</v>
      </c>
      <c r="X54" s="35">
        <f t="shared" si="4"/>
        <v>5100</v>
      </c>
      <c r="Y54" s="50">
        <v>0</v>
      </c>
      <c r="Z54" s="50">
        <v>50</v>
      </c>
      <c r="AA54" s="50">
        <v>0</v>
      </c>
      <c r="AB54" s="50">
        <v>0</v>
      </c>
    </row>
    <row r="55" spans="1:28" s="3" customFormat="1" ht="27.75" customHeight="1" x14ac:dyDescent="0.2">
      <c r="A55" s="50"/>
      <c r="B55" s="103" t="s">
        <v>14</v>
      </c>
      <c r="C55" s="50">
        <v>1320</v>
      </c>
      <c r="D55" s="50">
        <v>115</v>
      </c>
      <c r="E55" s="50" t="s">
        <v>1241</v>
      </c>
      <c r="F55" s="50">
        <v>1</v>
      </c>
      <c r="G55" s="50">
        <v>3</v>
      </c>
      <c r="H55" s="50">
        <v>2</v>
      </c>
      <c r="I55" s="50">
        <v>72</v>
      </c>
      <c r="J55" s="35">
        <f t="shared" si="0"/>
        <v>1472</v>
      </c>
      <c r="K55" s="50">
        <v>100</v>
      </c>
      <c r="L55" s="35">
        <f t="shared" si="1"/>
        <v>147200</v>
      </c>
      <c r="M55" s="50">
        <v>1</v>
      </c>
      <c r="N55" s="50"/>
      <c r="O55" s="50"/>
      <c r="P55" s="50"/>
      <c r="Q55" s="50"/>
      <c r="R55" s="50"/>
      <c r="S55" s="50"/>
      <c r="T55" s="35">
        <f t="shared" si="2"/>
        <v>0</v>
      </c>
      <c r="U55" s="50"/>
      <c r="V55" s="50"/>
      <c r="W55" s="35">
        <f t="shared" si="3"/>
        <v>0</v>
      </c>
      <c r="X55" s="35">
        <f t="shared" si="4"/>
        <v>147200</v>
      </c>
      <c r="Y55" s="50">
        <v>0</v>
      </c>
      <c r="Z55" s="50">
        <v>50</v>
      </c>
      <c r="AA55" s="50">
        <v>0</v>
      </c>
      <c r="AB55" s="50">
        <v>0</v>
      </c>
    </row>
    <row r="56" spans="1:28" s="3" customFormat="1" ht="27.75" customHeight="1" x14ac:dyDescent="0.2">
      <c r="A56" s="50"/>
      <c r="B56" s="103" t="s">
        <v>14</v>
      </c>
      <c r="C56" s="50">
        <v>938</v>
      </c>
      <c r="D56" s="50">
        <v>52</v>
      </c>
      <c r="E56" s="50" t="s">
        <v>1242</v>
      </c>
      <c r="F56" s="50">
        <v>2</v>
      </c>
      <c r="G56" s="50"/>
      <c r="H56" s="50">
        <v>1</v>
      </c>
      <c r="I56" s="50">
        <v>2</v>
      </c>
      <c r="J56" s="35">
        <f t="shared" si="0"/>
        <v>102</v>
      </c>
      <c r="K56" s="50">
        <v>400</v>
      </c>
      <c r="L56" s="35">
        <f t="shared" si="1"/>
        <v>40800</v>
      </c>
      <c r="M56" s="50">
        <v>2</v>
      </c>
      <c r="N56" s="50" t="s">
        <v>27</v>
      </c>
      <c r="O56" s="50" t="s">
        <v>16</v>
      </c>
      <c r="P56" s="50">
        <v>2</v>
      </c>
      <c r="Q56" s="50">
        <v>171</v>
      </c>
      <c r="R56" s="50"/>
      <c r="S56" s="50">
        <v>6400</v>
      </c>
      <c r="T56" s="35">
        <f t="shared" si="2"/>
        <v>1094400</v>
      </c>
      <c r="U56" s="50">
        <v>30</v>
      </c>
      <c r="V56" s="39">
        <f>T56*85%</f>
        <v>930240</v>
      </c>
      <c r="W56" s="35">
        <f t="shared" si="3"/>
        <v>164160</v>
      </c>
      <c r="X56" s="35">
        <f t="shared" si="4"/>
        <v>204960</v>
      </c>
      <c r="Y56" s="50">
        <v>0</v>
      </c>
      <c r="Z56" s="50">
        <v>50</v>
      </c>
      <c r="AA56" s="50">
        <v>0</v>
      </c>
      <c r="AB56" s="50">
        <v>0</v>
      </c>
    </row>
    <row r="57" spans="1:28" s="3" customFormat="1" ht="27.75" customHeight="1" x14ac:dyDescent="0.2">
      <c r="A57" s="50"/>
      <c r="B57" s="103" t="s">
        <v>14</v>
      </c>
      <c r="C57" s="50">
        <v>1452</v>
      </c>
      <c r="D57" s="50">
        <v>150</v>
      </c>
      <c r="E57" s="50" t="s">
        <v>1242</v>
      </c>
      <c r="F57" s="50">
        <v>1</v>
      </c>
      <c r="G57" s="50">
        <v>8</v>
      </c>
      <c r="H57" s="50">
        <v>2</v>
      </c>
      <c r="I57" s="50">
        <v>56</v>
      </c>
      <c r="J57" s="35">
        <f t="shared" si="0"/>
        <v>3456</v>
      </c>
      <c r="K57" s="50">
        <v>160</v>
      </c>
      <c r="L57" s="35">
        <f t="shared" si="1"/>
        <v>552960</v>
      </c>
      <c r="M57" s="50">
        <v>1</v>
      </c>
      <c r="N57" s="50"/>
      <c r="O57" s="50"/>
      <c r="P57" s="50"/>
      <c r="Q57" s="50"/>
      <c r="R57" s="50"/>
      <c r="S57" s="50"/>
      <c r="T57" s="35">
        <f t="shared" si="2"/>
        <v>0</v>
      </c>
      <c r="U57" s="50"/>
      <c r="V57" s="50"/>
      <c r="W57" s="35">
        <f t="shared" si="3"/>
        <v>0</v>
      </c>
      <c r="X57" s="35">
        <f t="shared" si="4"/>
        <v>552960</v>
      </c>
      <c r="Y57" s="50">
        <v>0</v>
      </c>
      <c r="Z57" s="50">
        <v>50</v>
      </c>
      <c r="AA57" s="50">
        <v>0</v>
      </c>
      <c r="AB57" s="50">
        <v>0</v>
      </c>
    </row>
    <row r="58" spans="1:28" s="3" customFormat="1" ht="27.75" customHeight="1" x14ac:dyDescent="0.2">
      <c r="A58" s="50"/>
      <c r="B58" s="103" t="s">
        <v>14</v>
      </c>
      <c r="C58" s="50">
        <v>1409</v>
      </c>
      <c r="D58" s="50">
        <v>92</v>
      </c>
      <c r="E58" s="50" t="s">
        <v>1242</v>
      </c>
      <c r="F58" s="50">
        <v>1</v>
      </c>
      <c r="G58" s="50">
        <v>3</v>
      </c>
      <c r="H58" s="50"/>
      <c r="I58" s="50">
        <v>35</v>
      </c>
      <c r="J58" s="35">
        <f t="shared" si="0"/>
        <v>1235</v>
      </c>
      <c r="K58" s="50">
        <v>100</v>
      </c>
      <c r="L58" s="35">
        <f t="shared" si="1"/>
        <v>123500</v>
      </c>
      <c r="M58" s="50">
        <v>1</v>
      </c>
      <c r="N58" s="50"/>
      <c r="O58" s="50"/>
      <c r="P58" s="50"/>
      <c r="Q58" s="50"/>
      <c r="R58" s="50"/>
      <c r="S58" s="50"/>
      <c r="T58" s="35">
        <f t="shared" si="2"/>
        <v>0</v>
      </c>
      <c r="U58" s="50"/>
      <c r="V58" s="50"/>
      <c r="W58" s="35">
        <f t="shared" si="3"/>
        <v>0</v>
      </c>
      <c r="X58" s="35">
        <f t="shared" si="4"/>
        <v>123500</v>
      </c>
      <c r="Y58" s="50">
        <v>0</v>
      </c>
      <c r="Z58" s="50">
        <v>50</v>
      </c>
      <c r="AA58" s="50">
        <v>0</v>
      </c>
      <c r="AB58" s="50">
        <v>0</v>
      </c>
    </row>
    <row r="59" spans="1:28" s="3" customFormat="1" ht="27.75" customHeight="1" x14ac:dyDescent="0.2">
      <c r="A59" s="50"/>
      <c r="B59" s="103" t="s">
        <v>14</v>
      </c>
      <c r="C59" s="50">
        <v>1531</v>
      </c>
      <c r="D59" s="50">
        <v>142</v>
      </c>
      <c r="E59" s="50" t="s">
        <v>1242</v>
      </c>
      <c r="F59" s="50">
        <v>1</v>
      </c>
      <c r="G59" s="50">
        <v>16</v>
      </c>
      <c r="H59" s="50"/>
      <c r="I59" s="50">
        <v>6</v>
      </c>
      <c r="J59" s="35">
        <f t="shared" si="0"/>
        <v>6406</v>
      </c>
      <c r="K59" s="50">
        <v>100</v>
      </c>
      <c r="L59" s="35">
        <f t="shared" si="1"/>
        <v>640600</v>
      </c>
      <c r="M59" s="50">
        <v>1</v>
      </c>
      <c r="N59" s="50"/>
      <c r="O59" s="50"/>
      <c r="P59" s="50"/>
      <c r="Q59" s="50"/>
      <c r="R59" s="50"/>
      <c r="S59" s="50"/>
      <c r="T59" s="35">
        <f t="shared" si="2"/>
        <v>0</v>
      </c>
      <c r="U59" s="50"/>
      <c r="V59" s="50"/>
      <c r="W59" s="35">
        <f t="shared" si="3"/>
        <v>0</v>
      </c>
      <c r="X59" s="35">
        <f t="shared" si="4"/>
        <v>640600</v>
      </c>
      <c r="Y59" s="50">
        <v>0</v>
      </c>
      <c r="Z59" s="50">
        <v>50</v>
      </c>
      <c r="AA59" s="50">
        <v>0</v>
      </c>
      <c r="AB59" s="50">
        <v>0</v>
      </c>
    </row>
    <row r="60" spans="1:28" s="3" customFormat="1" ht="27.75" customHeight="1" x14ac:dyDescent="0.2">
      <c r="A60" s="50"/>
      <c r="B60" s="103" t="s">
        <v>14</v>
      </c>
      <c r="C60" s="50">
        <v>955</v>
      </c>
      <c r="D60" s="50">
        <v>69</v>
      </c>
      <c r="E60" s="50" t="s">
        <v>1243</v>
      </c>
      <c r="F60" s="50">
        <v>2</v>
      </c>
      <c r="G60" s="50"/>
      <c r="H60" s="50">
        <v>2</v>
      </c>
      <c r="I60" s="50">
        <v>61</v>
      </c>
      <c r="J60" s="35">
        <f t="shared" si="0"/>
        <v>261</v>
      </c>
      <c r="K60" s="50">
        <v>75</v>
      </c>
      <c r="L60" s="35">
        <f t="shared" si="1"/>
        <v>19575</v>
      </c>
      <c r="M60" s="50">
        <v>2</v>
      </c>
      <c r="N60" s="50" t="s">
        <v>27</v>
      </c>
      <c r="O60" s="50" t="s">
        <v>16</v>
      </c>
      <c r="P60" s="50">
        <v>2</v>
      </c>
      <c r="Q60" s="50">
        <v>190</v>
      </c>
      <c r="R60" s="50"/>
      <c r="S60" s="50">
        <v>6400</v>
      </c>
      <c r="T60" s="35">
        <f t="shared" si="2"/>
        <v>1216000</v>
      </c>
      <c r="U60" s="50">
        <v>20</v>
      </c>
      <c r="V60" s="39">
        <f>T60*75%</f>
        <v>912000</v>
      </c>
      <c r="W60" s="35">
        <f t="shared" si="3"/>
        <v>304000</v>
      </c>
      <c r="X60" s="35">
        <f t="shared" si="4"/>
        <v>323575</v>
      </c>
      <c r="Y60" s="50">
        <v>0</v>
      </c>
      <c r="Z60" s="50">
        <v>50</v>
      </c>
      <c r="AA60" s="50">
        <v>0</v>
      </c>
      <c r="AB60" s="50">
        <v>0</v>
      </c>
    </row>
    <row r="61" spans="1:28" s="3" customFormat="1" ht="27.75" customHeight="1" x14ac:dyDescent="0.2">
      <c r="A61" s="50"/>
      <c r="B61" s="103" t="s">
        <v>14</v>
      </c>
      <c r="C61" s="50">
        <v>970</v>
      </c>
      <c r="D61" s="50">
        <v>87</v>
      </c>
      <c r="E61" s="50" t="s">
        <v>1243</v>
      </c>
      <c r="F61" s="50">
        <v>1</v>
      </c>
      <c r="G61" s="50">
        <v>9</v>
      </c>
      <c r="H61" s="50">
        <v>1</v>
      </c>
      <c r="I61" s="50">
        <v>95</v>
      </c>
      <c r="J61" s="35">
        <f t="shared" si="0"/>
        <v>3795</v>
      </c>
      <c r="K61" s="50">
        <v>350</v>
      </c>
      <c r="L61" s="35">
        <f t="shared" si="1"/>
        <v>1328250</v>
      </c>
      <c r="M61" s="50">
        <v>1</v>
      </c>
      <c r="N61" s="50"/>
      <c r="O61" s="50"/>
      <c r="P61" s="50"/>
      <c r="Q61" s="50"/>
      <c r="R61" s="50"/>
      <c r="S61" s="50"/>
      <c r="T61" s="35">
        <f t="shared" si="2"/>
        <v>0</v>
      </c>
      <c r="U61" s="50"/>
      <c r="V61" s="50"/>
      <c r="W61" s="35">
        <f t="shared" si="3"/>
        <v>0</v>
      </c>
      <c r="X61" s="35">
        <f t="shared" si="4"/>
        <v>1328250</v>
      </c>
      <c r="Y61" s="50">
        <v>0</v>
      </c>
      <c r="Z61" s="50">
        <v>50</v>
      </c>
      <c r="AA61" s="50">
        <v>0</v>
      </c>
      <c r="AB61" s="50">
        <v>0</v>
      </c>
    </row>
    <row r="62" spans="1:28" s="3" customFormat="1" ht="27.75" customHeight="1" x14ac:dyDescent="0.2">
      <c r="A62" s="50"/>
      <c r="B62" s="103" t="s">
        <v>14</v>
      </c>
      <c r="C62" s="50">
        <v>4967</v>
      </c>
      <c r="D62" s="50">
        <v>97</v>
      </c>
      <c r="E62" s="50" t="s">
        <v>1243</v>
      </c>
      <c r="F62" s="50">
        <v>1</v>
      </c>
      <c r="G62" s="50"/>
      <c r="H62" s="50">
        <v>2</v>
      </c>
      <c r="I62" s="50">
        <v>15</v>
      </c>
      <c r="J62" s="35">
        <f t="shared" si="0"/>
        <v>215</v>
      </c>
      <c r="K62" s="50">
        <v>400</v>
      </c>
      <c r="L62" s="35">
        <f t="shared" si="1"/>
        <v>86000</v>
      </c>
      <c r="M62" s="50">
        <v>1</v>
      </c>
      <c r="N62" s="50"/>
      <c r="O62" s="50"/>
      <c r="P62" s="50"/>
      <c r="Q62" s="50"/>
      <c r="R62" s="50"/>
      <c r="S62" s="50"/>
      <c r="T62" s="35">
        <f t="shared" si="2"/>
        <v>0</v>
      </c>
      <c r="U62" s="50"/>
      <c r="V62" s="50"/>
      <c r="W62" s="35">
        <f t="shared" si="3"/>
        <v>0</v>
      </c>
      <c r="X62" s="35">
        <f t="shared" si="4"/>
        <v>86000</v>
      </c>
      <c r="Y62" s="50">
        <v>0</v>
      </c>
      <c r="Z62" s="50">
        <v>50</v>
      </c>
      <c r="AA62" s="50">
        <v>0</v>
      </c>
      <c r="AB62" s="50">
        <v>0</v>
      </c>
    </row>
    <row r="63" spans="1:28" s="3" customFormat="1" ht="27.75" customHeight="1" x14ac:dyDescent="0.2">
      <c r="A63" s="50"/>
      <c r="B63" s="103" t="s">
        <v>14</v>
      </c>
      <c r="C63" s="50">
        <v>4969</v>
      </c>
      <c r="D63" s="50">
        <v>99</v>
      </c>
      <c r="E63" s="50" t="s">
        <v>1243</v>
      </c>
      <c r="F63" s="50">
        <v>1</v>
      </c>
      <c r="G63" s="50"/>
      <c r="H63" s="50">
        <v>2</v>
      </c>
      <c r="I63" s="50">
        <v>68</v>
      </c>
      <c r="J63" s="35">
        <f t="shared" si="0"/>
        <v>268</v>
      </c>
      <c r="K63" s="50">
        <v>400</v>
      </c>
      <c r="L63" s="35">
        <f t="shared" si="1"/>
        <v>107200</v>
      </c>
      <c r="M63" s="50">
        <v>1</v>
      </c>
      <c r="N63" s="50"/>
      <c r="O63" s="50"/>
      <c r="P63" s="50"/>
      <c r="Q63" s="50"/>
      <c r="R63" s="50"/>
      <c r="S63" s="50"/>
      <c r="T63" s="35">
        <f t="shared" si="2"/>
        <v>0</v>
      </c>
      <c r="U63" s="50"/>
      <c r="V63" s="50"/>
      <c r="W63" s="35">
        <f t="shared" si="3"/>
        <v>0</v>
      </c>
      <c r="X63" s="35">
        <f t="shared" si="4"/>
        <v>107200</v>
      </c>
      <c r="Y63" s="50">
        <v>0</v>
      </c>
      <c r="Z63" s="50">
        <v>50</v>
      </c>
      <c r="AA63" s="50">
        <v>0</v>
      </c>
      <c r="AB63" s="50">
        <v>0</v>
      </c>
    </row>
    <row r="64" spans="1:28" s="3" customFormat="1" ht="27.75" customHeight="1" x14ac:dyDescent="0.2">
      <c r="A64" s="50"/>
      <c r="B64" s="103" t="s">
        <v>14</v>
      </c>
      <c r="C64" s="50">
        <v>1251</v>
      </c>
      <c r="D64" s="50">
        <v>189</v>
      </c>
      <c r="E64" s="50" t="s">
        <v>1243</v>
      </c>
      <c r="F64" s="50">
        <v>1</v>
      </c>
      <c r="G64" s="50">
        <v>6</v>
      </c>
      <c r="H64" s="50">
        <v>2</v>
      </c>
      <c r="I64" s="50">
        <v>88</v>
      </c>
      <c r="J64" s="35">
        <f t="shared" si="0"/>
        <v>2688</v>
      </c>
      <c r="K64" s="50">
        <v>100</v>
      </c>
      <c r="L64" s="35">
        <f t="shared" si="1"/>
        <v>268800</v>
      </c>
      <c r="M64" s="50">
        <v>1</v>
      </c>
      <c r="N64" s="50"/>
      <c r="O64" s="50"/>
      <c r="P64" s="50"/>
      <c r="Q64" s="50"/>
      <c r="R64" s="50"/>
      <c r="S64" s="50"/>
      <c r="T64" s="35">
        <f t="shared" si="2"/>
        <v>0</v>
      </c>
      <c r="U64" s="50"/>
      <c r="V64" s="50"/>
      <c r="W64" s="35">
        <f t="shared" si="3"/>
        <v>0</v>
      </c>
      <c r="X64" s="35">
        <f t="shared" si="4"/>
        <v>268800</v>
      </c>
      <c r="Y64" s="50">
        <v>0</v>
      </c>
      <c r="Z64" s="50">
        <v>50</v>
      </c>
      <c r="AA64" s="50">
        <v>0</v>
      </c>
      <c r="AB64" s="50">
        <v>0</v>
      </c>
    </row>
    <row r="65" spans="1:28" s="3" customFormat="1" ht="27.75" customHeight="1" x14ac:dyDescent="0.2">
      <c r="A65" s="50"/>
      <c r="B65" s="103" t="s">
        <v>14</v>
      </c>
      <c r="C65" s="50">
        <v>4965</v>
      </c>
      <c r="D65" s="50">
        <v>95</v>
      </c>
      <c r="E65" s="50" t="s">
        <v>1243</v>
      </c>
      <c r="F65" s="50">
        <v>1</v>
      </c>
      <c r="G65" s="50">
        <v>1</v>
      </c>
      <c r="H65" s="50">
        <v>1</v>
      </c>
      <c r="I65" s="50">
        <v>23</v>
      </c>
      <c r="J65" s="35">
        <f t="shared" si="0"/>
        <v>523</v>
      </c>
      <c r="K65" s="50">
        <v>400</v>
      </c>
      <c r="L65" s="35">
        <f t="shared" si="1"/>
        <v>209200</v>
      </c>
      <c r="M65" s="50">
        <v>1</v>
      </c>
      <c r="N65" s="50"/>
      <c r="O65" s="50"/>
      <c r="P65" s="50"/>
      <c r="Q65" s="50"/>
      <c r="R65" s="50"/>
      <c r="S65" s="50"/>
      <c r="T65" s="35">
        <f t="shared" si="2"/>
        <v>0</v>
      </c>
      <c r="U65" s="50"/>
      <c r="V65" s="50"/>
      <c r="W65" s="35">
        <f t="shared" si="3"/>
        <v>0</v>
      </c>
      <c r="X65" s="35">
        <f t="shared" si="4"/>
        <v>209200</v>
      </c>
      <c r="Y65" s="50">
        <v>0</v>
      </c>
      <c r="Z65" s="50">
        <v>50</v>
      </c>
      <c r="AA65" s="50">
        <v>0</v>
      </c>
      <c r="AB65" s="50">
        <v>0</v>
      </c>
    </row>
    <row r="66" spans="1:28" s="3" customFormat="1" ht="27.75" customHeight="1" x14ac:dyDescent="0.2">
      <c r="A66" s="50"/>
      <c r="B66" s="103" t="s">
        <v>45</v>
      </c>
      <c r="C66" s="50">
        <v>1825</v>
      </c>
      <c r="D66" s="50">
        <v>248</v>
      </c>
      <c r="E66" s="50" t="s">
        <v>1243</v>
      </c>
      <c r="F66" s="50">
        <v>1</v>
      </c>
      <c r="G66" s="50">
        <v>17</v>
      </c>
      <c r="H66" s="50">
        <v>2</v>
      </c>
      <c r="I66" s="50">
        <v>20</v>
      </c>
      <c r="J66" s="35">
        <f t="shared" si="0"/>
        <v>7020</v>
      </c>
      <c r="K66" s="50">
        <v>75</v>
      </c>
      <c r="L66" s="35">
        <f t="shared" si="1"/>
        <v>526500</v>
      </c>
      <c r="M66" s="50">
        <v>1</v>
      </c>
      <c r="N66" s="50"/>
      <c r="O66" s="50"/>
      <c r="P66" s="50"/>
      <c r="Q66" s="50"/>
      <c r="R66" s="50"/>
      <c r="S66" s="50"/>
      <c r="T66" s="35">
        <f t="shared" si="2"/>
        <v>0</v>
      </c>
      <c r="U66" s="50"/>
      <c r="V66" s="50"/>
      <c r="W66" s="35">
        <f t="shared" si="3"/>
        <v>0</v>
      </c>
      <c r="X66" s="35">
        <f t="shared" si="4"/>
        <v>526500</v>
      </c>
      <c r="Y66" s="50">
        <v>0</v>
      </c>
      <c r="Z66" s="50">
        <v>0</v>
      </c>
      <c r="AA66" s="50">
        <v>526500</v>
      </c>
      <c r="AB66" s="50">
        <v>0.01</v>
      </c>
    </row>
    <row r="67" spans="1:28" s="3" customFormat="1" ht="27.75" customHeight="1" x14ac:dyDescent="0.2">
      <c r="A67" s="50"/>
      <c r="B67" s="103" t="s">
        <v>14</v>
      </c>
      <c r="C67" s="50">
        <v>943</v>
      </c>
      <c r="D67" s="50">
        <v>67</v>
      </c>
      <c r="E67" s="50" t="s">
        <v>1243</v>
      </c>
      <c r="F67" s="50">
        <v>1</v>
      </c>
      <c r="G67" s="50"/>
      <c r="H67" s="50"/>
      <c r="I67" s="50">
        <v>73</v>
      </c>
      <c r="J67" s="35">
        <f t="shared" si="0"/>
        <v>73</v>
      </c>
      <c r="K67" s="50">
        <v>75</v>
      </c>
      <c r="L67" s="35">
        <f t="shared" si="1"/>
        <v>5475</v>
      </c>
      <c r="M67" s="50">
        <v>1</v>
      </c>
      <c r="N67" s="50"/>
      <c r="O67" s="50"/>
      <c r="P67" s="50"/>
      <c r="Q67" s="50"/>
      <c r="R67" s="50"/>
      <c r="S67" s="50"/>
      <c r="T67" s="35">
        <f t="shared" si="2"/>
        <v>0</v>
      </c>
      <c r="U67" s="50"/>
      <c r="V67" s="50"/>
      <c r="W67" s="35">
        <f t="shared" si="3"/>
        <v>0</v>
      </c>
      <c r="X67" s="35">
        <f t="shared" si="4"/>
        <v>5475</v>
      </c>
      <c r="Y67" s="50">
        <v>0</v>
      </c>
      <c r="Z67" s="50">
        <v>50</v>
      </c>
      <c r="AA67" s="50">
        <v>0</v>
      </c>
      <c r="AB67" s="50">
        <v>0</v>
      </c>
    </row>
    <row r="68" spans="1:28" s="3" customFormat="1" ht="27.75" customHeight="1" x14ac:dyDescent="0.2">
      <c r="A68" s="50"/>
      <c r="B68" s="103" t="s">
        <v>14</v>
      </c>
      <c r="C68" s="50">
        <v>1295</v>
      </c>
      <c r="D68" s="50">
        <v>285</v>
      </c>
      <c r="E68" s="50" t="s">
        <v>1244</v>
      </c>
      <c r="F68" s="50">
        <v>2</v>
      </c>
      <c r="G68" s="50">
        <v>6</v>
      </c>
      <c r="H68" s="50"/>
      <c r="I68" s="50">
        <v>7</v>
      </c>
      <c r="J68" s="35">
        <f t="shared" si="0"/>
        <v>2407</v>
      </c>
      <c r="K68" s="50">
        <v>75</v>
      </c>
      <c r="L68" s="35">
        <f t="shared" si="1"/>
        <v>180525</v>
      </c>
      <c r="M68" s="50">
        <v>2</v>
      </c>
      <c r="N68" s="50" t="s">
        <v>27</v>
      </c>
      <c r="O68" s="50" t="s">
        <v>16</v>
      </c>
      <c r="P68" s="50">
        <v>2</v>
      </c>
      <c r="Q68" s="50">
        <v>102</v>
      </c>
      <c r="R68" s="50"/>
      <c r="S68" s="50">
        <v>6400</v>
      </c>
      <c r="T68" s="35">
        <f t="shared" si="2"/>
        <v>652800</v>
      </c>
      <c r="U68" s="50">
        <v>20</v>
      </c>
      <c r="V68" s="39">
        <f>T68*75%</f>
        <v>489600</v>
      </c>
      <c r="W68" s="35">
        <f t="shared" si="3"/>
        <v>163200</v>
      </c>
      <c r="X68" s="35">
        <f t="shared" si="4"/>
        <v>343725</v>
      </c>
      <c r="Y68" s="50">
        <v>0</v>
      </c>
      <c r="Z68" s="50">
        <v>50</v>
      </c>
      <c r="AA68" s="50">
        <v>0</v>
      </c>
      <c r="AB68" s="50">
        <v>0</v>
      </c>
    </row>
    <row r="69" spans="1:28" s="3" customFormat="1" ht="27.75" customHeight="1" x14ac:dyDescent="0.2">
      <c r="A69" s="50"/>
      <c r="B69" s="103" t="s">
        <v>14</v>
      </c>
      <c r="C69" s="50">
        <v>5028</v>
      </c>
      <c r="D69" s="50">
        <v>214</v>
      </c>
      <c r="E69" s="50" t="s">
        <v>1244</v>
      </c>
      <c r="F69" s="50">
        <v>1</v>
      </c>
      <c r="G69" s="50">
        <v>9</v>
      </c>
      <c r="H69" s="50"/>
      <c r="I69" s="50">
        <v>39</v>
      </c>
      <c r="J69" s="35">
        <f t="shared" si="0"/>
        <v>3639</v>
      </c>
      <c r="K69" s="50">
        <v>100</v>
      </c>
      <c r="L69" s="35">
        <f t="shared" si="1"/>
        <v>363900</v>
      </c>
      <c r="M69" s="50">
        <v>1</v>
      </c>
      <c r="N69" s="50"/>
      <c r="O69" s="50"/>
      <c r="P69" s="50"/>
      <c r="Q69" s="50"/>
      <c r="R69" s="50"/>
      <c r="S69" s="50"/>
      <c r="T69" s="35">
        <f t="shared" si="2"/>
        <v>0</v>
      </c>
      <c r="U69" s="50"/>
      <c r="V69" s="50"/>
      <c r="W69" s="35">
        <f t="shared" si="3"/>
        <v>0</v>
      </c>
      <c r="X69" s="35">
        <f t="shared" si="4"/>
        <v>363900</v>
      </c>
      <c r="Y69" s="50">
        <v>0</v>
      </c>
      <c r="Z69" s="50">
        <v>50</v>
      </c>
      <c r="AA69" s="50">
        <v>0</v>
      </c>
      <c r="AB69" s="50">
        <v>0</v>
      </c>
    </row>
    <row r="70" spans="1:28" s="3" customFormat="1" ht="27.75" customHeight="1" x14ac:dyDescent="0.2">
      <c r="A70" s="50"/>
      <c r="B70" s="103" t="s">
        <v>14</v>
      </c>
      <c r="C70" s="50">
        <v>5036</v>
      </c>
      <c r="D70" s="50">
        <v>103</v>
      </c>
      <c r="E70" s="50" t="s">
        <v>1245</v>
      </c>
      <c r="F70" s="50">
        <v>2</v>
      </c>
      <c r="G70" s="50"/>
      <c r="H70" s="50">
        <v>1</v>
      </c>
      <c r="I70" s="50">
        <v>5</v>
      </c>
      <c r="J70" s="35">
        <f t="shared" si="0"/>
        <v>105</v>
      </c>
      <c r="K70" s="50">
        <v>400</v>
      </c>
      <c r="L70" s="35">
        <f t="shared" si="1"/>
        <v>42000</v>
      </c>
      <c r="M70" s="50">
        <v>2</v>
      </c>
      <c r="N70" s="50" t="s">
        <v>27</v>
      </c>
      <c r="O70" s="50" t="s">
        <v>16</v>
      </c>
      <c r="P70" s="50">
        <v>2</v>
      </c>
      <c r="Q70" s="50">
        <v>98</v>
      </c>
      <c r="R70" s="50"/>
      <c r="S70" s="50">
        <v>6400</v>
      </c>
      <c r="T70" s="35">
        <f t="shared" si="2"/>
        <v>627200</v>
      </c>
      <c r="U70" s="50">
        <v>30</v>
      </c>
      <c r="V70" s="39">
        <f>T70*85%</f>
        <v>533120</v>
      </c>
      <c r="W70" s="35">
        <f t="shared" si="3"/>
        <v>94080</v>
      </c>
      <c r="X70" s="35">
        <f t="shared" si="4"/>
        <v>136080</v>
      </c>
      <c r="Y70" s="50">
        <v>0</v>
      </c>
      <c r="Z70" s="50">
        <v>50</v>
      </c>
      <c r="AA70" s="50">
        <v>0</v>
      </c>
      <c r="AB70" s="50">
        <v>0</v>
      </c>
    </row>
    <row r="71" spans="1:28" s="3" customFormat="1" ht="27.75" customHeight="1" x14ac:dyDescent="0.2">
      <c r="A71" s="50"/>
      <c r="B71" s="103" t="s">
        <v>14</v>
      </c>
      <c r="C71" s="50">
        <v>3496</v>
      </c>
      <c r="D71" s="50">
        <v>89</v>
      </c>
      <c r="E71" s="50" t="s">
        <v>1245</v>
      </c>
      <c r="F71" s="50">
        <v>1</v>
      </c>
      <c r="G71" s="50"/>
      <c r="H71" s="50">
        <v>2</v>
      </c>
      <c r="I71" s="50">
        <v>39</v>
      </c>
      <c r="J71" s="35">
        <f t="shared" si="0"/>
        <v>239</v>
      </c>
      <c r="K71" s="50">
        <v>75</v>
      </c>
      <c r="L71" s="35">
        <f t="shared" si="1"/>
        <v>17925</v>
      </c>
      <c r="M71" s="50">
        <v>1</v>
      </c>
      <c r="N71" s="50"/>
      <c r="O71" s="50"/>
      <c r="P71" s="50"/>
      <c r="Q71" s="50"/>
      <c r="R71" s="50"/>
      <c r="S71" s="50"/>
      <c r="T71" s="35">
        <f t="shared" si="2"/>
        <v>0</v>
      </c>
      <c r="U71" s="50"/>
      <c r="V71" s="50"/>
      <c r="W71" s="35">
        <f t="shared" si="3"/>
        <v>0</v>
      </c>
      <c r="X71" s="35">
        <f t="shared" si="4"/>
        <v>17925</v>
      </c>
      <c r="Y71" s="50">
        <v>0</v>
      </c>
      <c r="Z71" s="50">
        <v>50</v>
      </c>
      <c r="AA71" s="50">
        <v>0</v>
      </c>
      <c r="AB71" s="50">
        <v>0</v>
      </c>
    </row>
    <row r="72" spans="1:28" s="3" customFormat="1" ht="27.75" customHeight="1" x14ac:dyDescent="0.2">
      <c r="A72" s="50"/>
      <c r="B72" s="103" t="s">
        <v>14</v>
      </c>
      <c r="C72" s="50">
        <v>954</v>
      </c>
      <c r="D72" s="50">
        <v>68</v>
      </c>
      <c r="E72" s="50" t="s">
        <v>1245</v>
      </c>
      <c r="F72" s="50">
        <v>1</v>
      </c>
      <c r="G72" s="50"/>
      <c r="H72" s="50"/>
      <c r="I72" s="50">
        <v>75</v>
      </c>
      <c r="J72" s="35">
        <f t="shared" si="0"/>
        <v>75</v>
      </c>
      <c r="K72" s="50">
        <v>75</v>
      </c>
      <c r="L72" s="35">
        <f t="shared" si="1"/>
        <v>5625</v>
      </c>
      <c r="M72" s="50">
        <v>1</v>
      </c>
      <c r="N72" s="50"/>
      <c r="O72" s="50"/>
      <c r="P72" s="50"/>
      <c r="Q72" s="50"/>
      <c r="R72" s="50"/>
      <c r="S72" s="50"/>
      <c r="T72" s="35">
        <f t="shared" si="2"/>
        <v>0</v>
      </c>
      <c r="U72" s="50"/>
      <c r="V72" s="50"/>
      <c r="W72" s="35">
        <f t="shared" si="3"/>
        <v>0</v>
      </c>
      <c r="X72" s="35">
        <f t="shared" si="4"/>
        <v>5625</v>
      </c>
      <c r="Y72" s="50">
        <v>0</v>
      </c>
      <c r="Z72" s="50">
        <v>50</v>
      </c>
      <c r="AA72" s="50">
        <v>0</v>
      </c>
      <c r="AB72" s="50">
        <v>0</v>
      </c>
    </row>
    <row r="73" spans="1:28" s="3" customFormat="1" ht="27.75" customHeight="1" x14ac:dyDescent="0.2">
      <c r="A73" s="50"/>
      <c r="B73" s="103" t="s">
        <v>14</v>
      </c>
      <c r="C73" s="50">
        <v>1459</v>
      </c>
      <c r="D73" s="50">
        <v>93</v>
      </c>
      <c r="E73" s="50" t="s">
        <v>1245</v>
      </c>
      <c r="F73" s="50">
        <v>1</v>
      </c>
      <c r="G73" s="50"/>
      <c r="H73" s="50">
        <v>1</v>
      </c>
      <c r="I73" s="50">
        <v>47</v>
      </c>
      <c r="J73" s="35">
        <f t="shared" si="0"/>
        <v>147</v>
      </c>
      <c r="K73" s="50">
        <v>75</v>
      </c>
      <c r="L73" s="35">
        <f t="shared" si="1"/>
        <v>11025</v>
      </c>
      <c r="M73" s="50">
        <v>1</v>
      </c>
      <c r="N73" s="50"/>
      <c r="O73" s="50"/>
      <c r="P73" s="50"/>
      <c r="Q73" s="50"/>
      <c r="R73" s="50"/>
      <c r="S73" s="50"/>
      <c r="T73" s="35">
        <f t="shared" si="2"/>
        <v>0</v>
      </c>
      <c r="U73" s="50"/>
      <c r="V73" s="50"/>
      <c r="W73" s="35">
        <f t="shared" si="3"/>
        <v>0</v>
      </c>
      <c r="X73" s="35">
        <f t="shared" si="4"/>
        <v>11025</v>
      </c>
      <c r="Y73" s="50">
        <v>0</v>
      </c>
      <c r="Z73" s="50">
        <v>50</v>
      </c>
      <c r="AA73" s="50">
        <v>0</v>
      </c>
      <c r="AB73" s="50">
        <v>0</v>
      </c>
    </row>
    <row r="74" spans="1:28" s="3" customFormat="1" ht="27.75" customHeight="1" x14ac:dyDescent="0.2">
      <c r="A74" s="50"/>
      <c r="B74" s="103" t="s">
        <v>14</v>
      </c>
      <c r="C74" s="50">
        <v>5029</v>
      </c>
      <c r="D74" s="50">
        <v>215</v>
      </c>
      <c r="E74" s="50" t="s">
        <v>1245</v>
      </c>
      <c r="F74" s="50">
        <v>1</v>
      </c>
      <c r="G74" s="50">
        <v>11</v>
      </c>
      <c r="H74" s="50">
        <v>2</v>
      </c>
      <c r="I74" s="50">
        <v>68</v>
      </c>
      <c r="J74" s="35">
        <f t="shared" si="0"/>
        <v>4668</v>
      </c>
      <c r="K74" s="50">
        <v>100</v>
      </c>
      <c r="L74" s="35">
        <f t="shared" si="1"/>
        <v>466800</v>
      </c>
      <c r="M74" s="50">
        <v>1</v>
      </c>
      <c r="N74" s="50"/>
      <c r="O74" s="50"/>
      <c r="P74" s="50"/>
      <c r="Q74" s="50"/>
      <c r="R74" s="50"/>
      <c r="S74" s="50"/>
      <c r="T74" s="35">
        <f t="shared" si="2"/>
        <v>0</v>
      </c>
      <c r="U74" s="50"/>
      <c r="V74" s="50"/>
      <c r="W74" s="35">
        <f t="shared" si="3"/>
        <v>0</v>
      </c>
      <c r="X74" s="35">
        <f t="shared" si="4"/>
        <v>466800</v>
      </c>
      <c r="Y74" s="50">
        <v>0</v>
      </c>
      <c r="Z74" s="50">
        <v>50</v>
      </c>
      <c r="AA74" s="50">
        <v>0</v>
      </c>
      <c r="AB74" s="50">
        <v>0</v>
      </c>
    </row>
    <row r="75" spans="1:28" s="3" customFormat="1" ht="27.75" customHeight="1" x14ac:dyDescent="0.2">
      <c r="A75" s="50"/>
      <c r="B75" s="103" t="s">
        <v>14</v>
      </c>
      <c r="C75" s="50">
        <v>1298</v>
      </c>
      <c r="D75" s="50">
        <v>284</v>
      </c>
      <c r="E75" s="50" t="s">
        <v>1245</v>
      </c>
      <c r="F75" s="50">
        <v>1</v>
      </c>
      <c r="G75" s="50">
        <v>7</v>
      </c>
      <c r="H75" s="50"/>
      <c r="I75" s="50">
        <v>16</v>
      </c>
      <c r="J75" s="35">
        <f t="shared" si="0"/>
        <v>2816</v>
      </c>
      <c r="K75" s="50">
        <v>100</v>
      </c>
      <c r="L75" s="35">
        <f t="shared" si="1"/>
        <v>281600</v>
      </c>
      <c r="M75" s="50">
        <v>1</v>
      </c>
      <c r="N75" s="50"/>
      <c r="O75" s="50"/>
      <c r="P75" s="50"/>
      <c r="Q75" s="50"/>
      <c r="R75" s="50"/>
      <c r="S75" s="50"/>
      <c r="T75" s="35">
        <f t="shared" si="2"/>
        <v>0</v>
      </c>
      <c r="U75" s="50"/>
      <c r="V75" s="50"/>
      <c r="W75" s="35">
        <f t="shared" si="3"/>
        <v>0</v>
      </c>
      <c r="X75" s="35">
        <f t="shared" si="4"/>
        <v>281600</v>
      </c>
      <c r="Y75" s="50">
        <v>0</v>
      </c>
      <c r="Z75" s="50">
        <v>50</v>
      </c>
      <c r="AA75" s="50">
        <v>0</v>
      </c>
      <c r="AB75" s="50">
        <v>0</v>
      </c>
    </row>
    <row r="76" spans="1:28" s="3" customFormat="1" ht="27.75" customHeight="1" x14ac:dyDescent="0.2">
      <c r="A76" s="50"/>
      <c r="B76" s="103" t="s">
        <v>1246</v>
      </c>
      <c r="C76" s="50"/>
      <c r="D76" s="50"/>
      <c r="E76" s="50" t="s">
        <v>1245</v>
      </c>
      <c r="F76" s="50">
        <v>1</v>
      </c>
      <c r="G76" s="50">
        <v>5</v>
      </c>
      <c r="H76" s="50"/>
      <c r="I76" s="50"/>
      <c r="J76" s="35">
        <f t="shared" si="0"/>
        <v>2000</v>
      </c>
      <c r="K76" s="50">
        <v>75</v>
      </c>
      <c r="L76" s="35">
        <f t="shared" si="1"/>
        <v>150000</v>
      </c>
      <c r="M76" s="50">
        <v>1</v>
      </c>
      <c r="N76" s="50"/>
      <c r="O76" s="50"/>
      <c r="P76" s="50"/>
      <c r="Q76" s="50"/>
      <c r="R76" s="50"/>
      <c r="S76" s="50"/>
      <c r="T76" s="35">
        <f t="shared" si="2"/>
        <v>0</v>
      </c>
      <c r="U76" s="50"/>
      <c r="V76" s="50"/>
      <c r="W76" s="35">
        <f t="shared" si="3"/>
        <v>0</v>
      </c>
      <c r="X76" s="35">
        <f t="shared" si="4"/>
        <v>150000</v>
      </c>
      <c r="Y76" s="50">
        <v>0</v>
      </c>
      <c r="Z76" s="50">
        <v>0</v>
      </c>
      <c r="AA76" s="50">
        <v>150000</v>
      </c>
      <c r="AB76" s="50">
        <v>0.01</v>
      </c>
    </row>
    <row r="77" spans="1:28" s="3" customFormat="1" ht="27.75" customHeight="1" x14ac:dyDescent="0.2">
      <c r="A77" s="50"/>
      <c r="B77" s="103" t="s">
        <v>14</v>
      </c>
      <c r="C77" s="50">
        <v>943</v>
      </c>
      <c r="D77" s="50">
        <v>53</v>
      </c>
      <c r="E77" s="50" t="s">
        <v>1247</v>
      </c>
      <c r="F77" s="50">
        <v>2</v>
      </c>
      <c r="G77" s="50"/>
      <c r="H77" s="50">
        <v>1</v>
      </c>
      <c r="I77" s="50">
        <v>77</v>
      </c>
      <c r="J77" s="35">
        <f t="shared" si="0"/>
        <v>177</v>
      </c>
      <c r="K77" s="50">
        <v>400</v>
      </c>
      <c r="L77" s="35">
        <f t="shared" si="1"/>
        <v>70800</v>
      </c>
      <c r="M77" s="50">
        <v>2</v>
      </c>
      <c r="N77" s="50" t="s">
        <v>27</v>
      </c>
      <c r="O77" s="50" t="s">
        <v>16</v>
      </c>
      <c r="P77" s="50">
        <v>2</v>
      </c>
      <c r="Q77" s="50">
        <v>214</v>
      </c>
      <c r="R77" s="50"/>
      <c r="S77" s="50">
        <v>6400</v>
      </c>
      <c r="T77" s="35">
        <f t="shared" si="2"/>
        <v>1369600</v>
      </c>
      <c r="U77" s="50">
        <v>30</v>
      </c>
      <c r="V77" s="39">
        <f>T77*85%</f>
        <v>1164160</v>
      </c>
      <c r="W77" s="35">
        <f t="shared" si="3"/>
        <v>205440</v>
      </c>
      <c r="X77" s="35">
        <f t="shared" si="4"/>
        <v>276240</v>
      </c>
      <c r="Y77" s="50">
        <v>0</v>
      </c>
      <c r="Z77" s="50">
        <v>50</v>
      </c>
      <c r="AA77" s="50">
        <v>0</v>
      </c>
      <c r="AB77" s="50">
        <v>0</v>
      </c>
    </row>
    <row r="78" spans="1:28" s="3" customFormat="1" ht="27.75" customHeight="1" x14ac:dyDescent="0.2">
      <c r="A78" s="50"/>
      <c r="B78" s="103" t="s">
        <v>14</v>
      </c>
      <c r="C78" s="50">
        <v>1456</v>
      </c>
      <c r="D78" s="50">
        <v>155</v>
      </c>
      <c r="E78" s="50" t="s">
        <v>1247</v>
      </c>
      <c r="F78" s="50">
        <v>1</v>
      </c>
      <c r="G78" s="50">
        <v>8</v>
      </c>
      <c r="H78" s="50">
        <v>1</v>
      </c>
      <c r="I78" s="50">
        <v>43</v>
      </c>
      <c r="J78" s="35">
        <f t="shared" si="0"/>
        <v>3343</v>
      </c>
      <c r="K78" s="50">
        <v>290</v>
      </c>
      <c r="L78" s="35">
        <f t="shared" si="1"/>
        <v>969470</v>
      </c>
      <c r="M78" s="50">
        <v>1</v>
      </c>
      <c r="N78" s="50"/>
      <c r="O78" s="50"/>
      <c r="P78" s="50"/>
      <c r="Q78" s="50"/>
      <c r="R78" s="50"/>
      <c r="S78" s="50"/>
      <c r="T78" s="35">
        <f t="shared" si="2"/>
        <v>0</v>
      </c>
      <c r="U78" s="50"/>
      <c r="V78" s="50"/>
      <c r="W78" s="35">
        <f t="shared" si="3"/>
        <v>0</v>
      </c>
      <c r="X78" s="35">
        <f t="shared" si="4"/>
        <v>969470</v>
      </c>
      <c r="Y78" s="50">
        <v>0</v>
      </c>
      <c r="Z78" s="50">
        <v>50</v>
      </c>
      <c r="AA78" s="50">
        <v>0</v>
      </c>
      <c r="AB78" s="50">
        <v>0</v>
      </c>
    </row>
    <row r="79" spans="1:28" s="3" customFormat="1" ht="27.75" customHeight="1" x14ac:dyDescent="0.2">
      <c r="A79" s="50"/>
      <c r="B79" s="103" t="s">
        <v>14</v>
      </c>
      <c r="C79" s="50">
        <v>5320</v>
      </c>
      <c r="D79" s="50">
        <v>221</v>
      </c>
      <c r="E79" s="50" t="s">
        <v>1247</v>
      </c>
      <c r="F79" s="50">
        <v>1</v>
      </c>
      <c r="G79" s="50">
        <v>1</v>
      </c>
      <c r="H79" s="50">
        <v>2</v>
      </c>
      <c r="I79" s="50">
        <v>44</v>
      </c>
      <c r="J79" s="35">
        <f t="shared" si="0"/>
        <v>644</v>
      </c>
      <c r="K79" s="50">
        <v>290</v>
      </c>
      <c r="L79" s="35">
        <f t="shared" si="1"/>
        <v>186760</v>
      </c>
      <c r="M79" s="50">
        <v>1</v>
      </c>
      <c r="N79" s="50"/>
      <c r="O79" s="50"/>
      <c r="P79" s="50"/>
      <c r="Q79" s="50"/>
      <c r="R79" s="50"/>
      <c r="S79" s="50"/>
      <c r="T79" s="35">
        <f t="shared" si="2"/>
        <v>0</v>
      </c>
      <c r="U79" s="50"/>
      <c r="V79" s="50"/>
      <c r="W79" s="35">
        <f t="shared" si="3"/>
        <v>0</v>
      </c>
      <c r="X79" s="35">
        <f t="shared" si="4"/>
        <v>186760</v>
      </c>
      <c r="Y79" s="50">
        <v>0</v>
      </c>
      <c r="Z79" s="50">
        <v>50</v>
      </c>
      <c r="AA79" s="50">
        <v>0</v>
      </c>
      <c r="AB79" s="50">
        <v>0</v>
      </c>
    </row>
    <row r="80" spans="1:28" s="3" customFormat="1" ht="27.75" customHeight="1" x14ac:dyDescent="0.2">
      <c r="A80" s="50"/>
      <c r="B80" s="103" t="s">
        <v>14</v>
      </c>
      <c r="C80" s="50">
        <v>940</v>
      </c>
      <c r="D80" s="50">
        <v>54</v>
      </c>
      <c r="E80" s="50" t="s">
        <v>1248</v>
      </c>
      <c r="F80" s="50">
        <v>2</v>
      </c>
      <c r="G80" s="50"/>
      <c r="H80" s="50">
        <v>1</v>
      </c>
      <c r="I80" s="50">
        <v>11</v>
      </c>
      <c r="J80" s="35">
        <f t="shared" si="0"/>
        <v>111</v>
      </c>
      <c r="K80" s="50">
        <v>400</v>
      </c>
      <c r="L80" s="35">
        <f t="shared" si="1"/>
        <v>44400</v>
      </c>
      <c r="M80" s="50">
        <v>2</v>
      </c>
      <c r="N80" s="50" t="s">
        <v>27</v>
      </c>
      <c r="O80" s="50" t="s">
        <v>16</v>
      </c>
      <c r="P80" s="50">
        <v>2</v>
      </c>
      <c r="Q80" s="50">
        <v>232</v>
      </c>
      <c r="R80" s="50"/>
      <c r="S80" s="50">
        <v>6400</v>
      </c>
      <c r="T80" s="35">
        <f t="shared" si="2"/>
        <v>1484800</v>
      </c>
      <c r="U80" s="50">
        <v>20</v>
      </c>
      <c r="V80" s="39">
        <f>T80*75%</f>
        <v>1113600</v>
      </c>
      <c r="W80" s="35">
        <f t="shared" si="3"/>
        <v>371200</v>
      </c>
      <c r="X80" s="35">
        <f t="shared" si="4"/>
        <v>415600</v>
      </c>
      <c r="Y80" s="50">
        <v>0</v>
      </c>
      <c r="Z80" s="50">
        <v>50</v>
      </c>
      <c r="AA80" s="50">
        <v>0</v>
      </c>
      <c r="AB80" s="50">
        <v>0</v>
      </c>
    </row>
    <row r="81" spans="1:28" s="3" customFormat="1" ht="27.75" customHeight="1" x14ac:dyDescent="0.2">
      <c r="A81" s="50"/>
      <c r="B81" s="103" t="s">
        <v>14</v>
      </c>
      <c r="C81" s="50">
        <v>4966</v>
      </c>
      <c r="D81" s="50">
        <v>96</v>
      </c>
      <c r="E81" s="50" t="s">
        <v>1248</v>
      </c>
      <c r="F81" s="50">
        <v>1</v>
      </c>
      <c r="G81" s="50">
        <v>1</v>
      </c>
      <c r="H81" s="50"/>
      <c r="I81" s="50">
        <v>81</v>
      </c>
      <c r="J81" s="35">
        <f t="shared" si="0"/>
        <v>481</v>
      </c>
      <c r="K81" s="50">
        <v>400</v>
      </c>
      <c r="L81" s="35">
        <f t="shared" si="1"/>
        <v>192400</v>
      </c>
      <c r="M81" s="50">
        <v>1</v>
      </c>
      <c r="N81" s="50"/>
      <c r="O81" s="50"/>
      <c r="P81" s="50"/>
      <c r="Q81" s="50"/>
      <c r="R81" s="50"/>
      <c r="S81" s="50"/>
      <c r="T81" s="35">
        <f t="shared" si="2"/>
        <v>0</v>
      </c>
      <c r="U81" s="50"/>
      <c r="V81" s="50"/>
      <c r="W81" s="35">
        <f t="shared" si="3"/>
        <v>0</v>
      </c>
      <c r="X81" s="35">
        <f t="shared" si="4"/>
        <v>192400</v>
      </c>
      <c r="Y81" s="50">
        <v>0</v>
      </c>
      <c r="Z81" s="50">
        <v>50</v>
      </c>
      <c r="AA81" s="50">
        <v>0</v>
      </c>
      <c r="AB81" s="50">
        <v>0</v>
      </c>
    </row>
    <row r="82" spans="1:28" s="3" customFormat="1" ht="27.75" customHeight="1" x14ac:dyDescent="0.2">
      <c r="A82" s="50"/>
      <c r="B82" s="103" t="s">
        <v>14</v>
      </c>
      <c r="C82" s="50">
        <v>5321</v>
      </c>
      <c r="D82" s="50">
        <v>222</v>
      </c>
      <c r="E82" s="50" t="s">
        <v>1248</v>
      </c>
      <c r="F82" s="50">
        <v>1</v>
      </c>
      <c r="G82" s="50">
        <v>1</v>
      </c>
      <c r="H82" s="50">
        <v>2</v>
      </c>
      <c r="I82" s="50">
        <v>45</v>
      </c>
      <c r="J82" s="35">
        <f t="shared" si="0"/>
        <v>645</v>
      </c>
      <c r="K82" s="50">
        <v>400</v>
      </c>
      <c r="L82" s="35">
        <f t="shared" si="1"/>
        <v>258000</v>
      </c>
      <c r="M82" s="50">
        <v>1</v>
      </c>
      <c r="N82" s="50"/>
      <c r="O82" s="50"/>
      <c r="P82" s="50"/>
      <c r="Q82" s="50"/>
      <c r="R82" s="50"/>
      <c r="S82" s="50"/>
      <c r="T82" s="35">
        <f t="shared" si="2"/>
        <v>0</v>
      </c>
      <c r="U82" s="50"/>
      <c r="V82" s="50"/>
      <c r="W82" s="35">
        <f t="shared" si="3"/>
        <v>0</v>
      </c>
      <c r="X82" s="35">
        <f t="shared" si="4"/>
        <v>258000</v>
      </c>
      <c r="Y82" s="50">
        <v>0</v>
      </c>
      <c r="Z82" s="50">
        <v>50</v>
      </c>
      <c r="AA82" s="50">
        <v>0</v>
      </c>
      <c r="AB82" s="50">
        <v>0</v>
      </c>
    </row>
    <row r="83" spans="1:28" s="3" customFormat="1" ht="27.75" customHeight="1" x14ac:dyDescent="0.2">
      <c r="A83" s="50"/>
      <c r="B83" s="103" t="s">
        <v>14</v>
      </c>
      <c r="C83" s="50">
        <v>1488</v>
      </c>
      <c r="D83" s="50">
        <v>145</v>
      </c>
      <c r="E83" s="50" t="s">
        <v>1248</v>
      </c>
      <c r="F83" s="50">
        <v>1</v>
      </c>
      <c r="G83" s="50">
        <v>8</v>
      </c>
      <c r="H83" s="50">
        <v>1</v>
      </c>
      <c r="I83" s="50">
        <v>77</v>
      </c>
      <c r="J83" s="35">
        <f t="shared" si="0"/>
        <v>3377</v>
      </c>
      <c r="K83" s="50">
        <v>75</v>
      </c>
      <c r="L83" s="35">
        <f t="shared" si="1"/>
        <v>253275</v>
      </c>
      <c r="M83" s="50">
        <v>1</v>
      </c>
      <c r="N83" s="50"/>
      <c r="O83" s="50"/>
      <c r="P83" s="50"/>
      <c r="Q83" s="50"/>
      <c r="R83" s="50"/>
      <c r="S83" s="50"/>
      <c r="T83" s="35">
        <f t="shared" si="2"/>
        <v>0</v>
      </c>
      <c r="U83" s="50"/>
      <c r="V83" s="50"/>
      <c r="W83" s="35">
        <f t="shared" si="3"/>
        <v>0</v>
      </c>
      <c r="X83" s="35">
        <f t="shared" si="4"/>
        <v>253275</v>
      </c>
      <c r="Y83" s="50">
        <v>0</v>
      </c>
      <c r="Z83" s="50">
        <v>50</v>
      </c>
      <c r="AA83" s="50">
        <v>0</v>
      </c>
      <c r="AB83" s="50">
        <v>0</v>
      </c>
    </row>
    <row r="84" spans="1:28" s="3" customFormat="1" ht="27.75" customHeight="1" x14ac:dyDescent="0.2">
      <c r="A84" s="50"/>
      <c r="B84" s="103" t="s">
        <v>14</v>
      </c>
      <c r="C84" s="50">
        <v>1833</v>
      </c>
      <c r="D84" s="50">
        <v>107</v>
      </c>
      <c r="E84" s="50" t="s">
        <v>1248</v>
      </c>
      <c r="F84" s="50">
        <v>1</v>
      </c>
      <c r="G84" s="50">
        <v>11</v>
      </c>
      <c r="H84" s="50">
        <v>3</v>
      </c>
      <c r="I84" s="50">
        <v>98</v>
      </c>
      <c r="J84" s="35">
        <f t="shared" si="0"/>
        <v>4798</v>
      </c>
      <c r="K84" s="50">
        <v>75</v>
      </c>
      <c r="L84" s="35">
        <f t="shared" si="1"/>
        <v>359850</v>
      </c>
      <c r="M84" s="50">
        <v>1</v>
      </c>
      <c r="N84" s="50"/>
      <c r="O84" s="50"/>
      <c r="P84" s="50"/>
      <c r="Q84" s="50"/>
      <c r="R84" s="50"/>
      <c r="S84" s="50"/>
      <c r="T84" s="35">
        <f t="shared" si="2"/>
        <v>0</v>
      </c>
      <c r="U84" s="50"/>
      <c r="V84" s="50"/>
      <c r="W84" s="35">
        <f t="shared" si="3"/>
        <v>0</v>
      </c>
      <c r="X84" s="35">
        <f t="shared" si="4"/>
        <v>359850</v>
      </c>
      <c r="Y84" s="50">
        <v>0</v>
      </c>
      <c r="Z84" s="50">
        <v>50</v>
      </c>
      <c r="AA84" s="50">
        <v>0</v>
      </c>
      <c r="AB84" s="50">
        <v>0</v>
      </c>
    </row>
    <row r="85" spans="1:28" s="3" customFormat="1" ht="27.75" customHeight="1" x14ac:dyDescent="0.2">
      <c r="A85" s="50"/>
      <c r="B85" s="107" t="s">
        <v>14</v>
      </c>
      <c r="C85" s="50">
        <v>4034</v>
      </c>
      <c r="D85" s="50">
        <v>46</v>
      </c>
      <c r="E85" s="50" t="s">
        <v>1248</v>
      </c>
      <c r="F85" s="50">
        <v>1</v>
      </c>
      <c r="G85" s="50"/>
      <c r="H85" s="50">
        <v>1</v>
      </c>
      <c r="I85" s="50">
        <v>32</v>
      </c>
      <c r="J85" s="35">
        <f t="shared" si="0"/>
        <v>132</v>
      </c>
      <c r="K85" s="50">
        <v>430</v>
      </c>
      <c r="L85" s="35">
        <f t="shared" si="1"/>
        <v>56760</v>
      </c>
      <c r="M85" s="50">
        <v>1</v>
      </c>
      <c r="N85" s="50"/>
      <c r="O85" s="50"/>
      <c r="P85" s="50"/>
      <c r="Q85" s="50"/>
      <c r="R85" s="50"/>
      <c r="S85" s="50"/>
      <c r="T85" s="35">
        <f t="shared" si="2"/>
        <v>0</v>
      </c>
      <c r="U85" s="50"/>
      <c r="V85" s="50"/>
      <c r="W85" s="35">
        <f t="shared" si="3"/>
        <v>0</v>
      </c>
      <c r="X85" s="35">
        <f t="shared" si="4"/>
        <v>56760</v>
      </c>
      <c r="Y85" s="50">
        <v>0</v>
      </c>
      <c r="Z85" s="50">
        <v>50</v>
      </c>
      <c r="AA85" s="50">
        <v>0</v>
      </c>
      <c r="AB85" s="50">
        <v>0</v>
      </c>
    </row>
    <row r="86" spans="1:28" s="3" customFormat="1" ht="27.75" customHeight="1" x14ac:dyDescent="0.2">
      <c r="A86" s="50"/>
      <c r="B86" s="107" t="s">
        <v>14</v>
      </c>
      <c r="C86" s="50">
        <v>942</v>
      </c>
      <c r="D86" s="50">
        <v>56</v>
      </c>
      <c r="E86" s="50" t="s">
        <v>1249</v>
      </c>
      <c r="F86" s="50">
        <v>2</v>
      </c>
      <c r="G86" s="50"/>
      <c r="H86" s="50">
        <v>1</v>
      </c>
      <c r="I86" s="50">
        <v>5</v>
      </c>
      <c r="J86" s="35">
        <f t="shared" si="0"/>
        <v>105</v>
      </c>
      <c r="K86" s="50">
        <v>400</v>
      </c>
      <c r="L86" s="35">
        <f t="shared" si="1"/>
        <v>42000</v>
      </c>
      <c r="M86" s="50">
        <v>2</v>
      </c>
      <c r="N86" s="50" t="s">
        <v>27</v>
      </c>
      <c r="O86" s="50" t="s">
        <v>55</v>
      </c>
      <c r="P86" s="50">
        <v>2</v>
      </c>
      <c r="Q86" s="50">
        <v>108</v>
      </c>
      <c r="R86" s="50"/>
      <c r="S86" s="50">
        <v>6400</v>
      </c>
      <c r="T86" s="35">
        <f t="shared" si="2"/>
        <v>691200</v>
      </c>
      <c r="U86" s="50">
        <v>10</v>
      </c>
      <c r="V86" s="39">
        <f>T86*10%</f>
        <v>69120</v>
      </c>
      <c r="W86" s="35">
        <f t="shared" si="3"/>
        <v>622080</v>
      </c>
      <c r="X86" s="35">
        <f t="shared" si="4"/>
        <v>664080</v>
      </c>
      <c r="Y86" s="50">
        <v>0</v>
      </c>
      <c r="Z86" s="50">
        <v>50</v>
      </c>
      <c r="AA86" s="50">
        <v>0</v>
      </c>
      <c r="AB86" s="50">
        <v>0</v>
      </c>
    </row>
    <row r="87" spans="1:28" s="3" customFormat="1" ht="27.75" customHeight="1" x14ac:dyDescent="0.2">
      <c r="A87" s="50"/>
      <c r="B87" s="107" t="s">
        <v>14</v>
      </c>
      <c r="C87" s="50">
        <v>1353</v>
      </c>
      <c r="D87" s="50">
        <v>286</v>
      </c>
      <c r="E87" s="50" t="s">
        <v>1249</v>
      </c>
      <c r="F87" s="50">
        <v>1</v>
      </c>
      <c r="G87" s="50">
        <v>8</v>
      </c>
      <c r="H87" s="50">
        <v>3</v>
      </c>
      <c r="I87" s="50">
        <v>26</v>
      </c>
      <c r="J87" s="35">
        <f t="shared" si="0"/>
        <v>3526</v>
      </c>
      <c r="K87" s="50">
        <v>100</v>
      </c>
      <c r="L87" s="35">
        <f t="shared" si="1"/>
        <v>352600</v>
      </c>
      <c r="M87" s="50">
        <v>1</v>
      </c>
      <c r="N87" s="50"/>
      <c r="O87" s="50"/>
      <c r="P87" s="50"/>
      <c r="Q87" s="50"/>
      <c r="R87" s="50"/>
      <c r="S87" s="50"/>
      <c r="T87" s="35">
        <f t="shared" si="2"/>
        <v>0</v>
      </c>
      <c r="U87" s="50"/>
      <c r="V87" s="50"/>
      <c r="W87" s="35">
        <f t="shared" si="3"/>
        <v>0</v>
      </c>
      <c r="X87" s="35">
        <f t="shared" si="4"/>
        <v>352600</v>
      </c>
      <c r="Y87" s="50">
        <v>0</v>
      </c>
      <c r="Z87" s="50">
        <v>50</v>
      </c>
      <c r="AA87" s="50">
        <v>0</v>
      </c>
      <c r="AB87" s="50">
        <v>0</v>
      </c>
    </row>
    <row r="88" spans="1:28" s="3" customFormat="1" ht="27.75" customHeight="1" x14ac:dyDescent="0.2">
      <c r="A88" s="50"/>
      <c r="B88" s="107" t="s">
        <v>14</v>
      </c>
      <c r="C88" s="50">
        <v>5025</v>
      </c>
      <c r="D88" s="50">
        <v>211</v>
      </c>
      <c r="E88" s="50" t="s">
        <v>1249</v>
      </c>
      <c r="F88" s="50">
        <v>1</v>
      </c>
      <c r="G88" s="50">
        <v>9</v>
      </c>
      <c r="H88" s="50">
        <v>2</v>
      </c>
      <c r="I88" s="50">
        <v>39</v>
      </c>
      <c r="J88" s="35">
        <f t="shared" si="0"/>
        <v>3839</v>
      </c>
      <c r="K88" s="50">
        <v>160</v>
      </c>
      <c r="L88" s="35">
        <f t="shared" si="1"/>
        <v>614240</v>
      </c>
      <c r="M88" s="50">
        <v>1</v>
      </c>
      <c r="N88" s="50"/>
      <c r="O88" s="50"/>
      <c r="P88" s="50"/>
      <c r="Q88" s="50"/>
      <c r="R88" s="50"/>
      <c r="S88" s="50"/>
      <c r="T88" s="35">
        <f t="shared" si="2"/>
        <v>0</v>
      </c>
      <c r="U88" s="50"/>
      <c r="V88" s="50"/>
      <c r="W88" s="35">
        <f t="shared" si="3"/>
        <v>0</v>
      </c>
      <c r="X88" s="35">
        <f t="shared" si="4"/>
        <v>614240</v>
      </c>
      <c r="Y88" s="50">
        <v>0</v>
      </c>
      <c r="Z88" s="50">
        <v>50</v>
      </c>
      <c r="AA88" s="50">
        <v>0</v>
      </c>
      <c r="AB88" s="50">
        <v>0</v>
      </c>
    </row>
    <row r="89" spans="1:28" s="3" customFormat="1" ht="27.75" customHeight="1" x14ac:dyDescent="0.2">
      <c r="A89" s="50"/>
      <c r="B89" s="107" t="s">
        <v>14</v>
      </c>
      <c r="C89" s="50">
        <v>945</v>
      </c>
      <c r="D89" s="50">
        <v>59</v>
      </c>
      <c r="E89" s="50" t="s">
        <v>1250</v>
      </c>
      <c r="F89" s="50">
        <v>2</v>
      </c>
      <c r="G89" s="50"/>
      <c r="H89" s="50">
        <v>2</v>
      </c>
      <c r="I89" s="50">
        <v>6</v>
      </c>
      <c r="J89" s="35">
        <f t="shared" si="0"/>
        <v>206</v>
      </c>
      <c r="K89" s="50">
        <v>400</v>
      </c>
      <c r="L89" s="35">
        <f t="shared" si="1"/>
        <v>82400</v>
      </c>
      <c r="M89" s="50">
        <v>2</v>
      </c>
      <c r="N89" s="50" t="s">
        <v>27</v>
      </c>
      <c r="O89" s="50" t="s">
        <v>16</v>
      </c>
      <c r="P89" s="50">
        <v>2</v>
      </c>
      <c r="Q89" s="50">
        <v>192</v>
      </c>
      <c r="R89" s="50"/>
      <c r="S89" s="50">
        <v>6400</v>
      </c>
      <c r="T89" s="35">
        <f t="shared" si="2"/>
        <v>1228800</v>
      </c>
      <c r="U89" s="50">
        <v>20</v>
      </c>
      <c r="V89" s="39">
        <f>T89*75%</f>
        <v>921600</v>
      </c>
      <c r="W89" s="35">
        <f t="shared" si="3"/>
        <v>307200</v>
      </c>
      <c r="X89" s="35">
        <f t="shared" si="4"/>
        <v>389600</v>
      </c>
      <c r="Y89" s="50">
        <v>0</v>
      </c>
      <c r="Z89" s="50">
        <v>50</v>
      </c>
      <c r="AA89" s="50">
        <v>0</v>
      </c>
      <c r="AB89" s="50">
        <v>0</v>
      </c>
    </row>
    <row r="90" spans="1:28" s="3" customFormat="1" ht="27.75" customHeight="1" x14ac:dyDescent="0.2">
      <c r="A90" s="50"/>
      <c r="B90" s="107" t="s">
        <v>14</v>
      </c>
      <c r="C90" s="50">
        <v>1039</v>
      </c>
      <c r="D90" s="50">
        <v>68</v>
      </c>
      <c r="E90" s="50" t="s">
        <v>1250</v>
      </c>
      <c r="F90" s="50">
        <v>1</v>
      </c>
      <c r="G90" s="50">
        <v>3</v>
      </c>
      <c r="H90" s="50">
        <v>1</v>
      </c>
      <c r="I90" s="50">
        <v>21</v>
      </c>
      <c r="J90" s="35">
        <f t="shared" si="0"/>
        <v>1321</v>
      </c>
      <c r="K90" s="50">
        <v>75</v>
      </c>
      <c r="L90" s="35">
        <f t="shared" si="1"/>
        <v>99075</v>
      </c>
      <c r="M90" s="50">
        <v>1</v>
      </c>
      <c r="N90" s="50"/>
      <c r="O90" s="50"/>
      <c r="P90" s="50"/>
      <c r="Q90" s="50"/>
      <c r="R90" s="50"/>
      <c r="S90" s="50"/>
      <c r="T90" s="35">
        <f t="shared" si="2"/>
        <v>0</v>
      </c>
      <c r="U90" s="50"/>
      <c r="V90" s="50"/>
      <c r="W90" s="35">
        <f t="shared" si="3"/>
        <v>0</v>
      </c>
      <c r="X90" s="35">
        <f t="shared" si="4"/>
        <v>99075</v>
      </c>
      <c r="Y90" s="50">
        <v>0</v>
      </c>
      <c r="Z90" s="50">
        <v>50</v>
      </c>
      <c r="AA90" s="50">
        <v>0</v>
      </c>
      <c r="AB90" s="50">
        <v>0</v>
      </c>
    </row>
    <row r="91" spans="1:28" s="3" customFormat="1" ht="27.75" customHeight="1" x14ac:dyDescent="0.2">
      <c r="A91" s="50"/>
      <c r="B91" s="107" t="s">
        <v>14</v>
      </c>
      <c r="C91" s="50">
        <v>1832</v>
      </c>
      <c r="D91" s="50">
        <v>81</v>
      </c>
      <c r="E91" s="50" t="s">
        <v>1250</v>
      </c>
      <c r="F91" s="50">
        <v>1</v>
      </c>
      <c r="G91" s="50">
        <v>3</v>
      </c>
      <c r="H91" s="50"/>
      <c r="I91" s="50">
        <v>8</v>
      </c>
      <c r="J91" s="35">
        <f t="shared" si="0"/>
        <v>1208</v>
      </c>
      <c r="K91" s="50">
        <v>130</v>
      </c>
      <c r="L91" s="35">
        <f t="shared" si="1"/>
        <v>157040</v>
      </c>
      <c r="M91" s="50">
        <v>1</v>
      </c>
      <c r="N91" s="50"/>
      <c r="O91" s="50"/>
      <c r="P91" s="50"/>
      <c r="Q91" s="50"/>
      <c r="R91" s="50"/>
      <c r="S91" s="50"/>
      <c r="T91" s="35">
        <f t="shared" si="2"/>
        <v>0</v>
      </c>
      <c r="U91" s="50"/>
      <c r="V91" s="50"/>
      <c r="W91" s="35">
        <f t="shared" si="3"/>
        <v>0</v>
      </c>
      <c r="X91" s="35">
        <f t="shared" si="4"/>
        <v>157040</v>
      </c>
      <c r="Y91" s="50">
        <v>0</v>
      </c>
      <c r="Z91" s="50">
        <v>50</v>
      </c>
      <c r="AA91" s="50">
        <v>0</v>
      </c>
      <c r="AB91" s="50">
        <v>0</v>
      </c>
    </row>
    <row r="92" spans="1:28" s="3" customFormat="1" ht="27.75" customHeight="1" x14ac:dyDescent="0.2">
      <c r="A92" s="50"/>
      <c r="B92" s="107" t="s">
        <v>14</v>
      </c>
      <c r="C92" s="50">
        <v>4190</v>
      </c>
      <c r="D92" s="50">
        <v>188</v>
      </c>
      <c r="E92" s="50" t="s">
        <v>1250</v>
      </c>
      <c r="F92" s="50">
        <v>1</v>
      </c>
      <c r="G92" s="50">
        <v>5</v>
      </c>
      <c r="H92" s="50">
        <v>3</v>
      </c>
      <c r="I92" s="50">
        <v>58</v>
      </c>
      <c r="J92" s="35">
        <f t="shared" si="0"/>
        <v>2358</v>
      </c>
      <c r="K92" s="50">
        <v>75</v>
      </c>
      <c r="L92" s="35">
        <f t="shared" si="1"/>
        <v>176850</v>
      </c>
      <c r="M92" s="50">
        <v>1</v>
      </c>
      <c r="N92" s="50"/>
      <c r="O92" s="50"/>
      <c r="P92" s="50"/>
      <c r="Q92" s="50"/>
      <c r="R92" s="50"/>
      <c r="S92" s="50"/>
      <c r="T92" s="35">
        <f t="shared" si="2"/>
        <v>0</v>
      </c>
      <c r="U92" s="50"/>
      <c r="V92" s="50"/>
      <c r="W92" s="35">
        <f t="shared" si="3"/>
        <v>0</v>
      </c>
      <c r="X92" s="35">
        <f t="shared" si="4"/>
        <v>176850</v>
      </c>
      <c r="Y92" s="50">
        <v>0</v>
      </c>
      <c r="Z92" s="50">
        <v>50</v>
      </c>
      <c r="AA92" s="50">
        <v>0</v>
      </c>
      <c r="AB92" s="50">
        <v>0</v>
      </c>
    </row>
    <row r="93" spans="1:28" s="3" customFormat="1" ht="27.75" customHeight="1" x14ac:dyDescent="0.2">
      <c r="A93" s="50"/>
      <c r="B93" s="107" t="s">
        <v>14</v>
      </c>
      <c r="C93" s="50">
        <v>5484</v>
      </c>
      <c r="D93" s="50">
        <v>152</v>
      </c>
      <c r="E93" s="50" t="s">
        <v>1250</v>
      </c>
      <c r="F93" s="50">
        <v>1</v>
      </c>
      <c r="G93" s="50">
        <v>5</v>
      </c>
      <c r="H93" s="50">
        <v>3</v>
      </c>
      <c r="I93" s="50">
        <v>64</v>
      </c>
      <c r="J93" s="35">
        <f t="shared" si="0"/>
        <v>2364</v>
      </c>
      <c r="K93" s="50">
        <v>100</v>
      </c>
      <c r="L93" s="35">
        <f t="shared" si="1"/>
        <v>236400</v>
      </c>
      <c r="M93" s="50">
        <v>1</v>
      </c>
      <c r="N93" s="50"/>
      <c r="O93" s="50"/>
      <c r="P93" s="50"/>
      <c r="Q93" s="50"/>
      <c r="R93" s="50"/>
      <c r="S93" s="50"/>
      <c r="T93" s="35">
        <f t="shared" si="2"/>
        <v>0</v>
      </c>
      <c r="U93" s="50"/>
      <c r="V93" s="50"/>
      <c r="W93" s="35">
        <f t="shared" si="3"/>
        <v>0</v>
      </c>
      <c r="X93" s="35">
        <f t="shared" si="4"/>
        <v>236400</v>
      </c>
      <c r="Y93" s="50">
        <v>0</v>
      </c>
      <c r="Z93" s="50">
        <v>50</v>
      </c>
      <c r="AA93" s="50">
        <v>0</v>
      </c>
      <c r="AB93" s="50">
        <v>0</v>
      </c>
    </row>
    <row r="94" spans="1:28" s="3" customFormat="1" ht="27.75" customHeight="1" x14ac:dyDescent="0.2">
      <c r="A94" s="50"/>
      <c r="B94" s="107" t="s">
        <v>14</v>
      </c>
      <c r="C94" s="50">
        <v>5939</v>
      </c>
      <c r="D94" s="50">
        <v>263</v>
      </c>
      <c r="E94" s="50" t="s">
        <v>1250</v>
      </c>
      <c r="F94" s="50">
        <v>1</v>
      </c>
      <c r="G94" s="50">
        <v>6</v>
      </c>
      <c r="H94" s="50"/>
      <c r="I94" s="50"/>
      <c r="J94" s="35">
        <f t="shared" si="0"/>
        <v>2400</v>
      </c>
      <c r="K94" s="50">
        <v>100</v>
      </c>
      <c r="L94" s="35">
        <f t="shared" si="1"/>
        <v>240000</v>
      </c>
      <c r="M94" s="50">
        <v>1</v>
      </c>
      <c r="N94" s="50"/>
      <c r="O94" s="50"/>
      <c r="P94" s="50"/>
      <c r="Q94" s="50"/>
      <c r="R94" s="50"/>
      <c r="S94" s="50"/>
      <c r="T94" s="35">
        <f t="shared" si="2"/>
        <v>0</v>
      </c>
      <c r="U94" s="50"/>
      <c r="V94" s="50"/>
      <c r="W94" s="35">
        <f t="shared" si="3"/>
        <v>0</v>
      </c>
      <c r="X94" s="35">
        <f t="shared" si="4"/>
        <v>240000</v>
      </c>
      <c r="Y94" s="50">
        <v>0</v>
      </c>
      <c r="Z94" s="50">
        <v>50</v>
      </c>
      <c r="AA94" s="50">
        <v>0</v>
      </c>
      <c r="AB94" s="50">
        <v>0</v>
      </c>
    </row>
    <row r="95" spans="1:28" s="3" customFormat="1" ht="27.75" customHeight="1" x14ac:dyDescent="0.2">
      <c r="A95" s="50"/>
      <c r="B95" s="107" t="s">
        <v>14</v>
      </c>
      <c r="C95" s="50">
        <v>1118</v>
      </c>
      <c r="D95" s="50">
        <v>135</v>
      </c>
      <c r="E95" s="50" t="s">
        <v>1250</v>
      </c>
      <c r="F95" s="50">
        <v>1</v>
      </c>
      <c r="G95" s="50">
        <v>7</v>
      </c>
      <c r="H95" s="50">
        <v>3</v>
      </c>
      <c r="I95" s="50">
        <v>14</v>
      </c>
      <c r="J95" s="35">
        <f t="shared" si="0"/>
        <v>3114</v>
      </c>
      <c r="K95" s="50">
        <v>75</v>
      </c>
      <c r="L95" s="35">
        <f t="shared" si="1"/>
        <v>233550</v>
      </c>
      <c r="M95" s="50">
        <v>1</v>
      </c>
      <c r="N95" s="50"/>
      <c r="O95" s="50"/>
      <c r="P95" s="50"/>
      <c r="Q95" s="50"/>
      <c r="R95" s="50"/>
      <c r="S95" s="50"/>
      <c r="T95" s="35">
        <f t="shared" si="2"/>
        <v>0</v>
      </c>
      <c r="U95" s="50"/>
      <c r="V95" s="50"/>
      <c r="W95" s="35">
        <f t="shared" si="3"/>
        <v>0</v>
      </c>
      <c r="X95" s="35">
        <f t="shared" si="4"/>
        <v>233550</v>
      </c>
      <c r="Y95" s="50">
        <v>0</v>
      </c>
      <c r="Z95" s="50">
        <v>50</v>
      </c>
      <c r="AA95" s="50">
        <v>0</v>
      </c>
      <c r="AB95" s="50">
        <v>0</v>
      </c>
    </row>
    <row r="96" spans="1:28" s="3" customFormat="1" ht="27.75" customHeight="1" x14ac:dyDescent="0.2">
      <c r="A96" s="50"/>
      <c r="B96" s="107" t="s">
        <v>14</v>
      </c>
      <c r="C96" s="50">
        <v>2349</v>
      </c>
      <c r="D96" s="50">
        <v>164</v>
      </c>
      <c r="E96" s="50" t="s">
        <v>1250</v>
      </c>
      <c r="F96" s="50">
        <v>1</v>
      </c>
      <c r="G96" s="50">
        <v>33</v>
      </c>
      <c r="H96" s="50">
        <v>2</v>
      </c>
      <c r="I96" s="50">
        <v>72</v>
      </c>
      <c r="J96" s="35">
        <f t="shared" si="0"/>
        <v>13472</v>
      </c>
      <c r="K96" s="50">
        <v>180</v>
      </c>
      <c r="L96" s="35">
        <f t="shared" si="1"/>
        <v>2424960</v>
      </c>
      <c r="M96" s="50">
        <v>1</v>
      </c>
      <c r="N96" s="50"/>
      <c r="O96" s="50"/>
      <c r="P96" s="50"/>
      <c r="Q96" s="50"/>
      <c r="R96" s="50"/>
      <c r="S96" s="50"/>
      <c r="T96" s="35">
        <f t="shared" si="2"/>
        <v>0</v>
      </c>
      <c r="U96" s="50"/>
      <c r="V96" s="50"/>
      <c r="W96" s="35">
        <f t="shared" si="3"/>
        <v>0</v>
      </c>
      <c r="X96" s="35">
        <f t="shared" si="4"/>
        <v>2424960</v>
      </c>
      <c r="Y96" s="50">
        <v>0</v>
      </c>
      <c r="Z96" s="50">
        <v>50</v>
      </c>
      <c r="AA96" s="50">
        <v>0</v>
      </c>
      <c r="AB96" s="50">
        <v>0</v>
      </c>
    </row>
    <row r="97" spans="1:28" s="3" customFormat="1" ht="27.75" customHeight="1" x14ac:dyDescent="0.2">
      <c r="A97" s="50"/>
      <c r="B97" s="107" t="s">
        <v>14</v>
      </c>
      <c r="C97" s="50">
        <v>2760</v>
      </c>
      <c r="D97" s="50">
        <v>17</v>
      </c>
      <c r="E97" s="50" t="s">
        <v>1250</v>
      </c>
      <c r="F97" s="50">
        <v>1</v>
      </c>
      <c r="G97" s="50">
        <v>15</v>
      </c>
      <c r="H97" s="50">
        <v>1</v>
      </c>
      <c r="I97" s="50">
        <v>62</v>
      </c>
      <c r="J97" s="35">
        <f t="shared" si="0"/>
        <v>6162</v>
      </c>
      <c r="K97" s="50">
        <v>75</v>
      </c>
      <c r="L97" s="35">
        <f t="shared" si="1"/>
        <v>462150</v>
      </c>
      <c r="M97" s="50">
        <v>1</v>
      </c>
      <c r="N97" s="50"/>
      <c r="O97" s="50"/>
      <c r="P97" s="50"/>
      <c r="Q97" s="50"/>
      <c r="R97" s="50"/>
      <c r="S97" s="50"/>
      <c r="T97" s="35">
        <f t="shared" si="2"/>
        <v>0</v>
      </c>
      <c r="U97" s="50"/>
      <c r="V97" s="50"/>
      <c r="W97" s="35">
        <f t="shared" si="3"/>
        <v>0</v>
      </c>
      <c r="X97" s="35">
        <f t="shared" si="4"/>
        <v>462150</v>
      </c>
      <c r="Y97" s="50">
        <v>0</v>
      </c>
      <c r="Z97" s="50">
        <v>50</v>
      </c>
      <c r="AA97" s="50">
        <v>0</v>
      </c>
      <c r="AB97" s="50">
        <v>0</v>
      </c>
    </row>
    <row r="98" spans="1:28" s="3" customFormat="1" ht="27.75" customHeight="1" x14ac:dyDescent="0.2">
      <c r="A98" s="50"/>
      <c r="B98" s="107" t="s">
        <v>14</v>
      </c>
      <c r="C98" s="50">
        <v>3094</v>
      </c>
      <c r="D98" s="50">
        <v>165</v>
      </c>
      <c r="E98" s="50" t="s">
        <v>1250</v>
      </c>
      <c r="F98" s="50">
        <v>1</v>
      </c>
      <c r="G98" s="50">
        <v>8</v>
      </c>
      <c r="H98" s="50">
        <v>2</v>
      </c>
      <c r="I98" s="50">
        <v>78</v>
      </c>
      <c r="J98" s="35">
        <f t="shared" si="0"/>
        <v>3478</v>
      </c>
      <c r="K98" s="50">
        <v>100</v>
      </c>
      <c r="L98" s="35">
        <f t="shared" si="1"/>
        <v>347800</v>
      </c>
      <c r="M98" s="50">
        <v>1</v>
      </c>
      <c r="N98" s="50"/>
      <c r="O98" s="50"/>
      <c r="P98" s="50"/>
      <c r="Q98" s="50"/>
      <c r="R98" s="50"/>
      <c r="S98" s="50"/>
      <c r="T98" s="35">
        <f t="shared" si="2"/>
        <v>0</v>
      </c>
      <c r="U98" s="50"/>
      <c r="V98" s="50"/>
      <c r="W98" s="35">
        <f t="shared" si="3"/>
        <v>0</v>
      </c>
      <c r="X98" s="35">
        <f t="shared" si="4"/>
        <v>347800</v>
      </c>
      <c r="Y98" s="50">
        <v>0</v>
      </c>
      <c r="Z98" s="50">
        <v>50</v>
      </c>
      <c r="AA98" s="50">
        <v>0</v>
      </c>
      <c r="AB98" s="50">
        <v>0</v>
      </c>
    </row>
    <row r="99" spans="1:28" s="3" customFormat="1" ht="27.75" customHeight="1" x14ac:dyDescent="0.2">
      <c r="A99" s="50"/>
      <c r="B99" s="107" t="s">
        <v>14</v>
      </c>
      <c r="C99" s="50">
        <v>4034</v>
      </c>
      <c r="D99" s="50">
        <v>46</v>
      </c>
      <c r="E99" s="50" t="s">
        <v>1250</v>
      </c>
      <c r="F99" s="50">
        <v>1</v>
      </c>
      <c r="G99" s="50"/>
      <c r="H99" s="50">
        <v>1</v>
      </c>
      <c r="I99" s="50">
        <v>32</v>
      </c>
      <c r="J99" s="35">
        <f t="shared" si="0"/>
        <v>132</v>
      </c>
      <c r="K99" s="50">
        <v>430</v>
      </c>
      <c r="L99" s="35">
        <f t="shared" si="1"/>
        <v>56760</v>
      </c>
      <c r="M99" s="50">
        <v>1</v>
      </c>
      <c r="N99" s="50"/>
      <c r="O99" s="50"/>
      <c r="P99" s="50"/>
      <c r="Q99" s="50"/>
      <c r="R99" s="50"/>
      <c r="S99" s="50"/>
      <c r="T99" s="35">
        <f t="shared" si="2"/>
        <v>0</v>
      </c>
      <c r="U99" s="50"/>
      <c r="V99" s="50"/>
      <c r="W99" s="35">
        <f t="shared" si="3"/>
        <v>0</v>
      </c>
      <c r="X99" s="35">
        <f t="shared" si="4"/>
        <v>56760</v>
      </c>
      <c r="Y99" s="50">
        <v>0</v>
      </c>
      <c r="Z99" s="50">
        <v>50</v>
      </c>
      <c r="AA99" s="50">
        <v>0</v>
      </c>
      <c r="AB99" s="50">
        <v>0</v>
      </c>
    </row>
    <row r="100" spans="1:28" s="3" customFormat="1" ht="27.75" customHeight="1" x14ac:dyDescent="0.2">
      <c r="A100" s="50"/>
      <c r="B100" s="107" t="s">
        <v>14</v>
      </c>
      <c r="C100" s="50"/>
      <c r="D100" s="50"/>
      <c r="E100" s="50" t="s">
        <v>1251</v>
      </c>
      <c r="F100" s="50">
        <v>2</v>
      </c>
      <c r="G100" s="50"/>
      <c r="H100" s="50"/>
      <c r="I100" s="50"/>
      <c r="J100" s="35">
        <f t="shared" si="0"/>
        <v>0</v>
      </c>
      <c r="K100" s="50"/>
      <c r="L100" s="35">
        <f t="shared" si="1"/>
        <v>0</v>
      </c>
      <c r="M100" s="50">
        <v>2</v>
      </c>
      <c r="N100" s="50" t="s">
        <v>27</v>
      </c>
      <c r="O100" s="50" t="s">
        <v>16</v>
      </c>
      <c r="P100" s="50">
        <v>2</v>
      </c>
      <c r="Q100" s="50">
        <v>187</v>
      </c>
      <c r="R100" s="50"/>
      <c r="S100" s="50">
        <v>6400</v>
      </c>
      <c r="T100" s="35">
        <f t="shared" si="2"/>
        <v>1196800</v>
      </c>
      <c r="U100" s="50">
        <v>20</v>
      </c>
      <c r="V100" s="39">
        <f>T100*75%</f>
        <v>897600</v>
      </c>
      <c r="W100" s="35">
        <f t="shared" si="3"/>
        <v>299200</v>
      </c>
      <c r="X100" s="35">
        <f t="shared" si="4"/>
        <v>299200</v>
      </c>
      <c r="Y100" s="50">
        <v>0</v>
      </c>
      <c r="Z100" s="50">
        <v>50</v>
      </c>
      <c r="AA100" s="50">
        <v>0</v>
      </c>
      <c r="AB100" s="50">
        <v>0</v>
      </c>
    </row>
    <row r="101" spans="1:28" s="3" customFormat="1" ht="27.75" customHeight="1" x14ac:dyDescent="0.2">
      <c r="A101" s="50"/>
      <c r="B101" s="107" t="s">
        <v>14</v>
      </c>
      <c r="C101" s="50">
        <v>1461</v>
      </c>
      <c r="D101" s="50">
        <v>101</v>
      </c>
      <c r="E101" s="50" t="s">
        <v>1251</v>
      </c>
      <c r="F101" s="50">
        <v>1</v>
      </c>
      <c r="G101" s="50">
        <v>10</v>
      </c>
      <c r="H101" s="50">
        <v>1</v>
      </c>
      <c r="I101" s="50">
        <v>87</v>
      </c>
      <c r="J101" s="35">
        <f t="shared" si="0"/>
        <v>4187</v>
      </c>
      <c r="K101" s="50">
        <v>100</v>
      </c>
      <c r="L101" s="35">
        <f t="shared" si="1"/>
        <v>418700</v>
      </c>
      <c r="M101" s="50">
        <v>1</v>
      </c>
      <c r="N101" s="50"/>
      <c r="O101" s="50"/>
      <c r="P101" s="50"/>
      <c r="Q101" s="50"/>
      <c r="R101" s="50"/>
      <c r="S101" s="50"/>
      <c r="T101" s="35">
        <f t="shared" si="2"/>
        <v>0</v>
      </c>
      <c r="U101" s="50"/>
      <c r="V101" s="50"/>
      <c r="W101" s="35">
        <f t="shared" si="3"/>
        <v>0</v>
      </c>
      <c r="X101" s="35">
        <f t="shared" si="4"/>
        <v>418700</v>
      </c>
      <c r="Y101" s="50">
        <v>0</v>
      </c>
      <c r="Z101" s="50">
        <v>50</v>
      </c>
      <c r="AA101" s="50">
        <v>0</v>
      </c>
      <c r="AB101" s="50">
        <v>0</v>
      </c>
    </row>
    <row r="102" spans="1:28" s="3" customFormat="1" ht="27.75" customHeight="1" x14ac:dyDescent="0.2">
      <c r="A102" s="50"/>
      <c r="B102" s="107" t="s">
        <v>14</v>
      </c>
      <c r="C102" s="50">
        <v>952</v>
      </c>
      <c r="D102" s="50">
        <v>66</v>
      </c>
      <c r="E102" s="50" t="s">
        <v>1252</v>
      </c>
      <c r="F102" s="50">
        <v>2</v>
      </c>
      <c r="G102" s="50"/>
      <c r="H102" s="50">
        <v>2</v>
      </c>
      <c r="I102" s="50">
        <v>66</v>
      </c>
      <c r="J102" s="35">
        <f t="shared" si="0"/>
        <v>266</v>
      </c>
      <c r="K102" s="50">
        <v>75</v>
      </c>
      <c r="L102" s="35">
        <f t="shared" si="1"/>
        <v>19950</v>
      </c>
      <c r="M102" s="50">
        <v>2</v>
      </c>
      <c r="N102" s="50" t="s">
        <v>27</v>
      </c>
      <c r="O102" s="50" t="s">
        <v>16</v>
      </c>
      <c r="P102" s="50">
        <v>2</v>
      </c>
      <c r="Q102" s="50">
        <v>256</v>
      </c>
      <c r="R102" s="50"/>
      <c r="S102" s="50">
        <v>6400</v>
      </c>
      <c r="T102" s="35">
        <f t="shared" si="2"/>
        <v>1638400</v>
      </c>
      <c r="U102" s="50">
        <v>20</v>
      </c>
      <c r="V102" s="39">
        <f>T102*75%</f>
        <v>1228800</v>
      </c>
      <c r="W102" s="35">
        <f t="shared" si="3"/>
        <v>409600</v>
      </c>
      <c r="X102" s="35">
        <f t="shared" si="4"/>
        <v>429550</v>
      </c>
      <c r="Y102" s="50">
        <v>0</v>
      </c>
      <c r="Z102" s="50">
        <v>50</v>
      </c>
      <c r="AA102" s="50">
        <v>0</v>
      </c>
      <c r="AB102" s="50">
        <v>0</v>
      </c>
    </row>
    <row r="103" spans="1:28" s="3" customFormat="1" ht="27.75" customHeight="1" x14ac:dyDescent="0.2">
      <c r="A103" s="50"/>
      <c r="B103" s="107" t="s">
        <v>14</v>
      </c>
      <c r="C103" s="50"/>
      <c r="D103" s="50">
        <v>272</v>
      </c>
      <c r="E103" s="50" t="s">
        <v>1252</v>
      </c>
      <c r="F103" s="50">
        <v>1</v>
      </c>
      <c r="G103" s="50">
        <v>4</v>
      </c>
      <c r="H103" s="50">
        <v>1</v>
      </c>
      <c r="I103" s="50">
        <v>17</v>
      </c>
      <c r="J103" s="35">
        <f t="shared" si="0"/>
        <v>1717</v>
      </c>
      <c r="K103" s="50">
        <v>75</v>
      </c>
      <c r="L103" s="35">
        <f t="shared" si="1"/>
        <v>128775</v>
      </c>
      <c r="M103" s="50">
        <v>1</v>
      </c>
      <c r="N103" s="50"/>
      <c r="O103" s="50"/>
      <c r="P103" s="50"/>
      <c r="Q103" s="50"/>
      <c r="R103" s="50"/>
      <c r="S103" s="50"/>
      <c r="T103" s="35">
        <f t="shared" si="2"/>
        <v>0</v>
      </c>
      <c r="U103" s="50"/>
      <c r="V103" s="50"/>
      <c r="W103" s="35">
        <f t="shared" si="3"/>
        <v>0</v>
      </c>
      <c r="X103" s="35">
        <f t="shared" si="4"/>
        <v>128775</v>
      </c>
      <c r="Y103" s="50">
        <v>0</v>
      </c>
      <c r="Z103" s="50">
        <v>50</v>
      </c>
      <c r="AA103" s="50">
        <v>0</v>
      </c>
      <c r="AB103" s="50">
        <v>0</v>
      </c>
    </row>
    <row r="104" spans="1:28" s="3" customFormat="1" ht="27.75" customHeight="1" x14ac:dyDescent="0.2">
      <c r="A104" s="50"/>
      <c r="B104" s="107" t="s">
        <v>14</v>
      </c>
      <c r="C104" s="50">
        <v>1296</v>
      </c>
      <c r="D104" s="50">
        <v>123</v>
      </c>
      <c r="E104" s="50" t="s">
        <v>1252</v>
      </c>
      <c r="F104" s="50">
        <v>1</v>
      </c>
      <c r="G104" s="50">
        <v>10</v>
      </c>
      <c r="H104" s="50">
        <v>1</v>
      </c>
      <c r="I104" s="50">
        <v>8</v>
      </c>
      <c r="J104" s="35">
        <f t="shared" si="0"/>
        <v>4108</v>
      </c>
      <c r="K104" s="50">
        <v>75</v>
      </c>
      <c r="L104" s="35">
        <f t="shared" si="1"/>
        <v>308100</v>
      </c>
      <c r="M104" s="50">
        <v>1</v>
      </c>
      <c r="N104" s="50"/>
      <c r="O104" s="50"/>
      <c r="P104" s="50"/>
      <c r="Q104" s="50"/>
      <c r="R104" s="50"/>
      <c r="S104" s="50"/>
      <c r="T104" s="35">
        <f t="shared" si="2"/>
        <v>0</v>
      </c>
      <c r="U104" s="50"/>
      <c r="V104" s="50"/>
      <c r="W104" s="35">
        <f t="shared" si="3"/>
        <v>0</v>
      </c>
      <c r="X104" s="35">
        <f t="shared" si="4"/>
        <v>308100</v>
      </c>
      <c r="Y104" s="50">
        <v>0</v>
      </c>
      <c r="Z104" s="50">
        <v>50</v>
      </c>
      <c r="AA104" s="50">
        <v>0</v>
      </c>
      <c r="AB104" s="50">
        <v>0</v>
      </c>
    </row>
    <row r="105" spans="1:28" s="3" customFormat="1" ht="27.75" customHeight="1" x14ac:dyDescent="0.2">
      <c r="A105" s="50"/>
      <c r="B105" s="107" t="s">
        <v>14</v>
      </c>
      <c r="C105" s="50">
        <v>1528</v>
      </c>
      <c r="D105" s="50">
        <v>134</v>
      </c>
      <c r="E105" s="50" t="s">
        <v>1236</v>
      </c>
      <c r="F105" s="50">
        <v>1</v>
      </c>
      <c r="G105" s="50">
        <v>21</v>
      </c>
      <c r="H105" s="50">
        <v>2</v>
      </c>
      <c r="I105" s="50">
        <v>81</v>
      </c>
      <c r="J105" s="35">
        <f t="shared" si="0"/>
        <v>8681</v>
      </c>
      <c r="K105" s="50">
        <v>75</v>
      </c>
      <c r="L105" s="35">
        <f t="shared" si="1"/>
        <v>651075</v>
      </c>
      <c r="M105" s="50">
        <v>1</v>
      </c>
      <c r="N105" s="50"/>
      <c r="O105" s="50"/>
      <c r="P105" s="50"/>
      <c r="Q105" s="50"/>
      <c r="R105" s="50"/>
      <c r="S105" s="50"/>
      <c r="T105" s="35">
        <f t="shared" si="2"/>
        <v>0</v>
      </c>
      <c r="U105" s="50"/>
      <c r="V105" s="50"/>
      <c r="W105" s="35">
        <f t="shared" si="3"/>
        <v>0</v>
      </c>
      <c r="X105" s="35">
        <f t="shared" si="4"/>
        <v>651075</v>
      </c>
      <c r="Y105" s="50">
        <v>0</v>
      </c>
      <c r="Z105" s="50">
        <v>50</v>
      </c>
      <c r="AA105" s="50">
        <v>0</v>
      </c>
      <c r="AB105" s="50">
        <v>0</v>
      </c>
    </row>
    <row r="106" spans="1:28" s="3" customFormat="1" ht="27.75" customHeight="1" x14ac:dyDescent="0.2">
      <c r="A106" s="50"/>
      <c r="B106" s="107" t="s">
        <v>14</v>
      </c>
      <c r="C106" s="50">
        <v>1451</v>
      </c>
      <c r="D106" s="50">
        <v>149</v>
      </c>
      <c r="E106" s="50" t="s">
        <v>1236</v>
      </c>
      <c r="F106" s="50">
        <v>1</v>
      </c>
      <c r="G106" s="50">
        <v>17</v>
      </c>
      <c r="H106" s="50">
        <v>1</v>
      </c>
      <c r="I106" s="50">
        <v>58</v>
      </c>
      <c r="J106" s="35">
        <f t="shared" si="0"/>
        <v>6958</v>
      </c>
      <c r="K106" s="50">
        <v>100</v>
      </c>
      <c r="L106" s="35">
        <f t="shared" si="1"/>
        <v>695800</v>
      </c>
      <c r="M106" s="50">
        <v>1</v>
      </c>
      <c r="N106" s="50"/>
      <c r="O106" s="50"/>
      <c r="P106" s="50"/>
      <c r="Q106" s="50"/>
      <c r="R106" s="50"/>
      <c r="S106" s="50"/>
      <c r="T106" s="35">
        <f t="shared" si="2"/>
        <v>0</v>
      </c>
      <c r="U106" s="50"/>
      <c r="V106" s="50"/>
      <c r="W106" s="35">
        <f t="shared" si="3"/>
        <v>0</v>
      </c>
      <c r="X106" s="35">
        <f t="shared" si="4"/>
        <v>695800</v>
      </c>
      <c r="Y106" s="50">
        <v>0</v>
      </c>
      <c r="Z106" s="50">
        <v>50</v>
      </c>
      <c r="AA106" s="50">
        <v>0</v>
      </c>
      <c r="AB106" s="50">
        <v>0</v>
      </c>
    </row>
    <row r="107" spans="1:28" s="3" customFormat="1" ht="27.75" customHeight="1" x14ac:dyDescent="0.2">
      <c r="A107" s="50"/>
      <c r="B107" s="107" t="s">
        <v>14</v>
      </c>
      <c r="C107" s="50"/>
      <c r="D107" s="50">
        <v>69</v>
      </c>
      <c r="E107" s="50" t="s">
        <v>1236</v>
      </c>
      <c r="F107" s="50">
        <v>1</v>
      </c>
      <c r="G107" s="50">
        <v>3</v>
      </c>
      <c r="H107" s="50">
        <v>1</v>
      </c>
      <c r="I107" s="50">
        <v>35</v>
      </c>
      <c r="J107" s="35">
        <f t="shared" si="0"/>
        <v>1335</v>
      </c>
      <c r="K107" s="50">
        <v>220</v>
      </c>
      <c r="L107" s="35">
        <f t="shared" si="1"/>
        <v>293700</v>
      </c>
      <c r="M107" s="50">
        <v>1</v>
      </c>
      <c r="N107" s="50"/>
      <c r="O107" s="50"/>
      <c r="P107" s="50"/>
      <c r="Q107" s="50"/>
      <c r="R107" s="50"/>
      <c r="S107" s="50"/>
      <c r="T107" s="35">
        <f t="shared" si="2"/>
        <v>0</v>
      </c>
      <c r="U107" s="50"/>
      <c r="V107" s="50"/>
      <c r="W107" s="35">
        <f t="shared" si="3"/>
        <v>0</v>
      </c>
      <c r="X107" s="35">
        <f t="shared" si="4"/>
        <v>293700</v>
      </c>
      <c r="Y107" s="50">
        <v>0</v>
      </c>
      <c r="Z107" s="50">
        <v>50</v>
      </c>
      <c r="AA107" s="50">
        <v>0</v>
      </c>
      <c r="AB107" s="50">
        <v>0</v>
      </c>
    </row>
    <row r="108" spans="1:28" s="3" customFormat="1" ht="27.75" customHeight="1" x14ac:dyDescent="0.2">
      <c r="A108" s="50"/>
      <c r="B108" s="107" t="s">
        <v>14</v>
      </c>
      <c r="C108" s="50"/>
      <c r="D108" s="50">
        <v>60</v>
      </c>
      <c r="E108" s="50" t="s">
        <v>1236</v>
      </c>
      <c r="F108" s="50">
        <v>1</v>
      </c>
      <c r="G108" s="50"/>
      <c r="H108" s="50">
        <v>2</v>
      </c>
      <c r="I108" s="50">
        <v>26</v>
      </c>
      <c r="J108" s="35">
        <f t="shared" si="0"/>
        <v>226</v>
      </c>
      <c r="K108" s="50">
        <v>400</v>
      </c>
      <c r="L108" s="35">
        <f t="shared" si="1"/>
        <v>90400</v>
      </c>
      <c r="M108" s="50">
        <v>1</v>
      </c>
      <c r="N108" s="50"/>
      <c r="O108" s="50"/>
      <c r="P108" s="50"/>
      <c r="Q108" s="50"/>
      <c r="R108" s="50"/>
      <c r="S108" s="50"/>
      <c r="T108" s="35">
        <f t="shared" si="2"/>
        <v>0</v>
      </c>
      <c r="U108" s="50"/>
      <c r="V108" s="50"/>
      <c r="W108" s="35">
        <f t="shared" si="3"/>
        <v>0</v>
      </c>
      <c r="X108" s="35">
        <f t="shared" si="4"/>
        <v>90400</v>
      </c>
      <c r="Y108" s="50">
        <v>0</v>
      </c>
      <c r="Z108" s="50">
        <v>50</v>
      </c>
      <c r="AA108" s="50">
        <v>0</v>
      </c>
      <c r="AB108" s="50">
        <v>0</v>
      </c>
    </row>
    <row r="109" spans="1:28" s="3" customFormat="1" ht="27.75" customHeight="1" x14ac:dyDescent="0.2">
      <c r="A109" s="50"/>
      <c r="B109" s="107" t="s">
        <v>14</v>
      </c>
      <c r="C109" s="50"/>
      <c r="D109" s="50">
        <v>156</v>
      </c>
      <c r="E109" s="50" t="s">
        <v>1253</v>
      </c>
      <c r="F109" s="50">
        <v>2</v>
      </c>
      <c r="G109" s="50">
        <v>1</v>
      </c>
      <c r="H109" s="50">
        <v>1</v>
      </c>
      <c r="I109" s="50">
        <v>26</v>
      </c>
      <c r="J109" s="35">
        <f t="shared" si="0"/>
        <v>526</v>
      </c>
      <c r="K109" s="50">
        <v>400</v>
      </c>
      <c r="L109" s="35">
        <f t="shared" si="1"/>
        <v>210400</v>
      </c>
      <c r="M109" s="50">
        <v>2</v>
      </c>
      <c r="N109" s="50" t="s">
        <v>27</v>
      </c>
      <c r="O109" s="50" t="s">
        <v>16</v>
      </c>
      <c r="P109" s="50">
        <v>2</v>
      </c>
      <c r="Q109" s="50">
        <v>132</v>
      </c>
      <c r="R109" s="50"/>
      <c r="S109" s="50">
        <v>6400</v>
      </c>
      <c r="T109" s="35">
        <f t="shared" si="2"/>
        <v>844800</v>
      </c>
      <c r="U109" s="50">
        <v>30</v>
      </c>
      <c r="V109" s="39">
        <f>T109*85%</f>
        <v>718080</v>
      </c>
      <c r="W109" s="35">
        <f t="shared" si="3"/>
        <v>126720</v>
      </c>
      <c r="X109" s="35">
        <f t="shared" si="4"/>
        <v>337120</v>
      </c>
      <c r="Y109" s="50">
        <v>0</v>
      </c>
      <c r="Z109" s="50">
        <v>50</v>
      </c>
      <c r="AA109" s="50">
        <v>0</v>
      </c>
      <c r="AB109" s="50">
        <v>0</v>
      </c>
    </row>
    <row r="110" spans="1:28" s="3" customFormat="1" ht="27.75" customHeight="1" x14ac:dyDescent="0.2">
      <c r="A110" s="50"/>
      <c r="B110" s="107" t="s">
        <v>14</v>
      </c>
      <c r="C110" s="50"/>
      <c r="D110" s="50">
        <v>144</v>
      </c>
      <c r="E110" s="50" t="s">
        <v>1253</v>
      </c>
      <c r="F110" s="50">
        <v>1</v>
      </c>
      <c r="G110" s="50">
        <v>26</v>
      </c>
      <c r="H110" s="50">
        <v>2</v>
      </c>
      <c r="I110" s="50">
        <v>13</v>
      </c>
      <c r="J110" s="35">
        <f t="shared" si="0"/>
        <v>10613</v>
      </c>
      <c r="K110" s="50">
        <v>140</v>
      </c>
      <c r="L110" s="35">
        <f t="shared" si="1"/>
        <v>1485820</v>
      </c>
      <c r="M110" s="50">
        <v>1</v>
      </c>
      <c r="N110" s="50"/>
      <c r="O110" s="50"/>
      <c r="P110" s="50"/>
      <c r="Q110" s="50"/>
      <c r="R110" s="50"/>
      <c r="S110" s="50"/>
      <c r="T110" s="35">
        <f t="shared" si="2"/>
        <v>0</v>
      </c>
      <c r="U110" s="50"/>
      <c r="V110" s="50"/>
      <c r="W110" s="35">
        <f t="shared" si="3"/>
        <v>0</v>
      </c>
      <c r="X110" s="35">
        <f t="shared" si="4"/>
        <v>1485820</v>
      </c>
      <c r="Y110" s="50">
        <v>0</v>
      </c>
      <c r="Z110" s="50">
        <v>50</v>
      </c>
      <c r="AA110" s="50">
        <v>0</v>
      </c>
      <c r="AB110" s="50">
        <v>0</v>
      </c>
    </row>
    <row r="111" spans="1:28" s="3" customFormat="1" ht="27.75" customHeight="1" x14ac:dyDescent="0.2">
      <c r="A111" s="50"/>
      <c r="B111" s="107" t="s">
        <v>14</v>
      </c>
      <c r="C111" s="50"/>
      <c r="D111" s="50">
        <v>48</v>
      </c>
      <c r="E111" s="50" t="s">
        <v>1254</v>
      </c>
      <c r="F111" s="50">
        <v>2</v>
      </c>
      <c r="G111" s="50"/>
      <c r="H111" s="50">
        <v>3</v>
      </c>
      <c r="I111" s="50">
        <v>36</v>
      </c>
      <c r="J111" s="35">
        <f t="shared" si="0"/>
        <v>336</v>
      </c>
      <c r="K111" s="50">
        <v>400</v>
      </c>
      <c r="L111" s="35">
        <f t="shared" si="1"/>
        <v>134400</v>
      </c>
      <c r="M111" s="50">
        <v>2</v>
      </c>
      <c r="N111" s="50" t="s">
        <v>27</v>
      </c>
      <c r="O111" s="50" t="s">
        <v>16</v>
      </c>
      <c r="P111" s="50">
        <v>2</v>
      </c>
      <c r="Q111" s="50">
        <v>140</v>
      </c>
      <c r="R111" s="50"/>
      <c r="S111" s="50">
        <v>6400</v>
      </c>
      <c r="T111" s="35">
        <f t="shared" si="2"/>
        <v>896000</v>
      </c>
      <c r="U111" s="50">
        <v>30</v>
      </c>
      <c r="V111" s="39">
        <f>T111*85%</f>
        <v>761600</v>
      </c>
      <c r="W111" s="35">
        <f t="shared" si="3"/>
        <v>134400</v>
      </c>
      <c r="X111" s="35">
        <f t="shared" si="4"/>
        <v>268800</v>
      </c>
      <c r="Y111" s="50">
        <v>0</v>
      </c>
      <c r="Z111" s="50">
        <v>50</v>
      </c>
      <c r="AA111" s="50">
        <v>0</v>
      </c>
      <c r="AB111" s="50">
        <v>0</v>
      </c>
    </row>
    <row r="112" spans="1:28" s="3" customFormat="1" ht="27.75" customHeight="1" x14ac:dyDescent="0.2">
      <c r="A112" s="50"/>
      <c r="B112" s="107" t="s">
        <v>14</v>
      </c>
      <c r="C112" s="50"/>
      <c r="D112" s="50">
        <v>49</v>
      </c>
      <c r="E112" s="50" t="s">
        <v>1254</v>
      </c>
      <c r="F112" s="50">
        <v>1</v>
      </c>
      <c r="G112" s="50"/>
      <c r="H112" s="50"/>
      <c r="I112" s="50">
        <v>56</v>
      </c>
      <c r="J112" s="35">
        <f t="shared" si="0"/>
        <v>56</v>
      </c>
      <c r="K112" s="50">
        <v>400</v>
      </c>
      <c r="L112" s="35">
        <f t="shared" si="1"/>
        <v>22400</v>
      </c>
      <c r="M112" s="50">
        <v>1</v>
      </c>
      <c r="N112" s="50"/>
      <c r="O112" s="50"/>
      <c r="P112" s="50"/>
      <c r="Q112" s="50"/>
      <c r="R112" s="50"/>
      <c r="S112" s="50"/>
      <c r="T112" s="35">
        <f t="shared" si="2"/>
        <v>0</v>
      </c>
      <c r="U112" s="50"/>
      <c r="V112" s="50"/>
      <c r="W112" s="35">
        <f t="shared" si="3"/>
        <v>0</v>
      </c>
      <c r="X112" s="35">
        <f t="shared" si="4"/>
        <v>22400</v>
      </c>
      <c r="Y112" s="50">
        <v>0</v>
      </c>
      <c r="Z112" s="50">
        <v>50</v>
      </c>
      <c r="AA112" s="50">
        <v>0</v>
      </c>
      <c r="AB112" s="50">
        <v>0</v>
      </c>
    </row>
    <row r="113" spans="1:28" s="3" customFormat="1" ht="27.75" customHeight="1" x14ac:dyDescent="0.2">
      <c r="A113" s="50"/>
      <c r="B113" s="107" t="s">
        <v>14</v>
      </c>
      <c r="C113" s="50"/>
      <c r="D113" s="50">
        <v>103</v>
      </c>
      <c r="E113" s="50" t="s">
        <v>1254</v>
      </c>
      <c r="F113" s="50">
        <v>1</v>
      </c>
      <c r="G113" s="50">
        <v>4</v>
      </c>
      <c r="H113" s="50">
        <v>3</v>
      </c>
      <c r="I113" s="50">
        <v>76</v>
      </c>
      <c r="J113" s="35">
        <f t="shared" si="0"/>
        <v>1976</v>
      </c>
      <c r="K113" s="50">
        <v>100</v>
      </c>
      <c r="L113" s="35">
        <f t="shared" si="1"/>
        <v>197600</v>
      </c>
      <c r="M113" s="50">
        <v>1</v>
      </c>
      <c r="N113" s="50"/>
      <c r="O113" s="50"/>
      <c r="P113" s="50"/>
      <c r="Q113" s="50"/>
      <c r="R113" s="50"/>
      <c r="S113" s="50"/>
      <c r="T113" s="35">
        <f t="shared" si="2"/>
        <v>0</v>
      </c>
      <c r="U113" s="50"/>
      <c r="V113" s="50"/>
      <c r="W113" s="35">
        <f t="shared" si="3"/>
        <v>0</v>
      </c>
      <c r="X113" s="35">
        <f t="shared" si="4"/>
        <v>197600</v>
      </c>
      <c r="Y113" s="50">
        <v>0</v>
      </c>
      <c r="Z113" s="50">
        <v>50</v>
      </c>
      <c r="AA113" s="50">
        <v>0</v>
      </c>
      <c r="AB113" s="50">
        <v>0</v>
      </c>
    </row>
    <row r="114" spans="1:28" s="3" customFormat="1" ht="27.75" customHeight="1" x14ac:dyDescent="0.2">
      <c r="A114" s="50"/>
      <c r="B114" s="107" t="s">
        <v>24</v>
      </c>
      <c r="C114" s="50"/>
      <c r="D114" s="50"/>
      <c r="E114" s="50" t="s">
        <v>1254</v>
      </c>
      <c r="F114" s="50">
        <v>1</v>
      </c>
      <c r="G114" s="50">
        <v>4</v>
      </c>
      <c r="H114" s="50"/>
      <c r="I114" s="50"/>
      <c r="J114" s="35">
        <f t="shared" si="0"/>
        <v>1600</v>
      </c>
      <c r="K114" s="50">
        <v>75</v>
      </c>
      <c r="L114" s="35">
        <f t="shared" si="1"/>
        <v>120000</v>
      </c>
      <c r="M114" s="50">
        <v>1</v>
      </c>
      <c r="N114" s="50"/>
      <c r="O114" s="50"/>
      <c r="P114" s="50"/>
      <c r="Q114" s="50"/>
      <c r="R114" s="50"/>
      <c r="S114" s="50"/>
      <c r="T114" s="35">
        <f t="shared" si="2"/>
        <v>0</v>
      </c>
      <c r="U114" s="50"/>
      <c r="V114" s="50"/>
      <c r="W114" s="35">
        <f t="shared" si="3"/>
        <v>0</v>
      </c>
      <c r="X114" s="35">
        <f t="shared" si="4"/>
        <v>120000</v>
      </c>
      <c r="Y114" s="50">
        <v>0</v>
      </c>
      <c r="Z114" s="50">
        <v>0</v>
      </c>
      <c r="AA114" s="50">
        <v>120000</v>
      </c>
      <c r="AB114" s="50">
        <v>0.01</v>
      </c>
    </row>
    <row r="115" spans="1:28" s="3" customFormat="1" ht="27.75" customHeight="1" x14ac:dyDescent="0.2">
      <c r="A115" s="50"/>
      <c r="B115" s="107" t="s">
        <v>14</v>
      </c>
      <c r="C115" s="50">
        <v>1837</v>
      </c>
      <c r="D115" s="50">
        <v>153</v>
      </c>
      <c r="E115" s="50" t="s">
        <v>1254</v>
      </c>
      <c r="F115" s="50">
        <v>1</v>
      </c>
      <c r="G115" s="50">
        <v>14</v>
      </c>
      <c r="H115" s="50">
        <v>2</v>
      </c>
      <c r="I115" s="50">
        <v>7</v>
      </c>
      <c r="J115" s="35">
        <f t="shared" si="0"/>
        <v>5807</v>
      </c>
      <c r="K115" s="50">
        <v>75</v>
      </c>
      <c r="L115" s="35">
        <f t="shared" si="1"/>
        <v>435525</v>
      </c>
      <c r="M115" s="50">
        <v>1</v>
      </c>
      <c r="N115" s="50"/>
      <c r="O115" s="50"/>
      <c r="P115" s="50"/>
      <c r="Q115" s="50"/>
      <c r="R115" s="50"/>
      <c r="S115" s="50"/>
      <c r="T115" s="35">
        <f t="shared" si="2"/>
        <v>0</v>
      </c>
      <c r="U115" s="50"/>
      <c r="V115" s="50"/>
      <c r="W115" s="35">
        <f t="shared" si="3"/>
        <v>0</v>
      </c>
      <c r="X115" s="35">
        <f t="shared" si="4"/>
        <v>435525</v>
      </c>
      <c r="Y115" s="50">
        <v>0</v>
      </c>
      <c r="Z115" s="50">
        <v>50</v>
      </c>
      <c r="AA115" s="50">
        <v>0</v>
      </c>
      <c r="AB115" s="50">
        <v>0</v>
      </c>
    </row>
    <row r="116" spans="1:28" s="3" customFormat="1" ht="27.75" customHeight="1" x14ac:dyDescent="0.2">
      <c r="A116" s="50"/>
      <c r="B116" s="107" t="s">
        <v>14</v>
      </c>
      <c r="C116" s="50"/>
      <c r="D116" s="50">
        <v>30</v>
      </c>
      <c r="E116" s="50" t="s">
        <v>1255</v>
      </c>
      <c r="F116" s="50">
        <v>2</v>
      </c>
      <c r="G116" s="50"/>
      <c r="H116" s="50">
        <v>3</v>
      </c>
      <c r="I116" s="50">
        <v>31</v>
      </c>
      <c r="J116" s="35">
        <f t="shared" si="0"/>
        <v>331</v>
      </c>
      <c r="K116" s="50">
        <v>400</v>
      </c>
      <c r="L116" s="35">
        <f t="shared" si="1"/>
        <v>132400</v>
      </c>
      <c r="M116" s="50">
        <v>2</v>
      </c>
      <c r="N116" s="50" t="s">
        <v>27</v>
      </c>
      <c r="O116" s="50" t="s">
        <v>16</v>
      </c>
      <c r="P116" s="50">
        <v>2</v>
      </c>
      <c r="Q116" s="50">
        <v>219</v>
      </c>
      <c r="R116" s="50"/>
      <c r="S116" s="50">
        <v>6400</v>
      </c>
      <c r="T116" s="35">
        <f t="shared" si="2"/>
        <v>1401600</v>
      </c>
      <c r="U116" s="50">
        <v>30</v>
      </c>
      <c r="V116" s="39">
        <f>T116*85%</f>
        <v>1191360</v>
      </c>
      <c r="W116" s="35">
        <f t="shared" si="3"/>
        <v>210240</v>
      </c>
      <c r="X116" s="35">
        <f t="shared" si="4"/>
        <v>342640</v>
      </c>
      <c r="Y116" s="50">
        <v>0</v>
      </c>
      <c r="Z116" s="50">
        <v>50</v>
      </c>
      <c r="AA116" s="50">
        <v>0</v>
      </c>
      <c r="AB116" s="50">
        <v>0</v>
      </c>
    </row>
    <row r="117" spans="1:28" s="3" customFormat="1" ht="27.75" customHeight="1" x14ac:dyDescent="0.2">
      <c r="A117" s="50"/>
      <c r="B117" s="107" t="s">
        <v>14</v>
      </c>
      <c r="C117" s="50"/>
      <c r="D117" s="50">
        <v>147</v>
      </c>
      <c r="E117" s="50" t="s">
        <v>1255</v>
      </c>
      <c r="F117" s="50">
        <v>1</v>
      </c>
      <c r="G117" s="50">
        <v>7</v>
      </c>
      <c r="H117" s="50"/>
      <c r="I117" s="50">
        <v>68</v>
      </c>
      <c r="J117" s="35">
        <f t="shared" si="0"/>
        <v>2868</v>
      </c>
      <c r="K117" s="50">
        <v>75</v>
      </c>
      <c r="L117" s="35">
        <f t="shared" si="1"/>
        <v>215100</v>
      </c>
      <c r="M117" s="50">
        <v>1</v>
      </c>
      <c r="N117" s="50"/>
      <c r="O117" s="50"/>
      <c r="P117" s="50"/>
      <c r="Q117" s="50"/>
      <c r="R117" s="50"/>
      <c r="S117" s="50"/>
      <c r="T117" s="35">
        <f t="shared" si="2"/>
        <v>0</v>
      </c>
      <c r="U117" s="50"/>
      <c r="V117" s="50"/>
      <c r="W117" s="35">
        <f t="shared" si="3"/>
        <v>0</v>
      </c>
      <c r="X117" s="35">
        <f t="shared" si="4"/>
        <v>215100</v>
      </c>
      <c r="Y117" s="50">
        <v>0</v>
      </c>
      <c r="Z117" s="50">
        <v>50</v>
      </c>
      <c r="AA117" s="50">
        <v>0</v>
      </c>
      <c r="AB117" s="50">
        <v>0</v>
      </c>
    </row>
    <row r="118" spans="1:28" s="3" customFormat="1" ht="27.75" customHeight="1" x14ac:dyDescent="0.2">
      <c r="A118" s="50"/>
      <c r="B118" s="107" t="s">
        <v>14</v>
      </c>
      <c r="C118" s="50">
        <v>1722</v>
      </c>
      <c r="D118" s="50">
        <v>146</v>
      </c>
      <c r="E118" s="50" t="s">
        <v>1255</v>
      </c>
      <c r="F118" s="50">
        <v>1</v>
      </c>
      <c r="G118" s="50">
        <v>19</v>
      </c>
      <c r="H118" s="50">
        <v>3</v>
      </c>
      <c r="I118" s="50">
        <v>76</v>
      </c>
      <c r="J118" s="35">
        <f t="shared" si="0"/>
        <v>7976</v>
      </c>
      <c r="K118" s="50">
        <v>140</v>
      </c>
      <c r="L118" s="35">
        <f t="shared" si="1"/>
        <v>1116640</v>
      </c>
      <c r="M118" s="50">
        <v>1</v>
      </c>
      <c r="N118" s="50"/>
      <c r="O118" s="50"/>
      <c r="P118" s="50"/>
      <c r="Q118" s="50"/>
      <c r="R118" s="50"/>
      <c r="S118" s="50"/>
      <c r="T118" s="35">
        <f t="shared" si="2"/>
        <v>0</v>
      </c>
      <c r="U118" s="50"/>
      <c r="V118" s="50"/>
      <c r="W118" s="35">
        <f t="shared" si="3"/>
        <v>0</v>
      </c>
      <c r="X118" s="35">
        <f t="shared" si="4"/>
        <v>1116640</v>
      </c>
      <c r="Y118" s="50">
        <v>0</v>
      </c>
      <c r="Z118" s="50">
        <v>50</v>
      </c>
      <c r="AA118" s="50">
        <v>0</v>
      </c>
      <c r="AB118" s="50">
        <v>0</v>
      </c>
    </row>
    <row r="119" spans="1:28" s="3" customFormat="1" ht="27.75" customHeight="1" x14ac:dyDescent="0.2">
      <c r="A119" s="50"/>
      <c r="B119" s="107" t="s">
        <v>14</v>
      </c>
      <c r="C119" s="50">
        <v>949</v>
      </c>
      <c r="D119" s="50">
        <v>63</v>
      </c>
      <c r="E119" s="50" t="s">
        <v>1256</v>
      </c>
      <c r="F119" s="50">
        <v>2</v>
      </c>
      <c r="G119" s="50"/>
      <c r="H119" s="50">
        <v>1</v>
      </c>
      <c r="I119" s="50">
        <v>70</v>
      </c>
      <c r="J119" s="35">
        <f t="shared" si="0"/>
        <v>170</v>
      </c>
      <c r="K119" s="50">
        <v>75</v>
      </c>
      <c r="L119" s="35">
        <f t="shared" si="1"/>
        <v>12750</v>
      </c>
      <c r="M119" s="50">
        <v>2</v>
      </c>
      <c r="N119" s="50" t="s">
        <v>27</v>
      </c>
      <c r="O119" s="50" t="s">
        <v>16</v>
      </c>
      <c r="P119" s="50">
        <v>2</v>
      </c>
      <c r="Q119" s="50">
        <v>181</v>
      </c>
      <c r="R119" s="50"/>
      <c r="S119" s="50">
        <v>6400</v>
      </c>
      <c r="T119" s="35">
        <f t="shared" si="2"/>
        <v>1158400</v>
      </c>
      <c r="U119" s="50">
        <v>30</v>
      </c>
      <c r="V119" s="39">
        <f>T119*85%</f>
        <v>984640</v>
      </c>
      <c r="W119" s="35">
        <f t="shared" si="3"/>
        <v>173760</v>
      </c>
      <c r="X119" s="35">
        <f t="shared" si="4"/>
        <v>186510</v>
      </c>
      <c r="Y119" s="50">
        <v>0</v>
      </c>
      <c r="Z119" s="50">
        <v>50</v>
      </c>
      <c r="AA119" s="50">
        <v>0</v>
      </c>
      <c r="AB119" s="50">
        <v>0</v>
      </c>
    </row>
    <row r="120" spans="1:28" s="3" customFormat="1" ht="27.75" customHeight="1" x14ac:dyDescent="0.2">
      <c r="A120" s="50"/>
      <c r="B120" s="107" t="s">
        <v>14</v>
      </c>
      <c r="C120" s="50">
        <v>1306</v>
      </c>
      <c r="D120" s="50">
        <v>318</v>
      </c>
      <c r="E120" s="50" t="s">
        <v>1256</v>
      </c>
      <c r="F120" s="50">
        <v>1</v>
      </c>
      <c r="G120" s="50">
        <v>18</v>
      </c>
      <c r="H120" s="50"/>
      <c r="I120" s="50">
        <v>60</v>
      </c>
      <c r="J120" s="35">
        <f t="shared" si="0"/>
        <v>7260</v>
      </c>
      <c r="K120" s="50">
        <v>100</v>
      </c>
      <c r="L120" s="35">
        <f t="shared" si="1"/>
        <v>726000</v>
      </c>
      <c r="M120" s="50">
        <v>1</v>
      </c>
      <c r="N120" s="50"/>
      <c r="O120" s="50"/>
      <c r="P120" s="50"/>
      <c r="Q120" s="50"/>
      <c r="R120" s="50"/>
      <c r="S120" s="50"/>
      <c r="T120" s="35">
        <f t="shared" si="2"/>
        <v>0</v>
      </c>
      <c r="U120" s="50"/>
      <c r="V120" s="50"/>
      <c r="W120" s="35">
        <f t="shared" si="3"/>
        <v>0</v>
      </c>
      <c r="X120" s="35">
        <f t="shared" si="4"/>
        <v>726000</v>
      </c>
      <c r="Y120" s="50">
        <v>0</v>
      </c>
      <c r="Z120" s="50">
        <v>50</v>
      </c>
      <c r="AA120" s="50">
        <v>0</v>
      </c>
      <c r="AB120" s="50">
        <v>0</v>
      </c>
    </row>
    <row r="121" spans="1:28" s="3" customFormat="1" ht="27.75" customHeight="1" x14ac:dyDescent="0.2">
      <c r="A121" s="50"/>
      <c r="B121" s="107" t="s">
        <v>14</v>
      </c>
      <c r="C121" s="50"/>
      <c r="D121" s="50">
        <v>123</v>
      </c>
      <c r="E121" s="50" t="s">
        <v>1256</v>
      </c>
      <c r="F121" s="50">
        <v>1</v>
      </c>
      <c r="G121" s="50">
        <v>13</v>
      </c>
      <c r="H121" s="50">
        <v>1</v>
      </c>
      <c r="I121" s="50">
        <v>66</v>
      </c>
      <c r="J121" s="35">
        <f t="shared" si="0"/>
        <v>5366</v>
      </c>
      <c r="K121" s="50">
        <v>110</v>
      </c>
      <c r="L121" s="35">
        <f t="shared" si="1"/>
        <v>590260</v>
      </c>
      <c r="M121" s="50">
        <v>1</v>
      </c>
      <c r="N121" s="50"/>
      <c r="O121" s="50"/>
      <c r="P121" s="50"/>
      <c r="Q121" s="50"/>
      <c r="R121" s="50"/>
      <c r="S121" s="50"/>
      <c r="T121" s="35">
        <f t="shared" si="2"/>
        <v>0</v>
      </c>
      <c r="U121" s="50"/>
      <c r="V121" s="50"/>
      <c r="W121" s="35">
        <f t="shared" si="3"/>
        <v>0</v>
      </c>
      <c r="X121" s="35">
        <f t="shared" si="4"/>
        <v>590260</v>
      </c>
      <c r="Y121" s="50">
        <v>0</v>
      </c>
      <c r="Z121" s="50">
        <v>50</v>
      </c>
      <c r="AA121" s="50">
        <v>0</v>
      </c>
      <c r="AB121" s="50">
        <v>0</v>
      </c>
    </row>
    <row r="122" spans="1:28" s="3" customFormat="1" ht="27.75" customHeight="1" x14ac:dyDescent="0.2">
      <c r="A122" s="50"/>
      <c r="B122" s="107" t="s">
        <v>14</v>
      </c>
      <c r="C122" s="50">
        <v>5026</v>
      </c>
      <c r="D122" s="50">
        <v>212</v>
      </c>
      <c r="E122" s="50" t="s">
        <v>1256</v>
      </c>
      <c r="F122" s="50">
        <v>1</v>
      </c>
      <c r="G122" s="50"/>
      <c r="H122" s="50">
        <v>2</v>
      </c>
      <c r="I122" s="50"/>
      <c r="J122" s="35">
        <f t="shared" si="0"/>
        <v>200</v>
      </c>
      <c r="K122" s="50">
        <v>150</v>
      </c>
      <c r="L122" s="35">
        <f t="shared" si="1"/>
        <v>30000</v>
      </c>
      <c r="M122" s="50">
        <v>1</v>
      </c>
      <c r="N122" s="50"/>
      <c r="O122" s="50"/>
      <c r="P122" s="50"/>
      <c r="Q122" s="50"/>
      <c r="R122" s="50"/>
      <c r="S122" s="50"/>
      <c r="T122" s="35">
        <f t="shared" si="2"/>
        <v>0</v>
      </c>
      <c r="U122" s="50"/>
      <c r="V122" s="50"/>
      <c r="W122" s="35">
        <f t="shared" si="3"/>
        <v>0</v>
      </c>
      <c r="X122" s="35">
        <f t="shared" si="4"/>
        <v>30000</v>
      </c>
      <c r="Y122" s="50">
        <v>0</v>
      </c>
      <c r="Z122" s="50">
        <v>50</v>
      </c>
      <c r="AA122" s="50">
        <v>0</v>
      </c>
      <c r="AB122" s="50">
        <v>0</v>
      </c>
    </row>
    <row r="123" spans="1:28" s="3" customFormat="1" ht="27.75" customHeight="1" x14ac:dyDescent="0.2">
      <c r="A123" s="50"/>
      <c r="B123" s="109" t="s">
        <v>1257</v>
      </c>
      <c r="C123" s="50"/>
      <c r="D123" s="50"/>
      <c r="E123" s="50" t="s">
        <v>1258</v>
      </c>
      <c r="F123" s="50">
        <v>2</v>
      </c>
      <c r="G123" s="50"/>
      <c r="H123" s="50"/>
      <c r="I123" s="50"/>
      <c r="J123" s="35">
        <f t="shared" si="0"/>
        <v>0</v>
      </c>
      <c r="K123" s="50"/>
      <c r="L123" s="35">
        <f t="shared" si="1"/>
        <v>0</v>
      </c>
      <c r="M123" s="50">
        <v>2</v>
      </c>
      <c r="N123" s="50" t="s">
        <v>27</v>
      </c>
      <c r="O123" s="50" t="s">
        <v>55</v>
      </c>
      <c r="P123" s="50">
        <v>2</v>
      </c>
      <c r="Q123" s="50">
        <v>21</v>
      </c>
      <c r="R123" s="50"/>
      <c r="S123" s="50">
        <v>6400</v>
      </c>
      <c r="T123" s="35">
        <f t="shared" si="2"/>
        <v>134400</v>
      </c>
      <c r="U123" s="50">
        <v>10</v>
      </c>
      <c r="V123" s="39">
        <f>T123*10%</f>
        <v>13440</v>
      </c>
      <c r="W123" s="35">
        <f t="shared" si="3"/>
        <v>120960</v>
      </c>
      <c r="X123" s="35">
        <f t="shared" si="4"/>
        <v>120960</v>
      </c>
      <c r="Y123" s="50">
        <v>0</v>
      </c>
      <c r="Z123" s="50">
        <v>0</v>
      </c>
      <c r="AA123" s="50">
        <v>120960</v>
      </c>
      <c r="AB123" s="50">
        <v>0.02</v>
      </c>
    </row>
    <row r="124" spans="1:28" s="3" customFormat="1" ht="27.75" customHeight="1" x14ac:dyDescent="0.2">
      <c r="A124" s="50"/>
      <c r="B124" s="108" t="s">
        <v>14</v>
      </c>
      <c r="C124" s="50">
        <v>1300</v>
      </c>
      <c r="D124" s="50">
        <v>289</v>
      </c>
      <c r="E124" s="50" t="s">
        <v>1258</v>
      </c>
      <c r="F124" s="50">
        <v>1</v>
      </c>
      <c r="G124" s="50">
        <v>4</v>
      </c>
      <c r="H124" s="50">
        <v>1</v>
      </c>
      <c r="I124" s="50">
        <v>27</v>
      </c>
      <c r="J124" s="35">
        <f t="shared" si="0"/>
        <v>1727</v>
      </c>
      <c r="K124" s="50">
        <v>75</v>
      </c>
      <c r="L124" s="35">
        <f t="shared" si="1"/>
        <v>129525</v>
      </c>
      <c r="M124" s="50">
        <v>1</v>
      </c>
      <c r="N124" s="50"/>
      <c r="O124" s="50"/>
      <c r="P124" s="50"/>
      <c r="Q124" s="50"/>
      <c r="R124" s="50"/>
      <c r="S124" s="50"/>
      <c r="T124" s="35">
        <f t="shared" si="2"/>
        <v>0</v>
      </c>
      <c r="U124" s="50"/>
      <c r="V124" s="50"/>
      <c r="W124" s="35">
        <f t="shared" si="3"/>
        <v>0</v>
      </c>
      <c r="X124" s="35">
        <f t="shared" si="4"/>
        <v>129525</v>
      </c>
      <c r="Y124" s="50">
        <v>0</v>
      </c>
      <c r="Z124" s="50">
        <v>50</v>
      </c>
      <c r="AA124" s="50">
        <v>0</v>
      </c>
      <c r="AB124" s="50">
        <v>0</v>
      </c>
    </row>
    <row r="125" spans="1:28" s="3" customFormat="1" ht="27.75" customHeight="1" x14ac:dyDescent="0.2">
      <c r="A125" s="50"/>
      <c r="B125" s="108" t="s">
        <v>14</v>
      </c>
      <c r="C125" s="50">
        <v>5463</v>
      </c>
      <c r="D125" s="50">
        <v>223</v>
      </c>
      <c r="E125" s="50" t="s">
        <v>1258</v>
      </c>
      <c r="F125" s="50">
        <v>1</v>
      </c>
      <c r="G125" s="50">
        <v>5</v>
      </c>
      <c r="H125" s="50"/>
      <c r="I125" s="50"/>
      <c r="J125" s="35">
        <f t="shared" si="0"/>
        <v>2000</v>
      </c>
      <c r="K125" s="50">
        <v>100</v>
      </c>
      <c r="L125" s="35">
        <f t="shared" si="1"/>
        <v>200000</v>
      </c>
      <c r="M125" s="50">
        <v>1</v>
      </c>
      <c r="N125" s="50"/>
      <c r="O125" s="50"/>
      <c r="P125" s="50"/>
      <c r="Q125" s="50"/>
      <c r="R125" s="50"/>
      <c r="S125" s="50"/>
      <c r="T125" s="35">
        <f t="shared" si="2"/>
        <v>0</v>
      </c>
      <c r="U125" s="50"/>
      <c r="V125" s="50"/>
      <c r="W125" s="35">
        <f t="shared" si="3"/>
        <v>0</v>
      </c>
      <c r="X125" s="35">
        <f t="shared" si="4"/>
        <v>200000</v>
      </c>
      <c r="Y125" s="50">
        <v>0</v>
      </c>
      <c r="Z125" s="50">
        <v>50</v>
      </c>
      <c r="AA125" s="50">
        <v>0</v>
      </c>
      <c r="AB125" s="50">
        <v>0</v>
      </c>
    </row>
    <row r="126" spans="1:28" s="3" customFormat="1" ht="27.75" customHeight="1" x14ac:dyDescent="0.2">
      <c r="A126" s="50"/>
      <c r="B126" s="108" t="s">
        <v>14</v>
      </c>
      <c r="C126" s="50"/>
      <c r="D126" s="50">
        <v>64</v>
      </c>
      <c r="E126" s="50" t="s">
        <v>1259</v>
      </c>
      <c r="F126" s="50">
        <v>2</v>
      </c>
      <c r="G126" s="50"/>
      <c r="H126" s="50"/>
      <c r="I126" s="50">
        <v>72</v>
      </c>
      <c r="J126" s="35">
        <f t="shared" si="0"/>
        <v>72</v>
      </c>
      <c r="K126" s="50">
        <v>75</v>
      </c>
      <c r="L126" s="35">
        <f t="shared" si="1"/>
        <v>5400</v>
      </c>
      <c r="M126" s="50">
        <v>2</v>
      </c>
      <c r="N126" s="50" t="s">
        <v>27</v>
      </c>
      <c r="O126" s="50" t="s">
        <v>16</v>
      </c>
      <c r="P126" s="50">
        <v>2</v>
      </c>
      <c r="Q126" s="50">
        <v>201</v>
      </c>
      <c r="R126" s="50"/>
      <c r="S126" s="50">
        <v>6400</v>
      </c>
      <c r="T126" s="35">
        <f t="shared" ref="T126:T127" si="10">Q126*S126</f>
        <v>1286400</v>
      </c>
      <c r="U126" s="50">
        <v>20</v>
      </c>
      <c r="V126" s="39">
        <f>T126*75%</f>
        <v>964800</v>
      </c>
      <c r="W126" s="35">
        <f t="shared" ref="W126:W127" si="11">T126-V126</f>
        <v>321600</v>
      </c>
      <c r="X126" s="35">
        <f t="shared" ref="X126:X127" si="12">L126+W126</f>
        <v>327000</v>
      </c>
      <c r="Y126" s="50">
        <v>0</v>
      </c>
      <c r="Z126" s="50">
        <v>50</v>
      </c>
      <c r="AA126" s="50">
        <v>0</v>
      </c>
      <c r="AB126" s="50">
        <v>0</v>
      </c>
    </row>
    <row r="127" spans="1:28" s="3" customFormat="1" ht="27.75" customHeight="1" x14ac:dyDescent="0.2">
      <c r="A127" s="50"/>
      <c r="B127" s="108" t="s">
        <v>14</v>
      </c>
      <c r="C127" s="50">
        <v>1357</v>
      </c>
      <c r="D127" s="50">
        <v>290</v>
      </c>
      <c r="E127" s="50" t="s">
        <v>1259</v>
      </c>
      <c r="F127" s="50">
        <v>1</v>
      </c>
      <c r="G127" s="50">
        <v>6</v>
      </c>
      <c r="H127" s="50">
        <v>2</v>
      </c>
      <c r="I127" s="50">
        <v>61</v>
      </c>
      <c r="J127" s="35">
        <f t="shared" si="0"/>
        <v>2661</v>
      </c>
      <c r="K127" s="50">
        <v>100</v>
      </c>
      <c r="L127" s="35">
        <f t="shared" si="1"/>
        <v>266100</v>
      </c>
      <c r="M127" s="50">
        <v>1</v>
      </c>
      <c r="N127" s="50"/>
      <c r="O127" s="50"/>
      <c r="P127" s="50"/>
      <c r="Q127" s="50"/>
      <c r="R127" s="50"/>
      <c r="S127" s="50"/>
      <c r="T127" s="35">
        <f t="shared" si="10"/>
        <v>0</v>
      </c>
      <c r="U127" s="50"/>
      <c r="V127" s="39"/>
      <c r="W127" s="35">
        <f t="shared" si="11"/>
        <v>0</v>
      </c>
      <c r="X127" s="35">
        <f t="shared" si="12"/>
        <v>266100</v>
      </c>
      <c r="Y127" s="50">
        <v>0</v>
      </c>
      <c r="Z127" s="50">
        <v>50</v>
      </c>
      <c r="AA127" s="50">
        <v>0</v>
      </c>
      <c r="AB127" s="50">
        <v>0</v>
      </c>
    </row>
    <row r="128" spans="1:28" s="3" customFormat="1" ht="27.75" customHeight="1" x14ac:dyDescent="0.2">
      <c r="A128" s="50"/>
      <c r="B128" s="108" t="s">
        <v>14</v>
      </c>
      <c r="C128" s="50">
        <v>1529</v>
      </c>
      <c r="D128" s="50">
        <v>140</v>
      </c>
      <c r="E128" s="50" t="s">
        <v>1259</v>
      </c>
      <c r="F128" s="50">
        <v>1</v>
      </c>
      <c r="G128" s="50">
        <v>8</v>
      </c>
      <c r="H128" s="50">
        <v>3</v>
      </c>
      <c r="I128" s="50">
        <v>35</v>
      </c>
      <c r="J128" s="35">
        <f t="shared" si="0"/>
        <v>3535</v>
      </c>
      <c r="K128" s="50">
        <v>130</v>
      </c>
      <c r="L128" s="35">
        <f t="shared" si="1"/>
        <v>459550</v>
      </c>
      <c r="M128" s="50">
        <v>1</v>
      </c>
      <c r="N128" s="50"/>
      <c r="O128" s="50"/>
      <c r="P128" s="50"/>
      <c r="Q128" s="50"/>
      <c r="R128" s="50"/>
      <c r="S128" s="50"/>
      <c r="T128" s="35">
        <f t="shared" si="2"/>
        <v>0</v>
      </c>
      <c r="U128" s="50"/>
      <c r="V128" s="50"/>
      <c r="W128" s="35">
        <f t="shared" si="3"/>
        <v>0</v>
      </c>
      <c r="X128" s="35">
        <f t="shared" si="4"/>
        <v>459550</v>
      </c>
      <c r="Y128" s="50">
        <v>0</v>
      </c>
      <c r="Z128" s="50">
        <v>50</v>
      </c>
      <c r="AA128" s="50">
        <v>0</v>
      </c>
      <c r="AB128" s="50">
        <v>0</v>
      </c>
    </row>
    <row r="129" spans="1:28" s="3" customFormat="1" ht="27.75" customHeight="1" x14ac:dyDescent="0.2">
      <c r="A129" s="50"/>
      <c r="B129" s="108" t="s">
        <v>14</v>
      </c>
      <c r="C129" s="50">
        <v>1421</v>
      </c>
      <c r="D129" s="50">
        <v>113</v>
      </c>
      <c r="E129" s="50" t="s">
        <v>1259</v>
      </c>
      <c r="F129" s="50">
        <v>1</v>
      </c>
      <c r="G129" s="50">
        <v>8</v>
      </c>
      <c r="H129" s="50"/>
      <c r="I129" s="50">
        <v>70</v>
      </c>
      <c r="J129" s="35">
        <f t="shared" si="0"/>
        <v>3270</v>
      </c>
      <c r="K129" s="50">
        <v>100</v>
      </c>
      <c r="L129" s="35">
        <f t="shared" si="1"/>
        <v>327000</v>
      </c>
      <c r="M129" s="50">
        <v>1</v>
      </c>
      <c r="N129" s="50"/>
      <c r="O129" s="50"/>
      <c r="P129" s="50"/>
      <c r="Q129" s="50"/>
      <c r="R129" s="50"/>
      <c r="S129" s="50"/>
      <c r="T129" s="35">
        <f t="shared" si="2"/>
        <v>0</v>
      </c>
      <c r="U129" s="50"/>
      <c r="V129" s="50"/>
      <c r="W129" s="35">
        <f t="shared" si="3"/>
        <v>0</v>
      </c>
      <c r="X129" s="35">
        <f t="shared" si="4"/>
        <v>327000</v>
      </c>
      <c r="Y129" s="50">
        <v>0</v>
      </c>
      <c r="Z129" s="50">
        <v>50</v>
      </c>
      <c r="AA129" s="50">
        <v>0</v>
      </c>
      <c r="AB129" s="50">
        <v>0</v>
      </c>
    </row>
    <row r="130" spans="1:28" s="3" customFormat="1" ht="27.75" customHeight="1" x14ac:dyDescent="0.2">
      <c r="A130" s="50"/>
      <c r="B130" s="108" t="s">
        <v>24</v>
      </c>
      <c r="C130" s="50"/>
      <c r="D130" s="50"/>
      <c r="E130" s="50" t="s">
        <v>1259</v>
      </c>
      <c r="F130" s="50">
        <v>1</v>
      </c>
      <c r="G130" s="50">
        <v>4</v>
      </c>
      <c r="H130" s="50"/>
      <c r="I130" s="50"/>
      <c r="J130" s="35">
        <f t="shared" si="0"/>
        <v>1600</v>
      </c>
      <c r="K130" s="50">
        <v>75</v>
      </c>
      <c r="L130" s="35">
        <f t="shared" si="1"/>
        <v>120000</v>
      </c>
      <c r="M130" s="50">
        <v>1</v>
      </c>
      <c r="N130" s="50"/>
      <c r="O130" s="50"/>
      <c r="P130" s="50"/>
      <c r="Q130" s="50"/>
      <c r="R130" s="50"/>
      <c r="S130" s="50"/>
      <c r="T130" s="35">
        <f t="shared" si="2"/>
        <v>0</v>
      </c>
      <c r="U130" s="50"/>
      <c r="V130" s="50"/>
      <c r="W130" s="35">
        <f t="shared" si="3"/>
        <v>0</v>
      </c>
      <c r="X130" s="35">
        <f t="shared" si="4"/>
        <v>120000</v>
      </c>
      <c r="Y130" s="50">
        <v>0</v>
      </c>
      <c r="Z130" s="50">
        <v>0</v>
      </c>
      <c r="AA130" s="50">
        <v>120000</v>
      </c>
      <c r="AB130" s="50">
        <v>0.01</v>
      </c>
    </row>
    <row r="131" spans="1:28" s="3" customFormat="1" ht="27.75" customHeight="1" x14ac:dyDescent="0.2">
      <c r="A131" s="50"/>
      <c r="B131" s="108" t="s">
        <v>14</v>
      </c>
      <c r="C131" s="50">
        <v>948</v>
      </c>
      <c r="D131" s="50">
        <v>62</v>
      </c>
      <c r="E131" s="50" t="s">
        <v>1260</v>
      </c>
      <c r="F131" s="50">
        <v>2</v>
      </c>
      <c r="G131" s="50"/>
      <c r="H131" s="50">
        <v>1</v>
      </c>
      <c r="I131" s="50">
        <v>39</v>
      </c>
      <c r="J131" s="35">
        <f t="shared" si="0"/>
        <v>139</v>
      </c>
      <c r="K131" s="50">
        <v>400</v>
      </c>
      <c r="L131" s="35">
        <f t="shared" si="1"/>
        <v>55600</v>
      </c>
      <c r="M131" s="50">
        <v>2</v>
      </c>
      <c r="N131" s="50" t="s">
        <v>27</v>
      </c>
      <c r="O131" s="50" t="s">
        <v>16</v>
      </c>
      <c r="P131" s="50">
        <v>2</v>
      </c>
      <c r="Q131" s="50">
        <v>210</v>
      </c>
      <c r="R131" s="50"/>
      <c r="S131" s="50">
        <v>6400</v>
      </c>
      <c r="T131" s="35">
        <f t="shared" si="2"/>
        <v>1344000</v>
      </c>
      <c r="U131" s="50">
        <v>20</v>
      </c>
      <c r="V131" s="39">
        <f>T131*75%</f>
        <v>1008000</v>
      </c>
      <c r="W131" s="35">
        <f t="shared" si="3"/>
        <v>336000</v>
      </c>
      <c r="X131" s="35">
        <f t="shared" si="4"/>
        <v>391600</v>
      </c>
      <c r="Y131" s="50">
        <v>0</v>
      </c>
      <c r="Z131" s="50">
        <v>50</v>
      </c>
      <c r="AA131" s="50">
        <v>0</v>
      </c>
      <c r="AB131" s="50">
        <v>0</v>
      </c>
    </row>
    <row r="132" spans="1:28" s="3" customFormat="1" ht="27.75" customHeight="1" x14ac:dyDescent="0.2">
      <c r="A132" s="50"/>
      <c r="B132" s="108" t="s">
        <v>24</v>
      </c>
      <c r="C132" s="50"/>
      <c r="D132" s="50"/>
      <c r="E132" s="50" t="s">
        <v>1260</v>
      </c>
      <c r="F132" s="50">
        <v>1</v>
      </c>
      <c r="G132" s="50">
        <v>27</v>
      </c>
      <c r="H132" s="50"/>
      <c r="I132" s="50">
        <v>85</v>
      </c>
      <c r="J132" s="35">
        <f t="shared" si="0"/>
        <v>10885</v>
      </c>
      <c r="K132" s="50">
        <v>75</v>
      </c>
      <c r="L132" s="35">
        <f t="shared" si="1"/>
        <v>816375</v>
      </c>
      <c r="M132" s="50">
        <v>1</v>
      </c>
      <c r="N132" s="50"/>
      <c r="O132" s="50"/>
      <c r="P132" s="50"/>
      <c r="Q132" s="50"/>
      <c r="R132" s="50"/>
      <c r="S132" s="50"/>
      <c r="T132" s="35">
        <f t="shared" si="2"/>
        <v>0</v>
      </c>
      <c r="U132" s="50"/>
      <c r="V132" s="50"/>
      <c r="W132" s="35">
        <f t="shared" si="3"/>
        <v>0</v>
      </c>
      <c r="X132" s="35">
        <f t="shared" si="4"/>
        <v>816375</v>
      </c>
      <c r="Y132" s="50">
        <v>0</v>
      </c>
      <c r="Z132" s="50">
        <v>0</v>
      </c>
      <c r="AA132" s="50">
        <v>816375</v>
      </c>
      <c r="AB132" s="50">
        <v>0.01</v>
      </c>
    </row>
    <row r="133" spans="1:28" s="3" customFormat="1" ht="27.75" customHeight="1" x14ac:dyDescent="0.2">
      <c r="A133" s="50"/>
      <c r="B133" s="108" t="s">
        <v>14</v>
      </c>
      <c r="C133" s="50">
        <v>3663</v>
      </c>
      <c r="D133" s="50">
        <v>132</v>
      </c>
      <c r="E133" s="50" t="s">
        <v>1260</v>
      </c>
      <c r="F133" s="50">
        <v>1</v>
      </c>
      <c r="G133" s="50">
        <v>9</v>
      </c>
      <c r="H133" s="50">
        <v>2</v>
      </c>
      <c r="I133" s="50">
        <v>85</v>
      </c>
      <c r="J133" s="35">
        <f t="shared" si="0"/>
        <v>3885</v>
      </c>
      <c r="K133" s="50">
        <v>75</v>
      </c>
      <c r="L133" s="35">
        <f t="shared" si="1"/>
        <v>291375</v>
      </c>
      <c r="M133" s="50">
        <v>1</v>
      </c>
      <c r="N133" s="50"/>
      <c r="O133" s="50"/>
      <c r="P133" s="50"/>
      <c r="Q133" s="50"/>
      <c r="R133" s="50"/>
      <c r="S133" s="50"/>
      <c r="T133" s="35">
        <f t="shared" si="2"/>
        <v>0</v>
      </c>
      <c r="U133" s="50"/>
      <c r="V133" s="50"/>
      <c r="W133" s="35">
        <f t="shared" si="3"/>
        <v>0</v>
      </c>
      <c r="X133" s="35">
        <f t="shared" si="4"/>
        <v>291375</v>
      </c>
      <c r="Y133" s="50">
        <v>0</v>
      </c>
      <c r="Z133" s="50">
        <v>50</v>
      </c>
      <c r="AA133" s="50">
        <v>0</v>
      </c>
      <c r="AB133" s="50">
        <v>0</v>
      </c>
    </row>
    <row r="134" spans="1:28" s="3" customFormat="1" ht="27.75" customHeight="1" x14ac:dyDescent="0.2">
      <c r="A134" s="50"/>
      <c r="B134" s="108" t="s">
        <v>14</v>
      </c>
      <c r="C134" s="50">
        <v>5438</v>
      </c>
      <c r="D134" s="50">
        <v>107</v>
      </c>
      <c r="E134" s="50" t="s">
        <v>1244</v>
      </c>
      <c r="F134" s="50">
        <v>2</v>
      </c>
      <c r="G134" s="50"/>
      <c r="H134" s="50"/>
      <c r="I134" s="50">
        <v>66</v>
      </c>
      <c r="J134" s="35">
        <f t="shared" si="0"/>
        <v>66</v>
      </c>
      <c r="K134" s="50">
        <v>75</v>
      </c>
      <c r="L134" s="35">
        <f t="shared" si="1"/>
        <v>4950</v>
      </c>
      <c r="M134" s="50">
        <v>2</v>
      </c>
      <c r="N134" s="50" t="s">
        <v>27</v>
      </c>
      <c r="O134" s="50" t="s">
        <v>16</v>
      </c>
      <c r="P134" s="50">
        <v>2</v>
      </c>
      <c r="Q134" s="50">
        <v>156</v>
      </c>
      <c r="R134" s="50"/>
      <c r="S134" s="50">
        <v>6400</v>
      </c>
      <c r="T134" s="35">
        <f t="shared" si="2"/>
        <v>998400</v>
      </c>
      <c r="U134" s="50">
        <v>20</v>
      </c>
      <c r="V134" s="39">
        <f>T134*75%</f>
        <v>748800</v>
      </c>
      <c r="W134" s="35">
        <f t="shared" si="3"/>
        <v>249600</v>
      </c>
      <c r="X134" s="35">
        <f t="shared" si="4"/>
        <v>254550</v>
      </c>
      <c r="Y134" s="50">
        <v>0</v>
      </c>
      <c r="Z134" s="50">
        <v>50</v>
      </c>
      <c r="AA134" s="50">
        <v>0</v>
      </c>
      <c r="AB134" s="50">
        <v>0</v>
      </c>
    </row>
    <row r="135" spans="1:28" s="3" customFormat="1" ht="27.75" customHeight="1" x14ac:dyDescent="0.2">
      <c r="A135" s="50"/>
      <c r="B135" s="108" t="s">
        <v>14</v>
      </c>
      <c r="C135" s="50">
        <v>6056</v>
      </c>
      <c r="D135" s="50">
        <v>204</v>
      </c>
      <c r="E135" s="50" t="s">
        <v>1244</v>
      </c>
      <c r="F135" s="50">
        <v>1</v>
      </c>
      <c r="G135" s="50"/>
      <c r="H135" s="50">
        <v>1</v>
      </c>
      <c r="I135" s="50">
        <v>85</v>
      </c>
      <c r="J135" s="35">
        <f t="shared" si="0"/>
        <v>185</v>
      </c>
      <c r="K135" s="50">
        <v>400</v>
      </c>
      <c r="L135" s="35">
        <f t="shared" si="1"/>
        <v>74000</v>
      </c>
      <c r="M135" s="50">
        <v>1</v>
      </c>
      <c r="N135" s="50"/>
      <c r="O135" s="50"/>
      <c r="P135" s="50"/>
      <c r="Q135" s="50"/>
      <c r="R135" s="50"/>
      <c r="S135" s="50"/>
      <c r="T135" s="35">
        <f t="shared" si="2"/>
        <v>0</v>
      </c>
      <c r="U135" s="50"/>
      <c r="V135" s="50"/>
      <c r="W135" s="35">
        <f t="shared" si="3"/>
        <v>0</v>
      </c>
      <c r="X135" s="35">
        <f t="shared" si="4"/>
        <v>74000</v>
      </c>
      <c r="Y135" s="50">
        <v>0</v>
      </c>
      <c r="Z135" s="50">
        <v>50</v>
      </c>
      <c r="AA135" s="50">
        <v>0</v>
      </c>
      <c r="AB135" s="50">
        <v>0</v>
      </c>
    </row>
    <row r="136" spans="1:28" s="3" customFormat="1" ht="27.75" customHeight="1" x14ac:dyDescent="0.2">
      <c r="A136" s="50"/>
      <c r="B136" s="108" t="s">
        <v>14</v>
      </c>
      <c r="C136" s="50">
        <v>1417</v>
      </c>
      <c r="D136" s="50">
        <v>104</v>
      </c>
      <c r="E136" s="50" t="s">
        <v>1244</v>
      </c>
      <c r="F136" s="50">
        <v>1</v>
      </c>
      <c r="G136" s="50">
        <v>6</v>
      </c>
      <c r="H136" s="50">
        <v>3</v>
      </c>
      <c r="I136" s="50">
        <v>19</v>
      </c>
      <c r="J136" s="35">
        <f t="shared" si="0"/>
        <v>2719</v>
      </c>
      <c r="K136" s="50">
        <v>100</v>
      </c>
      <c r="L136" s="35">
        <f t="shared" si="1"/>
        <v>271900</v>
      </c>
      <c r="M136" s="50">
        <v>1</v>
      </c>
      <c r="N136" s="50"/>
      <c r="O136" s="50"/>
      <c r="P136" s="50"/>
      <c r="Q136" s="50"/>
      <c r="R136" s="50"/>
      <c r="S136" s="50"/>
      <c r="T136" s="35">
        <f t="shared" si="2"/>
        <v>0</v>
      </c>
      <c r="U136" s="50"/>
      <c r="V136" s="50"/>
      <c r="W136" s="35">
        <f t="shared" si="3"/>
        <v>0</v>
      </c>
      <c r="X136" s="35">
        <f t="shared" si="4"/>
        <v>271900</v>
      </c>
      <c r="Y136" s="50">
        <v>0</v>
      </c>
      <c r="Z136" s="50">
        <v>50</v>
      </c>
      <c r="AA136" s="50">
        <v>0</v>
      </c>
      <c r="AB136" s="50">
        <v>0</v>
      </c>
    </row>
    <row r="137" spans="1:28" s="3" customFormat="1" ht="27.75" customHeight="1" x14ac:dyDescent="0.2">
      <c r="A137" s="50"/>
      <c r="B137" s="108" t="s">
        <v>14</v>
      </c>
      <c r="C137" s="50">
        <v>5799</v>
      </c>
      <c r="D137" s="50">
        <v>240</v>
      </c>
      <c r="E137" s="50" t="s">
        <v>1244</v>
      </c>
      <c r="F137" s="50">
        <v>1</v>
      </c>
      <c r="G137" s="50">
        <v>6</v>
      </c>
      <c r="H137" s="50"/>
      <c r="I137" s="50"/>
      <c r="J137" s="35">
        <f t="shared" si="0"/>
        <v>2400</v>
      </c>
      <c r="K137" s="50">
        <v>100</v>
      </c>
      <c r="L137" s="35">
        <f t="shared" si="1"/>
        <v>240000</v>
      </c>
      <c r="M137" s="50">
        <v>1</v>
      </c>
      <c r="N137" s="50"/>
      <c r="O137" s="50"/>
      <c r="P137" s="50"/>
      <c r="Q137" s="50"/>
      <c r="R137" s="50"/>
      <c r="S137" s="50"/>
      <c r="T137" s="35">
        <f t="shared" si="2"/>
        <v>0</v>
      </c>
      <c r="U137" s="50"/>
      <c r="V137" s="50"/>
      <c r="W137" s="35">
        <f t="shared" si="3"/>
        <v>0</v>
      </c>
      <c r="X137" s="35">
        <f t="shared" si="4"/>
        <v>240000</v>
      </c>
      <c r="Y137" s="50">
        <v>0</v>
      </c>
      <c r="Z137" s="50">
        <v>50</v>
      </c>
      <c r="AA137" s="50">
        <v>0</v>
      </c>
      <c r="AB137" s="50">
        <v>0</v>
      </c>
    </row>
    <row r="138" spans="1:28" s="3" customFormat="1" ht="27.75" customHeight="1" x14ac:dyDescent="0.2">
      <c r="A138" s="50"/>
      <c r="B138" s="108" t="s">
        <v>14</v>
      </c>
      <c r="C138" s="50">
        <v>917</v>
      </c>
      <c r="D138" s="50">
        <v>31</v>
      </c>
      <c r="E138" s="50" t="s">
        <v>1261</v>
      </c>
      <c r="F138" s="50">
        <v>2</v>
      </c>
      <c r="G138" s="50"/>
      <c r="H138" s="50">
        <v>2</v>
      </c>
      <c r="I138" s="50">
        <v>75</v>
      </c>
      <c r="J138" s="35">
        <f t="shared" si="0"/>
        <v>275</v>
      </c>
      <c r="K138" s="50">
        <v>350</v>
      </c>
      <c r="L138" s="35">
        <f t="shared" si="1"/>
        <v>96250</v>
      </c>
      <c r="M138" s="50">
        <v>2</v>
      </c>
      <c r="N138" s="50" t="s">
        <v>27</v>
      </c>
      <c r="O138" s="50" t="s">
        <v>16</v>
      </c>
      <c r="P138" s="50">
        <v>2</v>
      </c>
      <c r="Q138" s="50">
        <v>150</v>
      </c>
      <c r="R138" s="50"/>
      <c r="S138" s="50">
        <v>6400</v>
      </c>
      <c r="T138" s="35">
        <f t="shared" si="2"/>
        <v>960000</v>
      </c>
      <c r="U138" s="50">
        <v>30</v>
      </c>
      <c r="V138" s="39">
        <f>T138*85%</f>
        <v>816000</v>
      </c>
      <c r="W138" s="35">
        <f t="shared" si="3"/>
        <v>144000</v>
      </c>
      <c r="X138" s="35">
        <f t="shared" si="4"/>
        <v>240250</v>
      </c>
      <c r="Y138" s="50">
        <v>0</v>
      </c>
      <c r="Z138" s="50">
        <v>50</v>
      </c>
      <c r="AA138" s="50">
        <v>0</v>
      </c>
      <c r="AB138" s="50">
        <v>0</v>
      </c>
    </row>
    <row r="139" spans="1:28" s="3" customFormat="1" ht="27.75" customHeight="1" x14ac:dyDescent="0.2">
      <c r="A139" s="50"/>
      <c r="B139" s="108" t="s">
        <v>24</v>
      </c>
      <c r="C139" s="50"/>
      <c r="D139" s="50"/>
      <c r="E139" s="50" t="s">
        <v>1261</v>
      </c>
      <c r="F139" s="50">
        <v>1</v>
      </c>
      <c r="G139" s="50">
        <v>29</v>
      </c>
      <c r="H139" s="50">
        <v>3</v>
      </c>
      <c r="I139" s="50">
        <v>73</v>
      </c>
      <c r="J139" s="35">
        <f t="shared" si="0"/>
        <v>11973</v>
      </c>
      <c r="K139" s="50">
        <v>75</v>
      </c>
      <c r="L139" s="35">
        <f t="shared" si="1"/>
        <v>897975</v>
      </c>
      <c r="M139" s="50">
        <v>1</v>
      </c>
      <c r="N139" s="50"/>
      <c r="O139" s="50"/>
      <c r="P139" s="50"/>
      <c r="Q139" s="50"/>
      <c r="R139" s="50"/>
      <c r="S139" s="50"/>
      <c r="T139" s="35">
        <f t="shared" si="2"/>
        <v>0</v>
      </c>
      <c r="U139" s="50"/>
      <c r="V139" s="50"/>
      <c r="W139" s="35">
        <f t="shared" si="3"/>
        <v>0</v>
      </c>
      <c r="X139" s="35">
        <f t="shared" si="4"/>
        <v>897975</v>
      </c>
      <c r="Y139" s="50">
        <v>0</v>
      </c>
      <c r="Z139" s="50">
        <v>0</v>
      </c>
      <c r="AA139" s="50">
        <v>897975</v>
      </c>
      <c r="AB139" s="50">
        <v>0.01</v>
      </c>
    </row>
    <row r="140" spans="1:28" s="3" customFormat="1" ht="27.75" customHeight="1" x14ac:dyDescent="0.2">
      <c r="A140" s="50"/>
      <c r="B140" s="108" t="s">
        <v>14</v>
      </c>
      <c r="C140" s="50">
        <v>3523</v>
      </c>
      <c r="D140" s="50">
        <v>130</v>
      </c>
      <c r="E140" s="50" t="s">
        <v>1261</v>
      </c>
      <c r="F140" s="50">
        <v>1</v>
      </c>
      <c r="G140" s="50">
        <v>9</v>
      </c>
      <c r="H140" s="50">
        <v>3</v>
      </c>
      <c r="I140" s="50">
        <v>73</v>
      </c>
      <c r="J140" s="35">
        <f t="shared" si="0"/>
        <v>3973</v>
      </c>
      <c r="K140" s="50">
        <v>75</v>
      </c>
      <c r="L140" s="35">
        <f t="shared" si="1"/>
        <v>297975</v>
      </c>
      <c r="M140" s="50">
        <v>1</v>
      </c>
      <c r="N140" s="50"/>
      <c r="O140" s="50"/>
      <c r="P140" s="50"/>
      <c r="Q140" s="50"/>
      <c r="R140" s="50"/>
      <c r="S140" s="50"/>
      <c r="T140" s="35">
        <f t="shared" si="2"/>
        <v>0</v>
      </c>
      <c r="U140" s="50"/>
      <c r="V140" s="50"/>
      <c r="W140" s="35">
        <f t="shared" si="3"/>
        <v>0</v>
      </c>
      <c r="X140" s="35">
        <f t="shared" si="4"/>
        <v>297975</v>
      </c>
      <c r="Y140" s="50">
        <v>0</v>
      </c>
      <c r="Z140" s="50">
        <v>50</v>
      </c>
      <c r="AA140" s="50">
        <v>0</v>
      </c>
      <c r="AB140" s="50">
        <v>0</v>
      </c>
    </row>
    <row r="141" spans="1:28" s="3" customFormat="1" ht="27.75" customHeight="1" x14ac:dyDescent="0.2">
      <c r="A141" s="50"/>
      <c r="B141" s="111" t="s">
        <v>1262</v>
      </c>
      <c r="C141" s="50"/>
      <c r="D141" s="50"/>
      <c r="E141" s="50" t="s">
        <v>1263</v>
      </c>
      <c r="F141" s="50">
        <v>2</v>
      </c>
      <c r="G141" s="50"/>
      <c r="H141" s="50"/>
      <c r="I141" s="50"/>
      <c r="J141" s="35">
        <f t="shared" si="0"/>
        <v>0</v>
      </c>
      <c r="K141" s="50"/>
      <c r="L141" s="35">
        <f t="shared" si="1"/>
        <v>0</v>
      </c>
      <c r="M141" s="50">
        <v>2</v>
      </c>
      <c r="N141" s="50" t="s">
        <v>27</v>
      </c>
      <c r="O141" s="50" t="s">
        <v>55</v>
      </c>
      <c r="P141" s="50">
        <v>2</v>
      </c>
      <c r="Q141" s="50">
        <v>90</v>
      </c>
      <c r="R141" s="50"/>
      <c r="S141" s="50">
        <v>6400</v>
      </c>
      <c r="T141" s="35">
        <f t="shared" si="2"/>
        <v>576000</v>
      </c>
      <c r="U141" s="50">
        <v>10</v>
      </c>
      <c r="V141" s="39">
        <f>T141*10%</f>
        <v>57600</v>
      </c>
      <c r="W141" s="35">
        <f t="shared" si="3"/>
        <v>518400</v>
      </c>
      <c r="X141" s="35">
        <f t="shared" si="4"/>
        <v>518400</v>
      </c>
      <c r="Y141" s="50">
        <v>0</v>
      </c>
      <c r="Z141" s="50">
        <v>0</v>
      </c>
      <c r="AA141" s="50">
        <v>518400</v>
      </c>
      <c r="AB141" s="50">
        <v>0.02</v>
      </c>
    </row>
    <row r="142" spans="1:28" s="3" customFormat="1" ht="27.75" customHeight="1" x14ac:dyDescent="0.2">
      <c r="A142" s="50"/>
      <c r="B142" s="111" t="s">
        <v>1262</v>
      </c>
      <c r="C142" s="50"/>
      <c r="D142" s="50"/>
      <c r="E142" s="50" t="s">
        <v>1264</v>
      </c>
      <c r="F142" s="50">
        <v>2</v>
      </c>
      <c r="G142" s="50"/>
      <c r="H142" s="50"/>
      <c r="I142" s="50"/>
      <c r="J142" s="35">
        <f t="shared" si="0"/>
        <v>0</v>
      </c>
      <c r="K142" s="50"/>
      <c r="L142" s="35">
        <f t="shared" si="1"/>
        <v>0</v>
      </c>
      <c r="M142" s="50">
        <v>2</v>
      </c>
      <c r="N142" s="50" t="s">
        <v>27</v>
      </c>
      <c r="O142" s="50" t="s">
        <v>55</v>
      </c>
      <c r="P142" s="50">
        <v>2</v>
      </c>
      <c r="Q142" s="50">
        <v>54</v>
      </c>
      <c r="R142" s="50"/>
      <c r="S142" s="50">
        <v>6400</v>
      </c>
      <c r="T142" s="35">
        <f t="shared" si="2"/>
        <v>345600</v>
      </c>
      <c r="U142" s="50">
        <v>10</v>
      </c>
      <c r="V142" s="39">
        <f>T142*10%</f>
        <v>34560</v>
      </c>
      <c r="W142" s="35">
        <f t="shared" si="3"/>
        <v>311040</v>
      </c>
      <c r="X142" s="35">
        <f t="shared" si="4"/>
        <v>311040</v>
      </c>
      <c r="Y142" s="50">
        <v>0</v>
      </c>
      <c r="Z142" s="50">
        <v>0</v>
      </c>
      <c r="AA142" s="50">
        <v>311040</v>
      </c>
      <c r="AB142" s="50">
        <v>0.02</v>
      </c>
    </row>
    <row r="143" spans="1:28" s="3" customFormat="1" ht="27.75" customHeight="1" x14ac:dyDescent="0.2">
      <c r="A143" s="50"/>
      <c r="B143" s="108" t="s">
        <v>24</v>
      </c>
      <c r="C143" s="50"/>
      <c r="D143" s="50"/>
      <c r="E143" s="50" t="s">
        <v>1264</v>
      </c>
      <c r="F143" s="50">
        <v>1</v>
      </c>
      <c r="G143" s="50">
        <v>37</v>
      </c>
      <c r="H143" s="50"/>
      <c r="I143" s="50">
        <v>79</v>
      </c>
      <c r="J143" s="35">
        <f t="shared" si="0"/>
        <v>14879</v>
      </c>
      <c r="K143" s="50">
        <v>75</v>
      </c>
      <c r="L143" s="35">
        <f t="shared" si="1"/>
        <v>1115925</v>
      </c>
      <c r="M143" s="50">
        <v>1</v>
      </c>
      <c r="N143" s="50"/>
      <c r="O143" s="50"/>
      <c r="P143" s="50"/>
      <c r="Q143" s="50"/>
      <c r="R143" s="50"/>
      <c r="S143" s="50"/>
      <c r="T143" s="35">
        <f t="shared" si="2"/>
        <v>0</v>
      </c>
      <c r="U143" s="50"/>
      <c r="V143" s="50"/>
      <c r="W143" s="35">
        <f t="shared" si="3"/>
        <v>0</v>
      </c>
      <c r="X143" s="35">
        <f t="shared" si="4"/>
        <v>1115925</v>
      </c>
      <c r="Y143" s="50">
        <v>0</v>
      </c>
      <c r="Z143" s="50">
        <v>0</v>
      </c>
      <c r="AA143" s="50">
        <v>1115925</v>
      </c>
      <c r="AB143" s="50">
        <v>0.01</v>
      </c>
    </row>
    <row r="144" spans="1:28" s="3" customFormat="1" ht="27.75" customHeight="1" x14ac:dyDescent="0.2">
      <c r="A144" s="50"/>
      <c r="B144" s="108" t="s">
        <v>14</v>
      </c>
      <c r="C144" s="50">
        <v>4968</v>
      </c>
      <c r="D144" s="50">
        <v>98</v>
      </c>
      <c r="E144" s="50" t="s">
        <v>1265</v>
      </c>
      <c r="F144" s="50">
        <v>2</v>
      </c>
      <c r="G144" s="50"/>
      <c r="H144" s="50">
        <v>2</v>
      </c>
      <c r="I144" s="50">
        <v>52</v>
      </c>
      <c r="J144" s="35">
        <f t="shared" si="0"/>
        <v>252</v>
      </c>
      <c r="K144" s="50">
        <v>400</v>
      </c>
      <c r="L144" s="35">
        <f t="shared" si="1"/>
        <v>100800</v>
      </c>
      <c r="M144" s="50">
        <v>2</v>
      </c>
      <c r="N144" s="50" t="s">
        <v>27</v>
      </c>
      <c r="O144" s="50" t="s">
        <v>16</v>
      </c>
      <c r="P144" s="50">
        <v>2</v>
      </c>
      <c r="Q144" s="50">
        <v>213</v>
      </c>
      <c r="R144" s="50"/>
      <c r="S144" s="50">
        <v>6400</v>
      </c>
      <c r="T144" s="35">
        <f t="shared" si="2"/>
        <v>1363200</v>
      </c>
      <c r="U144" s="50">
        <v>20</v>
      </c>
      <c r="V144" s="39">
        <f>T144*75%</f>
        <v>1022400</v>
      </c>
      <c r="W144" s="35">
        <f t="shared" si="3"/>
        <v>340800</v>
      </c>
      <c r="X144" s="35">
        <f t="shared" si="4"/>
        <v>441600</v>
      </c>
      <c r="Y144" s="50">
        <v>0</v>
      </c>
      <c r="Z144" s="50">
        <v>50</v>
      </c>
      <c r="AA144" s="50">
        <v>0</v>
      </c>
      <c r="AB144" s="50">
        <v>0</v>
      </c>
    </row>
    <row r="145" spans="1:28" s="3" customFormat="1" ht="27.75" customHeight="1" x14ac:dyDescent="0.2">
      <c r="A145" s="50"/>
      <c r="B145" s="108" t="s">
        <v>14</v>
      </c>
      <c r="C145" s="50">
        <v>977</v>
      </c>
      <c r="D145" s="50">
        <v>51</v>
      </c>
      <c r="E145" s="50" t="s">
        <v>1265</v>
      </c>
      <c r="F145" s="50">
        <v>1</v>
      </c>
      <c r="G145" s="50"/>
      <c r="H145" s="50">
        <v>1</v>
      </c>
      <c r="I145" s="50">
        <v>40</v>
      </c>
      <c r="J145" s="35">
        <f t="shared" si="0"/>
        <v>140</v>
      </c>
      <c r="K145" s="50">
        <v>400</v>
      </c>
      <c r="L145" s="35">
        <f t="shared" si="1"/>
        <v>56000</v>
      </c>
      <c r="M145" s="50">
        <v>1</v>
      </c>
      <c r="N145" s="50"/>
      <c r="O145" s="50"/>
      <c r="P145" s="50"/>
      <c r="Q145" s="50"/>
      <c r="R145" s="50"/>
      <c r="S145" s="50"/>
      <c r="T145" s="35">
        <f t="shared" si="2"/>
        <v>0</v>
      </c>
      <c r="U145" s="50"/>
      <c r="V145" s="50"/>
      <c r="W145" s="35">
        <f t="shared" si="3"/>
        <v>0</v>
      </c>
      <c r="X145" s="35">
        <f t="shared" si="4"/>
        <v>56000</v>
      </c>
      <c r="Y145" s="50">
        <v>0</v>
      </c>
      <c r="Z145" s="50">
        <v>50</v>
      </c>
      <c r="AA145" s="50">
        <v>0</v>
      </c>
      <c r="AB145" s="50">
        <v>0</v>
      </c>
    </row>
    <row r="146" spans="1:28" s="3" customFormat="1" ht="27.75" customHeight="1" x14ac:dyDescent="0.2">
      <c r="A146" s="50"/>
      <c r="B146" s="110" t="s">
        <v>14</v>
      </c>
      <c r="C146" s="50">
        <v>3495</v>
      </c>
      <c r="D146" s="50">
        <v>88</v>
      </c>
      <c r="E146" s="50" t="s">
        <v>1265</v>
      </c>
      <c r="F146" s="50">
        <v>1</v>
      </c>
      <c r="G146" s="50">
        <v>1</v>
      </c>
      <c r="H146" s="50"/>
      <c r="I146" s="50">
        <v>28</v>
      </c>
      <c r="J146" s="35">
        <f t="shared" si="0"/>
        <v>428</v>
      </c>
      <c r="K146" s="50">
        <v>380</v>
      </c>
      <c r="L146" s="35">
        <f t="shared" si="1"/>
        <v>162640</v>
      </c>
      <c r="M146" s="50">
        <v>1</v>
      </c>
      <c r="N146" s="50"/>
      <c r="O146" s="50"/>
      <c r="P146" s="50"/>
      <c r="Q146" s="50"/>
      <c r="R146" s="50"/>
      <c r="S146" s="50"/>
      <c r="T146" s="35">
        <f t="shared" si="2"/>
        <v>0</v>
      </c>
      <c r="U146" s="50"/>
      <c r="V146" s="50"/>
      <c r="W146" s="35">
        <f t="shared" si="3"/>
        <v>0</v>
      </c>
      <c r="X146" s="35">
        <f t="shared" si="4"/>
        <v>162640</v>
      </c>
      <c r="Y146" s="50">
        <v>0</v>
      </c>
      <c r="Z146" s="50">
        <v>50</v>
      </c>
      <c r="AA146" s="50">
        <v>0</v>
      </c>
      <c r="AB146" s="50">
        <v>0</v>
      </c>
    </row>
    <row r="147" spans="1:28" s="3" customFormat="1" ht="27.75" customHeight="1" x14ac:dyDescent="0.2">
      <c r="A147" s="50"/>
      <c r="B147" s="110" t="s">
        <v>14</v>
      </c>
      <c r="C147" s="50"/>
      <c r="D147" s="50">
        <v>106</v>
      </c>
      <c r="E147" s="50" t="s">
        <v>1265</v>
      </c>
      <c r="F147" s="50">
        <v>1</v>
      </c>
      <c r="G147" s="50">
        <v>15</v>
      </c>
      <c r="H147" s="50">
        <v>3</v>
      </c>
      <c r="I147" s="50">
        <v>40</v>
      </c>
      <c r="J147" s="35">
        <f t="shared" si="0"/>
        <v>6340</v>
      </c>
      <c r="K147" s="50">
        <v>75</v>
      </c>
      <c r="L147" s="35">
        <f t="shared" si="1"/>
        <v>475500</v>
      </c>
      <c r="M147" s="50">
        <v>1</v>
      </c>
      <c r="N147" s="50"/>
      <c r="O147" s="50"/>
      <c r="P147" s="50"/>
      <c r="Q147" s="50"/>
      <c r="R147" s="50"/>
      <c r="S147" s="50"/>
      <c r="T147" s="35">
        <f t="shared" si="2"/>
        <v>0</v>
      </c>
      <c r="U147" s="50"/>
      <c r="V147" s="50"/>
      <c r="W147" s="35">
        <f t="shared" si="3"/>
        <v>0</v>
      </c>
      <c r="X147" s="35">
        <f t="shared" si="4"/>
        <v>475500</v>
      </c>
      <c r="Y147" s="50">
        <v>0</v>
      </c>
      <c r="Z147" s="50">
        <v>50</v>
      </c>
      <c r="AA147" s="50">
        <v>0</v>
      </c>
      <c r="AB147" s="50">
        <v>0</v>
      </c>
    </row>
    <row r="148" spans="1:28" s="3" customFormat="1" ht="27.75" customHeight="1" x14ac:dyDescent="0.2">
      <c r="A148" s="50"/>
      <c r="B148" s="110" t="s">
        <v>14</v>
      </c>
      <c r="C148" s="50">
        <v>1423</v>
      </c>
      <c r="D148" s="50">
        <v>115</v>
      </c>
      <c r="E148" s="50" t="s">
        <v>1265</v>
      </c>
      <c r="F148" s="50">
        <v>1</v>
      </c>
      <c r="G148" s="50">
        <v>5</v>
      </c>
      <c r="H148" s="50"/>
      <c r="I148" s="50">
        <v>53</v>
      </c>
      <c r="J148" s="35">
        <f t="shared" si="0"/>
        <v>2053</v>
      </c>
      <c r="K148" s="50">
        <v>100</v>
      </c>
      <c r="L148" s="35">
        <f t="shared" si="1"/>
        <v>205300</v>
      </c>
      <c r="M148" s="50">
        <v>1</v>
      </c>
      <c r="N148" s="50"/>
      <c r="O148" s="50"/>
      <c r="P148" s="50"/>
      <c r="Q148" s="50"/>
      <c r="R148" s="50"/>
      <c r="S148" s="50"/>
      <c r="T148" s="35">
        <f t="shared" si="2"/>
        <v>0</v>
      </c>
      <c r="U148" s="50"/>
      <c r="V148" s="50"/>
      <c r="W148" s="35">
        <f t="shared" si="3"/>
        <v>0</v>
      </c>
      <c r="X148" s="35">
        <f t="shared" si="4"/>
        <v>205300</v>
      </c>
      <c r="Y148" s="50">
        <v>0</v>
      </c>
      <c r="Z148" s="50">
        <v>50</v>
      </c>
      <c r="AA148" s="50">
        <v>0</v>
      </c>
      <c r="AB148" s="50">
        <v>0</v>
      </c>
    </row>
    <row r="149" spans="1:28" s="3" customFormat="1" ht="27.75" customHeight="1" x14ac:dyDescent="0.2">
      <c r="A149" s="50"/>
      <c r="B149" s="110" t="s">
        <v>14</v>
      </c>
      <c r="C149" s="50"/>
      <c r="D149" s="50">
        <v>34</v>
      </c>
      <c r="E149" s="50" t="s">
        <v>1265</v>
      </c>
      <c r="F149" s="50">
        <v>1</v>
      </c>
      <c r="G149" s="50"/>
      <c r="H149" s="50">
        <v>1</v>
      </c>
      <c r="I149" s="50">
        <v>59</v>
      </c>
      <c r="J149" s="35">
        <f t="shared" si="0"/>
        <v>159</v>
      </c>
      <c r="K149" s="50">
        <v>400</v>
      </c>
      <c r="L149" s="35">
        <f t="shared" si="1"/>
        <v>63600</v>
      </c>
      <c r="M149" s="50">
        <v>1</v>
      </c>
      <c r="N149" s="50"/>
      <c r="O149" s="50"/>
      <c r="P149" s="50"/>
      <c r="Q149" s="50"/>
      <c r="R149" s="50"/>
      <c r="S149" s="50"/>
      <c r="T149" s="35">
        <f t="shared" si="2"/>
        <v>0</v>
      </c>
      <c r="U149" s="50"/>
      <c r="V149" s="50"/>
      <c r="W149" s="35">
        <f t="shared" si="3"/>
        <v>0</v>
      </c>
      <c r="X149" s="35">
        <f t="shared" si="4"/>
        <v>63600</v>
      </c>
      <c r="Y149" s="50">
        <v>0</v>
      </c>
      <c r="Z149" s="50">
        <v>50</v>
      </c>
      <c r="AA149" s="50">
        <v>0</v>
      </c>
      <c r="AB149" s="50">
        <v>0</v>
      </c>
    </row>
    <row r="150" spans="1:28" s="3" customFormat="1" ht="27.75" customHeight="1" x14ac:dyDescent="0.2">
      <c r="A150" s="50"/>
      <c r="B150" s="110" t="s">
        <v>14</v>
      </c>
      <c r="C150" s="50">
        <v>5914</v>
      </c>
      <c r="D150" s="50">
        <v>387</v>
      </c>
      <c r="E150" s="50" t="s">
        <v>1266</v>
      </c>
      <c r="F150" s="50">
        <v>2</v>
      </c>
      <c r="G150" s="50"/>
      <c r="H150" s="50">
        <v>3</v>
      </c>
      <c r="I150" s="50">
        <v>36</v>
      </c>
      <c r="J150" s="35">
        <f t="shared" si="0"/>
        <v>336</v>
      </c>
      <c r="K150" s="50">
        <v>400</v>
      </c>
      <c r="L150" s="35">
        <f t="shared" si="1"/>
        <v>134400</v>
      </c>
      <c r="M150" s="50">
        <v>2</v>
      </c>
      <c r="N150" s="50" t="s">
        <v>27</v>
      </c>
      <c r="O150" s="50" t="s">
        <v>55</v>
      </c>
      <c r="P150" s="50">
        <v>2</v>
      </c>
      <c r="Q150" s="50">
        <v>86.25</v>
      </c>
      <c r="R150" s="50"/>
      <c r="S150" s="50">
        <v>6400</v>
      </c>
      <c r="T150" s="35">
        <f t="shared" si="2"/>
        <v>552000</v>
      </c>
      <c r="U150" s="50">
        <v>10</v>
      </c>
      <c r="V150" s="39">
        <f>T150*10%</f>
        <v>55200</v>
      </c>
      <c r="W150" s="35">
        <f t="shared" si="3"/>
        <v>496800</v>
      </c>
      <c r="X150" s="35">
        <f t="shared" si="4"/>
        <v>631200</v>
      </c>
      <c r="Y150" s="50">
        <v>0</v>
      </c>
      <c r="Z150" s="50">
        <v>50</v>
      </c>
      <c r="AA150" s="50">
        <v>0</v>
      </c>
      <c r="AB150" s="50">
        <v>0</v>
      </c>
    </row>
    <row r="151" spans="1:28" s="3" customFormat="1" ht="27.75" customHeight="1" x14ac:dyDescent="0.2">
      <c r="A151" s="50"/>
      <c r="B151" s="110" t="s">
        <v>14</v>
      </c>
      <c r="C151" s="50">
        <v>5922</v>
      </c>
      <c r="D151" s="50">
        <v>253</v>
      </c>
      <c r="E151" s="50" t="s">
        <v>1266</v>
      </c>
      <c r="F151" s="50">
        <v>1</v>
      </c>
      <c r="G151" s="50">
        <v>5</v>
      </c>
      <c r="H151" s="50">
        <v>3</v>
      </c>
      <c r="I151" s="50">
        <v>83</v>
      </c>
      <c r="J151" s="35">
        <f t="shared" si="0"/>
        <v>2383</v>
      </c>
      <c r="K151" s="50">
        <v>220</v>
      </c>
      <c r="L151" s="35">
        <f t="shared" si="1"/>
        <v>524260</v>
      </c>
      <c r="M151" s="50">
        <v>1</v>
      </c>
      <c r="N151" s="50"/>
      <c r="O151" s="50"/>
      <c r="P151" s="50"/>
      <c r="Q151" s="50"/>
      <c r="R151" s="50"/>
      <c r="S151" s="50"/>
      <c r="T151" s="35">
        <f t="shared" si="2"/>
        <v>0</v>
      </c>
      <c r="U151" s="50"/>
      <c r="V151" s="50"/>
      <c r="W151" s="35">
        <f t="shared" si="3"/>
        <v>0</v>
      </c>
      <c r="X151" s="35">
        <f t="shared" si="4"/>
        <v>524260</v>
      </c>
      <c r="Y151" s="50">
        <v>0</v>
      </c>
      <c r="Z151" s="50">
        <v>50</v>
      </c>
      <c r="AA151" s="50">
        <v>0</v>
      </c>
      <c r="AB151" s="50">
        <v>0</v>
      </c>
    </row>
    <row r="152" spans="1:28" s="3" customFormat="1" ht="27.75" customHeight="1" x14ac:dyDescent="0.2">
      <c r="A152" s="50"/>
      <c r="B152" s="110" t="s">
        <v>14</v>
      </c>
      <c r="C152" s="50">
        <v>5920</v>
      </c>
      <c r="D152" s="50">
        <v>251</v>
      </c>
      <c r="E152" s="50" t="s">
        <v>1266</v>
      </c>
      <c r="F152" s="50">
        <v>1</v>
      </c>
      <c r="G152" s="50">
        <v>6</v>
      </c>
      <c r="H152" s="50"/>
      <c r="I152" s="50">
        <v>31</v>
      </c>
      <c r="J152" s="35">
        <f t="shared" si="0"/>
        <v>2431</v>
      </c>
      <c r="K152" s="50">
        <v>220</v>
      </c>
      <c r="L152" s="35">
        <f t="shared" si="1"/>
        <v>534820</v>
      </c>
      <c r="M152" s="50">
        <v>1</v>
      </c>
      <c r="N152" s="50"/>
      <c r="O152" s="50"/>
      <c r="P152" s="50"/>
      <c r="Q152" s="50"/>
      <c r="R152" s="50"/>
      <c r="S152" s="50"/>
      <c r="T152" s="35">
        <f t="shared" si="2"/>
        <v>0</v>
      </c>
      <c r="U152" s="50"/>
      <c r="V152" s="50"/>
      <c r="W152" s="35">
        <f t="shared" si="3"/>
        <v>0</v>
      </c>
      <c r="X152" s="35">
        <f t="shared" si="4"/>
        <v>534820</v>
      </c>
      <c r="Y152" s="50">
        <v>0</v>
      </c>
      <c r="Z152" s="50">
        <v>50</v>
      </c>
      <c r="AA152" s="50">
        <v>0</v>
      </c>
      <c r="AB152" s="50">
        <v>0</v>
      </c>
    </row>
    <row r="153" spans="1:28" s="3" customFormat="1" ht="27.75" customHeight="1" x14ac:dyDescent="0.2">
      <c r="A153" s="50"/>
      <c r="B153" s="110" t="s">
        <v>14</v>
      </c>
      <c r="C153" s="50">
        <v>895</v>
      </c>
      <c r="D153" s="50">
        <v>6</v>
      </c>
      <c r="E153" s="50" t="s">
        <v>1267</v>
      </c>
      <c r="F153" s="50">
        <v>2</v>
      </c>
      <c r="G153" s="50"/>
      <c r="H153" s="50">
        <v>2</v>
      </c>
      <c r="I153" s="50">
        <v>81</v>
      </c>
      <c r="J153" s="35">
        <f t="shared" si="0"/>
        <v>281</v>
      </c>
      <c r="K153" s="50">
        <v>400</v>
      </c>
      <c r="L153" s="35">
        <f t="shared" si="1"/>
        <v>112400</v>
      </c>
      <c r="M153" s="50">
        <v>2</v>
      </c>
      <c r="N153" s="50" t="s">
        <v>27</v>
      </c>
      <c r="O153" s="50" t="s">
        <v>16</v>
      </c>
      <c r="P153" s="50">
        <v>2</v>
      </c>
      <c r="Q153" s="50">
        <v>162</v>
      </c>
      <c r="R153" s="50"/>
      <c r="S153" s="50">
        <v>6400</v>
      </c>
      <c r="T153" s="35">
        <f t="shared" si="2"/>
        <v>1036800</v>
      </c>
      <c r="U153" s="50">
        <v>30</v>
      </c>
      <c r="V153" s="39">
        <f>T153*85%</f>
        <v>881280</v>
      </c>
      <c r="W153" s="35">
        <f t="shared" si="3"/>
        <v>155520</v>
      </c>
      <c r="X153" s="35">
        <f t="shared" si="4"/>
        <v>267920</v>
      </c>
      <c r="Y153" s="50">
        <v>0</v>
      </c>
      <c r="Z153" s="50">
        <v>50</v>
      </c>
      <c r="AA153" s="50">
        <v>0</v>
      </c>
      <c r="AB153" s="50">
        <v>0</v>
      </c>
    </row>
    <row r="154" spans="1:28" s="3" customFormat="1" ht="27.75" customHeight="1" x14ac:dyDescent="0.2">
      <c r="A154" s="50"/>
      <c r="B154" s="110" t="s">
        <v>14</v>
      </c>
      <c r="C154" s="50">
        <v>5919</v>
      </c>
      <c r="D154" s="50">
        <v>262</v>
      </c>
      <c r="E154" s="50" t="s">
        <v>1267</v>
      </c>
      <c r="F154" s="50">
        <v>1</v>
      </c>
      <c r="G154" s="50">
        <v>6</v>
      </c>
      <c r="H154" s="50">
        <v>2</v>
      </c>
      <c r="I154" s="50">
        <v>87</v>
      </c>
      <c r="J154" s="35">
        <f t="shared" si="0"/>
        <v>2687</v>
      </c>
      <c r="K154" s="50">
        <v>220</v>
      </c>
      <c r="L154" s="35">
        <f t="shared" si="1"/>
        <v>591140</v>
      </c>
      <c r="M154" s="50">
        <v>1</v>
      </c>
      <c r="N154" s="50"/>
      <c r="O154" s="50"/>
      <c r="P154" s="50"/>
      <c r="Q154" s="50"/>
      <c r="R154" s="50"/>
      <c r="S154" s="50"/>
      <c r="T154" s="35">
        <f t="shared" si="2"/>
        <v>0</v>
      </c>
      <c r="U154" s="50"/>
      <c r="V154" s="50"/>
      <c r="W154" s="35">
        <f t="shared" si="3"/>
        <v>0</v>
      </c>
      <c r="X154" s="35">
        <f t="shared" si="4"/>
        <v>591140</v>
      </c>
      <c r="Y154" s="50">
        <v>0</v>
      </c>
      <c r="Z154" s="50">
        <v>50</v>
      </c>
      <c r="AA154" s="50">
        <v>0</v>
      </c>
      <c r="AB154" s="50">
        <v>0</v>
      </c>
    </row>
    <row r="155" spans="1:28" s="3" customFormat="1" ht="27.75" customHeight="1" x14ac:dyDescent="0.2">
      <c r="A155" s="50"/>
      <c r="B155" s="110" t="s">
        <v>14</v>
      </c>
      <c r="C155" s="50">
        <v>4165</v>
      </c>
      <c r="D155" s="50">
        <v>48</v>
      </c>
      <c r="E155" s="50" t="s">
        <v>1268</v>
      </c>
      <c r="F155" s="50">
        <v>2</v>
      </c>
      <c r="G155" s="50"/>
      <c r="H155" s="50">
        <v>1</v>
      </c>
      <c r="I155" s="50">
        <v>22</v>
      </c>
      <c r="J155" s="35">
        <f t="shared" si="0"/>
        <v>122</v>
      </c>
      <c r="K155" s="50">
        <v>400</v>
      </c>
      <c r="L155" s="35">
        <f t="shared" si="1"/>
        <v>48800</v>
      </c>
      <c r="M155" s="50">
        <v>2</v>
      </c>
      <c r="N155" s="50" t="s">
        <v>27</v>
      </c>
      <c r="O155" s="50" t="s">
        <v>16</v>
      </c>
      <c r="P155" s="50">
        <v>2</v>
      </c>
      <c r="Q155" s="50">
        <v>138</v>
      </c>
      <c r="R155" s="50"/>
      <c r="S155" s="50">
        <v>6400</v>
      </c>
      <c r="T155" s="35">
        <f t="shared" si="2"/>
        <v>883200</v>
      </c>
      <c r="U155" s="50">
        <v>20</v>
      </c>
      <c r="V155" s="39">
        <f>T155*75%</f>
        <v>662400</v>
      </c>
      <c r="W155" s="35">
        <f t="shared" si="3"/>
        <v>220800</v>
      </c>
      <c r="X155" s="35">
        <f t="shared" si="4"/>
        <v>269600</v>
      </c>
      <c r="Y155" s="50">
        <v>0</v>
      </c>
      <c r="Z155" s="50">
        <v>50</v>
      </c>
      <c r="AA155" s="50">
        <v>0</v>
      </c>
      <c r="AB155" s="50">
        <v>0</v>
      </c>
    </row>
    <row r="156" spans="1:28" s="3" customFormat="1" ht="27.75" customHeight="1" x14ac:dyDescent="0.2">
      <c r="A156" s="50"/>
      <c r="B156" s="110" t="s">
        <v>14</v>
      </c>
      <c r="C156" s="50">
        <v>1520</v>
      </c>
      <c r="D156" s="50">
        <v>86</v>
      </c>
      <c r="E156" s="50" t="s">
        <v>1268</v>
      </c>
      <c r="F156" s="50">
        <v>1</v>
      </c>
      <c r="G156" s="50">
        <v>35</v>
      </c>
      <c r="H156" s="50"/>
      <c r="I156" s="50">
        <v>6</v>
      </c>
      <c r="J156" s="35">
        <f t="shared" si="0"/>
        <v>14006</v>
      </c>
      <c r="K156" s="50">
        <v>270</v>
      </c>
      <c r="L156" s="35">
        <f t="shared" si="1"/>
        <v>3781620</v>
      </c>
      <c r="M156" s="50">
        <v>1</v>
      </c>
      <c r="N156" s="50"/>
      <c r="O156" s="50"/>
      <c r="P156" s="50"/>
      <c r="Q156" s="50"/>
      <c r="R156" s="50"/>
      <c r="S156" s="50"/>
      <c r="T156" s="35">
        <f t="shared" si="2"/>
        <v>0</v>
      </c>
      <c r="U156" s="50"/>
      <c r="V156" s="50"/>
      <c r="W156" s="35">
        <f t="shared" si="3"/>
        <v>0</v>
      </c>
      <c r="X156" s="35">
        <f t="shared" si="4"/>
        <v>3781620</v>
      </c>
      <c r="Y156" s="50">
        <v>0</v>
      </c>
      <c r="Z156" s="50">
        <v>50</v>
      </c>
      <c r="AA156" s="50">
        <v>0</v>
      </c>
      <c r="AB156" s="50">
        <v>0</v>
      </c>
    </row>
    <row r="157" spans="1:28" s="3" customFormat="1" ht="27.75" customHeight="1" x14ac:dyDescent="0.2">
      <c r="A157" s="50"/>
      <c r="B157" s="110" t="s">
        <v>14</v>
      </c>
      <c r="C157" s="50">
        <v>5921</v>
      </c>
      <c r="D157" s="50">
        <v>252</v>
      </c>
      <c r="E157" s="50" t="s">
        <v>1268</v>
      </c>
      <c r="F157" s="50">
        <v>1</v>
      </c>
      <c r="G157" s="50">
        <v>6</v>
      </c>
      <c r="H157" s="50">
        <v>3</v>
      </c>
      <c r="I157" s="50">
        <v>32</v>
      </c>
      <c r="J157" s="35">
        <f t="shared" si="0"/>
        <v>2732</v>
      </c>
      <c r="K157" s="50">
        <v>270</v>
      </c>
      <c r="L157" s="35">
        <f t="shared" si="1"/>
        <v>737640</v>
      </c>
      <c r="M157" s="50">
        <v>1</v>
      </c>
      <c r="N157" s="50"/>
      <c r="O157" s="50"/>
      <c r="P157" s="50"/>
      <c r="Q157" s="50"/>
      <c r="R157" s="50"/>
      <c r="S157" s="50"/>
      <c r="T157" s="35">
        <f t="shared" si="2"/>
        <v>0</v>
      </c>
      <c r="U157" s="50"/>
      <c r="V157" s="50"/>
      <c r="W157" s="35">
        <f t="shared" si="3"/>
        <v>0</v>
      </c>
      <c r="X157" s="35">
        <f t="shared" si="4"/>
        <v>737640</v>
      </c>
      <c r="Y157" s="50">
        <v>0</v>
      </c>
      <c r="Z157" s="50">
        <v>50</v>
      </c>
      <c r="AA157" s="50">
        <v>0</v>
      </c>
      <c r="AB157" s="50">
        <v>0</v>
      </c>
    </row>
    <row r="158" spans="1:28" s="3" customFormat="1" ht="27.75" customHeight="1" x14ac:dyDescent="0.2">
      <c r="A158" s="50"/>
      <c r="B158" s="110" t="s">
        <v>14</v>
      </c>
      <c r="C158" s="50">
        <v>5917</v>
      </c>
      <c r="D158" s="50">
        <v>249</v>
      </c>
      <c r="E158" s="50" t="s">
        <v>1268</v>
      </c>
      <c r="F158" s="50">
        <v>1</v>
      </c>
      <c r="G158" s="50"/>
      <c r="H158" s="50">
        <v>3</v>
      </c>
      <c r="I158" s="50">
        <v>63</v>
      </c>
      <c r="J158" s="35">
        <f t="shared" si="0"/>
        <v>363</v>
      </c>
      <c r="K158" s="50">
        <v>270</v>
      </c>
      <c r="L158" s="35">
        <f t="shared" si="1"/>
        <v>98010</v>
      </c>
      <c r="M158" s="50">
        <v>1</v>
      </c>
      <c r="N158" s="50"/>
      <c r="O158" s="50"/>
      <c r="P158" s="50"/>
      <c r="Q158" s="50"/>
      <c r="R158" s="50"/>
      <c r="S158" s="50"/>
      <c r="T158" s="35">
        <f t="shared" si="2"/>
        <v>0</v>
      </c>
      <c r="U158" s="50"/>
      <c r="V158" s="50"/>
      <c r="W158" s="35">
        <f t="shared" si="3"/>
        <v>0</v>
      </c>
      <c r="X158" s="35">
        <f t="shared" si="4"/>
        <v>98010</v>
      </c>
      <c r="Y158" s="50">
        <v>0</v>
      </c>
      <c r="Z158" s="50">
        <v>50</v>
      </c>
      <c r="AA158" s="50">
        <v>0</v>
      </c>
      <c r="AB158" s="50">
        <v>0</v>
      </c>
    </row>
    <row r="159" spans="1:28" s="3" customFormat="1" ht="27.75" customHeight="1" x14ac:dyDescent="0.2">
      <c r="A159" s="50"/>
      <c r="B159" s="110" t="s">
        <v>14</v>
      </c>
      <c r="C159" s="50">
        <v>1514</v>
      </c>
      <c r="D159" s="50">
        <v>97</v>
      </c>
      <c r="E159" s="50" t="s">
        <v>1269</v>
      </c>
      <c r="F159" s="50">
        <v>2</v>
      </c>
      <c r="G159" s="50">
        <v>1</v>
      </c>
      <c r="H159" s="50">
        <v>2</v>
      </c>
      <c r="I159" s="50">
        <v>56</v>
      </c>
      <c r="J159" s="35">
        <f t="shared" si="0"/>
        <v>656</v>
      </c>
      <c r="K159" s="50">
        <v>150</v>
      </c>
      <c r="L159" s="35">
        <f t="shared" si="1"/>
        <v>98400</v>
      </c>
      <c r="M159" s="50">
        <v>2</v>
      </c>
      <c r="N159" s="50" t="s">
        <v>27</v>
      </c>
      <c r="O159" s="50" t="s">
        <v>55</v>
      </c>
      <c r="P159" s="50">
        <v>2</v>
      </c>
      <c r="Q159" s="50">
        <v>66</v>
      </c>
      <c r="R159" s="50"/>
      <c r="S159" s="50">
        <v>6400</v>
      </c>
      <c r="T159" s="35">
        <f t="shared" si="2"/>
        <v>422400</v>
      </c>
      <c r="U159" s="50">
        <v>15</v>
      </c>
      <c r="V159" s="39">
        <f>T159*20%</f>
        <v>84480</v>
      </c>
      <c r="W159" s="35">
        <f t="shared" si="3"/>
        <v>337920</v>
      </c>
      <c r="X159" s="35">
        <f t="shared" si="4"/>
        <v>436320</v>
      </c>
      <c r="Y159" s="50">
        <v>0</v>
      </c>
      <c r="Z159" s="50">
        <v>50</v>
      </c>
      <c r="AA159" s="50">
        <v>0</v>
      </c>
      <c r="AB159" s="50">
        <v>0</v>
      </c>
    </row>
    <row r="160" spans="1:28" s="3" customFormat="1" ht="27.75" customHeight="1" x14ac:dyDescent="0.2">
      <c r="A160" s="50"/>
      <c r="B160" s="110" t="s">
        <v>14</v>
      </c>
      <c r="C160" s="50">
        <v>1845</v>
      </c>
      <c r="D160" s="50">
        <v>98</v>
      </c>
      <c r="E160" s="50" t="s">
        <v>1269</v>
      </c>
      <c r="F160" s="50">
        <v>1</v>
      </c>
      <c r="G160" s="50">
        <v>8</v>
      </c>
      <c r="H160" s="50"/>
      <c r="I160" s="50">
        <v>43</v>
      </c>
      <c r="J160" s="35">
        <f t="shared" si="0"/>
        <v>3243</v>
      </c>
      <c r="K160" s="50">
        <v>180</v>
      </c>
      <c r="L160" s="35">
        <f t="shared" si="1"/>
        <v>583740</v>
      </c>
      <c r="M160" s="50">
        <v>1</v>
      </c>
      <c r="N160" s="50"/>
      <c r="O160" s="50"/>
      <c r="P160" s="50"/>
      <c r="Q160" s="50"/>
      <c r="R160" s="50"/>
      <c r="S160" s="50"/>
      <c r="T160" s="35">
        <f t="shared" si="2"/>
        <v>0</v>
      </c>
      <c r="U160" s="50"/>
      <c r="V160" s="50"/>
      <c r="W160" s="35">
        <f t="shared" si="3"/>
        <v>0</v>
      </c>
      <c r="X160" s="35">
        <f t="shared" si="4"/>
        <v>583740</v>
      </c>
      <c r="Y160" s="50">
        <v>0</v>
      </c>
      <c r="Z160" s="50">
        <v>50</v>
      </c>
      <c r="AA160" s="50">
        <v>0</v>
      </c>
      <c r="AB160" s="50">
        <v>0</v>
      </c>
    </row>
    <row r="161" spans="1:28" s="3" customFormat="1" ht="27.75" customHeight="1" x14ac:dyDescent="0.2">
      <c r="A161" s="50"/>
      <c r="B161" s="110" t="s">
        <v>14</v>
      </c>
      <c r="C161" s="50">
        <v>1499</v>
      </c>
      <c r="D161" s="50">
        <v>438</v>
      </c>
      <c r="E161" s="50" t="s">
        <v>1269</v>
      </c>
      <c r="F161" s="50">
        <v>1</v>
      </c>
      <c r="G161" s="50">
        <v>17</v>
      </c>
      <c r="H161" s="50">
        <v>1</v>
      </c>
      <c r="I161" s="50">
        <v>98</v>
      </c>
      <c r="J161" s="35">
        <f t="shared" si="0"/>
        <v>6998</v>
      </c>
      <c r="K161" s="50">
        <v>75</v>
      </c>
      <c r="L161" s="35">
        <f t="shared" si="1"/>
        <v>524850</v>
      </c>
      <c r="M161" s="50">
        <v>1</v>
      </c>
      <c r="N161" s="50"/>
      <c r="O161" s="50"/>
      <c r="P161" s="50"/>
      <c r="Q161" s="50"/>
      <c r="R161" s="50"/>
      <c r="S161" s="50"/>
      <c r="T161" s="35">
        <f t="shared" si="2"/>
        <v>0</v>
      </c>
      <c r="U161" s="50"/>
      <c r="V161" s="50"/>
      <c r="W161" s="35">
        <f t="shared" si="3"/>
        <v>0</v>
      </c>
      <c r="X161" s="35">
        <f t="shared" si="4"/>
        <v>524850</v>
      </c>
      <c r="Y161" s="50">
        <v>0</v>
      </c>
      <c r="Z161" s="50">
        <v>50</v>
      </c>
      <c r="AA161" s="50">
        <v>0</v>
      </c>
      <c r="AB161" s="50">
        <v>0</v>
      </c>
    </row>
    <row r="162" spans="1:28" s="3" customFormat="1" ht="27.75" customHeight="1" x14ac:dyDescent="0.2">
      <c r="A162" s="50"/>
      <c r="B162" s="110" t="s">
        <v>14</v>
      </c>
      <c r="C162" s="50">
        <v>4964</v>
      </c>
      <c r="D162" s="50">
        <v>94</v>
      </c>
      <c r="E162" s="50" t="s">
        <v>1270</v>
      </c>
      <c r="F162" s="50">
        <v>1</v>
      </c>
      <c r="G162" s="50">
        <v>1</v>
      </c>
      <c r="H162" s="50">
        <v>1</v>
      </c>
      <c r="I162" s="50">
        <v>20</v>
      </c>
      <c r="J162" s="35">
        <f t="shared" si="0"/>
        <v>520</v>
      </c>
      <c r="K162" s="50">
        <v>350</v>
      </c>
      <c r="L162" s="35">
        <f t="shared" si="1"/>
        <v>182000</v>
      </c>
      <c r="M162" s="50">
        <v>1</v>
      </c>
      <c r="N162" s="50"/>
      <c r="O162" s="50"/>
      <c r="P162" s="50"/>
      <c r="Q162" s="50"/>
      <c r="R162" s="50"/>
      <c r="S162" s="50"/>
      <c r="T162" s="35">
        <f t="shared" si="2"/>
        <v>0</v>
      </c>
      <c r="U162" s="50"/>
      <c r="V162" s="50"/>
      <c r="W162" s="35">
        <f t="shared" si="3"/>
        <v>0</v>
      </c>
      <c r="X162" s="35">
        <f t="shared" si="4"/>
        <v>182000</v>
      </c>
      <c r="Y162" s="50">
        <v>0</v>
      </c>
      <c r="Z162" s="50">
        <v>50</v>
      </c>
      <c r="AA162" s="50">
        <v>0</v>
      </c>
      <c r="AB162" s="50">
        <v>0</v>
      </c>
    </row>
    <row r="163" spans="1:28" s="3" customFormat="1" ht="27.75" customHeight="1" x14ac:dyDescent="0.2">
      <c r="A163" s="50"/>
      <c r="B163" s="110" t="s">
        <v>14</v>
      </c>
      <c r="C163" s="50">
        <v>3676</v>
      </c>
      <c r="D163" s="50">
        <v>7</v>
      </c>
      <c r="E163" s="50" t="s">
        <v>1271</v>
      </c>
      <c r="F163" s="50">
        <v>2</v>
      </c>
      <c r="G163" s="50"/>
      <c r="H163" s="50">
        <v>2</v>
      </c>
      <c r="I163" s="50">
        <v>56</v>
      </c>
      <c r="J163" s="35">
        <f t="shared" si="0"/>
        <v>256</v>
      </c>
      <c r="K163" s="50">
        <v>400</v>
      </c>
      <c r="L163" s="35">
        <f t="shared" si="1"/>
        <v>102400</v>
      </c>
      <c r="M163" s="50">
        <v>2</v>
      </c>
      <c r="N163" s="50" t="s">
        <v>27</v>
      </c>
      <c r="O163" s="50" t="s">
        <v>16</v>
      </c>
      <c r="P163" s="50">
        <v>2</v>
      </c>
      <c r="Q163" s="50">
        <v>156</v>
      </c>
      <c r="R163" s="50"/>
      <c r="S163" s="50">
        <v>6400</v>
      </c>
      <c r="T163" s="35">
        <f t="shared" si="2"/>
        <v>998400</v>
      </c>
      <c r="U163" s="50">
        <v>30</v>
      </c>
      <c r="V163" s="39">
        <f>T163*85%</f>
        <v>848640</v>
      </c>
      <c r="W163" s="35">
        <f t="shared" si="3"/>
        <v>149760</v>
      </c>
      <c r="X163" s="35">
        <f t="shared" si="4"/>
        <v>252160</v>
      </c>
      <c r="Y163" s="50">
        <v>0</v>
      </c>
      <c r="Z163" s="50">
        <v>50</v>
      </c>
      <c r="AA163" s="50">
        <v>0</v>
      </c>
      <c r="AB163" s="50">
        <v>0</v>
      </c>
    </row>
    <row r="164" spans="1:28" s="3" customFormat="1" ht="27.75" customHeight="1" x14ac:dyDescent="0.2">
      <c r="A164" s="50"/>
      <c r="B164" s="110" t="s">
        <v>14</v>
      </c>
      <c r="C164" s="50">
        <v>3522</v>
      </c>
      <c r="D164" s="50">
        <v>128</v>
      </c>
      <c r="E164" s="50" t="s">
        <v>1271</v>
      </c>
      <c r="F164" s="50">
        <v>1</v>
      </c>
      <c r="G164" s="50">
        <v>12</v>
      </c>
      <c r="H164" s="50"/>
      <c r="I164" s="50">
        <v>13</v>
      </c>
      <c r="J164" s="35">
        <f t="shared" si="0"/>
        <v>4813</v>
      </c>
      <c r="K164" s="50">
        <v>100</v>
      </c>
      <c r="L164" s="35">
        <f t="shared" si="1"/>
        <v>481300</v>
      </c>
      <c r="M164" s="50">
        <v>1</v>
      </c>
      <c r="N164" s="50"/>
      <c r="O164" s="50"/>
      <c r="P164" s="50"/>
      <c r="Q164" s="50"/>
      <c r="R164" s="50"/>
      <c r="S164" s="50"/>
      <c r="T164" s="35">
        <f t="shared" si="2"/>
        <v>0</v>
      </c>
      <c r="U164" s="50"/>
      <c r="V164" s="50"/>
      <c r="W164" s="35">
        <f t="shared" si="3"/>
        <v>0</v>
      </c>
      <c r="X164" s="35">
        <f t="shared" si="4"/>
        <v>481300</v>
      </c>
      <c r="Y164" s="50">
        <v>0</v>
      </c>
      <c r="Z164" s="50">
        <v>50</v>
      </c>
      <c r="AA164" s="50">
        <v>0</v>
      </c>
      <c r="AB164" s="50">
        <v>0</v>
      </c>
    </row>
    <row r="165" spans="1:28" s="3" customFormat="1" ht="27.75" customHeight="1" x14ac:dyDescent="0.2">
      <c r="A165" s="50"/>
      <c r="B165" s="110" t="s">
        <v>14</v>
      </c>
      <c r="C165" s="50"/>
      <c r="D165" s="50"/>
      <c r="E165" s="50" t="s">
        <v>1272</v>
      </c>
      <c r="F165" s="50">
        <v>2</v>
      </c>
      <c r="G165" s="50"/>
      <c r="H165" s="50"/>
      <c r="I165" s="50"/>
      <c r="J165" s="35">
        <f t="shared" si="0"/>
        <v>0</v>
      </c>
      <c r="K165" s="50"/>
      <c r="L165" s="35">
        <f t="shared" si="1"/>
        <v>0</v>
      </c>
      <c r="M165" s="50">
        <v>2</v>
      </c>
      <c r="N165" s="50" t="s">
        <v>27</v>
      </c>
      <c r="O165" s="50" t="s">
        <v>16</v>
      </c>
      <c r="P165" s="50">
        <v>2</v>
      </c>
      <c r="Q165" s="50">
        <v>130.5</v>
      </c>
      <c r="R165" s="50"/>
      <c r="S165" s="50">
        <v>6400</v>
      </c>
      <c r="T165" s="35">
        <f t="shared" si="2"/>
        <v>835200</v>
      </c>
      <c r="U165" s="50">
        <v>20</v>
      </c>
      <c r="V165" s="39">
        <f>T165*75%</f>
        <v>626400</v>
      </c>
      <c r="W165" s="35">
        <f t="shared" si="3"/>
        <v>208800</v>
      </c>
      <c r="X165" s="35">
        <f t="shared" si="4"/>
        <v>208800</v>
      </c>
      <c r="Y165" s="50">
        <v>0</v>
      </c>
      <c r="Z165" s="50">
        <v>50</v>
      </c>
      <c r="AA165" s="50">
        <v>0</v>
      </c>
      <c r="AB165" s="50">
        <v>0</v>
      </c>
    </row>
    <row r="166" spans="1:28" s="3" customFormat="1" ht="27.75" customHeight="1" x14ac:dyDescent="0.2">
      <c r="A166" s="50"/>
      <c r="B166" s="110" t="s">
        <v>14</v>
      </c>
      <c r="C166" s="50">
        <v>5923</v>
      </c>
      <c r="D166" s="50">
        <v>205</v>
      </c>
      <c r="E166" s="50" t="s">
        <v>1272</v>
      </c>
      <c r="F166" s="50">
        <v>1</v>
      </c>
      <c r="G166" s="50">
        <v>10</v>
      </c>
      <c r="H166" s="50">
        <v>3</v>
      </c>
      <c r="I166" s="50">
        <v>69</v>
      </c>
      <c r="J166" s="35">
        <f t="shared" si="0"/>
        <v>4369</v>
      </c>
      <c r="K166" s="50">
        <v>75</v>
      </c>
      <c r="L166" s="35">
        <f t="shared" si="1"/>
        <v>327675</v>
      </c>
      <c r="M166" s="50">
        <v>1</v>
      </c>
      <c r="N166" s="50"/>
      <c r="O166" s="50"/>
      <c r="P166" s="50"/>
      <c r="Q166" s="50"/>
      <c r="R166" s="50"/>
      <c r="S166" s="50"/>
      <c r="T166" s="35">
        <f t="shared" si="2"/>
        <v>0</v>
      </c>
      <c r="U166" s="50"/>
      <c r="V166" s="50"/>
      <c r="W166" s="35">
        <f t="shared" si="3"/>
        <v>0</v>
      </c>
      <c r="X166" s="35">
        <f t="shared" si="4"/>
        <v>327675</v>
      </c>
      <c r="Y166" s="50">
        <v>0</v>
      </c>
      <c r="Z166" s="50">
        <v>50</v>
      </c>
      <c r="AA166" s="50">
        <v>0</v>
      </c>
      <c r="AB166" s="50">
        <v>0</v>
      </c>
    </row>
    <row r="167" spans="1:28" s="3" customFormat="1" ht="27.75" customHeight="1" x14ac:dyDescent="0.2">
      <c r="A167" s="50"/>
      <c r="B167" s="110" t="s">
        <v>14</v>
      </c>
      <c r="C167" s="50">
        <v>4825</v>
      </c>
      <c r="D167" s="50">
        <v>345</v>
      </c>
      <c r="E167" s="50" t="s">
        <v>1273</v>
      </c>
      <c r="F167" s="50">
        <v>2</v>
      </c>
      <c r="G167" s="50"/>
      <c r="H167" s="50">
        <v>1</v>
      </c>
      <c r="I167" s="50">
        <v>97</v>
      </c>
      <c r="J167" s="35">
        <f t="shared" si="0"/>
        <v>197</v>
      </c>
      <c r="K167" s="50">
        <v>400</v>
      </c>
      <c r="L167" s="35">
        <f t="shared" si="1"/>
        <v>78800</v>
      </c>
      <c r="M167" s="50">
        <v>2</v>
      </c>
      <c r="N167" s="50" t="s">
        <v>27</v>
      </c>
      <c r="O167" s="50" t="s">
        <v>16</v>
      </c>
      <c r="P167" s="50">
        <v>2</v>
      </c>
      <c r="Q167" s="50">
        <v>183</v>
      </c>
      <c r="R167" s="50"/>
      <c r="S167" s="50">
        <v>6400</v>
      </c>
      <c r="T167" s="35">
        <f t="shared" si="2"/>
        <v>1171200</v>
      </c>
      <c r="U167" s="50">
        <v>20</v>
      </c>
      <c r="V167" s="39">
        <f>T167*75%</f>
        <v>878400</v>
      </c>
      <c r="W167" s="35">
        <f t="shared" si="3"/>
        <v>292800</v>
      </c>
      <c r="X167" s="35">
        <f t="shared" si="4"/>
        <v>371600</v>
      </c>
      <c r="Y167" s="50">
        <v>0</v>
      </c>
      <c r="Z167" s="50">
        <v>50</v>
      </c>
      <c r="AA167" s="50">
        <v>0</v>
      </c>
      <c r="AB167" s="50">
        <v>0</v>
      </c>
    </row>
    <row r="168" spans="1:28" s="3" customFormat="1" ht="27.75" customHeight="1" x14ac:dyDescent="0.2">
      <c r="A168" s="50"/>
      <c r="B168" s="110" t="s">
        <v>14</v>
      </c>
      <c r="C168" s="50">
        <v>1308</v>
      </c>
      <c r="D168" s="50">
        <v>148</v>
      </c>
      <c r="E168" s="50" t="s">
        <v>1273</v>
      </c>
      <c r="F168" s="50">
        <v>1</v>
      </c>
      <c r="G168" s="50">
        <v>6</v>
      </c>
      <c r="H168" s="50">
        <v>3</v>
      </c>
      <c r="I168" s="50">
        <v>65</v>
      </c>
      <c r="J168" s="35">
        <f t="shared" si="0"/>
        <v>2765</v>
      </c>
      <c r="K168" s="50">
        <v>100</v>
      </c>
      <c r="L168" s="35">
        <f t="shared" si="1"/>
        <v>276500</v>
      </c>
      <c r="M168" s="50">
        <v>1</v>
      </c>
      <c r="N168" s="50"/>
      <c r="O168" s="50"/>
      <c r="P168" s="50"/>
      <c r="Q168" s="50"/>
      <c r="R168" s="50"/>
      <c r="S168" s="50"/>
      <c r="T168" s="35">
        <f t="shared" si="2"/>
        <v>0</v>
      </c>
      <c r="U168" s="50"/>
      <c r="V168" s="50"/>
      <c r="W168" s="35">
        <f t="shared" si="3"/>
        <v>0</v>
      </c>
      <c r="X168" s="35">
        <f t="shared" si="4"/>
        <v>276500</v>
      </c>
      <c r="Y168" s="50">
        <v>0</v>
      </c>
      <c r="Z168" s="50">
        <v>50</v>
      </c>
      <c r="AA168" s="50">
        <v>0</v>
      </c>
      <c r="AB168" s="50">
        <v>0</v>
      </c>
    </row>
    <row r="169" spans="1:28" s="3" customFormat="1" ht="27.75" customHeight="1" x14ac:dyDescent="0.2">
      <c r="A169" s="50"/>
      <c r="B169" s="110" t="s">
        <v>14</v>
      </c>
      <c r="C169" s="50">
        <v>1307</v>
      </c>
      <c r="D169" s="50">
        <v>147</v>
      </c>
      <c r="E169" s="50" t="s">
        <v>1273</v>
      </c>
      <c r="F169" s="50">
        <v>1</v>
      </c>
      <c r="G169" s="50">
        <v>3</v>
      </c>
      <c r="H169" s="50">
        <v>2</v>
      </c>
      <c r="I169" s="50">
        <v>37</v>
      </c>
      <c r="J169" s="35">
        <f t="shared" si="0"/>
        <v>1437</v>
      </c>
      <c r="K169" s="50">
        <v>100</v>
      </c>
      <c r="L169" s="35">
        <f t="shared" si="1"/>
        <v>143700</v>
      </c>
      <c r="M169" s="50">
        <v>1</v>
      </c>
      <c r="N169" s="50"/>
      <c r="O169" s="50"/>
      <c r="P169" s="50"/>
      <c r="Q169" s="50"/>
      <c r="R169" s="50"/>
      <c r="S169" s="50"/>
      <c r="T169" s="35">
        <f t="shared" si="2"/>
        <v>0</v>
      </c>
      <c r="U169" s="50"/>
      <c r="V169" s="50"/>
      <c r="W169" s="35">
        <f t="shared" si="3"/>
        <v>0</v>
      </c>
      <c r="X169" s="35">
        <f t="shared" si="4"/>
        <v>143700</v>
      </c>
      <c r="Y169" s="50">
        <v>0</v>
      </c>
      <c r="Z169" s="50">
        <v>50</v>
      </c>
      <c r="AA169" s="50">
        <v>0</v>
      </c>
      <c r="AB169" s="50">
        <v>0</v>
      </c>
    </row>
    <row r="170" spans="1:28" s="3" customFormat="1" ht="27.75" customHeight="1" x14ac:dyDescent="0.2">
      <c r="A170" s="50"/>
      <c r="B170" s="110" t="s">
        <v>14</v>
      </c>
      <c r="C170" s="50">
        <v>1316</v>
      </c>
      <c r="D170" s="50">
        <v>157</v>
      </c>
      <c r="E170" s="50" t="s">
        <v>1273</v>
      </c>
      <c r="F170" s="50">
        <v>1</v>
      </c>
      <c r="G170" s="50">
        <v>1</v>
      </c>
      <c r="H170" s="50"/>
      <c r="I170" s="50">
        <v>46</v>
      </c>
      <c r="J170" s="35">
        <f t="shared" si="0"/>
        <v>446</v>
      </c>
      <c r="K170" s="50">
        <v>400</v>
      </c>
      <c r="L170" s="35">
        <f t="shared" si="1"/>
        <v>178400</v>
      </c>
      <c r="M170" s="50">
        <v>1</v>
      </c>
      <c r="N170" s="50"/>
      <c r="O170" s="50"/>
      <c r="P170" s="50"/>
      <c r="Q170" s="50"/>
      <c r="R170" s="50"/>
      <c r="S170" s="50"/>
      <c r="T170" s="35">
        <f t="shared" si="2"/>
        <v>0</v>
      </c>
      <c r="U170" s="50"/>
      <c r="V170" s="50"/>
      <c r="W170" s="35">
        <f t="shared" si="3"/>
        <v>0</v>
      </c>
      <c r="X170" s="35">
        <f t="shared" si="4"/>
        <v>178400</v>
      </c>
      <c r="Y170" s="50">
        <v>0</v>
      </c>
      <c r="Z170" s="50">
        <v>50</v>
      </c>
      <c r="AA170" s="50">
        <v>0</v>
      </c>
      <c r="AB170" s="50">
        <v>0</v>
      </c>
    </row>
    <row r="171" spans="1:28" s="3" customFormat="1" ht="27.75" customHeight="1" x14ac:dyDescent="0.2">
      <c r="A171" s="50"/>
      <c r="B171" s="110" t="s">
        <v>45</v>
      </c>
      <c r="C171" s="50">
        <v>555</v>
      </c>
      <c r="D171" s="50">
        <v>17</v>
      </c>
      <c r="E171" s="50" t="s">
        <v>1273</v>
      </c>
      <c r="F171" s="50">
        <v>1</v>
      </c>
      <c r="G171" s="50">
        <v>19</v>
      </c>
      <c r="H171" s="50"/>
      <c r="I171" s="50">
        <v>40</v>
      </c>
      <c r="J171" s="35">
        <f t="shared" si="0"/>
        <v>7640</v>
      </c>
      <c r="K171" s="50">
        <v>75</v>
      </c>
      <c r="L171" s="35">
        <f t="shared" si="1"/>
        <v>573000</v>
      </c>
      <c r="M171" s="50">
        <v>1</v>
      </c>
      <c r="N171" s="50"/>
      <c r="O171" s="50"/>
      <c r="P171" s="50"/>
      <c r="Q171" s="50"/>
      <c r="R171" s="50"/>
      <c r="S171" s="50"/>
      <c r="T171" s="35">
        <f t="shared" si="2"/>
        <v>0</v>
      </c>
      <c r="U171" s="50"/>
      <c r="V171" s="50"/>
      <c r="W171" s="35">
        <f t="shared" si="3"/>
        <v>0</v>
      </c>
      <c r="X171" s="35">
        <f t="shared" si="4"/>
        <v>573000</v>
      </c>
      <c r="Y171" s="50">
        <v>0</v>
      </c>
      <c r="Z171" s="50">
        <v>0</v>
      </c>
      <c r="AA171" s="50">
        <v>573000</v>
      </c>
      <c r="AB171" s="50">
        <v>0.01</v>
      </c>
    </row>
    <row r="172" spans="1:28" s="3" customFormat="1" ht="27.75" customHeight="1" x14ac:dyDescent="0.2">
      <c r="A172" s="50"/>
      <c r="B172" s="110" t="s">
        <v>14</v>
      </c>
      <c r="C172" s="50">
        <v>4746</v>
      </c>
      <c r="D172" s="50">
        <v>56</v>
      </c>
      <c r="E172" s="50" t="s">
        <v>1274</v>
      </c>
      <c r="F172" s="50">
        <v>2</v>
      </c>
      <c r="G172" s="50"/>
      <c r="H172" s="50">
        <v>2</v>
      </c>
      <c r="I172" s="50">
        <v>10</v>
      </c>
      <c r="J172" s="35">
        <f t="shared" si="0"/>
        <v>210</v>
      </c>
      <c r="K172" s="50">
        <v>400</v>
      </c>
      <c r="L172" s="35">
        <f t="shared" si="1"/>
        <v>84000</v>
      </c>
      <c r="M172" s="50">
        <v>2</v>
      </c>
      <c r="N172" s="50" t="s">
        <v>27</v>
      </c>
      <c r="O172" s="50" t="s">
        <v>55</v>
      </c>
      <c r="P172" s="50">
        <v>2</v>
      </c>
      <c r="Q172" s="50">
        <v>52.4</v>
      </c>
      <c r="R172" s="50"/>
      <c r="S172" s="50">
        <v>6400</v>
      </c>
      <c r="T172" s="35">
        <f t="shared" si="2"/>
        <v>335360</v>
      </c>
      <c r="U172" s="50">
        <v>10</v>
      </c>
      <c r="V172" s="39">
        <f>T172*10%</f>
        <v>33536</v>
      </c>
      <c r="W172" s="35">
        <f t="shared" si="3"/>
        <v>301824</v>
      </c>
      <c r="X172" s="35">
        <f t="shared" si="4"/>
        <v>385824</v>
      </c>
      <c r="Y172" s="50">
        <v>0</v>
      </c>
      <c r="Z172" s="50">
        <v>50</v>
      </c>
      <c r="AA172" s="50">
        <v>0</v>
      </c>
      <c r="AB172" s="50">
        <v>0</v>
      </c>
    </row>
    <row r="173" spans="1:28" s="3" customFormat="1" ht="27.75" customHeight="1" x14ac:dyDescent="0.2">
      <c r="A173" s="50"/>
      <c r="B173" s="110" t="s">
        <v>14</v>
      </c>
      <c r="C173" s="50">
        <v>1598</v>
      </c>
      <c r="D173" s="50">
        <v>437</v>
      </c>
      <c r="E173" s="50" t="s">
        <v>1274</v>
      </c>
      <c r="F173" s="50">
        <v>1</v>
      </c>
      <c r="G173" s="50">
        <v>17</v>
      </c>
      <c r="H173" s="50">
        <v>1</v>
      </c>
      <c r="I173" s="50">
        <v>49</v>
      </c>
      <c r="J173" s="35">
        <f t="shared" si="0"/>
        <v>6949</v>
      </c>
      <c r="K173" s="50">
        <v>75</v>
      </c>
      <c r="L173" s="35">
        <f t="shared" si="1"/>
        <v>521175</v>
      </c>
      <c r="M173" s="50">
        <v>1</v>
      </c>
      <c r="N173" s="50"/>
      <c r="O173" s="50"/>
      <c r="P173" s="50"/>
      <c r="Q173" s="50"/>
      <c r="R173" s="50"/>
      <c r="S173" s="50"/>
      <c r="T173" s="35">
        <f t="shared" si="2"/>
        <v>0</v>
      </c>
      <c r="U173" s="50"/>
      <c r="V173" s="50"/>
      <c r="W173" s="35">
        <f t="shared" si="3"/>
        <v>0</v>
      </c>
      <c r="X173" s="35">
        <f t="shared" si="4"/>
        <v>521175</v>
      </c>
      <c r="Y173" s="50">
        <v>0</v>
      </c>
      <c r="Z173" s="50">
        <v>50</v>
      </c>
      <c r="AA173" s="50">
        <v>0</v>
      </c>
      <c r="AB173" s="50">
        <v>0</v>
      </c>
    </row>
    <row r="174" spans="1:28" s="3" customFormat="1" ht="27.75" customHeight="1" x14ac:dyDescent="0.2">
      <c r="A174" s="50"/>
      <c r="B174" s="110" t="s">
        <v>14</v>
      </c>
      <c r="C174" s="50">
        <v>4747</v>
      </c>
      <c r="D174" s="50">
        <v>57</v>
      </c>
      <c r="E174" s="50" t="s">
        <v>1275</v>
      </c>
      <c r="F174" s="50">
        <v>2</v>
      </c>
      <c r="G174" s="50"/>
      <c r="H174" s="50"/>
      <c r="I174" s="50">
        <v>92</v>
      </c>
      <c r="J174" s="35">
        <f t="shared" si="0"/>
        <v>92</v>
      </c>
      <c r="K174" s="50">
        <v>400</v>
      </c>
      <c r="L174" s="35">
        <f t="shared" si="1"/>
        <v>36800</v>
      </c>
      <c r="M174" s="50">
        <v>2</v>
      </c>
      <c r="N174" s="50" t="s">
        <v>27</v>
      </c>
      <c r="O174" s="50" t="s">
        <v>16</v>
      </c>
      <c r="P174" s="50">
        <v>2</v>
      </c>
      <c r="Q174" s="50">
        <v>199</v>
      </c>
      <c r="R174" s="50"/>
      <c r="S174" s="50">
        <v>6400</v>
      </c>
      <c r="T174" s="35">
        <f t="shared" si="2"/>
        <v>1273600</v>
      </c>
      <c r="U174" s="50">
        <v>30</v>
      </c>
      <c r="V174" s="39">
        <f>T174*85%</f>
        <v>1082560</v>
      </c>
      <c r="W174" s="35">
        <f t="shared" si="3"/>
        <v>191040</v>
      </c>
      <c r="X174" s="35">
        <f t="shared" si="4"/>
        <v>227840</v>
      </c>
      <c r="Y174" s="50">
        <v>0</v>
      </c>
      <c r="Z174" s="50">
        <v>50</v>
      </c>
      <c r="AA174" s="50">
        <v>0</v>
      </c>
      <c r="AB174" s="50">
        <v>0</v>
      </c>
    </row>
    <row r="175" spans="1:28" s="3" customFormat="1" ht="27.75" customHeight="1" x14ac:dyDescent="0.2">
      <c r="A175" s="50"/>
      <c r="B175" s="110" t="s">
        <v>14</v>
      </c>
      <c r="C175" s="50">
        <v>4744</v>
      </c>
      <c r="D175" s="50">
        <v>8</v>
      </c>
      <c r="E175" s="50" t="s">
        <v>1275</v>
      </c>
      <c r="F175" s="50">
        <v>1</v>
      </c>
      <c r="G175" s="50">
        <v>5</v>
      </c>
      <c r="H175" s="50">
        <v>3</v>
      </c>
      <c r="I175" s="50">
        <v>25</v>
      </c>
      <c r="J175" s="35">
        <f t="shared" si="0"/>
        <v>2325</v>
      </c>
      <c r="K175" s="50">
        <v>75</v>
      </c>
      <c r="L175" s="35">
        <f t="shared" si="1"/>
        <v>174375</v>
      </c>
      <c r="M175" s="50">
        <v>1</v>
      </c>
      <c r="N175" s="50"/>
      <c r="O175" s="50"/>
      <c r="P175" s="50"/>
      <c r="Q175" s="50"/>
      <c r="R175" s="50"/>
      <c r="S175" s="50"/>
      <c r="T175" s="35">
        <f t="shared" si="2"/>
        <v>0</v>
      </c>
      <c r="U175" s="50"/>
      <c r="V175" s="50"/>
      <c r="W175" s="35">
        <f t="shared" si="3"/>
        <v>0</v>
      </c>
      <c r="X175" s="35">
        <f t="shared" si="4"/>
        <v>174375</v>
      </c>
      <c r="Y175" s="50">
        <v>0</v>
      </c>
      <c r="Z175" s="50">
        <v>50</v>
      </c>
      <c r="AA175" s="50">
        <v>0</v>
      </c>
      <c r="AB175" s="50">
        <v>0</v>
      </c>
    </row>
    <row r="176" spans="1:28" s="3" customFormat="1" ht="27.75" customHeight="1" x14ac:dyDescent="0.2">
      <c r="A176" s="50"/>
      <c r="B176" s="110" t="s">
        <v>14</v>
      </c>
      <c r="C176" s="50">
        <v>3733</v>
      </c>
      <c r="D176" s="50">
        <v>338</v>
      </c>
      <c r="E176" s="50" t="s">
        <v>1275</v>
      </c>
      <c r="F176" s="50">
        <v>1</v>
      </c>
      <c r="G176" s="50"/>
      <c r="H176" s="50">
        <v>3</v>
      </c>
      <c r="I176" s="50">
        <v>30</v>
      </c>
      <c r="J176" s="35">
        <f t="shared" si="0"/>
        <v>330</v>
      </c>
      <c r="K176" s="50">
        <v>150</v>
      </c>
      <c r="L176" s="35">
        <f t="shared" si="1"/>
        <v>49500</v>
      </c>
      <c r="M176" s="50">
        <v>1</v>
      </c>
      <c r="N176" s="50"/>
      <c r="O176" s="50"/>
      <c r="P176" s="50"/>
      <c r="Q176" s="50"/>
      <c r="R176" s="50"/>
      <c r="S176" s="50"/>
      <c r="T176" s="35">
        <f t="shared" si="2"/>
        <v>0</v>
      </c>
      <c r="U176" s="50"/>
      <c r="V176" s="50"/>
      <c r="W176" s="35">
        <f t="shared" si="3"/>
        <v>0</v>
      </c>
      <c r="X176" s="35">
        <f t="shared" si="4"/>
        <v>49500</v>
      </c>
      <c r="Y176" s="50">
        <v>0</v>
      </c>
      <c r="Z176" s="50">
        <v>50</v>
      </c>
      <c r="AA176" s="50">
        <v>0</v>
      </c>
      <c r="AB176" s="50">
        <v>0</v>
      </c>
    </row>
    <row r="177" spans="1:28" s="3" customFormat="1" ht="27.75" customHeight="1" x14ac:dyDescent="0.2">
      <c r="A177" s="50"/>
      <c r="B177" s="110" t="s">
        <v>14</v>
      </c>
      <c r="C177" s="50">
        <v>897</v>
      </c>
      <c r="D177" s="50">
        <v>9</v>
      </c>
      <c r="E177" s="50" t="s">
        <v>1276</v>
      </c>
      <c r="F177" s="50">
        <v>2</v>
      </c>
      <c r="G177" s="50"/>
      <c r="H177" s="50">
        <v>1</v>
      </c>
      <c r="I177" s="50">
        <v>32</v>
      </c>
      <c r="J177" s="35">
        <f t="shared" si="0"/>
        <v>132</v>
      </c>
      <c r="K177" s="50">
        <v>400</v>
      </c>
      <c r="L177" s="35">
        <f t="shared" si="1"/>
        <v>52800</v>
      </c>
      <c r="M177" s="50">
        <v>2</v>
      </c>
      <c r="N177" s="50" t="s">
        <v>27</v>
      </c>
      <c r="O177" s="50" t="s">
        <v>16</v>
      </c>
      <c r="P177" s="50">
        <v>2</v>
      </c>
      <c r="Q177" s="50">
        <v>224.75</v>
      </c>
      <c r="R177" s="50"/>
      <c r="S177" s="50">
        <v>6400</v>
      </c>
      <c r="T177" s="35">
        <f t="shared" si="2"/>
        <v>1438400</v>
      </c>
      <c r="U177" s="50">
        <v>20</v>
      </c>
      <c r="V177" s="39">
        <f>T177*75%</f>
        <v>1078800</v>
      </c>
      <c r="W177" s="35">
        <f t="shared" si="3"/>
        <v>359600</v>
      </c>
      <c r="X177" s="35">
        <f t="shared" si="4"/>
        <v>412400</v>
      </c>
      <c r="Y177" s="50">
        <v>0</v>
      </c>
      <c r="Z177" s="50">
        <v>50</v>
      </c>
      <c r="AA177" s="50">
        <v>0</v>
      </c>
      <c r="AB177" s="50">
        <v>0</v>
      </c>
    </row>
    <row r="178" spans="1:28" s="3" customFormat="1" ht="27.75" customHeight="1" x14ac:dyDescent="0.2">
      <c r="A178" s="50"/>
      <c r="B178" s="110" t="s">
        <v>14</v>
      </c>
      <c r="C178" s="50">
        <v>1475</v>
      </c>
      <c r="D178" s="50">
        <v>120</v>
      </c>
      <c r="E178" s="50" t="s">
        <v>1276</v>
      </c>
      <c r="F178" s="50">
        <v>1</v>
      </c>
      <c r="G178" s="50">
        <v>13</v>
      </c>
      <c r="H178" s="50">
        <v>1</v>
      </c>
      <c r="I178" s="50">
        <v>53</v>
      </c>
      <c r="J178" s="35">
        <f t="shared" si="0"/>
        <v>5353</v>
      </c>
      <c r="K178" s="50">
        <v>75</v>
      </c>
      <c r="L178" s="35">
        <f t="shared" si="1"/>
        <v>401475</v>
      </c>
      <c r="M178" s="50">
        <v>1</v>
      </c>
      <c r="N178" s="50"/>
      <c r="O178" s="50"/>
      <c r="P178" s="50"/>
      <c r="Q178" s="50"/>
      <c r="R178" s="50"/>
      <c r="S178" s="50"/>
      <c r="T178" s="35">
        <f t="shared" si="2"/>
        <v>0</v>
      </c>
      <c r="U178" s="50"/>
      <c r="V178" s="50"/>
      <c r="W178" s="35">
        <f t="shared" si="3"/>
        <v>0</v>
      </c>
      <c r="X178" s="35">
        <f t="shared" si="4"/>
        <v>401475</v>
      </c>
      <c r="Y178" s="50">
        <v>0</v>
      </c>
      <c r="Z178" s="50">
        <v>50</v>
      </c>
      <c r="AA178" s="50">
        <v>0</v>
      </c>
      <c r="AB178" s="50">
        <v>0</v>
      </c>
    </row>
    <row r="179" spans="1:28" s="3" customFormat="1" ht="27.75" customHeight="1" x14ac:dyDescent="0.2">
      <c r="A179" s="50"/>
      <c r="B179" s="110" t="s">
        <v>14</v>
      </c>
      <c r="C179" s="50">
        <v>4677</v>
      </c>
      <c r="D179" s="50">
        <v>54</v>
      </c>
      <c r="E179" s="50" t="s">
        <v>1277</v>
      </c>
      <c r="F179" s="50">
        <v>2</v>
      </c>
      <c r="G179" s="50"/>
      <c r="H179" s="50">
        <v>1</v>
      </c>
      <c r="I179" s="50">
        <v>33</v>
      </c>
      <c r="J179" s="35">
        <f t="shared" si="0"/>
        <v>133</v>
      </c>
      <c r="K179" s="50">
        <v>400</v>
      </c>
      <c r="L179" s="35">
        <f t="shared" si="1"/>
        <v>53200</v>
      </c>
      <c r="M179" s="50">
        <v>2</v>
      </c>
      <c r="N179" s="50" t="s">
        <v>27</v>
      </c>
      <c r="O179" s="50" t="s">
        <v>55</v>
      </c>
      <c r="P179" s="50">
        <v>2</v>
      </c>
      <c r="Q179" s="50">
        <v>101</v>
      </c>
      <c r="R179" s="50"/>
      <c r="S179" s="50">
        <v>6400</v>
      </c>
      <c r="T179" s="35">
        <f t="shared" si="2"/>
        <v>646400</v>
      </c>
      <c r="U179" s="50">
        <v>15</v>
      </c>
      <c r="V179" s="39">
        <f>T179*20%</f>
        <v>129280</v>
      </c>
      <c r="W179" s="35">
        <f t="shared" si="3"/>
        <v>517120</v>
      </c>
      <c r="X179" s="35">
        <f t="shared" si="4"/>
        <v>570320</v>
      </c>
      <c r="Y179" s="50">
        <v>0</v>
      </c>
      <c r="Z179" s="50">
        <v>50</v>
      </c>
      <c r="AA179" s="50">
        <v>0</v>
      </c>
      <c r="AB179" s="50">
        <v>0</v>
      </c>
    </row>
    <row r="180" spans="1:28" s="3" customFormat="1" ht="27.75" customHeight="1" x14ac:dyDescent="0.2">
      <c r="A180" s="50"/>
      <c r="B180" s="110" t="s">
        <v>14</v>
      </c>
      <c r="C180" s="50">
        <v>5129</v>
      </c>
      <c r="D180" s="50">
        <v>231</v>
      </c>
      <c r="E180" s="50" t="s">
        <v>1277</v>
      </c>
      <c r="F180" s="50">
        <v>1</v>
      </c>
      <c r="G180" s="50">
        <v>13</v>
      </c>
      <c r="H180" s="50"/>
      <c r="I180" s="50"/>
      <c r="J180" s="35">
        <f t="shared" si="0"/>
        <v>5200</v>
      </c>
      <c r="K180" s="50">
        <v>75</v>
      </c>
      <c r="L180" s="35">
        <f t="shared" si="1"/>
        <v>390000</v>
      </c>
      <c r="M180" s="50">
        <v>1</v>
      </c>
      <c r="N180" s="50"/>
      <c r="O180" s="50"/>
      <c r="P180" s="50"/>
      <c r="Q180" s="50"/>
      <c r="R180" s="50"/>
      <c r="S180" s="50"/>
      <c r="T180" s="35">
        <f t="shared" si="2"/>
        <v>0</v>
      </c>
      <c r="U180" s="50"/>
      <c r="V180" s="50"/>
      <c r="W180" s="35">
        <f t="shared" si="3"/>
        <v>0</v>
      </c>
      <c r="X180" s="35">
        <f t="shared" si="4"/>
        <v>390000</v>
      </c>
      <c r="Y180" s="50">
        <v>0</v>
      </c>
      <c r="Z180" s="50">
        <v>50</v>
      </c>
      <c r="AA180" s="50">
        <v>0</v>
      </c>
      <c r="AB180" s="50">
        <v>0</v>
      </c>
    </row>
    <row r="181" spans="1:28" s="3" customFormat="1" ht="27.75" customHeight="1" x14ac:dyDescent="0.2">
      <c r="A181" s="50"/>
      <c r="B181" s="110" t="s">
        <v>14</v>
      </c>
      <c r="C181" s="50">
        <v>4745</v>
      </c>
      <c r="D181" s="50">
        <v>55</v>
      </c>
      <c r="E181" s="50" t="s">
        <v>1278</v>
      </c>
      <c r="F181" s="50">
        <v>2</v>
      </c>
      <c r="G181" s="50"/>
      <c r="H181" s="50"/>
      <c r="I181" s="50">
        <v>87</v>
      </c>
      <c r="J181" s="35">
        <f t="shared" si="0"/>
        <v>87</v>
      </c>
      <c r="K181" s="50">
        <v>130</v>
      </c>
      <c r="L181" s="35">
        <f t="shared" si="1"/>
        <v>11310</v>
      </c>
      <c r="M181" s="50">
        <v>2</v>
      </c>
      <c r="N181" s="50" t="s">
        <v>27</v>
      </c>
      <c r="O181" s="50" t="s">
        <v>55</v>
      </c>
      <c r="P181" s="50">
        <v>2</v>
      </c>
      <c r="Q181" s="50">
        <v>52.4</v>
      </c>
      <c r="R181" s="50"/>
      <c r="S181" s="50">
        <v>6400</v>
      </c>
      <c r="T181" s="35">
        <f t="shared" si="2"/>
        <v>335360</v>
      </c>
      <c r="U181" s="50">
        <v>10</v>
      </c>
      <c r="V181" s="39">
        <f>T181*10%</f>
        <v>33536</v>
      </c>
      <c r="W181" s="35">
        <f t="shared" si="3"/>
        <v>301824</v>
      </c>
      <c r="X181" s="35">
        <f t="shared" si="4"/>
        <v>313134</v>
      </c>
      <c r="Y181" s="50">
        <v>0</v>
      </c>
      <c r="Z181" s="50">
        <v>50</v>
      </c>
      <c r="AA181" s="50">
        <v>0</v>
      </c>
      <c r="AB181" s="50">
        <v>0</v>
      </c>
    </row>
    <row r="182" spans="1:28" s="3" customFormat="1" ht="27.75" customHeight="1" x14ac:dyDescent="0.2">
      <c r="A182" s="50"/>
      <c r="B182" s="110" t="s">
        <v>14</v>
      </c>
      <c r="C182" s="50">
        <v>893</v>
      </c>
      <c r="D182" s="50">
        <v>4</v>
      </c>
      <c r="E182" s="50" t="s">
        <v>1278</v>
      </c>
      <c r="F182" s="50">
        <v>1</v>
      </c>
      <c r="G182" s="50"/>
      <c r="H182" s="50">
        <v>1</v>
      </c>
      <c r="I182" s="50">
        <v>78</v>
      </c>
      <c r="J182" s="35">
        <f t="shared" si="0"/>
        <v>178</v>
      </c>
      <c r="K182" s="50">
        <v>400</v>
      </c>
      <c r="L182" s="35">
        <f t="shared" si="1"/>
        <v>71200</v>
      </c>
      <c r="M182" s="50">
        <v>1</v>
      </c>
      <c r="N182" s="50"/>
      <c r="O182" s="50"/>
      <c r="P182" s="50"/>
      <c r="Q182" s="50"/>
      <c r="R182" s="50"/>
      <c r="S182" s="50"/>
      <c r="T182" s="35">
        <f t="shared" si="2"/>
        <v>0</v>
      </c>
      <c r="U182" s="50"/>
      <c r="V182" s="50"/>
      <c r="W182" s="35">
        <f t="shared" si="3"/>
        <v>0</v>
      </c>
      <c r="X182" s="35">
        <f t="shared" si="4"/>
        <v>71200</v>
      </c>
      <c r="Y182" s="50">
        <v>0</v>
      </c>
      <c r="Z182" s="50">
        <v>50</v>
      </c>
      <c r="AA182" s="50">
        <v>0</v>
      </c>
      <c r="AB182" s="50">
        <v>0</v>
      </c>
    </row>
    <row r="183" spans="1:28" s="3" customFormat="1" ht="27.75" customHeight="1" x14ac:dyDescent="0.2">
      <c r="A183" s="50"/>
      <c r="B183" s="110" t="s">
        <v>14</v>
      </c>
      <c r="C183" s="50">
        <v>4743</v>
      </c>
      <c r="D183" s="50">
        <v>7</v>
      </c>
      <c r="E183" s="50" t="s">
        <v>1278</v>
      </c>
      <c r="F183" s="50">
        <v>1</v>
      </c>
      <c r="G183" s="50">
        <v>5</v>
      </c>
      <c r="H183" s="50">
        <v>3</v>
      </c>
      <c r="I183" s="50">
        <v>25</v>
      </c>
      <c r="J183" s="35">
        <f t="shared" si="0"/>
        <v>2325</v>
      </c>
      <c r="K183" s="50">
        <v>75</v>
      </c>
      <c r="L183" s="35">
        <f t="shared" si="1"/>
        <v>174375</v>
      </c>
      <c r="M183" s="50">
        <v>1</v>
      </c>
      <c r="N183" s="50"/>
      <c r="O183" s="50"/>
      <c r="P183" s="50"/>
      <c r="Q183" s="50"/>
      <c r="R183" s="50"/>
      <c r="S183" s="50"/>
      <c r="T183" s="35">
        <f t="shared" si="2"/>
        <v>0</v>
      </c>
      <c r="U183" s="50"/>
      <c r="V183" s="50"/>
      <c r="W183" s="35">
        <f t="shared" si="3"/>
        <v>0</v>
      </c>
      <c r="X183" s="35">
        <f t="shared" si="4"/>
        <v>174375</v>
      </c>
      <c r="Y183" s="50">
        <v>0</v>
      </c>
      <c r="Z183" s="50">
        <v>50</v>
      </c>
      <c r="AA183" s="50">
        <v>0</v>
      </c>
      <c r="AB183" s="50">
        <v>0</v>
      </c>
    </row>
    <row r="184" spans="1:28" s="3" customFormat="1" ht="27.75" customHeight="1" x14ac:dyDescent="0.2">
      <c r="A184" s="50"/>
      <c r="B184" s="110" t="s">
        <v>14</v>
      </c>
      <c r="C184" s="50"/>
      <c r="D184" s="50">
        <v>19</v>
      </c>
      <c r="E184" s="50" t="s">
        <v>1279</v>
      </c>
      <c r="F184" s="50">
        <v>2</v>
      </c>
      <c r="G184" s="50"/>
      <c r="H184" s="50"/>
      <c r="I184" s="50">
        <v>60</v>
      </c>
      <c r="J184" s="35">
        <f t="shared" si="0"/>
        <v>60</v>
      </c>
      <c r="K184" s="50">
        <v>400</v>
      </c>
      <c r="L184" s="35">
        <f t="shared" si="1"/>
        <v>24000</v>
      </c>
      <c r="M184" s="50">
        <v>2</v>
      </c>
      <c r="N184" s="50" t="s">
        <v>27</v>
      </c>
      <c r="O184" s="50" t="s">
        <v>55</v>
      </c>
      <c r="P184" s="50">
        <v>2</v>
      </c>
      <c r="Q184" s="50">
        <v>87</v>
      </c>
      <c r="R184" s="50"/>
      <c r="S184" s="50">
        <v>6400</v>
      </c>
      <c r="T184" s="35">
        <f t="shared" si="2"/>
        <v>556800</v>
      </c>
      <c r="U184" s="50">
        <v>20</v>
      </c>
      <c r="V184" s="39">
        <f>T184*30%</f>
        <v>167040</v>
      </c>
      <c r="W184" s="35">
        <f t="shared" si="3"/>
        <v>389760</v>
      </c>
      <c r="X184" s="35">
        <f t="shared" si="4"/>
        <v>413760</v>
      </c>
      <c r="Y184" s="50">
        <v>0</v>
      </c>
      <c r="Z184" s="50">
        <v>50</v>
      </c>
      <c r="AA184" s="50">
        <v>0</v>
      </c>
      <c r="AB184" s="50">
        <v>0</v>
      </c>
    </row>
    <row r="185" spans="1:28" s="3" customFormat="1" ht="27.75" customHeight="1" x14ac:dyDescent="0.2">
      <c r="A185" s="50"/>
      <c r="B185" s="110" t="s">
        <v>14</v>
      </c>
      <c r="C185" s="50">
        <v>906</v>
      </c>
      <c r="D185" s="50">
        <v>20</v>
      </c>
      <c r="E185" s="50" t="s">
        <v>1280</v>
      </c>
      <c r="F185" s="50">
        <v>2</v>
      </c>
      <c r="G185" s="50"/>
      <c r="H185" s="50">
        <v>1</v>
      </c>
      <c r="I185" s="50">
        <v>29</v>
      </c>
      <c r="J185" s="35">
        <f t="shared" si="0"/>
        <v>129</v>
      </c>
      <c r="K185" s="50">
        <v>400</v>
      </c>
      <c r="L185" s="35">
        <f t="shared" si="1"/>
        <v>51600</v>
      </c>
      <c r="M185" s="50">
        <v>2</v>
      </c>
      <c r="N185" s="50" t="s">
        <v>27</v>
      </c>
      <c r="O185" s="50" t="s">
        <v>16</v>
      </c>
      <c r="P185" s="50">
        <v>2</v>
      </c>
      <c r="Q185" s="50">
        <v>186</v>
      </c>
      <c r="R185" s="50"/>
      <c r="S185" s="50">
        <v>6400</v>
      </c>
      <c r="T185" s="35">
        <f t="shared" si="2"/>
        <v>1190400</v>
      </c>
      <c r="U185" s="50">
        <v>20</v>
      </c>
      <c r="V185" s="39">
        <f>T185*75%</f>
        <v>892800</v>
      </c>
      <c r="W185" s="35">
        <f t="shared" si="3"/>
        <v>297600</v>
      </c>
      <c r="X185" s="35">
        <f t="shared" si="4"/>
        <v>349200</v>
      </c>
      <c r="Y185" s="50">
        <v>0</v>
      </c>
      <c r="Z185" s="50">
        <v>50</v>
      </c>
      <c r="AA185" s="50">
        <v>0</v>
      </c>
      <c r="AB185" s="50">
        <v>0</v>
      </c>
    </row>
    <row r="186" spans="1:28" s="3" customFormat="1" ht="27.75" customHeight="1" x14ac:dyDescent="0.2">
      <c r="A186" s="50"/>
      <c r="B186" s="110" t="s">
        <v>14</v>
      </c>
      <c r="C186" s="50">
        <v>891</v>
      </c>
      <c r="D186" s="50">
        <v>2</v>
      </c>
      <c r="E186" s="50" t="s">
        <v>1280</v>
      </c>
      <c r="F186" s="50">
        <v>1</v>
      </c>
      <c r="G186" s="50"/>
      <c r="H186" s="50">
        <v>1</v>
      </c>
      <c r="I186" s="50">
        <v>84</v>
      </c>
      <c r="J186" s="35">
        <f t="shared" si="0"/>
        <v>184</v>
      </c>
      <c r="K186" s="50">
        <v>75</v>
      </c>
      <c r="L186" s="35">
        <f t="shared" si="1"/>
        <v>13800</v>
      </c>
      <c r="M186" s="50">
        <v>1</v>
      </c>
      <c r="N186" s="50"/>
      <c r="O186" s="50"/>
      <c r="P186" s="50"/>
      <c r="Q186" s="50"/>
      <c r="R186" s="50"/>
      <c r="S186" s="50"/>
      <c r="T186" s="35">
        <f t="shared" si="2"/>
        <v>0</v>
      </c>
      <c r="U186" s="50"/>
      <c r="V186" s="50"/>
      <c r="W186" s="35">
        <f t="shared" si="3"/>
        <v>0</v>
      </c>
      <c r="X186" s="35">
        <f t="shared" si="4"/>
        <v>13800</v>
      </c>
      <c r="Y186" s="50">
        <v>0</v>
      </c>
      <c r="Z186" s="50">
        <v>50</v>
      </c>
      <c r="AA186" s="50">
        <v>0</v>
      </c>
      <c r="AB186" s="50">
        <v>0</v>
      </c>
    </row>
    <row r="187" spans="1:28" s="3" customFormat="1" ht="27.75" customHeight="1" x14ac:dyDescent="0.2">
      <c r="A187" s="50"/>
      <c r="B187" s="110" t="s">
        <v>14</v>
      </c>
      <c r="C187" s="50">
        <v>4648</v>
      </c>
      <c r="D187" s="50">
        <v>190</v>
      </c>
      <c r="E187" s="50" t="s">
        <v>1280</v>
      </c>
      <c r="F187" s="50">
        <v>1</v>
      </c>
      <c r="G187" s="50">
        <v>14</v>
      </c>
      <c r="H187" s="50">
        <v>3</v>
      </c>
      <c r="I187" s="50">
        <v>53</v>
      </c>
      <c r="J187" s="35">
        <f t="shared" si="0"/>
        <v>5953</v>
      </c>
      <c r="K187" s="50">
        <v>75</v>
      </c>
      <c r="L187" s="35">
        <f t="shared" si="1"/>
        <v>446475</v>
      </c>
      <c r="M187" s="50">
        <v>1</v>
      </c>
      <c r="N187" s="50"/>
      <c r="O187" s="50"/>
      <c r="P187" s="50"/>
      <c r="Q187" s="50"/>
      <c r="R187" s="50"/>
      <c r="S187" s="50"/>
      <c r="T187" s="35">
        <f t="shared" si="2"/>
        <v>0</v>
      </c>
      <c r="U187" s="50"/>
      <c r="V187" s="50"/>
      <c r="W187" s="35">
        <f t="shared" si="3"/>
        <v>0</v>
      </c>
      <c r="X187" s="35">
        <f t="shared" si="4"/>
        <v>446475</v>
      </c>
      <c r="Y187" s="50">
        <v>0</v>
      </c>
      <c r="Z187" s="50">
        <v>50</v>
      </c>
      <c r="AA187" s="50">
        <v>0</v>
      </c>
      <c r="AB187" s="50">
        <v>0</v>
      </c>
    </row>
    <row r="188" spans="1:28" s="3" customFormat="1" ht="27.75" customHeight="1" x14ac:dyDescent="0.2">
      <c r="A188" s="50"/>
      <c r="B188" s="110" t="s">
        <v>24</v>
      </c>
      <c r="C188" s="50"/>
      <c r="D188" s="50"/>
      <c r="E188" s="50" t="s">
        <v>1280</v>
      </c>
      <c r="F188" s="50">
        <v>1</v>
      </c>
      <c r="G188" s="50">
        <v>25</v>
      </c>
      <c r="H188" s="50"/>
      <c r="I188" s="50"/>
      <c r="J188" s="35">
        <f t="shared" si="0"/>
        <v>10000</v>
      </c>
      <c r="K188" s="50">
        <v>75</v>
      </c>
      <c r="L188" s="35">
        <f t="shared" si="1"/>
        <v>750000</v>
      </c>
      <c r="M188" s="50">
        <v>1</v>
      </c>
      <c r="N188" s="50"/>
      <c r="O188" s="50"/>
      <c r="P188" s="50"/>
      <c r="Q188" s="50"/>
      <c r="R188" s="50"/>
      <c r="S188" s="50"/>
      <c r="T188" s="35">
        <f t="shared" si="2"/>
        <v>0</v>
      </c>
      <c r="U188" s="50"/>
      <c r="V188" s="50"/>
      <c r="W188" s="35">
        <f t="shared" si="3"/>
        <v>0</v>
      </c>
      <c r="X188" s="35">
        <f t="shared" si="4"/>
        <v>750000</v>
      </c>
      <c r="Y188" s="50">
        <v>0</v>
      </c>
      <c r="Z188" s="50">
        <v>0</v>
      </c>
      <c r="AA188" s="50">
        <v>750000</v>
      </c>
      <c r="AB188" s="50">
        <v>0.01</v>
      </c>
    </row>
    <row r="189" spans="1:28" s="3" customFormat="1" ht="27.75" customHeight="1" x14ac:dyDescent="0.2">
      <c r="A189" s="50"/>
      <c r="B189" s="110" t="s">
        <v>14</v>
      </c>
      <c r="C189" s="50">
        <v>958</v>
      </c>
      <c r="D189" s="50">
        <v>74</v>
      </c>
      <c r="E189" s="50" t="s">
        <v>1280</v>
      </c>
      <c r="F189" s="50">
        <v>1</v>
      </c>
      <c r="G189" s="50"/>
      <c r="H189" s="50">
        <v>1</v>
      </c>
      <c r="I189" s="50">
        <v>59</v>
      </c>
      <c r="J189" s="35">
        <f t="shared" si="0"/>
        <v>159</v>
      </c>
      <c r="K189" s="50">
        <v>400</v>
      </c>
      <c r="L189" s="35">
        <f t="shared" si="1"/>
        <v>63600</v>
      </c>
      <c r="M189" s="50">
        <v>1</v>
      </c>
      <c r="N189" s="50"/>
      <c r="O189" s="50"/>
      <c r="P189" s="50"/>
      <c r="Q189" s="50"/>
      <c r="R189" s="50"/>
      <c r="S189" s="50"/>
      <c r="T189" s="35">
        <f t="shared" si="2"/>
        <v>0</v>
      </c>
      <c r="U189" s="50"/>
      <c r="V189" s="50"/>
      <c r="W189" s="35">
        <f t="shared" si="3"/>
        <v>0</v>
      </c>
      <c r="X189" s="35">
        <f t="shared" si="4"/>
        <v>63600</v>
      </c>
      <c r="Y189" s="50">
        <v>0</v>
      </c>
      <c r="Z189" s="50">
        <v>50</v>
      </c>
      <c r="AA189" s="50">
        <v>0</v>
      </c>
      <c r="AB189" s="50">
        <v>0</v>
      </c>
    </row>
    <row r="190" spans="1:28" s="3" customFormat="1" ht="27.75" customHeight="1" x14ac:dyDescent="0.2">
      <c r="A190" s="50"/>
      <c r="B190" s="110" t="s">
        <v>14</v>
      </c>
      <c r="C190" s="50">
        <v>6040</v>
      </c>
      <c r="D190" s="50">
        <v>76</v>
      </c>
      <c r="E190" s="50" t="s">
        <v>1280</v>
      </c>
      <c r="F190" s="50">
        <v>1</v>
      </c>
      <c r="G190" s="50"/>
      <c r="H190" s="50">
        <v>1</v>
      </c>
      <c r="I190" s="50">
        <v>5</v>
      </c>
      <c r="J190" s="35">
        <f t="shared" si="0"/>
        <v>105</v>
      </c>
      <c r="K190" s="50">
        <v>100</v>
      </c>
      <c r="L190" s="35">
        <f t="shared" si="1"/>
        <v>10500</v>
      </c>
      <c r="M190" s="50">
        <v>1</v>
      </c>
      <c r="N190" s="50"/>
      <c r="O190" s="50"/>
      <c r="P190" s="50"/>
      <c r="Q190" s="50"/>
      <c r="R190" s="50"/>
      <c r="S190" s="50"/>
      <c r="T190" s="35">
        <f t="shared" si="2"/>
        <v>0</v>
      </c>
      <c r="U190" s="50"/>
      <c r="V190" s="50"/>
      <c r="W190" s="35">
        <f t="shared" si="3"/>
        <v>0</v>
      </c>
      <c r="X190" s="35">
        <f t="shared" si="4"/>
        <v>10500</v>
      </c>
      <c r="Y190" s="50">
        <v>0</v>
      </c>
      <c r="Z190" s="50">
        <v>50</v>
      </c>
      <c r="AA190" s="50">
        <v>0</v>
      </c>
      <c r="AB190" s="50">
        <v>0</v>
      </c>
    </row>
    <row r="191" spans="1:28" s="3" customFormat="1" ht="27.75" customHeight="1" x14ac:dyDescent="0.2">
      <c r="A191" s="50"/>
      <c r="B191" s="110" t="s">
        <v>14</v>
      </c>
      <c r="C191" s="50">
        <v>4649</v>
      </c>
      <c r="D191" s="50">
        <v>191</v>
      </c>
      <c r="E191" s="50" t="s">
        <v>1280</v>
      </c>
      <c r="F191" s="50">
        <v>1</v>
      </c>
      <c r="G191" s="50">
        <v>11</v>
      </c>
      <c r="H191" s="50">
        <v>1</v>
      </c>
      <c r="I191" s="50">
        <v>18</v>
      </c>
      <c r="J191" s="35">
        <f t="shared" si="0"/>
        <v>4518</v>
      </c>
      <c r="K191" s="50">
        <v>100</v>
      </c>
      <c r="L191" s="35">
        <f t="shared" si="1"/>
        <v>451800</v>
      </c>
      <c r="M191" s="50">
        <v>1</v>
      </c>
      <c r="N191" s="50"/>
      <c r="O191" s="50"/>
      <c r="P191" s="50"/>
      <c r="Q191" s="50"/>
      <c r="R191" s="50"/>
      <c r="S191" s="50"/>
      <c r="T191" s="35">
        <f t="shared" si="2"/>
        <v>0</v>
      </c>
      <c r="U191" s="50"/>
      <c r="V191" s="50"/>
      <c r="W191" s="35">
        <f t="shared" si="3"/>
        <v>0</v>
      </c>
      <c r="X191" s="35">
        <f t="shared" si="4"/>
        <v>451800</v>
      </c>
      <c r="Y191" s="50">
        <v>0</v>
      </c>
      <c r="Z191" s="50">
        <v>50</v>
      </c>
      <c r="AA191" s="50">
        <v>0</v>
      </c>
      <c r="AB191" s="50">
        <v>0</v>
      </c>
    </row>
    <row r="192" spans="1:28" s="3" customFormat="1" ht="27.75" customHeight="1" x14ac:dyDescent="0.2">
      <c r="A192" s="50"/>
      <c r="B192" s="110" t="s">
        <v>14</v>
      </c>
      <c r="C192" s="50">
        <v>3868</v>
      </c>
      <c r="D192" s="50">
        <v>339</v>
      </c>
      <c r="E192" s="50" t="s">
        <v>1281</v>
      </c>
      <c r="F192" s="50">
        <v>1</v>
      </c>
      <c r="G192" s="50">
        <v>5</v>
      </c>
      <c r="H192" s="50">
        <v>2</v>
      </c>
      <c r="I192" s="50">
        <v>88</v>
      </c>
      <c r="J192" s="35">
        <f t="shared" si="0"/>
        <v>2288</v>
      </c>
      <c r="K192" s="50">
        <v>75</v>
      </c>
      <c r="L192" s="35">
        <f t="shared" si="1"/>
        <v>171600</v>
      </c>
      <c r="M192" s="50">
        <v>1</v>
      </c>
      <c r="N192" s="50"/>
      <c r="O192" s="50"/>
      <c r="P192" s="50"/>
      <c r="Q192" s="50"/>
      <c r="R192" s="50"/>
      <c r="S192" s="50"/>
      <c r="T192" s="35">
        <f t="shared" si="2"/>
        <v>0</v>
      </c>
      <c r="U192" s="50"/>
      <c r="V192" s="50"/>
      <c r="W192" s="35">
        <f t="shared" si="3"/>
        <v>0</v>
      </c>
      <c r="X192" s="35">
        <f t="shared" si="4"/>
        <v>171600</v>
      </c>
      <c r="Y192" s="50">
        <v>0</v>
      </c>
      <c r="Z192" s="50">
        <v>50</v>
      </c>
      <c r="AA192" s="50">
        <v>0</v>
      </c>
      <c r="AB192" s="50">
        <v>0</v>
      </c>
    </row>
    <row r="193" spans="1:28" s="3" customFormat="1" ht="27.75" customHeight="1" x14ac:dyDescent="0.2">
      <c r="A193" s="50"/>
      <c r="B193" s="110" t="s">
        <v>14</v>
      </c>
      <c r="C193" s="50">
        <v>1032</v>
      </c>
      <c r="D193" s="50">
        <v>61</v>
      </c>
      <c r="E193" s="50" t="s">
        <v>1281</v>
      </c>
      <c r="F193" s="50">
        <v>1</v>
      </c>
      <c r="G193" s="50"/>
      <c r="H193" s="50">
        <v>3</v>
      </c>
      <c r="I193" s="50">
        <v>71</v>
      </c>
      <c r="J193" s="35">
        <f t="shared" si="0"/>
        <v>371</v>
      </c>
      <c r="K193" s="50">
        <v>400</v>
      </c>
      <c r="L193" s="35">
        <f t="shared" si="1"/>
        <v>148400</v>
      </c>
      <c r="M193" s="50">
        <v>1</v>
      </c>
      <c r="N193" s="50"/>
      <c r="O193" s="50"/>
      <c r="P193" s="50"/>
      <c r="Q193" s="50"/>
      <c r="R193" s="50"/>
      <c r="S193" s="50"/>
      <c r="T193" s="35">
        <f t="shared" si="2"/>
        <v>0</v>
      </c>
      <c r="U193" s="50"/>
      <c r="V193" s="50"/>
      <c r="W193" s="35">
        <f t="shared" si="3"/>
        <v>0</v>
      </c>
      <c r="X193" s="35">
        <f t="shared" si="4"/>
        <v>148400</v>
      </c>
      <c r="Y193" s="50">
        <v>0</v>
      </c>
      <c r="Z193" s="50">
        <v>50</v>
      </c>
      <c r="AA193" s="50">
        <v>0</v>
      </c>
      <c r="AB193" s="50">
        <v>0</v>
      </c>
    </row>
    <row r="194" spans="1:28" s="3" customFormat="1" ht="27.75" customHeight="1" x14ac:dyDescent="0.2">
      <c r="A194" s="50"/>
      <c r="B194" s="110" t="s">
        <v>14</v>
      </c>
      <c r="C194" s="50">
        <v>6017</v>
      </c>
      <c r="D194" s="50">
        <v>69</v>
      </c>
      <c r="E194" s="50" t="s">
        <v>1282</v>
      </c>
      <c r="F194" s="50">
        <v>2</v>
      </c>
      <c r="G194" s="50"/>
      <c r="H194" s="50"/>
      <c r="I194" s="50">
        <v>17</v>
      </c>
      <c r="J194" s="35">
        <f t="shared" si="0"/>
        <v>17</v>
      </c>
      <c r="K194" s="50">
        <v>400</v>
      </c>
      <c r="L194" s="35">
        <f t="shared" si="1"/>
        <v>6800</v>
      </c>
      <c r="M194" s="50">
        <v>2</v>
      </c>
      <c r="N194" s="50" t="s">
        <v>27</v>
      </c>
      <c r="O194" s="50" t="s">
        <v>55</v>
      </c>
      <c r="P194" s="50">
        <v>2</v>
      </c>
      <c r="Q194" s="50">
        <v>81</v>
      </c>
      <c r="R194" s="50"/>
      <c r="S194" s="50">
        <v>6400</v>
      </c>
      <c r="T194" s="35">
        <f t="shared" si="2"/>
        <v>518400</v>
      </c>
      <c r="U194" s="50">
        <v>5</v>
      </c>
      <c r="V194" s="39">
        <f>T194*5%</f>
        <v>25920</v>
      </c>
      <c r="W194" s="35">
        <f t="shared" si="3"/>
        <v>492480</v>
      </c>
      <c r="X194" s="35">
        <f t="shared" si="4"/>
        <v>499280</v>
      </c>
      <c r="Y194" s="50">
        <v>0</v>
      </c>
      <c r="Z194" s="50">
        <v>50</v>
      </c>
      <c r="AA194" s="50">
        <v>0</v>
      </c>
      <c r="AB194" s="50">
        <v>0</v>
      </c>
    </row>
    <row r="195" spans="1:28" s="3" customFormat="1" ht="27.75" customHeight="1" x14ac:dyDescent="0.2">
      <c r="A195" s="50"/>
      <c r="B195" s="110" t="s">
        <v>14</v>
      </c>
      <c r="C195" s="50">
        <v>6036</v>
      </c>
      <c r="D195" s="50">
        <v>60</v>
      </c>
      <c r="E195" s="50" t="s">
        <v>1283</v>
      </c>
      <c r="F195" s="50">
        <v>2</v>
      </c>
      <c r="G195" s="50"/>
      <c r="H195" s="50">
        <v>1</v>
      </c>
      <c r="I195" s="50">
        <v>22</v>
      </c>
      <c r="J195" s="35">
        <f t="shared" si="0"/>
        <v>122</v>
      </c>
      <c r="K195" s="50">
        <v>75</v>
      </c>
      <c r="L195" s="35">
        <f t="shared" si="1"/>
        <v>9150</v>
      </c>
      <c r="M195" s="50">
        <v>2</v>
      </c>
      <c r="N195" s="50" t="s">
        <v>27</v>
      </c>
      <c r="O195" s="50" t="s">
        <v>55</v>
      </c>
      <c r="P195" s="50">
        <v>2</v>
      </c>
      <c r="Q195" s="50">
        <v>48</v>
      </c>
      <c r="R195" s="50"/>
      <c r="S195" s="50">
        <v>6400</v>
      </c>
      <c r="T195" s="35">
        <f t="shared" si="2"/>
        <v>307200</v>
      </c>
      <c r="U195" s="50">
        <v>5</v>
      </c>
      <c r="V195" s="39">
        <f>T195*5%</f>
        <v>15360</v>
      </c>
      <c r="W195" s="35">
        <f t="shared" si="3"/>
        <v>291840</v>
      </c>
      <c r="X195" s="35">
        <f t="shared" si="4"/>
        <v>300990</v>
      </c>
      <c r="Y195" s="50">
        <v>0</v>
      </c>
      <c r="Z195" s="50">
        <v>50</v>
      </c>
      <c r="AA195" s="50">
        <v>0</v>
      </c>
      <c r="AB195" s="50">
        <v>0</v>
      </c>
    </row>
    <row r="196" spans="1:28" s="3" customFormat="1" ht="27.75" customHeight="1" x14ac:dyDescent="0.2">
      <c r="A196" s="50"/>
      <c r="B196" s="110" t="s">
        <v>24</v>
      </c>
      <c r="C196" s="50"/>
      <c r="D196" s="50"/>
      <c r="E196" s="50" t="s">
        <v>1283</v>
      </c>
      <c r="F196" s="50">
        <v>1</v>
      </c>
      <c r="G196" s="50">
        <v>28</v>
      </c>
      <c r="H196" s="50"/>
      <c r="I196" s="50"/>
      <c r="J196" s="35">
        <f t="shared" si="0"/>
        <v>11200</v>
      </c>
      <c r="K196" s="50">
        <v>75</v>
      </c>
      <c r="L196" s="35">
        <f t="shared" si="1"/>
        <v>840000</v>
      </c>
      <c r="M196" s="50">
        <v>1</v>
      </c>
      <c r="N196" s="50"/>
      <c r="O196" s="50"/>
      <c r="P196" s="50"/>
      <c r="Q196" s="50"/>
      <c r="R196" s="50"/>
      <c r="S196" s="50"/>
      <c r="T196" s="35">
        <f t="shared" si="2"/>
        <v>0</v>
      </c>
      <c r="U196" s="50"/>
      <c r="V196" s="50"/>
      <c r="W196" s="35">
        <f t="shared" si="3"/>
        <v>0</v>
      </c>
      <c r="X196" s="35">
        <f t="shared" si="4"/>
        <v>840000</v>
      </c>
      <c r="Y196" s="50">
        <v>0</v>
      </c>
      <c r="Z196" s="50">
        <v>0</v>
      </c>
      <c r="AA196" s="50">
        <v>840000</v>
      </c>
      <c r="AB196" s="50">
        <v>0.01</v>
      </c>
    </row>
    <row r="197" spans="1:28" s="3" customFormat="1" ht="27.75" customHeight="1" x14ac:dyDescent="0.2">
      <c r="A197" s="50"/>
      <c r="B197" s="110" t="s">
        <v>14</v>
      </c>
      <c r="C197" s="50">
        <v>6020</v>
      </c>
      <c r="D197" s="50">
        <v>72</v>
      </c>
      <c r="E197" s="50" t="s">
        <v>1284</v>
      </c>
      <c r="F197" s="50">
        <v>2</v>
      </c>
      <c r="G197" s="50"/>
      <c r="H197" s="50">
        <v>1</v>
      </c>
      <c r="I197" s="50">
        <v>20</v>
      </c>
      <c r="J197" s="35">
        <f t="shared" si="0"/>
        <v>120</v>
      </c>
      <c r="K197" s="50">
        <v>350</v>
      </c>
      <c r="L197" s="35">
        <f t="shared" si="1"/>
        <v>42000</v>
      </c>
      <c r="M197" s="50">
        <v>2</v>
      </c>
      <c r="N197" s="50" t="s">
        <v>27</v>
      </c>
      <c r="O197" s="50" t="s">
        <v>239</v>
      </c>
      <c r="P197" s="50">
        <v>2</v>
      </c>
      <c r="Q197" s="50">
        <v>48</v>
      </c>
      <c r="R197" s="50"/>
      <c r="S197" s="50">
        <v>6400</v>
      </c>
      <c r="T197" s="35">
        <f t="shared" si="2"/>
        <v>307200</v>
      </c>
      <c r="U197" s="50">
        <v>10</v>
      </c>
      <c r="V197" s="39">
        <f>T197*40%</f>
        <v>122880</v>
      </c>
      <c r="W197" s="35">
        <f t="shared" si="3"/>
        <v>184320</v>
      </c>
      <c r="X197" s="35">
        <f t="shared" si="4"/>
        <v>226320</v>
      </c>
      <c r="Y197" s="50">
        <v>0</v>
      </c>
      <c r="Z197" s="50">
        <v>50</v>
      </c>
      <c r="AA197" s="50">
        <v>0</v>
      </c>
      <c r="AB197" s="50">
        <v>0</v>
      </c>
    </row>
    <row r="198" spans="1:28" s="3" customFormat="1" ht="27.75" customHeight="1" x14ac:dyDescent="0.2">
      <c r="A198" s="50"/>
      <c r="B198" s="110" t="s">
        <v>45</v>
      </c>
      <c r="C198" s="50">
        <v>3371</v>
      </c>
      <c r="D198" s="50">
        <v>251</v>
      </c>
      <c r="E198" s="50" t="s">
        <v>1284</v>
      </c>
      <c r="F198" s="50">
        <v>1</v>
      </c>
      <c r="G198" s="50">
        <v>4</v>
      </c>
      <c r="H198" s="50">
        <v>2</v>
      </c>
      <c r="I198" s="50">
        <v>82</v>
      </c>
      <c r="J198" s="35">
        <f t="shared" si="0"/>
        <v>1882</v>
      </c>
      <c r="K198" s="50">
        <v>75</v>
      </c>
      <c r="L198" s="35">
        <f t="shared" si="1"/>
        <v>141150</v>
      </c>
      <c r="M198" s="50">
        <v>1</v>
      </c>
      <c r="N198" s="50"/>
      <c r="O198" s="50"/>
      <c r="P198" s="50"/>
      <c r="Q198" s="50"/>
      <c r="R198" s="50"/>
      <c r="S198" s="50"/>
      <c r="T198" s="35">
        <f t="shared" si="2"/>
        <v>0</v>
      </c>
      <c r="U198" s="50"/>
      <c r="V198" s="50"/>
      <c r="W198" s="35">
        <f t="shared" si="3"/>
        <v>0</v>
      </c>
      <c r="X198" s="35">
        <f t="shared" si="4"/>
        <v>141150</v>
      </c>
      <c r="Y198" s="50">
        <v>0</v>
      </c>
      <c r="Z198" s="50">
        <v>0</v>
      </c>
      <c r="AA198" s="50">
        <v>141150</v>
      </c>
      <c r="AB198" s="50">
        <v>0.01</v>
      </c>
    </row>
    <row r="199" spans="1:28" s="3" customFormat="1" ht="27.75" customHeight="1" x14ac:dyDescent="0.2">
      <c r="A199" s="50"/>
      <c r="B199" s="110" t="s">
        <v>45</v>
      </c>
      <c r="C199" s="50">
        <v>3369</v>
      </c>
      <c r="D199" s="50">
        <v>249</v>
      </c>
      <c r="E199" s="50" t="s">
        <v>1284</v>
      </c>
      <c r="F199" s="50">
        <v>1</v>
      </c>
      <c r="G199" s="50">
        <v>4</v>
      </c>
      <c r="H199" s="50">
        <v>2</v>
      </c>
      <c r="I199" s="50">
        <v>82</v>
      </c>
      <c r="J199" s="35">
        <f t="shared" si="0"/>
        <v>1882</v>
      </c>
      <c r="K199" s="50">
        <v>75</v>
      </c>
      <c r="L199" s="35">
        <f t="shared" si="1"/>
        <v>141150</v>
      </c>
      <c r="M199" s="50">
        <v>1</v>
      </c>
      <c r="N199" s="50"/>
      <c r="O199" s="50"/>
      <c r="P199" s="50"/>
      <c r="Q199" s="50"/>
      <c r="R199" s="50"/>
      <c r="S199" s="50"/>
      <c r="T199" s="35">
        <f t="shared" si="2"/>
        <v>0</v>
      </c>
      <c r="U199" s="50"/>
      <c r="V199" s="50"/>
      <c r="W199" s="35">
        <f t="shared" si="3"/>
        <v>0</v>
      </c>
      <c r="X199" s="35">
        <f t="shared" si="4"/>
        <v>141150</v>
      </c>
      <c r="Y199" s="50">
        <v>0</v>
      </c>
      <c r="Z199" s="50">
        <v>0</v>
      </c>
      <c r="AA199" s="50">
        <v>141150</v>
      </c>
      <c r="AB199" s="50">
        <v>0.01</v>
      </c>
    </row>
    <row r="200" spans="1:28" s="3" customFormat="1" ht="27.75" customHeight="1" x14ac:dyDescent="0.2">
      <c r="A200" s="50"/>
      <c r="B200" s="110" t="s">
        <v>45</v>
      </c>
      <c r="C200" s="50">
        <v>3372</v>
      </c>
      <c r="D200" s="50">
        <v>252</v>
      </c>
      <c r="E200" s="50" t="s">
        <v>1284</v>
      </c>
      <c r="F200" s="50">
        <v>1</v>
      </c>
      <c r="G200" s="50">
        <v>4</v>
      </c>
      <c r="H200" s="50">
        <v>2</v>
      </c>
      <c r="I200" s="50">
        <v>82</v>
      </c>
      <c r="J200" s="35">
        <f t="shared" si="0"/>
        <v>1882</v>
      </c>
      <c r="K200" s="50">
        <v>75</v>
      </c>
      <c r="L200" s="35">
        <f t="shared" si="1"/>
        <v>141150</v>
      </c>
      <c r="M200" s="50">
        <v>1</v>
      </c>
      <c r="N200" s="50"/>
      <c r="O200" s="50"/>
      <c r="P200" s="50"/>
      <c r="Q200" s="50"/>
      <c r="R200" s="50"/>
      <c r="S200" s="50"/>
      <c r="T200" s="35">
        <f t="shared" si="2"/>
        <v>0</v>
      </c>
      <c r="U200" s="50"/>
      <c r="V200" s="50"/>
      <c r="W200" s="35">
        <f t="shared" si="3"/>
        <v>0</v>
      </c>
      <c r="X200" s="35">
        <f t="shared" si="4"/>
        <v>141150</v>
      </c>
      <c r="Y200" s="50">
        <v>0</v>
      </c>
      <c r="Z200" s="50">
        <v>0</v>
      </c>
      <c r="AA200" s="50">
        <v>141150</v>
      </c>
      <c r="AB200" s="50">
        <v>0.01</v>
      </c>
    </row>
    <row r="201" spans="1:28" s="3" customFormat="1" ht="27.75" customHeight="1" x14ac:dyDescent="0.2">
      <c r="A201" s="50"/>
      <c r="B201" s="110" t="s">
        <v>14</v>
      </c>
      <c r="C201" s="50">
        <v>946</v>
      </c>
      <c r="D201" s="50">
        <v>70</v>
      </c>
      <c r="E201" s="50" t="s">
        <v>1285</v>
      </c>
      <c r="F201" s="50">
        <v>2</v>
      </c>
      <c r="G201" s="50">
        <v>1</v>
      </c>
      <c r="H201" s="50">
        <v>1</v>
      </c>
      <c r="I201" s="50">
        <v>95</v>
      </c>
      <c r="J201" s="35">
        <f t="shared" si="0"/>
        <v>595</v>
      </c>
      <c r="K201" s="50">
        <v>350</v>
      </c>
      <c r="L201" s="35">
        <f t="shared" si="1"/>
        <v>208250</v>
      </c>
      <c r="M201" s="50">
        <v>2</v>
      </c>
      <c r="N201" s="50" t="s">
        <v>27</v>
      </c>
      <c r="O201" s="50" t="s">
        <v>16</v>
      </c>
      <c r="P201" s="50">
        <v>2</v>
      </c>
      <c r="Q201" s="50">
        <v>80</v>
      </c>
      <c r="R201" s="50"/>
      <c r="S201" s="50">
        <v>6400</v>
      </c>
      <c r="T201" s="35">
        <f t="shared" si="2"/>
        <v>512000</v>
      </c>
      <c r="U201" s="50">
        <v>30</v>
      </c>
      <c r="V201" s="39">
        <f>T201*85%</f>
        <v>435200</v>
      </c>
      <c r="W201" s="35">
        <f t="shared" si="3"/>
        <v>76800</v>
      </c>
      <c r="X201" s="35">
        <f t="shared" si="4"/>
        <v>285050</v>
      </c>
      <c r="Y201" s="50">
        <v>0</v>
      </c>
      <c r="Z201" s="50">
        <v>50</v>
      </c>
      <c r="AA201" s="50">
        <v>0</v>
      </c>
      <c r="AB201" s="50">
        <v>0</v>
      </c>
    </row>
    <row r="202" spans="1:28" s="3" customFormat="1" ht="27.75" customHeight="1" x14ac:dyDescent="0.2">
      <c r="A202" s="50"/>
      <c r="B202" s="110" t="s">
        <v>14</v>
      </c>
      <c r="C202" s="50">
        <v>3499</v>
      </c>
      <c r="D202" s="50">
        <v>102</v>
      </c>
      <c r="E202" s="50" t="s">
        <v>1285</v>
      </c>
      <c r="F202" s="50">
        <v>1</v>
      </c>
      <c r="G202" s="50">
        <v>20</v>
      </c>
      <c r="H202" s="50">
        <v>3</v>
      </c>
      <c r="I202" s="50"/>
      <c r="J202" s="35">
        <f t="shared" si="0"/>
        <v>8300</v>
      </c>
      <c r="K202" s="50">
        <v>100</v>
      </c>
      <c r="L202" s="35">
        <f t="shared" si="1"/>
        <v>830000</v>
      </c>
      <c r="M202" s="50">
        <v>1</v>
      </c>
      <c r="N202" s="50"/>
      <c r="O202" s="50"/>
      <c r="P202" s="50"/>
      <c r="Q202" s="50"/>
      <c r="R202" s="50"/>
      <c r="S202" s="50"/>
      <c r="T202" s="35">
        <f t="shared" si="2"/>
        <v>0</v>
      </c>
      <c r="U202" s="50"/>
      <c r="V202" s="50"/>
      <c r="W202" s="35">
        <f t="shared" si="3"/>
        <v>0</v>
      </c>
      <c r="X202" s="35">
        <f t="shared" si="4"/>
        <v>830000</v>
      </c>
      <c r="Y202" s="50">
        <v>0</v>
      </c>
      <c r="Z202" s="50">
        <v>50</v>
      </c>
      <c r="AA202" s="50">
        <v>0</v>
      </c>
      <c r="AB202" s="50">
        <v>0</v>
      </c>
    </row>
    <row r="203" spans="1:28" s="3" customFormat="1" ht="27.75" customHeight="1" x14ac:dyDescent="0.2">
      <c r="A203" s="50"/>
      <c r="B203" s="110" t="s">
        <v>14</v>
      </c>
      <c r="C203" s="50">
        <v>1445</v>
      </c>
      <c r="D203" s="50">
        <v>142</v>
      </c>
      <c r="E203" s="50" t="s">
        <v>1285</v>
      </c>
      <c r="F203" s="50">
        <v>1</v>
      </c>
      <c r="G203" s="50">
        <v>18</v>
      </c>
      <c r="H203" s="50">
        <v>2</v>
      </c>
      <c r="I203" s="50">
        <v>50</v>
      </c>
      <c r="J203" s="35">
        <f t="shared" si="0"/>
        <v>7450</v>
      </c>
      <c r="K203" s="50">
        <v>180</v>
      </c>
      <c r="L203" s="35">
        <f t="shared" si="1"/>
        <v>1341000</v>
      </c>
      <c r="M203" s="50">
        <v>1</v>
      </c>
      <c r="N203" s="50"/>
      <c r="O203" s="50"/>
      <c r="P203" s="50"/>
      <c r="Q203" s="50"/>
      <c r="R203" s="50"/>
      <c r="S203" s="50"/>
      <c r="T203" s="35">
        <f t="shared" si="2"/>
        <v>0</v>
      </c>
      <c r="U203" s="50"/>
      <c r="V203" s="50"/>
      <c r="W203" s="35">
        <f t="shared" si="3"/>
        <v>0</v>
      </c>
      <c r="X203" s="35">
        <f t="shared" si="4"/>
        <v>1341000</v>
      </c>
      <c r="Y203" s="50">
        <v>0</v>
      </c>
      <c r="Z203" s="50">
        <v>50</v>
      </c>
      <c r="AA203" s="50">
        <v>0</v>
      </c>
      <c r="AB203" s="50">
        <v>0</v>
      </c>
    </row>
    <row r="204" spans="1:28" s="3" customFormat="1" ht="27.75" customHeight="1" x14ac:dyDescent="0.2">
      <c r="A204" s="50"/>
      <c r="B204" s="110" t="s">
        <v>14</v>
      </c>
      <c r="C204" s="50"/>
      <c r="D204" s="50">
        <v>175</v>
      </c>
      <c r="E204" s="50" t="s">
        <v>1285</v>
      </c>
      <c r="F204" s="50">
        <v>1</v>
      </c>
      <c r="G204" s="50">
        <v>1</v>
      </c>
      <c r="H204" s="50"/>
      <c r="I204" s="50">
        <v>58</v>
      </c>
      <c r="J204" s="35">
        <f t="shared" si="0"/>
        <v>458</v>
      </c>
      <c r="K204" s="50">
        <v>300</v>
      </c>
      <c r="L204" s="35">
        <f t="shared" si="1"/>
        <v>137400</v>
      </c>
      <c r="M204" s="50">
        <v>1</v>
      </c>
      <c r="N204" s="50"/>
      <c r="O204" s="50"/>
      <c r="P204" s="50"/>
      <c r="Q204" s="50"/>
      <c r="R204" s="50"/>
      <c r="S204" s="50"/>
      <c r="T204" s="35">
        <f t="shared" si="2"/>
        <v>0</v>
      </c>
      <c r="U204" s="50"/>
      <c r="V204" s="50"/>
      <c r="W204" s="35">
        <f t="shared" si="3"/>
        <v>0</v>
      </c>
      <c r="X204" s="35">
        <f t="shared" si="4"/>
        <v>137400</v>
      </c>
      <c r="Y204" s="50">
        <v>0</v>
      </c>
      <c r="Z204" s="50">
        <v>50</v>
      </c>
      <c r="AA204" s="50">
        <v>0</v>
      </c>
      <c r="AB204" s="50">
        <v>0</v>
      </c>
    </row>
    <row r="205" spans="1:28" s="3" customFormat="1" ht="27.75" customHeight="1" x14ac:dyDescent="0.2">
      <c r="A205" s="50"/>
      <c r="B205" s="110" t="s">
        <v>14</v>
      </c>
      <c r="C205" s="50">
        <v>1272</v>
      </c>
      <c r="D205" s="50">
        <v>169</v>
      </c>
      <c r="E205" s="50" t="s">
        <v>1285</v>
      </c>
      <c r="F205" s="50">
        <v>1</v>
      </c>
      <c r="G205" s="50">
        <v>7</v>
      </c>
      <c r="H205" s="50">
        <v>2</v>
      </c>
      <c r="I205" s="50">
        <v>6</v>
      </c>
      <c r="J205" s="35">
        <f t="shared" si="0"/>
        <v>3006</v>
      </c>
      <c r="K205" s="50">
        <v>75</v>
      </c>
      <c r="L205" s="35">
        <f t="shared" si="1"/>
        <v>225450</v>
      </c>
      <c r="M205" s="50">
        <v>1</v>
      </c>
      <c r="N205" s="50"/>
      <c r="O205" s="50"/>
      <c r="P205" s="50"/>
      <c r="Q205" s="50"/>
      <c r="R205" s="50"/>
      <c r="S205" s="50"/>
      <c r="T205" s="35">
        <f t="shared" si="2"/>
        <v>0</v>
      </c>
      <c r="U205" s="50"/>
      <c r="V205" s="50"/>
      <c r="W205" s="35">
        <f t="shared" si="3"/>
        <v>0</v>
      </c>
      <c r="X205" s="35">
        <f t="shared" si="4"/>
        <v>225450</v>
      </c>
      <c r="Y205" s="50">
        <v>0</v>
      </c>
      <c r="Z205" s="50">
        <v>50</v>
      </c>
      <c r="AA205" s="50">
        <v>0</v>
      </c>
      <c r="AB205" s="50">
        <v>0</v>
      </c>
    </row>
    <row r="206" spans="1:28" s="3" customFormat="1" ht="27.75" customHeight="1" x14ac:dyDescent="0.2">
      <c r="A206" s="50"/>
      <c r="B206" s="110" t="s">
        <v>14</v>
      </c>
      <c r="C206" s="50"/>
      <c r="D206" s="50">
        <v>101</v>
      </c>
      <c r="E206" s="50" t="s">
        <v>1285</v>
      </c>
      <c r="F206" s="50">
        <v>1</v>
      </c>
      <c r="G206" s="50">
        <v>1</v>
      </c>
      <c r="H206" s="50">
        <v>3</v>
      </c>
      <c r="I206" s="50">
        <v>6</v>
      </c>
      <c r="J206" s="35">
        <f t="shared" si="0"/>
        <v>706</v>
      </c>
      <c r="K206" s="50">
        <v>130</v>
      </c>
      <c r="L206" s="35">
        <f t="shared" ref="L206:L251" si="13">J206*K206</f>
        <v>91780</v>
      </c>
      <c r="M206" s="50">
        <v>1</v>
      </c>
      <c r="N206" s="50"/>
      <c r="O206" s="50"/>
      <c r="P206" s="50"/>
      <c r="Q206" s="50"/>
      <c r="R206" s="50"/>
      <c r="S206" s="50"/>
      <c r="T206" s="35">
        <f t="shared" si="2"/>
        <v>0</v>
      </c>
      <c r="U206" s="50"/>
      <c r="V206" s="50"/>
      <c r="W206" s="35">
        <f t="shared" si="3"/>
        <v>0</v>
      </c>
      <c r="X206" s="35">
        <f t="shared" si="4"/>
        <v>91780</v>
      </c>
      <c r="Y206" s="50">
        <v>0</v>
      </c>
      <c r="Z206" s="50">
        <v>50</v>
      </c>
      <c r="AA206" s="50">
        <v>0</v>
      </c>
      <c r="AB206" s="50">
        <v>0</v>
      </c>
    </row>
    <row r="207" spans="1:28" s="3" customFormat="1" ht="27.75" customHeight="1" x14ac:dyDescent="0.2">
      <c r="A207" s="50"/>
      <c r="B207" s="112" t="s">
        <v>1286</v>
      </c>
      <c r="C207" s="50"/>
      <c r="D207" s="50"/>
      <c r="E207" s="50" t="s">
        <v>1287</v>
      </c>
      <c r="F207" s="50">
        <v>2</v>
      </c>
      <c r="G207" s="50"/>
      <c r="H207" s="50"/>
      <c r="I207" s="50"/>
      <c r="J207" s="35">
        <f t="shared" ref="J207:J251" si="14">G207*400+H207*100+I207</f>
        <v>0</v>
      </c>
      <c r="K207" s="50"/>
      <c r="L207" s="35">
        <f t="shared" si="13"/>
        <v>0</v>
      </c>
      <c r="M207" s="50">
        <v>2</v>
      </c>
      <c r="N207" s="50" t="s">
        <v>27</v>
      </c>
      <c r="O207" s="50" t="s">
        <v>16</v>
      </c>
      <c r="P207" s="50">
        <v>2</v>
      </c>
      <c r="Q207" s="50">
        <v>153</v>
      </c>
      <c r="R207" s="50"/>
      <c r="S207" s="50">
        <v>6400</v>
      </c>
      <c r="T207" s="35">
        <f t="shared" ref="T207:T252" si="15">Q207*S207</f>
        <v>979200</v>
      </c>
      <c r="U207" s="50">
        <v>20</v>
      </c>
      <c r="V207" s="39">
        <f>T207*75%</f>
        <v>734400</v>
      </c>
      <c r="W207" s="35">
        <f t="shared" ref="W207:W252" si="16">T207-V207</f>
        <v>244800</v>
      </c>
      <c r="X207" s="35">
        <f t="shared" ref="X207:X252" si="17">L207+W207</f>
        <v>244800</v>
      </c>
      <c r="Y207" s="50">
        <v>0</v>
      </c>
      <c r="Z207" s="50">
        <v>0</v>
      </c>
      <c r="AA207" s="50">
        <v>244800</v>
      </c>
      <c r="AB207" s="50">
        <v>0.02</v>
      </c>
    </row>
    <row r="208" spans="1:28" s="3" customFormat="1" ht="27.75" customHeight="1" x14ac:dyDescent="0.2">
      <c r="A208" s="50"/>
      <c r="B208" s="110" t="s">
        <v>14</v>
      </c>
      <c r="C208" s="50">
        <v>4467</v>
      </c>
      <c r="D208" s="50">
        <v>203</v>
      </c>
      <c r="E208" s="50" t="s">
        <v>1287</v>
      </c>
      <c r="F208" s="50">
        <v>1</v>
      </c>
      <c r="G208" s="50">
        <v>8</v>
      </c>
      <c r="H208" s="50"/>
      <c r="I208" s="50"/>
      <c r="J208" s="35">
        <f t="shared" si="14"/>
        <v>3200</v>
      </c>
      <c r="K208" s="50">
        <v>75</v>
      </c>
      <c r="L208" s="35">
        <f t="shared" si="13"/>
        <v>240000</v>
      </c>
      <c r="M208" s="50">
        <v>1</v>
      </c>
      <c r="N208" s="50"/>
      <c r="O208" s="50"/>
      <c r="P208" s="50"/>
      <c r="Q208" s="50"/>
      <c r="R208" s="50"/>
      <c r="S208" s="50"/>
      <c r="T208" s="35">
        <f t="shared" si="15"/>
        <v>0</v>
      </c>
      <c r="U208" s="50"/>
      <c r="V208" s="50"/>
      <c r="W208" s="35">
        <f t="shared" si="16"/>
        <v>0</v>
      </c>
      <c r="X208" s="35">
        <f t="shared" si="17"/>
        <v>240000</v>
      </c>
      <c r="Y208" s="50">
        <v>0</v>
      </c>
      <c r="Z208" s="50">
        <v>50</v>
      </c>
      <c r="AA208" s="50">
        <v>0</v>
      </c>
      <c r="AB208" s="50">
        <v>0</v>
      </c>
    </row>
    <row r="209" spans="1:28" s="3" customFormat="1" ht="27.75" customHeight="1" x14ac:dyDescent="0.2">
      <c r="A209" s="50"/>
      <c r="B209" s="112" t="s">
        <v>1286</v>
      </c>
      <c r="C209" s="50"/>
      <c r="D209" s="50"/>
      <c r="E209" s="50" t="s">
        <v>1288</v>
      </c>
      <c r="F209" s="50">
        <v>2</v>
      </c>
      <c r="G209" s="50"/>
      <c r="H209" s="50"/>
      <c r="I209" s="50"/>
      <c r="J209" s="35">
        <f t="shared" si="14"/>
        <v>0</v>
      </c>
      <c r="K209" s="50"/>
      <c r="L209" s="35">
        <f t="shared" si="13"/>
        <v>0</v>
      </c>
      <c r="M209" s="50">
        <v>2</v>
      </c>
      <c r="N209" s="50" t="s">
        <v>27</v>
      </c>
      <c r="O209" s="50" t="s">
        <v>16</v>
      </c>
      <c r="P209" s="50">
        <v>2</v>
      </c>
      <c r="Q209" s="50">
        <v>126</v>
      </c>
      <c r="R209" s="50"/>
      <c r="S209" s="50">
        <v>6400</v>
      </c>
      <c r="T209" s="35">
        <f t="shared" si="15"/>
        <v>806400</v>
      </c>
      <c r="U209" s="50">
        <v>20</v>
      </c>
      <c r="V209" s="39">
        <f>T209*75%</f>
        <v>604800</v>
      </c>
      <c r="W209" s="35">
        <f t="shared" si="16"/>
        <v>201600</v>
      </c>
      <c r="X209" s="35">
        <f t="shared" si="17"/>
        <v>201600</v>
      </c>
      <c r="Y209" s="50">
        <v>0</v>
      </c>
      <c r="Z209" s="50">
        <v>0</v>
      </c>
      <c r="AA209" s="50">
        <v>201600</v>
      </c>
      <c r="AB209" s="50">
        <v>0.02</v>
      </c>
    </row>
    <row r="210" spans="1:28" s="3" customFormat="1" ht="27.75" customHeight="1" x14ac:dyDescent="0.2">
      <c r="A210" s="50"/>
      <c r="B210" s="110" t="s">
        <v>14</v>
      </c>
      <c r="C210" s="50">
        <v>4468</v>
      </c>
      <c r="D210" s="50">
        <v>204</v>
      </c>
      <c r="E210" s="50" t="s">
        <v>1288</v>
      </c>
      <c r="F210" s="50">
        <v>1</v>
      </c>
      <c r="G210" s="50">
        <v>8</v>
      </c>
      <c r="H210" s="50"/>
      <c r="I210" s="50"/>
      <c r="J210" s="35">
        <f t="shared" si="14"/>
        <v>3200</v>
      </c>
      <c r="K210" s="50">
        <v>100</v>
      </c>
      <c r="L210" s="35">
        <f t="shared" si="13"/>
        <v>320000</v>
      </c>
      <c r="M210" s="50">
        <v>1</v>
      </c>
      <c r="N210" s="50"/>
      <c r="O210" s="50"/>
      <c r="P210" s="50"/>
      <c r="Q210" s="50"/>
      <c r="R210" s="50"/>
      <c r="S210" s="50"/>
      <c r="T210" s="35">
        <f t="shared" si="15"/>
        <v>0</v>
      </c>
      <c r="U210" s="50"/>
      <c r="V210" s="50"/>
      <c r="W210" s="35">
        <f t="shared" si="16"/>
        <v>0</v>
      </c>
      <c r="X210" s="35">
        <f t="shared" si="17"/>
        <v>320000</v>
      </c>
      <c r="Y210" s="50">
        <v>0</v>
      </c>
      <c r="Z210" s="50">
        <v>50</v>
      </c>
      <c r="AA210" s="50">
        <v>0</v>
      </c>
      <c r="AB210" s="50">
        <v>0</v>
      </c>
    </row>
    <row r="211" spans="1:28" s="3" customFormat="1" ht="27.75" customHeight="1" x14ac:dyDescent="0.2">
      <c r="A211" s="50"/>
      <c r="B211" s="110" t="s">
        <v>338</v>
      </c>
      <c r="C211" s="50"/>
      <c r="D211" s="50"/>
      <c r="E211" s="50" t="s">
        <v>1288</v>
      </c>
      <c r="F211" s="50">
        <v>1</v>
      </c>
      <c r="G211" s="50">
        <v>45</v>
      </c>
      <c r="H211" s="50"/>
      <c r="I211" s="50"/>
      <c r="J211" s="35">
        <f t="shared" si="14"/>
        <v>18000</v>
      </c>
      <c r="K211" s="50">
        <v>75</v>
      </c>
      <c r="L211" s="35">
        <f t="shared" si="13"/>
        <v>1350000</v>
      </c>
      <c r="M211" s="50">
        <v>1</v>
      </c>
      <c r="N211" s="50"/>
      <c r="O211" s="50"/>
      <c r="P211" s="50"/>
      <c r="Q211" s="50"/>
      <c r="R211" s="50"/>
      <c r="S211" s="50"/>
      <c r="T211" s="35">
        <f t="shared" si="15"/>
        <v>0</v>
      </c>
      <c r="U211" s="50"/>
      <c r="V211" s="50"/>
      <c r="W211" s="35">
        <f t="shared" si="16"/>
        <v>0</v>
      </c>
      <c r="X211" s="35">
        <f t="shared" si="17"/>
        <v>1350000</v>
      </c>
      <c r="Y211" s="50">
        <v>0</v>
      </c>
      <c r="Z211" s="50">
        <v>0</v>
      </c>
      <c r="AA211" s="50">
        <v>1350000</v>
      </c>
      <c r="AB211" s="50">
        <v>0.01</v>
      </c>
    </row>
    <row r="212" spans="1:28" s="3" customFormat="1" ht="27.75" customHeight="1" x14ac:dyDescent="0.2">
      <c r="A212" s="50"/>
      <c r="B212" s="110" t="s">
        <v>14</v>
      </c>
      <c r="C212" s="50">
        <v>6055</v>
      </c>
      <c r="D212" s="50">
        <v>109</v>
      </c>
      <c r="E212" s="50" t="s">
        <v>1281</v>
      </c>
      <c r="F212" s="50">
        <v>2</v>
      </c>
      <c r="G212" s="50"/>
      <c r="H212" s="50">
        <v>1</v>
      </c>
      <c r="I212" s="50">
        <v>42</v>
      </c>
      <c r="J212" s="35">
        <f t="shared" si="14"/>
        <v>142</v>
      </c>
      <c r="K212" s="50">
        <v>400</v>
      </c>
      <c r="L212" s="35">
        <f t="shared" si="13"/>
        <v>56800</v>
      </c>
      <c r="M212" s="50">
        <v>2</v>
      </c>
      <c r="N212" s="50" t="s">
        <v>27</v>
      </c>
      <c r="O212" s="50" t="s">
        <v>16</v>
      </c>
      <c r="P212" s="50">
        <v>2</v>
      </c>
      <c r="Q212" s="50">
        <v>120</v>
      </c>
      <c r="R212" s="50"/>
      <c r="S212" s="50">
        <v>6400</v>
      </c>
      <c r="T212" s="35">
        <f t="shared" si="15"/>
        <v>768000</v>
      </c>
      <c r="U212" s="50">
        <v>30</v>
      </c>
      <c r="V212" s="39">
        <f>T212*85%</f>
        <v>652800</v>
      </c>
      <c r="W212" s="35">
        <f t="shared" si="16"/>
        <v>115200</v>
      </c>
      <c r="X212" s="35">
        <f t="shared" si="17"/>
        <v>172000</v>
      </c>
      <c r="Y212" s="50">
        <v>0</v>
      </c>
      <c r="Z212" s="50">
        <v>50</v>
      </c>
      <c r="AA212" s="50">
        <v>0</v>
      </c>
      <c r="AB212" s="50">
        <v>0</v>
      </c>
    </row>
    <row r="213" spans="1:28" s="3" customFormat="1" ht="27.75" customHeight="1" x14ac:dyDescent="0.2">
      <c r="A213" s="50"/>
      <c r="B213" s="110" t="s">
        <v>14</v>
      </c>
      <c r="C213" s="50">
        <v>6053</v>
      </c>
      <c r="D213" s="50">
        <v>255</v>
      </c>
      <c r="E213" s="50" t="s">
        <v>1281</v>
      </c>
      <c r="F213" s="50">
        <v>1</v>
      </c>
      <c r="G213" s="50">
        <v>8</v>
      </c>
      <c r="H213" s="50"/>
      <c r="I213" s="50">
        <v>62</v>
      </c>
      <c r="J213" s="35">
        <f t="shared" si="14"/>
        <v>3262</v>
      </c>
      <c r="K213" s="50">
        <v>130</v>
      </c>
      <c r="L213" s="35">
        <f t="shared" si="13"/>
        <v>424060</v>
      </c>
      <c r="M213" s="50">
        <v>1</v>
      </c>
      <c r="N213" s="50"/>
      <c r="O213" s="50"/>
      <c r="P213" s="50"/>
      <c r="Q213" s="50"/>
      <c r="R213" s="50"/>
      <c r="S213" s="50"/>
      <c r="T213" s="35">
        <f t="shared" si="15"/>
        <v>0</v>
      </c>
      <c r="U213" s="50"/>
      <c r="V213" s="50"/>
      <c r="W213" s="35">
        <f t="shared" si="16"/>
        <v>0</v>
      </c>
      <c r="X213" s="35">
        <f t="shared" si="17"/>
        <v>424060</v>
      </c>
      <c r="Y213" s="50">
        <v>0</v>
      </c>
      <c r="Z213" s="50">
        <v>50</v>
      </c>
      <c r="AA213" s="50">
        <v>0</v>
      </c>
      <c r="AB213" s="50">
        <v>0</v>
      </c>
    </row>
    <row r="214" spans="1:28" s="3" customFormat="1" ht="27.75" customHeight="1" x14ac:dyDescent="0.2">
      <c r="A214" s="50"/>
      <c r="B214" s="110" t="s">
        <v>14</v>
      </c>
      <c r="C214" s="50">
        <v>5561</v>
      </c>
      <c r="D214" s="50">
        <v>230</v>
      </c>
      <c r="E214" s="50" t="s">
        <v>1281</v>
      </c>
      <c r="F214" s="50">
        <v>1</v>
      </c>
      <c r="G214" s="50">
        <v>1</v>
      </c>
      <c r="H214" s="50"/>
      <c r="I214" s="50">
        <v>19</v>
      </c>
      <c r="J214" s="35">
        <f t="shared" si="14"/>
        <v>419</v>
      </c>
      <c r="K214" s="50">
        <v>75</v>
      </c>
      <c r="L214" s="35">
        <f t="shared" si="13"/>
        <v>31425</v>
      </c>
      <c r="M214" s="50">
        <v>1</v>
      </c>
      <c r="N214" s="50"/>
      <c r="O214" s="50"/>
      <c r="P214" s="50"/>
      <c r="Q214" s="50"/>
      <c r="R214" s="50"/>
      <c r="S214" s="50"/>
      <c r="T214" s="35">
        <f t="shared" si="15"/>
        <v>0</v>
      </c>
      <c r="U214" s="50"/>
      <c r="V214" s="50"/>
      <c r="W214" s="35">
        <f t="shared" si="16"/>
        <v>0</v>
      </c>
      <c r="X214" s="35">
        <f t="shared" si="17"/>
        <v>31425</v>
      </c>
      <c r="Y214" s="50">
        <v>0</v>
      </c>
      <c r="Z214" s="50">
        <v>50</v>
      </c>
      <c r="AA214" s="50">
        <v>0</v>
      </c>
      <c r="AB214" s="50">
        <v>0</v>
      </c>
    </row>
    <row r="215" spans="1:28" s="3" customFormat="1" ht="27.75" customHeight="1" x14ac:dyDescent="0.2">
      <c r="A215" s="50"/>
      <c r="B215" s="110" t="s">
        <v>14</v>
      </c>
      <c r="C215" s="50">
        <v>3869</v>
      </c>
      <c r="D215" s="50">
        <v>340</v>
      </c>
      <c r="E215" s="50" t="s">
        <v>1281</v>
      </c>
      <c r="F215" s="50">
        <v>1</v>
      </c>
      <c r="G215" s="50">
        <v>4</v>
      </c>
      <c r="H215" s="50"/>
      <c r="I215" s="50">
        <v>99</v>
      </c>
      <c r="J215" s="35">
        <f t="shared" si="14"/>
        <v>1699</v>
      </c>
      <c r="K215" s="50">
        <v>75</v>
      </c>
      <c r="L215" s="35">
        <f t="shared" si="13"/>
        <v>127425</v>
      </c>
      <c r="M215" s="50">
        <v>1</v>
      </c>
      <c r="N215" s="50"/>
      <c r="O215" s="50"/>
      <c r="P215" s="50"/>
      <c r="Q215" s="50"/>
      <c r="R215" s="50"/>
      <c r="S215" s="50"/>
      <c r="T215" s="35">
        <f t="shared" si="15"/>
        <v>0</v>
      </c>
      <c r="U215" s="50"/>
      <c r="V215" s="50"/>
      <c r="W215" s="35">
        <f t="shared" si="16"/>
        <v>0</v>
      </c>
      <c r="X215" s="35">
        <f t="shared" si="17"/>
        <v>127425</v>
      </c>
      <c r="Y215" s="50">
        <v>0</v>
      </c>
      <c r="Z215" s="50">
        <v>50</v>
      </c>
      <c r="AA215" s="50">
        <v>0</v>
      </c>
      <c r="AB215" s="50">
        <v>0</v>
      </c>
    </row>
    <row r="216" spans="1:28" s="3" customFormat="1" ht="27.75" customHeight="1" x14ac:dyDescent="0.2">
      <c r="A216" s="50"/>
      <c r="B216" s="110" t="s">
        <v>338</v>
      </c>
      <c r="C216" s="50"/>
      <c r="D216" s="50"/>
      <c r="E216" s="50" t="s">
        <v>1281</v>
      </c>
      <c r="F216" s="50">
        <v>1</v>
      </c>
      <c r="G216" s="50">
        <v>4</v>
      </c>
      <c r="H216" s="50"/>
      <c r="I216" s="50"/>
      <c r="J216" s="35">
        <f t="shared" si="14"/>
        <v>1600</v>
      </c>
      <c r="K216" s="50">
        <v>75</v>
      </c>
      <c r="L216" s="35">
        <f t="shared" si="13"/>
        <v>120000</v>
      </c>
      <c r="M216" s="50">
        <v>1</v>
      </c>
      <c r="N216" s="50"/>
      <c r="O216" s="50"/>
      <c r="P216" s="50"/>
      <c r="Q216" s="50"/>
      <c r="R216" s="50"/>
      <c r="S216" s="50"/>
      <c r="T216" s="35">
        <f t="shared" si="15"/>
        <v>0</v>
      </c>
      <c r="U216" s="50"/>
      <c r="V216" s="50"/>
      <c r="W216" s="35">
        <f t="shared" si="16"/>
        <v>0</v>
      </c>
      <c r="X216" s="35">
        <f t="shared" si="17"/>
        <v>120000</v>
      </c>
      <c r="Y216" s="50">
        <v>0</v>
      </c>
      <c r="Z216" s="50">
        <v>0</v>
      </c>
      <c r="AA216" s="50">
        <v>120000</v>
      </c>
      <c r="AB216" s="50">
        <v>0.01</v>
      </c>
    </row>
    <row r="217" spans="1:28" s="3" customFormat="1" ht="27.75" customHeight="1" x14ac:dyDescent="0.2">
      <c r="A217" s="50"/>
      <c r="B217" s="110" t="s">
        <v>14</v>
      </c>
      <c r="C217" s="50">
        <v>5373</v>
      </c>
      <c r="D217" s="50">
        <v>382</v>
      </c>
      <c r="E217" s="50" t="s">
        <v>1289</v>
      </c>
      <c r="F217" s="50">
        <v>2</v>
      </c>
      <c r="G217" s="50"/>
      <c r="H217" s="50"/>
      <c r="I217" s="50">
        <v>58</v>
      </c>
      <c r="J217" s="35">
        <f t="shared" si="14"/>
        <v>58</v>
      </c>
      <c r="K217" s="50">
        <v>400</v>
      </c>
      <c r="L217" s="35">
        <f t="shared" si="13"/>
        <v>23200</v>
      </c>
      <c r="M217" s="50">
        <v>2</v>
      </c>
      <c r="N217" s="50" t="s">
        <v>27</v>
      </c>
      <c r="O217" s="50" t="s">
        <v>55</v>
      </c>
      <c r="P217" s="50">
        <v>2</v>
      </c>
      <c r="Q217" s="50">
        <v>117</v>
      </c>
      <c r="R217" s="50"/>
      <c r="S217" s="50">
        <v>6400</v>
      </c>
      <c r="T217" s="35">
        <f t="shared" si="15"/>
        <v>748800</v>
      </c>
      <c r="U217" s="50">
        <v>10</v>
      </c>
      <c r="V217" s="39">
        <f>T217*30%</f>
        <v>224640</v>
      </c>
      <c r="W217" s="35">
        <f t="shared" si="16"/>
        <v>524160</v>
      </c>
      <c r="X217" s="35">
        <f t="shared" si="17"/>
        <v>547360</v>
      </c>
      <c r="Y217" s="50">
        <v>0</v>
      </c>
      <c r="Z217" s="50">
        <v>50</v>
      </c>
      <c r="AA217" s="50">
        <v>0</v>
      </c>
      <c r="AB217" s="50">
        <v>0</v>
      </c>
    </row>
    <row r="218" spans="1:28" s="3" customFormat="1" ht="27.75" customHeight="1" x14ac:dyDescent="0.2">
      <c r="A218" s="50"/>
      <c r="B218" s="110" t="s">
        <v>14</v>
      </c>
      <c r="C218" s="50"/>
      <c r="D218" s="50">
        <v>83</v>
      </c>
      <c r="E218" s="50" t="s">
        <v>1290</v>
      </c>
      <c r="F218" s="50">
        <v>2</v>
      </c>
      <c r="G218" s="50">
        <v>1</v>
      </c>
      <c r="H218" s="50">
        <v>1</v>
      </c>
      <c r="I218" s="50">
        <v>27</v>
      </c>
      <c r="J218" s="35">
        <f t="shared" si="14"/>
        <v>527</v>
      </c>
      <c r="K218" s="50">
        <v>130</v>
      </c>
      <c r="L218" s="35">
        <f t="shared" si="13"/>
        <v>68510</v>
      </c>
      <c r="M218" s="50">
        <v>2</v>
      </c>
      <c r="N218" s="50" t="s">
        <v>27</v>
      </c>
      <c r="O218" s="50" t="s">
        <v>16</v>
      </c>
      <c r="P218" s="50">
        <v>2</v>
      </c>
      <c r="Q218" s="50">
        <v>199.5</v>
      </c>
      <c r="R218" s="50"/>
      <c r="S218" s="50">
        <v>6400</v>
      </c>
      <c r="T218" s="35">
        <f t="shared" si="15"/>
        <v>1276800</v>
      </c>
      <c r="U218" s="50">
        <v>20</v>
      </c>
      <c r="V218" s="39">
        <f>T218*75%</f>
        <v>957600</v>
      </c>
      <c r="W218" s="35">
        <f t="shared" si="16"/>
        <v>319200</v>
      </c>
      <c r="X218" s="35">
        <f t="shared" si="17"/>
        <v>387710</v>
      </c>
      <c r="Y218" s="50">
        <v>0</v>
      </c>
      <c r="Z218" s="50">
        <v>50</v>
      </c>
      <c r="AA218" s="50">
        <v>0</v>
      </c>
      <c r="AB218" s="50">
        <v>0</v>
      </c>
    </row>
    <row r="219" spans="1:28" s="3" customFormat="1" ht="27.75" customHeight="1" x14ac:dyDescent="0.2">
      <c r="A219" s="50"/>
      <c r="B219" s="110" t="s">
        <v>14</v>
      </c>
      <c r="C219" s="50"/>
      <c r="D219" s="50">
        <v>465</v>
      </c>
      <c r="E219" s="50" t="s">
        <v>1290</v>
      </c>
      <c r="F219" s="50">
        <v>1</v>
      </c>
      <c r="G219" s="50">
        <v>27</v>
      </c>
      <c r="H219" s="50">
        <v>3</v>
      </c>
      <c r="I219" s="50">
        <v>3</v>
      </c>
      <c r="J219" s="35">
        <f t="shared" si="14"/>
        <v>11103</v>
      </c>
      <c r="K219" s="50">
        <v>75</v>
      </c>
      <c r="L219" s="35">
        <f t="shared" si="13"/>
        <v>832725</v>
      </c>
      <c r="M219" s="50">
        <v>1</v>
      </c>
      <c r="N219" s="50"/>
      <c r="O219" s="50"/>
      <c r="P219" s="50"/>
      <c r="Q219" s="50"/>
      <c r="R219" s="50"/>
      <c r="S219" s="50"/>
      <c r="T219" s="35">
        <f t="shared" si="15"/>
        <v>0</v>
      </c>
      <c r="U219" s="50"/>
      <c r="V219" s="50"/>
      <c r="W219" s="35">
        <f t="shared" si="16"/>
        <v>0</v>
      </c>
      <c r="X219" s="35">
        <f t="shared" si="17"/>
        <v>832725</v>
      </c>
      <c r="Y219" s="50">
        <v>0</v>
      </c>
      <c r="Z219" s="50">
        <v>50</v>
      </c>
      <c r="AA219" s="50">
        <v>0</v>
      </c>
      <c r="AB219" s="50">
        <v>0</v>
      </c>
    </row>
    <row r="220" spans="1:28" s="3" customFormat="1" ht="27.75" customHeight="1" x14ac:dyDescent="0.2">
      <c r="A220" s="50"/>
      <c r="B220" s="110" t="s">
        <v>14</v>
      </c>
      <c r="C220" s="50"/>
      <c r="D220" s="50">
        <v>24</v>
      </c>
      <c r="E220" s="50" t="s">
        <v>1290</v>
      </c>
      <c r="F220" s="50">
        <v>1</v>
      </c>
      <c r="G220" s="50"/>
      <c r="H220" s="50">
        <v>1</v>
      </c>
      <c r="I220" s="50">
        <v>69</v>
      </c>
      <c r="J220" s="35">
        <f t="shared" si="14"/>
        <v>169</v>
      </c>
      <c r="K220" s="50">
        <v>75</v>
      </c>
      <c r="L220" s="35">
        <f t="shared" si="13"/>
        <v>12675</v>
      </c>
      <c r="M220" s="50">
        <v>1</v>
      </c>
      <c r="N220" s="50"/>
      <c r="O220" s="50"/>
      <c r="P220" s="50"/>
      <c r="Q220" s="50"/>
      <c r="R220" s="50"/>
      <c r="S220" s="50"/>
      <c r="T220" s="35">
        <f t="shared" si="15"/>
        <v>0</v>
      </c>
      <c r="U220" s="50"/>
      <c r="V220" s="50"/>
      <c r="W220" s="35">
        <f t="shared" si="16"/>
        <v>0</v>
      </c>
      <c r="X220" s="35">
        <f t="shared" si="17"/>
        <v>12675</v>
      </c>
      <c r="Y220" s="50">
        <v>0</v>
      </c>
      <c r="Z220" s="50">
        <v>50</v>
      </c>
      <c r="AA220" s="50">
        <v>0</v>
      </c>
      <c r="AB220" s="50">
        <v>0</v>
      </c>
    </row>
    <row r="221" spans="1:28" s="3" customFormat="1" ht="27.75" customHeight="1" x14ac:dyDescent="0.2">
      <c r="A221" s="50"/>
      <c r="B221" s="110" t="s">
        <v>14</v>
      </c>
      <c r="C221" s="50">
        <v>3494</v>
      </c>
      <c r="D221" s="50">
        <v>85</v>
      </c>
      <c r="E221" s="50" t="s">
        <v>1291</v>
      </c>
      <c r="F221" s="50">
        <v>2</v>
      </c>
      <c r="G221" s="50"/>
      <c r="H221" s="50">
        <v>3</v>
      </c>
      <c r="I221" s="50">
        <v>43</v>
      </c>
      <c r="J221" s="35">
        <f t="shared" si="14"/>
        <v>343</v>
      </c>
      <c r="K221" s="50">
        <v>400</v>
      </c>
      <c r="L221" s="35">
        <f t="shared" si="13"/>
        <v>137200</v>
      </c>
      <c r="M221" s="50">
        <v>2</v>
      </c>
      <c r="N221" s="50" t="s">
        <v>27</v>
      </c>
      <c r="O221" s="50" t="s">
        <v>16</v>
      </c>
      <c r="P221" s="50">
        <v>2</v>
      </c>
      <c r="Q221" s="50">
        <v>138</v>
      </c>
      <c r="R221" s="50"/>
      <c r="S221" s="50">
        <v>6400</v>
      </c>
      <c r="T221" s="35">
        <f t="shared" si="15"/>
        <v>883200</v>
      </c>
      <c r="U221" s="50">
        <v>30</v>
      </c>
      <c r="V221" s="39">
        <f>T221*85%</f>
        <v>750720</v>
      </c>
      <c r="W221" s="35">
        <f t="shared" si="16"/>
        <v>132480</v>
      </c>
      <c r="X221" s="35">
        <f t="shared" si="17"/>
        <v>269680</v>
      </c>
      <c r="Y221" s="50">
        <v>0</v>
      </c>
      <c r="Z221" s="50">
        <v>50</v>
      </c>
      <c r="AA221" s="50">
        <v>0</v>
      </c>
      <c r="AB221" s="50">
        <v>0</v>
      </c>
    </row>
    <row r="222" spans="1:28" s="3" customFormat="1" ht="27.75" customHeight="1" x14ac:dyDescent="0.2">
      <c r="A222" s="50"/>
      <c r="B222" s="110" t="s">
        <v>14</v>
      </c>
      <c r="C222" s="50">
        <v>5372</v>
      </c>
      <c r="D222" s="50">
        <v>381</v>
      </c>
      <c r="E222" s="50" t="s">
        <v>1291</v>
      </c>
      <c r="F222" s="50">
        <v>1</v>
      </c>
      <c r="G222" s="50"/>
      <c r="H222" s="50"/>
      <c r="I222" s="50">
        <v>49</v>
      </c>
      <c r="J222" s="35">
        <f t="shared" si="14"/>
        <v>49</v>
      </c>
      <c r="K222" s="50">
        <v>400</v>
      </c>
      <c r="L222" s="35">
        <f t="shared" si="13"/>
        <v>19600</v>
      </c>
      <c r="M222" s="50">
        <v>1</v>
      </c>
      <c r="N222" s="50"/>
      <c r="O222" s="50"/>
      <c r="P222" s="50"/>
      <c r="Q222" s="50"/>
      <c r="R222" s="50"/>
      <c r="S222" s="50"/>
      <c r="T222" s="35">
        <f t="shared" si="15"/>
        <v>0</v>
      </c>
      <c r="U222" s="50"/>
      <c r="V222" s="50"/>
      <c r="W222" s="35">
        <f t="shared" si="16"/>
        <v>0</v>
      </c>
      <c r="X222" s="35">
        <f t="shared" si="17"/>
        <v>19600</v>
      </c>
      <c r="Y222" s="50">
        <v>0</v>
      </c>
      <c r="Z222" s="50">
        <v>50</v>
      </c>
      <c r="AA222" s="50">
        <v>0</v>
      </c>
      <c r="AB222" s="50">
        <v>0</v>
      </c>
    </row>
    <row r="223" spans="1:28" s="3" customFormat="1" ht="27.75" customHeight="1" x14ac:dyDescent="0.2">
      <c r="A223" s="50"/>
      <c r="B223" s="110" t="s">
        <v>14</v>
      </c>
      <c r="C223" s="50">
        <v>5371</v>
      </c>
      <c r="D223" s="50">
        <v>39</v>
      </c>
      <c r="E223" s="50" t="s">
        <v>1291</v>
      </c>
      <c r="F223" s="50">
        <v>1</v>
      </c>
      <c r="G223" s="50">
        <v>5</v>
      </c>
      <c r="H223" s="50">
        <v>3</v>
      </c>
      <c r="I223" s="50">
        <v>74</v>
      </c>
      <c r="J223" s="35">
        <f t="shared" si="14"/>
        <v>2374</v>
      </c>
      <c r="K223" s="50">
        <v>75</v>
      </c>
      <c r="L223" s="35">
        <f t="shared" si="13"/>
        <v>178050</v>
      </c>
      <c r="M223" s="50">
        <v>1</v>
      </c>
      <c r="N223" s="50"/>
      <c r="O223" s="50"/>
      <c r="P223" s="50"/>
      <c r="Q223" s="50"/>
      <c r="R223" s="50"/>
      <c r="S223" s="50"/>
      <c r="T223" s="35">
        <f t="shared" si="15"/>
        <v>0</v>
      </c>
      <c r="U223" s="50"/>
      <c r="V223" s="50"/>
      <c r="W223" s="35">
        <f t="shared" si="16"/>
        <v>0</v>
      </c>
      <c r="X223" s="35">
        <f t="shared" si="17"/>
        <v>178050</v>
      </c>
      <c r="Y223" s="50">
        <v>0</v>
      </c>
      <c r="Z223" s="50">
        <v>50</v>
      </c>
      <c r="AA223" s="50">
        <v>0</v>
      </c>
      <c r="AB223" s="50">
        <v>0</v>
      </c>
    </row>
    <row r="224" spans="1:28" s="3" customFormat="1" ht="27.75" customHeight="1" x14ac:dyDescent="0.2">
      <c r="A224" s="50"/>
      <c r="B224" s="110" t="s">
        <v>14</v>
      </c>
      <c r="C224" s="50">
        <v>2578</v>
      </c>
      <c r="D224" s="50">
        <v>467</v>
      </c>
      <c r="E224" s="50" t="s">
        <v>1291</v>
      </c>
      <c r="F224" s="50">
        <v>1</v>
      </c>
      <c r="G224" s="50">
        <v>5</v>
      </c>
      <c r="H224" s="50">
        <v>3</v>
      </c>
      <c r="I224" s="50">
        <v>74</v>
      </c>
      <c r="J224" s="35">
        <f t="shared" si="14"/>
        <v>2374</v>
      </c>
      <c r="K224" s="50">
        <v>75</v>
      </c>
      <c r="L224" s="35">
        <f t="shared" si="13"/>
        <v>178050</v>
      </c>
      <c r="M224" s="50">
        <v>1</v>
      </c>
      <c r="N224" s="50"/>
      <c r="O224" s="50"/>
      <c r="P224" s="50"/>
      <c r="Q224" s="50"/>
      <c r="R224" s="50"/>
      <c r="S224" s="50"/>
      <c r="T224" s="35">
        <f t="shared" si="15"/>
        <v>0</v>
      </c>
      <c r="U224" s="50"/>
      <c r="V224" s="50"/>
      <c r="W224" s="35">
        <f t="shared" si="16"/>
        <v>0</v>
      </c>
      <c r="X224" s="35">
        <f t="shared" si="17"/>
        <v>178050</v>
      </c>
      <c r="Y224" s="50">
        <v>0</v>
      </c>
      <c r="Z224" s="50">
        <v>50</v>
      </c>
      <c r="AA224" s="50">
        <v>0</v>
      </c>
      <c r="AB224" s="50">
        <v>0</v>
      </c>
    </row>
    <row r="225" spans="1:28" s="3" customFormat="1" ht="27.75" customHeight="1" x14ac:dyDescent="0.2">
      <c r="A225" s="50"/>
      <c r="B225" s="110" t="s">
        <v>14</v>
      </c>
      <c r="C225" s="50">
        <v>1846</v>
      </c>
      <c r="D225" s="50">
        <v>99</v>
      </c>
      <c r="E225" s="50" t="s">
        <v>1291</v>
      </c>
      <c r="F225" s="50">
        <v>1</v>
      </c>
      <c r="G225" s="50">
        <v>6</v>
      </c>
      <c r="H225" s="50">
        <v>1</v>
      </c>
      <c r="I225" s="50">
        <v>36</v>
      </c>
      <c r="J225" s="35">
        <f t="shared" si="14"/>
        <v>2536</v>
      </c>
      <c r="K225" s="50">
        <v>75</v>
      </c>
      <c r="L225" s="35">
        <f t="shared" si="13"/>
        <v>190200</v>
      </c>
      <c r="M225" s="50">
        <v>1</v>
      </c>
      <c r="N225" s="50"/>
      <c r="O225" s="50"/>
      <c r="P225" s="50"/>
      <c r="Q225" s="50"/>
      <c r="R225" s="50"/>
      <c r="S225" s="50"/>
      <c r="T225" s="35">
        <f t="shared" si="15"/>
        <v>0</v>
      </c>
      <c r="U225" s="50"/>
      <c r="V225" s="50"/>
      <c r="W225" s="35">
        <f t="shared" si="16"/>
        <v>0</v>
      </c>
      <c r="X225" s="35">
        <f t="shared" si="17"/>
        <v>190200</v>
      </c>
      <c r="Y225" s="50">
        <v>0</v>
      </c>
      <c r="Z225" s="50">
        <v>50</v>
      </c>
      <c r="AA225" s="50">
        <v>0</v>
      </c>
      <c r="AB225" s="50">
        <v>0</v>
      </c>
    </row>
    <row r="226" spans="1:28" s="3" customFormat="1" ht="27.75" customHeight="1" x14ac:dyDescent="0.2">
      <c r="A226" s="50"/>
      <c r="B226" s="110" t="s">
        <v>14</v>
      </c>
      <c r="C226" s="50">
        <v>5131</v>
      </c>
      <c r="D226" s="50">
        <v>233</v>
      </c>
      <c r="E226" s="50" t="s">
        <v>1292</v>
      </c>
      <c r="F226" s="50">
        <v>1</v>
      </c>
      <c r="G226" s="50">
        <v>3</v>
      </c>
      <c r="H226" s="50">
        <v>2</v>
      </c>
      <c r="I226" s="50">
        <v>10</v>
      </c>
      <c r="J226" s="35">
        <f t="shared" si="14"/>
        <v>1410</v>
      </c>
      <c r="K226" s="50">
        <v>75</v>
      </c>
      <c r="L226" s="35">
        <f t="shared" si="13"/>
        <v>105750</v>
      </c>
      <c r="M226" s="50">
        <v>1</v>
      </c>
      <c r="N226" s="50"/>
      <c r="O226" s="50"/>
      <c r="P226" s="50"/>
      <c r="Q226" s="50"/>
      <c r="R226" s="50"/>
      <c r="S226" s="50"/>
      <c r="T226" s="35">
        <f t="shared" si="15"/>
        <v>0</v>
      </c>
      <c r="U226" s="50"/>
      <c r="V226" s="50"/>
      <c r="W226" s="35">
        <f t="shared" si="16"/>
        <v>0</v>
      </c>
      <c r="X226" s="35">
        <f t="shared" si="17"/>
        <v>105750</v>
      </c>
      <c r="Y226" s="50">
        <v>0</v>
      </c>
      <c r="Z226" s="50">
        <v>50</v>
      </c>
      <c r="AA226" s="50">
        <v>0</v>
      </c>
      <c r="AB226" s="50">
        <v>0</v>
      </c>
    </row>
    <row r="227" spans="1:28" s="3" customFormat="1" ht="27.75" customHeight="1" x14ac:dyDescent="0.2">
      <c r="A227" s="50"/>
      <c r="B227" s="110" t="s">
        <v>14</v>
      </c>
      <c r="C227" s="50">
        <v>1506</v>
      </c>
      <c r="D227" s="50">
        <v>464</v>
      </c>
      <c r="E227" s="50" t="s">
        <v>1292</v>
      </c>
      <c r="F227" s="50">
        <v>1</v>
      </c>
      <c r="G227" s="50">
        <v>6</v>
      </c>
      <c r="H227" s="50">
        <v>1</v>
      </c>
      <c r="I227" s="50">
        <v>64</v>
      </c>
      <c r="J227" s="35">
        <f t="shared" si="14"/>
        <v>2564</v>
      </c>
      <c r="K227" s="50">
        <v>75</v>
      </c>
      <c r="L227" s="35">
        <f t="shared" si="13"/>
        <v>192300</v>
      </c>
      <c r="M227" s="50">
        <v>1</v>
      </c>
      <c r="N227" s="50"/>
      <c r="O227" s="50"/>
      <c r="P227" s="50"/>
      <c r="Q227" s="50"/>
      <c r="R227" s="50"/>
      <c r="S227" s="50"/>
      <c r="T227" s="35">
        <f t="shared" si="15"/>
        <v>0</v>
      </c>
      <c r="U227" s="50"/>
      <c r="V227" s="50"/>
      <c r="W227" s="35">
        <f t="shared" si="16"/>
        <v>0</v>
      </c>
      <c r="X227" s="35">
        <f t="shared" si="17"/>
        <v>192300</v>
      </c>
      <c r="Y227" s="50">
        <v>0</v>
      </c>
      <c r="Z227" s="50">
        <v>50</v>
      </c>
      <c r="AA227" s="50">
        <v>0</v>
      </c>
      <c r="AB227" s="50">
        <v>0</v>
      </c>
    </row>
    <row r="228" spans="1:28" s="3" customFormat="1" ht="27.75" customHeight="1" x14ac:dyDescent="0.2">
      <c r="A228" s="50"/>
      <c r="B228" s="110" t="s">
        <v>14</v>
      </c>
      <c r="C228" s="50">
        <v>5899</v>
      </c>
      <c r="D228" s="50">
        <v>62</v>
      </c>
      <c r="E228" s="50" t="s">
        <v>1292</v>
      </c>
      <c r="F228" s="50">
        <v>2</v>
      </c>
      <c r="G228" s="50"/>
      <c r="H228" s="50"/>
      <c r="I228" s="50">
        <v>89</v>
      </c>
      <c r="J228" s="35">
        <f t="shared" si="14"/>
        <v>89</v>
      </c>
      <c r="K228" s="50">
        <v>400</v>
      </c>
      <c r="L228" s="35">
        <f t="shared" si="13"/>
        <v>35600</v>
      </c>
      <c r="M228" s="50">
        <v>2</v>
      </c>
      <c r="N228" s="50" t="s">
        <v>27</v>
      </c>
      <c r="O228" s="50" t="s">
        <v>16</v>
      </c>
      <c r="P228" s="50">
        <v>2</v>
      </c>
      <c r="Q228" s="50">
        <v>142.5</v>
      </c>
      <c r="R228" s="50"/>
      <c r="S228" s="50">
        <v>6400</v>
      </c>
      <c r="T228" s="35">
        <f t="shared" si="15"/>
        <v>912000</v>
      </c>
      <c r="U228" s="50">
        <v>20</v>
      </c>
      <c r="V228" s="39">
        <f>T228*75%</f>
        <v>684000</v>
      </c>
      <c r="W228" s="35">
        <f t="shared" si="16"/>
        <v>228000</v>
      </c>
      <c r="X228" s="35">
        <f t="shared" si="17"/>
        <v>263600</v>
      </c>
      <c r="Y228" s="50">
        <v>0</v>
      </c>
      <c r="Z228" s="50">
        <v>50</v>
      </c>
      <c r="AA228" s="50">
        <v>0</v>
      </c>
      <c r="AB228" s="50">
        <v>0</v>
      </c>
    </row>
    <row r="229" spans="1:28" s="3" customFormat="1" ht="27.75" customHeight="1" x14ac:dyDescent="0.2">
      <c r="A229" s="50"/>
      <c r="B229" s="110" t="s">
        <v>14</v>
      </c>
      <c r="C229" s="50">
        <v>1476</v>
      </c>
      <c r="D229" s="50">
        <v>122</v>
      </c>
      <c r="E229" s="50" t="s">
        <v>1292</v>
      </c>
      <c r="F229" s="50">
        <v>1</v>
      </c>
      <c r="G229" s="50">
        <v>3</v>
      </c>
      <c r="H229" s="50">
        <v>2</v>
      </c>
      <c r="I229" s="50">
        <v>13</v>
      </c>
      <c r="J229" s="35">
        <f t="shared" si="14"/>
        <v>1413</v>
      </c>
      <c r="K229" s="50">
        <v>75</v>
      </c>
      <c r="L229" s="35">
        <f t="shared" si="13"/>
        <v>105975</v>
      </c>
      <c r="M229" s="50">
        <v>1</v>
      </c>
      <c r="N229" s="50"/>
      <c r="O229" s="50"/>
      <c r="P229" s="50"/>
      <c r="Q229" s="50"/>
      <c r="R229" s="50"/>
      <c r="S229" s="50"/>
      <c r="T229" s="35">
        <f t="shared" si="15"/>
        <v>0</v>
      </c>
      <c r="U229" s="50"/>
      <c r="V229" s="50"/>
      <c r="W229" s="35">
        <f t="shared" si="16"/>
        <v>0</v>
      </c>
      <c r="X229" s="35">
        <f t="shared" si="17"/>
        <v>105975</v>
      </c>
      <c r="Y229" s="50">
        <v>0</v>
      </c>
      <c r="Z229" s="50">
        <v>50</v>
      </c>
      <c r="AA229" s="50">
        <v>0</v>
      </c>
      <c r="AB229" s="50">
        <v>0</v>
      </c>
    </row>
    <row r="230" spans="1:28" s="3" customFormat="1" ht="27.75" customHeight="1" x14ac:dyDescent="0.2">
      <c r="A230" s="50"/>
      <c r="B230" s="110" t="s">
        <v>14</v>
      </c>
      <c r="C230" s="50">
        <v>5132</v>
      </c>
      <c r="D230" s="50">
        <v>234</v>
      </c>
      <c r="E230" s="50" t="s">
        <v>1292</v>
      </c>
      <c r="F230" s="50">
        <v>1</v>
      </c>
      <c r="G230" s="50">
        <v>3</v>
      </c>
      <c r="H230" s="50">
        <v>2</v>
      </c>
      <c r="I230" s="50">
        <v>10</v>
      </c>
      <c r="J230" s="35">
        <f t="shared" si="14"/>
        <v>1410</v>
      </c>
      <c r="K230" s="50">
        <v>75</v>
      </c>
      <c r="L230" s="35">
        <f t="shared" si="13"/>
        <v>105750</v>
      </c>
      <c r="M230" s="50">
        <v>1</v>
      </c>
      <c r="N230" s="50"/>
      <c r="O230" s="50"/>
      <c r="P230" s="50"/>
      <c r="Q230" s="50"/>
      <c r="R230" s="50"/>
      <c r="S230" s="50"/>
      <c r="T230" s="35">
        <f t="shared" si="15"/>
        <v>0</v>
      </c>
      <c r="U230" s="50"/>
      <c r="V230" s="50"/>
      <c r="W230" s="35">
        <f t="shared" si="16"/>
        <v>0</v>
      </c>
      <c r="X230" s="35">
        <f t="shared" si="17"/>
        <v>105750</v>
      </c>
      <c r="Y230" s="50">
        <v>0</v>
      </c>
      <c r="Z230" s="50">
        <v>50</v>
      </c>
      <c r="AA230" s="50">
        <v>0</v>
      </c>
      <c r="AB230" s="50">
        <v>0</v>
      </c>
    </row>
    <row r="231" spans="1:28" s="3" customFormat="1" ht="27.75" customHeight="1" x14ac:dyDescent="0.2">
      <c r="A231" s="50"/>
      <c r="B231" s="110" t="s">
        <v>14</v>
      </c>
      <c r="C231" s="50">
        <v>926</v>
      </c>
      <c r="D231" s="50">
        <v>41</v>
      </c>
      <c r="E231" s="50" t="s">
        <v>1293</v>
      </c>
      <c r="F231" s="50">
        <v>2</v>
      </c>
      <c r="G231" s="50"/>
      <c r="H231" s="50">
        <v>1</v>
      </c>
      <c r="I231" s="50">
        <v>92</v>
      </c>
      <c r="J231" s="35">
        <f t="shared" si="14"/>
        <v>192</v>
      </c>
      <c r="K231" s="50">
        <v>400</v>
      </c>
      <c r="L231" s="35">
        <f t="shared" si="13"/>
        <v>76800</v>
      </c>
      <c r="M231" s="50">
        <v>2</v>
      </c>
      <c r="N231" s="50" t="s">
        <v>27</v>
      </c>
      <c r="O231" s="50" t="s">
        <v>16</v>
      </c>
      <c r="P231" s="50">
        <v>2</v>
      </c>
      <c r="Q231" s="50">
        <v>139.5</v>
      </c>
      <c r="R231" s="50"/>
      <c r="S231" s="50">
        <v>6400</v>
      </c>
      <c r="T231" s="35">
        <f t="shared" si="15"/>
        <v>892800</v>
      </c>
      <c r="U231" s="50">
        <v>20</v>
      </c>
      <c r="V231" s="39">
        <f>T231*75%</f>
        <v>669600</v>
      </c>
      <c r="W231" s="35">
        <f t="shared" si="16"/>
        <v>223200</v>
      </c>
      <c r="X231" s="35">
        <f t="shared" si="17"/>
        <v>300000</v>
      </c>
      <c r="Y231" s="50">
        <v>0</v>
      </c>
      <c r="Z231" s="50">
        <v>50</v>
      </c>
      <c r="AA231" s="50">
        <v>0</v>
      </c>
      <c r="AB231" s="50">
        <v>0</v>
      </c>
    </row>
    <row r="232" spans="1:28" s="3" customFormat="1" ht="27.75" customHeight="1" x14ac:dyDescent="0.2">
      <c r="A232" s="50"/>
      <c r="B232" s="110" t="s">
        <v>14</v>
      </c>
      <c r="C232" s="50"/>
      <c r="D232" s="50">
        <v>127</v>
      </c>
      <c r="E232" s="50" t="s">
        <v>1293</v>
      </c>
      <c r="F232" s="50">
        <v>1</v>
      </c>
      <c r="G232" s="50">
        <v>4</v>
      </c>
      <c r="H232" s="50">
        <v>1</v>
      </c>
      <c r="I232" s="50">
        <v>68</v>
      </c>
      <c r="J232" s="35">
        <f t="shared" si="14"/>
        <v>1768</v>
      </c>
      <c r="K232" s="50">
        <v>75</v>
      </c>
      <c r="L232" s="35">
        <f t="shared" si="13"/>
        <v>132600</v>
      </c>
      <c r="M232" s="50">
        <v>1</v>
      </c>
      <c r="N232" s="50"/>
      <c r="O232" s="50"/>
      <c r="P232" s="50"/>
      <c r="Q232" s="50"/>
      <c r="R232" s="50"/>
      <c r="S232" s="50"/>
      <c r="T232" s="35">
        <f t="shared" si="15"/>
        <v>0</v>
      </c>
      <c r="U232" s="50"/>
      <c r="V232" s="50"/>
      <c r="W232" s="35">
        <f t="shared" si="16"/>
        <v>0</v>
      </c>
      <c r="X232" s="35">
        <f t="shared" si="17"/>
        <v>132600</v>
      </c>
      <c r="Y232" s="50">
        <v>0</v>
      </c>
      <c r="Z232" s="50">
        <v>50</v>
      </c>
      <c r="AA232" s="50">
        <v>0</v>
      </c>
      <c r="AB232" s="50">
        <v>0</v>
      </c>
    </row>
    <row r="233" spans="1:28" s="3" customFormat="1" ht="27.75" customHeight="1" x14ac:dyDescent="0.2">
      <c r="A233" s="50"/>
      <c r="B233" s="110" t="s">
        <v>14</v>
      </c>
      <c r="C233" s="50">
        <v>1441</v>
      </c>
      <c r="D233" s="50">
        <v>138</v>
      </c>
      <c r="E233" s="50" t="s">
        <v>1294</v>
      </c>
      <c r="F233" s="50">
        <v>2</v>
      </c>
      <c r="G233" s="50"/>
      <c r="H233" s="50">
        <v>2</v>
      </c>
      <c r="I233" s="50">
        <v>35</v>
      </c>
      <c r="J233" s="35">
        <f t="shared" si="14"/>
        <v>235</v>
      </c>
      <c r="K233" s="50">
        <v>130</v>
      </c>
      <c r="L233" s="35">
        <f t="shared" si="13"/>
        <v>30550</v>
      </c>
      <c r="M233" s="50">
        <v>2</v>
      </c>
      <c r="N233" s="50" t="s">
        <v>27</v>
      </c>
      <c r="O233" s="50" t="s">
        <v>16</v>
      </c>
      <c r="P233" s="50">
        <v>2</v>
      </c>
      <c r="Q233" s="50">
        <v>90</v>
      </c>
      <c r="R233" s="50"/>
      <c r="S233" s="50">
        <v>6400</v>
      </c>
      <c r="T233" s="35">
        <f t="shared" si="15"/>
        <v>576000</v>
      </c>
      <c r="U233" s="50">
        <v>20</v>
      </c>
      <c r="V233" s="39">
        <f>T233*75%</f>
        <v>432000</v>
      </c>
      <c r="W233" s="35">
        <f t="shared" si="16"/>
        <v>144000</v>
      </c>
      <c r="X233" s="35">
        <f t="shared" si="17"/>
        <v>174550</v>
      </c>
      <c r="Y233" s="50">
        <v>0</v>
      </c>
      <c r="Z233" s="50">
        <v>50</v>
      </c>
      <c r="AA233" s="50">
        <v>0</v>
      </c>
      <c r="AB233" s="50">
        <v>0</v>
      </c>
    </row>
    <row r="234" spans="1:28" s="3" customFormat="1" ht="27.75" customHeight="1" x14ac:dyDescent="0.2">
      <c r="A234" s="50"/>
      <c r="B234" s="110" t="s">
        <v>14</v>
      </c>
      <c r="C234" s="50">
        <v>989</v>
      </c>
      <c r="D234" s="50">
        <v>10</v>
      </c>
      <c r="E234" s="50" t="s">
        <v>1294</v>
      </c>
      <c r="F234" s="50">
        <v>1</v>
      </c>
      <c r="G234" s="50"/>
      <c r="H234" s="50">
        <v>1</v>
      </c>
      <c r="I234" s="50">
        <v>93</v>
      </c>
      <c r="J234" s="35">
        <f t="shared" si="14"/>
        <v>193</v>
      </c>
      <c r="K234" s="50">
        <v>350</v>
      </c>
      <c r="L234" s="35">
        <f t="shared" si="13"/>
        <v>67550</v>
      </c>
      <c r="M234" s="50">
        <v>1</v>
      </c>
      <c r="N234" s="50"/>
      <c r="O234" s="50"/>
      <c r="P234" s="50"/>
      <c r="Q234" s="50"/>
      <c r="R234" s="50"/>
      <c r="S234" s="50"/>
      <c r="T234" s="35">
        <f t="shared" si="15"/>
        <v>0</v>
      </c>
      <c r="U234" s="50"/>
      <c r="V234" s="50"/>
      <c r="W234" s="35">
        <f t="shared" si="16"/>
        <v>0</v>
      </c>
      <c r="X234" s="35">
        <f t="shared" si="17"/>
        <v>67550</v>
      </c>
      <c r="Y234" s="50">
        <v>0</v>
      </c>
      <c r="Z234" s="50">
        <v>50</v>
      </c>
      <c r="AA234" s="50">
        <v>0</v>
      </c>
      <c r="AB234" s="50">
        <v>0</v>
      </c>
    </row>
    <row r="235" spans="1:28" s="3" customFormat="1" ht="27.75" customHeight="1" x14ac:dyDescent="0.2">
      <c r="A235" s="50"/>
      <c r="B235" s="113" t="s">
        <v>14</v>
      </c>
      <c r="C235" s="50">
        <v>907</v>
      </c>
      <c r="D235" s="50">
        <v>21</v>
      </c>
      <c r="E235" s="50" t="s">
        <v>1295</v>
      </c>
      <c r="F235" s="50">
        <v>2</v>
      </c>
      <c r="G235" s="50"/>
      <c r="H235" s="50">
        <v>2</v>
      </c>
      <c r="I235" s="50">
        <v>11</v>
      </c>
      <c r="J235" s="35">
        <f t="shared" si="14"/>
        <v>211</v>
      </c>
      <c r="K235" s="50">
        <v>400</v>
      </c>
      <c r="L235" s="35">
        <f t="shared" si="13"/>
        <v>84400</v>
      </c>
      <c r="M235" s="50">
        <v>2</v>
      </c>
      <c r="N235" s="50" t="s">
        <v>27</v>
      </c>
      <c r="O235" s="50" t="s">
        <v>16</v>
      </c>
      <c r="P235" s="50">
        <v>2</v>
      </c>
      <c r="Q235" s="50">
        <v>146</v>
      </c>
      <c r="R235" s="50"/>
      <c r="S235" s="50">
        <v>6400</v>
      </c>
      <c r="T235" s="35">
        <f t="shared" si="15"/>
        <v>934400</v>
      </c>
      <c r="U235" s="50">
        <v>20</v>
      </c>
      <c r="V235" s="39">
        <f>T235*75%</f>
        <v>700800</v>
      </c>
      <c r="W235" s="35">
        <f t="shared" si="16"/>
        <v>233600</v>
      </c>
      <c r="X235" s="35">
        <f t="shared" si="17"/>
        <v>318000</v>
      </c>
      <c r="Y235" s="50">
        <v>0</v>
      </c>
      <c r="Z235" s="50">
        <v>50</v>
      </c>
      <c r="AA235" s="50">
        <v>0</v>
      </c>
      <c r="AB235" s="50">
        <v>0</v>
      </c>
    </row>
    <row r="236" spans="1:28" s="3" customFormat="1" ht="27.75" customHeight="1" x14ac:dyDescent="0.2">
      <c r="A236" s="50"/>
      <c r="B236" s="113" t="s">
        <v>14</v>
      </c>
      <c r="C236" s="50"/>
      <c r="D236" s="50">
        <v>84</v>
      </c>
      <c r="E236" s="50" t="s">
        <v>1295</v>
      </c>
      <c r="F236" s="50">
        <v>1</v>
      </c>
      <c r="G236" s="50">
        <v>1</v>
      </c>
      <c r="H236" s="50">
        <v>1</v>
      </c>
      <c r="I236" s="50">
        <v>70</v>
      </c>
      <c r="J236" s="35">
        <f t="shared" si="14"/>
        <v>570</v>
      </c>
      <c r="K236" s="50">
        <v>400</v>
      </c>
      <c r="L236" s="35">
        <f t="shared" si="13"/>
        <v>228000</v>
      </c>
      <c r="M236" s="50">
        <v>1</v>
      </c>
      <c r="N236" s="50"/>
      <c r="O236" s="50"/>
      <c r="P236" s="50"/>
      <c r="Q236" s="50"/>
      <c r="R236" s="50"/>
      <c r="S236" s="50"/>
      <c r="T236" s="35">
        <f t="shared" si="15"/>
        <v>0</v>
      </c>
      <c r="U236" s="50"/>
      <c r="V236" s="50"/>
      <c r="W236" s="35">
        <f t="shared" si="16"/>
        <v>0</v>
      </c>
      <c r="X236" s="35">
        <f t="shared" si="17"/>
        <v>228000</v>
      </c>
      <c r="Y236" s="50">
        <v>0</v>
      </c>
      <c r="Z236" s="50">
        <v>50</v>
      </c>
      <c r="AA236" s="50">
        <v>0</v>
      </c>
      <c r="AB236" s="50">
        <v>0</v>
      </c>
    </row>
    <row r="237" spans="1:28" s="3" customFormat="1" ht="27.75" customHeight="1" x14ac:dyDescent="0.2">
      <c r="A237" s="50"/>
      <c r="B237" s="113" t="s">
        <v>14</v>
      </c>
      <c r="C237" s="50">
        <v>1740</v>
      </c>
      <c r="D237" s="50">
        <v>100</v>
      </c>
      <c r="E237" s="50" t="s">
        <v>1295</v>
      </c>
      <c r="F237" s="50">
        <v>1</v>
      </c>
      <c r="G237" s="50">
        <v>32</v>
      </c>
      <c r="H237" s="50">
        <v>2</v>
      </c>
      <c r="I237" s="50">
        <v>10</v>
      </c>
      <c r="J237" s="35">
        <f t="shared" si="14"/>
        <v>13010</v>
      </c>
      <c r="K237" s="50">
        <v>75</v>
      </c>
      <c r="L237" s="35">
        <f t="shared" si="13"/>
        <v>975750</v>
      </c>
      <c r="M237" s="50">
        <v>1</v>
      </c>
      <c r="N237" s="50"/>
      <c r="O237" s="50"/>
      <c r="P237" s="50"/>
      <c r="Q237" s="50"/>
      <c r="R237" s="50"/>
      <c r="S237" s="50"/>
      <c r="T237" s="35">
        <f t="shared" si="15"/>
        <v>0</v>
      </c>
      <c r="U237" s="50"/>
      <c r="V237" s="50"/>
      <c r="W237" s="35">
        <f t="shared" si="16"/>
        <v>0</v>
      </c>
      <c r="X237" s="35">
        <f t="shared" si="17"/>
        <v>975750</v>
      </c>
      <c r="Y237" s="50">
        <v>0</v>
      </c>
      <c r="Z237" s="50">
        <v>50</v>
      </c>
      <c r="AA237" s="50">
        <v>0</v>
      </c>
      <c r="AB237" s="50">
        <v>0</v>
      </c>
    </row>
    <row r="238" spans="1:28" s="3" customFormat="1" ht="27.75" customHeight="1" x14ac:dyDescent="0.2">
      <c r="A238" s="50"/>
      <c r="B238" s="113" t="s">
        <v>14</v>
      </c>
      <c r="C238" s="50"/>
      <c r="D238" s="50">
        <v>22</v>
      </c>
      <c r="E238" s="50" t="s">
        <v>1296</v>
      </c>
      <c r="F238" s="50">
        <v>2</v>
      </c>
      <c r="G238" s="50"/>
      <c r="H238" s="50">
        <v>1</v>
      </c>
      <c r="I238" s="50">
        <v>72</v>
      </c>
      <c r="J238" s="35">
        <f t="shared" si="14"/>
        <v>172</v>
      </c>
      <c r="K238" s="50">
        <v>400</v>
      </c>
      <c r="L238" s="35">
        <f t="shared" si="13"/>
        <v>68800</v>
      </c>
      <c r="M238" s="50">
        <v>2</v>
      </c>
      <c r="N238" s="50" t="s">
        <v>27</v>
      </c>
      <c r="O238" s="50" t="s">
        <v>16</v>
      </c>
      <c r="P238" s="50">
        <v>2</v>
      </c>
      <c r="Q238" s="50">
        <v>81</v>
      </c>
      <c r="R238" s="50"/>
      <c r="S238" s="50">
        <v>6400</v>
      </c>
      <c r="T238" s="35">
        <f t="shared" si="15"/>
        <v>518400</v>
      </c>
      <c r="U238" s="50">
        <v>30</v>
      </c>
      <c r="V238" s="39">
        <f>T238*85%</f>
        <v>440640</v>
      </c>
      <c r="W238" s="35">
        <f t="shared" si="16"/>
        <v>77760</v>
      </c>
      <c r="X238" s="35">
        <f t="shared" si="17"/>
        <v>146560</v>
      </c>
      <c r="Y238" s="50">
        <v>0</v>
      </c>
      <c r="Z238" s="50">
        <v>50</v>
      </c>
      <c r="AA238" s="50">
        <v>0</v>
      </c>
      <c r="AB238" s="50">
        <v>0</v>
      </c>
    </row>
    <row r="239" spans="1:28" s="3" customFormat="1" ht="27.75" customHeight="1" x14ac:dyDescent="0.2">
      <c r="A239" s="50"/>
      <c r="B239" s="113" t="s">
        <v>14</v>
      </c>
      <c r="C239" s="50">
        <v>2577</v>
      </c>
      <c r="D239" s="50">
        <v>466</v>
      </c>
      <c r="E239" s="50" t="s">
        <v>1296</v>
      </c>
      <c r="F239" s="50">
        <v>1</v>
      </c>
      <c r="G239" s="50">
        <v>9</v>
      </c>
      <c r="H239" s="50">
        <v>1</v>
      </c>
      <c r="I239" s="50">
        <v>13</v>
      </c>
      <c r="J239" s="35">
        <f t="shared" si="14"/>
        <v>3713</v>
      </c>
      <c r="K239" s="50">
        <v>75</v>
      </c>
      <c r="L239" s="35">
        <f t="shared" si="13"/>
        <v>278475</v>
      </c>
      <c r="M239" s="50">
        <v>1</v>
      </c>
      <c r="N239" s="50"/>
      <c r="O239" s="50"/>
      <c r="P239" s="50"/>
      <c r="Q239" s="50"/>
      <c r="R239" s="50"/>
      <c r="S239" s="50"/>
      <c r="T239" s="35">
        <f t="shared" si="15"/>
        <v>0</v>
      </c>
      <c r="U239" s="50"/>
      <c r="V239" s="50"/>
      <c r="W239" s="35">
        <f t="shared" si="16"/>
        <v>0</v>
      </c>
      <c r="X239" s="35">
        <f t="shared" si="17"/>
        <v>278475</v>
      </c>
      <c r="Y239" s="50">
        <v>0</v>
      </c>
      <c r="Z239" s="50">
        <v>50</v>
      </c>
      <c r="AA239" s="50">
        <v>0</v>
      </c>
      <c r="AB239" s="50">
        <v>0</v>
      </c>
    </row>
    <row r="240" spans="1:28" s="3" customFormat="1" ht="27.75" customHeight="1" x14ac:dyDescent="0.2">
      <c r="A240" s="50"/>
      <c r="B240" s="113" t="s">
        <v>14</v>
      </c>
      <c r="C240" s="50"/>
      <c r="D240" s="50"/>
      <c r="E240" s="50" t="s">
        <v>1297</v>
      </c>
      <c r="F240" s="50">
        <v>2</v>
      </c>
      <c r="G240" s="50"/>
      <c r="H240" s="50"/>
      <c r="I240" s="50"/>
      <c r="J240" s="35">
        <f t="shared" si="14"/>
        <v>0</v>
      </c>
      <c r="K240" s="50"/>
      <c r="L240" s="35">
        <f t="shared" si="13"/>
        <v>0</v>
      </c>
      <c r="M240" s="50">
        <v>2</v>
      </c>
      <c r="N240" s="50" t="s">
        <v>27</v>
      </c>
      <c r="O240" s="50" t="s">
        <v>55</v>
      </c>
      <c r="P240" s="50">
        <v>2</v>
      </c>
      <c r="Q240" s="50">
        <v>66</v>
      </c>
      <c r="R240" s="50"/>
      <c r="S240" s="50">
        <v>6400</v>
      </c>
      <c r="T240" s="35">
        <f t="shared" si="15"/>
        <v>422400</v>
      </c>
      <c r="U240" s="50">
        <v>10</v>
      </c>
      <c r="V240" s="39">
        <f>T240*10%</f>
        <v>42240</v>
      </c>
      <c r="W240" s="35">
        <f t="shared" si="16"/>
        <v>380160</v>
      </c>
      <c r="X240" s="35">
        <f t="shared" si="17"/>
        <v>380160</v>
      </c>
      <c r="Y240" s="50">
        <v>0</v>
      </c>
      <c r="Z240" s="50">
        <v>50</v>
      </c>
      <c r="AA240" s="50">
        <v>0</v>
      </c>
      <c r="AB240" s="50">
        <v>0</v>
      </c>
    </row>
    <row r="241" spans="1:28" s="3" customFormat="1" ht="27.75" customHeight="1" x14ac:dyDescent="0.2">
      <c r="A241" s="50"/>
      <c r="B241" s="113" t="s">
        <v>14</v>
      </c>
      <c r="C241" s="50">
        <v>1477</v>
      </c>
      <c r="D241" s="50">
        <v>123</v>
      </c>
      <c r="E241" s="50" t="s">
        <v>1297</v>
      </c>
      <c r="F241" s="50">
        <v>1</v>
      </c>
      <c r="G241" s="50">
        <v>16</v>
      </c>
      <c r="H241" s="50">
        <v>1</v>
      </c>
      <c r="I241" s="50">
        <v>81</v>
      </c>
      <c r="J241" s="35">
        <f t="shared" si="14"/>
        <v>6581</v>
      </c>
      <c r="K241" s="50">
        <v>75</v>
      </c>
      <c r="L241" s="35">
        <f t="shared" si="13"/>
        <v>493575</v>
      </c>
      <c r="M241" s="50">
        <v>1</v>
      </c>
      <c r="N241" s="50"/>
      <c r="O241" s="50"/>
      <c r="P241" s="50"/>
      <c r="Q241" s="50"/>
      <c r="R241" s="50"/>
      <c r="S241" s="50"/>
      <c r="T241" s="35">
        <f t="shared" si="15"/>
        <v>0</v>
      </c>
      <c r="U241" s="50"/>
      <c r="V241" s="50"/>
      <c r="W241" s="35">
        <f t="shared" si="16"/>
        <v>0</v>
      </c>
      <c r="X241" s="35">
        <f t="shared" si="17"/>
        <v>493575</v>
      </c>
      <c r="Y241" s="50">
        <v>0</v>
      </c>
      <c r="Z241" s="50">
        <v>50</v>
      </c>
      <c r="AA241" s="50">
        <v>0</v>
      </c>
      <c r="AB241" s="50">
        <v>0</v>
      </c>
    </row>
    <row r="242" spans="1:28" s="3" customFormat="1" ht="27.75" customHeight="1" x14ac:dyDescent="0.2">
      <c r="A242" s="50"/>
      <c r="B242" s="113" t="s">
        <v>24</v>
      </c>
      <c r="C242" s="50"/>
      <c r="D242" s="50"/>
      <c r="E242" s="50" t="s">
        <v>1297</v>
      </c>
      <c r="F242" s="50">
        <v>1</v>
      </c>
      <c r="G242" s="50">
        <v>6</v>
      </c>
      <c r="H242" s="50">
        <v>2</v>
      </c>
      <c r="I242" s="50"/>
      <c r="J242" s="35">
        <f t="shared" si="14"/>
        <v>2600</v>
      </c>
      <c r="K242" s="50">
        <v>75</v>
      </c>
      <c r="L242" s="35">
        <f t="shared" si="13"/>
        <v>195000</v>
      </c>
      <c r="M242" s="50">
        <v>1</v>
      </c>
      <c r="N242" s="50"/>
      <c r="O242" s="50"/>
      <c r="P242" s="50"/>
      <c r="Q242" s="50"/>
      <c r="R242" s="50"/>
      <c r="S242" s="50"/>
      <c r="T242" s="35">
        <f t="shared" si="15"/>
        <v>0</v>
      </c>
      <c r="U242" s="50"/>
      <c r="V242" s="50"/>
      <c r="W242" s="35">
        <f t="shared" si="16"/>
        <v>0</v>
      </c>
      <c r="X242" s="35">
        <f t="shared" si="17"/>
        <v>195000</v>
      </c>
      <c r="Y242" s="50">
        <v>0</v>
      </c>
      <c r="Z242" s="50">
        <v>0</v>
      </c>
      <c r="AA242" s="50">
        <v>195000</v>
      </c>
      <c r="AB242" s="50">
        <v>0.01</v>
      </c>
    </row>
    <row r="243" spans="1:28" s="3" customFormat="1" ht="27.75" customHeight="1" x14ac:dyDescent="0.2">
      <c r="A243" s="50"/>
      <c r="B243" s="113" t="s">
        <v>14</v>
      </c>
      <c r="C243" s="50">
        <v>6018</v>
      </c>
      <c r="D243" s="50">
        <v>70</v>
      </c>
      <c r="E243" s="50" t="s">
        <v>1298</v>
      </c>
      <c r="F243" s="50">
        <v>2</v>
      </c>
      <c r="G243" s="50"/>
      <c r="H243" s="50"/>
      <c r="I243" s="50">
        <v>70</v>
      </c>
      <c r="J243" s="35">
        <f t="shared" si="14"/>
        <v>70</v>
      </c>
      <c r="K243" s="50">
        <v>400</v>
      </c>
      <c r="L243" s="35">
        <f t="shared" si="13"/>
        <v>28000</v>
      </c>
      <c r="M243" s="50">
        <v>2</v>
      </c>
      <c r="N243" s="50" t="s">
        <v>27</v>
      </c>
      <c r="O243" s="50" t="s">
        <v>55</v>
      </c>
      <c r="P243" s="50">
        <v>2</v>
      </c>
      <c r="Q243" s="50">
        <v>54</v>
      </c>
      <c r="R243" s="50"/>
      <c r="S243" s="50">
        <v>6400</v>
      </c>
      <c r="T243" s="35">
        <f t="shared" si="15"/>
        <v>345600</v>
      </c>
      <c r="U243" s="50">
        <v>15</v>
      </c>
      <c r="V243" s="39">
        <f>T243*15%</f>
        <v>51840</v>
      </c>
      <c r="W243" s="35">
        <f t="shared" si="16"/>
        <v>293760</v>
      </c>
      <c r="X243" s="35">
        <f t="shared" si="17"/>
        <v>321760</v>
      </c>
      <c r="Y243" s="50">
        <v>0</v>
      </c>
      <c r="Z243" s="50">
        <v>50</v>
      </c>
      <c r="AA243" s="50">
        <v>0</v>
      </c>
      <c r="AB243" s="50">
        <v>0</v>
      </c>
    </row>
    <row r="244" spans="1:28" s="3" customFormat="1" ht="27.75" customHeight="1" x14ac:dyDescent="0.2">
      <c r="A244" s="50"/>
      <c r="B244" s="113" t="s">
        <v>45</v>
      </c>
      <c r="C244" s="50">
        <v>1750</v>
      </c>
      <c r="D244" s="50">
        <v>19</v>
      </c>
      <c r="E244" s="50" t="s">
        <v>1298</v>
      </c>
      <c r="F244" s="50">
        <v>1</v>
      </c>
      <c r="G244" s="50">
        <v>4</v>
      </c>
      <c r="H244" s="50">
        <v>2</v>
      </c>
      <c r="I244" s="50">
        <v>85</v>
      </c>
      <c r="J244" s="35">
        <f t="shared" si="14"/>
        <v>1885</v>
      </c>
      <c r="K244" s="50">
        <v>75</v>
      </c>
      <c r="L244" s="35">
        <f t="shared" si="13"/>
        <v>141375</v>
      </c>
      <c r="M244" s="50">
        <v>1</v>
      </c>
      <c r="N244" s="50"/>
      <c r="O244" s="50"/>
      <c r="P244" s="50"/>
      <c r="Q244" s="50"/>
      <c r="R244" s="50"/>
      <c r="S244" s="50"/>
      <c r="T244" s="35">
        <f t="shared" si="15"/>
        <v>0</v>
      </c>
      <c r="U244" s="50"/>
      <c r="V244" s="50"/>
      <c r="W244" s="35">
        <f t="shared" si="16"/>
        <v>0</v>
      </c>
      <c r="X244" s="35">
        <f t="shared" si="17"/>
        <v>141375</v>
      </c>
      <c r="Y244" s="50">
        <v>0</v>
      </c>
      <c r="Z244" s="50">
        <v>0</v>
      </c>
      <c r="AA244" s="50">
        <v>141375</v>
      </c>
      <c r="AB244" s="50">
        <v>0.01</v>
      </c>
    </row>
    <row r="245" spans="1:28" s="3" customFormat="1" ht="27.75" customHeight="1" x14ac:dyDescent="0.2">
      <c r="A245" s="50"/>
      <c r="B245" s="113" t="s">
        <v>14</v>
      </c>
      <c r="C245" s="50">
        <v>911</v>
      </c>
      <c r="D245" s="50">
        <v>25</v>
      </c>
      <c r="E245" s="50" t="s">
        <v>1299</v>
      </c>
      <c r="F245" s="50">
        <v>2</v>
      </c>
      <c r="G245" s="50"/>
      <c r="H245" s="50">
        <v>3</v>
      </c>
      <c r="I245" s="50">
        <v>72</v>
      </c>
      <c r="J245" s="35">
        <f t="shared" si="14"/>
        <v>372</v>
      </c>
      <c r="K245" s="50">
        <v>120</v>
      </c>
      <c r="L245" s="35">
        <f t="shared" si="13"/>
        <v>44640</v>
      </c>
      <c r="M245" s="50">
        <v>2</v>
      </c>
      <c r="N245" s="50" t="s">
        <v>27</v>
      </c>
      <c r="O245" s="50" t="s">
        <v>55</v>
      </c>
      <c r="P245" s="50">
        <v>2</v>
      </c>
      <c r="Q245" s="50">
        <v>148.5</v>
      </c>
      <c r="R245" s="50"/>
      <c r="S245" s="50">
        <v>6400</v>
      </c>
      <c r="T245" s="35">
        <f t="shared" si="15"/>
        <v>950400</v>
      </c>
      <c r="U245" s="50">
        <v>15</v>
      </c>
      <c r="V245" s="39">
        <f>T245*15%</f>
        <v>142560</v>
      </c>
      <c r="W245" s="35">
        <f t="shared" si="16"/>
        <v>807840</v>
      </c>
      <c r="X245" s="35">
        <f t="shared" si="17"/>
        <v>852480</v>
      </c>
      <c r="Y245" s="50">
        <v>0</v>
      </c>
      <c r="Z245" s="50">
        <v>50</v>
      </c>
      <c r="AA245" s="50">
        <v>0</v>
      </c>
      <c r="AB245" s="50">
        <v>0</v>
      </c>
    </row>
    <row r="246" spans="1:28" s="3" customFormat="1" ht="27.75" customHeight="1" x14ac:dyDescent="0.2">
      <c r="A246" s="50"/>
      <c r="B246" s="113" t="s">
        <v>14</v>
      </c>
      <c r="C246" s="50">
        <v>1478</v>
      </c>
      <c r="D246" s="50">
        <v>124</v>
      </c>
      <c r="E246" s="50" t="s">
        <v>1299</v>
      </c>
      <c r="F246" s="50">
        <v>1</v>
      </c>
      <c r="G246" s="50">
        <v>52</v>
      </c>
      <c r="H246" s="50">
        <v>3</v>
      </c>
      <c r="I246" s="50">
        <v>15</v>
      </c>
      <c r="J246" s="35">
        <f t="shared" si="14"/>
        <v>21115</v>
      </c>
      <c r="K246" s="50">
        <v>75</v>
      </c>
      <c r="L246" s="35">
        <f t="shared" si="13"/>
        <v>1583625</v>
      </c>
      <c r="M246" s="50">
        <v>1</v>
      </c>
      <c r="N246" s="50"/>
      <c r="O246" s="50"/>
      <c r="P246" s="50"/>
      <c r="Q246" s="50"/>
      <c r="R246" s="50"/>
      <c r="S246" s="50"/>
      <c r="T246" s="35">
        <f t="shared" si="15"/>
        <v>0</v>
      </c>
      <c r="U246" s="50"/>
      <c r="V246" s="50"/>
      <c r="W246" s="35">
        <f t="shared" si="16"/>
        <v>0</v>
      </c>
      <c r="X246" s="35">
        <f t="shared" si="17"/>
        <v>1583625</v>
      </c>
      <c r="Y246" s="50">
        <v>0</v>
      </c>
      <c r="Z246" s="50">
        <v>50</v>
      </c>
      <c r="AA246" s="50">
        <v>0</v>
      </c>
      <c r="AB246" s="50">
        <v>0</v>
      </c>
    </row>
    <row r="247" spans="1:28" s="3" customFormat="1" ht="27.75" customHeight="1" x14ac:dyDescent="0.2">
      <c r="A247" s="50"/>
      <c r="B247" s="113" t="s">
        <v>14</v>
      </c>
      <c r="C247" s="50">
        <v>977</v>
      </c>
      <c r="D247" s="50">
        <v>2</v>
      </c>
      <c r="E247" s="50" t="s">
        <v>1299</v>
      </c>
      <c r="F247" s="50">
        <v>1</v>
      </c>
      <c r="G247" s="50">
        <v>2</v>
      </c>
      <c r="H247" s="50">
        <v>1</v>
      </c>
      <c r="I247" s="50">
        <v>61</v>
      </c>
      <c r="J247" s="35">
        <f t="shared" si="14"/>
        <v>961</v>
      </c>
      <c r="K247" s="50">
        <v>350</v>
      </c>
      <c r="L247" s="35">
        <f t="shared" si="13"/>
        <v>336350</v>
      </c>
      <c r="M247" s="50">
        <v>1</v>
      </c>
      <c r="N247" s="50"/>
      <c r="O247" s="50"/>
      <c r="P247" s="50"/>
      <c r="Q247" s="50"/>
      <c r="R247" s="50"/>
      <c r="S247" s="50"/>
      <c r="T247" s="35">
        <f t="shared" si="15"/>
        <v>0</v>
      </c>
      <c r="U247" s="50"/>
      <c r="V247" s="50"/>
      <c r="W247" s="35">
        <f t="shared" si="16"/>
        <v>0</v>
      </c>
      <c r="X247" s="35">
        <f t="shared" si="17"/>
        <v>336350</v>
      </c>
      <c r="Y247" s="50">
        <v>0</v>
      </c>
      <c r="Z247" s="50">
        <v>50</v>
      </c>
      <c r="AA247" s="50">
        <v>0</v>
      </c>
      <c r="AB247" s="50">
        <v>0</v>
      </c>
    </row>
    <row r="248" spans="1:28" s="3" customFormat="1" ht="27.75" customHeight="1" x14ac:dyDescent="0.2">
      <c r="A248" s="50"/>
      <c r="B248" s="113" t="s">
        <v>14</v>
      </c>
      <c r="C248" s="50">
        <v>904</v>
      </c>
      <c r="D248" s="50">
        <v>18</v>
      </c>
      <c r="E248" s="50" t="s">
        <v>1300</v>
      </c>
      <c r="F248" s="50">
        <v>2</v>
      </c>
      <c r="G248" s="50"/>
      <c r="H248" s="50">
        <v>3</v>
      </c>
      <c r="I248" s="50">
        <v>8</v>
      </c>
      <c r="J248" s="35">
        <f t="shared" si="14"/>
        <v>308</v>
      </c>
      <c r="K248" s="50">
        <v>75</v>
      </c>
      <c r="L248" s="35">
        <f t="shared" si="13"/>
        <v>23100</v>
      </c>
      <c r="M248" s="50">
        <v>2</v>
      </c>
      <c r="N248" s="50" t="s">
        <v>27</v>
      </c>
      <c r="O248" s="50" t="s">
        <v>55</v>
      </c>
      <c r="P248" s="50">
        <v>2</v>
      </c>
      <c r="Q248" s="50">
        <v>118</v>
      </c>
      <c r="R248" s="50"/>
      <c r="S248" s="50">
        <v>6400</v>
      </c>
      <c r="T248" s="35">
        <f t="shared" si="15"/>
        <v>755200</v>
      </c>
      <c r="U248" s="50">
        <v>15</v>
      </c>
      <c r="V248" s="39">
        <f>T248*15%</f>
        <v>113280</v>
      </c>
      <c r="W248" s="35">
        <f t="shared" si="16"/>
        <v>641920</v>
      </c>
      <c r="X248" s="35">
        <f t="shared" si="17"/>
        <v>665020</v>
      </c>
      <c r="Y248" s="50">
        <v>0</v>
      </c>
      <c r="Z248" s="50">
        <v>50</v>
      </c>
      <c r="AA248" s="50">
        <v>0</v>
      </c>
      <c r="AB248" s="50">
        <v>0</v>
      </c>
    </row>
    <row r="249" spans="1:28" s="3" customFormat="1" ht="27.75" customHeight="1" x14ac:dyDescent="0.2">
      <c r="A249" s="50"/>
      <c r="B249" s="113" t="s">
        <v>14</v>
      </c>
      <c r="C249" s="50">
        <v>1772</v>
      </c>
      <c r="D249" s="50">
        <v>42</v>
      </c>
      <c r="E249" s="50" t="s">
        <v>1300</v>
      </c>
      <c r="F249" s="50">
        <v>1</v>
      </c>
      <c r="G249" s="50">
        <v>21</v>
      </c>
      <c r="H249" s="50"/>
      <c r="I249" s="50">
        <v>20</v>
      </c>
      <c r="J249" s="35">
        <f t="shared" si="14"/>
        <v>8420</v>
      </c>
      <c r="K249" s="50">
        <v>75</v>
      </c>
      <c r="L249" s="35">
        <f t="shared" si="13"/>
        <v>631500</v>
      </c>
      <c r="M249" s="50">
        <v>1</v>
      </c>
      <c r="N249" s="50"/>
      <c r="O249" s="50"/>
      <c r="P249" s="50"/>
      <c r="Q249" s="50"/>
      <c r="R249" s="50"/>
      <c r="S249" s="50"/>
      <c r="T249" s="35">
        <f t="shared" si="15"/>
        <v>0</v>
      </c>
      <c r="U249" s="50"/>
      <c r="V249" s="50"/>
      <c r="W249" s="35">
        <f t="shared" si="16"/>
        <v>0</v>
      </c>
      <c r="X249" s="35">
        <f t="shared" si="17"/>
        <v>631500</v>
      </c>
      <c r="Y249" s="50">
        <v>0</v>
      </c>
      <c r="Z249" s="50">
        <v>50</v>
      </c>
      <c r="AA249" s="50">
        <v>0</v>
      </c>
      <c r="AB249" s="50">
        <v>0</v>
      </c>
    </row>
    <row r="250" spans="1:28" s="3" customFormat="1" ht="27.75" customHeight="1" x14ac:dyDescent="0.2">
      <c r="A250" s="50"/>
      <c r="B250" s="113" t="s">
        <v>14</v>
      </c>
      <c r="C250" s="50">
        <v>1358</v>
      </c>
      <c r="D250" s="50">
        <v>121</v>
      </c>
      <c r="E250" s="50" t="s">
        <v>1301</v>
      </c>
      <c r="F250" s="50">
        <v>2</v>
      </c>
      <c r="G250" s="50">
        <v>5</v>
      </c>
      <c r="H250" s="50">
        <v>1</v>
      </c>
      <c r="I250" s="50">
        <v>5</v>
      </c>
      <c r="J250" s="35">
        <f t="shared" si="14"/>
        <v>2105</v>
      </c>
      <c r="K250" s="50">
        <v>220</v>
      </c>
      <c r="L250" s="35">
        <f t="shared" si="13"/>
        <v>463100</v>
      </c>
      <c r="M250" s="50">
        <v>2</v>
      </c>
      <c r="N250" s="50" t="s">
        <v>27</v>
      </c>
      <c r="O250" s="50" t="s">
        <v>16</v>
      </c>
      <c r="P250" s="50">
        <v>2</v>
      </c>
      <c r="Q250" s="50">
        <v>108</v>
      </c>
      <c r="R250" s="50"/>
      <c r="S250" s="50">
        <v>6400</v>
      </c>
      <c r="T250" s="35">
        <f t="shared" si="15"/>
        <v>691200</v>
      </c>
      <c r="U250" s="50">
        <v>30</v>
      </c>
      <c r="V250" s="39">
        <f>T250*85%</f>
        <v>587520</v>
      </c>
      <c r="W250" s="35">
        <f t="shared" si="16"/>
        <v>103680</v>
      </c>
      <c r="X250" s="35">
        <f t="shared" si="17"/>
        <v>566780</v>
      </c>
      <c r="Y250" s="50">
        <v>0</v>
      </c>
      <c r="Z250" s="50">
        <v>0</v>
      </c>
      <c r="AA250" s="50">
        <v>0</v>
      </c>
      <c r="AB250" s="50">
        <v>0</v>
      </c>
    </row>
    <row r="251" spans="1:28" s="3" customFormat="1" ht="27.75" customHeight="1" x14ac:dyDescent="0.2">
      <c r="A251" s="50"/>
      <c r="B251" s="113" t="s">
        <v>45</v>
      </c>
      <c r="C251" s="50">
        <v>1772</v>
      </c>
      <c r="D251" s="50">
        <v>42</v>
      </c>
      <c r="E251" s="50" t="s">
        <v>1301</v>
      </c>
      <c r="F251" s="50">
        <v>1</v>
      </c>
      <c r="G251" s="50">
        <v>21</v>
      </c>
      <c r="H251" s="50"/>
      <c r="I251" s="50">
        <v>20</v>
      </c>
      <c r="J251" s="35">
        <f t="shared" si="14"/>
        <v>8420</v>
      </c>
      <c r="K251" s="50">
        <v>75</v>
      </c>
      <c r="L251" s="35">
        <f t="shared" si="13"/>
        <v>631500</v>
      </c>
      <c r="M251" s="50">
        <v>1</v>
      </c>
      <c r="N251" s="50"/>
      <c r="O251" s="50"/>
      <c r="P251" s="50"/>
      <c r="Q251" s="50"/>
      <c r="R251" s="50"/>
      <c r="S251" s="50"/>
      <c r="T251" s="35">
        <f t="shared" si="15"/>
        <v>0</v>
      </c>
      <c r="U251" s="50"/>
      <c r="V251" s="50"/>
      <c r="W251" s="35">
        <f t="shared" si="16"/>
        <v>0</v>
      </c>
      <c r="X251" s="35">
        <f t="shared" si="17"/>
        <v>631500</v>
      </c>
      <c r="Y251" s="50">
        <v>0</v>
      </c>
      <c r="Z251" s="50">
        <v>0</v>
      </c>
      <c r="AA251" s="50">
        <v>631500</v>
      </c>
      <c r="AB251" s="50">
        <v>0.01</v>
      </c>
    </row>
    <row r="252" spans="1:28" s="3" customFormat="1" ht="27.75" customHeight="1" x14ac:dyDescent="0.2">
      <c r="A252" s="50"/>
      <c r="B252" s="114" t="s">
        <v>1302</v>
      </c>
      <c r="C252" s="50"/>
      <c r="D252" s="50"/>
      <c r="E252" s="50" t="s">
        <v>1303</v>
      </c>
      <c r="F252" s="50">
        <v>2</v>
      </c>
      <c r="G252" s="50"/>
      <c r="H252" s="50"/>
      <c r="I252" s="50"/>
      <c r="J252" s="35">
        <f t="shared" ref="J252:J301" si="18">G252*400+H252*100+I252</f>
        <v>0</v>
      </c>
      <c r="K252" s="50"/>
      <c r="L252" s="35">
        <f t="shared" ref="L252:L300" si="19">J252*K252</f>
        <v>0</v>
      </c>
      <c r="M252" s="50">
        <v>2</v>
      </c>
      <c r="N252" s="50" t="s">
        <v>27</v>
      </c>
      <c r="O252" s="50" t="s">
        <v>16</v>
      </c>
      <c r="P252" s="50">
        <v>2</v>
      </c>
      <c r="Q252" s="50">
        <v>162</v>
      </c>
      <c r="R252" s="50"/>
      <c r="S252" s="50">
        <v>6400</v>
      </c>
      <c r="T252" s="35">
        <f t="shared" si="15"/>
        <v>1036800</v>
      </c>
      <c r="U252" s="50">
        <v>20</v>
      </c>
      <c r="V252" s="39">
        <f>T252*75%</f>
        <v>777600</v>
      </c>
      <c r="W252" s="35">
        <f t="shared" si="16"/>
        <v>259200</v>
      </c>
      <c r="X252" s="35">
        <f t="shared" si="17"/>
        <v>259200</v>
      </c>
      <c r="Y252" s="50">
        <v>0</v>
      </c>
      <c r="Z252" s="50">
        <v>0</v>
      </c>
      <c r="AA252" s="50">
        <v>259200</v>
      </c>
      <c r="AB252" s="50">
        <v>0.02</v>
      </c>
    </row>
    <row r="253" spans="1:28" s="3" customFormat="1" ht="27.75" customHeight="1" x14ac:dyDescent="0.2">
      <c r="A253" s="50"/>
      <c r="B253" s="114" t="s">
        <v>1302</v>
      </c>
      <c r="C253" s="50"/>
      <c r="D253" s="50"/>
      <c r="E253" s="50" t="s">
        <v>1304</v>
      </c>
      <c r="F253" s="50">
        <v>2</v>
      </c>
      <c r="G253" s="50"/>
      <c r="H253" s="50"/>
      <c r="I253" s="50"/>
      <c r="J253" s="35">
        <f t="shared" si="18"/>
        <v>0</v>
      </c>
      <c r="K253" s="50"/>
      <c r="L253" s="35">
        <f t="shared" si="19"/>
        <v>0</v>
      </c>
      <c r="M253" s="50">
        <v>2</v>
      </c>
      <c r="N253" s="50" t="s">
        <v>27</v>
      </c>
      <c r="O253" s="50" t="s">
        <v>16</v>
      </c>
      <c r="P253" s="50">
        <v>2</v>
      </c>
      <c r="Q253" s="50">
        <v>132</v>
      </c>
      <c r="R253" s="50"/>
      <c r="S253" s="50">
        <v>6400</v>
      </c>
      <c r="T253" s="35">
        <f t="shared" ref="T253:T302" si="20">Q253*S253</f>
        <v>844800</v>
      </c>
      <c r="U253" s="50">
        <v>20</v>
      </c>
      <c r="V253" s="39">
        <f>T253*75%</f>
        <v>633600</v>
      </c>
      <c r="W253" s="35">
        <f t="shared" ref="W253:W303" si="21">T253-V253</f>
        <v>211200</v>
      </c>
      <c r="X253" s="35">
        <f t="shared" ref="X253:X302" si="22">L253+W253</f>
        <v>211200</v>
      </c>
      <c r="Y253" s="50">
        <v>0</v>
      </c>
      <c r="Z253" s="50">
        <v>0</v>
      </c>
      <c r="AA253" s="50">
        <v>211200</v>
      </c>
      <c r="AB253" s="50">
        <v>0.02</v>
      </c>
    </row>
    <row r="254" spans="1:28" s="3" customFormat="1" ht="27.75" customHeight="1" x14ac:dyDescent="0.2">
      <c r="A254" s="50"/>
      <c r="B254" s="113" t="s">
        <v>14</v>
      </c>
      <c r="C254" s="50"/>
      <c r="D254" s="50">
        <v>42</v>
      </c>
      <c r="E254" s="50" t="s">
        <v>1304</v>
      </c>
      <c r="F254" s="50">
        <v>1</v>
      </c>
      <c r="G254" s="50">
        <v>7</v>
      </c>
      <c r="H254" s="50"/>
      <c r="I254" s="50"/>
      <c r="J254" s="35">
        <f t="shared" si="18"/>
        <v>2800</v>
      </c>
      <c r="K254" s="50">
        <v>75</v>
      </c>
      <c r="L254" s="35">
        <f t="shared" si="19"/>
        <v>210000</v>
      </c>
      <c r="M254" s="50">
        <v>1</v>
      </c>
      <c r="N254" s="50"/>
      <c r="O254" s="50"/>
      <c r="P254" s="50"/>
      <c r="Q254" s="50"/>
      <c r="R254" s="50"/>
      <c r="S254" s="50"/>
      <c r="T254" s="35">
        <f t="shared" si="20"/>
        <v>0</v>
      </c>
      <c r="U254" s="50"/>
      <c r="V254" s="50"/>
      <c r="W254" s="35">
        <f t="shared" si="21"/>
        <v>0</v>
      </c>
      <c r="X254" s="35">
        <f t="shared" si="22"/>
        <v>210000</v>
      </c>
      <c r="Y254" s="50">
        <v>0</v>
      </c>
      <c r="Z254" s="50">
        <v>50</v>
      </c>
      <c r="AA254" s="50">
        <v>0</v>
      </c>
      <c r="AB254" s="50">
        <v>0</v>
      </c>
    </row>
    <row r="255" spans="1:28" s="3" customFormat="1" ht="27.75" customHeight="1" x14ac:dyDescent="0.2">
      <c r="A255" s="50"/>
      <c r="B255" s="113" t="s">
        <v>14</v>
      </c>
      <c r="C255" s="50">
        <v>6019</v>
      </c>
      <c r="D255" s="50">
        <v>71</v>
      </c>
      <c r="E255" s="50" t="s">
        <v>1305</v>
      </c>
      <c r="F255" s="50">
        <v>2</v>
      </c>
      <c r="G255" s="50"/>
      <c r="H255" s="50">
        <v>1</v>
      </c>
      <c r="I255" s="50">
        <v>32</v>
      </c>
      <c r="J255" s="35">
        <f t="shared" si="18"/>
        <v>132</v>
      </c>
      <c r="K255" s="50">
        <v>220</v>
      </c>
      <c r="L255" s="35">
        <f t="shared" si="19"/>
        <v>29040</v>
      </c>
      <c r="M255" s="50">
        <v>2</v>
      </c>
      <c r="N255" s="50" t="s">
        <v>27</v>
      </c>
      <c r="O255" s="50" t="s">
        <v>55</v>
      </c>
      <c r="P255" s="50">
        <v>2</v>
      </c>
      <c r="Q255" s="50">
        <v>66</v>
      </c>
      <c r="R255" s="50"/>
      <c r="S255" s="50">
        <v>6400</v>
      </c>
      <c r="T255" s="35">
        <f t="shared" si="20"/>
        <v>422400</v>
      </c>
      <c r="U255" s="50">
        <v>10</v>
      </c>
      <c r="V255" s="39">
        <f>T255*10%</f>
        <v>42240</v>
      </c>
      <c r="W255" s="35">
        <f t="shared" si="21"/>
        <v>380160</v>
      </c>
      <c r="X255" s="35">
        <f t="shared" si="22"/>
        <v>409200</v>
      </c>
      <c r="Y255" s="50">
        <v>0</v>
      </c>
      <c r="Z255" s="50">
        <v>50</v>
      </c>
      <c r="AA255" s="50">
        <v>0</v>
      </c>
      <c r="AB255" s="50">
        <v>0</v>
      </c>
    </row>
    <row r="256" spans="1:28" s="3" customFormat="1" ht="27.75" customHeight="1" x14ac:dyDescent="0.2">
      <c r="A256" s="50"/>
      <c r="B256" s="113" t="s">
        <v>14</v>
      </c>
      <c r="C256" s="50">
        <v>892</v>
      </c>
      <c r="D256" s="50">
        <v>3</v>
      </c>
      <c r="E256" s="50" t="s">
        <v>1305</v>
      </c>
      <c r="F256" s="50">
        <v>1</v>
      </c>
      <c r="G256" s="50"/>
      <c r="H256" s="50">
        <v>1</v>
      </c>
      <c r="I256" s="50">
        <v>51</v>
      </c>
      <c r="J256" s="35">
        <f t="shared" si="18"/>
        <v>151</v>
      </c>
      <c r="K256" s="50">
        <v>75</v>
      </c>
      <c r="L256" s="35">
        <f t="shared" si="19"/>
        <v>11325</v>
      </c>
      <c r="M256" s="50">
        <v>1</v>
      </c>
      <c r="N256" s="50"/>
      <c r="O256" s="50"/>
      <c r="P256" s="50"/>
      <c r="Q256" s="50"/>
      <c r="R256" s="50"/>
      <c r="S256" s="50"/>
      <c r="T256" s="35">
        <f t="shared" si="20"/>
        <v>0</v>
      </c>
      <c r="U256" s="50"/>
      <c r="V256" s="50"/>
      <c r="W256" s="35">
        <f t="shared" si="21"/>
        <v>0</v>
      </c>
      <c r="X256" s="35">
        <f t="shared" si="22"/>
        <v>11325</v>
      </c>
      <c r="Y256" s="50">
        <v>0</v>
      </c>
      <c r="Z256" s="50">
        <v>50</v>
      </c>
      <c r="AA256" s="50">
        <v>0</v>
      </c>
      <c r="AB256" s="50">
        <v>0</v>
      </c>
    </row>
    <row r="257" spans="1:28" s="3" customFormat="1" ht="27.75" customHeight="1" x14ac:dyDescent="0.2">
      <c r="A257" s="50"/>
      <c r="B257" s="113" t="s">
        <v>14</v>
      </c>
      <c r="C257" s="50">
        <v>927</v>
      </c>
      <c r="D257" s="50">
        <v>42</v>
      </c>
      <c r="E257" s="50" t="s">
        <v>1306</v>
      </c>
      <c r="F257" s="50">
        <v>2</v>
      </c>
      <c r="G257" s="50"/>
      <c r="H257" s="50"/>
      <c r="I257" s="50">
        <v>56</v>
      </c>
      <c r="J257" s="35">
        <f t="shared" si="18"/>
        <v>56</v>
      </c>
      <c r="K257" s="50">
        <v>400</v>
      </c>
      <c r="L257" s="35">
        <f t="shared" si="19"/>
        <v>22400</v>
      </c>
      <c r="M257" s="50">
        <v>2</v>
      </c>
      <c r="N257" s="50" t="s">
        <v>27</v>
      </c>
      <c r="O257" s="50" t="s">
        <v>16</v>
      </c>
      <c r="P257" s="50">
        <v>2</v>
      </c>
      <c r="Q257" s="50">
        <v>72</v>
      </c>
      <c r="R257" s="50"/>
      <c r="S257" s="50">
        <v>6400</v>
      </c>
      <c r="T257" s="35">
        <f t="shared" si="20"/>
        <v>460800</v>
      </c>
      <c r="U257" s="50">
        <v>30</v>
      </c>
      <c r="V257" s="39">
        <f>T257*85%</f>
        <v>391680</v>
      </c>
      <c r="W257" s="35">
        <f t="shared" si="21"/>
        <v>69120</v>
      </c>
      <c r="X257" s="35">
        <f t="shared" si="22"/>
        <v>91520</v>
      </c>
      <c r="Y257" s="50">
        <v>0</v>
      </c>
      <c r="Z257" s="50">
        <v>50</v>
      </c>
      <c r="AA257" s="50">
        <v>0</v>
      </c>
      <c r="AB257" s="50">
        <v>0</v>
      </c>
    </row>
    <row r="258" spans="1:28" s="3" customFormat="1" ht="27.75" customHeight="1" x14ac:dyDescent="0.2">
      <c r="A258" s="50"/>
      <c r="B258" s="113" t="s">
        <v>14</v>
      </c>
      <c r="C258" s="50">
        <v>3897</v>
      </c>
      <c r="D258" s="50">
        <v>47</v>
      </c>
      <c r="E258" s="50" t="s">
        <v>1306</v>
      </c>
      <c r="F258" s="50">
        <v>1</v>
      </c>
      <c r="G258" s="50"/>
      <c r="H258" s="50"/>
      <c r="I258" s="50">
        <v>36</v>
      </c>
      <c r="J258" s="35">
        <f t="shared" si="18"/>
        <v>36</v>
      </c>
      <c r="K258" s="50">
        <v>75</v>
      </c>
      <c r="L258" s="35">
        <f t="shared" si="19"/>
        <v>2700</v>
      </c>
      <c r="M258" s="50">
        <v>1</v>
      </c>
      <c r="N258" s="50"/>
      <c r="O258" s="50"/>
      <c r="P258" s="50"/>
      <c r="Q258" s="50"/>
      <c r="R258" s="50"/>
      <c r="S258" s="50"/>
      <c r="T258" s="35">
        <f t="shared" si="20"/>
        <v>0</v>
      </c>
      <c r="U258" s="50"/>
      <c r="V258" s="50"/>
      <c r="W258" s="35">
        <f t="shared" si="21"/>
        <v>0</v>
      </c>
      <c r="X258" s="35">
        <f t="shared" si="22"/>
        <v>2700</v>
      </c>
      <c r="Y258" s="50">
        <v>0</v>
      </c>
      <c r="Z258" s="50">
        <v>50</v>
      </c>
      <c r="AA258" s="50">
        <v>0</v>
      </c>
      <c r="AB258" s="50">
        <v>0</v>
      </c>
    </row>
    <row r="259" spans="1:28" s="3" customFormat="1" ht="27.75" customHeight="1" x14ac:dyDescent="0.2">
      <c r="A259" s="50"/>
      <c r="B259" s="113" t="s">
        <v>14</v>
      </c>
      <c r="C259" s="50">
        <v>1437</v>
      </c>
      <c r="D259" s="50">
        <v>134</v>
      </c>
      <c r="E259" s="50" t="s">
        <v>1306</v>
      </c>
      <c r="F259" s="50">
        <v>1</v>
      </c>
      <c r="G259" s="50">
        <v>1</v>
      </c>
      <c r="H259" s="50">
        <v>2</v>
      </c>
      <c r="I259" s="50">
        <v>48</v>
      </c>
      <c r="J259" s="35">
        <f t="shared" si="18"/>
        <v>648</v>
      </c>
      <c r="K259" s="50">
        <v>280</v>
      </c>
      <c r="L259" s="35">
        <f t="shared" si="19"/>
        <v>181440</v>
      </c>
      <c r="M259" s="50">
        <v>1</v>
      </c>
      <c r="N259" s="50"/>
      <c r="O259" s="50"/>
      <c r="P259" s="50"/>
      <c r="Q259" s="50"/>
      <c r="R259" s="50"/>
      <c r="S259" s="50"/>
      <c r="T259" s="35">
        <f t="shared" si="20"/>
        <v>0</v>
      </c>
      <c r="U259" s="50"/>
      <c r="V259" s="50"/>
      <c r="W259" s="35">
        <f t="shared" si="21"/>
        <v>0</v>
      </c>
      <c r="X259" s="35">
        <f t="shared" si="22"/>
        <v>181440</v>
      </c>
      <c r="Y259" s="50">
        <v>0</v>
      </c>
      <c r="Z259" s="50">
        <v>50</v>
      </c>
      <c r="AA259" s="50">
        <v>0</v>
      </c>
      <c r="AB259" s="50">
        <v>0</v>
      </c>
    </row>
    <row r="260" spans="1:28" s="3" customFormat="1" ht="27.75" customHeight="1" x14ac:dyDescent="0.2">
      <c r="A260" s="50"/>
      <c r="B260" s="113" t="s">
        <v>14</v>
      </c>
      <c r="C260" s="50">
        <v>1438</v>
      </c>
      <c r="D260" s="50">
        <v>135</v>
      </c>
      <c r="E260" s="50" t="s">
        <v>1306</v>
      </c>
      <c r="F260" s="50">
        <v>1</v>
      </c>
      <c r="G260" s="50">
        <v>1</v>
      </c>
      <c r="H260" s="50">
        <v>3</v>
      </c>
      <c r="I260" s="50">
        <v>35</v>
      </c>
      <c r="J260" s="35">
        <f t="shared" si="18"/>
        <v>735</v>
      </c>
      <c r="K260" s="50">
        <v>100</v>
      </c>
      <c r="L260" s="35">
        <f t="shared" si="19"/>
        <v>73500</v>
      </c>
      <c r="M260" s="50">
        <v>1</v>
      </c>
      <c r="N260" s="50"/>
      <c r="O260" s="50"/>
      <c r="P260" s="50"/>
      <c r="Q260" s="50"/>
      <c r="R260" s="50"/>
      <c r="S260" s="50"/>
      <c r="T260" s="35">
        <f t="shared" si="20"/>
        <v>0</v>
      </c>
      <c r="U260" s="50"/>
      <c r="V260" s="50"/>
      <c r="W260" s="35">
        <f t="shared" si="21"/>
        <v>0</v>
      </c>
      <c r="X260" s="35">
        <f t="shared" si="22"/>
        <v>73500</v>
      </c>
      <c r="Y260" s="50">
        <v>0</v>
      </c>
      <c r="Z260" s="50">
        <v>50</v>
      </c>
      <c r="AA260" s="50">
        <v>0</v>
      </c>
      <c r="AB260" s="50">
        <v>0</v>
      </c>
    </row>
    <row r="261" spans="1:28" s="3" customFormat="1" ht="27.75" customHeight="1" x14ac:dyDescent="0.2">
      <c r="A261" s="50"/>
      <c r="B261" s="113" t="s">
        <v>14</v>
      </c>
      <c r="C261" s="50">
        <v>6009</v>
      </c>
      <c r="D261" s="50">
        <v>66</v>
      </c>
      <c r="E261" s="50" t="s">
        <v>1306</v>
      </c>
      <c r="F261" s="50">
        <v>1</v>
      </c>
      <c r="G261" s="50"/>
      <c r="H261" s="50">
        <v>1</v>
      </c>
      <c r="I261" s="50">
        <v>92</v>
      </c>
      <c r="J261" s="35">
        <f t="shared" si="18"/>
        <v>192</v>
      </c>
      <c r="K261" s="50">
        <v>400</v>
      </c>
      <c r="L261" s="35">
        <f t="shared" si="19"/>
        <v>76800</v>
      </c>
      <c r="M261" s="50">
        <v>1</v>
      </c>
      <c r="N261" s="50"/>
      <c r="O261" s="50"/>
      <c r="P261" s="50"/>
      <c r="Q261" s="50"/>
      <c r="R261" s="50"/>
      <c r="S261" s="50"/>
      <c r="T261" s="35">
        <f t="shared" si="20"/>
        <v>0</v>
      </c>
      <c r="U261" s="50"/>
      <c r="V261" s="50"/>
      <c r="W261" s="35">
        <f t="shared" si="21"/>
        <v>0</v>
      </c>
      <c r="X261" s="35">
        <f t="shared" si="22"/>
        <v>76800</v>
      </c>
      <c r="Y261" s="50">
        <v>0</v>
      </c>
      <c r="Z261" s="50">
        <v>50</v>
      </c>
      <c r="AA261" s="50">
        <v>0</v>
      </c>
      <c r="AB261" s="50">
        <v>0</v>
      </c>
    </row>
    <row r="262" spans="1:28" s="3" customFormat="1" ht="27.75" customHeight="1" x14ac:dyDescent="0.2">
      <c r="A262" s="50"/>
      <c r="B262" s="113" t="s">
        <v>14</v>
      </c>
      <c r="C262" s="50">
        <v>6011</v>
      </c>
      <c r="D262" s="50">
        <v>68</v>
      </c>
      <c r="E262" s="50" t="s">
        <v>1307</v>
      </c>
      <c r="F262" s="50">
        <v>2</v>
      </c>
      <c r="G262" s="50"/>
      <c r="H262" s="50">
        <v>1</v>
      </c>
      <c r="I262" s="50">
        <v>58</v>
      </c>
      <c r="J262" s="35">
        <f t="shared" si="18"/>
        <v>158</v>
      </c>
      <c r="K262" s="50">
        <v>400</v>
      </c>
      <c r="L262" s="35">
        <f t="shared" si="19"/>
        <v>63200</v>
      </c>
      <c r="M262" s="50">
        <v>2</v>
      </c>
      <c r="N262" s="50" t="s">
        <v>27</v>
      </c>
      <c r="O262" s="50" t="s">
        <v>55</v>
      </c>
      <c r="P262" s="50">
        <v>2</v>
      </c>
      <c r="Q262" s="50">
        <v>68</v>
      </c>
      <c r="R262" s="50"/>
      <c r="S262" s="50">
        <v>6400</v>
      </c>
      <c r="T262" s="35">
        <f t="shared" si="20"/>
        <v>435200</v>
      </c>
      <c r="U262" s="50">
        <v>15</v>
      </c>
      <c r="V262" s="39">
        <f>T262*15%</f>
        <v>65280</v>
      </c>
      <c r="W262" s="35">
        <f t="shared" si="21"/>
        <v>369920</v>
      </c>
      <c r="X262" s="35">
        <f t="shared" si="22"/>
        <v>433120</v>
      </c>
      <c r="Y262" s="50">
        <v>0</v>
      </c>
      <c r="Z262" s="50">
        <v>50</v>
      </c>
      <c r="AA262" s="50">
        <v>0</v>
      </c>
      <c r="AB262" s="50">
        <v>0</v>
      </c>
    </row>
    <row r="263" spans="1:28" s="3" customFormat="1" ht="27.75" customHeight="1" x14ac:dyDescent="0.2">
      <c r="A263" s="50"/>
      <c r="B263" s="113" t="s">
        <v>14</v>
      </c>
      <c r="C263" s="50">
        <v>1447</v>
      </c>
      <c r="D263" s="50">
        <v>144</v>
      </c>
      <c r="E263" s="50" t="s">
        <v>1307</v>
      </c>
      <c r="F263" s="50">
        <v>1</v>
      </c>
      <c r="G263" s="50">
        <v>8</v>
      </c>
      <c r="H263" s="50">
        <v>2</v>
      </c>
      <c r="I263" s="50">
        <v>63</v>
      </c>
      <c r="J263" s="35">
        <f t="shared" si="18"/>
        <v>3463</v>
      </c>
      <c r="K263" s="50">
        <v>180</v>
      </c>
      <c r="L263" s="35">
        <f t="shared" si="19"/>
        <v>623340</v>
      </c>
      <c r="M263" s="50">
        <v>1</v>
      </c>
      <c r="N263" s="50"/>
      <c r="O263" s="50"/>
      <c r="P263" s="50"/>
      <c r="Q263" s="50"/>
      <c r="R263" s="50"/>
      <c r="S263" s="50"/>
      <c r="T263" s="35">
        <f t="shared" si="20"/>
        <v>0</v>
      </c>
      <c r="U263" s="50"/>
      <c r="V263" s="50"/>
      <c r="W263" s="35">
        <f t="shared" si="21"/>
        <v>0</v>
      </c>
      <c r="X263" s="35">
        <f t="shared" si="22"/>
        <v>623340</v>
      </c>
      <c r="Y263" s="50">
        <v>0</v>
      </c>
      <c r="Z263" s="50">
        <v>50</v>
      </c>
      <c r="AA263" s="50">
        <v>0</v>
      </c>
      <c r="AB263" s="50">
        <v>0</v>
      </c>
    </row>
    <row r="264" spans="1:28" s="3" customFormat="1" ht="27.75" customHeight="1" x14ac:dyDescent="0.2">
      <c r="A264" s="50"/>
      <c r="B264" s="113" t="s">
        <v>14</v>
      </c>
      <c r="C264" s="50">
        <v>725</v>
      </c>
      <c r="D264" s="50">
        <v>40</v>
      </c>
      <c r="E264" s="50" t="s">
        <v>1308</v>
      </c>
      <c r="F264" s="50">
        <v>2</v>
      </c>
      <c r="G264" s="50"/>
      <c r="H264" s="50">
        <v>3</v>
      </c>
      <c r="I264" s="50">
        <v>54</v>
      </c>
      <c r="J264" s="35">
        <f t="shared" si="18"/>
        <v>354</v>
      </c>
      <c r="K264" s="50">
        <v>400</v>
      </c>
      <c r="L264" s="35">
        <f t="shared" si="19"/>
        <v>141600</v>
      </c>
      <c r="M264" s="50">
        <v>2</v>
      </c>
      <c r="N264" s="50" t="s">
        <v>27</v>
      </c>
      <c r="O264" s="50" t="s">
        <v>55</v>
      </c>
      <c r="P264" s="50">
        <v>2</v>
      </c>
      <c r="Q264" s="50">
        <v>36</v>
      </c>
      <c r="R264" s="50"/>
      <c r="S264" s="50">
        <v>6400</v>
      </c>
      <c r="T264" s="35">
        <f t="shared" si="20"/>
        <v>230400</v>
      </c>
      <c r="U264" s="50">
        <v>10</v>
      </c>
      <c r="V264" s="39">
        <f>T264*10%</f>
        <v>23040</v>
      </c>
      <c r="W264" s="35">
        <f t="shared" si="21"/>
        <v>207360</v>
      </c>
      <c r="X264" s="35">
        <f t="shared" si="22"/>
        <v>348960</v>
      </c>
      <c r="Y264" s="50">
        <v>0</v>
      </c>
      <c r="Z264" s="50">
        <v>50</v>
      </c>
      <c r="AA264" s="50">
        <v>0</v>
      </c>
      <c r="AB264" s="50">
        <v>0</v>
      </c>
    </row>
    <row r="265" spans="1:28" s="3" customFormat="1" ht="27.75" customHeight="1" x14ac:dyDescent="0.2">
      <c r="A265" s="50"/>
      <c r="B265" s="113" t="s">
        <v>14</v>
      </c>
      <c r="C265" s="50">
        <v>3521</v>
      </c>
      <c r="D265" s="50">
        <v>127</v>
      </c>
      <c r="E265" s="50" t="s">
        <v>1308</v>
      </c>
      <c r="F265" s="50">
        <v>1</v>
      </c>
      <c r="G265" s="50">
        <v>20</v>
      </c>
      <c r="H265" s="50"/>
      <c r="I265" s="50">
        <v>32</v>
      </c>
      <c r="J265" s="35">
        <f t="shared" si="18"/>
        <v>8032</v>
      </c>
      <c r="K265" s="50">
        <v>75</v>
      </c>
      <c r="L265" s="35">
        <f t="shared" si="19"/>
        <v>602400</v>
      </c>
      <c r="M265" s="50">
        <v>1</v>
      </c>
      <c r="N265" s="50"/>
      <c r="O265" s="50"/>
      <c r="P265" s="50"/>
      <c r="Q265" s="50"/>
      <c r="R265" s="50"/>
      <c r="S265" s="50"/>
      <c r="T265" s="35">
        <f t="shared" si="20"/>
        <v>0</v>
      </c>
      <c r="U265" s="50"/>
      <c r="V265" s="50"/>
      <c r="W265" s="35">
        <f t="shared" si="21"/>
        <v>0</v>
      </c>
      <c r="X265" s="35">
        <f t="shared" si="22"/>
        <v>602400</v>
      </c>
      <c r="Y265" s="50">
        <v>0</v>
      </c>
      <c r="Z265" s="50">
        <v>50</v>
      </c>
      <c r="AA265" s="50">
        <v>0</v>
      </c>
      <c r="AB265" s="50">
        <v>0</v>
      </c>
    </row>
    <row r="266" spans="1:28" s="3" customFormat="1" ht="27.75" customHeight="1" x14ac:dyDescent="0.2">
      <c r="A266" s="50"/>
      <c r="B266" s="113" t="s">
        <v>14</v>
      </c>
      <c r="C266" s="50">
        <v>6008</v>
      </c>
      <c r="D266" s="50">
        <v>65</v>
      </c>
      <c r="E266" s="50" t="s">
        <v>1309</v>
      </c>
      <c r="F266" s="50">
        <v>2</v>
      </c>
      <c r="G266" s="50"/>
      <c r="H266" s="50">
        <v>2</v>
      </c>
      <c r="I266" s="50">
        <v>62</v>
      </c>
      <c r="J266" s="35">
        <f t="shared" si="18"/>
        <v>262</v>
      </c>
      <c r="K266" s="50">
        <v>400</v>
      </c>
      <c r="L266" s="35">
        <f t="shared" si="19"/>
        <v>104800</v>
      </c>
      <c r="M266" s="50">
        <v>2</v>
      </c>
      <c r="N266" s="50" t="s">
        <v>27</v>
      </c>
      <c r="O266" s="50" t="s">
        <v>16</v>
      </c>
      <c r="P266" s="50">
        <v>2</v>
      </c>
      <c r="Q266" s="50">
        <v>102</v>
      </c>
      <c r="R266" s="50"/>
      <c r="S266" s="50">
        <v>6400</v>
      </c>
      <c r="T266" s="35">
        <f t="shared" si="20"/>
        <v>652800</v>
      </c>
      <c r="U266" s="50">
        <v>20</v>
      </c>
      <c r="V266" s="39">
        <f>T266*75%</f>
        <v>489600</v>
      </c>
      <c r="W266" s="35">
        <f t="shared" si="21"/>
        <v>163200</v>
      </c>
      <c r="X266" s="35">
        <f t="shared" si="22"/>
        <v>268000</v>
      </c>
      <c r="Y266" s="50">
        <v>0</v>
      </c>
      <c r="Z266" s="50">
        <v>50</v>
      </c>
      <c r="AA266" s="50">
        <v>0</v>
      </c>
      <c r="AB266" s="50">
        <v>0</v>
      </c>
    </row>
    <row r="267" spans="1:28" s="3" customFormat="1" ht="27.75" customHeight="1" x14ac:dyDescent="0.2">
      <c r="A267" s="50"/>
      <c r="B267" s="113" t="s">
        <v>14</v>
      </c>
      <c r="C267" s="50">
        <v>1743</v>
      </c>
      <c r="D267" s="50">
        <v>1</v>
      </c>
      <c r="E267" s="50" t="s">
        <v>1309</v>
      </c>
      <c r="F267" s="50">
        <v>1</v>
      </c>
      <c r="G267" s="50">
        <v>7</v>
      </c>
      <c r="H267" s="50">
        <v>1</v>
      </c>
      <c r="I267" s="50">
        <v>62</v>
      </c>
      <c r="J267" s="35">
        <f t="shared" si="18"/>
        <v>2962</v>
      </c>
      <c r="K267" s="50">
        <v>75</v>
      </c>
      <c r="L267" s="35">
        <f t="shared" si="19"/>
        <v>222150</v>
      </c>
      <c r="M267" s="50">
        <v>1</v>
      </c>
      <c r="N267" s="50"/>
      <c r="O267" s="50"/>
      <c r="P267" s="50"/>
      <c r="Q267" s="50"/>
      <c r="R267" s="50"/>
      <c r="S267" s="50"/>
      <c r="T267" s="35">
        <f t="shared" si="20"/>
        <v>0</v>
      </c>
      <c r="U267" s="50"/>
      <c r="V267" s="50"/>
      <c r="W267" s="35">
        <f t="shared" si="21"/>
        <v>0</v>
      </c>
      <c r="X267" s="35">
        <f t="shared" si="22"/>
        <v>222150</v>
      </c>
      <c r="Y267" s="50">
        <v>0</v>
      </c>
      <c r="Z267" s="50">
        <v>50</v>
      </c>
      <c r="AA267" s="50">
        <v>0</v>
      </c>
      <c r="AB267" s="50">
        <v>0</v>
      </c>
    </row>
    <row r="268" spans="1:28" s="3" customFormat="1" ht="27.75" customHeight="1" x14ac:dyDescent="0.2">
      <c r="A268" s="50"/>
      <c r="B268" s="113" t="s">
        <v>14</v>
      </c>
      <c r="C268" s="50">
        <v>1744</v>
      </c>
      <c r="D268" s="50">
        <v>2</v>
      </c>
      <c r="E268" s="50" t="s">
        <v>1309</v>
      </c>
      <c r="F268" s="50">
        <v>1</v>
      </c>
      <c r="G268" s="50">
        <v>1</v>
      </c>
      <c r="H268" s="50">
        <v>2</v>
      </c>
      <c r="I268" s="50">
        <v>32</v>
      </c>
      <c r="J268" s="35">
        <f t="shared" si="18"/>
        <v>632</v>
      </c>
      <c r="K268" s="50">
        <v>75</v>
      </c>
      <c r="L268" s="35">
        <f t="shared" si="19"/>
        <v>47400</v>
      </c>
      <c r="M268" s="50">
        <v>1</v>
      </c>
      <c r="N268" s="50"/>
      <c r="O268" s="50"/>
      <c r="P268" s="50"/>
      <c r="Q268" s="50"/>
      <c r="R268" s="50"/>
      <c r="S268" s="50"/>
      <c r="T268" s="35">
        <f t="shared" si="20"/>
        <v>0</v>
      </c>
      <c r="U268" s="50"/>
      <c r="V268" s="50"/>
      <c r="W268" s="35">
        <f t="shared" si="21"/>
        <v>0</v>
      </c>
      <c r="X268" s="35">
        <f t="shared" si="22"/>
        <v>47400</v>
      </c>
      <c r="Y268" s="50">
        <v>0</v>
      </c>
      <c r="Z268" s="50">
        <v>50</v>
      </c>
      <c r="AA268" s="50">
        <v>0</v>
      </c>
      <c r="AB268" s="50">
        <v>0</v>
      </c>
    </row>
    <row r="269" spans="1:28" s="3" customFormat="1" ht="27.75" customHeight="1" x14ac:dyDescent="0.2">
      <c r="A269" s="50"/>
      <c r="B269" s="113" t="s">
        <v>14</v>
      </c>
      <c r="C269" s="50">
        <v>3941</v>
      </c>
      <c r="D269" s="50">
        <v>48</v>
      </c>
      <c r="E269" s="50" t="s">
        <v>1309</v>
      </c>
      <c r="F269" s="50">
        <v>1</v>
      </c>
      <c r="G269" s="50"/>
      <c r="H269" s="50">
        <v>1</v>
      </c>
      <c r="I269" s="50">
        <v>92</v>
      </c>
      <c r="J269" s="35">
        <f t="shared" si="18"/>
        <v>192</v>
      </c>
      <c r="K269" s="50">
        <v>75</v>
      </c>
      <c r="L269" s="35">
        <f t="shared" si="19"/>
        <v>14400</v>
      </c>
      <c r="M269" s="50">
        <v>1</v>
      </c>
      <c r="N269" s="50"/>
      <c r="O269" s="50"/>
      <c r="P269" s="50"/>
      <c r="Q269" s="50"/>
      <c r="R269" s="50"/>
      <c r="S269" s="50"/>
      <c r="T269" s="35">
        <f t="shared" si="20"/>
        <v>0</v>
      </c>
      <c r="U269" s="50"/>
      <c r="V269" s="50"/>
      <c r="W269" s="35">
        <f t="shared" si="21"/>
        <v>0</v>
      </c>
      <c r="X269" s="35">
        <f t="shared" si="22"/>
        <v>14400</v>
      </c>
      <c r="Y269" s="50">
        <v>0</v>
      </c>
      <c r="Z269" s="50">
        <v>50</v>
      </c>
      <c r="AA269" s="50">
        <v>0</v>
      </c>
      <c r="AB269" s="50">
        <v>0</v>
      </c>
    </row>
    <row r="270" spans="1:28" s="3" customFormat="1" ht="27.75" customHeight="1" x14ac:dyDescent="0.2">
      <c r="A270" s="50"/>
      <c r="B270" s="113" t="s">
        <v>14</v>
      </c>
      <c r="C270" s="50">
        <v>3934</v>
      </c>
      <c r="D270" s="50">
        <v>41</v>
      </c>
      <c r="E270" s="50" t="s">
        <v>1309</v>
      </c>
      <c r="F270" s="50">
        <v>1</v>
      </c>
      <c r="G270" s="50"/>
      <c r="H270" s="50"/>
      <c r="I270" s="50">
        <v>70</v>
      </c>
      <c r="J270" s="35">
        <f t="shared" si="18"/>
        <v>70</v>
      </c>
      <c r="K270" s="50">
        <v>75</v>
      </c>
      <c r="L270" s="35">
        <f t="shared" si="19"/>
        <v>5250</v>
      </c>
      <c r="M270" s="50">
        <v>1</v>
      </c>
      <c r="N270" s="50"/>
      <c r="O270" s="50"/>
      <c r="P270" s="50"/>
      <c r="Q270" s="50"/>
      <c r="R270" s="50"/>
      <c r="S270" s="50"/>
      <c r="T270" s="35">
        <f t="shared" si="20"/>
        <v>0</v>
      </c>
      <c r="U270" s="50"/>
      <c r="V270" s="50"/>
      <c r="W270" s="35">
        <f t="shared" si="21"/>
        <v>0</v>
      </c>
      <c r="X270" s="35">
        <f t="shared" si="22"/>
        <v>5250</v>
      </c>
      <c r="Y270" s="50">
        <v>0</v>
      </c>
      <c r="Z270" s="50">
        <v>50</v>
      </c>
      <c r="AA270" s="50">
        <v>0</v>
      </c>
      <c r="AB270" s="50">
        <v>0</v>
      </c>
    </row>
    <row r="271" spans="1:28" s="3" customFormat="1" ht="27.75" customHeight="1" x14ac:dyDescent="0.2">
      <c r="A271" s="50"/>
      <c r="B271" s="113" t="s">
        <v>14</v>
      </c>
      <c r="C271" s="50"/>
      <c r="D271" s="50"/>
      <c r="E271" s="50" t="s">
        <v>1310</v>
      </c>
      <c r="F271" s="50">
        <v>2</v>
      </c>
      <c r="G271" s="50"/>
      <c r="H271" s="50">
        <v>2</v>
      </c>
      <c r="I271" s="50">
        <v>57</v>
      </c>
      <c r="J271" s="35">
        <f t="shared" si="18"/>
        <v>257</v>
      </c>
      <c r="K271" s="50">
        <v>75</v>
      </c>
      <c r="L271" s="35">
        <f t="shared" si="19"/>
        <v>19275</v>
      </c>
      <c r="M271" s="50">
        <v>2</v>
      </c>
      <c r="N271" s="50" t="s">
        <v>27</v>
      </c>
      <c r="O271" s="50" t="s">
        <v>16</v>
      </c>
      <c r="P271" s="50">
        <v>2</v>
      </c>
      <c r="Q271" s="50">
        <v>183</v>
      </c>
      <c r="R271" s="50"/>
      <c r="S271" s="50">
        <v>6400</v>
      </c>
      <c r="T271" s="35">
        <f t="shared" si="20"/>
        <v>1171200</v>
      </c>
      <c r="U271" s="50">
        <v>20</v>
      </c>
      <c r="V271" s="39">
        <f>T271*75%</f>
        <v>878400</v>
      </c>
      <c r="W271" s="35">
        <f t="shared" si="21"/>
        <v>292800</v>
      </c>
      <c r="X271" s="35">
        <f t="shared" si="22"/>
        <v>312075</v>
      </c>
      <c r="Y271" s="50">
        <v>0</v>
      </c>
      <c r="Z271" s="50">
        <v>50</v>
      </c>
      <c r="AA271" s="50">
        <v>0</v>
      </c>
      <c r="AB271" s="50">
        <v>0</v>
      </c>
    </row>
    <row r="272" spans="1:28" s="3" customFormat="1" ht="27.75" customHeight="1" x14ac:dyDescent="0.2">
      <c r="A272" s="50"/>
      <c r="B272" s="113" t="s">
        <v>14</v>
      </c>
      <c r="C272" s="50"/>
      <c r="D272" s="50"/>
      <c r="E272" s="50" t="s">
        <v>1310</v>
      </c>
      <c r="F272" s="50">
        <v>2</v>
      </c>
      <c r="G272" s="50"/>
      <c r="H272" s="50"/>
      <c r="I272" s="50">
        <v>68</v>
      </c>
      <c r="J272" s="35">
        <f t="shared" si="18"/>
        <v>68</v>
      </c>
      <c r="K272" s="50">
        <v>75</v>
      </c>
      <c r="L272" s="35">
        <f t="shared" si="19"/>
        <v>5100</v>
      </c>
      <c r="M272" s="50">
        <v>2</v>
      </c>
      <c r="N272" s="50"/>
      <c r="O272" s="50"/>
      <c r="P272" s="50"/>
      <c r="Q272" s="50"/>
      <c r="R272" s="50"/>
      <c r="S272" s="50"/>
      <c r="T272" s="35">
        <f t="shared" si="20"/>
        <v>0</v>
      </c>
      <c r="U272" s="50"/>
      <c r="V272" s="50"/>
      <c r="W272" s="35">
        <f t="shared" si="21"/>
        <v>0</v>
      </c>
      <c r="X272" s="35">
        <f t="shared" si="22"/>
        <v>5100</v>
      </c>
      <c r="Y272" s="50">
        <v>0</v>
      </c>
      <c r="Z272" s="50">
        <v>50</v>
      </c>
      <c r="AA272" s="50">
        <v>0</v>
      </c>
      <c r="AB272" s="50">
        <v>0</v>
      </c>
    </row>
    <row r="273" spans="1:28" s="3" customFormat="1" ht="27.75" customHeight="1" x14ac:dyDescent="0.2">
      <c r="A273" s="50"/>
      <c r="B273" s="113" t="s">
        <v>14</v>
      </c>
      <c r="C273" s="50"/>
      <c r="D273" s="50">
        <v>525</v>
      </c>
      <c r="E273" s="50" t="s">
        <v>1310</v>
      </c>
      <c r="F273" s="50">
        <v>1</v>
      </c>
      <c r="G273" s="50">
        <v>3</v>
      </c>
      <c r="H273" s="50">
        <v>3</v>
      </c>
      <c r="I273" s="50">
        <v>83</v>
      </c>
      <c r="J273" s="35">
        <f t="shared" si="18"/>
        <v>1583</v>
      </c>
      <c r="K273" s="50">
        <v>450</v>
      </c>
      <c r="L273" s="35">
        <f t="shared" si="19"/>
        <v>712350</v>
      </c>
      <c r="M273" s="50">
        <v>1</v>
      </c>
      <c r="N273" s="50"/>
      <c r="O273" s="50"/>
      <c r="P273" s="50"/>
      <c r="Q273" s="50"/>
      <c r="R273" s="50"/>
      <c r="S273" s="50"/>
      <c r="T273" s="35">
        <f t="shared" si="20"/>
        <v>0</v>
      </c>
      <c r="U273" s="50"/>
      <c r="V273" s="50"/>
      <c r="W273" s="35">
        <f t="shared" si="21"/>
        <v>0</v>
      </c>
      <c r="X273" s="35">
        <f t="shared" si="22"/>
        <v>712350</v>
      </c>
      <c r="Y273" s="50">
        <v>0</v>
      </c>
      <c r="Z273" s="50">
        <v>50</v>
      </c>
      <c r="AA273" s="50">
        <v>0</v>
      </c>
      <c r="AB273" s="50">
        <v>0</v>
      </c>
    </row>
    <row r="274" spans="1:28" s="3" customFormat="1" ht="27.75" customHeight="1" x14ac:dyDescent="0.2">
      <c r="A274" s="50"/>
      <c r="B274" s="113" t="s">
        <v>14</v>
      </c>
      <c r="C274" s="50"/>
      <c r="D274" s="50"/>
      <c r="E274" s="50" t="s">
        <v>1310</v>
      </c>
      <c r="F274" s="50">
        <v>1</v>
      </c>
      <c r="G274" s="50">
        <v>25</v>
      </c>
      <c r="H274" s="50">
        <v>3</v>
      </c>
      <c r="I274" s="50">
        <v>18</v>
      </c>
      <c r="J274" s="35">
        <f t="shared" si="18"/>
        <v>10318</v>
      </c>
      <c r="K274" s="50">
        <v>75</v>
      </c>
      <c r="L274" s="35">
        <f t="shared" si="19"/>
        <v>773850</v>
      </c>
      <c r="M274" s="50">
        <v>1</v>
      </c>
      <c r="N274" s="50"/>
      <c r="O274" s="50"/>
      <c r="P274" s="50"/>
      <c r="Q274" s="50"/>
      <c r="R274" s="50"/>
      <c r="S274" s="50"/>
      <c r="T274" s="35">
        <f t="shared" si="20"/>
        <v>0</v>
      </c>
      <c r="U274" s="50"/>
      <c r="V274" s="50"/>
      <c r="W274" s="35">
        <f t="shared" si="21"/>
        <v>0</v>
      </c>
      <c r="X274" s="35">
        <f t="shared" si="22"/>
        <v>773850</v>
      </c>
      <c r="Y274" s="50">
        <v>0</v>
      </c>
      <c r="Z274" s="50">
        <v>50</v>
      </c>
      <c r="AA274" s="50">
        <v>0</v>
      </c>
      <c r="AB274" s="50">
        <v>0</v>
      </c>
    </row>
    <row r="275" spans="1:28" s="3" customFormat="1" ht="27.75" customHeight="1" x14ac:dyDescent="0.2">
      <c r="A275" s="50"/>
      <c r="B275" s="113" t="s">
        <v>14</v>
      </c>
      <c r="C275" s="50">
        <v>1427</v>
      </c>
      <c r="D275" s="50">
        <v>121</v>
      </c>
      <c r="E275" s="50" t="s">
        <v>1310</v>
      </c>
      <c r="F275" s="50">
        <v>1</v>
      </c>
      <c r="G275" s="50">
        <v>3</v>
      </c>
      <c r="H275" s="50">
        <v>1</v>
      </c>
      <c r="I275" s="50">
        <v>39</v>
      </c>
      <c r="J275" s="35">
        <f t="shared" si="18"/>
        <v>1339</v>
      </c>
      <c r="K275" s="50">
        <v>100</v>
      </c>
      <c r="L275" s="35">
        <f t="shared" si="19"/>
        <v>133900</v>
      </c>
      <c r="M275" s="50">
        <v>1</v>
      </c>
      <c r="N275" s="50"/>
      <c r="O275" s="50"/>
      <c r="P275" s="50"/>
      <c r="Q275" s="50"/>
      <c r="R275" s="50"/>
      <c r="S275" s="50"/>
      <c r="T275" s="35">
        <f t="shared" si="20"/>
        <v>0</v>
      </c>
      <c r="U275" s="50"/>
      <c r="V275" s="50"/>
      <c r="W275" s="35">
        <f t="shared" si="21"/>
        <v>0</v>
      </c>
      <c r="X275" s="35">
        <f t="shared" si="22"/>
        <v>133900</v>
      </c>
      <c r="Y275" s="50">
        <v>0</v>
      </c>
      <c r="Z275" s="50">
        <v>50</v>
      </c>
      <c r="AA275" s="50">
        <v>0</v>
      </c>
      <c r="AB275" s="50">
        <v>0</v>
      </c>
    </row>
    <row r="276" spans="1:28" s="3" customFormat="1" ht="27.75" customHeight="1" x14ac:dyDescent="0.2">
      <c r="A276" s="50"/>
      <c r="B276" s="113" t="s">
        <v>14</v>
      </c>
      <c r="C276" s="50">
        <v>1844</v>
      </c>
      <c r="D276" s="50">
        <v>95</v>
      </c>
      <c r="E276" s="50" t="s">
        <v>1310</v>
      </c>
      <c r="F276" s="50">
        <v>1</v>
      </c>
      <c r="G276" s="50">
        <v>10</v>
      </c>
      <c r="H276" s="50">
        <v>1</v>
      </c>
      <c r="I276" s="50">
        <v>43</v>
      </c>
      <c r="J276" s="35">
        <f t="shared" si="18"/>
        <v>4143</v>
      </c>
      <c r="K276" s="50">
        <v>180</v>
      </c>
      <c r="L276" s="35">
        <f t="shared" si="19"/>
        <v>745740</v>
      </c>
      <c r="M276" s="50">
        <v>1</v>
      </c>
      <c r="N276" s="50"/>
      <c r="O276" s="50"/>
      <c r="P276" s="50"/>
      <c r="Q276" s="50"/>
      <c r="R276" s="50"/>
      <c r="S276" s="50"/>
      <c r="T276" s="35">
        <f t="shared" si="20"/>
        <v>0</v>
      </c>
      <c r="U276" s="50"/>
      <c r="V276" s="50"/>
      <c r="W276" s="35">
        <f t="shared" si="21"/>
        <v>0</v>
      </c>
      <c r="X276" s="35">
        <f t="shared" si="22"/>
        <v>745740</v>
      </c>
      <c r="Y276" s="50">
        <v>0</v>
      </c>
      <c r="Z276" s="50">
        <v>50</v>
      </c>
      <c r="AA276" s="50">
        <v>0</v>
      </c>
      <c r="AB276" s="50">
        <v>0</v>
      </c>
    </row>
    <row r="277" spans="1:28" s="3" customFormat="1" ht="27.75" customHeight="1" x14ac:dyDescent="0.2">
      <c r="A277" s="50"/>
      <c r="B277" s="113" t="s">
        <v>24</v>
      </c>
      <c r="C277" s="50"/>
      <c r="D277" s="50"/>
      <c r="E277" s="50" t="s">
        <v>1310</v>
      </c>
      <c r="F277" s="50">
        <v>1</v>
      </c>
      <c r="G277" s="50">
        <v>3</v>
      </c>
      <c r="H277" s="50"/>
      <c r="I277" s="50"/>
      <c r="J277" s="35">
        <f t="shared" si="18"/>
        <v>1200</v>
      </c>
      <c r="K277" s="50">
        <v>75</v>
      </c>
      <c r="L277" s="35">
        <f t="shared" si="19"/>
        <v>90000</v>
      </c>
      <c r="M277" s="50">
        <v>1</v>
      </c>
      <c r="N277" s="50"/>
      <c r="O277" s="50"/>
      <c r="P277" s="50"/>
      <c r="Q277" s="50"/>
      <c r="R277" s="50"/>
      <c r="S277" s="50"/>
      <c r="T277" s="35">
        <f t="shared" si="20"/>
        <v>0</v>
      </c>
      <c r="U277" s="50"/>
      <c r="V277" s="50"/>
      <c r="W277" s="35">
        <f t="shared" si="21"/>
        <v>0</v>
      </c>
      <c r="X277" s="35">
        <f t="shared" si="22"/>
        <v>90000</v>
      </c>
      <c r="Y277" s="50">
        <v>0</v>
      </c>
      <c r="Z277" s="50">
        <v>0</v>
      </c>
      <c r="AA277" s="50">
        <v>90000</v>
      </c>
      <c r="AB277" s="50">
        <v>0.01</v>
      </c>
    </row>
    <row r="278" spans="1:28" s="3" customFormat="1" ht="27.75" customHeight="1" x14ac:dyDescent="0.2">
      <c r="A278" s="50"/>
      <c r="B278" s="113" t="s">
        <v>14</v>
      </c>
      <c r="C278" s="50">
        <v>1041</v>
      </c>
      <c r="D278" s="50">
        <v>70</v>
      </c>
      <c r="E278" s="50" t="s">
        <v>1310</v>
      </c>
      <c r="F278" s="50">
        <v>1</v>
      </c>
      <c r="G278" s="50">
        <v>6</v>
      </c>
      <c r="H278" s="50">
        <v>3</v>
      </c>
      <c r="I278" s="50">
        <v>57</v>
      </c>
      <c r="J278" s="35">
        <f t="shared" si="18"/>
        <v>2757</v>
      </c>
      <c r="K278" s="50">
        <v>250</v>
      </c>
      <c r="L278" s="35">
        <f t="shared" si="19"/>
        <v>689250</v>
      </c>
      <c r="M278" s="50">
        <v>1</v>
      </c>
      <c r="N278" s="50"/>
      <c r="O278" s="50"/>
      <c r="P278" s="50"/>
      <c r="Q278" s="50"/>
      <c r="R278" s="50"/>
      <c r="S278" s="50"/>
      <c r="T278" s="35">
        <f t="shared" si="20"/>
        <v>0</v>
      </c>
      <c r="U278" s="50"/>
      <c r="V278" s="50"/>
      <c r="W278" s="35">
        <f t="shared" si="21"/>
        <v>0</v>
      </c>
      <c r="X278" s="35">
        <f t="shared" si="22"/>
        <v>689250</v>
      </c>
      <c r="Y278" s="50">
        <v>0</v>
      </c>
      <c r="Z278" s="50">
        <v>50</v>
      </c>
      <c r="AA278" s="50">
        <v>0</v>
      </c>
      <c r="AB278" s="50">
        <v>0</v>
      </c>
    </row>
    <row r="279" spans="1:28" s="3" customFormat="1" ht="27.75" customHeight="1" x14ac:dyDescent="0.2">
      <c r="A279" s="50"/>
      <c r="B279" s="113" t="s">
        <v>14</v>
      </c>
      <c r="C279" s="50">
        <v>966</v>
      </c>
      <c r="D279" s="50">
        <v>83</v>
      </c>
      <c r="E279" s="50" t="s">
        <v>1311</v>
      </c>
      <c r="F279" s="50">
        <v>2</v>
      </c>
      <c r="G279" s="50"/>
      <c r="H279" s="50">
        <v>2</v>
      </c>
      <c r="I279" s="50">
        <v>60</v>
      </c>
      <c r="J279" s="35">
        <f t="shared" si="18"/>
        <v>260</v>
      </c>
      <c r="K279" s="50">
        <v>400</v>
      </c>
      <c r="L279" s="35">
        <f t="shared" si="19"/>
        <v>104000</v>
      </c>
      <c r="M279" s="50">
        <v>2</v>
      </c>
      <c r="N279" s="50" t="s">
        <v>27</v>
      </c>
      <c r="O279" s="50" t="s">
        <v>16</v>
      </c>
      <c r="P279" s="50">
        <v>2</v>
      </c>
      <c r="Q279" s="50">
        <v>177</v>
      </c>
      <c r="R279" s="50"/>
      <c r="S279" s="50">
        <v>6400</v>
      </c>
      <c r="T279" s="35">
        <f t="shared" si="20"/>
        <v>1132800</v>
      </c>
      <c r="U279" s="50">
        <v>20</v>
      </c>
      <c r="V279" s="39">
        <f>T279*75%</f>
        <v>849600</v>
      </c>
      <c r="W279" s="35">
        <f t="shared" si="21"/>
        <v>283200</v>
      </c>
      <c r="X279" s="35">
        <f t="shared" si="22"/>
        <v>387200</v>
      </c>
      <c r="Y279" s="50">
        <v>0</v>
      </c>
      <c r="Z279" s="50">
        <v>50</v>
      </c>
      <c r="AA279" s="50">
        <v>0</v>
      </c>
      <c r="AB279" s="50">
        <v>0</v>
      </c>
    </row>
    <row r="280" spans="1:28" s="3" customFormat="1" ht="27.75" customHeight="1" x14ac:dyDescent="0.2">
      <c r="A280" s="50"/>
      <c r="B280" s="113" t="s">
        <v>14</v>
      </c>
      <c r="C280" s="50">
        <v>993</v>
      </c>
      <c r="D280" s="50">
        <v>18</v>
      </c>
      <c r="E280" s="50" t="s">
        <v>1311</v>
      </c>
      <c r="F280" s="50">
        <v>1</v>
      </c>
      <c r="G280" s="50"/>
      <c r="H280" s="50">
        <v>2</v>
      </c>
      <c r="I280" s="50">
        <v>38</v>
      </c>
      <c r="J280" s="35">
        <f t="shared" si="18"/>
        <v>238</v>
      </c>
      <c r="K280" s="50">
        <v>400</v>
      </c>
      <c r="L280" s="35">
        <f t="shared" si="19"/>
        <v>95200</v>
      </c>
      <c r="M280" s="50">
        <v>1</v>
      </c>
      <c r="N280" s="50"/>
      <c r="O280" s="50"/>
      <c r="P280" s="50"/>
      <c r="Q280" s="50"/>
      <c r="R280" s="50"/>
      <c r="S280" s="50"/>
      <c r="T280" s="35">
        <f t="shared" si="20"/>
        <v>0</v>
      </c>
      <c r="U280" s="50"/>
      <c r="V280" s="50"/>
      <c r="W280" s="35">
        <f t="shared" si="21"/>
        <v>0</v>
      </c>
      <c r="X280" s="35">
        <f t="shared" si="22"/>
        <v>95200</v>
      </c>
      <c r="Y280" s="50">
        <v>0</v>
      </c>
      <c r="Z280" s="50">
        <v>50</v>
      </c>
      <c r="AA280" s="50">
        <v>0</v>
      </c>
      <c r="AB280" s="50">
        <v>0</v>
      </c>
    </row>
    <row r="281" spans="1:28" s="3" customFormat="1" ht="27.75" customHeight="1" x14ac:dyDescent="0.2">
      <c r="A281" s="50"/>
      <c r="B281" s="113" t="s">
        <v>14</v>
      </c>
      <c r="C281" s="50">
        <v>1474</v>
      </c>
      <c r="D281" s="50">
        <v>119</v>
      </c>
      <c r="E281" s="50" t="s">
        <v>1311</v>
      </c>
      <c r="F281" s="50">
        <v>1</v>
      </c>
      <c r="G281" s="50">
        <v>8</v>
      </c>
      <c r="H281" s="50">
        <v>2</v>
      </c>
      <c r="I281" s="50">
        <v>69</v>
      </c>
      <c r="J281" s="35">
        <f t="shared" si="18"/>
        <v>3469</v>
      </c>
      <c r="K281" s="50">
        <v>100</v>
      </c>
      <c r="L281" s="35">
        <f t="shared" si="19"/>
        <v>346900</v>
      </c>
      <c r="M281" s="50">
        <v>1</v>
      </c>
      <c r="N281" s="50"/>
      <c r="O281" s="50"/>
      <c r="P281" s="50"/>
      <c r="Q281" s="50"/>
      <c r="R281" s="50"/>
      <c r="S281" s="50"/>
      <c r="T281" s="35">
        <f t="shared" si="20"/>
        <v>0</v>
      </c>
      <c r="U281" s="50"/>
      <c r="V281" s="50"/>
      <c r="W281" s="35">
        <f t="shared" si="21"/>
        <v>0</v>
      </c>
      <c r="X281" s="35">
        <f t="shared" si="22"/>
        <v>346900</v>
      </c>
      <c r="Y281" s="50">
        <v>0</v>
      </c>
      <c r="Z281" s="50">
        <v>50</v>
      </c>
      <c r="AA281" s="50">
        <v>0</v>
      </c>
      <c r="AB281" s="50">
        <v>0</v>
      </c>
    </row>
    <row r="282" spans="1:28" s="3" customFormat="1" ht="27.75" customHeight="1" x14ac:dyDescent="0.2">
      <c r="A282" s="50"/>
      <c r="B282" s="113" t="s">
        <v>14</v>
      </c>
      <c r="C282" s="50">
        <v>1497</v>
      </c>
      <c r="D282" s="50">
        <v>436</v>
      </c>
      <c r="E282" s="50" t="s">
        <v>1311</v>
      </c>
      <c r="F282" s="50">
        <v>1</v>
      </c>
      <c r="G282" s="50">
        <v>12</v>
      </c>
      <c r="H282" s="50">
        <v>1</v>
      </c>
      <c r="I282" s="50">
        <v>36</v>
      </c>
      <c r="J282" s="35">
        <f t="shared" si="18"/>
        <v>4936</v>
      </c>
      <c r="K282" s="50">
        <v>75</v>
      </c>
      <c r="L282" s="35">
        <f t="shared" si="19"/>
        <v>370200</v>
      </c>
      <c r="M282" s="50">
        <v>1</v>
      </c>
      <c r="N282" s="50"/>
      <c r="O282" s="50"/>
      <c r="P282" s="50"/>
      <c r="Q282" s="50"/>
      <c r="R282" s="50"/>
      <c r="S282" s="50"/>
      <c r="T282" s="35">
        <f t="shared" si="20"/>
        <v>0</v>
      </c>
      <c r="U282" s="50"/>
      <c r="V282" s="50"/>
      <c r="W282" s="35">
        <f t="shared" si="21"/>
        <v>0</v>
      </c>
      <c r="X282" s="35">
        <f t="shared" si="22"/>
        <v>370200</v>
      </c>
      <c r="Y282" s="50">
        <v>0</v>
      </c>
      <c r="Z282" s="50">
        <v>50</v>
      </c>
      <c r="AA282" s="50">
        <v>0</v>
      </c>
      <c r="AB282" s="50">
        <v>0</v>
      </c>
    </row>
    <row r="283" spans="1:28" s="3" customFormat="1" ht="27.75" customHeight="1" x14ac:dyDescent="0.2">
      <c r="A283" s="50"/>
      <c r="B283" s="113" t="s">
        <v>14</v>
      </c>
      <c r="C283" s="50"/>
      <c r="D283" s="50">
        <v>123</v>
      </c>
      <c r="E283" s="50" t="s">
        <v>1311</v>
      </c>
      <c r="F283" s="50">
        <v>1</v>
      </c>
      <c r="G283" s="50">
        <v>3</v>
      </c>
      <c r="H283" s="50">
        <v>2</v>
      </c>
      <c r="I283" s="50">
        <v>59</v>
      </c>
      <c r="J283" s="35">
        <f t="shared" si="18"/>
        <v>1459</v>
      </c>
      <c r="K283" s="50">
        <v>75</v>
      </c>
      <c r="L283" s="35">
        <f t="shared" si="19"/>
        <v>109425</v>
      </c>
      <c r="M283" s="50">
        <v>1</v>
      </c>
      <c r="N283" s="50"/>
      <c r="O283" s="50"/>
      <c r="P283" s="50"/>
      <c r="Q283" s="50"/>
      <c r="R283" s="50"/>
      <c r="S283" s="50"/>
      <c r="T283" s="35">
        <f t="shared" si="20"/>
        <v>0</v>
      </c>
      <c r="U283" s="50"/>
      <c r="V283" s="50"/>
      <c r="W283" s="35">
        <f t="shared" si="21"/>
        <v>0</v>
      </c>
      <c r="X283" s="35">
        <f t="shared" si="22"/>
        <v>109425</v>
      </c>
      <c r="Y283" s="50">
        <v>0</v>
      </c>
      <c r="Z283" s="50">
        <v>50</v>
      </c>
      <c r="AA283" s="50">
        <v>0</v>
      </c>
      <c r="AB283" s="50">
        <v>0</v>
      </c>
    </row>
    <row r="284" spans="1:28" s="3" customFormat="1" ht="27.75" customHeight="1" x14ac:dyDescent="0.2">
      <c r="A284" s="50"/>
      <c r="B284" s="113" t="s">
        <v>14</v>
      </c>
      <c r="C284" s="50">
        <v>968</v>
      </c>
      <c r="D284" s="50">
        <v>85</v>
      </c>
      <c r="E284" s="50" t="s">
        <v>1312</v>
      </c>
      <c r="F284" s="50">
        <v>2</v>
      </c>
      <c r="G284" s="50"/>
      <c r="H284" s="50">
        <v>1</v>
      </c>
      <c r="I284" s="50">
        <v>99</v>
      </c>
      <c r="J284" s="35">
        <f t="shared" si="18"/>
        <v>199</v>
      </c>
      <c r="K284" s="50">
        <v>400</v>
      </c>
      <c r="L284" s="35">
        <f t="shared" si="19"/>
        <v>79600</v>
      </c>
      <c r="M284" s="50">
        <v>2</v>
      </c>
      <c r="N284" s="50" t="s">
        <v>27</v>
      </c>
      <c r="O284" s="50" t="s">
        <v>16</v>
      </c>
      <c r="P284" s="50">
        <v>2</v>
      </c>
      <c r="Q284" s="50">
        <v>162</v>
      </c>
      <c r="R284" s="50"/>
      <c r="S284" s="50">
        <v>6400</v>
      </c>
      <c r="T284" s="35">
        <f t="shared" si="20"/>
        <v>1036800</v>
      </c>
      <c r="U284" s="50">
        <v>30</v>
      </c>
      <c r="V284" s="39">
        <f>T284*85%</f>
        <v>881280</v>
      </c>
      <c r="W284" s="35">
        <f t="shared" si="21"/>
        <v>155520</v>
      </c>
      <c r="X284" s="35">
        <f t="shared" si="22"/>
        <v>235120</v>
      </c>
      <c r="Y284" s="50">
        <v>0</v>
      </c>
      <c r="Z284" s="50">
        <v>50</v>
      </c>
      <c r="AA284" s="50">
        <v>0</v>
      </c>
      <c r="AB284" s="50">
        <v>0</v>
      </c>
    </row>
    <row r="285" spans="1:28" s="3" customFormat="1" ht="27.75" customHeight="1" x14ac:dyDescent="0.2">
      <c r="A285" s="50"/>
      <c r="B285" s="113" t="s">
        <v>14</v>
      </c>
      <c r="C285" s="50">
        <v>1119</v>
      </c>
      <c r="D285" s="50">
        <v>155</v>
      </c>
      <c r="E285" s="50" t="s">
        <v>1312</v>
      </c>
      <c r="F285" s="50">
        <v>1</v>
      </c>
      <c r="G285" s="50">
        <v>8</v>
      </c>
      <c r="H285" s="50">
        <v>3</v>
      </c>
      <c r="I285" s="50">
        <v>58</v>
      </c>
      <c r="J285" s="35">
        <f t="shared" si="18"/>
        <v>3558</v>
      </c>
      <c r="K285" s="50">
        <v>75</v>
      </c>
      <c r="L285" s="35">
        <f t="shared" si="19"/>
        <v>266850</v>
      </c>
      <c r="M285" s="50">
        <v>1</v>
      </c>
      <c r="N285" s="50"/>
      <c r="O285" s="50"/>
      <c r="P285" s="50"/>
      <c r="Q285" s="50"/>
      <c r="R285" s="50"/>
      <c r="S285" s="50"/>
      <c r="T285" s="35">
        <f t="shared" si="20"/>
        <v>0</v>
      </c>
      <c r="U285" s="50"/>
      <c r="V285" s="50"/>
      <c r="W285" s="35">
        <f t="shared" si="21"/>
        <v>0</v>
      </c>
      <c r="X285" s="35">
        <f t="shared" si="22"/>
        <v>266850</v>
      </c>
      <c r="Y285" s="50">
        <v>0</v>
      </c>
      <c r="Z285" s="50">
        <v>50</v>
      </c>
      <c r="AA285" s="50">
        <v>0</v>
      </c>
      <c r="AB285" s="50">
        <v>0</v>
      </c>
    </row>
    <row r="286" spans="1:28" s="3" customFormat="1" ht="27.75" customHeight="1" x14ac:dyDescent="0.2">
      <c r="A286" s="50"/>
      <c r="B286" s="113" t="s">
        <v>14</v>
      </c>
      <c r="C286" s="50">
        <v>947</v>
      </c>
      <c r="D286" s="50">
        <v>61</v>
      </c>
      <c r="E286" s="50" t="s">
        <v>1313</v>
      </c>
      <c r="F286" s="50">
        <v>2</v>
      </c>
      <c r="G286" s="50"/>
      <c r="H286" s="50">
        <v>2</v>
      </c>
      <c r="I286" s="50">
        <v>64</v>
      </c>
      <c r="J286" s="35">
        <f t="shared" si="18"/>
        <v>264</v>
      </c>
      <c r="K286" s="50">
        <v>400</v>
      </c>
      <c r="L286" s="35">
        <f t="shared" si="19"/>
        <v>105600</v>
      </c>
      <c r="M286" s="50">
        <v>2</v>
      </c>
      <c r="N286" s="50" t="s">
        <v>27</v>
      </c>
      <c r="O286" s="50" t="s">
        <v>16</v>
      </c>
      <c r="P286" s="50">
        <v>2</v>
      </c>
      <c r="Q286" s="50">
        <v>135</v>
      </c>
      <c r="R286" s="50"/>
      <c r="S286" s="50">
        <v>6400</v>
      </c>
      <c r="T286" s="35">
        <f t="shared" si="20"/>
        <v>864000</v>
      </c>
      <c r="U286" s="50">
        <v>30</v>
      </c>
      <c r="V286" s="39">
        <f>T286*85%</f>
        <v>734400</v>
      </c>
      <c r="W286" s="35">
        <f t="shared" si="21"/>
        <v>129600</v>
      </c>
      <c r="X286" s="35">
        <f t="shared" si="22"/>
        <v>235200</v>
      </c>
      <c r="Y286" s="50">
        <v>0</v>
      </c>
      <c r="Z286" s="50">
        <v>50</v>
      </c>
      <c r="AA286" s="50">
        <v>0</v>
      </c>
      <c r="AB286" s="50">
        <v>0</v>
      </c>
    </row>
    <row r="287" spans="1:28" s="3" customFormat="1" ht="27.75" customHeight="1" x14ac:dyDescent="0.2">
      <c r="A287" s="50"/>
      <c r="B287" s="113" t="s">
        <v>14</v>
      </c>
      <c r="C287" s="50">
        <v>4168</v>
      </c>
      <c r="D287" s="50">
        <v>197</v>
      </c>
      <c r="E287" s="50" t="s">
        <v>1313</v>
      </c>
      <c r="F287" s="50">
        <v>1</v>
      </c>
      <c r="G287" s="50">
        <v>5</v>
      </c>
      <c r="H287" s="50">
        <v>3</v>
      </c>
      <c r="I287" s="50">
        <v>60</v>
      </c>
      <c r="J287" s="35">
        <f t="shared" si="18"/>
        <v>2360</v>
      </c>
      <c r="K287" s="50">
        <v>75</v>
      </c>
      <c r="L287" s="35">
        <f t="shared" si="19"/>
        <v>177000</v>
      </c>
      <c r="M287" s="50">
        <v>1</v>
      </c>
      <c r="N287" s="50"/>
      <c r="O287" s="50"/>
      <c r="P287" s="50"/>
      <c r="Q287" s="50"/>
      <c r="R287" s="50"/>
      <c r="S287" s="50"/>
      <c r="T287" s="35">
        <f t="shared" si="20"/>
        <v>0</v>
      </c>
      <c r="U287" s="50"/>
      <c r="V287" s="50"/>
      <c r="W287" s="35">
        <f t="shared" si="21"/>
        <v>0</v>
      </c>
      <c r="X287" s="35">
        <f t="shared" si="22"/>
        <v>177000</v>
      </c>
      <c r="Y287" s="50">
        <v>0</v>
      </c>
      <c r="Z287" s="50">
        <v>50</v>
      </c>
      <c r="AA287" s="50">
        <v>0</v>
      </c>
      <c r="AB287" s="50">
        <v>0</v>
      </c>
    </row>
    <row r="288" spans="1:28" s="3" customFormat="1" ht="27.75" customHeight="1" x14ac:dyDescent="0.2">
      <c r="A288" s="50"/>
      <c r="B288" s="113" t="s">
        <v>14</v>
      </c>
      <c r="C288" s="50">
        <v>4171</v>
      </c>
      <c r="D288" s="50">
        <v>198</v>
      </c>
      <c r="E288" s="50" t="s">
        <v>1313</v>
      </c>
      <c r="F288" s="50">
        <v>1</v>
      </c>
      <c r="G288" s="50">
        <v>71</v>
      </c>
      <c r="H288" s="50">
        <v>1</v>
      </c>
      <c r="I288" s="50">
        <v>20</v>
      </c>
      <c r="J288" s="35">
        <f t="shared" si="18"/>
        <v>28520</v>
      </c>
      <c r="K288" s="50">
        <v>430</v>
      </c>
      <c r="L288" s="35">
        <f t="shared" si="19"/>
        <v>12263600</v>
      </c>
      <c r="M288" s="50">
        <v>1</v>
      </c>
      <c r="N288" s="50"/>
      <c r="O288" s="50"/>
      <c r="P288" s="50"/>
      <c r="Q288" s="50"/>
      <c r="R288" s="50"/>
      <c r="S288" s="50"/>
      <c r="T288" s="35">
        <f t="shared" si="20"/>
        <v>0</v>
      </c>
      <c r="U288" s="50"/>
      <c r="V288" s="50"/>
      <c r="W288" s="35">
        <f t="shared" si="21"/>
        <v>0</v>
      </c>
      <c r="X288" s="35">
        <f t="shared" si="22"/>
        <v>12263600</v>
      </c>
      <c r="Y288" s="50">
        <v>0</v>
      </c>
      <c r="Z288" s="50">
        <v>50</v>
      </c>
      <c r="AA288" s="50">
        <v>0</v>
      </c>
      <c r="AB288" s="50">
        <v>0</v>
      </c>
    </row>
    <row r="289" spans="1:28" s="3" customFormat="1" ht="27.75" customHeight="1" x14ac:dyDescent="0.2">
      <c r="A289" s="50"/>
      <c r="B289" s="113" t="s">
        <v>14</v>
      </c>
      <c r="C289" s="50">
        <v>3269</v>
      </c>
      <c r="D289" s="50">
        <v>31</v>
      </c>
      <c r="E289" s="50" t="s">
        <v>1313</v>
      </c>
      <c r="F289" s="50">
        <v>1</v>
      </c>
      <c r="G289" s="50">
        <v>16</v>
      </c>
      <c r="H289" s="50">
        <v>3</v>
      </c>
      <c r="I289" s="50">
        <v>8</v>
      </c>
      <c r="J289" s="35">
        <f t="shared" si="18"/>
        <v>6708</v>
      </c>
      <c r="K289" s="50">
        <v>75</v>
      </c>
      <c r="L289" s="35">
        <f t="shared" si="19"/>
        <v>503100</v>
      </c>
      <c r="M289" s="50">
        <v>1</v>
      </c>
      <c r="N289" s="50"/>
      <c r="O289" s="50"/>
      <c r="P289" s="50"/>
      <c r="Q289" s="50"/>
      <c r="R289" s="50"/>
      <c r="S289" s="50"/>
      <c r="T289" s="35">
        <f t="shared" si="20"/>
        <v>0</v>
      </c>
      <c r="U289" s="50"/>
      <c r="V289" s="50"/>
      <c r="W289" s="35">
        <f t="shared" si="21"/>
        <v>0</v>
      </c>
      <c r="X289" s="35">
        <f t="shared" si="22"/>
        <v>503100</v>
      </c>
      <c r="Y289" s="50">
        <v>0</v>
      </c>
      <c r="Z289" s="50">
        <v>50</v>
      </c>
      <c r="AA289" s="50">
        <v>0</v>
      </c>
      <c r="AB289" s="50">
        <v>0</v>
      </c>
    </row>
    <row r="290" spans="1:28" s="3" customFormat="1" ht="27.75" customHeight="1" x14ac:dyDescent="0.2">
      <c r="A290" s="50"/>
      <c r="B290" s="115" t="s">
        <v>1286</v>
      </c>
      <c r="C290" s="50"/>
      <c r="D290" s="50"/>
      <c r="E290" s="50" t="s">
        <v>1314</v>
      </c>
      <c r="F290" s="50">
        <v>2</v>
      </c>
      <c r="G290" s="50"/>
      <c r="H290" s="50"/>
      <c r="I290" s="50"/>
      <c r="J290" s="35">
        <f t="shared" si="18"/>
        <v>0</v>
      </c>
      <c r="K290" s="50"/>
      <c r="L290" s="35">
        <f t="shared" si="19"/>
        <v>0</v>
      </c>
      <c r="M290" s="50">
        <v>2</v>
      </c>
      <c r="N290" s="50" t="s">
        <v>27</v>
      </c>
      <c r="O290" s="50" t="s">
        <v>16</v>
      </c>
      <c r="P290" s="50">
        <v>2</v>
      </c>
      <c r="Q290" s="50">
        <v>169</v>
      </c>
      <c r="R290" s="50"/>
      <c r="S290" s="50">
        <v>6400</v>
      </c>
      <c r="T290" s="35">
        <f t="shared" si="20"/>
        <v>1081600</v>
      </c>
      <c r="U290" s="50">
        <v>20</v>
      </c>
      <c r="V290" s="39">
        <f>T290*75%</f>
        <v>811200</v>
      </c>
      <c r="W290" s="35">
        <f t="shared" si="21"/>
        <v>270400</v>
      </c>
      <c r="X290" s="35">
        <f t="shared" si="22"/>
        <v>270400</v>
      </c>
      <c r="Y290" s="50">
        <v>0</v>
      </c>
      <c r="Z290" s="50">
        <v>0</v>
      </c>
      <c r="AA290" s="50">
        <v>270400</v>
      </c>
      <c r="AB290" s="50">
        <v>0.02</v>
      </c>
    </row>
    <row r="291" spans="1:28" s="3" customFormat="1" ht="27.75" customHeight="1" x14ac:dyDescent="0.2">
      <c r="A291" s="50"/>
      <c r="B291" s="113" t="s">
        <v>14</v>
      </c>
      <c r="C291" s="50">
        <v>1470</v>
      </c>
      <c r="D291" s="50">
        <v>115</v>
      </c>
      <c r="E291" s="50" t="s">
        <v>1314</v>
      </c>
      <c r="F291" s="50">
        <v>1</v>
      </c>
      <c r="G291" s="50">
        <v>16</v>
      </c>
      <c r="H291" s="50">
        <v>3</v>
      </c>
      <c r="I291" s="50">
        <v>82</v>
      </c>
      <c r="J291" s="35">
        <f t="shared" si="18"/>
        <v>6782</v>
      </c>
      <c r="K291" s="50">
        <v>75</v>
      </c>
      <c r="L291" s="35">
        <f t="shared" si="19"/>
        <v>508650</v>
      </c>
      <c r="M291" s="50">
        <v>1</v>
      </c>
      <c r="N291" s="50"/>
      <c r="O291" s="50"/>
      <c r="P291" s="50"/>
      <c r="Q291" s="50"/>
      <c r="R291" s="50"/>
      <c r="S291" s="50"/>
      <c r="T291" s="35">
        <f t="shared" si="20"/>
        <v>0</v>
      </c>
      <c r="U291" s="50"/>
      <c r="V291" s="50"/>
      <c r="W291" s="35">
        <f t="shared" si="21"/>
        <v>0</v>
      </c>
      <c r="X291" s="35">
        <f t="shared" si="22"/>
        <v>508650</v>
      </c>
      <c r="Y291" s="50">
        <v>0</v>
      </c>
      <c r="Z291" s="50">
        <v>50</v>
      </c>
      <c r="AA291" s="50">
        <v>0</v>
      </c>
      <c r="AB291" s="50">
        <v>0</v>
      </c>
    </row>
    <row r="292" spans="1:28" s="3" customFormat="1" ht="27.75" customHeight="1" x14ac:dyDescent="0.2">
      <c r="A292" s="50"/>
      <c r="B292" s="113" t="s">
        <v>14</v>
      </c>
      <c r="C292" s="50">
        <v>3569</v>
      </c>
      <c r="D292" s="50">
        <v>328</v>
      </c>
      <c r="E292" s="50" t="s">
        <v>1314</v>
      </c>
      <c r="F292" s="50">
        <v>1</v>
      </c>
      <c r="G292" s="50">
        <v>2</v>
      </c>
      <c r="H292" s="50">
        <v>1</v>
      </c>
      <c r="I292" s="50">
        <v>62</v>
      </c>
      <c r="J292" s="35">
        <f t="shared" si="18"/>
        <v>962</v>
      </c>
      <c r="K292" s="50">
        <v>400</v>
      </c>
      <c r="L292" s="35">
        <f t="shared" si="19"/>
        <v>384800</v>
      </c>
      <c r="M292" s="50">
        <v>1</v>
      </c>
      <c r="N292" s="50"/>
      <c r="O292" s="50"/>
      <c r="P292" s="50"/>
      <c r="Q292" s="50"/>
      <c r="R292" s="50"/>
      <c r="S292" s="50"/>
      <c r="T292" s="35">
        <f t="shared" si="20"/>
        <v>0</v>
      </c>
      <c r="U292" s="50"/>
      <c r="V292" s="50"/>
      <c r="W292" s="35">
        <f t="shared" si="21"/>
        <v>0</v>
      </c>
      <c r="X292" s="35">
        <f t="shared" si="22"/>
        <v>384800</v>
      </c>
      <c r="Y292" s="50">
        <v>0</v>
      </c>
      <c r="Z292" s="50">
        <v>50</v>
      </c>
      <c r="AA292" s="50">
        <v>0</v>
      </c>
      <c r="AB292" s="50">
        <v>0</v>
      </c>
    </row>
    <row r="293" spans="1:28" s="3" customFormat="1" ht="27.75" customHeight="1" x14ac:dyDescent="0.2">
      <c r="A293" s="50"/>
      <c r="B293" s="113" t="s">
        <v>14</v>
      </c>
      <c r="C293" s="50"/>
      <c r="D293" s="50">
        <v>174</v>
      </c>
      <c r="E293" s="50" t="s">
        <v>1314</v>
      </c>
      <c r="F293" s="50">
        <v>1</v>
      </c>
      <c r="G293" s="50"/>
      <c r="H293" s="50">
        <v>1</v>
      </c>
      <c r="I293" s="50">
        <v>98</v>
      </c>
      <c r="J293" s="35">
        <f t="shared" si="18"/>
        <v>198</v>
      </c>
      <c r="K293" s="50">
        <v>75</v>
      </c>
      <c r="L293" s="35">
        <f t="shared" si="19"/>
        <v>14850</v>
      </c>
      <c r="M293" s="50">
        <v>1</v>
      </c>
      <c r="N293" s="50"/>
      <c r="O293" s="50"/>
      <c r="P293" s="50"/>
      <c r="Q293" s="50"/>
      <c r="R293" s="50"/>
      <c r="S293" s="50"/>
      <c r="T293" s="35">
        <f t="shared" si="20"/>
        <v>0</v>
      </c>
      <c r="U293" s="50"/>
      <c r="V293" s="50"/>
      <c r="W293" s="35">
        <f t="shared" si="21"/>
        <v>0</v>
      </c>
      <c r="X293" s="35">
        <f t="shared" si="22"/>
        <v>14850</v>
      </c>
      <c r="Y293" s="50">
        <v>0</v>
      </c>
      <c r="Z293" s="50">
        <v>50</v>
      </c>
      <c r="AA293" s="50">
        <v>0</v>
      </c>
      <c r="AB293" s="50">
        <v>0</v>
      </c>
    </row>
    <row r="294" spans="1:28" s="3" customFormat="1" ht="27.75" customHeight="1" x14ac:dyDescent="0.2">
      <c r="A294" s="50"/>
      <c r="B294" s="115" t="s">
        <v>1286</v>
      </c>
      <c r="C294" s="50"/>
      <c r="D294" s="50"/>
      <c r="E294" s="50" t="s">
        <v>1315</v>
      </c>
      <c r="F294" s="50">
        <v>2</v>
      </c>
      <c r="G294" s="50"/>
      <c r="H294" s="50"/>
      <c r="I294" s="50"/>
      <c r="J294" s="35">
        <f t="shared" si="18"/>
        <v>0</v>
      </c>
      <c r="K294" s="50"/>
      <c r="L294" s="35">
        <f t="shared" si="19"/>
        <v>0</v>
      </c>
      <c r="M294" s="50">
        <v>2</v>
      </c>
      <c r="N294" s="50" t="s">
        <v>27</v>
      </c>
      <c r="O294" s="50" t="s">
        <v>16</v>
      </c>
      <c r="P294" s="50">
        <v>2</v>
      </c>
      <c r="Q294" s="50">
        <v>184</v>
      </c>
      <c r="R294" s="50"/>
      <c r="S294" s="50">
        <v>6400</v>
      </c>
      <c r="T294" s="35">
        <f t="shared" si="20"/>
        <v>1177600</v>
      </c>
      <c r="U294" s="50">
        <v>30</v>
      </c>
      <c r="V294" s="39">
        <f>T294*85%</f>
        <v>1000960</v>
      </c>
      <c r="W294" s="35">
        <f t="shared" si="21"/>
        <v>176640</v>
      </c>
      <c r="X294" s="35">
        <f t="shared" si="22"/>
        <v>176640</v>
      </c>
      <c r="Y294" s="50">
        <v>0</v>
      </c>
      <c r="Z294" s="50">
        <v>0</v>
      </c>
      <c r="AA294" s="50">
        <v>176640</v>
      </c>
      <c r="AB294" s="50">
        <v>0.02</v>
      </c>
    </row>
    <row r="295" spans="1:28" s="3" customFormat="1" ht="27.75" customHeight="1" x14ac:dyDescent="0.2">
      <c r="A295" s="50"/>
      <c r="B295" s="113" t="s">
        <v>14</v>
      </c>
      <c r="C295" s="50">
        <v>4402</v>
      </c>
      <c r="D295" s="50">
        <v>352</v>
      </c>
      <c r="E295" s="50" t="s">
        <v>1315</v>
      </c>
      <c r="F295" s="50">
        <v>1</v>
      </c>
      <c r="G295" s="50"/>
      <c r="H295" s="50">
        <v>2</v>
      </c>
      <c r="I295" s="50">
        <v>28</v>
      </c>
      <c r="J295" s="35">
        <f t="shared" si="18"/>
        <v>228</v>
      </c>
      <c r="K295" s="50">
        <v>75</v>
      </c>
      <c r="L295" s="35">
        <f t="shared" si="19"/>
        <v>17100</v>
      </c>
      <c r="M295" s="50">
        <v>1</v>
      </c>
      <c r="N295" s="50"/>
      <c r="O295" s="50"/>
      <c r="P295" s="50"/>
      <c r="Q295" s="50"/>
      <c r="R295" s="50"/>
      <c r="S295" s="50"/>
      <c r="T295" s="35">
        <f t="shared" si="20"/>
        <v>0</v>
      </c>
      <c r="U295" s="50"/>
      <c r="V295" s="50"/>
      <c r="W295" s="35">
        <f t="shared" si="21"/>
        <v>0</v>
      </c>
      <c r="X295" s="35">
        <f t="shared" si="22"/>
        <v>17100</v>
      </c>
      <c r="Y295" s="50">
        <v>0</v>
      </c>
      <c r="Z295" s="50">
        <v>50</v>
      </c>
      <c r="AA295" s="50">
        <v>0</v>
      </c>
      <c r="AB295" s="50">
        <v>0</v>
      </c>
    </row>
    <row r="296" spans="1:28" s="3" customFormat="1" ht="27.75" customHeight="1" x14ac:dyDescent="0.2">
      <c r="A296" s="50"/>
      <c r="B296" s="113" t="s">
        <v>14</v>
      </c>
      <c r="C296" s="50">
        <v>4008</v>
      </c>
      <c r="D296" s="50">
        <v>95</v>
      </c>
      <c r="E296" s="50" t="s">
        <v>1315</v>
      </c>
      <c r="F296" s="50">
        <v>1</v>
      </c>
      <c r="G296" s="50">
        <v>6</v>
      </c>
      <c r="H296" s="50">
        <v>1</v>
      </c>
      <c r="I296" s="50">
        <v>35</v>
      </c>
      <c r="J296" s="35">
        <f t="shared" si="18"/>
        <v>2535</v>
      </c>
      <c r="K296" s="50">
        <v>75</v>
      </c>
      <c r="L296" s="35">
        <f t="shared" si="19"/>
        <v>190125</v>
      </c>
      <c r="M296" s="50">
        <v>1</v>
      </c>
      <c r="N296" s="50"/>
      <c r="O296" s="50"/>
      <c r="P296" s="50"/>
      <c r="Q296" s="50"/>
      <c r="R296" s="50"/>
      <c r="S296" s="50"/>
      <c r="T296" s="35">
        <f t="shared" si="20"/>
        <v>0</v>
      </c>
      <c r="U296" s="50"/>
      <c r="V296" s="50"/>
      <c r="W296" s="35">
        <f t="shared" si="21"/>
        <v>0</v>
      </c>
      <c r="X296" s="35">
        <f t="shared" si="22"/>
        <v>190125</v>
      </c>
      <c r="Y296" s="50">
        <v>0</v>
      </c>
      <c r="Z296" s="50">
        <v>50</v>
      </c>
      <c r="AA296" s="50">
        <v>0</v>
      </c>
      <c r="AB296" s="50">
        <v>0</v>
      </c>
    </row>
    <row r="297" spans="1:28" s="3" customFormat="1" ht="27.75" customHeight="1" x14ac:dyDescent="0.2">
      <c r="A297" s="50"/>
      <c r="B297" s="113" t="s">
        <v>14</v>
      </c>
      <c r="C297" s="50">
        <v>3807</v>
      </c>
      <c r="D297" s="50">
        <v>185</v>
      </c>
      <c r="E297" s="50" t="s">
        <v>1315</v>
      </c>
      <c r="F297" s="50">
        <v>1</v>
      </c>
      <c r="G297" s="50">
        <v>9</v>
      </c>
      <c r="H297" s="50"/>
      <c r="I297" s="50">
        <v>8</v>
      </c>
      <c r="J297" s="35">
        <f t="shared" si="18"/>
        <v>3608</v>
      </c>
      <c r="K297" s="50">
        <v>180</v>
      </c>
      <c r="L297" s="35">
        <f t="shared" si="19"/>
        <v>649440</v>
      </c>
      <c r="M297" s="50">
        <v>1</v>
      </c>
      <c r="N297" s="50"/>
      <c r="O297" s="50"/>
      <c r="P297" s="50"/>
      <c r="Q297" s="50"/>
      <c r="R297" s="50"/>
      <c r="S297" s="50"/>
      <c r="T297" s="35">
        <f t="shared" si="20"/>
        <v>0</v>
      </c>
      <c r="U297" s="50"/>
      <c r="V297" s="50"/>
      <c r="W297" s="35">
        <f t="shared" si="21"/>
        <v>0</v>
      </c>
      <c r="X297" s="35">
        <f t="shared" si="22"/>
        <v>649440</v>
      </c>
      <c r="Y297" s="50">
        <v>0</v>
      </c>
      <c r="Z297" s="50">
        <v>50</v>
      </c>
      <c r="AA297" s="50">
        <v>0</v>
      </c>
      <c r="AB297" s="50">
        <v>0</v>
      </c>
    </row>
    <row r="298" spans="1:28" s="3" customFormat="1" ht="27.75" customHeight="1" x14ac:dyDescent="0.2">
      <c r="A298" s="50"/>
      <c r="B298" s="113" t="s">
        <v>24</v>
      </c>
      <c r="C298" s="50"/>
      <c r="D298" s="50"/>
      <c r="E298" s="50" t="s">
        <v>1315</v>
      </c>
      <c r="F298" s="50">
        <v>1</v>
      </c>
      <c r="G298" s="50">
        <v>20</v>
      </c>
      <c r="H298" s="50">
        <v>1</v>
      </c>
      <c r="I298" s="50">
        <v>43</v>
      </c>
      <c r="J298" s="35">
        <f t="shared" si="18"/>
        <v>8143</v>
      </c>
      <c r="K298" s="50">
        <v>75</v>
      </c>
      <c r="L298" s="35">
        <f t="shared" si="19"/>
        <v>610725</v>
      </c>
      <c r="M298" s="50">
        <v>1</v>
      </c>
      <c r="N298" s="50"/>
      <c r="O298" s="50"/>
      <c r="P298" s="50"/>
      <c r="Q298" s="50"/>
      <c r="R298" s="50"/>
      <c r="S298" s="50"/>
      <c r="T298" s="35">
        <f t="shared" si="20"/>
        <v>0</v>
      </c>
      <c r="U298" s="50"/>
      <c r="V298" s="50"/>
      <c r="W298" s="35">
        <f t="shared" si="21"/>
        <v>0</v>
      </c>
      <c r="X298" s="35">
        <f t="shared" si="22"/>
        <v>610725</v>
      </c>
      <c r="Y298" s="50">
        <v>0</v>
      </c>
      <c r="Z298" s="50">
        <v>0</v>
      </c>
      <c r="AA298" s="50">
        <v>610725</v>
      </c>
      <c r="AB298" s="50">
        <v>0.01</v>
      </c>
    </row>
    <row r="299" spans="1:28" s="3" customFormat="1" ht="27.75" customHeight="1" x14ac:dyDescent="0.2">
      <c r="A299" s="50"/>
      <c r="B299" s="113" t="s">
        <v>14</v>
      </c>
      <c r="C299" s="50">
        <v>4823</v>
      </c>
      <c r="D299" s="50">
        <v>343</v>
      </c>
      <c r="E299" s="50" t="s">
        <v>1316</v>
      </c>
      <c r="F299" s="50">
        <v>2</v>
      </c>
      <c r="G299" s="50"/>
      <c r="H299" s="50">
        <v>2</v>
      </c>
      <c r="I299" s="50">
        <v>77</v>
      </c>
      <c r="J299" s="35">
        <f t="shared" si="18"/>
        <v>277</v>
      </c>
      <c r="K299" s="50">
        <v>400</v>
      </c>
      <c r="L299" s="35">
        <f t="shared" si="19"/>
        <v>110800</v>
      </c>
      <c r="M299" s="50">
        <v>2</v>
      </c>
      <c r="N299" s="50" t="s">
        <v>27</v>
      </c>
      <c r="O299" s="50" t="s">
        <v>16</v>
      </c>
      <c r="P299" s="50">
        <v>2</v>
      </c>
      <c r="Q299" s="50">
        <v>201</v>
      </c>
      <c r="R299" s="50"/>
      <c r="S299" s="50">
        <v>6400</v>
      </c>
      <c r="T299" s="35">
        <f t="shared" si="20"/>
        <v>1286400</v>
      </c>
      <c r="U299" s="50">
        <v>20</v>
      </c>
      <c r="V299" s="39">
        <f>T299*75%</f>
        <v>964800</v>
      </c>
      <c r="W299" s="35">
        <f t="shared" si="21"/>
        <v>321600</v>
      </c>
      <c r="X299" s="35">
        <f t="shared" si="22"/>
        <v>432400</v>
      </c>
      <c r="Y299" s="50">
        <v>0</v>
      </c>
      <c r="Z299" s="50">
        <v>50</v>
      </c>
      <c r="AA299" s="50">
        <v>0</v>
      </c>
      <c r="AB299" s="50">
        <v>0</v>
      </c>
    </row>
    <row r="300" spans="1:28" s="3" customFormat="1" ht="27.75" customHeight="1" x14ac:dyDescent="0.2">
      <c r="A300" s="50"/>
      <c r="B300" s="113" t="s">
        <v>14</v>
      </c>
      <c r="C300" s="50">
        <v>3177</v>
      </c>
      <c r="D300" s="50">
        <v>143</v>
      </c>
      <c r="E300" s="50" t="s">
        <v>1316</v>
      </c>
      <c r="F300" s="50">
        <v>1</v>
      </c>
      <c r="G300" s="50">
        <v>19</v>
      </c>
      <c r="H300" s="50">
        <v>2</v>
      </c>
      <c r="I300" s="50">
        <v>43</v>
      </c>
      <c r="J300" s="35">
        <f t="shared" si="18"/>
        <v>7843</v>
      </c>
      <c r="K300" s="50">
        <v>75</v>
      </c>
      <c r="L300" s="35">
        <f t="shared" si="19"/>
        <v>588225</v>
      </c>
      <c r="M300" s="50">
        <v>1</v>
      </c>
      <c r="N300" s="50"/>
      <c r="O300" s="50"/>
      <c r="P300" s="50"/>
      <c r="Q300" s="50"/>
      <c r="R300" s="50"/>
      <c r="S300" s="50"/>
      <c r="T300" s="35">
        <f t="shared" si="20"/>
        <v>0</v>
      </c>
      <c r="U300" s="50"/>
      <c r="V300" s="50"/>
      <c r="W300" s="35">
        <f t="shared" si="21"/>
        <v>0</v>
      </c>
      <c r="X300" s="35">
        <f t="shared" si="22"/>
        <v>588225</v>
      </c>
      <c r="Y300" s="50">
        <v>0</v>
      </c>
      <c r="Z300" s="50">
        <v>50</v>
      </c>
      <c r="AA300" s="50">
        <v>0</v>
      </c>
      <c r="AB300" s="50">
        <v>0</v>
      </c>
    </row>
    <row r="301" spans="1:28" s="3" customFormat="1" ht="27.75" customHeight="1" x14ac:dyDescent="0.2">
      <c r="A301" s="50"/>
      <c r="B301" s="116" t="s">
        <v>14</v>
      </c>
      <c r="C301" s="50">
        <v>5778</v>
      </c>
      <c r="D301" s="50">
        <v>104</v>
      </c>
      <c r="E301" s="50" t="s">
        <v>1318</v>
      </c>
      <c r="F301" s="50">
        <v>2</v>
      </c>
      <c r="G301" s="50"/>
      <c r="H301" s="50">
        <v>2</v>
      </c>
      <c r="I301" s="50">
        <v>78</v>
      </c>
      <c r="J301" s="35">
        <f t="shared" si="18"/>
        <v>278</v>
      </c>
      <c r="K301" s="50">
        <v>400</v>
      </c>
      <c r="L301" s="35">
        <f t="shared" ref="L301:L350" si="23">J301*K301</f>
        <v>111200</v>
      </c>
      <c r="M301" s="50">
        <v>2</v>
      </c>
      <c r="N301" s="50" t="s">
        <v>27</v>
      </c>
      <c r="O301" s="50" t="s">
        <v>55</v>
      </c>
      <c r="P301" s="50">
        <v>2</v>
      </c>
      <c r="Q301" s="50">
        <v>54</v>
      </c>
      <c r="R301" s="50"/>
      <c r="S301" s="50">
        <v>6400</v>
      </c>
      <c r="T301" s="35">
        <f t="shared" si="20"/>
        <v>345600</v>
      </c>
      <c r="U301" s="50">
        <v>10</v>
      </c>
      <c r="V301" s="39">
        <f>T301*10%</f>
        <v>34560</v>
      </c>
      <c r="W301" s="35">
        <f t="shared" si="21"/>
        <v>311040</v>
      </c>
      <c r="X301" s="35">
        <f t="shared" si="22"/>
        <v>422240</v>
      </c>
      <c r="Y301" s="50">
        <v>0</v>
      </c>
      <c r="Z301" s="50">
        <v>50</v>
      </c>
      <c r="AA301" s="50">
        <v>0</v>
      </c>
      <c r="AB301" s="50">
        <v>0</v>
      </c>
    </row>
    <row r="302" spans="1:28" s="3" customFormat="1" ht="27.75" customHeight="1" x14ac:dyDescent="0.2">
      <c r="A302" s="50"/>
      <c r="B302" s="116" t="s">
        <v>14</v>
      </c>
      <c r="C302" s="50">
        <v>1460</v>
      </c>
      <c r="D302" s="50">
        <v>92</v>
      </c>
      <c r="E302" s="50" t="s">
        <v>1318</v>
      </c>
      <c r="F302" s="50">
        <v>1</v>
      </c>
      <c r="G302" s="50">
        <v>12</v>
      </c>
      <c r="H302" s="50">
        <v>1</v>
      </c>
      <c r="I302" s="50">
        <v>76</v>
      </c>
      <c r="J302" s="35">
        <f t="shared" ref="J302:J350" si="24">G302*400+H302*100+I302</f>
        <v>4976</v>
      </c>
      <c r="K302" s="50">
        <v>200</v>
      </c>
      <c r="L302" s="35">
        <f t="shared" si="23"/>
        <v>995200</v>
      </c>
      <c r="M302" s="50">
        <v>1</v>
      </c>
      <c r="N302" s="50"/>
      <c r="O302" s="50"/>
      <c r="P302" s="50"/>
      <c r="Q302" s="50"/>
      <c r="R302" s="50"/>
      <c r="S302" s="50"/>
      <c r="T302" s="35">
        <f t="shared" si="20"/>
        <v>0</v>
      </c>
      <c r="U302" s="50"/>
      <c r="V302" s="50"/>
      <c r="W302" s="35">
        <f t="shared" si="21"/>
        <v>0</v>
      </c>
      <c r="X302" s="35">
        <f t="shared" si="22"/>
        <v>995200</v>
      </c>
      <c r="Y302" s="50">
        <v>0</v>
      </c>
      <c r="Z302" s="50">
        <v>50</v>
      </c>
      <c r="AA302" s="50">
        <v>0</v>
      </c>
      <c r="AB302" s="50">
        <v>0</v>
      </c>
    </row>
    <row r="303" spans="1:28" s="3" customFormat="1" ht="27.75" customHeight="1" x14ac:dyDescent="0.2">
      <c r="A303" s="50"/>
      <c r="B303" s="116" t="s">
        <v>14</v>
      </c>
      <c r="C303" s="50">
        <v>1312</v>
      </c>
      <c r="D303" s="50">
        <v>152</v>
      </c>
      <c r="E303" s="50" t="s">
        <v>1318</v>
      </c>
      <c r="F303" s="50">
        <v>1</v>
      </c>
      <c r="G303" s="50">
        <v>6</v>
      </c>
      <c r="H303" s="50">
        <v>2</v>
      </c>
      <c r="I303" s="50">
        <v>93</v>
      </c>
      <c r="J303" s="35">
        <f t="shared" si="24"/>
        <v>2693</v>
      </c>
      <c r="K303" s="50">
        <v>100</v>
      </c>
      <c r="L303" s="35">
        <f t="shared" si="23"/>
        <v>269300</v>
      </c>
      <c r="M303" s="50">
        <v>1</v>
      </c>
      <c r="N303" s="50"/>
      <c r="O303" s="50"/>
      <c r="P303" s="50"/>
      <c r="Q303" s="50"/>
      <c r="R303" s="50"/>
      <c r="S303" s="50"/>
      <c r="T303" s="35">
        <f t="shared" ref="T303:T351" si="25">Q303*S303</f>
        <v>0</v>
      </c>
      <c r="U303" s="50"/>
      <c r="V303" s="50"/>
      <c r="W303" s="35">
        <f t="shared" si="21"/>
        <v>0</v>
      </c>
      <c r="X303" s="35">
        <f t="shared" ref="X303:X351" si="26">L303+W303</f>
        <v>269300</v>
      </c>
      <c r="Y303" s="50">
        <v>0</v>
      </c>
      <c r="Z303" s="50">
        <v>50</v>
      </c>
      <c r="AA303" s="50">
        <v>0</v>
      </c>
      <c r="AB303" s="50">
        <v>0</v>
      </c>
    </row>
    <row r="304" spans="1:28" s="3" customFormat="1" ht="27.75" customHeight="1" x14ac:dyDescent="0.2">
      <c r="A304" s="50"/>
      <c r="B304" s="116" t="s">
        <v>338</v>
      </c>
      <c r="C304" s="50"/>
      <c r="D304" s="50"/>
      <c r="E304" s="50" t="s">
        <v>1318</v>
      </c>
      <c r="F304" s="50">
        <v>1</v>
      </c>
      <c r="G304" s="50">
        <v>24</v>
      </c>
      <c r="H304" s="50"/>
      <c r="I304" s="50"/>
      <c r="J304" s="35">
        <f t="shared" si="24"/>
        <v>9600</v>
      </c>
      <c r="K304" s="50">
        <v>75</v>
      </c>
      <c r="L304" s="35">
        <f t="shared" si="23"/>
        <v>720000</v>
      </c>
      <c r="M304" s="50">
        <v>1</v>
      </c>
      <c r="N304" s="50"/>
      <c r="O304" s="50"/>
      <c r="P304" s="50"/>
      <c r="Q304" s="50"/>
      <c r="R304" s="50"/>
      <c r="S304" s="50"/>
      <c r="T304" s="35">
        <f t="shared" si="25"/>
        <v>0</v>
      </c>
      <c r="U304" s="50"/>
      <c r="V304" s="50"/>
      <c r="W304" s="35">
        <f t="shared" ref="W304:W352" si="27">T304-V304</f>
        <v>0</v>
      </c>
      <c r="X304" s="35">
        <f t="shared" si="26"/>
        <v>720000</v>
      </c>
      <c r="Y304" s="50">
        <v>0</v>
      </c>
      <c r="Z304" s="50">
        <v>0</v>
      </c>
      <c r="AA304" s="50">
        <v>720000</v>
      </c>
      <c r="AB304" s="50">
        <v>0.01</v>
      </c>
    </row>
    <row r="305" spans="1:28" s="3" customFormat="1" ht="27.75" customHeight="1" x14ac:dyDescent="0.2">
      <c r="A305" s="50"/>
      <c r="B305" s="116" t="s">
        <v>14</v>
      </c>
      <c r="C305" s="50">
        <v>4280</v>
      </c>
      <c r="D305" s="50">
        <v>350</v>
      </c>
      <c r="E305" s="50" t="s">
        <v>1318</v>
      </c>
      <c r="F305" s="50">
        <v>1</v>
      </c>
      <c r="G305" s="50"/>
      <c r="H305" s="50">
        <v>2</v>
      </c>
      <c r="I305" s="50">
        <v>17</v>
      </c>
      <c r="J305" s="35">
        <f t="shared" si="24"/>
        <v>217</v>
      </c>
      <c r="K305" s="50">
        <v>100</v>
      </c>
      <c r="L305" s="35">
        <f t="shared" si="23"/>
        <v>21700</v>
      </c>
      <c r="M305" s="50">
        <v>1</v>
      </c>
      <c r="N305" s="50"/>
      <c r="O305" s="50"/>
      <c r="P305" s="50"/>
      <c r="Q305" s="50"/>
      <c r="R305" s="50"/>
      <c r="S305" s="50"/>
      <c r="T305" s="35">
        <f t="shared" si="25"/>
        <v>0</v>
      </c>
      <c r="U305" s="50"/>
      <c r="V305" s="50"/>
      <c r="W305" s="35">
        <f t="shared" si="27"/>
        <v>0</v>
      </c>
      <c r="X305" s="35">
        <f t="shared" si="26"/>
        <v>21700</v>
      </c>
      <c r="Y305" s="50">
        <v>0</v>
      </c>
      <c r="Z305" s="50">
        <v>50</v>
      </c>
      <c r="AA305" s="50">
        <v>0</v>
      </c>
      <c r="AB305" s="50">
        <v>0</v>
      </c>
    </row>
    <row r="306" spans="1:28" s="3" customFormat="1" ht="27.75" customHeight="1" x14ac:dyDescent="0.2">
      <c r="A306" s="50"/>
      <c r="B306" s="116" t="s">
        <v>14</v>
      </c>
      <c r="C306" s="50">
        <v>4281</v>
      </c>
      <c r="D306" s="50">
        <v>351</v>
      </c>
      <c r="E306" s="50" t="s">
        <v>1318</v>
      </c>
      <c r="F306" s="50">
        <v>1</v>
      </c>
      <c r="G306" s="50"/>
      <c r="H306" s="50">
        <v>2</v>
      </c>
      <c r="I306" s="50">
        <v>30</v>
      </c>
      <c r="J306" s="35">
        <f t="shared" si="24"/>
        <v>230</v>
      </c>
      <c r="K306" s="50">
        <v>75</v>
      </c>
      <c r="L306" s="35">
        <f t="shared" si="23"/>
        <v>17250</v>
      </c>
      <c r="M306" s="50">
        <v>1</v>
      </c>
      <c r="N306" s="50"/>
      <c r="O306" s="50"/>
      <c r="P306" s="50"/>
      <c r="Q306" s="50"/>
      <c r="R306" s="50"/>
      <c r="S306" s="50"/>
      <c r="T306" s="35">
        <f t="shared" si="25"/>
        <v>0</v>
      </c>
      <c r="U306" s="50"/>
      <c r="V306" s="50"/>
      <c r="W306" s="35">
        <f t="shared" si="27"/>
        <v>0</v>
      </c>
      <c r="X306" s="35">
        <f t="shared" si="26"/>
        <v>17250</v>
      </c>
      <c r="Y306" s="50">
        <v>0</v>
      </c>
      <c r="Z306" s="50">
        <v>50</v>
      </c>
      <c r="AA306" s="50">
        <v>0</v>
      </c>
      <c r="AB306" s="50">
        <v>0</v>
      </c>
    </row>
    <row r="307" spans="1:28" s="3" customFormat="1" ht="27.75" customHeight="1" x14ac:dyDescent="0.2">
      <c r="A307" s="50"/>
      <c r="B307" s="116" t="s">
        <v>14</v>
      </c>
      <c r="C307" s="50">
        <v>1361</v>
      </c>
      <c r="D307" s="50">
        <v>124</v>
      </c>
      <c r="E307" s="50" t="s">
        <v>1319</v>
      </c>
      <c r="F307" s="50">
        <v>2</v>
      </c>
      <c r="G307" s="50">
        <v>4</v>
      </c>
      <c r="H307" s="50">
        <v>3</v>
      </c>
      <c r="I307" s="50">
        <v>3</v>
      </c>
      <c r="J307" s="35">
        <f t="shared" si="24"/>
        <v>1903</v>
      </c>
      <c r="K307" s="50">
        <v>300</v>
      </c>
      <c r="L307" s="35">
        <f t="shared" si="23"/>
        <v>570900</v>
      </c>
      <c r="M307" s="50">
        <v>2</v>
      </c>
      <c r="N307" s="50" t="s">
        <v>27</v>
      </c>
      <c r="O307" s="50" t="s">
        <v>16</v>
      </c>
      <c r="P307" s="50">
        <v>2</v>
      </c>
      <c r="Q307" s="50">
        <v>151</v>
      </c>
      <c r="R307" s="50"/>
      <c r="S307" s="50">
        <v>6400</v>
      </c>
      <c r="T307" s="35">
        <f t="shared" si="25"/>
        <v>966400</v>
      </c>
      <c r="U307" s="50">
        <v>30</v>
      </c>
      <c r="V307" s="39">
        <f>T307*85%</f>
        <v>821440</v>
      </c>
      <c r="W307" s="35">
        <f t="shared" si="27"/>
        <v>144960</v>
      </c>
      <c r="X307" s="35">
        <f t="shared" si="26"/>
        <v>715860</v>
      </c>
      <c r="Y307" s="50">
        <v>0</v>
      </c>
      <c r="Z307" s="50">
        <v>50</v>
      </c>
      <c r="AA307" s="50">
        <v>0</v>
      </c>
      <c r="AB307" s="50">
        <v>0</v>
      </c>
    </row>
    <row r="308" spans="1:28" s="3" customFormat="1" ht="27.75" customHeight="1" x14ac:dyDescent="0.2">
      <c r="A308" s="50"/>
      <c r="B308" s="116" t="s">
        <v>14</v>
      </c>
      <c r="C308" s="50">
        <v>1318</v>
      </c>
      <c r="D308" s="50">
        <v>125</v>
      </c>
      <c r="E308" s="50" t="s">
        <v>1319</v>
      </c>
      <c r="F308" s="50">
        <v>1</v>
      </c>
      <c r="G308" s="50">
        <v>6</v>
      </c>
      <c r="H308" s="50">
        <v>1</v>
      </c>
      <c r="I308" s="50">
        <v>66</v>
      </c>
      <c r="J308" s="35">
        <f t="shared" si="24"/>
        <v>2566</v>
      </c>
      <c r="K308" s="50">
        <v>100</v>
      </c>
      <c r="L308" s="35">
        <f t="shared" si="23"/>
        <v>256600</v>
      </c>
      <c r="M308" s="50">
        <v>1</v>
      </c>
      <c r="N308" s="50"/>
      <c r="O308" s="50"/>
      <c r="P308" s="50"/>
      <c r="Q308" s="50"/>
      <c r="R308" s="50"/>
      <c r="S308" s="50"/>
      <c r="T308" s="35">
        <f t="shared" si="25"/>
        <v>0</v>
      </c>
      <c r="U308" s="50"/>
      <c r="V308" s="50"/>
      <c r="W308" s="35">
        <f t="shared" si="27"/>
        <v>0</v>
      </c>
      <c r="X308" s="35">
        <f t="shared" si="26"/>
        <v>256600</v>
      </c>
      <c r="Y308" s="50">
        <v>0</v>
      </c>
      <c r="Z308" s="50">
        <v>50</v>
      </c>
      <c r="AA308" s="50">
        <v>0</v>
      </c>
      <c r="AB308" s="50">
        <v>0</v>
      </c>
    </row>
    <row r="309" spans="1:28" s="3" customFormat="1" ht="27.75" customHeight="1" x14ac:dyDescent="0.2">
      <c r="A309" s="50"/>
      <c r="B309" s="116" t="s">
        <v>14</v>
      </c>
      <c r="C309" s="50">
        <v>1317</v>
      </c>
      <c r="D309" s="50">
        <v>117</v>
      </c>
      <c r="E309" s="50" t="s">
        <v>1319</v>
      </c>
      <c r="F309" s="50">
        <v>1</v>
      </c>
      <c r="G309" s="50">
        <v>6</v>
      </c>
      <c r="H309" s="50">
        <v>3</v>
      </c>
      <c r="I309" s="50">
        <v>6</v>
      </c>
      <c r="J309" s="35">
        <f t="shared" si="24"/>
        <v>2706</v>
      </c>
      <c r="K309" s="50">
        <v>75</v>
      </c>
      <c r="L309" s="35">
        <f t="shared" si="23"/>
        <v>202950</v>
      </c>
      <c r="M309" s="50">
        <v>1</v>
      </c>
      <c r="N309" s="50"/>
      <c r="O309" s="50"/>
      <c r="P309" s="50"/>
      <c r="Q309" s="50"/>
      <c r="R309" s="50"/>
      <c r="S309" s="50"/>
      <c r="T309" s="35">
        <f t="shared" si="25"/>
        <v>0</v>
      </c>
      <c r="U309" s="50"/>
      <c r="V309" s="50"/>
      <c r="W309" s="35">
        <f t="shared" si="27"/>
        <v>0</v>
      </c>
      <c r="X309" s="35">
        <f t="shared" si="26"/>
        <v>202950</v>
      </c>
      <c r="Y309" s="50">
        <v>0</v>
      </c>
      <c r="Z309" s="50">
        <v>50</v>
      </c>
      <c r="AA309" s="50">
        <v>0</v>
      </c>
      <c r="AB309" s="50">
        <v>0</v>
      </c>
    </row>
    <row r="310" spans="1:28" s="3" customFormat="1" ht="27.75" customHeight="1" x14ac:dyDescent="0.2">
      <c r="A310" s="50"/>
      <c r="B310" s="116" t="s">
        <v>45</v>
      </c>
      <c r="C310" s="50">
        <v>1826</v>
      </c>
      <c r="D310" s="50">
        <v>249</v>
      </c>
      <c r="E310" s="50" t="s">
        <v>1319</v>
      </c>
      <c r="F310" s="50">
        <v>1</v>
      </c>
      <c r="G310" s="50">
        <v>9</v>
      </c>
      <c r="H310" s="50">
        <v>1</v>
      </c>
      <c r="I310" s="50">
        <v>63</v>
      </c>
      <c r="J310" s="35">
        <f t="shared" si="24"/>
        <v>3763</v>
      </c>
      <c r="K310" s="50">
        <v>75</v>
      </c>
      <c r="L310" s="35">
        <f t="shared" si="23"/>
        <v>282225</v>
      </c>
      <c r="M310" s="50">
        <v>1</v>
      </c>
      <c r="N310" s="50"/>
      <c r="O310" s="50"/>
      <c r="P310" s="50"/>
      <c r="Q310" s="50"/>
      <c r="R310" s="50"/>
      <c r="S310" s="50"/>
      <c r="T310" s="35">
        <f t="shared" si="25"/>
        <v>0</v>
      </c>
      <c r="U310" s="50"/>
      <c r="V310" s="50"/>
      <c r="W310" s="35">
        <f t="shared" si="27"/>
        <v>0</v>
      </c>
      <c r="X310" s="35">
        <f t="shared" si="26"/>
        <v>282225</v>
      </c>
      <c r="Y310" s="50">
        <v>0</v>
      </c>
      <c r="Z310" s="50">
        <v>0</v>
      </c>
      <c r="AA310" s="50">
        <v>282225</v>
      </c>
      <c r="AB310" s="50">
        <v>0.01</v>
      </c>
    </row>
    <row r="311" spans="1:28" s="3" customFormat="1" ht="27.75" customHeight="1" x14ac:dyDescent="0.2">
      <c r="A311" s="50"/>
      <c r="B311" s="116" t="s">
        <v>14</v>
      </c>
      <c r="C311" s="50">
        <v>958</v>
      </c>
      <c r="D311" s="50">
        <v>74</v>
      </c>
      <c r="E311" s="50" t="s">
        <v>1320</v>
      </c>
      <c r="F311" s="50">
        <v>2</v>
      </c>
      <c r="G311" s="50">
        <v>1</v>
      </c>
      <c r="H311" s="50"/>
      <c r="I311" s="50">
        <v>23</v>
      </c>
      <c r="J311" s="35">
        <f t="shared" si="24"/>
        <v>423</v>
      </c>
      <c r="K311" s="50">
        <v>400</v>
      </c>
      <c r="L311" s="35">
        <f t="shared" si="23"/>
        <v>169200</v>
      </c>
      <c r="M311" s="50">
        <v>2</v>
      </c>
      <c r="N311" s="50" t="s">
        <v>27</v>
      </c>
      <c r="O311" s="50" t="s">
        <v>16</v>
      </c>
      <c r="P311" s="50">
        <v>2</v>
      </c>
      <c r="Q311" s="50">
        <v>154</v>
      </c>
      <c r="R311" s="50"/>
      <c r="S311" s="50">
        <v>6400</v>
      </c>
      <c r="T311" s="35">
        <f t="shared" si="25"/>
        <v>985600</v>
      </c>
      <c r="U311" s="50">
        <v>30</v>
      </c>
      <c r="V311" s="39">
        <f>T311*85%</f>
        <v>837760</v>
      </c>
      <c r="W311" s="35">
        <f t="shared" si="27"/>
        <v>147840</v>
      </c>
      <c r="X311" s="35">
        <f t="shared" si="26"/>
        <v>317040</v>
      </c>
      <c r="Y311" s="50">
        <v>0</v>
      </c>
      <c r="Z311" s="50">
        <v>50</v>
      </c>
      <c r="AA311" s="50">
        <v>0</v>
      </c>
      <c r="AB311" s="50">
        <v>0</v>
      </c>
    </row>
    <row r="312" spans="1:28" s="3" customFormat="1" ht="27.75" customHeight="1" x14ac:dyDescent="0.2">
      <c r="A312" s="50"/>
      <c r="B312" s="116" t="s">
        <v>14</v>
      </c>
      <c r="C312" s="50">
        <v>3188</v>
      </c>
      <c r="D312" s="50">
        <v>159</v>
      </c>
      <c r="E312" s="50" t="s">
        <v>1320</v>
      </c>
      <c r="F312" s="50">
        <v>1</v>
      </c>
      <c r="G312" s="50">
        <v>18</v>
      </c>
      <c r="H312" s="50">
        <v>3</v>
      </c>
      <c r="I312" s="50">
        <v>95</v>
      </c>
      <c r="J312" s="35">
        <f t="shared" si="24"/>
        <v>7595</v>
      </c>
      <c r="K312" s="50">
        <v>140</v>
      </c>
      <c r="L312" s="35">
        <f t="shared" si="23"/>
        <v>1063300</v>
      </c>
      <c r="M312" s="50">
        <v>1</v>
      </c>
      <c r="N312" s="50"/>
      <c r="O312" s="50"/>
      <c r="P312" s="50"/>
      <c r="Q312" s="50"/>
      <c r="R312" s="50"/>
      <c r="S312" s="50"/>
      <c r="T312" s="35">
        <f t="shared" si="25"/>
        <v>0</v>
      </c>
      <c r="U312" s="50"/>
      <c r="V312" s="50"/>
      <c r="W312" s="35">
        <f t="shared" si="27"/>
        <v>0</v>
      </c>
      <c r="X312" s="35">
        <f t="shared" si="26"/>
        <v>1063300</v>
      </c>
      <c r="Y312" s="50">
        <v>0</v>
      </c>
      <c r="Z312" s="50">
        <v>50</v>
      </c>
      <c r="AA312" s="50">
        <v>0</v>
      </c>
      <c r="AB312" s="50">
        <v>0</v>
      </c>
    </row>
    <row r="313" spans="1:28" s="3" customFormat="1" ht="27.75" customHeight="1" x14ac:dyDescent="0.2">
      <c r="A313" s="50"/>
      <c r="B313" s="116" t="s">
        <v>24</v>
      </c>
      <c r="C313" s="50"/>
      <c r="D313" s="50"/>
      <c r="E313" s="50" t="s">
        <v>1320</v>
      </c>
      <c r="F313" s="50">
        <v>1</v>
      </c>
      <c r="G313" s="50">
        <v>12</v>
      </c>
      <c r="H313" s="50"/>
      <c r="I313" s="50"/>
      <c r="J313" s="35">
        <f t="shared" si="24"/>
        <v>4800</v>
      </c>
      <c r="K313" s="50">
        <v>75</v>
      </c>
      <c r="L313" s="35">
        <f t="shared" si="23"/>
        <v>360000</v>
      </c>
      <c r="M313" s="50">
        <v>1</v>
      </c>
      <c r="N313" s="50"/>
      <c r="O313" s="50"/>
      <c r="P313" s="50"/>
      <c r="Q313" s="50"/>
      <c r="R313" s="50"/>
      <c r="S313" s="50"/>
      <c r="T313" s="35">
        <f t="shared" si="25"/>
        <v>0</v>
      </c>
      <c r="U313" s="50"/>
      <c r="V313" s="50"/>
      <c r="W313" s="35">
        <f t="shared" si="27"/>
        <v>0</v>
      </c>
      <c r="X313" s="35">
        <f t="shared" si="26"/>
        <v>360000</v>
      </c>
      <c r="Y313" s="50">
        <v>0</v>
      </c>
      <c r="Z313" s="50">
        <v>0</v>
      </c>
      <c r="AA313" s="50">
        <v>360000</v>
      </c>
      <c r="AB313" s="50">
        <v>0.01</v>
      </c>
    </row>
    <row r="314" spans="1:28" s="3" customFormat="1" ht="27.75" customHeight="1" x14ac:dyDescent="0.2">
      <c r="A314" s="50"/>
      <c r="B314" s="116" t="s">
        <v>1321</v>
      </c>
      <c r="C314" s="50"/>
      <c r="D314" s="50"/>
      <c r="E314" s="50" t="s">
        <v>1322</v>
      </c>
      <c r="F314" s="50">
        <v>2</v>
      </c>
      <c r="G314" s="50"/>
      <c r="H314" s="50"/>
      <c r="I314" s="50"/>
      <c r="J314" s="35">
        <f t="shared" si="24"/>
        <v>0</v>
      </c>
      <c r="K314" s="50"/>
      <c r="L314" s="35">
        <f t="shared" si="23"/>
        <v>0</v>
      </c>
      <c r="M314" s="50">
        <v>2</v>
      </c>
      <c r="N314" s="50" t="s">
        <v>27</v>
      </c>
      <c r="O314" s="50" t="s">
        <v>55</v>
      </c>
      <c r="P314" s="50">
        <v>2</v>
      </c>
      <c r="Q314" s="50">
        <v>54</v>
      </c>
      <c r="R314" s="50"/>
      <c r="S314" s="50">
        <v>6400</v>
      </c>
      <c r="T314" s="35">
        <f t="shared" si="25"/>
        <v>345600</v>
      </c>
      <c r="U314" s="50">
        <v>15</v>
      </c>
      <c r="V314" s="39">
        <f>T314*20%</f>
        <v>69120</v>
      </c>
      <c r="W314" s="35">
        <f t="shared" si="27"/>
        <v>276480</v>
      </c>
      <c r="X314" s="35">
        <f t="shared" si="26"/>
        <v>276480</v>
      </c>
      <c r="Y314" s="50">
        <v>0</v>
      </c>
      <c r="Z314" s="50">
        <v>0</v>
      </c>
      <c r="AA314" s="50">
        <v>276480</v>
      </c>
      <c r="AB314" s="50">
        <v>0.02</v>
      </c>
    </row>
    <row r="315" spans="1:28" s="3" customFormat="1" ht="27.75" customHeight="1" x14ac:dyDescent="0.2">
      <c r="A315" s="50"/>
      <c r="B315" s="116" t="s">
        <v>24</v>
      </c>
      <c r="C315" s="50"/>
      <c r="D315" s="50"/>
      <c r="E315" s="50" t="s">
        <v>1322</v>
      </c>
      <c r="F315" s="50">
        <v>1</v>
      </c>
      <c r="G315" s="50">
        <v>12</v>
      </c>
      <c r="H315" s="50"/>
      <c r="I315" s="50"/>
      <c r="J315" s="35">
        <f t="shared" si="24"/>
        <v>4800</v>
      </c>
      <c r="K315" s="50">
        <v>75</v>
      </c>
      <c r="L315" s="35">
        <f t="shared" si="23"/>
        <v>360000</v>
      </c>
      <c r="M315" s="50"/>
      <c r="N315" s="50"/>
      <c r="O315" s="50"/>
      <c r="P315" s="50"/>
      <c r="Q315" s="50"/>
      <c r="R315" s="50"/>
      <c r="S315" s="50"/>
      <c r="T315" s="35">
        <f t="shared" si="25"/>
        <v>0</v>
      </c>
      <c r="U315" s="50"/>
      <c r="V315" s="50"/>
      <c r="W315" s="35">
        <f t="shared" si="27"/>
        <v>0</v>
      </c>
      <c r="X315" s="35">
        <f t="shared" si="26"/>
        <v>360000</v>
      </c>
      <c r="Y315" s="50">
        <v>0</v>
      </c>
      <c r="Z315" s="50">
        <v>0</v>
      </c>
      <c r="AA315" s="50">
        <v>360000</v>
      </c>
      <c r="AB315" s="50">
        <v>0.01</v>
      </c>
    </row>
    <row r="316" spans="1:28" s="3" customFormat="1" ht="27.75" customHeight="1" x14ac:dyDescent="0.2">
      <c r="A316" s="50"/>
      <c r="B316" s="116" t="s">
        <v>14</v>
      </c>
      <c r="C316" s="50">
        <v>923</v>
      </c>
      <c r="D316" s="50">
        <v>37</v>
      </c>
      <c r="E316" s="50" t="s">
        <v>1323</v>
      </c>
      <c r="F316" s="50">
        <v>2</v>
      </c>
      <c r="G316" s="50"/>
      <c r="H316" s="50">
        <v>1</v>
      </c>
      <c r="I316" s="50">
        <v>19</v>
      </c>
      <c r="J316" s="35">
        <f t="shared" si="24"/>
        <v>119</v>
      </c>
      <c r="K316" s="50">
        <v>400</v>
      </c>
      <c r="L316" s="35">
        <f t="shared" si="23"/>
        <v>47600</v>
      </c>
      <c r="M316" s="50">
        <v>2</v>
      </c>
      <c r="N316" s="50" t="s">
        <v>27</v>
      </c>
      <c r="O316" s="50" t="s">
        <v>16</v>
      </c>
      <c r="P316" s="50">
        <v>2</v>
      </c>
      <c r="Q316" s="50">
        <v>108</v>
      </c>
      <c r="R316" s="50"/>
      <c r="S316" s="50">
        <v>6400</v>
      </c>
      <c r="T316" s="35">
        <f t="shared" si="25"/>
        <v>691200</v>
      </c>
      <c r="U316" s="50">
        <v>20</v>
      </c>
      <c r="V316" s="39">
        <f>T316*75%</f>
        <v>518400</v>
      </c>
      <c r="W316" s="35">
        <f t="shared" si="27"/>
        <v>172800</v>
      </c>
      <c r="X316" s="35">
        <f t="shared" si="26"/>
        <v>220400</v>
      </c>
      <c r="Y316" s="50">
        <v>0</v>
      </c>
      <c r="Z316" s="50">
        <v>50</v>
      </c>
      <c r="AA316" s="50">
        <v>0</v>
      </c>
      <c r="AB316" s="50">
        <v>0</v>
      </c>
    </row>
    <row r="317" spans="1:28" s="3" customFormat="1" ht="27.75" customHeight="1" x14ac:dyDescent="0.2">
      <c r="A317" s="50"/>
      <c r="B317" s="116" t="s">
        <v>14</v>
      </c>
      <c r="C317" s="50">
        <v>903</v>
      </c>
      <c r="D317" s="50">
        <v>17</v>
      </c>
      <c r="E317" s="50" t="s">
        <v>1323</v>
      </c>
      <c r="F317" s="50">
        <v>1</v>
      </c>
      <c r="G317" s="50"/>
      <c r="H317" s="50">
        <v>2</v>
      </c>
      <c r="I317" s="50">
        <v>29</v>
      </c>
      <c r="J317" s="35">
        <f t="shared" si="24"/>
        <v>229</v>
      </c>
      <c r="K317" s="50">
        <v>75</v>
      </c>
      <c r="L317" s="35">
        <f t="shared" si="23"/>
        <v>17175</v>
      </c>
      <c r="M317" s="50">
        <v>1</v>
      </c>
      <c r="N317" s="50"/>
      <c r="O317" s="50"/>
      <c r="P317" s="50"/>
      <c r="Q317" s="50"/>
      <c r="R317" s="50"/>
      <c r="S317" s="50"/>
      <c r="T317" s="35">
        <f t="shared" si="25"/>
        <v>0</v>
      </c>
      <c r="U317" s="50"/>
      <c r="V317" s="50"/>
      <c r="W317" s="35">
        <f t="shared" si="27"/>
        <v>0</v>
      </c>
      <c r="X317" s="35">
        <f t="shared" si="26"/>
        <v>17175</v>
      </c>
      <c r="Y317" s="50">
        <v>0</v>
      </c>
      <c r="Z317" s="50">
        <v>50</v>
      </c>
      <c r="AA317" s="50">
        <v>0</v>
      </c>
      <c r="AB317" s="50">
        <v>0</v>
      </c>
    </row>
    <row r="318" spans="1:28" s="3" customFormat="1" ht="27.75" customHeight="1" x14ac:dyDescent="0.2">
      <c r="A318" s="50"/>
      <c r="B318" s="116" t="s">
        <v>14</v>
      </c>
      <c r="C318" s="50">
        <v>1373</v>
      </c>
      <c r="D318" s="50">
        <v>291</v>
      </c>
      <c r="E318" s="50" t="s">
        <v>1323</v>
      </c>
      <c r="F318" s="50">
        <v>1</v>
      </c>
      <c r="G318" s="50">
        <v>4</v>
      </c>
      <c r="H318" s="50"/>
      <c r="I318" s="50">
        <v>57</v>
      </c>
      <c r="J318" s="35">
        <f t="shared" si="24"/>
        <v>1657</v>
      </c>
      <c r="K318" s="50">
        <v>75</v>
      </c>
      <c r="L318" s="35">
        <f t="shared" si="23"/>
        <v>124275</v>
      </c>
      <c r="M318" s="50">
        <v>1</v>
      </c>
      <c r="N318" s="50"/>
      <c r="O318" s="50"/>
      <c r="P318" s="50"/>
      <c r="Q318" s="50"/>
      <c r="R318" s="50"/>
      <c r="S318" s="50"/>
      <c r="T318" s="35">
        <f t="shared" si="25"/>
        <v>0</v>
      </c>
      <c r="U318" s="50"/>
      <c r="V318" s="50"/>
      <c r="W318" s="35">
        <f t="shared" si="27"/>
        <v>0</v>
      </c>
      <c r="X318" s="35">
        <f t="shared" si="26"/>
        <v>124275</v>
      </c>
      <c r="Y318" s="50">
        <v>0</v>
      </c>
      <c r="Z318" s="50">
        <v>50</v>
      </c>
      <c r="AA318" s="50">
        <v>0</v>
      </c>
      <c r="AB318" s="50">
        <v>0</v>
      </c>
    </row>
    <row r="319" spans="1:28" s="3" customFormat="1" ht="27.75" customHeight="1" x14ac:dyDescent="0.2">
      <c r="A319" s="50"/>
      <c r="B319" s="116" t="s">
        <v>14</v>
      </c>
      <c r="C319" s="50">
        <v>1309</v>
      </c>
      <c r="D319" s="50">
        <v>149</v>
      </c>
      <c r="E319" s="50" t="s">
        <v>1323</v>
      </c>
      <c r="F319" s="50">
        <v>1</v>
      </c>
      <c r="G319" s="50">
        <v>4</v>
      </c>
      <c r="H319" s="50">
        <v>1</v>
      </c>
      <c r="I319" s="50">
        <v>15</v>
      </c>
      <c r="J319" s="35">
        <f t="shared" si="24"/>
        <v>1715</v>
      </c>
      <c r="K319" s="50">
        <v>100</v>
      </c>
      <c r="L319" s="35">
        <f t="shared" si="23"/>
        <v>171500</v>
      </c>
      <c r="M319" s="50">
        <v>1</v>
      </c>
      <c r="N319" s="50"/>
      <c r="O319" s="50"/>
      <c r="P319" s="50"/>
      <c r="Q319" s="50"/>
      <c r="R319" s="50"/>
      <c r="S319" s="50"/>
      <c r="T319" s="35">
        <f t="shared" si="25"/>
        <v>0</v>
      </c>
      <c r="U319" s="50"/>
      <c r="V319" s="50"/>
      <c r="W319" s="35">
        <f t="shared" si="27"/>
        <v>0</v>
      </c>
      <c r="X319" s="35">
        <f t="shared" si="26"/>
        <v>171500</v>
      </c>
      <c r="Y319" s="50">
        <v>0</v>
      </c>
      <c r="Z319" s="50">
        <v>50</v>
      </c>
      <c r="AA319" s="50">
        <v>0</v>
      </c>
      <c r="AB319" s="50">
        <v>0</v>
      </c>
    </row>
    <row r="320" spans="1:28" s="3" customFormat="1" ht="27.75" customHeight="1" x14ac:dyDescent="0.2">
      <c r="A320" s="50"/>
      <c r="B320" s="116" t="s">
        <v>14</v>
      </c>
      <c r="C320" s="50">
        <v>1724</v>
      </c>
      <c r="D320" s="50">
        <v>148</v>
      </c>
      <c r="E320" s="50" t="s">
        <v>1323</v>
      </c>
      <c r="F320" s="50">
        <v>1</v>
      </c>
      <c r="G320" s="50">
        <v>20</v>
      </c>
      <c r="H320" s="50">
        <v>2</v>
      </c>
      <c r="I320" s="50">
        <v>65</v>
      </c>
      <c r="J320" s="35">
        <f t="shared" si="24"/>
        <v>8265</v>
      </c>
      <c r="K320" s="50">
        <v>260</v>
      </c>
      <c r="L320" s="35">
        <f t="shared" si="23"/>
        <v>2148900</v>
      </c>
      <c r="M320" s="50">
        <v>1</v>
      </c>
      <c r="N320" s="50"/>
      <c r="O320" s="50"/>
      <c r="P320" s="50"/>
      <c r="Q320" s="50"/>
      <c r="R320" s="50"/>
      <c r="S320" s="50"/>
      <c r="T320" s="35">
        <f t="shared" si="25"/>
        <v>0</v>
      </c>
      <c r="U320" s="50"/>
      <c r="V320" s="50"/>
      <c r="W320" s="35">
        <f t="shared" si="27"/>
        <v>0</v>
      </c>
      <c r="X320" s="35">
        <f t="shared" si="26"/>
        <v>2148900</v>
      </c>
      <c r="Y320" s="50">
        <v>0</v>
      </c>
      <c r="Z320" s="50">
        <v>50</v>
      </c>
      <c r="AA320" s="50">
        <v>0</v>
      </c>
      <c r="AB320" s="50">
        <v>0</v>
      </c>
    </row>
    <row r="321" spans="1:28" s="3" customFormat="1" ht="27.75" customHeight="1" x14ac:dyDescent="0.2">
      <c r="A321" s="50"/>
      <c r="B321" s="116" t="s">
        <v>24</v>
      </c>
      <c r="C321" s="50"/>
      <c r="D321" s="50"/>
      <c r="E321" s="50" t="s">
        <v>1323</v>
      </c>
      <c r="F321" s="50">
        <v>1</v>
      </c>
      <c r="G321" s="50">
        <v>3</v>
      </c>
      <c r="H321" s="50">
        <v>2</v>
      </c>
      <c r="I321" s="50"/>
      <c r="J321" s="35">
        <f t="shared" si="24"/>
        <v>1400</v>
      </c>
      <c r="K321" s="50">
        <v>75</v>
      </c>
      <c r="L321" s="35">
        <f t="shared" si="23"/>
        <v>105000</v>
      </c>
      <c r="M321" s="50">
        <v>1</v>
      </c>
      <c r="N321" s="50"/>
      <c r="O321" s="50"/>
      <c r="P321" s="50"/>
      <c r="Q321" s="50"/>
      <c r="R321" s="50"/>
      <c r="S321" s="50"/>
      <c r="T321" s="35">
        <f t="shared" si="25"/>
        <v>0</v>
      </c>
      <c r="U321" s="50"/>
      <c r="V321" s="50"/>
      <c r="W321" s="35">
        <f t="shared" si="27"/>
        <v>0</v>
      </c>
      <c r="X321" s="35">
        <f t="shared" si="26"/>
        <v>105000</v>
      </c>
      <c r="Y321" s="50">
        <v>0</v>
      </c>
      <c r="Z321" s="50">
        <v>0</v>
      </c>
      <c r="AA321" s="50">
        <v>105000</v>
      </c>
      <c r="AB321" s="50">
        <v>0.01</v>
      </c>
    </row>
    <row r="322" spans="1:28" s="3" customFormat="1" ht="27.75" customHeight="1" x14ac:dyDescent="0.2">
      <c r="A322" s="50"/>
      <c r="B322" s="116" t="s">
        <v>45</v>
      </c>
      <c r="C322" s="50">
        <v>903</v>
      </c>
      <c r="D322" s="50">
        <v>170</v>
      </c>
      <c r="E322" s="50" t="s">
        <v>1324</v>
      </c>
      <c r="F322" s="50">
        <v>2</v>
      </c>
      <c r="G322" s="50">
        <v>9</v>
      </c>
      <c r="H322" s="50">
        <v>3</v>
      </c>
      <c r="I322" s="50">
        <v>50</v>
      </c>
      <c r="J322" s="35">
        <f t="shared" si="24"/>
        <v>3950</v>
      </c>
      <c r="K322" s="50">
        <v>250</v>
      </c>
      <c r="L322" s="35">
        <f t="shared" si="23"/>
        <v>987500</v>
      </c>
      <c r="M322" s="50">
        <v>2</v>
      </c>
      <c r="N322" s="50" t="s">
        <v>27</v>
      </c>
      <c r="O322" s="50" t="s">
        <v>16</v>
      </c>
      <c r="P322" s="50">
        <v>2</v>
      </c>
      <c r="Q322" s="50">
        <v>156</v>
      </c>
      <c r="R322" s="50"/>
      <c r="S322" s="50">
        <v>6400</v>
      </c>
      <c r="T322" s="35">
        <f t="shared" si="25"/>
        <v>998400</v>
      </c>
      <c r="U322" s="50">
        <v>20</v>
      </c>
      <c r="V322" s="39">
        <f>T322*75%</f>
        <v>748800</v>
      </c>
      <c r="W322" s="35">
        <f t="shared" si="27"/>
        <v>249600</v>
      </c>
      <c r="X322" s="35">
        <f t="shared" si="26"/>
        <v>1237100</v>
      </c>
      <c r="Y322" s="50">
        <v>0</v>
      </c>
      <c r="Z322" s="50">
        <v>0</v>
      </c>
      <c r="AA322" s="50">
        <v>1237100</v>
      </c>
      <c r="AB322" s="50">
        <v>0.02</v>
      </c>
    </row>
    <row r="323" spans="1:28" s="3" customFormat="1" ht="27.75" customHeight="1" x14ac:dyDescent="0.2">
      <c r="A323" s="50"/>
      <c r="B323" s="116" t="s">
        <v>14</v>
      </c>
      <c r="C323" s="50">
        <v>4771</v>
      </c>
      <c r="D323" s="50">
        <v>219</v>
      </c>
      <c r="E323" s="50" t="s">
        <v>1324</v>
      </c>
      <c r="F323" s="50">
        <v>1</v>
      </c>
      <c r="G323" s="50">
        <v>12</v>
      </c>
      <c r="H323" s="50">
        <v>2</v>
      </c>
      <c r="I323" s="50">
        <v>62</v>
      </c>
      <c r="J323" s="35">
        <f t="shared" si="24"/>
        <v>5062</v>
      </c>
      <c r="K323" s="50">
        <v>75</v>
      </c>
      <c r="L323" s="35">
        <f t="shared" si="23"/>
        <v>379650</v>
      </c>
      <c r="M323" s="50">
        <v>1</v>
      </c>
      <c r="N323" s="50"/>
      <c r="O323" s="50"/>
      <c r="P323" s="50"/>
      <c r="Q323" s="50"/>
      <c r="R323" s="50"/>
      <c r="S323" s="50"/>
      <c r="T323" s="35">
        <f t="shared" si="25"/>
        <v>0</v>
      </c>
      <c r="U323" s="50"/>
      <c r="V323" s="50"/>
      <c r="W323" s="35">
        <f t="shared" si="27"/>
        <v>0</v>
      </c>
      <c r="X323" s="35">
        <f t="shared" si="26"/>
        <v>379650</v>
      </c>
      <c r="Y323" s="50">
        <v>0</v>
      </c>
      <c r="Z323" s="50">
        <v>50</v>
      </c>
      <c r="AA323" s="50">
        <v>0</v>
      </c>
      <c r="AB323" s="50">
        <v>0</v>
      </c>
    </row>
    <row r="324" spans="1:28" s="3" customFormat="1" ht="27.75" customHeight="1" x14ac:dyDescent="0.2">
      <c r="A324" s="50"/>
      <c r="B324" s="116" t="s">
        <v>14</v>
      </c>
      <c r="C324" s="50">
        <v>4774</v>
      </c>
      <c r="D324" s="50">
        <v>357</v>
      </c>
      <c r="E324" s="50" t="s">
        <v>1324</v>
      </c>
      <c r="F324" s="50">
        <v>1</v>
      </c>
      <c r="G324" s="50">
        <v>4</v>
      </c>
      <c r="H324" s="50"/>
      <c r="I324" s="50">
        <v>11</v>
      </c>
      <c r="J324" s="35">
        <f t="shared" si="24"/>
        <v>1611</v>
      </c>
      <c r="K324" s="50">
        <v>75</v>
      </c>
      <c r="L324" s="35">
        <f t="shared" si="23"/>
        <v>120825</v>
      </c>
      <c r="M324" s="50">
        <v>1</v>
      </c>
      <c r="N324" s="50"/>
      <c r="O324" s="50"/>
      <c r="P324" s="50"/>
      <c r="Q324" s="50"/>
      <c r="R324" s="50"/>
      <c r="S324" s="50"/>
      <c r="T324" s="35">
        <f t="shared" si="25"/>
        <v>0</v>
      </c>
      <c r="U324" s="50"/>
      <c r="V324" s="50"/>
      <c r="W324" s="35">
        <f t="shared" si="27"/>
        <v>0</v>
      </c>
      <c r="X324" s="35">
        <f t="shared" si="26"/>
        <v>120825</v>
      </c>
      <c r="Y324" s="50">
        <v>0</v>
      </c>
      <c r="Z324" s="50">
        <v>50</v>
      </c>
      <c r="AA324" s="50">
        <v>0</v>
      </c>
      <c r="AB324" s="50">
        <v>0</v>
      </c>
    </row>
    <row r="325" spans="1:28" s="3" customFormat="1" ht="27.75" customHeight="1" x14ac:dyDescent="0.2">
      <c r="A325" s="50"/>
      <c r="B325" s="116" t="s">
        <v>24</v>
      </c>
      <c r="C325" s="50"/>
      <c r="D325" s="50"/>
      <c r="E325" s="50" t="s">
        <v>1324</v>
      </c>
      <c r="F325" s="50">
        <v>1</v>
      </c>
      <c r="G325" s="50">
        <v>5</v>
      </c>
      <c r="H325" s="50"/>
      <c r="I325" s="50"/>
      <c r="J325" s="35">
        <f t="shared" si="24"/>
        <v>2000</v>
      </c>
      <c r="K325" s="50">
        <v>75</v>
      </c>
      <c r="L325" s="35">
        <f t="shared" si="23"/>
        <v>150000</v>
      </c>
      <c r="M325" s="50">
        <v>1</v>
      </c>
      <c r="N325" s="50"/>
      <c r="O325" s="50"/>
      <c r="P325" s="50"/>
      <c r="Q325" s="50"/>
      <c r="R325" s="50"/>
      <c r="S325" s="50"/>
      <c r="T325" s="35">
        <f t="shared" si="25"/>
        <v>0</v>
      </c>
      <c r="U325" s="50"/>
      <c r="V325" s="50"/>
      <c r="W325" s="35">
        <f t="shared" si="27"/>
        <v>0</v>
      </c>
      <c r="X325" s="35">
        <f t="shared" si="26"/>
        <v>150000</v>
      </c>
      <c r="Y325" s="50">
        <v>0</v>
      </c>
      <c r="Z325" s="50">
        <v>0</v>
      </c>
      <c r="AA325" s="50">
        <v>150000</v>
      </c>
      <c r="AB325" s="50">
        <v>0.01</v>
      </c>
    </row>
    <row r="326" spans="1:28" s="3" customFormat="1" ht="27.75" customHeight="1" x14ac:dyDescent="0.2">
      <c r="A326" s="50"/>
      <c r="B326" s="116" t="s">
        <v>14</v>
      </c>
      <c r="C326" s="50">
        <v>902</v>
      </c>
      <c r="D326" s="50">
        <v>14</v>
      </c>
      <c r="E326" s="50" t="s">
        <v>1325</v>
      </c>
      <c r="F326" s="50">
        <v>2</v>
      </c>
      <c r="G326" s="50">
        <v>1</v>
      </c>
      <c r="H326" s="50"/>
      <c r="I326" s="50">
        <v>84</v>
      </c>
      <c r="J326" s="35">
        <f t="shared" si="24"/>
        <v>484</v>
      </c>
      <c r="K326" s="50">
        <v>75</v>
      </c>
      <c r="L326" s="35">
        <f t="shared" si="23"/>
        <v>36300</v>
      </c>
      <c r="M326" s="50">
        <v>2</v>
      </c>
      <c r="N326" s="50" t="s">
        <v>27</v>
      </c>
      <c r="O326" s="50" t="s">
        <v>16</v>
      </c>
      <c r="P326" s="50">
        <v>2</v>
      </c>
      <c r="Q326" s="50">
        <v>96</v>
      </c>
      <c r="R326" s="50"/>
      <c r="S326" s="50">
        <v>6400</v>
      </c>
      <c r="T326" s="35">
        <f t="shared" si="25"/>
        <v>614400</v>
      </c>
      <c r="U326" s="50">
        <v>15</v>
      </c>
      <c r="V326" s="39">
        <f>T326*50%</f>
        <v>307200</v>
      </c>
      <c r="W326" s="35">
        <f t="shared" si="27"/>
        <v>307200</v>
      </c>
      <c r="X326" s="35">
        <f t="shared" si="26"/>
        <v>343500</v>
      </c>
      <c r="Y326" s="50">
        <v>0</v>
      </c>
      <c r="Z326" s="50">
        <v>50</v>
      </c>
      <c r="AA326" s="50">
        <v>0</v>
      </c>
      <c r="AB326" s="50">
        <v>0</v>
      </c>
    </row>
    <row r="327" spans="1:28" s="3" customFormat="1" ht="27.75" customHeight="1" x14ac:dyDescent="0.2">
      <c r="A327" s="50"/>
      <c r="B327" s="116" t="s">
        <v>14</v>
      </c>
      <c r="C327" s="50">
        <v>1483</v>
      </c>
      <c r="D327" s="50">
        <v>136</v>
      </c>
      <c r="E327" s="50" t="s">
        <v>1325</v>
      </c>
      <c r="F327" s="50">
        <v>1</v>
      </c>
      <c r="G327" s="50">
        <v>7</v>
      </c>
      <c r="H327" s="50"/>
      <c r="I327" s="50">
        <v>26</v>
      </c>
      <c r="J327" s="35">
        <f t="shared" si="24"/>
        <v>2826</v>
      </c>
      <c r="K327" s="50">
        <v>100</v>
      </c>
      <c r="L327" s="35">
        <f t="shared" si="23"/>
        <v>282600</v>
      </c>
      <c r="M327" s="50">
        <v>1</v>
      </c>
      <c r="N327" s="50"/>
      <c r="O327" s="50"/>
      <c r="P327" s="50"/>
      <c r="Q327" s="50"/>
      <c r="R327" s="50"/>
      <c r="S327" s="50"/>
      <c r="T327" s="35">
        <f t="shared" si="25"/>
        <v>0</v>
      </c>
      <c r="U327" s="50"/>
      <c r="V327" s="50"/>
      <c r="W327" s="35">
        <f t="shared" si="27"/>
        <v>0</v>
      </c>
      <c r="X327" s="35">
        <f t="shared" si="26"/>
        <v>282600</v>
      </c>
      <c r="Y327" s="50">
        <v>0</v>
      </c>
      <c r="Z327" s="50">
        <v>50</v>
      </c>
      <c r="AA327" s="50">
        <v>0</v>
      </c>
      <c r="AB327" s="50">
        <v>0</v>
      </c>
    </row>
    <row r="328" spans="1:28" s="3" customFormat="1" ht="27.75" customHeight="1" x14ac:dyDescent="0.2">
      <c r="A328" s="50"/>
      <c r="B328" s="116" t="s">
        <v>52</v>
      </c>
      <c r="C328" s="50"/>
      <c r="D328" s="50"/>
      <c r="E328" s="50" t="s">
        <v>1325</v>
      </c>
      <c r="F328" s="50">
        <v>1</v>
      </c>
      <c r="G328" s="50">
        <v>22</v>
      </c>
      <c r="H328" s="50">
        <v>2</v>
      </c>
      <c r="I328" s="50">
        <v>18</v>
      </c>
      <c r="J328" s="35">
        <f t="shared" si="24"/>
        <v>9018</v>
      </c>
      <c r="K328" s="50">
        <v>75</v>
      </c>
      <c r="L328" s="35">
        <f t="shared" si="23"/>
        <v>676350</v>
      </c>
      <c r="M328" s="50">
        <v>1</v>
      </c>
      <c r="N328" s="50"/>
      <c r="O328" s="50"/>
      <c r="P328" s="50"/>
      <c r="Q328" s="50"/>
      <c r="R328" s="50"/>
      <c r="S328" s="50"/>
      <c r="T328" s="35">
        <f t="shared" si="25"/>
        <v>0</v>
      </c>
      <c r="U328" s="50"/>
      <c r="V328" s="50"/>
      <c r="W328" s="35">
        <f t="shared" si="27"/>
        <v>0</v>
      </c>
      <c r="X328" s="35">
        <f t="shared" si="26"/>
        <v>676350</v>
      </c>
      <c r="Y328" s="50">
        <v>0</v>
      </c>
      <c r="Z328" s="50">
        <v>0</v>
      </c>
      <c r="AA328" s="50">
        <v>676350</v>
      </c>
      <c r="AB328" s="50">
        <v>0.01</v>
      </c>
    </row>
    <row r="329" spans="1:28" s="3" customFormat="1" ht="27.75" customHeight="1" x14ac:dyDescent="0.2">
      <c r="A329" s="50"/>
      <c r="B329" s="116" t="s">
        <v>24</v>
      </c>
      <c r="C329" s="50"/>
      <c r="D329" s="50"/>
      <c r="E329" s="50" t="s">
        <v>1325</v>
      </c>
      <c r="F329" s="50">
        <v>1</v>
      </c>
      <c r="G329" s="50">
        <v>16</v>
      </c>
      <c r="H329" s="50"/>
      <c r="I329" s="50"/>
      <c r="J329" s="35">
        <f t="shared" si="24"/>
        <v>6400</v>
      </c>
      <c r="K329" s="50">
        <v>75</v>
      </c>
      <c r="L329" s="35">
        <f t="shared" si="23"/>
        <v>480000</v>
      </c>
      <c r="M329" s="50">
        <v>1</v>
      </c>
      <c r="N329" s="50"/>
      <c r="O329" s="50"/>
      <c r="P329" s="50"/>
      <c r="Q329" s="50"/>
      <c r="R329" s="50"/>
      <c r="S329" s="50"/>
      <c r="T329" s="35">
        <f t="shared" si="25"/>
        <v>0</v>
      </c>
      <c r="U329" s="50"/>
      <c r="V329" s="50"/>
      <c r="W329" s="35">
        <f t="shared" si="27"/>
        <v>0</v>
      </c>
      <c r="X329" s="35">
        <f t="shared" si="26"/>
        <v>480000</v>
      </c>
      <c r="Y329" s="50">
        <v>0</v>
      </c>
      <c r="Z329" s="50">
        <v>0</v>
      </c>
      <c r="AA329" s="50">
        <v>480000</v>
      </c>
      <c r="AB329" s="50">
        <v>0.01</v>
      </c>
    </row>
    <row r="330" spans="1:28" s="3" customFormat="1" ht="27.75" customHeight="1" x14ac:dyDescent="0.2">
      <c r="A330" s="50"/>
      <c r="B330" s="116" t="s">
        <v>14</v>
      </c>
      <c r="C330" s="50"/>
      <c r="D330" s="50">
        <v>13</v>
      </c>
      <c r="E330" s="50" t="s">
        <v>1326</v>
      </c>
      <c r="F330" s="50">
        <v>2</v>
      </c>
      <c r="G330" s="50"/>
      <c r="H330" s="50">
        <v>2</v>
      </c>
      <c r="I330" s="50">
        <v>62</v>
      </c>
      <c r="J330" s="35">
        <f t="shared" si="24"/>
        <v>262</v>
      </c>
      <c r="K330" s="50">
        <v>400</v>
      </c>
      <c r="L330" s="35">
        <f t="shared" si="23"/>
        <v>104800</v>
      </c>
      <c r="M330" s="50">
        <v>2</v>
      </c>
      <c r="N330" s="50" t="s">
        <v>27</v>
      </c>
      <c r="O330" s="50" t="s">
        <v>16</v>
      </c>
      <c r="P330" s="50">
        <v>2</v>
      </c>
      <c r="Q330" s="50">
        <v>92</v>
      </c>
      <c r="R330" s="50"/>
      <c r="S330" s="50">
        <v>6400</v>
      </c>
      <c r="T330" s="35">
        <f t="shared" si="25"/>
        <v>588800</v>
      </c>
      <c r="U330" s="50">
        <v>20</v>
      </c>
      <c r="V330" s="39">
        <f>T330*75%</f>
        <v>441600</v>
      </c>
      <c r="W330" s="35">
        <f t="shared" si="27"/>
        <v>147200</v>
      </c>
      <c r="X330" s="35">
        <f t="shared" si="26"/>
        <v>252000</v>
      </c>
      <c r="Y330" s="50">
        <v>0</v>
      </c>
      <c r="Z330" s="50">
        <v>50</v>
      </c>
      <c r="AA330" s="50">
        <v>0</v>
      </c>
      <c r="AB330" s="50">
        <v>50</v>
      </c>
    </row>
    <row r="331" spans="1:28" s="3" customFormat="1" ht="27.75" customHeight="1" x14ac:dyDescent="0.2">
      <c r="A331" s="50"/>
      <c r="B331" s="116" t="s">
        <v>14</v>
      </c>
      <c r="C331" s="50">
        <v>5820</v>
      </c>
      <c r="D331" s="50">
        <v>148</v>
      </c>
      <c r="E331" s="50" t="s">
        <v>1326</v>
      </c>
      <c r="F331" s="50">
        <v>1</v>
      </c>
      <c r="G331" s="50">
        <v>6</v>
      </c>
      <c r="H331" s="50">
        <v>1</v>
      </c>
      <c r="I331" s="50">
        <v>92</v>
      </c>
      <c r="J331" s="35">
        <f t="shared" si="24"/>
        <v>2592</v>
      </c>
      <c r="K331" s="50">
        <v>75</v>
      </c>
      <c r="L331" s="35">
        <f t="shared" si="23"/>
        <v>194400</v>
      </c>
      <c r="M331" s="50">
        <v>1</v>
      </c>
      <c r="N331" s="50"/>
      <c r="O331" s="50"/>
      <c r="P331" s="50"/>
      <c r="Q331" s="50"/>
      <c r="R331" s="50"/>
      <c r="S331" s="50"/>
      <c r="T331" s="35">
        <f t="shared" si="25"/>
        <v>0</v>
      </c>
      <c r="U331" s="50"/>
      <c r="V331" s="50"/>
      <c r="W331" s="35">
        <f t="shared" si="27"/>
        <v>0</v>
      </c>
      <c r="X331" s="35">
        <f t="shared" si="26"/>
        <v>194400</v>
      </c>
      <c r="Y331" s="50">
        <v>0</v>
      </c>
      <c r="Z331" s="50">
        <v>50</v>
      </c>
      <c r="AA331" s="50">
        <v>0</v>
      </c>
      <c r="AB331" s="50">
        <v>0</v>
      </c>
    </row>
    <row r="332" spans="1:28" s="3" customFormat="1" ht="27.75" customHeight="1" x14ac:dyDescent="0.2">
      <c r="A332" s="50"/>
      <c r="B332" s="116" t="s">
        <v>14</v>
      </c>
      <c r="C332" s="50">
        <v>5888</v>
      </c>
      <c r="D332" s="50">
        <v>108</v>
      </c>
      <c r="E332" s="50" t="s">
        <v>1327</v>
      </c>
      <c r="F332" s="50">
        <v>2</v>
      </c>
      <c r="G332" s="50"/>
      <c r="H332" s="50">
        <v>1</v>
      </c>
      <c r="I332" s="50">
        <v>73</v>
      </c>
      <c r="J332" s="35">
        <f t="shared" si="24"/>
        <v>173</v>
      </c>
      <c r="K332" s="50">
        <v>400</v>
      </c>
      <c r="L332" s="35">
        <f t="shared" si="23"/>
        <v>69200</v>
      </c>
      <c r="M332" s="50">
        <v>2</v>
      </c>
      <c r="N332" s="50" t="s">
        <v>27</v>
      </c>
      <c r="O332" s="50" t="s">
        <v>239</v>
      </c>
      <c r="P332" s="50">
        <v>2</v>
      </c>
      <c r="Q332" s="50">
        <v>26</v>
      </c>
      <c r="R332" s="50"/>
      <c r="S332" s="50">
        <v>6400</v>
      </c>
      <c r="T332" s="35">
        <f t="shared" si="25"/>
        <v>166400</v>
      </c>
      <c r="U332" s="50">
        <v>30</v>
      </c>
      <c r="V332" s="39">
        <f>T332*85%</f>
        <v>141440</v>
      </c>
      <c r="W332" s="35">
        <f t="shared" si="27"/>
        <v>24960</v>
      </c>
      <c r="X332" s="35">
        <f t="shared" si="26"/>
        <v>94160</v>
      </c>
      <c r="Y332" s="50">
        <v>0</v>
      </c>
      <c r="Z332" s="50">
        <v>50</v>
      </c>
      <c r="AA332" s="50">
        <v>0</v>
      </c>
      <c r="AB332" s="50">
        <v>0</v>
      </c>
    </row>
    <row r="333" spans="1:28" s="3" customFormat="1" ht="27.75" customHeight="1" x14ac:dyDescent="0.2">
      <c r="A333" s="50"/>
      <c r="B333" s="116" t="s">
        <v>14</v>
      </c>
      <c r="C333" s="50"/>
      <c r="D333" s="50">
        <v>164</v>
      </c>
      <c r="E333" s="50" t="s">
        <v>1328</v>
      </c>
      <c r="F333" s="50">
        <v>2</v>
      </c>
      <c r="G333" s="50"/>
      <c r="H333" s="50">
        <v>2</v>
      </c>
      <c r="I333" s="50">
        <v>27</v>
      </c>
      <c r="J333" s="35">
        <f t="shared" si="24"/>
        <v>227</v>
      </c>
      <c r="K333" s="50">
        <v>400</v>
      </c>
      <c r="L333" s="35">
        <f t="shared" si="23"/>
        <v>90800</v>
      </c>
      <c r="M333" s="50">
        <v>2</v>
      </c>
      <c r="N333" s="50" t="s">
        <v>27</v>
      </c>
      <c r="O333" s="50" t="s">
        <v>16</v>
      </c>
      <c r="P333" s="50">
        <v>2</v>
      </c>
      <c r="Q333" s="50">
        <v>150</v>
      </c>
      <c r="R333" s="50"/>
      <c r="S333" s="50">
        <v>6400</v>
      </c>
      <c r="T333" s="35">
        <f t="shared" si="25"/>
        <v>960000</v>
      </c>
      <c r="U333" s="50">
        <v>30</v>
      </c>
      <c r="V333" s="39">
        <f>T333*85%</f>
        <v>816000</v>
      </c>
      <c r="W333" s="35">
        <f t="shared" si="27"/>
        <v>144000</v>
      </c>
      <c r="X333" s="35">
        <f t="shared" si="26"/>
        <v>234800</v>
      </c>
      <c r="Y333" s="50">
        <v>0</v>
      </c>
      <c r="Z333" s="50">
        <v>50</v>
      </c>
      <c r="AA333" s="50">
        <v>0</v>
      </c>
      <c r="AB333" s="50">
        <v>0</v>
      </c>
    </row>
    <row r="334" spans="1:28" s="3" customFormat="1" ht="27.75" customHeight="1" x14ac:dyDescent="0.2">
      <c r="A334" s="50"/>
      <c r="B334" s="116" t="s">
        <v>14</v>
      </c>
      <c r="C334" s="50">
        <v>3185</v>
      </c>
      <c r="D334" s="50">
        <v>161</v>
      </c>
      <c r="E334" s="50" t="s">
        <v>1328</v>
      </c>
      <c r="F334" s="50">
        <v>1</v>
      </c>
      <c r="G334" s="50">
        <v>12</v>
      </c>
      <c r="H334" s="50">
        <v>3</v>
      </c>
      <c r="I334" s="50">
        <v>86</v>
      </c>
      <c r="J334" s="35">
        <f t="shared" si="24"/>
        <v>5186</v>
      </c>
      <c r="K334" s="50">
        <v>75</v>
      </c>
      <c r="L334" s="35">
        <f t="shared" si="23"/>
        <v>388950</v>
      </c>
      <c r="M334" s="50">
        <v>1</v>
      </c>
      <c r="N334" s="50"/>
      <c r="O334" s="50"/>
      <c r="P334" s="50"/>
      <c r="Q334" s="50"/>
      <c r="R334" s="50"/>
      <c r="S334" s="50"/>
      <c r="T334" s="35">
        <f t="shared" si="25"/>
        <v>0</v>
      </c>
      <c r="U334" s="50"/>
      <c r="V334" s="50"/>
      <c r="W334" s="35">
        <f t="shared" si="27"/>
        <v>0</v>
      </c>
      <c r="X334" s="35">
        <f t="shared" si="26"/>
        <v>388950</v>
      </c>
      <c r="Y334" s="50">
        <v>0</v>
      </c>
      <c r="Z334" s="50">
        <v>50</v>
      </c>
      <c r="AA334" s="50">
        <v>0</v>
      </c>
      <c r="AB334" s="50">
        <v>0</v>
      </c>
    </row>
    <row r="335" spans="1:28" s="3" customFormat="1" ht="27.75" customHeight="1" x14ac:dyDescent="0.2">
      <c r="A335" s="50"/>
      <c r="B335" s="116" t="s">
        <v>14</v>
      </c>
      <c r="C335" s="50"/>
      <c r="D335" s="50">
        <v>257</v>
      </c>
      <c r="E335" s="50" t="s">
        <v>1328</v>
      </c>
      <c r="F335" s="50">
        <v>1</v>
      </c>
      <c r="G335" s="50">
        <v>12</v>
      </c>
      <c r="H335" s="50">
        <v>2</v>
      </c>
      <c r="I335" s="50">
        <v>7</v>
      </c>
      <c r="J335" s="35">
        <f t="shared" si="24"/>
        <v>5007</v>
      </c>
      <c r="K335" s="50">
        <v>75</v>
      </c>
      <c r="L335" s="35">
        <f t="shared" si="23"/>
        <v>375525</v>
      </c>
      <c r="M335" s="50"/>
      <c r="N335" s="50"/>
      <c r="O335" s="50"/>
      <c r="P335" s="50"/>
      <c r="Q335" s="50"/>
      <c r="R335" s="50"/>
      <c r="S335" s="50"/>
      <c r="T335" s="35">
        <f t="shared" si="25"/>
        <v>0</v>
      </c>
      <c r="U335" s="50"/>
      <c r="V335" s="50"/>
      <c r="W335" s="35">
        <f t="shared" si="27"/>
        <v>0</v>
      </c>
      <c r="X335" s="35">
        <f t="shared" si="26"/>
        <v>375525</v>
      </c>
      <c r="Y335" s="50">
        <v>0</v>
      </c>
      <c r="Z335" s="50">
        <v>50</v>
      </c>
      <c r="AA335" s="50">
        <v>0</v>
      </c>
      <c r="AB335" s="50">
        <v>0</v>
      </c>
    </row>
    <row r="336" spans="1:28" s="3" customFormat="1" ht="27.75" customHeight="1" x14ac:dyDescent="0.2">
      <c r="A336" s="50"/>
      <c r="B336" s="116" t="s">
        <v>14</v>
      </c>
      <c r="C336" s="50"/>
      <c r="D336" s="50"/>
      <c r="E336" s="50" t="s">
        <v>1329</v>
      </c>
      <c r="F336" s="50">
        <v>2</v>
      </c>
      <c r="G336" s="50"/>
      <c r="H336" s="50"/>
      <c r="I336" s="50"/>
      <c r="J336" s="35">
        <f t="shared" si="24"/>
        <v>0</v>
      </c>
      <c r="K336" s="50"/>
      <c r="L336" s="35">
        <f t="shared" si="23"/>
        <v>0</v>
      </c>
      <c r="M336" s="50">
        <v>2</v>
      </c>
      <c r="N336" s="50" t="s">
        <v>27</v>
      </c>
      <c r="O336" s="50" t="s">
        <v>55</v>
      </c>
      <c r="P336" s="50">
        <v>2</v>
      </c>
      <c r="Q336" s="50">
        <v>143</v>
      </c>
      <c r="R336" s="50"/>
      <c r="S336" s="50">
        <v>6400</v>
      </c>
      <c r="T336" s="35">
        <f t="shared" si="25"/>
        <v>915200</v>
      </c>
      <c r="U336" s="50">
        <v>10</v>
      </c>
      <c r="V336" s="39">
        <f>T336*10%</f>
        <v>91520</v>
      </c>
      <c r="W336" s="35">
        <f t="shared" si="27"/>
        <v>823680</v>
      </c>
      <c r="X336" s="35">
        <f t="shared" si="26"/>
        <v>823680</v>
      </c>
      <c r="Y336" s="50">
        <v>0</v>
      </c>
      <c r="Z336" s="50">
        <v>50</v>
      </c>
      <c r="AA336" s="50">
        <v>0</v>
      </c>
      <c r="AB336" s="50">
        <v>0</v>
      </c>
    </row>
    <row r="337" spans="1:28" s="3" customFormat="1" ht="27.75" customHeight="1" x14ac:dyDescent="0.2">
      <c r="A337" s="50"/>
      <c r="B337" s="116" t="s">
        <v>52</v>
      </c>
      <c r="C337" s="50"/>
      <c r="D337" s="50"/>
      <c r="E337" s="50" t="s">
        <v>1329</v>
      </c>
      <c r="F337" s="50">
        <v>1</v>
      </c>
      <c r="G337" s="50">
        <v>5</v>
      </c>
      <c r="H337" s="50"/>
      <c r="I337" s="50"/>
      <c r="J337" s="35">
        <f t="shared" si="24"/>
        <v>2000</v>
      </c>
      <c r="K337" s="50">
        <v>75</v>
      </c>
      <c r="L337" s="35">
        <f t="shared" si="23"/>
        <v>150000</v>
      </c>
      <c r="M337" s="50">
        <v>1</v>
      </c>
      <c r="N337" s="50"/>
      <c r="O337" s="50"/>
      <c r="P337" s="50"/>
      <c r="Q337" s="50"/>
      <c r="R337" s="50"/>
      <c r="S337" s="50"/>
      <c r="T337" s="35">
        <f t="shared" si="25"/>
        <v>0</v>
      </c>
      <c r="U337" s="50"/>
      <c r="V337" s="50"/>
      <c r="W337" s="35">
        <f t="shared" si="27"/>
        <v>0</v>
      </c>
      <c r="X337" s="35">
        <f t="shared" si="26"/>
        <v>150000</v>
      </c>
      <c r="Y337" s="50">
        <v>0</v>
      </c>
      <c r="Z337" s="50">
        <v>0</v>
      </c>
      <c r="AA337" s="50">
        <v>150000</v>
      </c>
      <c r="AB337" s="50">
        <v>0.01</v>
      </c>
    </row>
    <row r="338" spans="1:28" s="3" customFormat="1" ht="27.75" customHeight="1" x14ac:dyDescent="0.2">
      <c r="A338" s="50"/>
      <c r="B338" s="116" t="s">
        <v>14</v>
      </c>
      <c r="C338" s="50">
        <v>3481</v>
      </c>
      <c r="D338" s="50">
        <v>44</v>
      </c>
      <c r="E338" s="50" t="s">
        <v>1329</v>
      </c>
      <c r="F338" s="50">
        <v>1</v>
      </c>
      <c r="G338" s="50">
        <v>6</v>
      </c>
      <c r="H338" s="50"/>
      <c r="I338" s="50"/>
      <c r="J338" s="35">
        <f t="shared" si="24"/>
        <v>2400</v>
      </c>
      <c r="K338" s="50">
        <v>100</v>
      </c>
      <c r="L338" s="35">
        <f t="shared" si="23"/>
        <v>240000</v>
      </c>
      <c r="M338" s="50">
        <v>1</v>
      </c>
      <c r="N338" s="50"/>
      <c r="O338" s="50"/>
      <c r="P338" s="50"/>
      <c r="Q338" s="50"/>
      <c r="R338" s="50"/>
      <c r="S338" s="50"/>
      <c r="T338" s="35">
        <f t="shared" si="25"/>
        <v>0</v>
      </c>
      <c r="U338" s="50"/>
      <c r="V338" s="50"/>
      <c r="W338" s="35">
        <f t="shared" si="27"/>
        <v>0</v>
      </c>
      <c r="X338" s="35">
        <f t="shared" si="26"/>
        <v>240000</v>
      </c>
      <c r="Y338" s="50">
        <v>0</v>
      </c>
      <c r="Z338" s="50">
        <v>50</v>
      </c>
      <c r="AA338" s="50">
        <v>0</v>
      </c>
      <c r="AB338" s="50">
        <v>0</v>
      </c>
    </row>
    <row r="339" spans="1:28" s="3" customFormat="1" ht="27.75" customHeight="1" x14ac:dyDescent="0.2">
      <c r="A339" s="50"/>
      <c r="B339" s="116" t="s">
        <v>14</v>
      </c>
      <c r="C339" s="50">
        <v>4345</v>
      </c>
      <c r="D339" s="50">
        <v>224</v>
      </c>
      <c r="E339" s="50" t="s">
        <v>1330</v>
      </c>
      <c r="F339" s="50">
        <v>2</v>
      </c>
      <c r="G339" s="50">
        <v>4</v>
      </c>
      <c r="H339" s="50"/>
      <c r="I339" s="50"/>
      <c r="J339" s="35">
        <f t="shared" si="24"/>
        <v>1600</v>
      </c>
      <c r="K339" s="50">
        <v>260</v>
      </c>
      <c r="L339" s="35">
        <f t="shared" si="23"/>
        <v>416000</v>
      </c>
      <c r="M339" s="50">
        <v>2</v>
      </c>
      <c r="N339" s="50" t="s">
        <v>27</v>
      </c>
      <c r="O339" s="50" t="s">
        <v>16</v>
      </c>
      <c r="P339" s="50">
        <v>2</v>
      </c>
      <c r="Q339" s="50">
        <v>156</v>
      </c>
      <c r="R339" s="50"/>
      <c r="S339" s="50">
        <v>6400</v>
      </c>
      <c r="T339" s="35">
        <f t="shared" si="25"/>
        <v>998400</v>
      </c>
      <c r="U339" s="50">
        <v>40</v>
      </c>
      <c r="V339" s="39">
        <f>T339*85%</f>
        <v>848640</v>
      </c>
      <c r="W339" s="35">
        <f t="shared" si="27"/>
        <v>149760</v>
      </c>
      <c r="X339" s="35">
        <f t="shared" si="26"/>
        <v>565760</v>
      </c>
      <c r="Y339" s="50">
        <v>0</v>
      </c>
      <c r="Z339" s="50">
        <v>50</v>
      </c>
      <c r="AA339" s="50">
        <v>0</v>
      </c>
      <c r="AB339" s="50">
        <v>0</v>
      </c>
    </row>
    <row r="340" spans="1:28" s="3" customFormat="1" ht="27.75" customHeight="1" x14ac:dyDescent="0.2">
      <c r="A340" s="50"/>
      <c r="B340" s="116" t="s">
        <v>14</v>
      </c>
      <c r="C340" s="50">
        <v>4659</v>
      </c>
      <c r="D340" s="50">
        <v>208</v>
      </c>
      <c r="E340" s="50" t="s">
        <v>1330</v>
      </c>
      <c r="F340" s="50">
        <v>1</v>
      </c>
      <c r="G340" s="50">
        <v>8</v>
      </c>
      <c r="H340" s="50"/>
      <c r="I340" s="50"/>
      <c r="J340" s="35">
        <f t="shared" si="24"/>
        <v>3200</v>
      </c>
      <c r="K340" s="50">
        <v>75</v>
      </c>
      <c r="L340" s="35">
        <f t="shared" si="23"/>
        <v>240000</v>
      </c>
      <c r="M340" s="50">
        <v>1</v>
      </c>
      <c r="N340" s="50"/>
      <c r="O340" s="50"/>
      <c r="P340" s="50"/>
      <c r="Q340" s="50"/>
      <c r="R340" s="50"/>
      <c r="S340" s="50"/>
      <c r="T340" s="35">
        <f t="shared" si="25"/>
        <v>0</v>
      </c>
      <c r="U340" s="50"/>
      <c r="V340" s="50"/>
      <c r="W340" s="35">
        <f t="shared" si="27"/>
        <v>0</v>
      </c>
      <c r="X340" s="35">
        <f t="shared" si="26"/>
        <v>240000</v>
      </c>
      <c r="Y340" s="50"/>
      <c r="Z340" s="50"/>
      <c r="AA340" s="50"/>
      <c r="AB340" s="50"/>
    </row>
    <row r="341" spans="1:28" s="3" customFormat="1" ht="27.75" customHeight="1" x14ac:dyDescent="0.2">
      <c r="A341" s="50"/>
      <c r="B341" s="116" t="s">
        <v>14</v>
      </c>
      <c r="C341" s="50">
        <v>975</v>
      </c>
      <c r="D341" s="50">
        <v>92</v>
      </c>
      <c r="E341" s="50" t="s">
        <v>1331</v>
      </c>
      <c r="F341" s="50">
        <v>2</v>
      </c>
      <c r="G341" s="50"/>
      <c r="H341" s="50">
        <v>1</v>
      </c>
      <c r="I341" s="50">
        <v>18</v>
      </c>
      <c r="J341" s="35">
        <f t="shared" si="24"/>
        <v>118</v>
      </c>
      <c r="K341" s="50">
        <v>400</v>
      </c>
      <c r="L341" s="35">
        <f t="shared" si="23"/>
        <v>47200</v>
      </c>
      <c r="M341" s="50">
        <v>2</v>
      </c>
      <c r="N341" s="50" t="s">
        <v>27</v>
      </c>
      <c r="O341" s="50" t="s">
        <v>16</v>
      </c>
      <c r="P341" s="50">
        <v>2</v>
      </c>
      <c r="Q341" s="50">
        <v>201</v>
      </c>
      <c r="R341" s="50"/>
      <c r="S341" s="50">
        <v>6400</v>
      </c>
      <c r="T341" s="35">
        <f t="shared" si="25"/>
        <v>1286400</v>
      </c>
      <c r="U341" s="50">
        <v>30</v>
      </c>
      <c r="V341" s="39">
        <f>T341*85%</f>
        <v>1093440</v>
      </c>
      <c r="W341" s="35">
        <f t="shared" si="27"/>
        <v>192960</v>
      </c>
      <c r="X341" s="35">
        <f t="shared" si="26"/>
        <v>240160</v>
      </c>
      <c r="Y341" s="50">
        <v>0</v>
      </c>
      <c r="Z341" s="50">
        <v>50</v>
      </c>
      <c r="AA341" s="50">
        <v>0</v>
      </c>
      <c r="AB341" s="50">
        <v>0</v>
      </c>
    </row>
    <row r="342" spans="1:28" s="3" customFormat="1" ht="27.75" customHeight="1" x14ac:dyDescent="0.2">
      <c r="A342" s="50"/>
      <c r="B342" s="116" t="s">
        <v>14</v>
      </c>
      <c r="C342" s="50">
        <v>1331</v>
      </c>
      <c r="D342" s="50">
        <v>184</v>
      </c>
      <c r="E342" s="50" t="s">
        <v>1331</v>
      </c>
      <c r="F342" s="50">
        <v>1</v>
      </c>
      <c r="G342" s="50">
        <v>10</v>
      </c>
      <c r="H342" s="50">
        <v>3</v>
      </c>
      <c r="I342" s="50">
        <v>45</v>
      </c>
      <c r="J342" s="35">
        <f t="shared" si="24"/>
        <v>4345</v>
      </c>
      <c r="K342" s="50">
        <v>100</v>
      </c>
      <c r="L342" s="35">
        <f t="shared" si="23"/>
        <v>434500</v>
      </c>
      <c r="M342" s="50">
        <v>1</v>
      </c>
      <c r="N342" s="50"/>
      <c r="O342" s="50"/>
      <c r="P342" s="50"/>
      <c r="Q342" s="50"/>
      <c r="R342" s="50"/>
      <c r="S342" s="50"/>
      <c r="T342" s="35">
        <f t="shared" si="25"/>
        <v>0</v>
      </c>
      <c r="U342" s="50"/>
      <c r="V342" s="50"/>
      <c r="W342" s="35">
        <f t="shared" si="27"/>
        <v>0</v>
      </c>
      <c r="X342" s="35">
        <f t="shared" si="26"/>
        <v>434500</v>
      </c>
      <c r="Y342" s="50">
        <v>0</v>
      </c>
      <c r="Z342" s="50">
        <v>50</v>
      </c>
      <c r="AA342" s="50">
        <v>0</v>
      </c>
      <c r="AB342" s="50">
        <v>0</v>
      </c>
    </row>
    <row r="343" spans="1:28" s="3" customFormat="1" ht="27.75" customHeight="1" x14ac:dyDescent="0.2">
      <c r="A343" s="50"/>
      <c r="B343" s="116" t="s">
        <v>14</v>
      </c>
      <c r="C343" s="50">
        <v>1276</v>
      </c>
      <c r="D343" s="50">
        <v>187</v>
      </c>
      <c r="E343" s="50" t="s">
        <v>1331</v>
      </c>
      <c r="F343" s="50">
        <v>1</v>
      </c>
      <c r="G343" s="50">
        <v>11</v>
      </c>
      <c r="H343" s="50">
        <v>3</v>
      </c>
      <c r="I343" s="50">
        <v>69</v>
      </c>
      <c r="J343" s="35">
        <f t="shared" si="24"/>
        <v>4769</v>
      </c>
      <c r="K343" s="50">
        <v>75</v>
      </c>
      <c r="L343" s="35">
        <f t="shared" si="23"/>
        <v>357675</v>
      </c>
      <c r="M343" s="50">
        <v>1</v>
      </c>
      <c r="N343" s="50"/>
      <c r="O343" s="50"/>
      <c r="P343" s="50"/>
      <c r="Q343" s="50"/>
      <c r="R343" s="50"/>
      <c r="S343" s="50"/>
      <c r="T343" s="35">
        <f t="shared" si="25"/>
        <v>0</v>
      </c>
      <c r="U343" s="50"/>
      <c r="V343" s="50"/>
      <c r="W343" s="35">
        <f t="shared" si="27"/>
        <v>0</v>
      </c>
      <c r="X343" s="35">
        <f t="shared" si="26"/>
        <v>357675</v>
      </c>
      <c r="Y343" s="50">
        <v>0</v>
      </c>
      <c r="Z343" s="50">
        <v>50</v>
      </c>
      <c r="AA343" s="50">
        <v>0</v>
      </c>
      <c r="AB343" s="50">
        <v>0</v>
      </c>
    </row>
    <row r="344" spans="1:28" s="3" customFormat="1" ht="27.75" customHeight="1" x14ac:dyDescent="0.2">
      <c r="A344" s="50"/>
      <c r="B344" s="116" t="s">
        <v>14</v>
      </c>
      <c r="C344" s="50">
        <v>1487</v>
      </c>
      <c r="D344" s="50">
        <v>144</v>
      </c>
      <c r="E344" s="50" t="s">
        <v>1331</v>
      </c>
      <c r="F344" s="50">
        <v>1</v>
      </c>
      <c r="G344" s="50">
        <v>8</v>
      </c>
      <c r="H344" s="50">
        <v>3</v>
      </c>
      <c r="I344" s="50">
        <v>99</v>
      </c>
      <c r="J344" s="35">
        <f t="shared" si="24"/>
        <v>3599</v>
      </c>
      <c r="K344" s="50">
        <v>100</v>
      </c>
      <c r="L344" s="35">
        <f t="shared" si="23"/>
        <v>359900</v>
      </c>
      <c r="M344" s="50">
        <v>1</v>
      </c>
      <c r="N344" s="50"/>
      <c r="O344" s="50"/>
      <c r="P344" s="50"/>
      <c r="Q344" s="50"/>
      <c r="R344" s="50"/>
      <c r="S344" s="50"/>
      <c r="T344" s="35">
        <f t="shared" si="25"/>
        <v>0</v>
      </c>
      <c r="U344" s="50"/>
      <c r="V344" s="50"/>
      <c r="W344" s="35">
        <f t="shared" si="27"/>
        <v>0</v>
      </c>
      <c r="X344" s="35">
        <f t="shared" si="26"/>
        <v>359900</v>
      </c>
      <c r="Y344" s="50">
        <v>0</v>
      </c>
      <c r="Z344" s="50">
        <v>50</v>
      </c>
      <c r="AA344" s="50">
        <v>0</v>
      </c>
      <c r="AB344" s="50">
        <v>0</v>
      </c>
    </row>
    <row r="345" spans="1:28" s="3" customFormat="1" ht="27.75" customHeight="1" x14ac:dyDescent="0.2">
      <c r="A345" s="50"/>
      <c r="B345" s="116" t="s">
        <v>45</v>
      </c>
      <c r="C345" s="50">
        <v>1751</v>
      </c>
      <c r="D345" s="50">
        <v>20</v>
      </c>
      <c r="E345" s="50" t="s">
        <v>1331</v>
      </c>
      <c r="F345" s="50">
        <v>1</v>
      </c>
      <c r="G345" s="50">
        <v>7</v>
      </c>
      <c r="H345" s="50"/>
      <c r="I345" s="50"/>
      <c r="J345" s="35">
        <f t="shared" si="24"/>
        <v>2800</v>
      </c>
      <c r="K345" s="50">
        <v>75</v>
      </c>
      <c r="L345" s="35">
        <f t="shared" si="23"/>
        <v>210000</v>
      </c>
      <c r="M345" s="50">
        <v>1</v>
      </c>
      <c r="N345" s="50"/>
      <c r="O345" s="50"/>
      <c r="P345" s="50"/>
      <c r="Q345" s="50"/>
      <c r="R345" s="50"/>
      <c r="S345" s="50"/>
      <c r="T345" s="35">
        <f t="shared" si="25"/>
        <v>0</v>
      </c>
      <c r="U345" s="50"/>
      <c r="V345" s="50"/>
      <c r="W345" s="35">
        <f t="shared" si="27"/>
        <v>0</v>
      </c>
      <c r="X345" s="35">
        <f t="shared" si="26"/>
        <v>210000</v>
      </c>
      <c r="Y345" s="50">
        <v>0</v>
      </c>
      <c r="Z345" s="50">
        <v>0</v>
      </c>
      <c r="AA345" s="50">
        <v>210000</v>
      </c>
      <c r="AB345" s="50">
        <v>0.01</v>
      </c>
    </row>
    <row r="346" spans="1:28" s="3" customFormat="1" ht="27.75" customHeight="1" x14ac:dyDescent="0.2">
      <c r="A346" s="50"/>
      <c r="B346" s="116" t="s">
        <v>14</v>
      </c>
      <c r="C346" s="50">
        <v>1267</v>
      </c>
      <c r="D346" s="50">
        <v>163</v>
      </c>
      <c r="E346" s="50" t="s">
        <v>1332</v>
      </c>
      <c r="F346" s="50">
        <v>2</v>
      </c>
      <c r="G346" s="50"/>
      <c r="H346" s="50">
        <v>3</v>
      </c>
      <c r="I346" s="50">
        <v>47</v>
      </c>
      <c r="J346" s="35">
        <f t="shared" si="24"/>
        <v>347</v>
      </c>
      <c r="K346" s="50">
        <v>350</v>
      </c>
      <c r="L346" s="35">
        <f t="shared" si="23"/>
        <v>121450</v>
      </c>
      <c r="M346" s="50">
        <v>2</v>
      </c>
      <c r="N346" s="50" t="s">
        <v>27</v>
      </c>
      <c r="O346" s="50" t="s">
        <v>55</v>
      </c>
      <c r="P346" s="50">
        <v>2</v>
      </c>
      <c r="Q346" s="50">
        <v>108</v>
      </c>
      <c r="R346" s="50"/>
      <c r="S346" s="50">
        <v>6400</v>
      </c>
      <c r="T346" s="35">
        <f t="shared" si="25"/>
        <v>691200</v>
      </c>
      <c r="U346" s="50">
        <v>10</v>
      </c>
      <c r="V346" s="39">
        <f>T346*10%</f>
        <v>69120</v>
      </c>
      <c r="W346" s="35">
        <f t="shared" si="27"/>
        <v>622080</v>
      </c>
      <c r="X346" s="35">
        <f t="shared" si="26"/>
        <v>743530</v>
      </c>
      <c r="Y346" s="50">
        <v>0</v>
      </c>
      <c r="Z346" s="50">
        <v>50</v>
      </c>
      <c r="AA346" s="50">
        <v>0</v>
      </c>
      <c r="AB346" s="50">
        <v>0</v>
      </c>
    </row>
    <row r="347" spans="1:28" s="3" customFormat="1" ht="27.75" customHeight="1" x14ac:dyDescent="0.2">
      <c r="A347" s="50"/>
      <c r="B347" s="116" t="s">
        <v>14</v>
      </c>
      <c r="C347" s="50"/>
      <c r="D347" s="50">
        <v>126</v>
      </c>
      <c r="E347" s="50" t="s">
        <v>1332</v>
      </c>
      <c r="F347" s="50">
        <v>1</v>
      </c>
      <c r="G347" s="50">
        <v>6</v>
      </c>
      <c r="H347" s="50">
        <v>1</v>
      </c>
      <c r="I347" s="50">
        <v>16</v>
      </c>
      <c r="J347" s="35">
        <f t="shared" si="24"/>
        <v>2516</v>
      </c>
      <c r="K347" s="50">
        <v>75</v>
      </c>
      <c r="L347" s="35">
        <f t="shared" si="23"/>
        <v>188700</v>
      </c>
      <c r="M347" s="50">
        <v>1</v>
      </c>
      <c r="N347" s="50"/>
      <c r="O347" s="50"/>
      <c r="P347" s="50"/>
      <c r="Q347" s="50"/>
      <c r="R347" s="50"/>
      <c r="S347" s="50"/>
      <c r="T347" s="35">
        <f t="shared" si="25"/>
        <v>0</v>
      </c>
      <c r="U347" s="50"/>
      <c r="V347" s="50"/>
      <c r="W347" s="35">
        <f t="shared" si="27"/>
        <v>0</v>
      </c>
      <c r="X347" s="35">
        <f t="shared" si="26"/>
        <v>188700</v>
      </c>
      <c r="Y347" s="50">
        <v>0</v>
      </c>
      <c r="Z347" s="50">
        <v>50</v>
      </c>
      <c r="AA347" s="50">
        <v>0</v>
      </c>
      <c r="AB347" s="50">
        <v>0</v>
      </c>
    </row>
    <row r="348" spans="1:28" s="3" customFormat="1" ht="27.75" customHeight="1" x14ac:dyDescent="0.2">
      <c r="A348" s="50"/>
      <c r="B348" s="116" t="s">
        <v>14</v>
      </c>
      <c r="C348" s="50"/>
      <c r="D348" s="50"/>
      <c r="E348" s="50" t="s">
        <v>1333</v>
      </c>
      <c r="F348" s="50">
        <v>2</v>
      </c>
      <c r="G348" s="50"/>
      <c r="H348" s="50"/>
      <c r="I348" s="50"/>
      <c r="J348" s="35">
        <f t="shared" si="24"/>
        <v>0</v>
      </c>
      <c r="K348" s="50"/>
      <c r="L348" s="35">
        <f t="shared" si="23"/>
        <v>0</v>
      </c>
      <c r="M348" s="50">
        <v>2</v>
      </c>
      <c r="N348" s="50" t="s">
        <v>27</v>
      </c>
      <c r="O348" s="50" t="s">
        <v>16</v>
      </c>
      <c r="P348" s="50">
        <v>2</v>
      </c>
      <c r="Q348" s="50">
        <v>96</v>
      </c>
      <c r="R348" s="50"/>
      <c r="S348" s="50">
        <v>6400</v>
      </c>
      <c r="T348" s="35">
        <f t="shared" si="25"/>
        <v>614400</v>
      </c>
      <c r="U348" s="50">
        <v>20</v>
      </c>
      <c r="V348" s="39">
        <f>T348*75%</f>
        <v>460800</v>
      </c>
      <c r="W348" s="35">
        <f t="shared" si="27"/>
        <v>153600</v>
      </c>
      <c r="X348" s="35">
        <f t="shared" si="26"/>
        <v>153600</v>
      </c>
      <c r="Y348" s="50">
        <v>0</v>
      </c>
      <c r="Z348" s="50">
        <v>50</v>
      </c>
      <c r="AA348" s="50">
        <v>0</v>
      </c>
      <c r="AB348" s="50">
        <v>0</v>
      </c>
    </row>
    <row r="349" spans="1:28" s="3" customFormat="1" ht="27.75" customHeight="1" x14ac:dyDescent="0.2">
      <c r="A349" s="50"/>
      <c r="B349" s="116" t="s">
        <v>14</v>
      </c>
      <c r="C349" s="50">
        <v>1758</v>
      </c>
      <c r="D349" s="50">
        <v>12</v>
      </c>
      <c r="E349" s="50" t="s">
        <v>1333</v>
      </c>
      <c r="F349" s="50">
        <v>1</v>
      </c>
      <c r="G349" s="50">
        <v>7</v>
      </c>
      <c r="H349" s="50">
        <v>1</v>
      </c>
      <c r="I349" s="50">
        <v>70</v>
      </c>
      <c r="J349" s="35">
        <f t="shared" si="24"/>
        <v>2970</v>
      </c>
      <c r="K349" s="50">
        <v>380</v>
      </c>
      <c r="L349" s="35">
        <f t="shared" si="23"/>
        <v>1128600</v>
      </c>
      <c r="M349" s="50">
        <v>1</v>
      </c>
      <c r="N349" s="50"/>
      <c r="O349" s="50"/>
      <c r="P349" s="50"/>
      <c r="Q349" s="50"/>
      <c r="R349" s="50"/>
      <c r="S349" s="50"/>
      <c r="T349" s="35">
        <f t="shared" si="25"/>
        <v>0</v>
      </c>
      <c r="U349" s="50"/>
      <c r="V349" s="50"/>
      <c r="W349" s="35">
        <f t="shared" si="27"/>
        <v>0</v>
      </c>
      <c r="X349" s="35">
        <f t="shared" si="26"/>
        <v>1128600</v>
      </c>
      <c r="Y349" s="50">
        <v>0</v>
      </c>
      <c r="Z349" s="50">
        <v>50</v>
      </c>
      <c r="AA349" s="50">
        <v>0</v>
      </c>
      <c r="AB349" s="50">
        <v>0</v>
      </c>
    </row>
    <row r="350" spans="1:28" s="3" customFormat="1" ht="27.75" customHeight="1" x14ac:dyDescent="0.2">
      <c r="A350" s="50"/>
      <c r="B350" s="116" t="s">
        <v>14</v>
      </c>
      <c r="C350" s="50"/>
      <c r="D350" s="50"/>
      <c r="E350" s="50" t="s">
        <v>1333</v>
      </c>
      <c r="F350" s="50">
        <v>1</v>
      </c>
      <c r="G350" s="50">
        <v>8</v>
      </c>
      <c r="H350" s="50">
        <v>1</v>
      </c>
      <c r="I350" s="50">
        <v>20</v>
      </c>
      <c r="J350" s="35">
        <f t="shared" si="24"/>
        <v>3320</v>
      </c>
      <c r="K350" s="50">
        <v>75</v>
      </c>
      <c r="L350" s="35">
        <f t="shared" si="23"/>
        <v>249000</v>
      </c>
      <c r="M350" s="50">
        <v>1</v>
      </c>
      <c r="N350" s="50"/>
      <c r="O350" s="50"/>
      <c r="P350" s="50"/>
      <c r="Q350" s="50"/>
      <c r="R350" s="50"/>
      <c r="S350" s="50"/>
      <c r="T350" s="35">
        <f t="shared" si="25"/>
        <v>0</v>
      </c>
      <c r="U350" s="50"/>
      <c r="V350" s="50"/>
      <c r="W350" s="35">
        <f t="shared" si="27"/>
        <v>0</v>
      </c>
      <c r="X350" s="35">
        <f t="shared" si="26"/>
        <v>249000</v>
      </c>
      <c r="Y350" s="50">
        <v>0</v>
      </c>
      <c r="Z350" s="50">
        <v>50</v>
      </c>
      <c r="AA350" s="50">
        <v>0</v>
      </c>
      <c r="AB350" s="50">
        <v>0</v>
      </c>
    </row>
    <row r="351" spans="1:28" s="3" customFormat="1" ht="27.75" customHeight="1" x14ac:dyDescent="0.2">
      <c r="A351" s="50"/>
      <c r="B351" s="116" t="s">
        <v>14</v>
      </c>
      <c r="C351" s="50">
        <v>3699</v>
      </c>
      <c r="D351" s="50">
        <v>341</v>
      </c>
      <c r="E351" s="50" t="s">
        <v>1334</v>
      </c>
      <c r="F351" s="50">
        <v>2</v>
      </c>
      <c r="G351" s="50">
        <v>1</v>
      </c>
      <c r="H351" s="50"/>
      <c r="I351" s="50">
        <v>68</v>
      </c>
      <c r="J351" s="35">
        <f t="shared" ref="J351:J400" si="28">G351*400+H351*100+I351</f>
        <v>468</v>
      </c>
      <c r="K351" s="50">
        <v>400</v>
      </c>
      <c r="L351" s="35">
        <f t="shared" ref="L351:L399" si="29">J351*K351</f>
        <v>187200</v>
      </c>
      <c r="M351" s="50">
        <v>2</v>
      </c>
      <c r="N351" s="50" t="s">
        <v>27</v>
      </c>
      <c r="O351" s="50" t="s">
        <v>55</v>
      </c>
      <c r="P351" s="50">
        <v>2</v>
      </c>
      <c r="Q351" s="50">
        <v>150</v>
      </c>
      <c r="R351" s="50"/>
      <c r="S351" s="50">
        <v>6400</v>
      </c>
      <c r="T351" s="35">
        <f t="shared" si="25"/>
        <v>960000</v>
      </c>
      <c r="U351" s="50">
        <v>15</v>
      </c>
      <c r="V351" s="39">
        <f>T351*20%</f>
        <v>192000</v>
      </c>
      <c r="W351" s="35">
        <f t="shared" si="27"/>
        <v>768000</v>
      </c>
      <c r="X351" s="35">
        <f t="shared" si="26"/>
        <v>955200</v>
      </c>
      <c r="Y351" s="50">
        <v>0</v>
      </c>
      <c r="Z351" s="50">
        <v>50</v>
      </c>
      <c r="AA351" s="50">
        <v>0</v>
      </c>
      <c r="AB351" s="50">
        <v>0</v>
      </c>
    </row>
    <row r="352" spans="1:28" s="3" customFormat="1" ht="27.75" customHeight="1" x14ac:dyDescent="0.2">
      <c r="A352" s="50"/>
      <c r="B352" s="116" t="s">
        <v>14</v>
      </c>
      <c r="C352" s="50">
        <v>1455</v>
      </c>
      <c r="D352" s="50">
        <v>154</v>
      </c>
      <c r="E352" s="50" t="s">
        <v>1334</v>
      </c>
      <c r="F352" s="50">
        <v>1</v>
      </c>
      <c r="G352" s="50">
        <v>17</v>
      </c>
      <c r="H352" s="50"/>
      <c r="I352" s="50">
        <v>56</v>
      </c>
      <c r="J352" s="35">
        <f t="shared" si="28"/>
        <v>6856</v>
      </c>
      <c r="K352" s="50">
        <v>75</v>
      </c>
      <c r="L352" s="35">
        <f t="shared" si="29"/>
        <v>514200</v>
      </c>
      <c r="M352" s="50">
        <v>1</v>
      </c>
      <c r="N352" s="50"/>
      <c r="O352" s="50"/>
      <c r="P352" s="50"/>
      <c r="Q352" s="50"/>
      <c r="R352" s="50"/>
      <c r="S352" s="50"/>
      <c r="T352" s="35">
        <f t="shared" ref="T352:T400" si="30">Q352*S352</f>
        <v>0</v>
      </c>
      <c r="U352" s="50"/>
      <c r="V352" s="50"/>
      <c r="W352" s="35">
        <f t="shared" si="27"/>
        <v>0</v>
      </c>
      <c r="X352" s="35">
        <f t="shared" ref="X352:X400" si="31">L352+W352</f>
        <v>514200</v>
      </c>
      <c r="Y352" s="50">
        <v>0</v>
      </c>
      <c r="Z352" s="50">
        <v>50</v>
      </c>
      <c r="AA352" s="50">
        <v>0</v>
      </c>
      <c r="AB352" s="50">
        <v>0</v>
      </c>
    </row>
    <row r="353" spans="1:28" s="3" customFormat="1" ht="27.75" customHeight="1" x14ac:dyDescent="0.2">
      <c r="A353" s="50"/>
      <c r="B353" s="116" t="s">
        <v>24</v>
      </c>
      <c r="C353" s="50"/>
      <c r="D353" s="50"/>
      <c r="E353" s="50" t="s">
        <v>1334</v>
      </c>
      <c r="F353" s="50">
        <v>1</v>
      </c>
      <c r="G353" s="50">
        <v>6</v>
      </c>
      <c r="H353" s="50"/>
      <c r="I353" s="50">
        <v>97</v>
      </c>
      <c r="J353" s="35">
        <f t="shared" si="28"/>
        <v>2497</v>
      </c>
      <c r="K353" s="50">
        <v>75</v>
      </c>
      <c r="L353" s="35">
        <f t="shared" si="29"/>
        <v>187275</v>
      </c>
      <c r="M353" s="50">
        <v>1</v>
      </c>
      <c r="N353" s="50"/>
      <c r="O353" s="50"/>
      <c r="P353" s="50"/>
      <c r="Q353" s="50"/>
      <c r="R353" s="50"/>
      <c r="S353" s="50"/>
      <c r="T353" s="35">
        <f t="shared" si="30"/>
        <v>0</v>
      </c>
      <c r="U353" s="50"/>
      <c r="V353" s="50"/>
      <c r="W353" s="35">
        <f t="shared" ref="W353:W401" si="32">T353-V353</f>
        <v>0</v>
      </c>
      <c r="X353" s="35">
        <f t="shared" si="31"/>
        <v>187275</v>
      </c>
      <c r="Y353" s="50">
        <v>0</v>
      </c>
      <c r="Z353" s="50">
        <v>0</v>
      </c>
      <c r="AA353" s="50">
        <v>187275</v>
      </c>
      <c r="AB353" s="50">
        <v>0.01</v>
      </c>
    </row>
    <row r="354" spans="1:28" s="3" customFormat="1" ht="27.75" customHeight="1" x14ac:dyDescent="0.2">
      <c r="A354" s="50"/>
      <c r="B354" s="116" t="s">
        <v>14</v>
      </c>
      <c r="C354" s="50"/>
      <c r="D354" s="50"/>
      <c r="E354" s="50" t="s">
        <v>1335</v>
      </c>
      <c r="F354" s="50">
        <v>2</v>
      </c>
      <c r="G354" s="50"/>
      <c r="H354" s="50"/>
      <c r="I354" s="50"/>
      <c r="J354" s="35">
        <f t="shared" si="28"/>
        <v>0</v>
      </c>
      <c r="K354" s="50"/>
      <c r="L354" s="35">
        <f t="shared" si="29"/>
        <v>0</v>
      </c>
      <c r="M354" s="50">
        <v>2</v>
      </c>
      <c r="N354" s="50" t="s">
        <v>27</v>
      </c>
      <c r="O354" s="50" t="s">
        <v>55</v>
      </c>
      <c r="P354" s="50">
        <v>2</v>
      </c>
      <c r="Q354" s="50">
        <v>132</v>
      </c>
      <c r="R354" s="50"/>
      <c r="S354" s="50">
        <v>6400</v>
      </c>
      <c r="T354" s="35">
        <f t="shared" si="30"/>
        <v>844800</v>
      </c>
      <c r="U354" s="50">
        <v>10</v>
      </c>
      <c r="V354" s="39">
        <f>T354*10%</f>
        <v>84480</v>
      </c>
      <c r="W354" s="35">
        <f t="shared" si="32"/>
        <v>760320</v>
      </c>
      <c r="X354" s="35">
        <f t="shared" si="31"/>
        <v>760320</v>
      </c>
      <c r="Y354" s="50">
        <v>0</v>
      </c>
      <c r="Z354" s="50">
        <v>50</v>
      </c>
      <c r="AA354" s="50">
        <v>0</v>
      </c>
      <c r="AB354" s="50">
        <v>0</v>
      </c>
    </row>
    <row r="355" spans="1:28" s="3" customFormat="1" ht="27.75" customHeight="1" x14ac:dyDescent="0.2">
      <c r="A355" s="50"/>
      <c r="B355" s="116" t="s">
        <v>14</v>
      </c>
      <c r="C355" s="50">
        <v>5641</v>
      </c>
      <c r="D355" s="50">
        <v>245</v>
      </c>
      <c r="E355" s="50" t="s">
        <v>1335</v>
      </c>
      <c r="F355" s="50">
        <v>1</v>
      </c>
      <c r="G355" s="50">
        <v>2</v>
      </c>
      <c r="H355" s="50"/>
      <c r="I355" s="50"/>
      <c r="J355" s="35">
        <f t="shared" si="28"/>
        <v>800</v>
      </c>
      <c r="K355" s="50">
        <v>75</v>
      </c>
      <c r="L355" s="35">
        <f t="shared" si="29"/>
        <v>60000</v>
      </c>
      <c r="M355" s="50">
        <v>1</v>
      </c>
      <c r="N355" s="50"/>
      <c r="O355" s="50"/>
      <c r="P355" s="50"/>
      <c r="Q355" s="50"/>
      <c r="R355" s="50"/>
      <c r="S355" s="50"/>
      <c r="T355" s="35">
        <f t="shared" si="30"/>
        <v>0</v>
      </c>
      <c r="U355" s="50"/>
      <c r="V355" s="50"/>
      <c r="W355" s="35">
        <f t="shared" si="32"/>
        <v>0</v>
      </c>
      <c r="X355" s="35">
        <f t="shared" si="31"/>
        <v>60000</v>
      </c>
      <c r="Y355" s="50">
        <v>0</v>
      </c>
      <c r="Z355" s="50">
        <v>50</v>
      </c>
      <c r="AA355" s="50">
        <v>0</v>
      </c>
      <c r="AB355" s="50">
        <v>0</v>
      </c>
    </row>
    <row r="356" spans="1:28" s="3" customFormat="1" ht="27.75" customHeight="1" x14ac:dyDescent="0.2">
      <c r="A356" s="50"/>
      <c r="B356" s="116" t="s">
        <v>14</v>
      </c>
      <c r="C356" s="50">
        <v>5642</v>
      </c>
      <c r="D356" s="50">
        <v>246</v>
      </c>
      <c r="E356" s="50" t="s">
        <v>1335</v>
      </c>
      <c r="F356" s="50">
        <v>1</v>
      </c>
      <c r="G356" s="50">
        <v>2</v>
      </c>
      <c r="H356" s="50"/>
      <c r="I356" s="50"/>
      <c r="J356" s="35">
        <f t="shared" si="28"/>
        <v>800</v>
      </c>
      <c r="K356" s="50">
        <v>75</v>
      </c>
      <c r="L356" s="35">
        <f t="shared" si="29"/>
        <v>60000</v>
      </c>
      <c r="M356" s="50">
        <v>1</v>
      </c>
      <c r="N356" s="50"/>
      <c r="O356" s="50"/>
      <c r="P356" s="50"/>
      <c r="Q356" s="50"/>
      <c r="R356" s="50"/>
      <c r="S356" s="50"/>
      <c r="T356" s="35">
        <f t="shared" si="30"/>
        <v>0</v>
      </c>
      <c r="U356" s="50"/>
      <c r="V356" s="50"/>
      <c r="W356" s="35">
        <f t="shared" si="32"/>
        <v>0</v>
      </c>
      <c r="X356" s="35">
        <f t="shared" si="31"/>
        <v>60000</v>
      </c>
      <c r="Y356" s="50">
        <v>0</v>
      </c>
      <c r="Z356" s="50">
        <v>50</v>
      </c>
      <c r="AA356" s="50">
        <v>0</v>
      </c>
      <c r="AB356" s="50">
        <v>0</v>
      </c>
    </row>
    <row r="357" spans="1:28" s="3" customFormat="1" ht="27.75" customHeight="1" x14ac:dyDescent="0.2">
      <c r="A357" s="50"/>
      <c r="B357" s="116" t="s">
        <v>14</v>
      </c>
      <c r="C357" s="50">
        <v>1422</v>
      </c>
      <c r="D357" s="50">
        <v>114</v>
      </c>
      <c r="E357" s="50" t="s">
        <v>1335</v>
      </c>
      <c r="F357" s="50">
        <v>1</v>
      </c>
      <c r="G357" s="50">
        <v>4</v>
      </c>
      <c r="H357" s="50">
        <v>1</v>
      </c>
      <c r="I357" s="50">
        <v>56</v>
      </c>
      <c r="J357" s="35">
        <f t="shared" si="28"/>
        <v>1756</v>
      </c>
      <c r="K357" s="50">
        <v>100</v>
      </c>
      <c r="L357" s="35">
        <f t="shared" si="29"/>
        <v>175600</v>
      </c>
      <c r="M357" s="50">
        <v>1</v>
      </c>
      <c r="N357" s="50"/>
      <c r="O357" s="50"/>
      <c r="P357" s="50"/>
      <c r="Q357" s="50"/>
      <c r="R357" s="50"/>
      <c r="S357" s="50"/>
      <c r="T357" s="35">
        <f t="shared" si="30"/>
        <v>0</v>
      </c>
      <c r="U357" s="50"/>
      <c r="V357" s="50"/>
      <c r="W357" s="35">
        <f t="shared" si="32"/>
        <v>0</v>
      </c>
      <c r="X357" s="35">
        <f t="shared" si="31"/>
        <v>175600</v>
      </c>
      <c r="Y357" s="50">
        <v>0</v>
      </c>
      <c r="Z357" s="50">
        <v>50</v>
      </c>
      <c r="AA357" s="50">
        <v>0</v>
      </c>
      <c r="AB357" s="50">
        <v>0</v>
      </c>
    </row>
    <row r="358" spans="1:28" s="3" customFormat="1" ht="27.75" customHeight="1" x14ac:dyDescent="0.2">
      <c r="A358" s="50"/>
      <c r="B358" s="116" t="s">
        <v>14</v>
      </c>
      <c r="C358" s="50">
        <v>975</v>
      </c>
      <c r="D358" s="50">
        <v>92</v>
      </c>
      <c r="E358" s="50" t="s">
        <v>1336</v>
      </c>
      <c r="F358" s="50">
        <v>2</v>
      </c>
      <c r="G358" s="50"/>
      <c r="H358" s="50">
        <v>1</v>
      </c>
      <c r="I358" s="50"/>
      <c r="J358" s="35">
        <f t="shared" si="28"/>
        <v>100</v>
      </c>
      <c r="K358" s="50">
        <v>400</v>
      </c>
      <c r="L358" s="35">
        <f t="shared" si="29"/>
        <v>40000</v>
      </c>
      <c r="M358" s="50">
        <v>2</v>
      </c>
      <c r="N358" s="50" t="s">
        <v>27</v>
      </c>
      <c r="O358" s="50" t="s">
        <v>16</v>
      </c>
      <c r="P358" s="50">
        <v>2</v>
      </c>
      <c r="Q358" s="50">
        <v>303</v>
      </c>
      <c r="R358" s="50"/>
      <c r="S358" s="50">
        <v>6400</v>
      </c>
      <c r="T358" s="35">
        <f t="shared" si="30"/>
        <v>1939200</v>
      </c>
      <c r="U358" s="50">
        <v>20</v>
      </c>
      <c r="V358" s="39">
        <f>T358*75%</f>
        <v>1454400</v>
      </c>
      <c r="W358" s="35">
        <f t="shared" si="32"/>
        <v>484800</v>
      </c>
      <c r="X358" s="35">
        <f t="shared" si="31"/>
        <v>524800</v>
      </c>
      <c r="Y358" s="50">
        <v>0</v>
      </c>
      <c r="Z358" s="50">
        <v>50</v>
      </c>
      <c r="AA358" s="50">
        <v>0</v>
      </c>
      <c r="AB358" s="50">
        <v>0</v>
      </c>
    </row>
    <row r="359" spans="1:28" s="3" customFormat="1" ht="27.75" customHeight="1" x14ac:dyDescent="0.2">
      <c r="A359" s="50"/>
      <c r="B359" s="116" t="s">
        <v>45</v>
      </c>
      <c r="C359" s="50">
        <v>1751</v>
      </c>
      <c r="D359" s="50">
        <v>20</v>
      </c>
      <c r="E359" s="50" t="s">
        <v>1336</v>
      </c>
      <c r="F359" s="50">
        <v>1</v>
      </c>
      <c r="G359" s="50">
        <v>26</v>
      </c>
      <c r="H359" s="50"/>
      <c r="I359" s="50"/>
      <c r="J359" s="35">
        <f t="shared" si="28"/>
        <v>10400</v>
      </c>
      <c r="K359" s="50">
        <v>75</v>
      </c>
      <c r="L359" s="35">
        <f t="shared" si="29"/>
        <v>780000</v>
      </c>
      <c r="M359" s="50">
        <v>1</v>
      </c>
      <c r="N359" s="50"/>
      <c r="O359" s="50"/>
      <c r="P359" s="50"/>
      <c r="Q359" s="50"/>
      <c r="R359" s="50"/>
      <c r="S359" s="50"/>
      <c r="T359" s="35">
        <f t="shared" si="30"/>
        <v>0</v>
      </c>
      <c r="U359" s="50"/>
      <c r="V359" s="50"/>
      <c r="W359" s="35">
        <f t="shared" si="32"/>
        <v>0</v>
      </c>
      <c r="X359" s="35">
        <f t="shared" si="31"/>
        <v>780000</v>
      </c>
      <c r="Y359" s="50">
        <v>0</v>
      </c>
      <c r="Z359" s="50">
        <v>0</v>
      </c>
      <c r="AA359" s="50">
        <v>780000</v>
      </c>
      <c r="AB359" s="50">
        <v>0.01</v>
      </c>
    </row>
    <row r="360" spans="1:28" s="3" customFormat="1" ht="27.75" customHeight="1" x14ac:dyDescent="0.2">
      <c r="A360" s="50"/>
      <c r="B360" s="116" t="s">
        <v>14</v>
      </c>
      <c r="C360" s="50">
        <v>1331</v>
      </c>
      <c r="D360" s="50">
        <v>184</v>
      </c>
      <c r="E360" s="50" t="s">
        <v>1336</v>
      </c>
      <c r="F360" s="50">
        <v>1</v>
      </c>
      <c r="G360" s="50">
        <v>10</v>
      </c>
      <c r="H360" s="50">
        <v>3</v>
      </c>
      <c r="I360" s="50">
        <v>45</v>
      </c>
      <c r="J360" s="35">
        <f t="shared" si="28"/>
        <v>4345</v>
      </c>
      <c r="K360" s="50">
        <v>100</v>
      </c>
      <c r="L360" s="35">
        <f t="shared" si="29"/>
        <v>434500</v>
      </c>
      <c r="M360" s="50">
        <v>1</v>
      </c>
      <c r="N360" s="50"/>
      <c r="O360" s="50"/>
      <c r="P360" s="50"/>
      <c r="Q360" s="50"/>
      <c r="R360" s="50"/>
      <c r="S360" s="50"/>
      <c r="T360" s="35">
        <f t="shared" si="30"/>
        <v>0</v>
      </c>
      <c r="U360" s="50"/>
      <c r="V360" s="50"/>
      <c r="W360" s="35">
        <f t="shared" si="32"/>
        <v>0</v>
      </c>
      <c r="X360" s="35">
        <f t="shared" si="31"/>
        <v>434500</v>
      </c>
      <c r="Y360" s="50">
        <v>0</v>
      </c>
      <c r="Z360" s="50">
        <v>50</v>
      </c>
      <c r="AA360" s="50">
        <v>0</v>
      </c>
      <c r="AB360" s="50">
        <v>0</v>
      </c>
    </row>
    <row r="361" spans="1:28" s="3" customFormat="1" ht="27.75" customHeight="1" x14ac:dyDescent="0.2">
      <c r="A361" s="50"/>
      <c r="B361" s="116" t="s">
        <v>14</v>
      </c>
      <c r="C361" s="50"/>
      <c r="D361" s="50">
        <v>159</v>
      </c>
      <c r="E361" s="50" t="s">
        <v>1337</v>
      </c>
      <c r="F361" s="50">
        <v>2</v>
      </c>
      <c r="G361" s="50">
        <v>1</v>
      </c>
      <c r="H361" s="50">
        <v>2</v>
      </c>
      <c r="I361" s="50">
        <v>57</v>
      </c>
      <c r="J361" s="35">
        <f t="shared" si="28"/>
        <v>657</v>
      </c>
      <c r="K361" s="50">
        <v>100</v>
      </c>
      <c r="L361" s="35">
        <f t="shared" si="29"/>
        <v>65700</v>
      </c>
      <c r="M361" s="50">
        <v>2</v>
      </c>
      <c r="N361" s="50" t="s">
        <v>27</v>
      </c>
      <c r="O361" s="50" t="s">
        <v>55</v>
      </c>
      <c r="P361" s="50">
        <v>2</v>
      </c>
      <c r="Q361" s="50">
        <v>96</v>
      </c>
      <c r="R361" s="50"/>
      <c r="S361" s="50">
        <v>6400</v>
      </c>
      <c r="T361" s="35">
        <f t="shared" si="30"/>
        <v>614400</v>
      </c>
      <c r="U361" s="50">
        <v>5</v>
      </c>
      <c r="V361" s="39">
        <f>T361*5%</f>
        <v>30720</v>
      </c>
      <c r="W361" s="35">
        <f t="shared" si="32"/>
        <v>583680</v>
      </c>
      <c r="X361" s="35">
        <f t="shared" si="31"/>
        <v>649380</v>
      </c>
      <c r="Y361" s="50">
        <v>0</v>
      </c>
      <c r="Z361" s="50">
        <v>50</v>
      </c>
      <c r="AA361" s="50">
        <v>0</v>
      </c>
      <c r="AB361" s="50">
        <v>0</v>
      </c>
    </row>
    <row r="362" spans="1:28" s="3" customFormat="1" ht="27.75" customHeight="1" x14ac:dyDescent="0.2">
      <c r="A362" s="50"/>
      <c r="B362" s="116" t="s">
        <v>14</v>
      </c>
      <c r="C362" s="50">
        <v>1305</v>
      </c>
      <c r="D362" s="50">
        <v>158</v>
      </c>
      <c r="E362" s="50" t="s">
        <v>1337</v>
      </c>
      <c r="F362" s="50">
        <v>1</v>
      </c>
      <c r="G362" s="50">
        <v>17</v>
      </c>
      <c r="H362" s="50">
        <v>1</v>
      </c>
      <c r="I362" s="50">
        <v>75</v>
      </c>
      <c r="J362" s="35">
        <f t="shared" si="28"/>
        <v>6975</v>
      </c>
      <c r="K362" s="50">
        <v>160</v>
      </c>
      <c r="L362" s="35">
        <f t="shared" si="29"/>
        <v>1116000</v>
      </c>
      <c r="M362" s="50">
        <v>1</v>
      </c>
      <c r="N362" s="50"/>
      <c r="O362" s="50"/>
      <c r="P362" s="50"/>
      <c r="Q362" s="50"/>
      <c r="R362" s="50"/>
      <c r="S362" s="50"/>
      <c r="T362" s="35">
        <f t="shared" si="30"/>
        <v>0</v>
      </c>
      <c r="U362" s="50"/>
      <c r="V362" s="50"/>
      <c r="W362" s="35">
        <f t="shared" si="32"/>
        <v>0</v>
      </c>
      <c r="X362" s="35">
        <f t="shared" si="31"/>
        <v>1116000</v>
      </c>
      <c r="Y362" s="50">
        <v>0</v>
      </c>
      <c r="Z362" s="50">
        <v>50</v>
      </c>
      <c r="AA362" s="50">
        <v>0</v>
      </c>
      <c r="AB362" s="50">
        <v>0</v>
      </c>
    </row>
    <row r="363" spans="1:28" s="3" customFormat="1" ht="27.75" customHeight="1" x14ac:dyDescent="0.2">
      <c r="A363" s="50"/>
      <c r="B363" s="116" t="s">
        <v>14</v>
      </c>
      <c r="C363" s="50">
        <v>930</v>
      </c>
      <c r="D363" s="50">
        <v>72</v>
      </c>
      <c r="E363" s="50" t="s">
        <v>1338</v>
      </c>
      <c r="F363" s="50">
        <v>2</v>
      </c>
      <c r="G363" s="50">
        <v>1</v>
      </c>
      <c r="H363" s="50">
        <v>1</v>
      </c>
      <c r="I363" s="50">
        <v>53</v>
      </c>
      <c r="J363" s="35">
        <f t="shared" si="28"/>
        <v>553</v>
      </c>
      <c r="K363" s="50">
        <v>400</v>
      </c>
      <c r="L363" s="35">
        <f t="shared" si="29"/>
        <v>221200</v>
      </c>
      <c r="M363" s="50">
        <v>2</v>
      </c>
      <c r="N363" s="50" t="s">
        <v>27</v>
      </c>
      <c r="O363" s="50" t="s">
        <v>16</v>
      </c>
      <c r="P363" s="50">
        <v>2</v>
      </c>
      <c r="Q363" s="50">
        <v>162</v>
      </c>
      <c r="R363" s="50"/>
      <c r="S363" s="50">
        <v>6400</v>
      </c>
      <c r="T363" s="35">
        <f t="shared" si="30"/>
        <v>1036800</v>
      </c>
      <c r="U363" s="50">
        <v>20</v>
      </c>
      <c r="V363" s="39">
        <f>T363*75%</f>
        <v>777600</v>
      </c>
      <c r="W363" s="35">
        <f t="shared" si="32"/>
        <v>259200</v>
      </c>
      <c r="X363" s="35">
        <f t="shared" si="31"/>
        <v>480400</v>
      </c>
      <c r="Y363" s="50">
        <v>0</v>
      </c>
      <c r="Z363" s="50">
        <v>50</v>
      </c>
      <c r="AA363" s="50">
        <v>0</v>
      </c>
      <c r="AB363" s="50">
        <v>0</v>
      </c>
    </row>
    <row r="364" spans="1:28" s="3" customFormat="1" ht="27.75" customHeight="1" x14ac:dyDescent="0.2">
      <c r="A364" s="50"/>
      <c r="B364" s="116" t="s">
        <v>14</v>
      </c>
      <c r="C364" s="50"/>
      <c r="D364" s="50">
        <v>212</v>
      </c>
      <c r="E364" s="50" t="s">
        <v>1338</v>
      </c>
      <c r="F364" s="50">
        <v>1</v>
      </c>
      <c r="G364" s="50">
        <v>2</v>
      </c>
      <c r="H364" s="50"/>
      <c r="I364" s="50">
        <v>83</v>
      </c>
      <c r="J364" s="35">
        <f t="shared" si="28"/>
        <v>883</v>
      </c>
      <c r="K364" s="50">
        <v>75</v>
      </c>
      <c r="L364" s="35">
        <f t="shared" si="29"/>
        <v>66225</v>
      </c>
      <c r="M364" s="50">
        <v>1</v>
      </c>
      <c r="N364" s="50"/>
      <c r="O364" s="50"/>
      <c r="P364" s="50"/>
      <c r="Q364" s="50"/>
      <c r="R364" s="50"/>
      <c r="S364" s="50"/>
      <c r="T364" s="35">
        <f t="shared" si="30"/>
        <v>0</v>
      </c>
      <c r="U364" s="50"/>
      <c r="V364" s="50"/>
      <c r="W364" s="35">
        <f t="shared" si="32"/>
        <v>0</v>
      </c>
      <c r="X364" s="35">
        <f t="shared" si="31"/>
        <v>66225</v>
      </c>
      <c r="Y364" s="50">
        <v>0</v>
      </c>
      <c r="Z364" s="50">
        <v>50</v>
      </c>
      <c r="AA364" s="50">
        <v>0</v>
      </c>
      <c r="AB364" s="50">
        <v>0</v>
      </c>
    </row>
    <row r="365" spans="1:28" s="3" customFormat="1" ht="27.75" customHeight="1" x14ac:dyDescent="0.2">
      <c r="A365" s="50"/>
      <c r="B365" s="116" t="s">
        <v>45</v>
      </c>
      <c r="C365" s="50">
        <v>557</v>
      </c>
      <c r="D365" s="50">
        <v>19</v>
      </c>
      <c r="E365" s="50" t="s">
        <v>1338</v>
      </c>
      <c r="F365" s="50">
        <v>1</v>
      </c>
      <c r="G365" s="50">
        <v>17</v>
      </c>
      <c r="H365" s="50"/>
      <c r="I365" s="50"/>
      <c r="J365" s="35">
        <f t="shared" si="28"/>
        <v>6800</v>
      </c>
      <c r="K365" s="50">
        <v>75</v>
      </c>
      <c r="L365" s="35">
        <f t="shared" si="29"/>
        <v>510000</v>
      </c>
      <c r="M365" s="50">
        <v>1</v>
      </c>
      <c r="N365" s="50"/>
      <c r="O365" s="50"/>
      <c r="P365" s="50"/>
      <c r="Q365" s="50"/>
      <c r="R365" s="50"/>
      <c r="S365" s="50"/>
      <c r="T365" s="35">
        <f t="shared" si="30"/>
        <v>0</v>
      </c>
      <c r="U365" s="50"/>
      <c r="V365" s="50"/>
      <c r="W365" s="35">
        <f t="shared" si="32"/>
        <v>0</v>
      </c>
      <c r="X365" s="35">
        <f t="shared" si="31"/>
        <v>510000</v>
      </c>
      <c r="Y365" s="50">
        <v>0</v>
      </c>
      <c r="Z365" s="50">
        <v>0</v>
      </c>
      <c r="AA365" s="50">
        <v>510000</v>
      </c>
      <c r="AB365" s="50">
        <v>0.01</v>
      </c>
    </row>
    <row r="366" spans="1:28" s="3" customFormat="1" ht="27.75" customHeight="1" x14ac:dyDescent="0.2">
      <c r="A366" s="50"/>
      <c r="B366" s="116" t="s">
        <v>14</v>
      </c>
      <c r="C366" s="50">
        <v>1266</v>
      </c>
      <c r="D366" s="50">
        <v>162</v>
      </c>
      <c r="E366" s="50" t="s">
        <v>1339</v>
      </c>
      <c r="F366" s="50">
        <v>2</v>
      </c>
      <c r="G366" s="50">
        <v>1</v>
      </c>
      <c r="H366" s="50">
        <v>2</v>
      </c>
      <c r="I366" s="50">
        <v>9</v>
      </c>
      <c r="J366" s="35">
        <f t="shared" si="28"/>
        <v>609</v>
      </c>
      <c r="K366" s="50">
        <v>350</v>
      </c>
      <c r="L366" s="35">
        <f t="shared" si="29"/>
        <v>213150</v>
      </c>
      <c r="M366" s="50">
        <v>2</v>
      </c>
      <c r="N366" s="50" t="s">
        <v>27</v>
      </c>
      <c r="O366" s="50" t="s">
        <v>16</v>
      </c>
      <c r="P366" s="50">
        <v>2</v>
      </c>
      <c r="Q366" s="50">
        <v>141</v>
      </c>
      <c r="R366" s="50"/>
      <c r="S366" s="50">
        <v>6400</v>
      </c>
      <c r="T366" s="35">
        <f t="shared" si="30"/>
        <v>902400</v>
      </c>
      <c r="U366" s="50">
        <v>30</v>
      </c>
      <c r="V366" s="39">
        <f>T366*85%</f>
        <v>767040</v>
      </c>
      <c r="W366" s="35">
        <f t="shared" si="32"/>
        <v>135360</v>
      </c>
      <c r="X366" s="35">
        <f t="shared" si="31"/>
        <v>348510</v>
      </c>
      <c r="Y366" s="50">
        <v>0</v>
      </c>
      <c r="Z366" s="50">
        <v>50</v>
      </c>
      <c r="AA366" s="50">
        <v>0</v>
      </c>
      <c r="AB366" s="50">
        <v>0</v>
      </c>
    </row>
    <row r="367" spans="1:28" s="3" customFormat="1" ht="27.75" customHeight="1" x14ac:dyDescent="0.2">
      <c r="A367" s="50"/>
      <c r="B367" s="116" t="s">
        <v>14</v>
      </c>
      <c r="C367" s="50">
        <v>1265</v>
      </c>
      <c r="D367" s="50">
        <v>161</v>
      </c>
      <c r="E367" s="50" t="s">
        <v>1339</v>
      </c>
      <c r="F367" s="50">
        <v>1</v>
      </c>
      <c r="G367" s="50">
        <v>13</v>
      </c>
      <c r="H367" s="50">
        <v>1</v>
      </c>
      <c r="I367" s="50">
        <v>40</v>
      </c>
      <c r="J367" s="35">
        <f t="shared" si="28"/>
        <v>5340</v>
      </c>
      <c r="K367" s="50">
        <v>130</v>
      </c>
      <c r="L367" s="35">
        <f t="shared" si="29"/>
        <v>694200</v>
      </c>
      <c r="M367" s="50">
        <v>1</v>
      </c>
      <c r="N367" s="50"/>
      <c r="O367" s="50"/>
      <c r="P367" s="50"/>
      <c r="Q367" s="50"/>
      <c r="R367" s="50"/>
      <c r="S367" s="50"/>
      <c r="T367" s="35">
        <f t="shared" si="30"/>
        <v>0</v>
      </c>
      <c r="U367" s="50"/>
      <c r="V367" s="50"/>
      <c r="W367" s="35">
        <f t="shared" si="32"/>
        <v>0</v>
      </c>
      <c r="X367" s="35">
        <f t="shared" si="31"/>
        <v>694200</v>
      </c>
      <c r="Y367" s="50">
        <v>0</v>
      </c>
      <c r="Z367" s="50">
        <v>50</v>
      </c>
      <c r="AA367" s="50">
        <v>0</v>
      </c>
      <c r="AB367" s="50">
        <v>0</v>
      </c>
    </row>
    <row r="368" spans="1:28" s="3" customFormat="1" ht="27.75" customHeight="1" x14ac:dyDescent="0.2">
      <c r="A368" s="50"/>
      <c r="B368" s="116" t="s">
        <v>14</v>
      </c>
      <c r="C368" s="50"/>
      <c r="D368" s="50">
        <v>160</v>
      </c>
      <c r="E368" s="50" t="s">
        <v>1339</v>
      </c>
      <c r="F368" s="50">
        <v>1</v>
      </c>
      <c r="G368" s="50"/>
      <c r="H368" s="50">
        <v>3</v>
      </c>
      <c r="I368" s="50">
        <v>26</v>
      </c>
      <c r="J368" s="35">
        <f t="shared" si="28"/>
        <v>326</v>
      </c>
      <c r="K368" s="50">
        <v>150</v>
      </c>
      <c r="L368" s="35">
        <f t="shared" si="29"/>
        <v>48900</v>
      </c>
      <c r="M368" s="50">
        <v>1</v>
      </c>
      <c r="N368" s="50"/>
      <c r="O368" s="50"/>
      <c r="P368" s="50"/>
      <c r="Q368" s="50"/>
      <c r="R368" s="50"/>
      <c r="S368" s="50"/>
      <c r="T368" s="35">
        <f t="shared" si="30"/>
        <v>0</v>
      </c>
      <c r="U368" s="50"/>
      <c r="V368" s="50"/>
      <c r="W368" s="35">
        <f t="shared" si="32"/>
        <v>0</v>
      </c>
      <c r="X368" s="35">
        <f t="shared" si="31"/>
        <v>48900</v>
      </c>
      <c r="Y368" s="50">
        <v>0</v>
      </c>
      <c r="Z368" s="50">
        <v>50</v>
      </c>
      <c r="AA368" s="50">
        <v>0</v>
      </c>
      <c r="AB368" s="50">
        <v>0</v>
      </c>
    </row>
    <row r="369" spans="1:28" s="3" customFormat="1" ht="27.75" customHeight="1" x14ac:dyDescent="0.2">
      <c r="A369" s="50"/>
      <c r="B369" s="116" t="s">
        <v>14</v>
      </c>
      <c r="C369" s="50">
        <v>2244</v>
      </c>
      <c r="D369" s="50">
        <v>148</v>
      </c>
      <c r="E369" s="50" t="s">
        <v>1339</v>
      </c>
      <c r="F369" s="50">
        <v>1</v>
      </c>
      <c r="G369" s="50">
        <v>6</v>
      </c>
      <c r="H369" s="50">
        <v>1</v>
      </c>
      <c r="I369" s="50">
        <v>59</v>
      </c>
      <c r="J369" s="35">
        <f t="shared" si="28"/>
        <v>2559</v>
      </c>
      <c r="K369" s="50">
        <v>75</v>
      </c>
      <c r="L369" s="35">
        <f t="shared" si="29"/>
        <v>191925</v>
      </c>
      <c r="M369" s="50">
        <v>1</v>
      </c>
      <c r="N369" s="50"/>
      <c r="O369" s="50"/>
      <c r="P369" s="50"/>
      <c r="Q369" s="50"/>
      <c r="R369" s="50"/>
      <c r="S369" s="50"/>
      <c r="T369" s="35">
        <f t="shared" si="30"/>
        <v>0</v>
      </c>
      <c r="U369" s="50"/>
      <c r="V369" s="50"/>
      <c r="W369" s="35">
        <f t="shared" si="32"/>
        <v>0</v>
      </c>
      <c r="X369" s="35">
        <f t="shared" si="31"/>
        <v>191925</v>
      </c>
      <c r="Y369" s="50">
        <v>0</v>
      </c>
      <c r="Z369" s="50">
        <v>50</v>
      </c>
      <c r="AA369" s="50">
        <v>0</v>
      </c>
      <c r="AB369" s="50">
        <v>0</v>
      </c>
    </row>
    <row r="370" spans="1:28" s="3" customFormat="1" ht="27.75" customHeight="1" x14ac:dyDescent="0.2">
      <c r="A370" s="50"/>
      <c r="B370" s="116" t="s">
        <v>14</v>
      </c>
      <c r="C370" s="50">
        <v>2242</v>
      </c>
      <c r="D370" s="50">
        <v>146</v>
      </c>
      <c r="E370" s="50" t="s">
        <v>1339</v>
      </c>
      <c r="F370" s="50">
        <v>1</v>
      </c>
      <c r="G370" s="50">
        <v>18</v>
      </c>
      <c r="H370" s="50">
        <v>2</v>
      </c>
      <c r="I370" s="50">
        <v>4</v>
      </c>
      <c r="J370" s="35">
        <f t="shared" si="28"/>
        <v>7404</v>
      </c>
      <c r="K370" s="50">
        <v>75</v>
      </c>
      <c r="L370" s="35">
        <f t="shared" si="29"/>
        <v>555300</v>
      </c>
      <c r="M370" s="50">
        <v>1</v>
      </c>
      <c r="N370" s="50"/>
      <c r="O370" s="50"/>
      <c r="P370" s="50"/>
      <c r="Q370" s="50"/>
      <c r="R370" s="50"/>
      <c r="S370" s="50"/>
      <c r="T370" s="35">
        <f t="shared" si="30"/>
        <v>0</v>
      </c>
      <c r="U370" s="50"/>
      <c r="V370" s="50"/>
      <c r="W370" s="35">
        <f t="shared" si="32"/>
        <v>0</v>
      </c>
      <c r="X370" s="35">
        <f t="shared" si="31"/>
        <v>555300</v>
      </c>
      <c r="Y370" s="50">
        <v>0</v>
      </c>
      <c r="Z370" s="50">
        <v>50</v>
      </c>
      <c r="AA370" s="50">
        <v>0</v>
      </c>
      <c r="AB370" s="50">
        <v>0</v>
      </c>
    </row>
    <row r="371" spans="1:28" s="3" customFormat="1" ht="27.75" customHeight="1" x14ac:dyDescent="0.2">
      <c r="A371" s="50"/>
      <c r="B371" s="116" t="s">
        <v>14</v>
      </c>
      <c r="C371" s="50"/>
      <c r="D371" s="50"/>
      <c r="E371" s="50" t="s">
        <v>1340</v>
      </c>
      <c r="F371" s="50">
        <v>2</v>
      </c>
      <c r="G371" s="50"/>
      <c r="H371" s="50"/>
      <c r="I371" s="50"/>
      <c r="J371" s="35">
        <f t="shared" si="28"/>
        <v>0</v>
      </c>
      <c r="K371" s="50"/>
      <c r="L371" s="35">
        <f t="shared" si="29"/>
        <v>0</v>
      </c>
      <c r="M371" s="50">
        <v>2</v>
      </c>
      <c r="N371" s="50" t="s">
        <v>27</v>
      </c>
      <c r="O371" s="50" t="s">
        <v>16</v>
      </c>
      <c r="P371" s="50">
        <v>2</v>
      </c>
      <c r="Q371" s="50">
        <v>178.5</v>
      </c>
      <c r="R371" s="50"/>
      <c r="S371" s="50">
        <v>6400</v>
      </c>
      <c r="T371" s="35">
        <f t="shared" si="30"/>
        <v>1142400</v>
      </c>
      <c r="U371" s="50">
        <v>20</v>
      </c>
      <c r="V371" s="39">
        <f>T371*75%</f>
        <v>856800</v>
      </c>
      <c r="W371" s="35">
        <f t="shared" si="32"/>
        <v>285600</v>
      </c>
      <c r="X371" s="35">
        <f t="shared" si="31"/>
        <v>285600</v>
      </c>
      <c r="Y371" s="50">
        <v>0</v>
      </c>
      <c r="Z371" s="50">
        <v>50</v>
      </c>
      <c r="AA371" s="50">
        <v>0</v>
      </c>
      <c r="AB371" s="50">
        <v>0</v>
      </c>
    </row>
    <row r="372" spans="1:28" s="3" customFormat="1" ht="27.75" customHeight="1" x14ac:dyDescent="0.2">
      <c r="A372" s="50"/>
      <c r="B372" s="117" t="s">
        <v>45</v>
      </c>
      <c r="C372" s="50">
        <v>1827</v>
      </c>
      <c r="D372" s="50">
        <v>252</v>
      </c>
      <c r="E372" s="50" t="s">
        <v>1340</v>
      </c>
      <c r="F372" s="50">
        <v>1</v>
      </c>
      <c r="G372" s="50">
        <v>8</v>
      </c>
      <c r="H372" s="50">
        <v>2</v>
      </c>
      <c r="I372" s="50">
        <v>80</v>
      </c>
      <c r="J372" s="35">
        <f t="shared" si="28"/>
        <v>3480</v>
      </c>
      <c r="K372" s="50">
        <v>75</v>
      </c>
      <c r="L372" s="35">
        <f t="shared" si="29"/>
        <v>261000</v>
      </c>
      <c r="M372" s="50">
        <v>1</v>
      </c>
      <c r="N372" s="50"/>
      <c r="O372" s="50"/>
      <c r="P372" s="50"/>
      <c r="Q372" s="50"/>
      <c r="R372" s="50"/>
      <c r="S372" s="50"/>
      <c r="T372" s="35">
        <f t="shared" si="30"/>
        <v>0</v>
      </c>
      <c r="U372" s="50"/>
      <c r="V372" s="50"/>
      <c r="W372" s="35">
        <f t="shared" si="32"/>
        <v>0</v>
      </c>
      <c r="X372" s="35">
        <f t="shared" si="31"/>
        <v>261000</v>
      </c>
      <c r="Y372" s="50">
        <v>0</v>
      </c>
      <c r="Z372" s="50">
        <v>0</v>
      </c>
      <c r="AA372" s="50">
        <v>261000</v>
      </c>
      <c r="AB372" s="50">
        <v>0.01</v>
      </c>
    </row>
    <row r="373" spans="1:28" s="3" customFormat="1" ht="27.75" customHeight="1" x14ac:dyDescent="0.2">
      <c r="A373" s="50"/>
      <c r="B373" s="117" t="s">
        <v>14</v>
      </c>
      <c r="C373" s="50">
        <v>936</v>
      </c>
      <c r="D373" s="50">
        <v>50</v>
      </c>
      <c r="E373" s="50" t="s">
        <v>1341</v>
      </c>
      <c r="F373" s="50">
        <v>1</v>
      </c>
      <c r="G373" s="50"/>
      <c r="H373" s="50">
        <v>1</v>
      </c>
      <c r="I373" s="50">
        <v>30</v>
      </c>
      <c r="J373" s="35">
        <f t="shared" si="28"/>
        <v>130</v>
      </c>
      <c r="K373" s="50">
        <v>400</v>
      </c>
      <c r="L373" s="35">
        <f t="shared" si="29"/>
        <v>52000</v>
      </c>
      <c r="M373" s="50">
        <v>1</v>
      </c>
      <c r="N373" s="50"/>
      <c r="O373" s="50"/>
      <c r="P373" s="50">
        <v>1</v>
      </c>
      <c r="Q373" s="50"/>
      <c r="R373" s="50"/>
      <c r="S373" s="50"/>
      <c r="T373" s="35">
        <f t="shared" si="30"/>
        <v>0</v>
      </c>
      <c r="U373" s="50"/>
      <c r="V373" s="50"/>
      <c r="W373" s="35">
        <f t="shared" si="32"/>
        <v>0</v>
      </c>
      <c r="X373" s="35">
        <f t="shared" si="31"/>
        <v>52000</v>
      </c>
      <c r="Y373" s="50">
        <v>0</v>
      </c>
      <c r="Z373" s="50">
        <v>50</v>
      </c>
      <c r="AA373" s="50">
        <v>0</v>
      </c>
      <c r="AB373" s="50">
        <v>0</v>
      </c>
    </row>
    <row r="374" spans="1:28" s="3" customFormat="1" ht="27.75" customHeight="1" x14ac:dyDescent="0.2">
      <c r="A374" s="50"/>
      <c r="B374" s="117" t="s">
        <v>14</v>
      </c>
      <c r="C374" s="50">
        <v>1305</v>
      </c>
      <c r="D374" s="50">
        <v>158</v>
      </c>
      <c r="E374" s="50" t="s">
        <v>1341</v>
      </c>
      <c r="F374" s="50">
        <v>1</v>
      </c>
      <c r="G374" s="50">
        <v>17</v>
      </c>
      <c r="H374" s="50">
        <v>1</v>
      </c>
      <c r="I374" s="50">
        <v>75</v>
      </c>
      <c r="J374" s="35">
        <f t="shared" si="28"/>
        <v>6975</v>
      </c>
      <c r="K374" s="50">
        <v>160</v>
      </c>
      <c r="L374" s="35">
        <f t="shared" si="29"/>
        <v>1116000</v>
      </c>
      <c r="M374" s="50">
        <v>1</v>
      </c>
      <c r="N374" s="50"/>
      <c r="O374" s="50"/>
      <c r="P374" s="50"/>
      <c r="Q374" s="50"/>
      <c r="R374" s="50"/>
      <c r="S374" s="50"/>
      <c r="T374" s="35">
        <f t="shared" si="30"/>
        <v>0</v>
      </c>
      <c r="U374" s="50"/>
      <c r="V374" s="50"/>
      <c r="W374" s="35">
        <f t="shared" si="32"/>
        <v>0</v>
      </c>
      <c r="X374" s="35">
        <f t="shared" si="31"/>
        <v>1116000</v>
      </c>
      <c r="Y374" s="50">
        <v>0</v>
      </c>
      <c r="Z374" s="50">
        <v>50</v>
      </c>
      <c r="AA374" s="50">
        <v>0</v>
      </c>
      <c r="AB374" s="50">
        <v>0</v>
      </c>
    </row>
    <row r="375" spans="1:28" s="3" customFormat="1" ht="27.75" customHeight="1" x14ac:dyDescent="0.2">
      <c r="A375" s="50"/>
      <c r="B375" s="117" t="s">
        <v>14</v>
      </c>
      <c r="C375" s="50"/>
      <c r="D375" s="50">
        <v>152</v>
      </c>
      <c r="E375" s="50" t="s">
        <v>1342</v>
      </c>
      <c r="F375" s="50">
        <v>2</v>
      </c>
      <c r="G375" s="50">
        <v>3</v>
      </c>
      <c r="H375" s="50">
        <v>3</v>
      </c>
      <c r="I375" s="50">
        <v>23</v>
      </c>
      <c r="J375" s="35">
        <f t="shared" si="28"/>
        <v>1523</v>
      </c>
      <c r="K375" s="50">
        <v>130</v>
      </c>
      <c r="L375" s="35">
        <f t="shared" si="29"/>
        <v>197990</v>
      </c>
      <c r="M375" s="50">
        <v>2</v>
      </c>
      <c r="N375" s="50" t="s">
        <v>27</v>
      </c>
      <c r="O375" s="50" t="s">
        <v>16</v>
      </c>
      <c r="P375" s="50">
        <v>2</v>
      </c>
      <c r="Q375" s="50">
        <v>201</v>
      </c>
      <c r="R375" s="50"/>
      <c r="S375" s="50">
        <v>6400</v>
      </c>
      <c r="T375" s="35">
        <f t="shared" si="30"/>
        <v>1286400</v>
      </c>
      <c r="U375" s="50">
        <v>10</v>
      </c>
      <c r="V375" s="39">
        <f>T375*30%</f>
        <v>385920</v>
      </c>
      <c r="W375" s="35">
        <f t="shared" si="32"/>
        <v>900480</v>
      </c>
      <c r="X375" s="35">
        <f t="shared" si="31"/>
        <v>1098470</v>
      </c>
      <c r="Y375" s="50">
        <v>0</v>
      </c>
      <c r="Z375" s="50">
        <v>50</v>
      </c>
      <c r="AA375" s="50">
        <v>0</v>
      </c>
      <c r="AB375" s="50">
        <v>0</v>
      </c>
    </row>
    <row r="376" spans="1:28" s="3" customFormat="1" ht="27.75" customHeight="1" x14ac:dyDescent="0.2">
      <c r="A376" s="50"/>
      <c r="B376" s="117" t="s">
        <v>14</v>
      </c>
      <c r="C376" s="50">
        <v>959</v>
      </c>
      <c r="D376" s="50">
        <v>76</v>
      </c>
      <c r="E376" s="50" t="s">
        <v>1343</v>
      </c>
      <c r="F376" s="50">
        <v>2</v>
      </c>
      <c r="G376" s="50">
        <v>1</v>
      </c>
      <c r="H376" s="50">
        <v>1</v>
      </c>
      <c r="I376" s="50">
        <v>81</v>
      </c>
      <c r="J376" s="35">
        <f t="shared" si="28"/>
        <v>581</v>
      </c>
      <c r="K376" s="50">
        <v>400</v>
      </c>
      <c r="L376" s="35">
        <f t="shared" si="29"/>
        <v>232400</v>
      </c>
      <c r="M376" s="50">
        <v>2</v>
      </c>
      <c r="N376" s="50" t="s">
        <v>27</v>
      </c>
      <c r="O376" s="50" t="s">
        <v>16</v>
      </c>
      <c r="P376" s="50">
        <v>2</v>
      </c>
      <c r="Q376" s="50">
        <v>147</v>
      </c>
      <c r="R376" s="50"/>
      <c r="S376" s="50">
        <v>6400</v>
      </c>
      <c r="T376" s="35">
        <f t="shared" si="30"/>
        <v>940800</v>
      </c>
      <c r="U376" s="50">
        <v>20</v>
      </c>
      <c r="V376" s="39">
        <f>T376*75%</f>
        <v>705600</v>
      </c>
      <c r="W376" s="35">
        <f t="shared" si="32"/>
        <v>235200</v>
      </c>
      <c r="X376" s="35">
        <f t="shared" si="31"/>
        <v>467600</v>
      </c>
      <c r="Y376" s="50">
        <v>0</v>
      </c>
      <c r="Z376" s="50">
        <v>50</v>
      </c>
      <c r="AA376" s="50">
        <v>0</v>
      </c>
      <c r="AB376" s="50">
        <v>0</v>
      </c>
    </row>
    <row r="377" spans="1:28" s="3" customFormat="1" ht="27.75" customHeight="1" x14ac:dyDescent="0.2">
      <c r="A377" s="50"/>
      <c r="B377" s="117" t="s">
        <v>14</v>
      </c>
      <c r="C377" s="50"/>
      <c r="D377" s="50">
        <v>177</v>
      </c>
      <c r="E377" s="50" t="s">
        <v>1343</v>
      </c>
      <c r="F377" s="50">
        <v>1</v>
      </c>
      <c r="G377" s="50">
        <v>7</v>
      </c>
      <c r="H377" s="50">
        <v>2</v>
      </c>
      <c r="I377" s="50">
        <v>84</v>
      </c>
      <c r="J377" s="35">
        <f t="shared" si="28"/>
        <v>3084</v>
      </c>
      <c r="K377" s="50">
        <v>75</v>
      </c>
      <c r="L377" s="35">
        <f t="shared" si="29"/>
        <v>231300</v>
      </c>
      <c r="M377" s="50">
        <v>1</v>
      </c>
      <c r="N377" s="50"/>
      <c r="O377" s="50"/>
      <c r="P377" s="50"/>
      <c r="Q377" s="50"/>
      <c r="R377" s="50"/>
      <c r="S377" s="50"/>
      <c r="T377" s="35">
        <f t="shared" si="30"/>
        <v>0</v>
      </c>
      <c r="U377" s="50"/>
      <c r="V377" s="50"/>
      <c r="W377" s="35">
        <f t="shared" si="32"/>
        <v>0</v>
      </c>
      <c r="X377" s="35">
        <f t="shared" si="31"/>
        <v>231300</v>
      </c>
      <c r="Y377" s="50">
        <v>0</v>
      </c>
      <c r="Z377" s="50">
        <v>50</v>
      </c>
      <c r="AA377" s="50">
        <v>0</v>
      </c>
      <c r="AB377" s="50">
        <v>0</v>
      </c>
    </row>
    <row r="378" spans="1:28" s="3" customFormat="1" ht="27.75" customHeight="1" x14ac:dyDescent="0.2">
      <c r="A378" s="50"/>
      <c r="B378" s="117" t="s">
        <v>14</v>
      </c>
      <c r="C378" s="50">
        <v>3835</v>
      </c>
      <c r="D378" s="50">
        <v>186</v>
      </c>
      <c r="E378" s="50" t="s">
        <v>1343</v>
      </c>
      <c r="F378" s="50">
        <v>1</v>
      </c>
      <c r="G378" s="50">
        <v>26</v>
      </c>
      <c r="H378" s="50">
        <v>3</v>
      </c>
      <c r="I378" s="50"/>
      <c r="J378" s="35">
        <f t="shared" si="28"/>
        <v>10700</v>
      </c>
      <c r="K378" s="50">
        <v>230</v>
      </c>
      <c r="L378" s="35">
        <f t="shared" si="29"/>
        <v>2461000</v>
      </c>
      <c r="M378" s="50">
        <v>1</v>
      </c>
      <c r="N378" s="50"/>
      <c r="O378" s="50"/>
      <c r="P378" s="50"/>
      <c r="Q378" s="50"/>
      <c r="R378" s="50"/>
      <c r="S378" s="50"/>
      <c r="T378" s="35">
        <f t="shared" si="30"/>
        <v>0</v>
      </c>
      <c r="U378" s="50"/>
      <c r="V378" s="50"/>
      <c r="W378" s="35">
        <f t="shared" si="32"/>
        <v>0</v>
      </c>
      <c r="X378" s="35">
        <f t="shared" si="31"/>
        <v>2461000</v>
      </c>
      <c r="Y378" s="50">
        <v>0</v>
      </c>
      <c r="Z378" s="50">
        <v>50</v>
      </c>
      <c r="AA378" s="50">
        <v>0</v>
      </c>
      <c r="AB378" s="50">
        <v>0</v>
      </c>
    </row>
    <row r="379" spans="1:28" s="3" customFormat="1" ht="27.75" customHeight="1" x14ac:dyDescent="0.2">
      <c r="A379" s="50"/>
      <c r="B379" s="117" t="s">
        <v>14</v>
      </c>
      <c r="C379" s="50">
        <v>922</v>
      </c>
      <c r="D379" s="50">
        <v>36</v>
      </c>
      <c r="E379" s="50" t="s">
        <v>1344</v>
      </c>
      <c r="F379" s="50">
        <v>2</v>
      </c>
      <c r="G379" s="50"/>
      <c r="H379" s="50">
        <v>1</v>
      </c>
      <c r="I379" s="50">
        <v>69</v>
      </c>
      <c r="J379" s="35">
        <f t="shared" si="28"/>
        <v>169</v>
      </c>
      <c r="K379" s="50">
        <v>250</v>
      </c>
      <c r="L379" s="35">
        <f t="shared" si="29"/>
        <v>42250</v>
      </c>
      <c r="M379" s="50">
        <v>2</v>
      </c>
      <c r="N379" s="50" t="s">
        <v>27</v>
      </c>
      <c r="O379" s="50" t="s">
        <v>16</v>
      </c>
      <c r="P379" s="50">
        <v>2</v>
      </c>
      <c r="Q379" s="50">
        <v>98</v>
      </c>
      <c r="R379" s="50"/>
      <c r="S379" s="50">
        <v>6400</v>
      </c>
      <c r="T379" s="35">
        <f t="shared" si="30"/>
        <v>627200</v>
      </c>
      <c r="U379" s="50">
        <v>30</v>
      </c>
      <c r="V379" s="39">
        <f>T379*85%</f>
        <v>533120</v>
      </c>
      <c r="W379" s="35">
        <f t="shared" si="32"/>
        <v>94080</v>
      </c>
      <c r="X379" s="35">
        <f t="shared" si="31"/>
        <v>136330</v>
      </c>
      <c r="Y379" s="50">
        <v>0</v>
      </c>
      <c r="Z379" s="50">
        <v>50</v>
      </c>
      <c r="AA379" s="50">
        <v>0</v>
      </c>
      <c r="AB379" s="50">
        <v>0</v>
      </c>
    </row>
    <row r="380" spans="1:28" s="3" customFormat="1" ht="27.75" customHeight="1" x14ac:dyDescent="0.2">
      <c r="A380" s="50"/>
      <c r="B380" s="117" t="s">
        <v>14</v>
      </c>
      <c r="C380" s="50">
        <v>1530</v>
      </c>
      <c r="D380" s="50">
        <v>141</v>
      </c>
      <c r="E380" s="50" t="s">
        <v>1344</v>
      </c>
      <c r="F380" s="50">
        <v>1</v>
      </c>
      <c r="G380" s="50">
        <v>16</v>
      </c>
      <c r="H380" s="50"/>
      <c r="I380" s="50">
        <v>4</v>
      </c>
      <c r="J380" s="35">
        <f t="shared" si="28"/>
        <v>6404</v>
      </c>
      <c r="K380" s="50">
        <v>75</v>
      </c>
      <c r="L380" s="35">
        <f t="shared" si="29"/>
        <v>480300</v>
      </c>
      <c r="M380" s="50">
        <v>1</v>
      </c>
      <c r="N380" s="50"/>
      <c r="O380" s="50"/>
      <c r="P380" s="50">
        <v>1</v>
      </c>
      <c r="Q380" s="50"/>
      <c r="R380" s="50"/>
      <c r="S380" s="50"/>
      <c r="T380" s="35">
        <f t="shared" si="30"/>
        <v>0</v>
      </c>
      <c r="U380" s="50"/>
      <c r="V380" s="50"/>
      <c r="W380" s="35">
        <f t="shared" si="32"/>
        <v>0</v>
      </c>
      <c r="X380" s="35">
        <f t="shared" si="31"/>
        <v>480300</v>
      </c>
      <c r="Y380" s="50">
        <v>0</v>
      </c>
      <c r="Z380" s="50">
        <v>50</v>
      </c>
      <c r="AA380" s="50">
        <v>0</v>
      </c>
      <c r="AB380" s="50">
        <v>0</v>
      </c>
    </row>
    <row r="381" spans="1:28" s="3" customFormat="1" ht="27.75" customHeight="1" x14ac:dyDescent="0.2">
      <c r="A381" s="50"/>
      <c r="B381" s="117" t="s">
        <v>14</v>
      </c>
      <c r="C381" s="50"/>
      <c r="D381" s="50">
        <v>154</v>
      </c>
      <c r="E381" s="50" t="s">
        <v>1344</v>
      </c>
      <c r="F381" s="50">
        <v>1</v>
      </c>
      <c r="G381" s="50">
        <v>37</v>
      </c>
      <c r="H381" s="50"/>
      <c r="I381" s="50">
        <v>73</v>
      </c>
      <c r="J381" s="35">
        <f t="shared" si="28"/>
        <v>14873</v>
      </c>
      <c r="K381" s="50">
        <v>130</v>
      </c>
      <c r="L381" s="35">
        <f t="shared" si="29"/>
        <v>1933490</v>
      </c>
      <c r="M381" s="50">
        <v>1</v>
      </c>
      <c r="N381" s="50"/>
      <c r="O381" s="50"/>
      <c r="P381" s="50"/>
      <c r="Q381" s="50"/>
      <c r="R381" s="50"/>
      <c r="S381" s="50"/>
      <c r="T381" s="35">
        <f t="shared" si="30"/>
        <v>0</v>
      </c>
      <c r="U381" s="50"/>
      <c r="V381" s="50"/>
      <c r="W381" s="35">
        <f t="shared" si="32"/>
        <v>0</v>
      </c>
      <c r="X381" s="35">
        <f t="shared" si="31"/>
        <v>1933490</v>
      </c>
      <c r="Y381" s="50">
        <v>0</v>
      </c>
      <c r="Z381" s="50">
        <v>50</v>
      </c>
      <c r="AA381" s="50">
        <v>0</v>
      </c>
      <c r="AB381" s="50">
        <v>0</v>
      </c>
    </row>
    <row r="382" spans="1:28" s="3" customFormat="1" ht="27.75" customHeight="1" x14ac:dyDescent="0.2">
      <c r="A382" s="50"/>
      <c r="B382" s="117" t="s">
        <v>45</v>
      </c>
      <c r="C382" s="50">
        <v>901</v>
      </c>
      <c r="D382" s="50">
        <v>169</v>
      </c>
      <c r="E382" s="50" t="s">
        <v>1344</v>
      </c>
      <c r="F382" s="50">
        <v>2</v>
      </c>
      <c r="G382" s="50">
        <v>7</v>
      </c>
      <c r="H382" s="50">
        <v>3</v>
      </c>
      <c r="I382" s="50">
        <v>60</v>
      </c>
      <c r="J382" s="35">
        <f t="shared" ref="J382" si="33">G382*400+H382*100+I382</f>
        <v>3160</v>
      </c>
      <c r="K382" s="50">
        <v>250</v>
      </c>
      <c r="L382" s="35">
        <f t="shared" ref="L382" si="34">J382*K382</f>
        <v>790000</v>
      </c>
      <c r="M382" s="50">
        <v>1</v>
      </c>
      <c r="N382" s="50"/>
      <c r="O382" s="50"/>
      <c r="P382" s="50"/>
      <c r="Q382" s="50"/>
      <c r="R382" s="50"/>
      <c r="S382" s="50"/>
      <c r="T382" s="35">
        <f t="shared" si="30"/>
        <v>0</v>
      </c>
      <c r="U382" s="50"/>
      <c r="V382" s="50"/>
      <c r="W382" s="35">
        <f t="shared" si="32"/>
        <v>0</v>
      </c>
      <c r="X382" s="35">
        <f t="shared" si="31"/>
        <v>790000</v>
      </c>
      <c r="Y382" s="50">
        <v>0</v>
      </c>
      <c r="Z382" s="50">
        <v>0</v>
      </c>
      <c r="AA382" s="50">
        <v>790000</v>
      </c>
      <c r="AB382" s="50">
        <v>0.01</v>
      </c>
    </row>
    <row r="383" spans="1:28" s="3" customFormat="1" ht="27.75" customHeight="1" x14ac:dyDescent="0.2">
      <c r="A383" s="50"/>
      <c r="B383" s="117" t="s">
        <v>14</v>
      </c>
      <c r="C383" s="50">
        <v>960</v>
      </c>
      <c r="D383" s="50">
        <v>77</v>
      </c>
      <c r="E383" s="50" t="s">
        <v>1345</v>
      </c>
      <c r="F383" s="50">
        <v>2</v>
      </c>
      <c r="G383" s="50"/>
      <c r="H383" s="50">
        <v>3</v>
      </c>
      <c r="I383" s="50"/>
      <c r="J383" s="35">
        <f t="shared" si="28"/>
        <v>300</v>
      </c>
      <c r="K383" s="50">
        <v>400</v>
      </c>
      <c r="L383" s="35">
        <f t="shared" si="29"/>
        <v>120000</v>
      </c>
      <c r="M383" s="50">
        <v>2</v>
      </c>
      <c r="N383" s="50" t="s">
        <v>27</v>
      </c>
      <c r="O383" s="50" t="s">
        <v>16</v>
      </c>
      <c r="P383" s="50">
        <v>2</v>
      </c>
      <c r="Q383" s="50">
        <v>228</v>
      </c>
      <c r="R383" s="50"/>
      <c r="S383" s="50">
        <v>6400</v>
      </c>
      <c r="T383" s="35">
        <f t="shared" si="30"/>
        <v>1459200</v>
      </c>
      <c r="U383" s="50">
        <v>30</v>
      </c>
      <c r="V383" s="39">
        <f>T383*85%</f>
        <v>1240320</v>
      </c>
      <c r="W383" s="35">
        <f t="shared" si="32"/>
        <v>218880</v>
      </c>
      <c r="X383" s="35">
        <f t="shared" si="31"/>
        <v>338880</v>
      </c>
      <c r="Y383" s="50">
        <v>0</v>
      </c>
      <c r="Z383" s="50">
        <v>50</v>
      </c>
      <c r="AA383" s="50">
        <v>0</v>
      </c>
      <c r="AB383" s="50">
        <v>0</v>
      </c>
    </row>
    <row r="384" spans="1:28" s="3" customFormat="1" ht="27.75" customHeight="1" x14ac:dyDescent="0.2">
      <c r="A384" s="50"/>
      <c r="B384" s="117" t="s">
        <v>14</v>
      </c>
      <c r="C384" s="50">
        <v>4658</v>
      </c>
      <c r="D384" s="50">
        <v>207</v>
      </c>
      <c r="E384" s="50" t="s">
        <v>1345</v>
      </c>
      <c r="F384" s="50">
        <v>1</v>
      </c>
      <c r="G384" s="50">
        <v>10</v>
      </c>
      <c r="H384" s="50"/>
      <c r="I384" s="50"/>
      <c r="J384" s="35">
        <f t="shared" si="28"/>
        <v>4000</v>
      </c>
      <c r="K384" s="50">
        <v>75</v>
      </c>
      <c r="L384" s="35">
        <f t="shared" si="29"/>
        <v>300000</v>
      </c>
      <c r="M384" s="50">
        <v>1</v>
      </c>
      <c r="N384" s="50"/>
      <c r="O384" s="50"/>
      <c r="P384" s="50"/>
      <c r="Q384" s="50"/>
      <c r="R384" s="50"/>
      <c r="S384" s="50"/>
      <c r="T384" s="35">
        <f t="shared" si="30"/>
        <v>0</v>
      </c>
      <c r="U384" s="50"/>
      <c r="V384" s="50"/>
      <c r="W384" s="35">
        <f t="shared" si="32"/>
        <v>0</v>
      </c>
      <c r="X384" s="35">
        <f t="shared" si="31"/>
        <v>300000</v>
      </c>
      <c r="Y384" s="50">
        <v>0</v>
      </c>
      <c r="Z384" s="50">
        <v>50</v>
      </c>
      <c r="AA384" s="50">
        <v>0</v>
      </c>
      <c r="AB384" s="50">
        <v>0</v>
      </c>
    </row>
    <row r="385" spans="1:28" s="3" customFormat="1" ht="27.75" customHeight="1" x14ac:dyDescent="0.2">
      <c r="A385" s="50"/>
      <c r="B385" s="117" t="s">
        <v>52</v>
      </c>
      <c r="C385" s="50"/>
      <c r="D385" s="50"/>
      <c r="E385" s="50" t="s">
        <v>1345</v>
      </c>
      <c r="F385" s="50">
        <v>1</v>
      </c>
      <c r="G385" s="50">
        <v>5</v>
      </c>
      <c r="H385" s="50"/>
      <c r="I385" s="50"/>
      <c r="J385" s="35">
        <f t="shared" si="28"/>
        <v>2000</v>
      </c>
      <c r="K385" s="50">
        <v>75</v>
      </c>
      <c r="L385" s="35">
        <f t="shared" si="29"/>
        <v>150000</v>
      </c>
      <c r="M385" s="50">
        <v>1</v>
      </c>
      <c r="N385" s="50"/>
      <c r="O385" s="50"/>
      <c r="P385" s="50"/>
      <c r="Q385" s="50"/>
      <c r="R385" s="50"/>
      <c r="S385" s="50"/>
      <c r="T385" s="35">
        <f t="shared" si="30"/>
        <v>0</v>
      </c>
      <c r="U385" s="50"/>
      <c r="V385" s="50"/>
      <c r="W385" s="35">
        <f t="shared" si="32"/>
        <v>0</v>
      </c>
      <c r="X385" s="35">
        <f t="shared" si="31"/>
        <v>150000</v>
      </c>
      <c r="Y385" s="50">
        <v>0</v>
      </c>
      <c r="Z385" s="50">
        <v>0</v>
      </c>
      <c r="AA385" s="50">
        <v>150000</v>
      </c>
      <c r="AB385" s="50">
        <v>0.01</v>
      </c>
    </row>
    <row r="386" spans="1:28" s="3" customFormat="1" ht="27.75" customHeight="1" x14ac:dyDescent="0.2">
      <c r="A386" s="50"/>
      <c r="B386" s="117" t="s">
        <v>1346</v>
      </c>
      <c r="C386" s="50"/>
      <c r="D386" s="50"/>
      <c r="E386" s="50" t="s">
        <v>1347</v>
      </c>
      <c r="F386" s="50">
        <v>2</v>
      </c>
      <c r="G386" s="50"/>
      <c r="H386" s="50"/>
      <c r="I386" s="50"/>
      <c r="J386" s="35">
        <f t="shared" si="28"/>
        <v>0</v>
      </c>
      <c r="K386" s="50"/>
      <c r="L386" s="35">
        <f t="shared" si="29"/>
        <v>0</v>
      </c>
      <c r="M386" s="50">
        <v>2</v>
      </c>
      <c r="N386" s="50" t="s">
        <v>27</v>
      </c>
      <c r="O386" s="50" t="s">
        <v>16</v>
      </c>
      <c r="P386" s="50">
        <v>2</v>
      </c>
      <c r="Q386" s="50">
        <v>150</v>
      </c>
      <c r="R386" s="50"/>
      <c r="S386" s="50">
        <v>6400</v>
      </c>
      <c r="T386" s="35">
        <f t="shared" si="30"/>
        <v>960000</v>
      </c>
      <c r="U386" s="50">
        <v>20</v>
      </c>
      <c r="V386" s="39">
        <f>T386*75%</f>
        <v>720000</v>
      </c>
      <c r="W386" s="35">
        <f t="shared" si="32"/>
        <v>240000</v>
      </c>
      <c r="X386" s="35">
        <f t="shared" si="31"/>
        <v>240000</v>
      </c>
      <c r="Y386" s="50">
        <v>0</v>
      </c>
      <c r="Z386" s="50">
        <v>50</v>
      </c>
      <c r="AA386" s="50">
        <v>0</v>
      </c>
      <c r="AB386" s="50">
        <v>0</v>
      </c>
    </row>
    <row r="387" spans="1:28" s="3" customFormat="1" ht="27.75" customHeight="1" x14ac:dyDescent="0.2">
      <c r="A387" s="50"/>
      <c r="B387" s="117" t="s">
        <v>14</v>
      </c>
      <c r="C387" s="50">
        <v>965</v>
      </c>
      <c r="D387" s="50">
        <v>82</v>
      </c>
      <c r="E387" s="50" t="s">
        <v>1348</v>
      </c>
      <c r="F387" s="50">
        <v>2</v>
      </c>
      <c r="G387" s="50"/>
      <c r="H387" s="50">
        <v>1</v>
      </c>
      <c r="I387" s="50">
        <v>50</v>
      </c>
      <c r="J387" s="35">
        <f t="shared" si="28"/>
        <v>150</v>
      </c>
      <c r="K387" s="50">
        <v>75</v>
      </c>
      <c r="L387" s="35">
        <f t="shared" si="29"/>
        <v>11250</v>
      </c>
      <c r="M387" s="50">
        <v>2</v>
      </c>
      <c r="N387" s="50" t="s">
        <v>27</v>
      </c>
      <c r="O387" s="50" t="s">
        <v>16</v>
      </c>
      <c r="P387" s="50">
        <v>1</v>
      </c>
      <c r="Q387" s="50">
        <v>230</v>
      </c>
      <c r="R387" s="50"/>
      <c r="S387" s="50">
        <v>6400</v>
      </c>
      <c r="T387" s="35">
        <f t="shared" si="30"/>
        <v>1472000</v>
      </c>
      <c r="U387" s="50">
        <v>30</v>
      </c>
      <c r="V387" s="39">
        <f>T387*85%</f>
        <v>1251200</v>
      </c>
      <c r="W387" s="35">
        <f t="shared" si="32"/>
        <v>220800</v>
      </c>
      <c r="X387" s="35">
        <f t="shared" si="31"/>
        <v>232050</v>
      </c>
      <c r="Y387" s="50">
        <v>0</v>
      </c>
      <c r="Z387" s="50">
        <v>50</v>
      </c>
      <c r="AA387" s="50">
        <v>0</v>
      </c>
      <c r="AB387" s="50">
        <v>0</v>
      </c>
    </row>
    <row r="388" spans="1:28" s="3" customFormat="1" ht="27.75" customHeight="1" x14ac:dyDescent="0.2">
      <c r="A388" s="50"/>
      <c r="B388" s="118" t="s">
        <v>14</v>
      </c>
      <c r="C388" s="50">
        <v>4957</v>
      </c>
      <c r="D388" s="50">
        <v>367</v>
      </c>
      <c r="E388" s="50" t="s">
        <v>1348</v>
      </c>
      <c r="F388" s="50">
        <v>1</v>
      </c>
      <c r="G388" s="50"/>
      <c r="H388" s="50">
        <v>2</v>
      </c>
      <c r="I388" s="50">
        <v>78</v>
      </c>
      <c r="J388" s="35">
        <f t="shared" si="28"/>
        <v>278</v>
      </c>
      <c r="K388" s="50">
        <v>75</v>
      </c>
      <c r="L388" s="35">
        <f t="shared" si="29"/>
        <v>20850</v>
      </c>
      <c r="M388" s="50">
        <v>1</v>
      </c>
      <c r="N388" s="50"/>
      <c r="O388" s="50"/>
      <c r="P388" s="50"/>
      <c r="Q388" s="50"/>
      <c r="R388" s="50"/>
      <c r="S388" s="50"/>
      <c r="T388" s="35">
        <f t="shared" si="30"/>
        <v>0</v>
      </c>
      <c r="U388" s="50"/>
      <c r="V388" s="50"/>
      <c r="W388" s="35">
        <f t="shared" si="32"/>
        <v>0</v>
      </c>
      <c r="X388" s="35">
        <f t="shared" si="31"/>
        <v>20850</v>
      </c>
      <c r="Y388" s="50">
        <v>0</v>
      </c>
      <c r="Z388" s="50">
        <v>50</v>
      </c>
      <c r="AA388" s="50">
        <v>0</v>
      </c>
      <c r="AB388" s="50">
        <v>0</v>
      </c>
    </row>
    <row r="389" spans="1:28" s="3" customFormat="1" ht="27.75" customHeight="1" x14ac:dyDescent="0.2">
      <c r="A389" s="50"/>
      <c r="B389" s="118" t="s">
        <v>14</v>
      </c>
      <c r="C389" s="50">
        <v>3662</v>
      </c>
      <c r="D389" s="50">
        <v>169</v>
      </c>
      <c r="E389" s="50" t="s">
        <v>1348</v>
      </c>
      <c r="F389" s="50">
        <v>1</v>
      </c>
      <c r="G389" s="50">
        <v>8</v>
      </c>
      <c r="H389" s="50">
        <v>3</v>
      </c>
      <c r="I389" s="50">
        <v>49</v>
      </c>
      <c r="J389" s="35">
        <f t="shared" si="28"/>
        <v>3549</v>
      </c>
      <c r="K389" s="50">
        <v>75</v>
      </c>
      <c r="L389" s="35">
        <f t="shared" si="29"/>
        <v>266175</v>
      </c>
      <c r="M389" s="50">
        <v>1</v>
      </c>
      <c r="N389" s="50"/>
      <c r="O389" s="50"/>
      <c r="P389" s="50"/>
      <c r="Q389" s="50"/>
      <c r="R389" s="50"/>
      <c r="S389" s="50"/>
      <c r="T389" s="35">
        <f t="shared" si="30"/>
        <v>0</v>
      </c>
      <c r="U389" s="50"/>
      <c r="V389" s="50"/>
      <c r="W389" s="35">
        <f t="shared" si="32"/>
        <v>0</v>
      </c>
      <c r="X389" s="35">
        <f t="shared" si="31"/>
        <v>266175</v>
      </c>
      <c r="Y389" s="50">
        <v>0</v>
      </c>
      <c r="Z389" s="50">
        <v>50</v>
      </c>
      <c r="AA389" s="50">
        <v>0</v>
      </c>
      <c r="AB389" s="50">
        <v>0</v>
      </c>
    </row>
    <row r="390" spans="1:28" s="3" customFormat="1" ht="27.75" customHeight="1" x14ac:dyDescent="0.2">
      <c r="A390" s="50"/>
      <c r="B390" s="118" t="s">
        <v>14</v>
      </c>
      <c r="C390" s="50">
        <v>1494</v>
      </c>
      <c r="D390" s="50">
        <v>434</v>
      </c>
      <c r="E390" s="50" t="s">
        <v>1348</v>
      </c>
      <c r="F390" s="50">
        <v>1</v>
      </c>
      <c r="G390" s="50">
        <v>27</v>
      </c>
      <c r="H390" s="50">
        <v>2</v>
      </c>
      <c r="I390" s="50">
        <v>53</v>
      </c>
      <c r="J390" s="35">
        <f t="shared" si="28"/>
        <v>11053</v>
      </c>
      <c r="K390" s="50">
        <v>75</v>
      </c>
      <c r="L390" s="35">
        <f t="shared" si="29"/>
        <v>828975</v>
      </c>
      <c r="M390" s="50">
        <v>1</v>
      </c>
      <c r="N390" s="50"/>
      <c r="O390" s="50"/>
      <c r="P390" s="50"/>
      <c r="Q390" s="50"/>
      <c r="R390" s="50"/>
      <c r="S390" s="50"/>
      <c r="T390" s="35">
        <f t="shared" si="30"/>
        <v>0</v>
      </c>
      <c r="U390" s="50"/>
      <c r="V390" s="50"/>
      <c r="W390" s="35">
        <f t="shared" si="32"/>
        <v>0</v>
      </c>
      <c r="X390" s="35">
        <f t="shared" si="31"/>
        <v>828975</v>
      </c>
      <c r="Y390" s="50">
        <v>0</v>
      </c>
      <c r="Z390" s="50">
        <v>50</v>
      </c>
      <c r="AA390" s="50">
        <v>0</v>
      </c>
      <c r="AB390" s="50">
        <v>0</v>
      </c>
    </row>
    <row r="391" spans="1:28" s="3" customFormat="1" ht="27.75" customHeight="1" x14ac:dyDescent="0.2">
      <c r="A391" s="50"/>
      <c r="B391" s="118" t="s">
        <v>14</v>
      </c>
      <c r="C391" s="50">
        <v>1842</v>
      </c>
      <c r="D391" s="50">
        <v>96</v>
      </c>
      <c r="E391" s="50" t="s">
        <v>1348</v>
      </c>
      <c r="F391" s="50">
        <v>1</v>
      </c>
      <c r="G391" s="50">
        <v>9</v>
      </c>
      <c r="H391" s="50"/>
      <c r="I391" s="50">
        <v>5</v>
      </c>
      <c r="J391" s="35">
        <f t="shared" si="28"/>
        <v>3605</v>
      </c>
      <c r="K391" s="50">
        <v>180</v>
      </c>
      <c r="L391" s="35">
        <f t="shared" si="29"/>
        <v>648900</v>
      </c>
      <c r="M391" s="50">
        <v>1</v>
      </c>
      <c r="N391" s="50"/>
      <c r="O391" s="50"/>
      <c r="P391" s="50"/>
      <c r="Q391" s="50"/>
      <c r="R391" s="50"/>
      <c r="S391" s="50"/>
      <c r="T391" s="35">
        <f t="shared" si="30"/>
        <v>0</v>
      </c>
      <c r="U391" s="50"/>
      <c r="V391" s="50"/>
      <c r="W391" s="35">
        <f t="shared" si="32"/>
        <v>0</v>
      </c>
      <c r="X391" s="35">
        <f t="shared" si="31"/>
        <v>648900</v>
      </c>
      <c r="Y391" s="50">
        <v>0</v>
      </c>
      <c r="Z391" s="50">
        <v>50</v>
      </c>
      <c r="AA391" s="50">
        <v>0</v>
      </c>
      <c r="AB391" s="50">
        <v>0</v>
      </c>
    </row>
    <row r="392" spans="1:28" s="3" customFormat="1" ht="27.75" customHeight="1" x14ac:dyDescent="0.2">
      <c r="A392" s="50"/>
      <c r="B392" s="118" t="s">
        <v>24</v>
      </c>
      <c r="C392" s="50"/>
      <c r="D392" s="50"/>
      <c r="E392" s="50" t="s">
        <v>1348</v>
      </c>
      <c r="F392" s="50">
        <v>1</v>
      </c>
      <c r="G392" s="50">
        <v>3</v>
      </c>
      <c r="H392" s="50"/>
      <c r="I392" s="50"/>
      <c r="J392" s="35">
        <f t="shared" si="28"/>
        <v>1200</v>
      </c>
      <c r="K392" s="50">
        <v>75</v>
      </c>
      <c r="L392" s="35">
        <f t="shared" si="29"/>
        <v>90000</v>
      </c>
      <c r="M392" s="50">
        <v>1</v>
      </c>
      <c r="N392" s="50"/>
      <c r="O392" s="50"/>
      <c r="P392" s="50"/>
      <c r="Q392" s="50"/>
      <c r="R392" s="50"/>
      <c r="S392" s="50"/>
      <c r="T392" s="35">
        <f t="shared" si="30"/>
        <v>0</v>
      </c>
      <c r="U392" s="50"/>
      <c r="V392" s="50"/>
      <c r="W392" s="35">
        <f t="shared" si="32"/>
        <v>0</v>
      </c>
      <c r="X392" s="35">
        <f t="shared" si="31"/>
        <v>90000</v>
      </c>
      <c r="Y392" s="50">
        <v>0</v>
      </c>
      <c r="Z392" s="50">
        <v>0</v>
      </c>
      <c r="AA392" s="50">
        <v>90000</v>
      </c>
      <c r="AB392" s="50">
        <v>0.01</v>
      </c>
    </row>
    <row r="393" spans="1:28" s="3" customFormat="1" ht="27.75" customHeight="1" x14ac:dyDescent="0.2">
      <c r="A393" s="50"/>
      <c r="B393" s="118" t="s">
        <v>45</v>
      </c>
      <c r="C393" s="50">
        <v>317</v>
      </c>
      <c r="D393" s="50">
        <v>32</v>
      </c>
      <c r="E393" s="50" t="s">
        <v>1349</v>
      </c>
      <c r="F393" s="50">
        <v>2</v>
      </c>
      <c r="G393" s="50">
        <v>1</v>
      </c>
      <c r="H393" s="50">
        <v>1</v>
      </c>
      <c r="I393" s="50">
        <v>38</v>
      </c>
      <c r="J393" s="35">
        <f t="shared" si="28"/>
        <v>538</v>
      </c>
      <c r="K393" s="50">
        <v>75</v>
      </c>
      <c r="L393" s="35">
        <f t="shared" si="29"/>
        <v>40350</v>
      </c>
      <c r="M393" s="50">
        <v>2</v>
      </c>
      <c r="N393" s="50" t="s">
        <v>27</v>
      </c>
      <c r="O393" s="50" t="s">
        <v>16</v>
      </c>
      <c r="P393" s="50">
        <v>2</v>
      </c>
      <c r="Q393" s="50">
        <v>116</v>
      </c>
      <c r="R393" s="50"/>
      <c r="S393" s="50">
        <v>6400</v>
      </c>
      <c r="T393" s="35">
        <f t="shared" si="30"/>
        <v>742400</v>
      </c>
      <c r="U393" s="50">
        <v>40</v>
      </c>
      <c r="V393" s="39">
        <f>T393*85%</f>
        <v>631040</v>
      </c>
      <c r="W393" s="35">
        <f t="shared" si="32"/>
        <v>111360</v>
      </c>
      <c r="X393" s="35">
        <f t="shared" si="31"/>
        <v>151710</v>
      </c>
      <c r="Y393" s="50">
        <v>0</v>
      </c>
      <c r="Z393" s="50">
        <v>0</v>
      </c>
      <c r="AA393" s="50">
        <v>151710</v>
      </c>
      <c r="AB393" s="50">
        <v>0.02</v>
      </c>
    </row>
    <row r="394" spans="1:28" s="3" customFormat="1" ht="27.75" customHeight="1" x14ac:dyDescent="0.2">
      <c r="A394" s="50"/>
      <c r="B394" s="118" t="s">
        <v>14</v>
      </c>
      <c r="C394" s="50"/>
      <c r="D394" s="50">
        <v>146</v>
      </c>
      <c r="E394" s="50" t="s">
        <v>1349</v>
      </c>
      <c r="F394" s="50">
        <v>1</v>
      </c>
      <c r="G394" s="50">
        <v>9</v>
      </c>
      <c r="H394" s="50">
        <v>2</v>
      </c>
      <c r="I394" s="50">
        <v>69</v>
      </c>
      <c r="J394" s="35">
        <f t="shared" si="28"/>
        <v>3869</v>
      </c>
      <c r="K394" s="50">
        <v>75</v>
      </c>
      <c r="L394" s="35">
        <f t="shared" si="29"/>
        <v>290175</v>
      </c>
      <c r="M394" s="50">
        <v>1</v>
      </c>
      <c r="N394" s="50"/>
      <c r="O394" s="50"/>
      <c r="P394" s="50"/>
      <c r="Q394" s="50"/>
      <c r="R394" s="50"/>
      <c r="S394" s="50"/>
      <c r="T394" s="35">
        <f t="shared" si="30"/>
        <v>0</v>
      </c>
      <c r="U394" s="50"/>
      <c r="V394" s="50"/>
      <c r="W394" s="35">
        <f t="shared" si="32"/>
        <v>0</v>
      </c>
      <c r="X394" s="35">
        <f t="shared" si="31"/>
        <v>290175</v>
      </c>
      <c r="Y394" s="50">
        <v>0</v>
      </c>
      <c r="Z394" s="50">
        <v>50</v>
      </c>
      <c r="AA394" s="50">
        <v>0</v>
      </c>
      <c r="AB394" s="50">
        <v>0</v>
      </c>
    </row>
    <row r="395" spans="1:28" s="3" customFormat="1" ht="27.75" customHeight="1" x14ac:dyDescent="0.2">
      <c r="A395" s="50"/>
      <c r="B395" s="118" t="s">
        <v>14</v>
      </c>
      <c r="C395" s="50">
        <v>1292</v>
      </c>
      <c r="D395" s="50">
        <v>268</v>
      </c>
      <c r="E395" s="50" t="s">
        <v>1349</v>
      </c>
      <c r="F395" s="50">
        <v>1</v>
      </c>
      <c r="G395" s="50">
        <v>4</v>
      </c>
      <c r="H395" s="50">
        <v>3</v>
      </c>
      <c r="I395" s="50">
        <v>21</v>
      </c>
      <c r="J395" s="35">
        <f t="shared" si="28"/>
        <v>1921</v>
      </c>
      <c r="K395" s="50">
        <v>75</v>
      </c>
      <c r="L395" s="35">
        <f t="shared" si="29"/>
        <v>144075</v>
      </c>
      <c r="M395" s="50">
        <v>1</v>
      </c>
      <c r="N395" s="50"/>
      <c r="O395" s="50"/>
      <c r="P395" s="50"/>
      <c r="Q395" s="50"/>
      <c r="R395" s="50"/>
      <c r="S395" s="50"/>
      <c r="T395" s="35">
        <f t="shared" si="30"/>
        <v>0</v>
      </c>
      <c r="U395" s="50"/>
      <c r="V395" s="50"/>
      <c r="W395" s="35">
        <f t="shared" si="32"/>
        <v>0</v>
      </c>
      <c r="X395" s="35">
        <f t="shared" si="31"/>
        <v>144075</v>
      </c>
      <c r="Y395" s="50">
        <v>0</v>
      </c>
      <c r="Z395" s="50">
        <v>50</v>
      </c>
      <c r="AA395" s="50">
        <v>0</v>
      </c>
      <c r="AB395" s="50">
        <v>0</v>
      </c>
    </row>
    <row r="396" spans="1:28" s="3" customFormat="1" ht="27.75" customHeight="1" x14ac:dyDescent="0.2">
      <c r="A396" s="50"/>
      <c r="B396" s="118" t="s">
        <v>14</v>
      </c>
      <c r="C396" s="50">
        <v>3414</v>
      </c>
      <c r="D396" s="50">
        <v>270</v>
      </c>
      <c r="E396" s="50" t="s">
        <v>1349</v>
      </c>
      <c r="F396" s="50">
        <v>1</v>
      </c>
      <c r="G396" s="50">
        <v>8</v>
      </c>
      <c r="H396" s="50"/>
      <c r="I396" s="50">
        <v>46</v>
      </c>
      <c r="J396" s="35">
        <f t="shared" si="28"/>
        <v>3246</v>
      </c>
      <c r="K396" s="50">
        <v>775</v>
      </c>
      <c r="L396" s="35">
        <f t="shared" si="29"/>
        <v>2515650</v>
      </c>
      <c r="M396" s="50">
        <v>1</v>
      </c>
      <c r="N396" s="50"/>
      <c r="O396" s="50"/>
      <c r="P396" s="50"/>
      <c r="Q396" s="50"/>
      <c r="R396" s="50"/>
      <c r="S396" s="50"/>
      <c r="T396" s="35">
        <f t="shared" si="30"/>
        <v>0</v>
      </c>
      <c r="U396" s="50"/>
      <c r="V396" s="50"/>
      <c r="W396" s="35">
        <f t="shared" si="32"/>
        <v>0</v>
      </c>
      <c r="X396" s="35">
        <f t="shared" si="31"/>
        <v>2515650</v>
      </c>
      <c r="Y396" s="50">
        <v>0</v>
      </c>
      <c r="Z396" s="50">
        <v>50</v>
      </c>
      <c r="AA396" s="50">
        <v>0</v>
      </c>
      <c r="AB396" s="50">
        <v>0</v>
      </c>
    </row>
    <row r="397" spans="1:28" s="3" customFormat="1" ht="27.75" customHeight="1" x14ac:dyDescent="0.2">
      <c r="A397" s="50"/>
      <c r="B397" s="118" t="s">
        <v>14</v>
      </c>
      <c r="C397" s="50"/>
      <c r="D397" s="50">
        <v>29</v>
      </c>
      <c r="E397" s="50" t="s">
        <v>1350</v>
      </c>
      <c r="F397" s="50">
        <v>2</v>
      </c>
      <c r="G397" s="50"/>
      <c r="H397" s="50">
        <v>3</v>
      </c>
      <c r="I397" s="50">
        <v>22</v>
      </c>
      <c r="J397" s="35">
        <f t="shared" si="28"/>
        <v>322</v>
      </c>
      <c r="K397" s="50">
        <v>350</v>
      </c>
      <c r="L397" s="35">
        <f t="shared" si="29"/>
        <v>112700</v>
      </c>
      <c r="M397" s="50">
        <v>2</v>
      </c>
      <c r="N397" s="50" t="s">
        <v>27</v>
      </c>
      <c r="O397" s="50" t="s">
        <v>16</v>
      </c>
      <c r="P397" s="50">
        <v>2</v>
      </c>
      <c r="Q397" s="50">
        <v>162</v>
      </c>
      <c r="R397" s="50"/>
      <c r="S397" s="50">
        <v>6400</v>
      </c>
      <c r="T397" s="35">
        <f t="shared" si="30"/>
        <v>1036800</v>
      </c>
      <c r="U397" s="50">
        <v>30</v>
      </c>
      <c r="V397" s="39">
        <f>T397*85%</f>
        <v>881280</v>
      </c>
      <c r="W397" s="35">
        <f t="shared" si="32"/>
        <v>155520</v>
      </c>
      <c r="X397" s="35">
        <f t="shared" si="31"/>
        <v>268220</v>
      </c>
      <c r="Y397" s="50">
        <v>0</v>
      </c>
      <c r="Z397" s="50">
        <v>50</v>
      </c>
      <c r="AA397" s="50">
        <v>0</v>
      </c>
      <c r="AB397" s="50">
        <v>0</v>
      </c>
    </row>
    <row r="398" spans="1:28" s="3" customFormat="1" ht="27.75" customHeight="1" x14ac:dyDescent="0.2">
      <c r="A398" s="50"/>
      <c r="B398" s="118" t="s">
        <v>14</v>
      </c>
      <c r="C398" s="50">
        <v>1359</v>
      </c>
      <c r="D398" s="50">
        <v>122</v>
      </c>
      <c r="E398" s="50" t="s">
        <v>1350</v>
      </c>
      <c r="F398" s="50">
        <v>1</v>
      </c>
      <c r="G398" s="50">
        <v>3</v>
      </c>
      <c r="H398" s="50">
        <v>3</v>
      </c>
      <c r="I398" s="50">
        <v>94</v>
      </c>
      <c r="J398" s="35">
        <f t="shared" si="28"/>
        <v>1594</v>
      </c>
      <c r="K398" s="50">
        <v>350</v>
      </c>
      <c r="L398" s="35">
        <f t="shared" si="29"/>
        <v>557900</v>
      </c>
      <c r="M398" s="50">
        <v>1</v>
      </c>
      <c r="N398" s="50"/>
      <c r="O398" s="50"/>
      <c r="P398" s="50"/>
      <c r="Q398" s="50"/>
      <c r="R398" s="50"/>
      <c r="S398" s="50"/>
      <c r="T398" s="35">
        <f t="shared" si="30"/>
        <v>0</v>
      </c>
      <c r="U398" s="50"/>
      <c r="V398" s="50"/>
      <c r="W398" s="35">
        <f t="shared" si="32"/>
        <v>0</v>
      </c>
      <c r="X398" s="35">
        <f t="shared" si="31"/>
        <v>557900</v>
      </c>
      <c r="Y398" s="50">
        <v>0</v>
      </c>
      <c r="Z398" s="50">
        <v>50</v>
      </c>
      <c r="AA398" s="50">
        <v>0</v>
      </c>
      <c r="AB398" s="50">
        <v>0</v>
      </c>
    </row>
    <row r="399" spans="1:28" s="3" customFormat="1" ht="27.75" customHeight="1" x14ac:dyDescent="0.2">
      <c r="A399" s="50"/>
      <c r="B399" s="118" t="s">
        <v>14</v>
      </c>
      <c r="C399" s="50"/>
      <c r="D399" s="50">
        <v>138</v>
      </c>
      <c r="E399" s="50" t="s">
        <v>1350</v>
      </c>
      <c r="F399" s="50">
        <v>1</v>
      </c>
      <c r="G399" s="50">
        <v>16</v>
      </c>
      <c r="H399" s="50">
        <v>1</v>
      </c>
      <c r="I399" s="50">
        <v>77</v>
      </c>
      <c r="J399" s="35">
        <f t="shared" si="28"/>
        <v>6577</v>
      </c>
      <c r="K399" s="50">
        <v>75</v>
      </c>
      <c r="L399" s="35">
        <f t="shared" si="29"/>
        <v>493275</v>
      </c>
      <c r="M399" s="50">
        <v>1</v>
      </c>
      <c r="N399" s="50"/>
      <c r="O399" s="50"/>
      <c r="P399" s="50"/>
      <c r="Q399" s="50"/>
      <c r="R399" s="50"/>
      <c r="S399" s="50"/>
      <c r="T399" s="35">
        <f t="shared" si="30"/>
        <v>0</v>
      </c>
      <c r="U399" s="50"/>
      <c r="V399" s="50"/>
      <c r="W399" s="35">
        <f t="shared" si="32"/>
        <v>0</v>
      </c>
      <c r="X399" s="35">
        <f t="shared" si="31"/>
        <v>493275</v>
      </c>
      <c r="Y399" s="50">
        <v>0</v>
      </c>
      <c r="Z399" s="50">
        <v>50</v>
      </c>
      <c r="AA399" s="50">
        <v>0</v>
      </c>
      <c r="AB399" s="50">
        <v>0</v>
      </c>
    </row>
    <row r="400" spans="1:28" s="3" customFormat="1" ht="27.75" customHeight="1" x14ac:dyDescent="0.2">
      <c r="A400" s="50"/>
      <c r="B400" s="118" t="s">
        <v>14</v>
      </c>
      <c r="C400" s="50">
        <v>3520</v>
      </c>
      <c r="D400" s="50">
        <v>126</v>
      </c>
      <c r="E400" s="50" t="s">
        <v>1350</v>
      </c>
      <c r="F400" s="50">
        <v>1</v>
      </c>
      <c r="G400" s="50">
        <v>17</v>
      </c>
      <c r="H400" s="50">
        <v>2</v>
      </c>
      <c r="I400" s="50">
        <v>87</v>
      </c>
      <c r="J400" s="35">
        <f t="shared" si="28"/>
        <v>7087</v>
      </c>
      <c r="K400" s="50">
        <v>75</v>
      </c>
      <c r="L400" s="35">
        <f t="shared" ref="L400:L447" si="35">J400*K400</f>
        <v>531525</v>
      </c>
      <c r="M400" s="50">
        <v>1</v>
      </c>
      <c r="N400" s="50"/>
      <c r="O400" s="50"/>
      <c r="P400" s="50"/>
      <c r="Q400" s="50"/>
      <c r="R400" s="50"/>
      <c r="S400" s="50"/>
      <c r="T400" s="35">
        <f t="shared" si="30"/>
        <v>0</v>
      </c>
      <c r="U400" s="50"/>
      <c r="V400" s="50"/>
      <c r="W400" s="35">
        <f t="shared" si="32"/>
        <v>0</v>
      </c>
      <c r="X400" s="35">
        <f t="shared" si="31"/>
        <v>531525</v>
      </c>
      <c r="Y400" s="50">
        <v>0</v>
      </c>
      <c r="Z400" s="50">
        <v>50</v>
      </c>
      <c r="AA400" s="50">
        <v>0</v>
      </c>
      <c r="AB400" s="50">
        <v>0</v>
      </c>
    </row>
    <row r="401" spans="1:28" s="3" customFormat="1" ht="27.75" customHeight="1" x14ac:dyDescent="0.2">
      <c r="A401" s="50"/>
      <c r="B401" s="118" t="s">
        <v>14</v>
      </c>
      <c r="C401" s="50">
        <v>6038</v>
      </c>
      <c r="D401" s="50">
        <v>74</v>
      </c>
      <c r="E401" s="50" t="s">
        <v>1351</v>
      </c>
      <c r="F401" s="50">
        <v>2</v>
      </c>
      <c r="G401" s="50"/>
      <c r="H401" s="50"/>
      <c r="I401" s="50">
        <v>99</v>
      </c>
      <c r="J401" s="35">
        <f t="shared" ref="J401:J448" si="36">G401*400+H401*100+I401</f>
        <v>99</v>
      </c>
      <c r="K401" s="50">
        <v>400</v>
      </c>
      <c r="L401" s="35">
        <f t="shared" si="35"/>
        <v>39600</v>
      </c>
      <c r="M401" s="50">
        <v>2</v>
      </c>
      <c r="N401" s="50" t="s">
        <v>27</v>
      </c>
      <c r="O401" s="50" t="s">
        <v>55</v>
      </c>
      <c r="P401" s="50">
        <v>2</v>
      </c>
      <c r="Q401" s="50">
        <v>86</v>
      </c>
      <c r="R401" s="50"/>
      <c r="S401" s="50">
        <v>6400</v>
      </c>
      <c r="T401" s="35">
        <f t="shared" ref="T401:T449" si="37">Q401*S401</f>
        <v>550400</v>
      </c>
      <c r="U401" s="50">
        <v>10</v>
      </c>
      <c r="V401" s="39">
        <f>T401*10%</f>
        <v>55040</v>
      </c>
      <c r="W401" s="35">
        <f t="shared" si="32"/>
        <v>495360</v>
      </c>
      <c r="X401" s="35">
        <f t="shared" ref="X401:X449" si="38">L401+W401</f>
        <v>534960</v>
      </c>
      <c r="Y401" s="50">
        <v>0</v>
      </c>
      <c r="Z401" s="50">
        <v>50</v>
      </c>
      <c r="AA401" s="50">
        <v>0</v>
      </c>
      <c r="AB401" s="50">
        <v>0</v>
      </c>
    </row>
    <row r="402" spans="1:28" s="3" customFormat="1" ht="27.75" customHeight="1" x14ac:dyDescent="0.2">
      <c r="A402" s="50"/>
      <c r="B402" s="118" t="s">
        <v>14</v>
      </c>
      <c r="C402" s="50">
        <v>4647</v>
      </c>
      <c r="D402" s="50">
        <v>183</v>
      </c>
      <c r="E402" s="50" t="s">
        <v>1351</v>
      </c>
      <c r="F402" s="50">
        <v>1</v>
      </c>
      <c r="G402" s="50">
        <v>9</v>
      </c>
      <c r="H402" s="50">
        <v>1</v>
      </c>
      <c r="I402" s="50">
        <v>31</v>
      </c>
      <c r="J402" s="35">
        <f t="shared" si="36"/>
        <v>3731</v>
      </c>
      <c r="K402" s="50">
        <v>75</v>
      </c>
      <c r="L402" s="35">
        <f t="shared" si="35"/>
        <v>279825</v>
      </c>
      <c r="M402" s="50">
        <v>1</v>
      </c>
      <c r="N402" s="50"/>
      <c r="O402" s="50"/>
      <c r="P402" s="50"/>
      <c r="Q402" s="50"/>
      <c r="R402" s="50"/>
      <c r="S402" s="50"/>
      <c r="T402" s="35">
        <f t="shared" si="37"/>
        <v>0</v>
      </c>
      <c r="U402" s="50"/>
      <c r="V402" s="50"/>
      <c r="W402" s="35">
        <f t="shared" ref="W402:W449" si="39">T402-V402</f>
        <v>0</v>
      </c>
      <c r="X402" s="35">
        <f t="shared" si="38"/>
        <v>279825</v>
      </c>
      <c r="Y402" s="50">
        <v>0</v>
      </c>
      <c r="Z402" s="50">
        <v>50</v>
      </c>
      <c r="AA402" s="50">
        <v>0</v>
      </c>
      <c r="AB402" s="50">
        <v>0</v>
      </c>
    </row>
    <row r="403" spans="1:28" s="3" customFormat="1" ht="27.75" customHeight="1" x14ac:dyDescent="0.2">
      <c r="A403" s="50"/>
      <c r="B403" s="118" t="s">
        <v>14</v>
      </c>
      <c r="C403" s="50">
        <v>3879</v>
      </c>
      <c r="D403" s="50">
        <v>16</v>
      </c>
      <c r="E403" s="50" t="s">
        <v>1352</v>
      </c>
      <c r="F403" s="50">
        <v>2</v>
      </c>
      <c r="G403" s="50"/>
      <c r="H403" s="50">
        <v>1</v>
      </c>
      <c r="I403" s="50">
        <v>55</v>
      </c>
      <c r="J403" s="35">
        <f t="shared" si="36"/>
        <v>155</v>
      </c>
      <c r="K403" s="50">
        <v>400</v>
      </c>
      <c r="L403" s="35">
        <f t="shared" si="35"/>
        <v>62000</v>
      </c>
      <c r="M403" s="50">
        <v>2</v>
      </c>
      <c r="N403" s="50" t="s">
        <v>27</v>
      </c>
      <c r="O403" s="50" t="s">
        <v>16</v>
      </c>
      <c r="P403" s="50">
        <v>2</v>
      </c>
      <c r="Q403" s="50">
        <v>189</v>
      </c>
      <c r="R403" s="50"/>
      <c r="S403" s="50">
        <v>6400</v>
      </c>
      <c r="T403" s="35">
        <f t="shared" si="37"/>
        <v>1209600</v>
      </c>
      <c r="U403" s="50">
        <v>30</v>
      </c>
      <c r="V403" s="39">
        <f>T403*85%</f>
        <v>1028160</v>
      </c>
      <c r="W403" s="35">
        <f t="shared" si="39"/>
        <v>181440</v>
      </c>
      <c r="X403" s="35">
        <f t="shared" si="38"/>
        <v>243440</v>
      </c>
      <c r="Y403" s="50">
        <v>0</v>
      </c>
      <c r="Z403" s="50">
        <v>50</v>
      </c>
      <c r="AA403" s="50">
        <v>0</v>
      </c>
      <c r="AB403" s="50">
        <v>0</v>
      </c>
    </row>
    <row r="404" spans="1:28" s="3" customFormat="1" ht="27.75" customHeight="1" x14ac:dyDescent="0.2">
      <c r="A404" s="50"/>
      <c r="B404" s="118" t="s">
        <v>14</v>
      </c>
      <c r="C404" s="50">
        <v>1754</v>
      </c>
      <c r="D404" s="50">
        <v>7</v>
      </c>
      <c r="E404" s="50" t="s">
        <v>1352</v>
      </c>
      <c r="F404" s="50">
        <v>1</v>
      </c>
      <c r="G404" s="50">
        <v>14</v>
      </c>
      <c r="H404" s="50">
        <v>2</v>
      </c>
      <c r="I404" s="50">
        <v>79</v>
      </c>
      <c r="J404" s="35">
        <f t="shared" si="36"/>
        <v>5879</v>
      </c>
      <c r="K404" s="50">
        <v>150</v>
      </c>
      <c r="L404" s="35">
        <f t="shared" si="35"/>
        <v>881850</v>
      </c>
      <c r="M404" s="50">
        <v>1</v>
      </c>
      <c r="N404" s="50"/>
      <c r="O404" s="50"/>
      <c r="P404" s="50"/>
      <c r="Q404" s="50"/>
      <c r="R404" s="50"/>
      <c r="S404" s="50"/>
      <c r="T404" s="35">
        <f t="shared" si="37"/>
        <v>0</v>
      </c>
      <c r="U404" s="50"/>
      <c r="V404" s="50"/>
      <c r="W404" s="35">
        <f t="shared" si="39"/>
        <v>0</v>
      </c>
      <c r="X404" s="35">
        <f t="shared" si="38"/>
        <v>881850</v>
      </c>
      <c r="Y404" s="50">
        <v>0</v>
      </c>
      <c r="Z404" s="50">
        <v>50</v>
      </c>
      <c r="AA404" s="50">
        <v>0</v>
      </c>
      <c r="AB404" s="50">
        <v>0</v>
      </c>
    </row>
    <row r="405" spans="1:28" s="3" customFormat="1" ht="27.75" customHeight="1" x14ac:dyDescent="0.2">
      <c r="A405" s="50"/>
      <c r="B405" s="118" t="s">
        <v>14</v>
      </c>
      <c r="C405" s="50">
        <v>4186</v>
      </c>
      <c r="D405" s="50">
        <v>49</v>
      </c>
      <c r="E405" s="50" t="s">
        <v>1352</v>
      </c>
      <c r="F405" s="50">
        <v>1</v>
      </c>
      <c r="G405" s="50"/>
      <c r="H405" s="50"/>
      <c r="I405" s="50">
        <v>76</v>
      </c>
      <c r="J405" s="35">
        <f t="shared" si="36"/>
        <v>76</v>
      </c>
      <c r="K405" s="50">
        <v>400</v>
      </c>
      <c r="L405" s="35">
        <f t="shared" si="35"/>
        <v>30400</v>
      </c>
      <c r="M405" s="50">
        <v>1</v>
      </c>
      <c r="N405" s="50"/>
      <c r="O405" s="50"/>
      <c r="P405" s="50"/>
      <c r="Q405" s="50"/>
      <c r="R405" s="50"/>
      <c r="S405" s="50"/>
      <c r="T405" s="35">
        <f t="shared" si="37"/>
        <v>0</v>
      </c>
      <c r="U405" s="50"/>
      <c r="V405" s="50"/>
      <c r="W405" s="35">
        <f t="shared" si="39"/>
        <v>0</v>
      </c>
      <c r="X405" s="35">
        <f t="shared" si="38"/>
        <v>30400</v>
      </c>
      <c r="Y405" s="50">
        <v>0</v>
      </c>
      <c r="Z405" s="50">
        <v>50</v>
      </c>
      <c r="AA405" s="50">
        <v>0</v>
      </c>
      <c r="AB405" s="50">
        <v>0</v>
      </c>
    </row>
    <row r="406" spans="1:28" s="3" customFormat="1" ht="27.75" customHeight="1" x14ac:dyDescent="0.2">
      <c r="A406" s="50"/>
      <c r="B406" s="118" t="s">
        <v>14</v>
      </c>
      <c r="C406" s="50">
        <v>5155</v>
      </c>
      <c r="D406" s="50">
        <v>52</v>
      </c>
      <c r="E406" s="50" t="s">
        <v>1352</v>
      </c>
      <c r="F406" s="50">
        <v>1</v>
      </c>
      <c r="G406" s="50"/>
      <c r="H406" s="50">
        <v>3</v>
      </c>
      <c r="I406" s="50">
        <v>56</v>
      </c>
      <c r="J406" s="35">
        <f t="shared" si="36"/>
        <v>356</v>
      </c>
      <c r="K406" s="50">
        <v>350</v>
      </c>
      <c r="L406" s="35">
        <f t="shared" si="35"/>
        <v>124600</v>
      </c>
      <c r="M406" s="50">
        <v>1</v>
      </c>
      <c r="N406" s="50"/>
      <c r="O406" s="50"/>
      <c r="P406" s="50"/>
      <c r="Q406" s="50"/>
      <c r="R406" s="50"/>
      <c r="S406" s="50"/>
      <c r="T406" s="35">
        <f t="shared" si="37"/>
        <v>0</v>
      </c>
      <c r="U406" s="50"/>
      <c r="V406" s="50"/>
      <c r="W406" s="35">
        <f t="shared" si="39"/>
        <v>0</v>
      </c>
      <c r="X406" s="35">
        <f t="shared" si="38"/>
        <v>124600</v>
      </c>
      <c r="Y406" s="50">
        <v>0</v>
      </c>
      <c r="Z406" s="50">
        <v>50</v>
      </c>
      <c r="AA406" s="50">
        <v>0</v>
      </c>
      <c r="AB406" s="50">
        <v>0</v>
      </c>
    </row>
    <row r="407" spans="1:28" s="3" customFormat="1" ht="27.75" customHeight="1" x14ac:dyDescent="0.2">
      <c r="A407" s="50"/>
      <c r="B407" s="118" t="s">
        <v>14</v>
      </c>
      <c r="C407" s="50">
        <v>5300</v>
      </c>
      <c r="D407" s="50">
        <v>58</v>
      </c>
      <c r="E407" s="50" t="s">
        <v>1353</v>
      </c>
      <c r="F407" s="50">
        <v>2</v>
      </c>
      <c r="G407" s="50"/>
      <c r="H407" s="50">
        <v>1</v>
      </c>
      <c r="I407" s="50">
        <v>8</v>
      </c>
      <c r="J407" s="35">
        <f t="shared" si="36"/>
        <v>108</v>
      </c>
      <c r="K407" s="50">
        <v>400</v>
      </c>
      <c r="L407" s="35">
        <f t="shared" si="35"/>
        <v>43200</v>
      </c>
      <c r="M407" s="50">
        <v>2</v>
      </c>
      <c r="N407" s="50" t="s">
        <v>27</v>
      </c>
      <c r="O407" s="50" t="s">
        <v>16</v>
      </c>
      <c r="P407" s="50">
        <v>2</v>
      </c>
      <c r="Q407" s="50">
        <v>80</v>
      </c>
      <c r="R407" s="50"/>
      <c r="S407" s="50">
        <v>6400</v>
      </c>
      <c r="T407" s="35">
        <f t="shared" si="37"/>
        <v>512000</v>
      </c>
      <c r="U407" s="50">
        <v>30</v>
      </c>
      <c r="V407" s="39">
        <f>T407*85%</f>
        <v>435200</v>
      </c>
      <c r="W407" s="35">
        <f t="shared" si="39"/>
        <v>76800</v>
      </c>
      <c r="X407" s="35">
        <f t="shared" si="38"/>
        <v>120000</v>
      </c>
      <c r="Y407" s="50">
        <v>0</v>
      </c>
      <c r="Z407" s="50">
        <v>50</v>
      </c>
      <c r="AA407" s="50">
        <v>0</v>
      </c>
      <c r="AB407" s="50">
        <v>0</v>
      </c>
    </row>
    <row r="408" spans="1:28" s="3" customFormat="1" ht="27.75" customHeight="1" x14ac:dyDescent="0.2">
      <c r="A408" s="50"/>
      <c r="B408" s="118" t="s">
        <v>14</v>
      </c>
      <c r="C408" s="50">
        <v>5812</v>
      </c>
      <c r="D408" s="50">
        <v>147</v>
      </c>
      <c r="E408" s="50" t="s">
        <v>1353</v>
      </c>
      <c r="F408" s="50">
        <v>1</v>
      </c>
      <c r="G408" s="50">
        <v>9</v>
      </c>
      <c r="H408" s="50">
        <v>2</v>
      </c>
      <c r="I408" s="50">
        <v>78</v>
      </c>
      <c r="J408" s="35">
        <f t="shared" si="36"/>
        <v>3878</v>
      </c>
      <c r="K408" s="50">
        <v>350</v>
      </c>
      <c r="L408" s="35">
        <f t="shared" si="35"/>
        <v>1357300</v>
      </c>
      <c r="M408" s="50">
        <v>1</v>
      </c>
      <c r="N408" s="50"/>
      <c r="O408" s="50"/>
      <c r="P408" s="50"/>
      <c r="Q408" s="50"/>
      <c r="R408" s="50"/>
      <c r="S408" s="50"/>
      <c r="T408" s="35">
        <f t="shared" si="37"/>
        <v>0</v>
      </c>
      <c r="U408" s="50"/>
      <c r="V408" s="50"/>
      <c r="W408" s="35">
        <f t="shared" si="39"/>
        <v>0</v>
      </c>
      <c r="X408" s="35">
        <f t="shared" si="38"/>
        <v>1357300</v>
      </c>
      <c r="Y408" s="50">
        <v>0</v>
      </c>
      <c r="Z408" s="50">
        <v>50</v>
      </c>
      <c r="AA408" s="50">
        <v>0</v>
      </c>
      <c r="AB408" s="50">
        <v>0</v>
      </c>
    </row>
    <row r="409" spans="1:28" s="3" customFormat="1" ht="27.75" customHeight="1" x14ac:dyDescent="0.2">
      <c r="A409" s="50"/>
      <c r="B409" s="118" t="s">
        <v>24</v>
      </c>
      <c r="C409" s="50"/>
      <c r="D409" s="50"/>
      <c r="E409" s="50" t="s">
        <v>1353</v>
      </c>
      <c r="F409" s="50">
        <v>1</v>
      </c>
      <c r="G409" s="50">
        <v>9</v>
      </c>
      <c r="H409" s="50"/>
      <c r="I409" s="50"/>
      <c r="J409" s="35">
        <f t="shared" si="36"/>
        <v>3600</v>
      </c>
      <c r="K409" s="50">
        <v>75</v>
      </c>
      <c r="L409" s="35">
        <f t="shared" si="35"/>
        <v>270000</v>
      </c>
      <c r="M409" s="50">
        <v>1</v>
      </c>
      <c r="N409" s="50"/>
      <c r="O409" s="50"/>
      <c r="P409" s="50"/>
      <c r="Q409" s="50"/>
      <c r="R409" s="50"/>
      <c r="S409" s="50"/>
      <c r="T409" s="35">
        <f t="shared" si="37"/>
        <v>0</v>
      </c>
      <c r="U409" s="50"/>
      <c r="V409" s="50"/>
      <c r="W409" s="35">
        <f t="shared" si="39"/>
        <v>0</v>
      </c>
      <c r="X409" s="35">
        <f t="shared" si="38"/>
        <v>270000</v>
      </c>
      <c r="Y409" s="50">
        <v>0</v>
      </c>
      <c r="Z409" s="50">
        <v>0</v>
      </c>
      <c r="AA409" s="50">
        <v>270000</v>
      </c>
      <c r="AB409" s="50">
        <v>0.01</v>
      </c>
    </row>
    <row r="410" spans="1:28" s="3" customFormat="1" ht="27.75" customHeight="1" x14ac:dyDescent="0.2">
      <c r="A410" s="50"/>
      <c r="B410" s="118" t="s">
        <v>14</v>
      </c>
      <c r="C410" s="50">
        <v>1764</v>
      </c>
      <c r="D410" s="50">
        <v>22</v>
      </c>
      <c r="E410" s="50" t="s">
        <v>1354</v>
      </c>
      <c r="F410" s="50">
        <v>1</v>
      </c>
      <c r="G410" s="50">
        <v>14</v>
      </c>
      <c r="H410" s="50">
        <v>1</v>
      </c>
      <c r="I410" s="50">
        <v>94</v>
      </c>
      <c r="J410" s="35">
        <f t="shared" si="36"/>
        <v>5794</v>
      </c>
      <c r="K410" s="50">
        <v>100</v>
      </c>
      <c r="L410" s="35">
        <f t="shared" si="35"/>
        <v>579400</v>
      </c>
      <c r="M410" s="50">
        <v>1</v>
      </c>
      <c r="N410" s="50"/>
      <c r="O410" s="50"/>
      <c r="P410" s="50"/>
      <c r="Q410" s="50"/>
      <c r="R410" s="50"/>
      <c r="S410" s="50"/>
      <c r="T410" s="35">
        <f t="shared" si="37"/>
        <v>0</v>
      </c>
      <c r="U410" s="50"/>
      <c r="V410" s="50"/>
      <c r="W410" s="35">
        <f t="shared" si="39"/>
        <v>0</v>
      </c>
      <c r="X410" s="35">
        <f t="shared" si="38"/>
        <v>579400</v>
      </c>
      <c r="Y410" s="50">
        <v>0</v>
      </c>
      <c r="Z410" s="50">
        <v>50</v>
      </c>
      <c r="AA410" s="50">
        <v>0</v>
      </c>
      <c r="AB410" s="50">
        <v>0</v>
      </c>
    </row>
    <row r="411" spans="1:28" s="3" customFormat="1" ht="27.75" customHeight="1" x14ac:dyDescent="0.2">
      <c r="A411" s="50"/>
      <c r="B411" s="118" t="s">
        <v>14</v>
      </c>
      <c r="C411" s="50">
        <v>912</v>
      </c>
      <c r="D411" s="50">
        <v>26</v>
      </c>
      <c r="E411" s="50" t="s">
        <v>1355</v>
      </c>
      <c r="F411" s="50">
        <v>2</v>
      </c>
      <c r="G411" s="50"/>
      <c r="H411" s="50">
        <v>1</v>
      </c>
      <c r="I411" s="50">
        <v>46</v>
      </c>
      <c r="J411" s="35">
        <f t="shared" si="36"/>
        <v>146</v>
      </c>
      <c r="K411" s="50">
        <v>400</v>
      </c>
      <c r="L411" s="35">
        <f t="shared" si="35"/>
        <v>58400</v>
      </c>
      <c r="M411" s="50">
        <v>2</v>
      </c>
      <c r="N411" s="50" t="s">
        <v>27</v>
      </c>
      <c r="O411" s="50" t="s">
        <v>16</v>
      </c>
      <c r="P411" s="50">
        <v>2</v>
      </c>
      <c r="Q411" s="50">
        <v>96</v>
      </c>
      <c r="R411" s="50"/>
      <c r="S411" s="50">
        <v>6400</v>
      </c>
      <c r="T411" s="35">
        <f t="shared" si="37"/>
        <v>614400</v>
      </c>
      <c r="U411" s="50">
        <v>30</v>
      </c>
      <c r="V411" s="39">
        <f>T411*85%</f>
        <v>522240</v>
      </c>
      <c r="W411" s="35">
        <f t="shared" si="39"/>
        <v>92160</v>
      </c>
      <c r="X411" s="35">
        <f t="shared" si="38"/>
        <v>150560</v>
      </c>
      <c r="Y411" s="50">
        <v>0</v>
      </c>
      <c r="Z411" s="50">
        <v>50</v>
      </c>
      <c r="AA411" s="50">
        <v>0</v>
      </c>
      <c r="AB411" s="50">
        <v>0</v>
      </c>
    </row>
    <row r="412" spans="1:28" s="3" customFormat="1" ht="27.75" customHeight="1" x14ac:dyDescent="0.2">
      <c r="A412" s="50"/>
      <c r="B412" s="118" t="s">
        <v>14</v>
      </c>
      <c r="C412" s="50">
        <v>1958</v>
      </c>
      <c r="D412" s="50">
        <v>203</v>
      </c>
      <c r="E412" s="50" t="s">
        <v>1355</v>
      </c>
      <c r="F412" s="50">
        <v>1</v>
      </c>
      <c r="G412" s="50">
        <v>27</v>
      </c>
      <c r="H412" s="50">
        <v>3</v>
      </c>
      <c r="I412" s="50">
        <v>23</v>
      </c>
      <c r="J412" s="35">
        <f t="shared" si="36"/>
        <v>11123</v>
      </c>
      <c r="K412" s="50">
        <v>100</v>
      </c>
      <c r="L412" s="35">
        <f t="shared" si="35"/>
        <v>1112300</v>
      </c>
      <c r="M412" s="50">
        <v>1</v>
      </c>
      <c r="N412" s="50"/>
      <c r="O412" s="50"/>
      <c r="P412" s="50"/>
      <c r="Q412" s="50"/>
      <c r="R412" s="50"/>
      <c r="S412" s="50"/>
      <c r="T412" s="35">
        <f t="shared" si="37"/>
        <v>0</v>
      </c>
      <c r="U412" s="50"/>
      <c r="V412" s="50"/>
      <c r="W412" s="35">
        <f t="shared" si="39"/>
        <v>0</v>
      </c>
      <c r="X412" s="35">
        <f t="shared" si="38"/>
        <v>1112300</v>
      </c>
      <c r="Y412" s="50">
        <v>0</v>
      </c>
      <c r="Z412" s="50">
        <v>50</v>
      </c>
      <c r="AA412" s="50">
        <v>0</v>
      </c>
      <c r="AB412" s="50">
        <v>0</v>
      </c>
    </row>
    <row r="413" spans="1:28" s="3" customFormat="1" ht="27.75" customHeight="1" x14ac:dyDescent="0.2">
      <c r="A413" s="50"/>
      <c r="B413" s="118" t="s">
        <v>14</v>
      </c>
      <c r="C413" s="50">
        <v>1301</v>
      </c>
      <c r="D413" s="50">
        <v>292</v>
      </c>
      <c r="E413" s="50" t="s">
        <v>1355</v>
      </c>
      <c r="F413" s="50">
        <v>1</v>
      </c>
      <c r="G413" s="50">
        <v>11</v>
      </c>
      <c r="H413" s="50">
        <v>2</v>
      </c>
      <c r="I413" s="50">
        <v>40</v>
      </c>
      <c r="J413" s="35">
        <f t="shared" si="36"/>
        <v>4640</v>
      </c>
      <c r="K413" s="50">
        <v>100</v>
      </c>
      <c r="L413" s="35">
        <f t="shared" si="35"/>
        <v>464000</v>
      </c>
      <c r="M413" s="50">
        <v>1</v>
      </c>
      <c r="N413" s="50"/>
      <c r="O413" s="50"/>
      <c r="P413" s="50"/>
      <c r="Q413" s="50"/>
      <c r="R413" s="50"/>
      <c r="S413" s="50"/>
      <c r="T413" s="35">
        <f t="shared" si="37"/>
        <v>0</v>
      </c>
      <c r="U413" s="50"/>
      <c r="V413" s="50"/>
      <c r="W413" s="35">
        <f t="shared" si="39"/>
        <v>0</v>
      </c>
      <c r="X413" s="35">
        <f t="shared" si="38"/>
        <v>464000</v>
      </c>
      <c r="Y413" s="50">
        <v>0</v>
      </c>
      <c r="Z413" s="50">
        <v>50</v>
      </c>
      <c r="AA413" s="50">
        <v>0</v>
      </c>
      <c r="AB413" s="50">
        <v>0</v>
      </c>
    </row>
    <row r="414" spans="1:28" s="3" customFormat="1" ht="27.75" customHeight="1" x14ac:dyDescent="0.2">
      <c r="A414" s="50"/>
      <c r="B414" s="118" t="s">
        <v>14</v>
      </c>
      <c r="C414" s="50">
        <v>1479</v>
      </c>
      <c r="D414" s="50">
        <v>125</v>
      </c>
      <c r="E414" s="50" t="s">
        <v>1355</v>
      </c>
      <c r="F414" s="50">
        <v>1</v>
      </c>
      <c r="G414" s="50">
        <v>12</v>
      </c>
      <c r="H414" s="50">
        <v>2</v>
      </c>
      <c r="I414" s="50">
        <v>91</v>
      </c>
      <c r="J414" s="35">
        <f t="shared" si="36"/>
        <v>5091</v>
      </c>
      <c r="K414" s="50">
        <v>75</v>
      </c>
      <c r="L414" s="35">
        <f t="shared" si="35"/>
        <v>381825</v>
      </c>
      <c r="M414" s="50">
        <v>1</v>
      </c>
      <c r="N414" s="50"/>
      <c r="O414" s="50"/>
      <c r="P414" s="50"/>
      <c r="Q414" s="50"/>
      <c r="R414" s="50"/>
      <c r="S414" s="50"/>
      <c r="T414" s="35">
        <f t="shared" si="37"/>
        <v>0</v>
      </c>
      <c r="U414" s="50"/>
      <c r="V414" s="50"/>
      <c r="W414" s="35">
        <f t="shared" si="39"/>
        <v>0</v>
      </c>
      <c r="X414" s="35">
        <f t="shared" si="38"/>
        <v>381825</v>
      </c>
      <c r="Y414" s="50">
        <v>0</v>
      </c>
      <c r="Z414" s="50">
        <v>50</v>
      </c>
      <c r="AA414" s="50">
        <v>0</v>
      </c>
      <c r="AB414" s="50">
        <v>0</v>
      </c>
    </row>
    <row r="415" spans="1:28" s="3" customFormat="1" ht="27.75" customHeight="1" x14ac:dyDescent="0.2">
      <c r="A415" s="50"/>
      <c r="B415" s="118" t="s">
        <v>14</v>
      </c>
      <c r="C415" s="50">
        <v>913</v>
      </c>
      <c r="D415" s="50">
        <v>27</v>
      </c>
      <c r="E415" s="50" t="s">
        <v>1356</v>
      </c>
      <c r="F415" s="50">
        <v>2</v>
      </c>
      <c r="G415" s="50"/>
      <c r="H415" s="50">
        <v>2</v>
      </c>
      <c r="I415" s="50">
        <v>56</v>
      </c>
      <c r="J415" s="35">
        <f t="shared" si="36"/>
        <v>256</v>
      </c>
      <c r="K415" s="50">
        <v>400</v>
      </c>
      <c r="L415" s="35">
        <f t="shared" si="35"/>
        <v>102400</v>
      </c>
      <c r="M415" s="50">
        <v>2</v>
      </c>
      <c r="N415" s="50" t="s">
        <v>27</v>
      </c>
      <c r="O415" s="50" t="s">
        <v>16</v>
      </c>
      <c r="P415" s="50">
        <v>2</v>
      </c>
      <c r="Q415" s="50">
        <v>187</v>
      </c>
      <c r="R415" s="50"/>
      <c r="S415" s="50">
        <v>6400</v>
      </c>
      <c r="T415" s="35">
        <f t="shared" si="37"/>
        <v>1196800</v>
      </c>
      <c r="U415" s="50">
        <v>30</v>
      </c>
      <c r="V415" s="39">
        <f>T415*85%</f>
        <v>1017280</v>
      </c>
      <c r="W415" s="35">
        <f t="shared" si="39"/>
        <v>179520</v>
      </c>
      <c r="X415" s="35">
        <f t="shared" si="38"/>
        <v>281920</v>
      </c>
      <c r="Y415" s="50">
        <v>0</v>
      </c>
      <c r="Z415" s="50">
        <v>50</v>
      </c>
      <c r="AA415" s="50">
        <v>0</v>
      </c>
      <c r="AB415" s="50">
        <v>0</v>
      </c>
    </row>
    <row r="416" spans="1:28" s="3" customFormat="1" ht="27.75" customHeight="1" x14ac:dyDescent="0.2">
      <c r="A416" s="50"/>
      <c r="B416" s="119" t="s">
        <v>14</v>
      </c>
      <c r="C416" s="50">
        <v>3525</v>
      </c>
      <c r="D416" s="50">
        <v>132</v>
      </c>
      <c r="E416" s="50" t="s">
        <v>1356</v>
      </c>
      <c r="F416" s="50">
        <v>1</v>
      </c>
      <c r="G416" s="50">
        <v>12</v>
      </c>
      <c r="H416" s="50"/>
      <c r="I416" s="50">
        <v>43</v>
      </c>
      <c r="J416" s="35">
        <f t="shared" si="36"/>
        <v>4843</v>
      </c>
      <c r="K416" s="50">
        <v>100</v>
      </c>
      <c r="L416" s="35">
        <f t="shared" si="35"/>
        <v>484300</v>
      </c>
      <c r="M416" s="50">
        <v>1</v>
      </c>
      <c r="N416" s="50"/>
      <c r="O416" s="50"/>
      <c r="P416" s="50"/>
      <c r="Q416" s="50"/>
      <c r="R416" s="50"/>
      <c r="S416" s="50"/>
      <c r="T416" s="35">
        <f t="shared" si="37"/>
        <v>0</v>
      </c>
      <c r="U416" s="50"/>
      <c r="V416" s="50"/>
      <c r="W416" s="35">
        <f t="shared" si="39"/>
        <v>0</v>
      </c>
      <c r="X416" s="35">
        <f t="shared" si="38"/>
        <v>484300</v>
      </c>
      <c r="Y416" s="50">
        <v>0</v>
      </c>
      <c r="Z416" s="50">
        <v>50</v>
      </c>
      <c r="AA416" s="50">
        <v>0</v>
      </c>
      <c r="AB416" s="50">
        <v>0</v>
      </c>
    </row>
    <row r="417" spans="1:28" s="3" customFormat="1" ht="27.75" customHeight="1" x14ac:dyDescent="0.2">
      <c r="A417" s="50"/>
      <c r="B417" s="119" t="s">
        <v>14</v>
      </c>
      <c r="C417" s="50">
        <v>1466</v>
      </c>
      <c r="D417" s="50">
        <v>103</v>
      </c>
      <c r="E417" s="50" t="s">
        <v>1356</v>
      </c>
      <c r="F417" s="50">
        <v>1</v>
      </c>
      <c r="G417" s="50">
        <v>7</v>
      </c>
      <c r="H417" s="50">
        <v>1</v>
      </c>
      <c r="I417" s="50">
        <v>49</v>
      </c>
      <c r="J417" s="35">
        <f t="shared" si="36"/>
        <v>2949</v>
      </c>
      <c r="K417" s="50">
        <v>100</v>
      </c>
      <c r="L417" s="35">
        <f t="shared" si="35"/>
        <v>294900</v>
      </c>
      <c r="M417" s="50">
        <v>1</v>
      </c>
      <c r="N417" s="50"/>
      <c r="O417" s="50"/>
      <c r="P417" s="50"/>
      <c r="Q417" s="50"/>
      <c r="R417" s="50"/>
      <c r="S417" s="50"/>
      <c r="T417" s="35">
        <f t="shared" si="37"/>
        <v>0</v>
      </c>
      <c r="U417" s="50"/>
      <c r="V417" s="50"/>
      <c r="W417" s="35">
        <f t="shared" si="39"/>
        <v>0</v>
      </c>
      <c r="X417" s="35">
        <f t="shared" si="38"/>
        <v>294900</v>
      </c>
      <c r="Y417" s="50">
        <v>0</v>
      </c>
      <c r="Z417" s="50">
        <v>50</v>
      </c>
      <c r="AA417" s="50">
        <v>0</v>
      </c>
      <c r="AB417" s="50">
        <v>0</v>
      </c>
    </row>
    <row r="418" spans="1:28" s="3" customFormat="1" ht="27.75" customHeight="1" x14ac:dyDescent="0.2">
      <c r="A418" s="50"/>
      <c r="B418" s="119" t="s">
        <v>14</v>
      </c>
      <c r="C418" s="50">
        <v>5560</v>
      </c>
      <c r="D418" s="50">
        <v>229</v>
      </c>
      <c r="E418" s="50" t="s">
        <v>1356</v>
      </c>
      <c r="F418" s="50">
        <v>1</v>
      </c>
      <c r="G418" s="50">
        <v>1</v>
      </c>
      <c r="H418" s="50"/>
      <c r="I418" s="50">
        <v>4</v>
      </c>
      <c r="J418" s="35">
        <f t="shared" si="36"/>
        <v>404</v>
      </c>
      <c r="K418" s="50">
        <v>75</v>
      </c>
      <c r="L418" s="35">
        <f t="shared" si="35"/>
        <v>30300</v>
      </c>
      <c r="M418" s="50">
        <v>1</v>
      </c>
      <c r="N418" s="50"/>
      <c r="O418" s="50"/>
      <c r="P418" s="50"/>
      <c r="Q418" s="50"/>
      <c r="R418" s="50"/>
      <c r="S418" s="50"/>
      <c r="T418" s="35">
        <f t="shared" si="37"/>
        <v>0</v>
      </c>
      <c r="U418" s="50"/>
      <c r="V418" s="50"/>
      <c r="W418" s="35">
        <f t="shared" si="39"/>
        <v>0</v>
      </c>
      <c r="X418" s="35">
        <f t="shared" si="38"/>
        <v>30300</v>
      </c>
      <c r="Y418" s="50">
        <v>0</v>
      </c>
      <c r="Z418" s="50">
        <v>50</v>
      </c>
      <c r="AA418" s="50">
        <v>0</v>
      </c>
      <c r="AB418" s="50">
        <v>0</v>
      </c>
    </row>
    <row r="419" spans="1:28" s="3" customFormat="1" ht="27.75" customHeight="1" x14ac:dyDescent="0.2">
      <c r="A419" s="50"/>
      <c r="B419" s="119" t="s">
        <v>14</v>
      </c>
      <c r="C419" s="50">
        <v>900</v>
      </c>
      <c r="D419" s="50">
        <v>12</v>
      </c>
      <c r="E419" s="50" t="s">
        <v>1356</v>
      </c>
      <c r="F419" s="50">
        <v>1</v>
      </c>
      <c r="G419" s="50">
        <v>1</v>
      </c>
      <c r="H419" s="50"/>
      <c r="I419" s="50">
        <v>65</v>
      </c>
      <c r="J419" s="35">
        <f t="shared" si="36"/>
        <v>465</v>
      </c>
      <c r="K419" s="50">
        <v>400</v>
      </c>
      <c r="L419" s="35">
        <f t="shared" si="35"/>
        <v>186000</v>
      </c>
      <c r="M419" s="50">
        <v>1</v>
      </c>
      <c r="N419" s="50"/>
      <c r="O419" s="50"/>
      <c r="P419" s="50"/>
      <c r="Q419" s="50"/>
      <c r="R419" s="50"/>
      <c r="S419" s="50"/>
      <c r="T419" s="35">
        <f t="shared" si="37"/>
        <v>0</v>
      </c>
      <c r="U419" s="50"/>
      <c r="V419" s="50"/>
      <c r="W419" s="35">
        <f t="shared" si="39"/>
        <v>0</v>
      </c>
      <c r="X419" s="35">
        <f t="shared" si="38"/>
        <v>186000</v>
      </c>
      <c r="Y419" s="50">
        <v>0</v>
      </c>
      <c r="Z419" s="50">
        <v>50</v>
      </c>
      <c r="AA419" s="50">
        <v>0</v>
      </c>
      <c r="AB419" s="50">
        <v>0</v>
      </c>
    </row>
    <row r="420" spans="1:28" s="3" customFormat="1" ht="27.75" customHeight="1" x14ac:dyDescent="0.2">
      <c r="A420" s="50"/>
      <c r="B420" s="119" t="s">
        <v>24</v>
      </c>
      <c r="C420" s="50"/>
      <c r="D420" s="50"/>
      <c r="E420" s="50" t="s">
        <v>1356</v>
      </c>
      <c r="F420" s="50">
        <v>1</v>
      </c>
      <c r="G420" s="50">
        <v>9</v>
      </c>
      <c r="H420" s="50"/>
      <c r="I420" s="50"/>
      <c r="J420" s="35">
        <f t="shared" si="36"/>
        <v>3600</v>
      </c>
      <c r="K420" s="50">
        <v>75</v>
      </c>
      <c r="L420" s="35">
        <f t="shared" si="35"/>
        <v>270000</v>
      </c>
      <c r="M420" s="50">
        <v>1</v>
      </c>
      <c r="N420" s="50"/>
      <c r="O420" s="50"/>
      <c r="P420" s="50"/>
      <c r="Q420" s="50"/>
      <c r="R420" s="50"/>
      <c r="S420" s="50"/>
      <c r="T420" s="35">
        <f t="shared" si="37"/>
        <v>0</v>
      </c>
      <c r="U420" s="50"/>
      <c r="V420" s="50"/>
      <c r="W420" s="35">
        <f t="shared" si="39"/>
        <v>0</v>
      </c>
      <c r="X420" s="35">
        <f t="shared" si="38"/>
        <v>270000</v>
      </c>
      <c r="Y420" s="50">
        <v>0</v>
      </c>
      <c r="Z420" s="50">
        <v>0</v>
      </c>
      <c r="AA420" s="50">
        <v>270000</v>
      </c>
      <c r="AB420" s="50">
        <v>0.01</v>
      </c>
    </row>
    <row r="421" spans="1:28" s="3" customFormat="1" ht="27.75" customHeight="1" x14ac:dyDescent="0.2">
      <c r="A421" s="50"/>
      <c r="B421" s="119" t="s">
        <v>1357</v>
      </c>
      <c r="C421" s="50"/>
      <c r="D421" s="50"/>
      <c r="E421" s="50" t="s">
        <v>1358</v>
      </c>
      <c r="F421" s="50">
        <v>2</v>
      </c>
      <c r="G421" s="50"/>
      <c r="H421" s="50"/>
      <c r="I421" s="50"/>
      <c r="J421" s="35">
        <f t="shared" si="36"/>
        <v>0</v>
      </c>
      <c r="K421" s="50"/>
      <c r="L421" s="35">
        <f t="shared" si="35"/>
        <v>0</v>
      </c>
      <c r="M421" s="50">
        <v>2</v>
      </c>
      <c r="N421" s="50" t="s">
        <v>27</v>
      </c>
      <c r="O421" s="50" t="s">
        <v>1359</v>
      </c>
      <c r="P421" s="50">
        <v>2</v>
      </c>
      <c r="Q421" s="50">
        <v>80</v>
      </c>
      <c r="R421" s="50"/>
      <c r="S421" s="50">
        <v>6400</v>
      </c>
      <c r="T421" s="35">
        <f t="shared" si="37"/>
        <v>512000</v>
      </c>
      <c r="U421" s="50">
        <v>15</v>
      </c>
      <c r="V421" s="39">
        <f>T421*20%</f>
        <v>102400</v>
      </c>
      <c r="W421" s="35">
        <f t="shared" si="39"/>
        <v>409600</v>
      </c>
      <c r="X421" s="35">
        <f t="shared" si="38"/>
        <v>409600</v>
      </c>
      <c r="Y421" s="50">
        <v>0</v>
      </c>
      <c r="Z421" s="50">
        <v>0</v>
      </c>
      <c r="AA421" s="50">
        <v>409600</v>
      </c>
      <c r="AB421" s="50">
        <v>0.02</v>
      </c>
    </row>
    <row r="422" spans="1:28" s="3" customFormat="1" ht="27.75" customHeight="1" x14ac:dyDescent="0.2">
      <c r="A422" s="50"/>
      <c r="B422" s="119" t="s">
        <v>14</v>
      </c>
      <c r="C422" s="50">
        <v>1776</v>
      </c>
      <c r="D422" s="50">
        <v>41</v>
      </c>
      <c r="E422" s="50" t="s">
        <v>1358</v>
      </c>
      <c r="F422" s="50">
        <v>1</v>
      </c>
      <c r="G422" s="50">
        <v>12</v>
      </c>
      <c r="H422" s="50">
        <v>1</v>
      </c>
      <c r="I422" s="50">
        <v>92</v>
      </c>
      <c r="J422" s="35">
        <f t="shared" si="36"/>
        <v>4992</v>
      </c>
      <c r="K422" s="50">
        <v>75</v>
      </c>
      <c r="L422" s="35">
        <f t="shared" si="35"/>
        <v>374400</v>
      </c>
      <c r="M422" s="50">
        <v>1</v>
      </c>
      <c r="N422" s="50"/>
      <c r="O422" s="50"/>
      <c r="P422" s="50"/>
      <c r="Q422" s="50"/>
      <c r="R422" s="50"/>
      <c r="S422" s="50"/>
      <c r="T422" s="35">
        <f t="shared" si="37"/>
        <v>0</v>
      </c>
      <c r="U422" s="50"/>
      <c r="V422" s="50"/>
      <c r="W422" s="35">
        <f t="shared" si="39"/>
        <v>0</v>
      </c>
      <c r="X422" s="35">
        <f t="shared" si="38"/>
        <v>374400</v>
      </c>
      <c r="Y422" s="50">
        <v>0</v>
      </c>
      <c r="Z422" s="50">
        <v>50</v>
      </c>
      <c r="AA422" s="50">
        <v>0</v>
      </c>
      <c r="AB422" s="50">
        <v>0</v>
      </c>
    </row>
    <row r="423" spans="1:28" s="3" customFormat="1" ht="27.75" customHeight="1" x14ac:dyDescent="0.2">
      <c r="A423" s="50"/>
      <c r="B423" s="120" t="s">
        <v>14</v>
      </c>
      <c r="C423" s="50">
        <v>1367</v>
      </c>
      <c r="D423" s="50">
        <v>180</v>
      </c>
      <c r="E423" s="50" t="s">
        <v>1360</v>
      </c>
      <c r="F423" s="50">
        <v>2</v>
      </c>
      <c r="G423" s="50"/>
      <c r="H423" s="50">
        <v>3</v>
      </c>
      <c r="I423" s="50">
        <v>8</v>
      </c>
      <c r="J423" s="35">
        <f t="shared" si="36"/>
        <v>308</v>
      </c>
      <c r="K423" s="50">
        <v>400</v>
      </c>
      <c r="L423" s="35">
        <f t="shared" si="35"/>
        <v>123200</v>
      </c>
      <c r="M423" s="50">
        <v>2</v>
      </c>
      <c r="N423" s="50" t="s">
        <v>27</v>
      </c>
      <c r="O423" s="50" t="s">
        <v>55</v>
      </c>
      <c r="P423" s="50">
        <v>2</v>
      </c>
      <c r="Q423" s="50">
        <v>90</v>
      </c>
      <c r="R423" s="50"/>
      <c r="S423" s="50">
        <v>6400</v>
      </c>
      <c r="T423" s="35">
        <f t="shared" si="37"/>
        <v>576000</v>
      </c>
      <c r="U423" s="50">
        <v>10</v>
      </c>
      <c r="V423" s="39">
        <f>T423*10%</f>
        <v>57600</v>
      </c>
      <c r="W423" s="35">
        <f t="shared" si="39"/>
        <v>518400</v>
      </c>
      <c r="X423" s="35">
        <f t="shared" si="38"/>
        <v>641600</v>
      </c>
      <c r="Y423" s="50">
        <v>0</v>
      </c>
      <c r="Z423" s="50">
        <v>50</v>
      </c>
      <c r="AA423" s="50">
        <v>0</v>
      </c>
      <c r="AB423" s="50">
        <v>0</v>
      </c>
    </row>
    <row r="424" spans="1:28" s="3" customFormat="1" ht="27.75" customHeight="1" x14ac:dyDescent="0.2">
      <c r="A424" s="50"/>
      <c r="B424" s="119" t="s">
        <v>14</v>
      </c>
      <c r="C424" s="50">
        <v>5956</v>
      </c>
      <c r="D424" s="50">
        <v>366</v>
      </c>
      <c r="E424" s="50" t="s">
        <v>1360</v>
      </c>
      <c r="F424" s="50">
        <v>1</v>
      </c>
      <c r="G424" s="50"/>
      <c r="H424" s="50">
        <v>2</v>
      </c>
      <c r="I424" s="50">
        <v>91</v>
      </c>
      <c r="J424" s="35">
        <f t="shared" si="36"/>
        <v>291</v>
      </c>
      <c r="K424" s="50">
        <v>400</v>
      </c>
      <c r="L424" s="35">
        <f t="shared" si="35"/>
        <v>116400</v>
      </c>
      <c r="M424" s="50">
        <v>2</v>
      </c>
      <c r="N424" s="50"/>
      <c r="O424" s="50"/>
      <c r="P424" s="50"/>
      <c r="Q424" s="50"/>
      <c r="R424" s="50"/>
      <c r="S424" s="50"/>
      <c r="T424" s="35">
        <f t="shared" si="37"/>
        <v>0</v>
      </c>
      <c r="U424" s="50"/>
      <c r="V424" s="39"/>
      <c r="W424" s="35">
        <f t="shared" si="39"/>
        <v>0</v>
      </c>
      <c r="X424" s="35">
        <f t="shared" si="38"/>
        <v>116400</v>
      </c>
      <c r="Y424" s="50">
        <v>0</v>
      </c>
      <c r="Z424" s="50">
        <v>50</v>
      </c>
      <c r="AA424" s="50">
        <v>0</v>
      </c>
      <c r="AB424" s="50">
        <v>0</v>
      </c>
    </row>
    <row r="425" spans="1:28" s="3" customFormat="1" ht="27.75" customHeight="1" x14ac:dyDescent="0.2">
      <c r="A425" s="50"/>
      <c r="B425" s="119" t="s">
        <v>14</v>
      </c>
      <c r="C425" s="50">
        <v>4974</v>
      </c>
      <c r="D425" s="50">
        <v>210</v>
      </c>
      <c r="E425" s="50" t="s">
        <v>1360</v>
      </c>
      <c r="F425" s="50">
        <v>1</v>
      </c>
      <c r="G425" s="50">
        <v>1</v>
      </c>
      <c r="H425" s="50">
        <v>1</v>
      </c>
      <c r="I425" s="50">
        <v>1</v>
      </c>
      <c r="J425" s="35">
        <f t="shared" si="36"/>
        <v>501</v>
      </c>
      <c r="K425" s="50">
        <v>75</v>
      </c>
      <c r="L425" s="35">
        <f t="shared" si="35"/>
        <v>37575</v>
      </c>
      <c r="M425" s="50">
        <v>1</v>
      </c>
      <c r="N425" s="50"/>
      <c r="O425" s="50"/>
      <c r="P425" s="50"/>
      <c r="Q425" s="50"/>
      <c r="R425" s="50"/>
      <c r="S425" s="50"/>
      <c r="T425" s="35">
        <f t="shared" si="37"/>
        <v>0</v>
      </c>
      <c r="U425" s="50"/>
      <c r="V425" s="50"/>
      <c r="W425" s="35">
        <f t="shared" si="39"/>
        <v>0</v>
      </c>
      <c r="X425" s="35">
        <f t="shared" si="38"/>
        <v>37575</v>
      </c>
      <c r="Y425" s="50">
        <v>0</v>
      </c>
      <c r="Z425" s="50">
        <v>50</v>
      </c>
      <c r="AA425" s="50">
        <v>0</v>
      </c>
      <c r="AB425" s="50">
        <v>0</v>
      </c>
    </row>
    <row r="426" spans="1:28" s="3" customFormat="1" ht="27.75" customHeight="1" x14ac:dyDescent="0.2">
      <c r="A426" s="50"/>
      <c r="B426" s="119" t="s">
        <v>24</v>
      </c>
      <c r="C426" s="50"/>
      <c r="D426" s="50"/>
      <c r="E426" s="50" t="s">
        <v>1360</v>
      </c>
      <c r="F426" s="50">
        <v>1</v>
      </c>
      <c r="G426" s="50">
        <v>7</v>
      </c>
      <c r="H426" s="50">
        <v>2</v>
      </c>
      <c r="I426" s="50">
        <v>91</v>
      </c>
      <c r="J426" s="35">
        <f t="shared" si="36"/>
        <v>3091</v>
      </c>
      <c r="K426" s="50">
        <v>75</v>
      </c>
      <c r="L426" s="35">
        <f t="shared" si="35"/>
        <v>231825</v>
      </c>
      <c r="M426" s="50">
        <v>1</v>
      </c>
      <c r="N426" s="50"/>
      <c r="O426" s="50"/>
      <c r="P426" s="50"/>
      <c r="Q426" s="50"/>
      <c r="R426" s="50"/>
      <c r="S426" s="50"/>
      <c r="T426" s="35">
        <f t="shared" si="37"/>
        <v>0</v>
      </c>
      <c r="U426" s="50"/>
      <c r="V426" s="50"/>
      <c r="W426" s="35">
        <f t="shared" si="39"/>
        <v>0</v>
      </c>
      <c r="X426" s="35">
        <f t="shared" si="38"/>
        <v>231825</v>
      </c>
      <c r="Y426" s="50">
        <v>0</v>
      </c>
      <c r="Z426" s="50">
        <v>0</v>
      </c>
      <c r="AA426" s="50">
        <v>231825</v>
      </c>
      <c r="AB426" s="50">
        <v>0.01</v>
      </c>
    </row>
    <row r="427" spans="1:28" s="3" customFormat="1" ht="27.75" customHeight="1" x14ac:dyDescent="0.2">
      <c r="A427" s="50"/>
      <c r="B427" s="119" t="s">
        <v>14</v>
      </c>
      <c r="C427" s="50">
        <v>3878</v>
      </c>
      <c r="D427" s="50">
        <v>15</v>
      </c>
      <c r="E427" s="50" t="s">
        <v>1361</v>
      </c>
      <c r="F427" s="50">
        <v>2</v>
      </c>
      <c r="G427" s="50"/>
      <c r="H427" s="50">
        <v>1</v>
      </c>
      <c r="I427" s="50">
        <v>97</v>
      </c>
      <c r="J427" s="35">
        <f t="shared" si="36"/>
        <v>197</v>
      </c>
      <c r="K427" s="50">
        <v>400</v>
      </c>
      <c r="L427" s="35">
        <f t="shared" si="35"/>
        <v>78800</v>
      </c>
      <c r="M427" s="50">
        <v>2</v>
      </c>
      <c r="N427" s="50" t="s">
        <v>27</v>
      </c>
      <c r="O427" s="50" t="s">
        <v>55</v>
      </c>
      <c r="P427" s="50">
        <v>2</v>
      </c>
      <c r="Q427" s="50">
        <v>90</v>
      </c>
      <c r="R427" s="50"/>
      <c r="S427" s="50">
        <v>6400</v>
      </c>
      <c r="T427" s="35">
        <f t="shared" si="37"/>
        <v>576000</v>
      </c>
      <c r="U427" s="50">
        <v>20</v>
      </c>
      <c r="V427" s="39">
        <f>T427*30%</f>
        <v>172800</v>
      </c>
      <c r="W427" s="35">
        <f t="shared" si="39"/>
        <v>403200</v>
      </c>
      <c r="X427" s="35">
        <f t="shared" si="38"/>
        <v>482000</v>
      </c>
      <c r="Y427" s="50">
        <v>0</v>
      </c>
      <c r="Z427" s="50">
        <v>50</v>
      </c>
      <c r="AA427" s="50">
        <v>0</v>
      </c>
      <c r="AB427" s="50">
        <v>0</v>
      </c>
    </row>
    <row r="428" spans="1:28" s="3" customFormat="1" ht="27.75" customHeight="1" x14ac:dyDescent="0.2">
      <c r="A428" s="50"/>
      <c r="B428" s="119" t="s">
        <v>14</v>
      </c>
      <c r="C428" s="50">
        <v>2239</v>
      </c>
      <c r="D428" s="50">
        <v>116</v>
      </c>
      <c r="E428" s="50" t="s">
        <v>1361</v>
      </c>
      <c r="F428" s="50">
        <v>1</v>
      </c>
      <c r="G428" s="50">
        <v>3</v>
      </c>
      <c r="H428" s="50">
        <v>1</v>
      </c>
      <c r="I428" s="50">
        <v>35</v>
      </c>
      <c r="J428" s="35">
        <f t="shared" si="36"/>
        <v>1335</v>
      </c>
      <c r="K428" s="50">
        <v>100</v>
      </c>
      <c r="L428" s="35">
        <f t="shared" si="35"/>
        <v>133500</v>
      </c>
      <c r="M428" s="50">
        <v>1</v>
      </c>
      <c r="N428" s="50"/>
      <c r="O428" s="50"/>
      <c r="P428" s="50"/>
      <c r="Q428" s="50"/>
      <c r="R428" s="50"/>
      <c r="S428" s="50"/>
      <c r="T428" s="35">
        <f t="shared" si="37"/>
        <v>0</v>
      </c>
      <c r="U428" s="50"/>
      <c r="V428" s="50"/>
      <c r="W428" s="35">
        <f t="shared" si="39"/>
        <v>0</v>
      </c>
      <c r="X428" s="35">
        <f t="shared" si="38"/>
        <v>133500</v>
      </c>
      <c r="Y428" s="50">
        <v>0</v>
      </c>
      <c r="Z428" s="50">
        <v>50</v>
      </c>
      <c r="AA428" s="50">
        <v>0</v>
      </c>
      <c r="AB428" s="50">
        <v>0</v>
      </c>
    </row>
    <row r="429" spans="1:28" s="3" customFormat="1" ht="27.75" customHeight="1" x14ac:dyDescent="0.2">
      <c r="A429" s="50"/>
      <c r="B429" s="119" t="s">
        <v>189</v>
      </c>
      <c r="C429" s="50"/>
      <c r="D429" s="50"/>
      <c r="E429" s="50" t="s">
        <v>1362</v>
      </c>
      <c r="F429" s="50">
        <v>2</v>
      </c>
      <c r="G429" s="50"/>
      <c r="H429" s="50"/>
      <c r="I429" s="50"/>
      <c r="J429" s="35">
        <f t="shared" si="36"/>
        <v>0</v>
      </c>
      <c r="K429" s="50"/>
      <c r="L429" s="35">
        <f t="shared" si="35"/>
        <v>0</v>
      </c>
      <c r="M429" s="50">
        <v>2</v>
      </c>
      <c r="N429" s="50" t="s">
        <v>27</v>
      </c>
      <c r="O429" s="50" t="s">
        <v>239</v>
      </c>
      <c r="P429" s="50">
        <v>2</v>
      </c>
      <c r="Q429" s="50">
        <v>72</v>
      </c>
      <c r="R429" s="50"/>
      <c r="S429" s="50">
        <v>6400</v>
      </c>
      <c r="T429" s="35">
        <f t="shared" si="37"/>
        <v>460800</v>
      </c>
      <c r="U429" s="50">
        <v>5</v>
      </c>
      <c r="V429" s="39">
        <f>T429*10%</f>
        <v>46080</v>
      </c>
      <c r="W429" s="35">
        <f t="shared" si="39"/>
        <v>414720</v>
      </c>
      <c r="X429" s="35">
        <f t="shared" si="38"/>
        <v>414720</v>
      </c>
      <c r="Y429" s="50">
        <v>0</v>
      </c>
      <c r="Z429" s="50">
        <v>0</v>
      </c>
      <c r="AA429" s="50">
        <v>414720</v>
      </c>
      <c r="AB429" s="50">
        <v>0.02</v>
      </c>
    </row>
    <row r="430" spans="1:28" s="3" customFormat="1" ht="27.75" customHeight="1" x14ac:dyDescent="0.2">
      <c r="A430" s="50"/>
      <c r="B430" s="119" t="s">
        <v>14</v>
      </c>
      <c r="C430" s="50">
        <v>5349</v>
      </c>
      <c r="D430" s="50">
        <v>59</v>
      </c>
      <c r="E430" s="50" t="s">
        <v>1363</v>
      </c>
      <c r="F430" s="50">
        <v>2</v>
      </c>
      <c r="G430" s="50"/>
      <c r="H430" s="50">
        <v>2</v>
      </c>
      <c r="I430" s="50">
        <v>29</v>
      </c>
      <c r="J430" s="35">
        <f t="shared" si="36"/>
        <v>229</v>
      </c>
      <c r="K430" s="50">
        <v>400</v>
      </c>
      <c r="L430" s="35">
        <f t="shared" si="35"/>
        <v>91600</v>
      </c>
      <c r="M430" s="50">
        <v>2</v>
      </c>
      <c r="N430" s="50" t="s">
        <v>27</v>
      </c>
      <c r="O430" s="50" t="s">
        <v>16</v>
      </c>
      <c r="P430" s="50">
        <v>2</v>
      </c>
      <c r="Q430" s="50">
        <v>72</v>
      </c>
      <c r="R430" s="50"/>
      <c r="S430" s="50">
        <v>6400</v>
      </c>
      <c r="T430" s="35">
        <f t="shared" si="37"/>
        <v>460800</v>
      </c>
      <c r="U430" s="50">
        <v>30</v>
      </c>
      <c r="V430" s="39">
        <f>T430*85%</f>
        <v>391680</v>
      </c>
      <c r="W430" s="35">
        <f t="shared" si="39"/>
        <v>69120</v>
      </c>
      <c r="X430" s="35">
        <f t="shared" si="38"/>
        <v>160720</v>
      </c>
      <c r="Y430" s="50">
        <v>0</v>
      </c>
      <c r="Z430" s="50">
        <v>50</v>
      </c>
      <c r="AA430" s="50">
        <v>0</v>
      </c>
      <c r="AB430" s="50">
        <v>0</v>
      </c>
    </row>
    <row r="431" spans="1:28" s="3" customFormat="1" ht="27.75" customHeight="1" x14ac:dyDescent="0.2">
      <c r="A431" s="50"/>
      <c r="B431" s="119" t="s">
        <v>14</v>
      </c>
      <c r="C431" s="50">
        <v>1484</v>
      </c>
      <c r="D431" s="50">
        <v>137</v>
      </c>
      <c r="E431" s="50" t="s">
        <v>1363</v>
      </c>
      <c r="F431" s="50">
        <v>1</v>
      </c>
      <c r="G431" s="50">
        <v>7</v>
      </c>
      <c r="H431" s="50"/>
      <c r="I431" s="50">
        <v>62</v>
      </c>
      <c r="J431" s="35">
        <f t="shared" si="36"/>
        <v>2862</v>
      </c>
      <c r="K431" s="50">
        <v>100</v>
      </c>
      <c r="L431" s="35">
        <f t="shared" si="35"/>
        <v>286200</v>
      </c>
      <c r="M431" s="50">
        <v>1</v>
      </c>
      <c r="N431" s="50"/>
      <c r="O431" s="50"/>
      <c r="P431" s="50"/>
      <c r="Q431" s="50"/>
      <c r="R431" s="50"/>
      <c r="S431" s="50"/>
      <c r="T431" s="35">
        <f t="shared" si="37"/>
        <v>0</v>
      </c>
      <c r="U431" s="50"/>
      <c r="V431" s="50"/>
      <c r="W431" s="35">
        <f t="shared" si="39"/>
        <v>0</v>
      </c>
      <c r="X431" s="35">
        <f t="shared" si="38"/>
        <v>286200</v>
      </c>
      <c r="Y431" s="50">
        <v>0</v>
      </c>
      <c r="Z431" s="50">
        <v>50</v>
      </c>
      <c r="AA431" s="50">
        <v>0</v>
      </c>
      <c r="AB431" s="50">
        <v>0</v>
      </c>
    </row>
    <row r="432" spans="1:28" s="3" customFormat="1" ht="27.75" customHeight="1" x14ac:dyDescent="0.2">
      <c r="A432" s="50"/>
      <c r="B432" s="119" t="s">
        <v>14</v>
      </c>
      <c r="C432" s="50"/>
      <c r="D432" s="50"/>
      <c r="E432" s="50" t="s">
        <v>1364</v>
      </c>
      <c r="F432" s="50">
        <v>2</v>
      </c>
      <c r="G432" s="50"/>
      <c r="H432" s="50"/>
      <c r="I432" s="50"/>
      <c r="J432" s="35">
        <f t="shared" si="36"/>
        <v>0</v>
      </c>
      <c r="K432" s="50"/>
      <c r="L432" s="35">
        <f t="shared" si="35"/>
        <v>0</v>
      </c>
      <c r="M432" s="50">
        <v>2</v>
      </c>
      <c r="N432" s="50" t="s">
        <v>27</v>
      </c>
      <c r="O432" s="50" t="s">
        <v>16</v>
      </c>
      <c r="P432" s="50">
        <v>2</v>
      </c>
      <c r="Q432" s="50">
        <v>207</v>
      </c>
      <c r="R432" s="50"/>
      <c r="S432" s="50">
        <v>6400</v>
      </c>
      <c r="T432" s="35">
        <f t="shared" si="37"/>
        <v>1324800</v>
      </c>
      <c r="U432" s="50">
        <v>30</v>
      </c>
      <c r="V432" s="39">
        <f>T432*85%</f>
        <v>1126080</v>
      </c>
      <c r="W432" s="35">
        <f t="shared" si="39"/>
        <v>198720</v>
      </c>
      <c r="X432" s="35">
        <f t="shared" si="38"/>
        <v>198720</v>
      </c>
      <c r="Y432" s="50">
        <v>0</v>
      </c>
      <c r="Z432" s="50">
        <v>50</v>
      </c>
      <c r="AA432" s="50">
        <v>0</v>
      </c>
      <c r="AB432" s="50">
        <v>0</v>
      </c>
    </row>
    <row r="433" spans="1:28" s="3" customFormat="1" ht="27.75" customHeight="1" x14ac:dyDescent="0.2">
      <c r="A433" s="50"/>
      <c r="B433" s="119" t="s">
        <v>14</v>
      </c>
      <c r="C433" s="50">
        <v>1297</v>
      </c>
      <c r="D433" s="50">
        <v>319</v>
      </c>
      <c r="E433" s="50" t="s">
        <v>1364</v>
      </c>
      <c r="F433" s="50">
        <v>1</v>
      </c>
      <c r="G433" s="50">
        <v>13</v>
      </c>
      <c r="H433" s="50">
        <v>3</v>
      </c>
      <c r="I433" s="50">
        <v>77</v>
      </c>
      <c r="J433" s="35">
        <f t="shared" si="36"/>
        <v>5577</v>
      </c>
      <c r="K433" s="50">
        <v>75</v>
      </c>
      <c r="L433" s="35">
        <f t="shared" si="35"/>
        <v>418275</v>
      </c>
      <c r="M433" s="50">
        <v>1</v>
      </c>
      <c r="N433" s="50"/>
      <c r="O433" s="50"/>
      <c r="P433" s="50"/>
      <c r="Q433" s="50"/>
      <c r="R433" s="50"/>
      <c r="S433" s="50"/>
      <c r="T433" s="35">
        <f t="shared" si="37"/>
        <v>0</v>
      </c>
      <c r="U433" s="50"/>
      <c r="V433" s="50"/>
      <c r="W433" s="35">
        <f t="shared" si="39"/>
        <v>0</v>
      </c>
      <c r="X433" s="35">
        <f t="shared" si="38"/>
        <v>418275</v>
      </c>
      <c r="Y433" s="50">
        <v>0</v>
      </c>
      <c r="Z433" s="50">
        <v>50</v>
      </c>
      <c r="AA433" s="50">
        <v>0</v>
      </c>
      <c r="AB433" s="50">
        <v>0</v>
      </c>
    </row>
    <row r="434" spans="1:28" s="3" customFormat="1" ht="27.75" customHeight="1" x14ac:dyDescent="0.2">
      <c r="A434" s="50"/>
      <c r="B434" s="119" t="s">
        <v>14</v>
      </c>
      <c r="C434" s="50">
        <v>1431</v>
      </c>
      <c r="D434" s="50">
        <v>126</v>
      </c>
      <c r="E434" s="50" t="s">
        <v>1365</v>
      </c>
      <c r="F434" s="50">
        <v>2</v>
      </c>
      <c r="G434" s="50">
        <v>1</v>
      </c>
      <c r="H434" s="50">
        <v>2</v>
      </c>
      <c r="I434" s="50">
        <v>9</v>
      </c>
      <c r="J434" s="35">
        <f t="shared" si="36"/>
        <v>609</v>
      </c>
      <c r="K434" s="50">
        <v>75</v>
      </c>
      <c r="L434" s="35">
        <f t="shared" si="35"/>
        <v>45675</v>
      </c>
      <c r="M434" s="50">
        <v>2</v>
      </c>
      <c r="N434" s="50" t="s">
        <v>27</v>
      </c>
      <c r="O434" s="50" t="s">
        <v>239</v>
      </c>
      <c r="P434" s="50">
        <v>2</v>
      </c>
      <c r="Q434" s="50">
        <v>81</v>
      </c>
      <c r="R434" s="50"/>
      <c r="S434" s="50">
        <v>6400</v>
      </c>
      <c r="T434" s="35">
        <f t="shared" si="37"/>
        <v>518400</v>
      </c>
      <c r="U434" s="50">
        <v>10</v>
      </c>
      <c r="V434" s="39">
        <f>T434*30%</f>
        <v>155520</v>
      </c>
      <c r="W434" s="35">
        <f t="shared" si="39"/>
        <v>362880</v>
      </c>
      <c r="X434" s="35">
        <f t="shared" si="38"/>
        <v>408555</v>
      </c>
      <c r="Y434" s="50">
        <v>0</v>
      </c>
      <c r="Z434" s="50">
        <v>50</v>
      </c>
      <c r="AA434" s="50">
        <v>0</v>
      </c>
      <c r="AB434" s="50">
        <v>0</v>
      </c>
    </row>
    <row r="435" spans="1:28" s="3" customFormat="1" ht="27.75" customHeight="1" x14ac:dyDescent="0.2">
      <c r="A435" s="50"/>
      <c r="B435" s="119" t="s">
        <v>14</v>
      </c>
      <c r="C435" s="50">
        <v>1841</v>
      </c>
      <c r="D435" s="50">
        <v>43</v>
      </c>
      <c r="E435" s="50" t="s">
        <v>1365</v>
      </c>
      <c r="F435" s="50">
        <v>1</v>
      </c>
      <c r="G435" s="50">
        <v>12</v>
      </c>
      <c r="H435" s="50">
        <v>1</v>
      </c>
      <c r="I435" s="50">
        <v>85</v>
      </c>
      <c r="J435" s="35">
        <f t="shared" si="36"/>
        <v>4985</v>
      </c>
      <c r="K435" s="50">
        <v>180</v>
      </c>
      <c r="L435" s="35">
        <f t="shared" si="35"/>
        <v>897300</v>
      </c>
      <c r="M435" s="50">
        <v>1</v>
      </c>
      <c r="N435" s="50"/>
      <c r="O435" s="50"/>
      <c r="P435" s="50"/>
      <c r="Q435" s="50"/>
      <c r="R435" s="50"/>
      <c r="S435" s="50"/>
      <c r="T435" s="35">
        <f t="shared" si="37"/>
        <v>0</v>
      </c>
      <c r="U435" s="50"/>
      <c r="V435" s="50"/>
      <c r="W435" s="35">
        <f t="shared" si="39"/>
        <v>0</v>
      </c>
      <c r="X435" s="35">
        <f t="shared" si="38"/>
        <v>897300</v>
      </c>
      <c r="Y435" s="50">
        <v>0</v>
      </c>
      <c r="Z435" s="50">
        <v>50</v>
      </c>
      <c r="AA435" s="50">
        <v>0</v>
      </c>
      <c r="AB435" s="50">
        <v>0</v>
      </c>
    </row>
    <row r="436" spans="1:28" s="3" customFormat="1" ht="27.75" customHeight="1" x14ac:dyDescent="0.2">
      <c r="A436" s="50"/>
      <c r="B436" s="119" t="s">
        <v>14</v>
      </c>
      <c r="C436" s="50">
        <v>4550</v>
      </c>
      <c r="D436" s="50">
        <v>205</v>
      </c>
      <c r="E436" s="50" t="s">
        <v>1365</v>
      </c>
      <c r="F436" s="50">
        <v>1</v>
      </c>
      <c r="G436" s="50">
        <v>26</v>
      </c>
      <c r="H436" s="50">
        <v>3</v>
      </c>
      <c r="I436" s="50">
        <v>2</v>
      </c>
      <c r="J436" s="35">
        <f t="shared" si="36"/>
        <v>10702</v>
      </c>
      <c r="K436" s="50">
        <v>100</v>
      </c>
      <c r="L436" s="35">
        <f t="shared" si="35"/>
        <v>1070200</v>
      </c>
      <c r="M436" s="50">
        <v>1</v>
      </c>
      <c r="N436" s="50"/>
      <c r="O436" s="50"/>
      <c r="P436" s="50"/>
      <c r="Q436" s="50"/>
      <c r="R436" s="50"/>
      <c r="S436" s="50"/>
      <c r="T436" s="35">
        <f t="shared" si="37"/>
        <v>0</v>
      </c>
      <c r="U436" s="50"/>
      <c r="V436" s="50"/>
      <c r="W436" s="35">
        <f t="shared" si="39"/>
        <v>0</v>
      </c>
      <c r="X436" s="35">
        <f t="shared" si="38"/>
        <v>1070200</v>
      </c>
      <c r="Y436" s="50">
        <v>0</v>
      </c>
      <c r="Z436" s="50">
        <v>50</v>
      </c>
      <c r="AA436" s="50">
        <v>0</v>
      </c>
      <c r="AB436" s="50">
        <v>0</v>
      </c>
    </row>
    <row r="437" spans="1:28" s="3" customFormat="1" ht="27.75" customHeight="1" x14ac:dyDescent="0.2">
      <c r="A437" s="50"/>
      <c r="B437" s="119" t="s">
        <v>14</v>
      </c>
      <c r="C437" s="50">
        <v>1365</v>
      </c>
      <c r="D437" s="50">
        <v>179</v>
      </c>
      <c r="E437" s="50" t="s">
        <v>1365</v>
      </c>
      <c r="F437" s="50">
        <v>1</v>
      </c>
      <c r="G437" s="50">
        <v>2</v>
      </c>
      <c r="H437" s="50">
        <v>3</v>
      </c>
      <c r="I437" s="50">
        <v>10</v>
      </c>
      <c r="J437" s="35">
        <f t="shared" si="36"/>
        <v>1110</v>
      </c>
      <c r="K437" s="50">
        <v>75</v>
      </c>
      <c r="L437" s="35">
        <f t="shared" si="35"/>
        <v>83250</v>
      </c>
      <c r="M437" s="50">
        <v>1</v>
      </c>
      <c r="N437" s="50"/>
      <c r="O437" s="50"/>
      <c r="P437" s="50"/>
      <c r="Q437" s="50"/>
      <c r="R437" s="50"/>
      <c r="S437" s="50"/>
      <c r="T437" s="35">
        <f t="shared" si="37"/>
        <v>0</v>
      </c>
      <c r="U437" s="50"/>
      <c r="V437" s="50"/>
      <c r="W437" s="35">
        <f t="shared" si="39"/>
        <v>0</v>
      </c>
      <c r="X437" s="35">
        <f t="shared" si="38"/>
        <v>83250</v>
      </c>
      <c r="Y437" s="50">
        <v>0</v>
      </c>
      <c r="Z437" s="50">
        <v>50</v>
      </c>
      <c r="AA437" s="50">
        <v>0</v>
      </c>
      <c r="AB437" s="50">
        <v>0</v>
      </c>
    </row>
    <row r="438" spans="1:28" s="3" customFormat="1" ht="27.75" customHeight="1" x14ac:dyDescent="0.2">
      <c r="A438" s="50"/>
      <c r="B438" s="120" t="s">
        <v>14</v>
      </c>
      <c r="C438" s="50"/>
      <c r="D438" s="50"/>
      <c r="E438" s="50"/>
      <c r="F438" s="50"/>
      <c r="G438" s="50"/>
      <c r="H438" s="50"/>
      <c r="I438" s="50"/>
      <c r="J438" s="35">
        <f t="shared" si="36"/>
        <v>0</v>
      </c>
      <c r="K438" s="50"/>
      <c r="L438" s="35">
        <f t="shared" si="35"/>
        <v>0</v>
      </c>
      <c r="M438" s="50">
        <v>2</v>
      </c>
      <c r="N438" s="50" t="s">
        <v>27</v>
      </c>
      <c r="O438" s="50" t="s">
        <v>16</v>
      </c>
      <c r="P438" s="50">
        <v>2</v>
      </c>
      <c r="Q438" s="50">
        <v>165</v>
      </c>
      <c r="R438" s="50"/>
      <c r="S438" s="50">
        <v>6400</v>
      </c>
      <c r="T438" s="35">
        <f t="shared" ref="T438" si="40">Q438*S438</f>
        <v>1056000</v>
      </c>
      <c r="U438" s="50">
        <v>10</v>
      </c>
      <c r="V438" s="39">
        <f>T438*30%</f>
        <v>316800</v>
      </c>
      <c r="W438" s="35"/>
      <c r="X438" s="35"/>
      <c r="Y438" s="50"/>
      <c r="Z438" s="50"/>
      <c r="AA438" s="50"/>
      <c r="AB438" s="50"/>
    </row>
    <row r="439" spans="1:28" s="3" customFormat="1" ht="27.75" customHeight="1" x14ac:dyDescent="0.2">
      <c r="A439" s="50"/>
      <c r="B439" s="119" t="s">
        <v>14</v>
      </c>
      <c r="C439" s="50">
        <v>1428</v>
      </c>
      <c r="D439" s="50">
        <v>122</v>
      </c>
      <c r="E439" s="50" t="s">
        <v>1366</v>
      </c>
      <c r="F439" s="50">
        <v>2</v>
      </c>
      <c r="G439" s="50">
        <v>1</v>
      </c>
      <c r="H439" s="50">
        <v>1</v>
      </c>
      <c r="I439" s="50">
        <v>17</v>
      </c>
      <c r="J439" s="35">
        <f t="shared" si="36"/>
        <v>517</v>
      </c>
      <c r="K439" s="50">
        <v>75</v>
      </c>
      <c r="L439" s="35">
        <f t="shared" si="35"/>
        <v>38775</v>
      </c>
      <c r="M439" s="50">
        <v>1</v>
      </c>
      <c r="N439" s="50"/>
      <c r="O439" s="50"/>
      <c r="P439" s="50"/>
      <c r="Q439" s="50"/>
      <c r="R439" s="50"/>
      <c r="S439" s="50"/>
      <c r="T439" s="35">
        <f t="shared" si="37"/>
        <v>0</v>
      </c>
      <c r="U439" s="50"/>
      <c r="V439" s="39">
        <f>T439*30%</f>
        <v>0</v>
      </c>
      <c r="W439" s="35">
        <f t="shared" si="39"/>
        <v>0</v>
      </c>
      <c r="X439" s="35">
        <f t="shared" si="38"/>
        <v>38775</v>
      </c>
      <c r="Y439" s="50">
        <v>0</v>
      </c>
      <c r="Z439" s="50">
        <v>50</v>
      </c>
      <c r="AA439" s="50">
        <v>0</v>
      </c>
      <c r="AB439" s="50">
        <v>0</v>
      </c>
    </row>
    <row r="440" spans="1:28" s="3" customFormat="1" ht="27.75" customHeight="1" x14ac:dyDescent="0.2">
      <c r="A440" s="50"/>
      <c r="B440" s="119" t="s">
        <v>45</v>
      </c>
      <c r="C440" s="50">
        <v>1736</v>
      </c>
      <c r="D440" s="50">
        <v>5</v>
      </c>
      <c r="E440" s="50" t="s">
        <v>1366</v>
      </c>
      <c r="F440" s="50">
        <v>1</v>
      </c>
      <c r="G440" s="50">
        <v>16</v>
      </c>
      <c r="H440" s="50">
        <v>1</v>
      </c>
      <c r="I440" s="50">
        <v>40</v>
      </c>
      <c r="J440" s="35">
        <f t="shared" si="36"/>
        <v>6540</v>
      </c>
      <c r="K440" s="50">
        <v>75</v>
      </c>
      <c r="L440" s="35">
        <f t="shared" si="35"/>
        <v>490500</v>
      </c>
      <c r="M440" s="50">
        <v>1</v>
      </c>
      <c r="N440" s="50"/>
      <c r="O440" s="50"/>
      <c r="P440" s="50"/>
      <c r="Q440" s="50"/>
      <c r="R440" s="50"/>
      <c r="S440" s="50"/>
      <c r="T440" s="35">
        <f t="shared" si="37"/>
        <v>0</v>
      </c>
      <c r="U440" s="50"/>
      <c r="V440" s="50"/>
      <c r="W440" s="35">
        <f t="shared" si="39"/>
        <v>0</v>
      </c>
      <c r="X440" s="35">
        <f t="shared" si="38"/>
        <v>490500</v>
      </c>
      <c r="Y440" s="50">
        <v>0</v>
      </c>
      <c r="Z440" s="50">
        <v>0</v>
      </c>
      <c r="AA440" s="50">
        <v>490500</v>
      </c>
      <c r="AB440" s="50">
        <v>0.01</v>
      </c>
    </row>
    <row r="441" spans="1:28" s="3" customFormat="1" ht="27.75" customHeight="1" x14ac:dyDescent="0.2">
      <c r="A441" s="50"/>
      <c r="B441" s="119" t="s">
        <v>24</v>
      </c>
      <c r="C441" s="50"/>
      <c r="D441" s="50"/>
      <c r="E441" s="50" t="s">
        <v>1366</v>
      </c>
      <c r="F441" s="50">
        <v>1</v>
      </c>
      <c r="G441" s="50">
        <v>29</v>
      </c>
      <c r="H441" s="50">
        <v>2</v>
      </c>
      <c r="I441" s="50">
        <v>57</v>
      </c>
      <c r="J441" s="35">
        <f t="shared" si="36"/>
        <v>11857</v>
      </c>
      <c r="K441" s="50">
        <v>75</v>
      </c>
      <c r="L441" s="35">
        <f t="shared" si="35"/>
        <v>889275</v>
      </c>
      <c r="M441" s="50">
        <v>1</v>
      </c>
      <c r="N441" s="50"/>
      <c r="O441" s="50"/>
      <c r="P441" s="50"/>
      <c r="Q441" s="50"/>
      <c r="R441" s="50"/>
      <c r="S441" s="50"/>
      <c r="T441" s="35">
        <f t="shared" si="37"/>
        <v>0</v>
      </c>
      <c r="U441" s="50"/>
      <c r="V441" s="50"/>
      <c r="W441" s="35">
        <f t="shared" si="39"/>
        <v>0</v>
      </c>
      <c r="X441" s="35">
        <f t="shared" si="38"/>
        <v>889275</v>
      </c>
      <c r="Y441" s="50">
        <v>0</v>
      </c>
      <c r="Z441" s="50">
        <v>0</v>
      </c>
      <c r="AA441" s="50">
        <v>889275</v>
      </c>
      <c r="AB441" s="50">
        <v>0.01</v>
      </c>
    </row>
    <row r="442" spans="1:28" s="3" customFormat="1" ht="27.75" customHeight="1" x14ac:dyDescent="0.2">
      <c r="A442" s="50"/>
      <c r="B442" s="119" t="s">
        <v>14</v>
      </c>
      <c r="C442" s="50"/>
      <c r="D442" s="50">
        <v>71</v>
      </c>
      <c r="E442" s="50" t="s">
        <v>1367</v>
      </c>
      <c r="F442" s="50">
        <v>2</v>
      </c>
      <c r="G442" s="50"/>
      <c r="H442" s="50">
        <v>1</v>
      </c>
      <c r="I442" s="50"/>
      <c r="J442" s="35">
        <f t="shared" si="36"/>
        <v>100</v>
      </c>
      <c r="K442" s="50">
        <v>350</v>
      </c>
      <c r="L442" s="35">
        <f t="shared" si="35"/>
        <v>35000</v>
      </c>
      <c r="M442" s="50">
        <v>2</v>
      </c>
      <c r="N442" s="50" t="s">
        <v>27</v>
      </c>
      <c r="O442" s="50" t="s">
        <v>55</v>
      </c>
      <c r="P442" s="50">
        <v>2</v>
      </c>
      <c r="Q442" s="50">
        <v>156</v>
      </c>
      <c r="R442" s="50"/>
      <c r="S442" s="50">
        <v>6400</v>
      </c>
      <c r="T442" s="35">
        <f t="shared" si="37"/>
        <v>998400</v>
      </c>
      <c r="U442" s="50">
        <v>10</v>
      </c>
      <c r="V442" s="39">
        <f>T442*10%</f>
        <v>99840</v>
      </c>
      <c r="W442" s="35">
        <f t="shared" si="39"/>
        <v>898560</v>
      </c>
      <c r="X442" s="35">
        <f t="shared" si="38"/>
        <v>933560</v>
      </c>
      <c r="Y442" s="50">
        <v>0</v>
      </c>
      <c r="Z442" s="50">
        <v>50</v>
      </c>
      <c r="AA442" s="50">
        <v>0</v>
      </c>
      <c r="AB442" s="50">
        <v>0</v>
      </c>
    </row>
    <row r="443" spans="1:28" s="3" customFormat="1" ht="27.75" customHeight="1" x14ac:dyDescent="0.2">
      <c r="A443" s="50"/>
      <c r="B443" s="119" t="s">
        <v>24</v>
      </c>
      <c r="C443" s="50"/>
      <c r="D443" s="50"/>
      <c r="E443" s="50" t="s">
        <v>1367</v>
      </c>
      <c r="F443" s="50">
        <v>1</v>
      </c>
      <c r="G443" s="50">
        <v>23</v>
      </c>
      <c r="H443" s="50"/>
      <c r="I443" s="50">
        <v>36</v>
      </c>
      <c r="J443" s="35">
        <f t="shared" si="36"/>
        <v>9236</v>
      </c>
      <c r="K443" s="50">
        <v>75</v>
      </c>
      <c r="L443" s="35">
        <f t="shared" si="35"/>
        <v>692700</v>
      </c>
      <c r="M443" s="50">
        <v>1</v>
      </c>
      <c r="N443" s="50"/>
      <c r="O443" s="50"/>
      <c r="P443" s="50"/>
      <c r="Q443" s="50"/>
      <c r="R443" s="50"/>
      <c r="S443" s="50"/>
      <c r="T443" s="35">
        <f t="shared" si="37"/>
        <v>0</v>
      </c>
      <c r="U443" s="50"/>
      <c r="V443" s="50"/>
      <c r="W443" s="35">
        <f t="shared" si="39"/>
        <v>0</v>
      </c>
      <c r="X443" s="35">
        <f t="shared" si="38"/>
        <v>692700</v>
      </c>
      <c r="Y443" s="50">
        <v>0</v>
      </c>
      <c r="Z443" s="50">
        <v>0</v>
      </c>
      <c r="AA443" s="50">
        <v>692700</v>
      </c>
      <c r="AB443" s="50">
        <v>0.01</v>
      </c>
    </row>
    <row r="444" spans="1:28" s="3" customFormat="1" ht="27.75" customHeight="1" x14ac:dyDescent="0.2">
      <c r="A444" s="50"/>
      <c r="B444" s="119" t="s">
        <v>14</v>
      </c>
      <c r="C444" s="50"/>
      <c r="D444" s="50">
        <v>71</v>
      </c>
      <c r="E444" s="50" t="s">
        <v>1368</v>
      </c>
      <c r="F444" s="50">
        <v>2</v>
      </c>
      <c r="G444" s="50"/>
      <c r="H444" s="50">
        <v>1</v>
      </c>
      <c r="I444" s="50"/>
      <c r="J444" s="35">
        <f t="shared" si="36"/>
        <v>100</v>
      </c>
      <c r="K444" s="50">
        <v>350</v>
      </c>
      <c r="L444" s="35">
        <f t="shared" si="35"/>
        <v>35000</v>
      </c>
      <c r="M444" s="50">
        <v>2</v>
      </c>
      <c r="N444" s="50" t="s">
        <v>27</v>
      </c>
      <c r="O444" s="50" t="s">
        <v>55</v>
      </c>
      <c r="P444" s="50">
        <v>2</v>
      </c>
      <c r="Q444" s="50">
        <v>116</v>
      </c>
      <c r="R444" s="50"/>
      <c r="S444" s="50">
        <v>6400</v>
      </c>
      <c r="T444" s="35">
        <f t="shared" si="37"/>
        <v>742400</v>
      </c>
      <c r="U444" s="50">
        <v>15</v>
      </c>
      <c r="V444" s="39">
        <f>T444*20%</f>
        <v>148480</v>
      </c>
      <c r="W444" s="35">
        <f t="shared" si="39"/>
        <v>593920</v>
      </c>
      <c r="X444" s="35">
        <f t="shared" si="38"/>
        <v>628920</v>
      </c>
      <c r="Y444" s="50">
        <v>0</v>
      </c>
      <c r="Z444" s="50">
        <v>50</v>
      </c>
      <c r="AA444" s="50">
        <v>0</v>
      </c>
      <c r="AB444" s="50">
        <v>0</v>
      </c>
    </row>
    <row r="445" spans="1:28" s="3" customFormat="1" ht="27.75" customHeight="1" x14ac:dyDescent="0.2">
      <c r="A445" s="50"/>
      <c r="B445" s="120" t="s">
        <v>14</v>
      </c>
      <c r="C445" s="50"/>
      <c r="D445" s="50">
        <v>150</v>
      </c>
      <c r="E445" s="50" t="s">
        <v>1368</v>
      </c>
      <c r="F445" s="50">
        <v>1</v>
      </c>
      <c r="G445" s="50">
        <v>4</v>
      </c>
      <c r="H445" s="50">
        <v>2</v>
      </c>
      <c r="I445" s="50">
        <v>79</v>
      </c>
      <c r="J445" s="35">
        <f t="shared" si="36"/>
        <v>1879</v>
      </c>
      <c r="K445" s="50">
        <v>110</v>
      </c>
      <c r="L445" s="35">
        <f t="shared" si="35"/>
        <v>206690</v>
      </c>
      <c r="M445" s="50">
        <v>1</v>
      </c>
      <c r="N445" s="50"/>
      <c r="O445" s="50"/>
      <c r="P445" s="50"/>
      <c r="Q445" s="50"/>
      <c r="R445" s="50"/>
      <c r="S445" s="50"/>
      <c r="T445" s="35">
        <f t="shared" si="37"/>
        <v>0</v>
      </c>
      <c r="U445" s="50"/>
      <c r="V445" s="50"/>
      <c r="W445" s="35">
        <f t="shared" si="39"/>
        <v>0</v>
      </c>
      <c r="X445" s="35">
        <f t="shared" si="38"/>
        <v>206690</v>
      </c>
      <c r="Y445" s="50">
        <v>0</v>
      </c>
      <c r="Z445" s="50">
        <v>50</v>
      </c>
      <c r="AA445" s="50">
        <v>0</v>
      </c>
      <c r="AB445" s="50">
        <v>0</v>
      </c>
    </row>
    <row r="446" spans="1:28" s="3" customFormat="1" ht="27.75" customHeight="1" x14ac:dyDescent="0.2">
      <c r="A446" s="50"/>
      <c r="B446" s="120" t="s">
        <v>14</v>
      </c>
      <c r="C446" s="50"/>
      <c r="D446" s="50">
        <v>71</v>
      </c>
      <c r="E446" s="50" t="s">
        <v>1369</v>
      </c>
      <c r="F446" s="50">
        <v>2</v>
      </c>
      <c r="G446" s="50"/>
      <c r="H446" s="50">
        <v>2</v>
      </c>
      <c r="I446" s="50"/>
      <c r="J446" s="35">
        <f t="shared" si="36"/>
        <v>200</v>
      </c>
      <c r="K446" s="50">
        <v>350</v>
      </c>
      <c r="L446" s="35">
        <f t="shared" si="35"/>
        <v>70000</v>
      </c>
      <c r="M446" s="50">
        <v>2</v>
      </c>
      <c r="N446" s="50" t="s">
        <v>27</v>
      </c>
      <c r="O446" s="50" t="s">
        <v>16</v>
      </c>
      <c r="P446" s="50">
        <v>2</v>
      </c>
      <c r="Q446" s="50">
        <v>156</v>
      </c>
      <c r="R446" s="50"/>
      <c r="S446" s="50">
        <v>6400</v>
      </c>
      <c r="T446" s="35">
        <f t="shared" si="37"/>
        <v>998400</v>
      </c>
      <c r="U446" s="50">
        <v>30</v>
      </c>
      <c r="V446" s="39">
        <f>T446*85%</f>
        <v>848640</v>
      </c>
      <c r="W446" s="35">
        <f t="shared" si="39"/>
        <v>149760</v>
      </c>
      <c r="X446" s="35">
        <f t="shared" si="38"/>
        <v>219760</v>
      </c>
      <c r="Y446" s="50">
        <v>0</v>
      </c>
      <c r="Z446" s="50">
        <v>50</v>
      </c>
      <c r="AA446" s="50">
        <v>0</v>
      </c>
      <c r="AB446" s="50">
        <v>0</v>
      </c>
    </row>
    <row r="447" spans="1:28" s="3" customFormat="1" ht="27.75" customHeight="1" x14ac:dyDescent="0.2">
      <c r="A447" s="50"/>
      <c r="B447" s="120" t="s">
        <v>14</v>
      </c>
      <c r="C447" s="50">
        <v>1313</v>
      </c>
      <c r="D447" s="50">
        <v>155</v>
      </c>
      <c r="E447" s="50" t="s">
        <v>1369</v>
      </c>
      <c r="F447" s="50">
        <v>1</v>
      </c>
      <c r="G447" s="50"/>
      <c r="H447" s="50">
        <v>2</v>
      </c>
      <c r="I447" s="50">
        <v>35</v>
      </c>
      <c r="J447" s="35">
        <f t="shared" si="36"/>
        <v>235</v>
      </c>
      <c r="K447" s="50">
        <v>75</v>
      </c>
      <c r="L447" s="35">
        <f t="shared" si="35"/>
        <v>17625</v>
      </c>
      <c r="M447" s="50">
        <v>1</v>
      </c>
      <c r="N447" s="50"/>
      <c r="O447" s="50"/>
      <c r="P447" s="50"/>
      <c r="Q447" s="50"/>
      <c r="R447" s="50"/>
      <c r="S447" s="50"/>
      <c r="T447" s="35">
        <f t="shared" si="37"/>
        <v>0</v>
      </c>
      <c r="U447" s="50"/>
      <c r="V447" s="50"/>
      <c r="W447" s="35">
        <f t="shared" si="39"/>
        <v>0</v>
      </c>
      <c r="X447" s="35">
        <f t="shared" si="38"/>
        <v>17625</v>
      </c>
      <c r="Y447" s="50">
        <v>0</v>
      </c>
      <c r="Z447" s="50">
        <v>50</v>
      </c>
      <c r="AA447" s="50">
        <v>0</v>
      </c>
      <c r="AB447" s="50">
        <v>0</v>
      </c>
    </row>
    <row r="448" spans="1:28" s="3" customFormat="1" ht="27.75" customHeight="1" x14ac:dyDescent="0.2">
      <c r="A448" s="50"/>
      <c r="B448" s="120" t="s">
        <v>14</v>
      </c>
      <c r="C448" s="50">
        <v>1723</v>
      </c>
      <c r="D448" s="50">
        <v>147</v>
      </c>
      <c r="E448" s="50" t="s">
        <v>1311</v>
      </c>
      <c r="F448" s="50">
        <v>1</v>
      </c>
      <c r="G448" s="50">
        <v>22</v>
      </c>
      <c r="H448" s="50">
        <v>3</v>
      </c>
      <c r="I448" s="50">
        <v>3</v>
      </c>
      <c r="J448" s="35">
        <f t="shared" si="36"/>
        <v>9103</v>
      </c>
      <c r="K448" s="50">
        <v>75</v>
      </c>
      <c r="L448" s="35">
        <f t="shared" ref="L448:L497" si="41">J448*K448</f>
        <v>682725</v>
      </c>
      <c r="M448" s="50">
        <v>1</v>
      </c>
      <c r="N448" s="50"/>
      <c r="O448" s="50"/>
      <c r="P448" s="50"/>
      <c r="Q448" s="50"/>
      <c r="R448" s="50"/>
      <c r="S448" s="50"/>
      <c r="T448" s="35">
        <f t="shared" si="37"/>
        <v>0</v>
      </c>
      <c r="U448" s="50"/>
      <c r="V448" s="50"/>
      <c r="W448" s="35">
        <f t="shared" si="39"/>
        <v>0</v>
      </c>
      <c r="X448" s="35">
        <f t="shared" si="38"/>
        <v>682725</v>
      </c>
      <c r="Y448" s="50">
        <v>0</v>
      </c>
      <c r="Z448" s="50">
        <v>50</v>
      </c>
      <c r="AA448" s="50">
        <v>0</v>
      </c>
      <c r="AB448" s="50">
        <v>0</v>
      </c>
    </row>
    <row r="449" spans="1:28" s="3" customFormat="1" ht="27.75" customHeight="1" x14ac:dyDescent="0.2">
      <c r="A449" s="50"/>
      <c r="B449" s="120" t="s">
        <v>24</v>
      </c>
      <c r="C449" s="50"/>
      <c r="D449" s="50"/>
      <c r="E449" s="50" t="s">
        <v>1311</v>
      </c>
      <c r="F449" s="50">
        <v>1</v>
      </c>
      <c r="G449" s="50">
        <v>11</v>
      </c>
      <c r="H449" s="50"/>
      <c r="I449" s="50"/>
      <c r="J449" s="35">
        <f t="shared" ref="J449:J497" si="42">G449*400+H449*100+I449</f>
        <v>4400</v>
      </c>
      <c r="K449" s="50">
        <v>75</v>
      </c>
      <c r="L449" s="35">
        <f t="shared" si="41"/>
        <v>330000</v>
      </c>
      <c r="M449" s="50">
        <v>1</v>
      </c>
      <c r="N449" s="50"/>
      <c r="O449" s="50"/>
      <c r="P449" s="50"/>
      <c r="Q449" s="50"/>
      <c r="R449" s="50"/>
      <c r="S449" s="50"/>
      <c r="T449" s="35">
        <f t="shared" si="37"/>
        <v>0</v>
      </c>
      <c r="U449" s="50"/>
      <c r="V449" s="50"/>
      <c r="W449" s="35">
        <f t="shared" si="39"/>
        <v>0</v>
      </c>
      <c r="X449" s="35">
        <f t="shared" si="38"/>
        <v>330000</v>
      </c>
      <c r="Y449" s="50">
        <v>0</v>
      </c>
      <c r="Z449" s="50">
        <v>0</v>
      </c>
      <c r="AA449" s="50">
        <v>330000</v>
      </c>
      <c r="AB449" s="50">
        <v>0.01</v>
      </c>
    </row>
    <row r="450" spans="1:28" s="3" customFormat="1" ht="27.75" customHeight="1" x14ac:dyDescent="0.2">
      <c r="A450" s="50"/>
      <c r="B450" s="120" t="s">
        <v>14</v>
      </c>
      <c r="C450" s="50"/>
      <c r="D450" s="50"/>
      <c r="E450" s="50" t="s">
        <v>1370</v>
      </c>
      <c r="F450" s="50">
        <v>2</v>
      </c>
      <c r="G450" s="50"/>
      <c r="H450" s="50"/>
      <c r="I450" s="50"/>
      <c r="J450" s="35">
        <f t="shared" si="42"/>
        <v>0</v>
      </c>
      <c r="K450" s="50"/>
      <c r="L450" s="35">
        <f t="shared" si="41"/>
        <v>0</v>
      </c>
      <c r="M450" s="50">
        <v>2</v>
      </c>
      <c r="N450" s="50" t="s">
        <v>27</v>
      </c>
      <c r="O450" s="50" t="s">
        <v>55</v>
      </c>
      <c r="P450" s="50">
        <v>2</v>
      </c>
      <c r="Q450" s="50">
        <v>105</v>
      </c>
      <c r="R450" s="50"/>
      <c r="S450" s="50">
        <v>6400</v>
      </c>
      <c r="T450" s="35">
        <f t="shared" ref="T450:T498" si="43">Q450*S450</f>
        <v>672000</v>
      </c>
      <c r="U450" s="50">
        <v>15</v>
      </c>
      <c r="V450" s="39">
        <f>T450*20%</f>
        <v>134400</v>
      </c>
      <c r="W450" s="35">
        <f t="shared" ref="W450:W498" si="44">T450-V450</f>
        <v>537600</v>
      </c>
      <c r="X450" s="35">
        <f t="shared" ref="X450:X498" si="45">L450+W450</f>
        <v>537600</v>
      </c>
      <c r="Y450" s="50">
        <v>0</v>
      </c>
      <c r="Z450" s="50">
        <v>50</v>
      </c>
      <c r="AA450" s="50">
        <v>0</v>
      </c>
      <c r="AB450" s="50">
        <v>0</v>
      </c>
    </row>
    <row r="451" spans="1:28" s="3" customFormat="1" ht="27.75" customHeight="1" x14ac:dyDescent="0.2">
      <c r="A451" s="50"/>
      <c r="B451" s="120" t="s">
        <v>14</v>
      </c>
      <c r="C451" s="50">
        <v>1491</v>
      </c>
      <c r="D451" s="50">
        <v>151</v>
      </c>
      <c r="E451" s="50" t="s">
        <v>1370</v>
      </c>
      <c r="F451" s="50">
        <v>1</v>
      </c>
      <c r="G451" s="50">
        <v>10</v>
      </c>
      <c r="H451" s="50"/>
      <c r="I451" s="50">
        <v>32</v>
      </c>
      <c r="J451" s="35">
        <f t="shared" si="42"/>
        <v>4032</v>
      </c>
      <c r="K451" s="50">
        <v>270</v>
      </c>
      <c r="L451" s="35">
        <f t="shared" si="41"/>
        <v>1088640</v>
      </c>
      <c r="M451" s="50">
        <v>1</v>
      </c>
      <c r="N451" s="50"/>
      <c r="O451" s="50"/>
      <c r="P451" s="50"/>
      <c r="Q451" s="50"/>
      <c r="R451" s="50"/>
      <c r="S451" s="50"/>
      <c r="T451" s="35">
        <f t="shared" si="43"/>
        <v>0</v>
      </c>
      <c r="U451" s="50"/>
      <c r="V451" s="50"/>
      <c r="W451" s="35">
        <f t="shared" si="44"/>
        <v>0</v>
      </c>
      <c r="X451" s="35">
        <f t="shared" si="45"/>
        <v>1088640</v>
      </c>
      <c r="Y451" s="50">
        <v>0</v>
      </c>
      <c r="Z451" s="50">
        <v>50</v>
      </c>
      <c r="AA451" s="50">
        <v>0</v>
      </c>
      <c r="AB451" s="50">
        <v>0</v>
      </c>
    </row>
    <row r="452" spans="1:28" s="3" customFormat="1" ht="27.75" customHeight="1" x14ac:dyDescent="0.2">
      <c r="A452" s="50"/>
      <c r="B452" s="120" t="s">
        <v>14</v>
      </c>
      <c r="C452" s="50">
        <v>6054</v>
      </c>
      <c r="D452" s="50">
        <v>256</v>
      </c>
      <c r="E452" s="50" t="s">
        <v>1371</v>
      </c>
      <c r="F452" s="50">
        <v>1</v>
      </c>
      <c r="G452" s="50">
        <v>8</v>
      </c>
      <c r="H452" s="50">
        <v>1</v>
      </c>
      <c r="I452" s="50">
        <v>37</v>
      </c>
      <c r="J452" s="35">
        <f t="shared" si="42"/>
        <v>3337</v>
      </c>
      <c r="K452" s="50">
        <v>100</v>
      </c>
      <c r="L452" s="35">
        <f t="shared" si="41"/>
        <v>333700</v>
      </c>
      <c r="M452" s="50">
        <v>1</v>
      </c>
      <c r="N452" s="50"/>
      <c r="O452" s="50"/>
      <c r="P452" s="50"/>
      <c r="Q452" s="50"/>
      <c r="R452" s="50"/>
      <c r="S452" s="50"/>
      <c r="T452" s="35">
        <f t="shared" si="43"/>
        <v>0</v>
      </c>
      <c r="U452" s="50"/>
      <c r="V452" s="50"/>
      <c r="W452" s="35">
        <f t="shared" si="44"/>
        <v>0</v>
      </c>
      <c r="X452" s="35">
        <f t="shared" si="45"/>
        <v>333700</v>
      </c>
      <c r="Y452" s="50">
        <v>0</v>
      </c>
      <c r="Z452" s="50">
        <v>50</v>
      </c>
      <c r="AA452" s="50">
        <v>0</v>
      </c>
      <c r="AB452" s="50">
        <v>0</v>
      </c>
    </row>
    <row r="453" spans="1:28" s="3" customFormat="1" ht="27.75" customHeight="1" x14ac:dyDescent="0.2">
      <c r="A453" s="50"/>
      <c r="B453" s="120" t="s">
        <v>45</v>
      </c>
      <c r="C453" s="50">
        <v>1732</v>
      </c>
      <c r="D453" s="50">
        <v>1</v>
      </c>
      <c r="E453" s="50" t="s">
        <v>1371</v>
      </c>
      <c r="F453" s="50">
        <v>1</v>
      </c>
      <c r="G453" s="50">
        <v>14</v>
      </c>
      <c r="H453" s="50"/>
      <c r="I453" s="50">
        <v>10</v>
      </c>
      <c r="J453" s="35">
        <f t="shared" si="42"/>
        <v>5610</v>
      </c>
      <c r="K453" s="50">
        <v>75</v>
      </c>
      <c r="L453" s="35">
        <f t="shared" si="41"/>
        <v>420750</v>
      </c>
      <c r="M453" s="50">
        <v>1</v>
      </c>
      <c r="N453" s="50"/>
      <c r="O453" s="50"/>
      <c r="P453" s="50"/>
      <c r="Q453" s="50"/>
      <c r="R453" s="50"/>
      <c r="S453" s="50"/>
      <c r="T453" s="35">
        <f t="shared" si="43"/>
        <v>0</v>
      </c>
      <c r="U453" s="50"/>
      <c r="V453" s="50"/>
      <c r="W453" s="35">
        <f t="shared" si="44"/>
        <v>0</v>
      </c>
      <c r="X453" s="35">
        <f t="shared" si="45"/>
        <v>420750</v>
      </c>
      <c r="Y453" s="50">
        <v>0</v>
      </c>
      <c r="Z453" s="50">
        <v>0</v>
      </c>
      <c r="AA453" s="50">
        <v>420750</v>
      </c>
      <c r="AB453" s="50">
        <v>0.01</v>
      </c>
    </row>
    <row r="454" spans="1:28" s="3" customFormat="1" ht="27.75" customHeight="1" x14ac:dyDescent="0.2">
      <c r="A454" s="50"/>
      <c r="B454" s="121" t="s">
        <v>14</v>
      </c>
      <c r="C454" s="50">
        <v>1269</v>
      </c>
      <c r="D454" s="50">
        <v>165</v>
      </c>
      <c r="E454" s="50" t="s">
        <v>1372</v>
      </c>
      <c r="F454" s="50">
        <v>2</v>
      </c>
      <c r="G454" s="50"/>
      <c r="H454" s="50">
        <v>2</v>
      </c>
      <c r="I454" s="50">
        <v>9</v>
      </c>
      <c r="J454" s="35">
        <f t="shared" si="42"/>
        <v>209</v>
      </c>
      <c r="K454" s="50">
        <v>400</v>
      </c>
      <c r="L454" s="35">
        <f t="shared" si="41"/>
        <v>83600</v>
      </c>
      <c r="M454" s="50">
        <v>2</v>
      </c>
      <c r="N454" s="50" t="s">
        <v>27</v>
      </c>
      <c r="O454" s="50" t="s">
        <v>16</v>
      </c>
      <c r="P454" s="50">
        <v>2</v>
      </c>
      <c r="Q454" s="50">
        <v>176</v>
      </c>
      <c r="R454" s="50"/>
      <c r="S454" s="50">
        <v>6400</v>
      </c>
      <c r="T454" s="35">
        <f t="shared" si="43"/>
        <v>1126400</v>
      </c>
      <c r="U454" s="50">
        <v>30</v>
      </c>
      <c r="V454" s="39">
        <f>T454*85%</f>
        <v>957440</v>
      </c>
      <c r="W454" s="35">
        <f t="shared" si="44"/>
        <v>168960</v>
      </c>
      <c r="X454" s="35">
        <f t="shared" si="45"/>
        <v>252560</v>
      </c>
      <c r="Y454" s="50">
        <v>0</v>
      </c>
      <c r="Z454" s="50">
        <v>50</v>
      </c>
      <c r="AA454" s="50">
        <v>0</v>
      </c>
      <c r="AB454" s="50">
        <v>0</v>
      </c>
    </row>
    <row r="455" spans="1:28" s="3" customFormat="1" ht="27.75" customHeight="1" x14ac:dyDescent="0.2">
      <c r="A455" s="50"/>
      <c r="B455" s="121" t="s">
        <v>14</v>
      </c>
      <c r="C455" s="50">
        <v>3096</v>
      </c>
      <c r="D455" s="50">
        <v>167</v>
      </c>
      <c r="E455" s="50" t="s">
        <v>1372</v>
      </c>
      <c r="F455" s="50">
        <v>1</v>
      </c>
      <c r="G455" s="50">
        <v>8</v>
      </c>
      <c r="H455" s="50">
        <v>3</v>
      </c>
      <c r="I455" s="50">
        <v>40</v>
      </c>
      <c r="J455" s="35">
        <f t="shared" si="42"/>
        <v>3540</v>
      </c>
      <c r="K455" s="50">
        <v>75</v>
      </c>
      <c r="L455" s="35">
        <f t="shared" si="41"/>
        <v>265500</v>
      </c>
      <c r="M455" s="50">
        <v>1</v>
      </c>
      <c r="N455" s="50"/>
      <c r="O455" s="50"/>
      <c r="P455" s="50"/>
      <c r="Q455" s="50"/>
      <c r="R455" s="50"/>
      <c r="S455" s="50"/>
      <c r="T455" s="35">
        <f t="shared" si="43"/>
        <v>0</v>
      </c>
      <c r="U455" s="50"/>
      <c r="V455" s="50"/>
      <c r="W455" s="35">
        <f t="shared" si="44"/>
        <v>0</v>
      </c>
      <c r="X455" s="35">
        <f t="shared" si="45"/>
        <v>265500</v>
      </c>
      <c r="Y455" s="50">
        <v>0</v>
      </c>
      <c r="Z455" s="50">
        <v>50</v>
      </c>
      <c r="AA455" s="50">
        <v>0</v>
      </c>
      <c r="AB455" s="50">
        <v>0</v>
      </c>
    </row>
    <row r="456" spans="1:28" s="3" customFormat="1" ht="27.75" customHeight="1" x14ac:dyDescent="0.2">
      <c r="A456" s="50"/>
      <c r="B456" s="121" t="s">
        <v>14</v>
      </c>
      <c r="C456" s="50">
        <v>3097</v>
      </c>
      <c r="D456" s="50">
        <v>168</v>
      </c>
      <c r="E456" s="50" t="s">
        <v>1372</v>
      </c>
      <c r="F456" s="50">
        <v>1</v>
      </c>
      <c r="G456" s="50">
        <v>14</v>
      </c>
      <c r="H456" s="50">
        <v>1</v>
      </c>
      <c r="I456" s="50">
        <v>30</v>
      </c>
      <c r="J456" s="35">
        <f t="shared" si="42"/>
        <v>5730</v>
      </c>
      <c r="K456" s="50">
        <v>75</v>
      </c>
      <c r="L456" s="35">
        <f t="shared" si="41"/>
        <v>429750</v>
      </c>
      <c r="M456" s="50">
        <v>1</v>
      </c>
      <c r="N456" s="50"/>
      <c r="O456" s="50"/>
      <c r="P456" s="50"/>
      <c r="Q456" s="50"/>
      <c r="R456" s="50"/>
      <c r="S456" s="50"/>
      <c r="T456" s="35">
        <f t="shared" si="43"/>
        <v>0</v>
      </c>
      <c r="U456" s="50"/>
      <c r="V456" s="50"/>
      <c r="W456" s="35">
        <f t="shared" si="44"/>
        <v>0</v>
      </c>
      <c r="X456" s="35">
        <f t="shared" si="45"/>
        <v>429750</v>
      </c>
      <c r="Y456" s="50">
        <v>0</v>
      </c>
      <c r="Z456" s="50">
        <v>50</v>
      </c>
      <c r="AA456" s="50">
        <v>0</v>
      </c>
      <c r="AB456" s="50">
        <v>0</v>
      </c>
    </row>
    <row r="457" spans="1:28" s="3" customFormat="1" ht="27.75" customHeight="1" x14ac:dyDescent="0.2">
      <c r="A457" s="50"/>
      <c r="B457" s="121" t="s">
        <v>14</v>
      </c>
      <c r="C457" s="50">
        <v>4824</v>
      </c>
      <c r="D457" s="50">
        <v>344</v>
      </c>
      <c r="E457" s="50" t="s">
        <v>1373</v>
      </c>
      <c r="F457" s="50">
        <v>2</v>
      </c>
      <c r="G457" s="50"/>
      <c r="H457" s="50">
        <v>2</v>
      </c>
      <c r="I457" s="50">
        <v>1</v>
      </c>
      <c r="J457" s="35">
        <f t="shared" si="42"/>
        <v>201</v>
      </c>
      <c r="K457" s="50">
        <v>400</v>
      </c>
      <c r="L457" s="35">
        <f t="shared" si="41"/>
        <v>80400</v>
      </c>
      <c r="M457" s="50">
        <v>2</v>
      </c>
      <c r="N457" s="50" t="s">
        <v>27</v>
      </c>
      <c r="O457" s="50" t="s">
        <v>16</v>
      </c>
      <c r="P457" s="50">
        <v>2</v>
      </c>
      <c r="Q457" s="50">
        <v>174</v>
      </c>
      <c r="R457" s="50"/>
      <c r="S457" s="50">
        <v>6400</v>
      </c>
      <c r="T457" s="35">
        <f t="shared" si="43"/>
        <v>1113600</v>
      </c>
      <c r="U457" s="50">
        <v>20</v>
      </c>
      <c r="V457" s="39">
        <f>T457*75%</f>
        <v>835200</v>
      </c>
      <c r="W457" s="35">
        <f t="shared" si="44"/>
        <v>278400</v>
      </c>
      <c r="X457" s="35">
        <f t="shared" si="45"/>
        <v>358800</v>
      </c>
      <c r="Y457" s="50">
        <v>0</v>
      </c>
      <c r="Z457" s="50">
        <v>50</v>
      </c>
      <c r="AA457" s="50">
        <v>0</v>
      </c>
      <c r="AB457" s="50">
        <v>0</v>
      </c>
    </row>
    <row r="458" spans="1:28" s="3" customFormat="1" ht="27.75" customHeight="1" x14ac:dyDescent="0.2">
      <c r="A458" s="50"/>
      <c r="B458" s="121" t="s">
        <v>14</v>
      </c>
      <c r="C458" s="50">
        <v>3739</v>
      </c>
      <c r="D458" s="50">
        <v>176</v>
      </c>
      <c r="E458" s="50" t="s">
        <v>1373</v>
      </c>
      <c r="F458" s="50">
        <v>1</v>
      </c>
      <c r="G458" s="50">
        <v>5</v>
      </c>
      <c r="H458" s="50"/>
      <c r="I458" s="50">
        <v>92</v>
      </c>
      <c r="J458" s="35">
        <f t="shared" si="42"/>
        <v>2092</v>
      </c>
      <c r="K458" s="50">
        <v>75</v>
      </c>
      <c r="L458" s="35">
        <f t="shared" si="41"/>
        <v>156900</v>
      </c>
      <c r="M458" s="50">
        <v>1</v>
      </c>
      <c r="N458" s="50"/>
      <c r="O458" s="50"/>
      <c r="P458" s="50"/>
      <c r="Q458" s="50"/>
      <c r="R458" s="50"/>
      <c r="S458" s="50"/>
      <c r="T458" s="35">
        <f t="shared" si="43"/>
        <v>0</v>
      </c>
      <c r="U458" s="50"/>
      <c r="V458" s="50"/>
      <c r="W458" s="35">
        <f t="shared" si="44"/>
        <v>0</v>
      </c>
      <c r="X458" s="35">
        <f t="shared" si="45"/>
        <v>156900</v>
      </c>
      <c r="Y458" s="50">
        <v>0</v>
      </c>
      <c r="Z458" s="50">
        <v>50</v>
      </c>
      <c r="AA458" s="50">
        <v>0</v>
      </c>
      <c r="AB458" s="50">
        <v>0</v>
      </c>
    </row>
    <row r="459" spans="1:28" s="3" customFormat="1" ht="27.75" customHeight="1" x14ac:dyDescent="0.2">
      <c r="A459" s="50"/>
      <c r="B459" s="121" t="s">
        <v>14</v>
      </c>
      <c r="C459" s="50">
        <v>1534</v>
      </c>
      <c r="D459" s="50">
        <v>159</v>
      </c>
      <c r="E459" s="50" t="s">
        <v>1373</v>
      </c>
      <c r="F459" s="50">
        <v>1</v>
      </c>
      <c r="G459" s="50">
        <v>10</v>
      </c>
      <c r="H459" s="50">
        <v>3</v>
      </c>
      <c r="I459" s="50">
        <v>56</v>
      </c>
      <c r="J459" s="35">
        <f t="shared" si="42"/>
        <v>4356</v>
      </c>
      <c r="K459" s="50">
        <v>75</v>
      </c>
      <c r="L459" s="35">
        <f t="shared" si="41"/>
        <v>326700</v>
      </c>
      <c r="M459" s="50">
        <v>1</v>
      </c>
      <c r="N459" s="50"/>
      <c r="O459" s="50"/>
      <c r="P459" s="50"/>
      <c r="Q459" s="50"/>
      <c r="R459" s="50"/>
      <c r="S459" s="50"/>
      <c r="T459" s="35">
        <f t="shared" si="43"/>
        <v>0</v>
      </c>
      <c r="U459" s="50"/>
      <c r="V459" s="50"/>
      <c r="W459" s="35">
        <f t="shared" si="44"/>
        <v>0</v>
      </c>
      <c r="X459" s="35">
        <f t="shared" si="45"/>
        <v>326700</v>
      </c>
      <c r="Y459" s="50">
        <v>0</v>
      </c>
      <c r="Z459" s="50">
        <v>50</v>
      </c>
      <c r="AA459" s="50">
        <v>0</v>
      </c>
      <c r="AB459" s="50">
        <v>0</v>
      </c>
    </row>
    <row r="460" spans="1:28" s="3" customFormat="1" ht="27.75" customHeight="1" x14ac:dyDescent="0.2">
      <c r="A460" s="50"/>
      <c r="B460" s="121" t="s">
        <v>14</v>
      </c>
      <c r="C460" s="50"/>
      <c r="D460" s="50">
        <v>151</v>
      </c>
      <c r="E460" s="50" t="s">
        <v>1373</v>
      </c>
      <c r="F460" s="50">
        <v>1</v>
      </c>
      <c r="G460" s="50">
        <v>4</v>
      </c>
      <c r="H460" s="50">
        <v>3</v>
      </c>
      <c r="I460" s="50">
        <v>76</v>
      </c>
      <c r="J460" s="35">
        <f t="shared" si="42"/>
        <v>1976</v>
      </c>
      <c r="K460" s="50">
        <v>110</v>
      </c>
      <c r="L460" s="35">
        <f t="shared" si="41"/>
        <v>217360</v>
      </c>
      <c r="M460" s="50">
        <v>1</v>
      </c>
      <c r="N460" s="50"/>
      <c r="O460" s="50"/>
      <c r="P460" s="50"/>
      <c r="Q460" s="50"/>
      <c r="R460" s="50"/>
      <c r="S460" s="50"/>
      <c r="T460" s="35">
        <f t="shared" si="43"/>
        <v>0</v>
      </c>
      <c r="U460" s="50"/>
      <c r="V460" s="50"/>
      <c r="W460" s="35">
        <f t="shared" si="44"/>
        <v>0</v>
      </c>
      <c r="X460" s="35">
        <f t="shared" si="45"/>
        <v>217360</v>
      </c>
      <c r="Y460" s="50">
        <v>0</v>
      </c>
      <c r="Z460" s="50">
        <v>50</v>
      </c>
      <c r="AA460" s="50">
        <v>0</v>
      </c>
      <c r="AB460" s="50">
        <v>0</v>
      </c>
    </row>
    <row r="461" spans="1:28" s="3" customFormat="1" ht="27.75" customHeight="1" x14ac:dyDescent="0.2">
      <c r="A461" s="50"/>
      <c r="B461" s="121" t="s">
        <v>45</v>
      </c>
      <c r="C461" s="50">
        <v>556</v>
      </c>
      <c r="D461" s="50">
        <v>18</v>
      </c>
      <c r="E461" s="50" t="s">
        <v>1373</v>
      </c>
      <c r="F461" s="50">
        <v>1</v>
      </c>
      <c r="G461" s="50">
        <v>17</v>
      </c>
      <c r="H461" s="50">
        <v>2</v>
      </c>
      <c r="I461" s="50"/>
      <c r="J461" s="35">
        <f t="shared" si="42"/>
        <v>7000</v>
      </c>
      <c r="K461" s="50">
        <v>75</v>
      </c>
      <c r="L461" s="35">
        <f t="shared" si="41"/>
        <v>525000</v>
      </c>
      <c r="M461" s="50">
        <v>1</v>
      </c>
      <c r="N461" s="50"/>
      <c r="O461" s="50"/>
      <c r="P461" s="50"/>
      <c r="Q461" s="50"/>
      <c r="R461" s="50"/>
      <c r="S461" s="50"/>
      <c r="T461" s="35">
        <f t="shared" si="43"/>
        <v>0</v>
      </c>
      <c r="U461" s="50"/>
      <c r="V461" s="50"/>
      <c r="W461" s="35">
        <f t="shared" si="44"/>
        <v>0</v>
      </c>
      <c r="X461" s="35">
        <f t="shared" si="45"/>
        <v>525000</v>
      </c>
      <c r="Y461" s="50">
        <v>0</v>
      </c>
      <c r="Z461" s="50">
        <v>0</v>
      </c>
      <c r="AA461" s="50">
        <v>525000</v>
      </c>
      <c r="AB461" s="50">
        <v>0.01</v>
      </c>
    </row>
    <row r="462" spans="1:28" s="3" customFormat="1" ht="27.75" customHeight="1" x14ac:dyDescent="0.2">
      <c r="A462" s="50"/>
      <c r="B462" s="121" t="s">
        <v>14</v>
      </c>
      <c r="C462" s="50"/>
      <c r="D462" s="50">
        <v>95</v>
      </c>
      <c r="E462" s="50" t="s">
        <v>1373</v>
      </c>
      <c r="F462" s="50">
        <v>1</v>
      </c>
      <c r="G462" s="50"/>
      <c r="H462" s="50">
        <v>1</v>
      </c>
      <c r="I462" s="50">
        <v>31</v>
      </c>
      <c r="J462" s="35">
        <f t="shared" si="42"/>
        <v>131</v>
      </c>
      <c r="K462" s="50">
        <v>75</v>
      </c>
      <c r="L462" s="35">
        <f t="shared" si="41"/>
        <v>9825</v>
      </c>
      <c r="M462" s="50">
        <v>1</v>
      </c>
      <c r="N462" s="50"/>
      <c r="O462" s="50"/>
      <c r="P462" s="50"/>
      <c r="Q462" s="50"/>
      <c r="R462" s="50"/>
      <c r="S462" s="50"/>
      <c r="T462" s="35">
        <f t="shared" si="43"/>
        <v>0</v>
      </c>
      <c r="U462" s="50"/>
      <c r="V462" s="50"/>
      <c r="W462" s="35">
        <f t="shared" si="44"/>
        <v>0</v>
      </c>
      <c r="X462" s="35">
        <f t="shared" si="45"/>
        <v>9825</v>
      </c>
      <c r="Y462" s="50">
        <v>0</v>
      </c>
      <c r="Z462" s="50">
        <v>50</v>
      </c>
      <c r="AA462" s="50">
        <v>0</v>
      </c>
      <c r="AB462" s="50">
        <v>0</v>
      </c>
    </row>
    <row r="463" spans="1:28" s="3" customFormat="1" ht="27.75" customHeight="1" x14ac:dyDescent="0.2">
      <c r="A463" s="50"/>
      <c r="B463" s="121" t="s">
        <v>14</v>
      </c>
      <c r="C463" s="50">
        <v>1315</v>
      </c>
      <c r="D463" s="50">
        <v>154</v>
      </c>
      <c r="E463" s="50" t="s">
        <v>1373</v>
      </c>
      <c r="F463" s="50">
        <v>1</v>
      </c>
      <c r="G463" s="50"/>
      <c r="H463" s="50">
        <v>2</v>
      </c>
      <c r="I463" s="50">
        <v>53</v>
      </c>
      <c r="J463" s="35">
        <f t="shared" si="42"/>
        <v>253</v>
      </c>
      <c r="K463" s="50">
        <v>75</v>
      </c>
      <c r="L463" s="35">
        <f t="shared" si="41"/>
        <v>18975</v>
      </c>
      <c r="M463" s="50">
        <v>1</v>
      </c>
      <c r="N463" s="50"/>
      <c r="O463" s="50"/>
      <c r="P463" s="50"/>
      <c r="Q463" s="50"/>
      <c r="R463" s="50"/>
      <c r="S463" s="50"/>
      <c r="T463" s="35">
        <f t="shared" si="43"/>
        <v>0</v>
      </c>
      <c r="U463" s="50"/>
      <c r="V463" s="50"/>
      <c r="W463" s="35">
        <f t="shared" si="44"/>
        <v>0</v>
      </c>
      <c r="X463" s="35">
        <f t="shared" si="45"/>
        <v>18975</v>
      </c>
      <c r="Y463" s="50">
        <v>0</v>
      </c>
      <c r="Z463" s="50">
        <v>50</v>
      </c>
      <c r="AA463" s="50">
        <v>0</v>
      </c>
      <c r="AB463" s="50">
        <v>0</v>
      </c>
    </row>
    <row r="464" spans="1:28" s="3" customFormat="1" ht="27.75" customHeight="1" x14ac:dyDescent="0.2">
      <c r="A464" s="50"/>
      <c r="B464" s="121" t="s">
        <v>14</v>
      </c>
      <c r="C464" s="50"/>
      <c r="D464" s="50"/>
      <c r="E464" s="50" t="s">
        <v>1374</v>
      </c>
      <c r="F464" s="50">
        <v>2</v>
      </c>
      <c r="G464" s="50"/>
      <c r="H464" s="50"/>
      <c r="I464" s="50"/>
      <c r="J464" s="35">
        <f t="shared" si="42"/>
        <v>0</v>
      </c>
      <c r="K464" s="50"/>
      <c r="L464" s="35">
        <f t="shared" si="41"/>
        <v>0</v>
      </c>
      <c r="M464" s="50">
        <v>2</v>
      </c>
      <c r="N464" s="50" t="s">
        <v>27</v>
      </c>
      <c r="O464" s="50" t="s">
        <v>55</v>
      </c>
      <c r="P464" s="50">
        <v>2</v>
      </c>
      <c r="Q464" s="50">
        <v>98</v>
      </c>
      <c r="R464" s="50"/>
      <c r="S464" s="50">
        <v>6400</v>
      </c>
      <c r="T464" s="35">
        <f t="shared" si="43"/>
        <v>627200</v>
      </c>
      <c r="U464" s="50">
        <v>10</v>
      </c>
      <c r="V464" s="39">
        <f>T464*10%</f>
        <v>62720</v>
      </c>
      <c r="W464" s="35">
        <f t="shared" si="44"/>
        <v>564480</v>
      </c>
      <c r="X464" s="35">
        <f t="shared" si="45"/>
        <v>564480</v>
      </c>
      <c r="Y464" s="50">
        <v>0</v>
      </c>
      <c r="Z464" s="50">
        <v>50</v>
      </c>
      <c r="AA464" s="50">
        <v>0</v>
      </c>
      <c r="AB464" s="50">
        <v>0</v>
      </c>
    </row>
    <row r="465" spans="1:28" s="3" customFormat="1" ht="27.75" customHeight="1" x14ac:dyDescent="0.2">
      <c r="A465" s="50"/>
      <c r="B465" s="121" t="s">
        <v>24</v>
      </c>
      <c r="C465" s="50"/>
      <c r="D465" s="50"/>
      <c r="E465" s="50" t="s">
        <v>1374</v>
      </c>
      <c r="F465" s="50">
        <v>1</v>
      </c>
      <c r="G465" s="50">
        <v>6</v>
      </c>
      <c r="H465" s="50">
        <v>2</v>
      </c>
      <c r="I465" s="50"/>
      <c r="J465" s="35">
        <f t="shared" si="42"/>
        <v>2600</v>
      </c>
      <c r="K465" s="50">
        <v>75</v>
      </c>
      <c r="L465" s="35">
        <f t="shared" si="41"/>
        <v>195000</v>
      </c>
      <c r="M465" s="50">
        <v>1</v>
      </c>
      <c r="N465" s="50"/>
      <c r="O465" s="50"/>
      <c r="P465" s="50"/>
      <c r="Q465" s="50"/>
      <c r="R465" s="50"/>
      <c r="S465" s="50"/>
      <c r="T465" s="35">
        <f t="shared" si="43"/>
        <v>0</v>
      </c>
      <c r="U465" s="50"/>
      <c r="V465" s="50"/>
      <c r="W465" s="35">
        <f t="shared" si="44"/>
        <v>0</v>
      </c>
      <c r="X465" s="35">
        <f t="shared" si="45"/>
        <v>195000</v>
      </c>
      <c r="Y465" s="50">
        <v>0</v>
      </c>
      <c r="Z465" s="50">
        <v>0</v>
      </c>
      <c r="AA465" s="50">
        <v>195000</v>
      </c>
      <c r="AB465" s="50">
        <v>0.01</v>
      </c>
    </row>
    <row r="466" spans="1:28" s="3" customFormat="1" ht="27.75" customHeight="1" x14ac:dyDescent="0.2">
      <c r="A466" s="50"/>
      <c r="B466" s="121" t="s">
        <v>45</v>
      </c>
      <c r="C466" s="50">
        <v>558</v>
      </c>
      <c r="D466" s="50">
        <v>20</v>
      </c>
      <c r="E466" s="50" t="s">
        <v>1374</v>
      </c>
      <c r="F466" s="50">
        <v>1</v>
      </c>
      <c r="G466" s="50">
        <v>12</v>
      </c>
      <c r="H466" s="50">
        <v>3</v>
      </c>
      <c r="I466" s="50">
        <v>41</v>
      </c>
      <c r="J466" s="35">
        <f t="shared" si="42"/>
        <v>5141</v>
      </c>
      <c r="K466" s="50">
        <v>75</v>
      </c>
      <c r="L466" s="35">
        <f t="shared" si="41"/>
        <v>385575</v>
      </c>
      <c r="M466" s="50">
        <v>1</v>
      </c>
      <c r="N466" s="50"/>
      <c r="O466" s="50"/>
      <c r="P466" s="50"/>
      <c r="Q466" s="50"/>
      <c r="R466" s="50"/>
      <c r="S466" s="50"/>
      <c r="T466" s="35">
        <f t="shared" si="43"/>
        <v>0</v>
      </c>
      <c r="U466" s="50"/>
      <c r="V466" s="50"/>
      <c r="W466" s="35">
        <f t="shared" si="44"/>
        <v>0</v>
      </c>
      <c r="X466" s="35">
        <f t="shared" si="45"/>
        <v>385575</v>
      </c>
      <c r="Y466" s="50">
        <v>0</v>
      </c>
      <c r="Z466" s="50">
        <v>0</v>
      </c>
      <c r="AA466" s="50">
        <v>385575</v>
      </c>
      <c r="AB466" s="50">
        <v>0.01</v>
      </c>
    </row>
    <row r="467" spans="1:28" s="3" customFormat="1" ht="27.75" customHeight="1" x14ac:dyDescent="0.2">
      <c r="A467" s="50"/>
      <c r="B467" s="121" t="s">
        <v>14</v>
      </c>
      <c r="C467" s="50">
        <v>3080</v>
      </c>
      <c r="D467" s="50">
        <v>325</v>
      </c>
      <c r="E467" s="50" t="s">
        <v>1375</v>
      </c>
      <c r="F467" s="50">
        <v>2</v>
      </c>
      <c r="G467" s="50"/>
      <c r="H467" s="50">
        <v>2</v>
      </c>
      <c r="I467" s="50">
        <v>57</v>
      </c>
      <c r="J467" s="35">
        <f t="shared" si="42"/>
        <v>257</v>
      </c>
      <c r="K467" s="50">
        <v>400</v>
      </c>
      <c r="L467" s="35">
        <f t="shared" si="41"/>
        <v>102800</v>
      </c>
      <c r="M467" s="50">
        <v>2</v>
      </c>
      <c r="N467" s="50" t="s">
        <v>27</v>
      </c>
      <c r="O467" s="50" t="s">
        <v>16</v>
      </c>
      <c r="P467" s="50">
        <v>2</v>
      </c>
      <c r="Q467" s="50">
        <v>168</v>
      </c>
      <c r="R467" s="50"/>
      <c r="S467" s="50">
        <v>6400</v>
      </c>
      <c r="T467" s="35">
        <f t="shared" si="43"/>
        <v>1075200</v>
      </c>
      <c r="U467" s="50">
        <v>20</v>
      </c>
      <c r="V467" s="39">
        <f>T467*75%</f>
        <v>806400</v>
      </c>
      <c r="W467" s="35">
        <f t="shared" si="44"/>
        <v>268800</v>
      </c>
      <c r="X467" s="35">
        <f t="shared" si="45"/>
        <v>371600</v>
      </c>
      <c r="Y467" s="50">
        <v>0</v>
      </c>
      <c r="Z467" s="50">
        <v>50</v>
      </c>
      <c r="AA467" s="50">
        <v>0</v>
      </c>
      <c r="AB467" s="50">
        <v>0</v>
      </c>
    </row>
    <row r="468" spans="1:28" s="3" customFormat="1" ht="27.75" customHeight="1" x14ac:dyDescent="0.2">
      <c r="A468" s="50"/>
      <c r="B468" s="121" t="s">
        <v>14</v>
      </c>
      <c r="C468" s="50">
        <v>1331</v>
      </c>
      <c r="D468" s="50">
        <v>184</v>
      </c>
      <c r="E468" s="50" t="s">
        <v>1375</v>
      </c>
      <c r="F468" s="50">
        <v>1</v>
      </c>
      <c r="G468" s="50">
        <v>10</v>
      </c>
      <c r="H468" s="50">
        <v>3</v>
      </c>
      <c r="I468" s="50">
        <v>45</v>
      </c>
      <c r="J468" s="35">
        <f t="shared" si="42"/>
        <v>4345</v>
      </c>
      <c r="K468" s="50">
        <v>100</v>
      </c>
      <c r="L468" s="35">
        <f t="shared" si="41"/>
        <v>434500</v>
      </c>
      <c r="M468" s="50">
        <v>1</v>
      </c>
      <c r="N468" s="50"/>
      <c r="O468" s="50"/>
      <c r="P468" s="50"/>
      <c r="Q468" s="50"/>
      <c r="R468" s="50"/>
      <c r="S468" s="50"/>
      <c r="T468" s="35">
        <f t="shared" si="43"/>
        <v>0</v>
      </c>
      <c r="U468" s="50"/>
      <c r="V468" s="50"/>
      <c r="W468" s="35">
        <f t="shared" si="44"/>
        <v>0</v>
      </c>
      <c r="X468" s="35">
        <f t="shared" si="45"/>
        <v>434500</v>
      </c>
      <c r="Y468" s="50">
        <v>0</v>
      </c>
      <c r="Z468" s="50">
        <v>50</v>
      </c>
      <c r="AA468" s="50">
        <v>0</v>
      </c>
      <c r="AB468" s="50">
        <v>0</v>
      </c>
    </row>
    <row r="469" spans="1:28" s="3" customFormat="1" ht="27.75" customHeight="1" x14ac:dyDescent="0.2">
      <c r="A469" s="50"/>
      <c r="B469" s="121" t="s">
        <v>14</v>
      </c>
      <c r="C469" s="50"/>
      <c r="D469" s="50">
        <v>188</v>
      </c>
      <c r="E469" s="50" t="s">
        <v>1375</v>
      </c>
      <c r="F469" s="50">
        <v>1</v>
      </c>
      <c r="G469" s="50">
        <v>5</v>
      </c>
      <c r="H469" s="50">
        <v>1</v>
      </c>
      <c r="I469" s="50">
        <v>31</v>
      </c>
      <c r="J469" s="35">
        <f t="shared" si="42"/>
        <v>2131</v>
      </c>
      <c r="K469" s="50">
        <v>75</v>
      </c>
      <c r="L469" s="35">
        <f t="shared" si="41"/>
        <v>159825</v>
      </c>
      <c r="M469" s="50">
        <v>1</v>
      </c>
      <c r="N469" s="50"/>
      <c r="O469" s="50"/>
      <c r="P469" s="50"/>
      <c r="Q469" s="50"/>
      <c r="R469" s="50"/>
      <c r="S469" s="50"/>
      <c r="T469" s="35">
        <f t="shared" si="43"/>
        <v>0</v>
      </c>
      <c r="U469" s="50"/>
      <c r="V469" s="50"/>
      <c r="W469" s="35">
        <f t="shared" si="44"/>
        <v>0</v>
      </c>
      <c r="X469" s="35">
        <f t="shared" si="45"/>
        <v>159825</v>
      </c>
      <c r="Y469" s="50">
        <v>0</v>
      </c>
      <c r="Z469" s="50">
        <v>50</v>
      </c>
      <c r="AA469" s="50">
        <v>0</v>
      </c>
      <c r="AB469" s="50">
        <v>0</v>
      </c>
    </row>
    <row r="470" spans="1:28" s="3" customFormat="1" ht="27.75" customHeight="1" x14ac:dyDescent="0.2">
      <c r="A470" s="50"/>
      <c r="B470" s="121" t="s">
        <v>45</v>
      </c>
      <c r="C470" s="50">
        <v>1751</v>
      </c>
      <c r="D470" s="50">
        <v>20</v>
      </c>
      <c r="E470" s="50" t="s">
        <v>1375</v>
      </c>
      <c r="F470" s="50">
        <v>1</v>
      </c>
      <c r="G470" s="50">
        <v>10</v>
      </c>
      <c r="H470" s="50"/>
      <c r="I470" s="50"/>
      <c r="J470" s="35">
        <f t="shared" si="42"/>
        <v>4000</v>
      </c>
      <c r="K470" s="50">
        <v>75</v>
      </c>
      <c r="L470" s="35">
        <f t="shared" si="41"/>
        <v>300000</v>
      </c>
      <c r="M470" s="50">
        <v>1</v>
      </c>
      <c r="N470" s="50"/>
      <c r="O470" s="50"/>
      <c r="P470" s="50"/>
      <c r="Q470" s="50"/>
      <c r="R470" s="50"/>
      <c r="S470" s="50"/>
      <c r="T470" s="35">
        <f t="shared" si="43"/>
        <v>0</v>
      </c>
      <c r="U470" s="50"/>
      <c r="V470" s="50"/>
      <c r="W470" s="35">
        <f t="shared" si="44"/>
        <v>0</v>
      </c>
      <c r="X470" s="35">
        <f t="shared" si="45"/>
        <v>300000</v>
      </c>
      <c r="Y470" s="50">
        <v>0</v>
      </c>
      <c r="Z470" s="50">
        <v>0</v>
      </c>
      <c r="AA470" s="50">
        <v>300000</v>
      </c>
      <c r="AB470" s="50">
        <v>0.01</v>
      </c>
    </row>
    <row r="471" spans="1:28" s="3" customFormat="1" ht="27.75" customHeight="1" x14ac:dyDescent="0.2">
      <c r="A471" s="50"/>
      <c r="B471" s="121" t="s">
        <v>14</v>
      </c>
      <c r="C471" s="50">
        <v>2240</v>
      </c>
      <c r="D471" s="50">
        <v>167</v>
      </c>
      <c r="E471" s="50" t="s">
        <v>1376</v>
      </c>
      <c r="F471" s="50">
        <v>2</v>
      </c>
      <c r="G471" s="50">
        <v>1</v>
      </c>
      <c r="H471" s="50">
        <v>1</v>
      </c>
      <c r="I471" s="50">
        <v>71</v>
      </c>
      <c r="J471" s="35">
        <f t="shared" si="42"/>
        <v>571</v>
      </c>
      <c r="K471" s="50">
        <v>75</v>
      </c>
      <c r="L471" s="35">
        <f t="shared" si="41"/>
        <v>42825</v>
      </c>
      <c r="M471" s="50">
        <v>2</v>
      </c>
      <c r="N471" s="50" t="s">
        <v>27</v>
      </c>
      <c r="O471" s="50" t="s">
        <v>55</v>
      </c>
      <c r="P471" s="50">
        <v>2</v>
      </c>
      <c r="Q471" s="50">
        <v>97.5</v>
      </c>
      <c r="R471" s="50"/>
      <c r="S471" s="50">
        <v>6400</v>
      </c>
      <c r="T471" s="35">
        <f t="shared" si="43"/>
        <v>624000</v>
      </c>
      <c r="U471" s="50">
        <v>10</v>
      </c>
      <c r="V471" s="39">
        <f>T471*10%</f>
        <v>62400</v>
      </c>
      <c r="W471" s="35">
        <f t="shared" si="44"/>
        <v>561600</v>
      </c>
      <c r="X471" s="35">
        <f t="shared" si="45"/>
        <v>604425</v>
      </c>
      <c r="Y471" s="50">
        <v>0</v>
      </c>
      <c r="Z471" s="50">
        <v>50</v>
      </c>
      <c r="AA471" s="50">
        <v>0</v>
      </c>
      <c r="AB471" s="50">
        <v>0</v>
      </c>
    </row>
    <row r="472" spans="1:28" s="3" customFormat="1" ht="27.75" customHeight="1" x14ac:dyDescent="0.2">
      <c r="A472" s="50"/>
      <c r="B472" s="121" t="s">
        <v>14</v>
      </c>
      <c r="C472" s="50">
        <v>1271</v>
      </c>
      <c r="D472" s="50">
        <v>168</v>
      </c>
      <c r="E472" s="50" t="s">
        <v>1376</v>
      </c>
      <c r="F472" s="50">
        <v>1</v>
      </c>
      <c r="G472" s="50">
        <v>6</v>
      </c>
      <c r="H472" s="50">
        <v>3</v>
      </c>
      <c r="I472" s="50">
        <v>14</v>
      </c>
      <c r="J472" s="35">
        <f t="shared" si="42"/>
        <v>2714</v>
      </c>
      <c r="K472" s="50">
        <v>75</v>
      </c>
      <c r="L472" s="35">
        <f t="shared" si="41"/>
        <v>203550</v>
      </c>
      <c r="M472" s="50">
        <v>1</v>
      </c>
      <c r="N472" s="50"/>
      <c r="O472" s="50"/>
      <c r="P472" s="50"/>
      <c r="Q472" s="50"/>
      <c r="R472" s="50"/>
      <c r="S472" s="50"/>
      <c r="T472" s="35">
        <f t="shared" si="43"/>
        <v>0</v>
      </c>
      <c r="U472" s="50"/>
      <c r="V472" s="50"/>
      <c r="W472" s="35">
        <f t="shared" si="44"/>
        <v>0</v>
      </c>
      <c r="X472" s="35">
        <f t="shared" si="45"/>
        <v>203550</v>
      </c>
      <c r="Y472" s="50">
        <v>0</v>
      </c>
      <c r="Z472" s="50">
        <v>50</v>
      </c>
      <c r="AA472" s="50">
        <v>0</v>
      </c>
      <c r="AB472" s="50">
        <v>0</v>
      </c>
    </row>
    <row r="473" spans="1:28" s="3" customFormat="1" ht="27.75" customHeight="1" x14ac:dyDescent="0.2">
      <c r="A473" s="50"/>
      <c r="B473" s="121" t="s">
        <v>14</v>
      </c>
      <c r="C473" s="50">
        <v>1270</v>
      </c>
      <c r="D473" s="50">
        <v>166</v>
      </c>
      <c r="E473" s="50" t="s">
        <v>1377</v>
      </c>
      <c r="F473" s="50">
        <v>2</v>
      </c>
      <c r="G473" s="50">
        <v>1</v>
      </c>
      <c r="H473" s="50"/>
      <c r="I473" s="50">
        <v>22</v>
      </c>
      <c r="J473" s="35">
        <f t="shared" si="42"/>
        <v>422</v>
      </c>
      <c r="K473" s="50">
        <v>350</v>
      </c>
      <c r="L473" s="35">
        <f t="shared" si="41"/>
        <v>147700</v>
      </c>
      <c r="M473" s="50">
        <v>2</v>
      </c>
      <c r="N473" s="50" t="s">
        <v>27</v>
      </c>
      <c r="O473" s="50" t="s">
        <v>55</v>
      </c>
      <c r="P473" s="50">
        <v>2</v>
      </c>
      <c r="Q473" s="50">
        <v>120</v>
      </c>
      <c r="R473" s="50"/>
      <c r="S473" s="50">
        <v>6400</v>
      </c>
      <c r="T473" s="35">
        <f t="shared" si="43"/>
        <v>768000</v>
      </c>
      <c r="U473" s="50">
        <v>10</v>
      </c>
      <c r="V473" s="39">
        <f>T473*10%</f>
        <v>76800</v>
      </c>
      <c r="W473" s="35">
        <f t="shared" si="44"/>
        <v>691200</v>
      </c>
      <c r="X473" s="35">
        <f t="shared" si="45"/>
        <v>838900</v>
      </c>
      <c r="Y473" s="50">
        <v>0</v>
      </c>
      <c r="Z473" s="50">
        <v>50</v>
      </c>
      <c r="AA473" s="50">
        <v>0</v>
      </c>
      <c r="AB473" s="50">
        <v>0</v>
      </c>
    </row>
    <row r="474" spans="1:28" s="3" customFormat="1" ht="27.75" customHeight="1" x14ac:dyDescent="0.2">
      <c r="A474" s="50"/>
      <c r="B474" s="121" t="s">
        <v>24</v>
      </c>
      <c r="C474" s="50"/>
      <c r="D474" s="50"/>
      <c r="E474" s="50" t="s">
        <v>1377</v>
      </c>
      <c r="F474" s="50">
        <v>1</v>
      </c>
      <c r="G474" s="50">
        <v>10</v>
      </c>
      <c r="H474" s="50"/>
      <c r="I474" s="50">
        <v>0</v>
      </c>
      <c r="J474" s="35">
        <f t="shared" si="42"/>
        <v>4000</v>
      </c>
      <c r="K474" s="50">
        <v>75</v>
      </c>
      <c r="L474" s="35">
        <f t="shared" si="41"/>
        <v>300000</v>
      </c>
      <c r="M474" s="50">
        <v>1</v>
      </c>
      <c r="N474" s="50"/>
      <c r="O474" s="50"/>
      <c r="P474" s="50"/>
      <c r="Q474" s="50"/>
      <c r="R474" s="50"/>
      <c r="S474" s="50"/>
      <c r="T474" s="35">
        <f t="shared" si="43"/>
        <v>0</v>
      </c>
      <c r="U474" s="50"/>
      <c r="V474" s="50"/>
      <c r="W474" s="35">
        <f t="shared" si="44"/>
        <v>0</v>
      </c>
      <c r="X474" s="35">
        <f t="shared" si="45"/>
        <v>300000</v>
      </c>
      <c r="Y474" s="50">
        <v>0</v>
      </c>
      <c r="Z474" s="50">
        <v>0</v>
      </c>
      <c r="AA474" s="50">
        <v>300000</v>
      </c>
      <c r="AB474" s="50">
        <v>0.01</v>
      </c>
    </row>
    <row r="475" spans="1:28" s="3" customFormat="1" ht="27.75" customHeight="1" x14ac:dyDescent="0.2">
      <c r="A475" s="50"/>
      <c r="B475" s="121" t="s">
        <v>14</v>
      </c>
      <c r="C475" s="50">
        <v>1424</v>
      </c>
      <c r="D475" s="50">
        <v>116</v>
      </c>
      <c r="E475" s="50" t="s">
        <v>1377</v>
      </c>
      <c r="F475" s="50">
        <v>1</v>
      </c>
      <c r="G475" s="50">
        <v>9</v>
      </c>
      <c r="H475" s="50"/>
      <c r="I475" s="50">
        <v>77</v>
      </c>
      <c r="J475" s="35">
        <f t="shared" si="42"/>
        <v>3677</v>
      </c>
      <c r="K475" s="50">
        <v>100</v>
      </c>
      <c r="L475" s="35">
        <f t="shared" si="41"/>
        <v>367700</v>
      </c>
      <c r="M475" s="50">
        <v>1</v>
      </c>
      <c r="N475" s="50"/>
      <c r="O475" s="50"/>
      <c r="P475" s="50"/>
      <c r="Q475" s="50"/>
      <c r="R475" s="50"/>
      <c r="S475" s="50"/>
      <c r="T475" s="35">
        <f t="shared" si="43"/>
        <v>0</v>
      </c>
      <c r="U475" s="50"/>
      <c r="V475" s="50"/>
      <c r="W475" s="35">
        <f t="shared" si="44"/>
        <v>0</v>
      </c>
      <c r="X475" s="35">
        <f t="shared" si="45"/>
        <v>367700</v>
      </c>
      <c r="Y475" s="50">
        <v>0</v>
      </c>
      <c r="Z475" s="50">
        <v>50</v>
      </c>
      <c r="AA475" s="50">
        <v>0</v>
      </c>
      <c r="AB475" s="50">
        <v>0</v>
      </c>
    </row>
    <row r="476" spans="1:28" s="3" customFormat="1" ht="27.75" customHeight="1" x14ac:dyDescent="0.2">
      <c r="A476" s="50"/>
      <c r="B476" s="121" t="s">
        <v>14</v>
      </c>
      <c r="C476" s="50">
        <v>951</v>
      </c>
      <c r="D476" s="50">
        <v>65</v>
      </c>
      <c r="E476" s="50" t="s">
        <v>1378</v>
      </c>
      <c r="F476" s="50">
        <v>2</v>
      </c>
      <c r="G476" s="50"/>
      <c r="H476" s="50">
        <v>1</v>
      </c>
      <c r="I476" s="50">
        <v>22</v>
      </c>
      <c r="J476" s="35">
        <f t="shared" si="42"/>
        <v>122</v>
      </c>
      <c r="K476" s="50">
        <v>75</v>
      </c>
      <c r="L476" s="35">
        <f t="shared" si="41"/>
        <v>9150</v>
      </c>
      <c r="M476" s="50">
        <v>2</v>
      </c>
      <c r="N476" s="50" t="s">
        <v>27</v>
      </c>
      <c r="O476" s="50" t="s">
        <v>16</v>
      </c>
      <c r="P476" s="50">
        <v>2</v>
      </c>
      <c r="Q476" s="50">
        <v>165</v>
      </c>
      <c r="R476" s="50"/>
      <c r="S476" s="50">
        <v>6400</v>
      </c>
      <c r="T476" s="35">
        <f t="shared" si="43"/>
        <v>1056000</v>
      </c>
      <c r="U476" s="50">
        <v>20</v>
      </c>
      <c r="V476" s="39">
        <f>T476*75%</f>
        <v>792000</v>
      </c>
      <c r="W476" s="35">
        <f t="shared" si="44"/>
        <v>264000</v>
      </c>
      <c r="X476" s="35">
        <f t="shared" si="45"/>
        <v>273150</v>
      </c>
      <c r="Y476" s="50">
        <v>0</v>
      </c>
      <c r="Z476" s="50">
        <v>50</v>
      </c>
      <c r="AA476" s="50">
        <v>0</v>
      </c>
      <c r="AB476" s="50">
        <v>0</v>
      </c>
    </row>
    <row r="477" spans="1:28" s="3" customFormat="1" ht="27.75" customHeight="1" x14ac:dyDescent="0.2">
      <c r="A477" s="50"/>
      <c r="B477" s="121" t="s">
        <v>14</v>
      </c>
      <c r="C477" s="50">
        <v>1524</v>
      </c>
      <c r="D477" s="50">
        <v>105</v>
      </c>
      <c r="E477" s="50" t="s">
        <v>1378</v>
      </c>
      <c r="F477" s="50">
        <v>1</v>
      </c>
      <c r="G477" s="50">
        <v>16</v>
      </c>
      <c r="H477" s="50">
        <v>2</v>
      </c>
      <c r="I477" s="50">
        <v>8</v>
      </c>
      <c r="J477" s="35">
        <f t="shared" si="42"/>
        <v>6608</v>
      </c>
      <c r="K477" s="50">
        <v>75</v>
      </c>
      <c r="L477" s="35">
        <f t="shared" si="41"/>
        <v>495600</v>
      </c>
      <c r="M477" s="50">
        <v>1</v>
      </c>
      <c r="N477" s="50"/>
      <c r="O477" s="50"/>
      <c r="P477" s="50"/>
      <c r="Q477" s="50"/>
      <c r="R477" s="50"/>
      <c r="S477" s="50"/>
      <c r="T477" s="35">
        <f t="shared" si="43"/>
        <v>0</v>
      </c>
      <c r="U477" s="50"/>
      <c r="V477" s="50"/>
      <c r="W477" s="35">
        <f t="shared" si="44"/>
        <v>0</v>
      </c>
      <c r="X477" s="35">
        <f t="shared" si="45"/>
        <v>495600</v>
      </c>
      <c r="Y477" s="50">
        <v>0</v>
      </c>
      <c r="Z477" s="50">
        <v>50</v>
      </c>
      <c r="AA477" s="50">
        <v>0</v>
      </c>
      <c r="AB477" s="50">
        <v>0</v>
      </c>
    </row>
    <row r="478" spans="1:28" s="3" customFormat="1" ht="27.75" customHeight="1" x14ac:dyDescent="0.2">
      <c r="A478" s="50"/>
      <c r="B478" s="121" t="s">
        <v>14</v>
      </c>
      <c r="C478" s="50">
        <v>4071</v>
      </c>
      <c r="D478" s="50">
        <v>126</v>
      </c>
      <c r="E478" s="50" t="s">
        <v>1378</v>
      </c>
      <c r="F478" s="50">
        <v>1</v>
      </c>
      <c r="G478" s="50">
        <v>10</v>
      </c>
      <c r="H478" s="50"/>
      <c r="I478" s="50"/>
      <c r="J478" s="35">
        <f t="shared" si="42"/>
        <v>4000</v>
      </c>
      <c r="K478" s="50">
        <v>75</v>
      </c>
      <c r="L478" s="35">
        <f t="shared" si="41"/>
        <v>300000</v>
      </c>
      <c r="M478" s="50">
        <v>1</v>
      </c>
      <c r="N478" s="50"/>
      <c r="O478" s="50"/>
      <c r="P478" s="50"/>
      <c r="Q478" s="50"/>
      <c r="R478" s="50"/>
      <c r="S478" s="50"/>
      <c r="T478" s="35">
        <f t="shared" si="43"/>
        <v>0</v>
      </c>
      <c r="U478" s="50"/>
      <c r="V478" s="50"/>
      <c r="W478" s="35">
        <f t="shared" si="44"/>
        <v>0</v>
      </c>
      <c r="X478" s="35">
        <f t="shared" si="45"/>
        <v>300000</v>
      </c>
      <c r="Y478" s="50">
        <v>0</v>
      </c>
      <c r="Z478" s="50">
        <v>50</v>
      </c>
      <c r="AA478" s="50">
        <v>0</v>
      </c>
      <c r="AB478" s="50">
        <v>0</v>
      </c>
    </row>
    <row r="479" spans="1:28" s="3" customFormat="1" ht="27.75" customHeight="1" x14ac:dyDescent="0.2">
      <c r="A479" s="50"/>
      <c r="B479" s="121" t="s">
        <v>14</v>
      </c>
      <c r="C479" s="50">
        <v>1415</v>
      </c>
      <c r="D479" s="50">
        <v>103</v>
      </c>
      <c r="E479" s="50" t="s">
        <v>1378</v>
      </c>
      <c r="F479" s="50">
        <v>1</v>
      </c>
      <c r="G479" s="50">
        <v>28</v>
      </c>
      <c r="H479" s="50">
        <v>2</v>
      </c>
      <c r="I479" s="50">
        <v>29</v>
      </c>
      <c r="J479" s="35">
        <f t="shared" si="42"/>
        <v>11429</v>
      </c>
      <c r="K479" s="50">
        <v>100</v>
      </c>
      <c r="L479" s="35">
        <f t="shared" si="41"/>
        <v>1142900</v>
      </c>
      <c r="M479" s="50">
        <v>1</v>
      </c>
      <c r="N479" s="50"/>
      <c r="O479" s="50"/>
      <c r="P479" s="50"/>
      <c r="Q479" s="50"/>
      <c r="R479" s="50"/>
      <c r="S479" s="50"/>
      <c r="T479" s="35">
        <f t="shared" si="43"/>
        <v>0</v>
      </c>
      <c r="U479" s="50"/>
      <c r="V479" s="50"/>
      <c r="W479" s="35">
        <f t="shared" si="44"/>
        <v>0</v>
      </c>
      <c r="X479" s="35">
        <f t="shared" si="45"/>
        <v>1142900</v>
      </c>
      <c r="Y479" s="50">
        <v>0</v>
      </c>
      <c r="Z479" s="50">
        <v>50</v>
      </c>
      <c r="AA479" s="50">
        <v>0</v>
      </c>
      <c r="AB479" s="50">
        <v>0</v>
      </c>
    </row>
    <row r="480" spans="1:28" s="3" customFormat="1" ht="27.75" customHeight="1" x14ac:dyDescent="0.2">
      <c r="A480" s="50"/>
      <c r="B480" s="121" t="s">
        <v>14</v>
      </c>
      <c r="C480" s="50">
        <v>1325</v>
      </c>
      <c r="D480" s="50">
        <v>181</v>
      </c>
      <c r="E480" s="50" t="s">
        <v>1378</v>
      </c>
      <c r="F480" s="50">
        <v>1</v>
      </c>
      <c r="G480" s="50">
        <v>2</v>
      </c>
      <c r="H480" s="50">
        <v>3</v>
      </c>
      <c r="I480" s="50">
        <v>59</v>
      </c>
      <c r="J480" s="35">
        <f t="shared" si="42"/>
        <v>1159</v>
      </c>
      <c r="K480" s="50">
        <v>300</v>
      </c>
      <c r="L480" s="35">
        <f t="shared" si="41"/>
        <v>347700</v>
      </c>
      <c r="M480" s="50">
        <v>1</v>
      </c>
      <c r="N480" s="50"/>
      <c r="O480" s="50"/>
      <c r="P480" s="50"/>
      <c r="Q480" s="50"/>
      <c r="R480" s="50"/>
      <c r="S480" s="50"/>
      <c r="T480" s="35">
        <f t="shared" si="43"/>
        <v>0</v>
      </c>
      <c r="U480" s="50"/>
      <c r="V480" s="50"/>
      <c r="W480" s="35">
        <f t="shared" si="44"/>
        <v>0</v>
      </c>
      <c r="X480" s="35">
        <f t="shared" si="45"/>
        <v>347700</v>
      </c>
      <c r="Y480" s="50">
        <v>0</v>
      </c>
      <c r="Z480" s="50">
        <v>50</v>
      </c>
      <c r="AA480" s="50">
        <v>0</v>
      </c>
      <c r="AB480" s="50">
        <v>0</v>
      </c>
    </row>
    <row r="481" spans="1:28" s="3" customFormat="1" ht="27.75" customHeight="1" x14ac:dyDescent="0.2">
      <c r="A481" s="50"/>
      <c r="B481" s="121" t="s">
        <v>14</v>
      </c>
      <c r="C481" s="50"/>
      <c r="D481" s="50">
        <v>93</v>
      </c>
      <c r="E481" s="50" t="s">
        <v>741</v>
      </c>
      <c r="F481" s="50">
        <v>2</v>
      </c>
      <c r="G481" s="50"/>
      <c r="H481" s="50">
        <v>2</v>
      </c>
      <c r="I481" s="50">
        <v>39</v>
      </c>
      <c r="J481" s="35">
        <f t="shared" si="42"/>
        <v>239</v>
      </c>
      <c r="K481" s="50">
        <v>400</v>
      </c>
      <c r="L481" s="35">
        <f t="shared" si="41"/>
        <v>95600</v>
      </c>
      <c r="M481" s="50">
        <v>2</v>
      </c>
      <c r="N481" s="50" t="s">
        <v>27</v>
      </c>
      <c r="O481" s="50" t="s">
        <v>16</v>
      </c>
      <c r="P481" s="50">
        <v>2</v>
      </c>
      <c r="Q481" s="50">
        <v>153</v>
      </c>
      <c r="R481" s="50"/>
      <c r="S481" s="50">
        <v>6400</v>
      </c>
      <c r="T481" s="35">
        <f t="shared" si="43"/>
        <v>979200</v>
      </c>
      <c r="U481" s="50">
        <v>20</v>
      </c>
      <c r="V481" s="39">
        <f>T481*75%</f>
        <v>734400</v>
      </c>
      <c r="W481" s="35">
        <f t="shared" si="44"/>
        <v>244800</v>
      </c>
      <c r="X481" s="35">
        <f t="shared" si="45"/>
        <v>340400</v>
      </c>
      <c r="Y481" s="50">
        <v>0</v>
      </c>
      <c r="Z481" s="50">
        <v>50</v>
      </c>
      <c r="AA481" s="50">
        <v>0</v>
      </c>
      <c r="AB481" s="50">
        <v>0</v>
      </c>
    </row>
    <row r="482" spans="1:28" s="3" customFormat="1" ht="27.75" customHeight="1" x14ac:dyDescent="0.2">
      <c r="A482" s="50"/>
      <c r="B482" s="121" t="s">
        <v>14</v>
      </c>
      <c r="C482" s="50"/>
      <c r="D482" s="50">
        <v>186</v>
      </c>
      <c r="E482" s="50" t="s">
        <v>741</v>
      </c>
      <c r="F482" s="50">
        <v>1</v>
      </c>
      <c r="G482" s="50">
        <v>6</v>
      </c>
      <c r="H482" s="50">
        <v>1</v>
      </c>
      <c r="I482" s="50">
        <v>36</v>
      </c>
      <c r="J482" s="35">
        <f t="shared" si="42"/>
        <v>2536</v>
      </c>
      <c r="K482" s="50">
        <v>75</v>
      </c>
      <c r="L482" s="35">
        <f t="shared" si="41"/>
        <v>190200</v>
      </c>
      <c r="M482" s="50">
        <v>1</v>
      </c>
      <c r="N482" s="50"/>
      <c r="O482" s="50"/>
      <c r="P482" s="50"/>
      <c r="Q482" s="50"/>
      <c r="R482" s="50"/>
      <c r="S482" s="50"/>
      <c r="T482" s="35">
        <f t="shared" si="43"/>
        <v>0</v>
      </c>
      <c r="U482" s="50"/>
      <c r="V482" s="50"/>
      <c r="W482" s="35">
        <f t="shared" si="44"/>
        <v>0</v>
      </c>
      <c r="X482" s="35">
        <f t="shared" si="45"/>
        <v>190200</v>
      </c>
      <c r="Y482" s="50">
        <v>0</v>
      </c>
      <c r="Z482" s="50">
        <v>50</v>
      </c>
      <c r="AA482" s="50">
        <v>0</v>
      </c>
      <c r="AB482" s="50">
        <v>0</v>
      </c>
    </row>
    <row r="483" spans="1:28" s="3" customFormat="1" ht="27.75" customHeight="1" x14ac:dyDescent="0.2">
      <c r="A483" s="50"/>
      <c r="B483" s="121" t="s">
        <v>14</v>
      </c>
      <c r="C483" s="50">
        <v>1733</v>
      </c>
      <c r="D483" s="50">
        <v>2</v>
      </c>
      <c r="E483" s="50" t="s">
        <v>741</v>
      </c>
      <c r="F483" s="50">
        <v>1</v>
      </c>
      <c r="G483" s="50">
        <v>17</v>
      </c>
      <c r="H483" s="50"/>
      <c r="I483" s="50">
        <v>10</v>
      </c>
      <c r="J483" s="35">
        <f t="shared" si="42"/>
        <v>6810</v>
      </c>
      <c r="K483" s="50">
        <v>75</v>
      </c>
      <c r="L483" s="35">
        <f t="shared" si="41"/>
        <v>510750</v>
      </c>
      <c r="M483" s="50">
        <v>1</v>
      </c>
      <c r="N483" s="50"/>
      <c r="O483" s="50"/>
      <c r="P483" s="50"/>
      <c r="Q483" s="50"/>
      <c r="R483" s="50"/>
      <c r="S483" s="50"/>
      <c r="T483" s="35">
        <f t="shared" si="43"/>
        <v>0</v>
      </c>
      <c r="U483" s="50"/>
      <c r="V483" s="50"/>
      <c r="W483" s="35">
        <f t="shared" si="44"/>
        <v>0</v>
      </c>
      <c r="X483" s="35">
        <f t="shared" si="45"/>
        <v>510750</v>
      </c>
      <c r="Y483" s="50">
        <v>0</v>
      </c>
      <c r="Z483" s="50">
        <v>50</v>
      </c>
      <c r="AA483" s="50">
        <v>0</v>
      </c>
      <c r="AB483" s="50">
        <v>0</v>
      </c>
    </row>
    <row r="484" spans="1:28" s="3" customFormat="1" ht="27.75" customHeight="1" x14ac:dyDescent="0.2">
      <c r="A484" s="50"/>
      <c r="B484" s="121" t="s">
        <v>14</v>
      </c>
      <c r="C484" s="50">
        <v>3360</v>
      </c>
      <c r="D484" s="50">
        <v>327</v>
      </c>
      <c r="E484" s="50" t="s">
        <v>1379</v>
      </c>
      <c r="F484" s="50">
        <v>2</v>
      </c>
      <c r="G484" s="50"/>
      <c r="H484" s="50">
        <v>1</v>
      </c>
      <c r="I484" s="50">
        <v>41</v>
      </c>
      <c r="J484" s="35">
        <f t="shared" si="42"/>
        <v>141</v>
      </c>
      <c r="K484" s="50">
        <v>400</v>
      </c>
      <c r="L484" s="35">
        <f t="shared" si="41"/>
        <v>56400</v>
      </c>
      <c r="M484" s="50">
        <v>2</v>
      </c>
      <c r="N484" s="50" t="s">
        <v>27</v>
      </c>
      <c r="O484" s="50" t="s">
        <v>16</v>
      </c>
      <c r="P484" s="50">
        <v>2</v>
      </c>
      <c r="Q484" s="50">
        <v>105</v>
      </c>
      <c r="R484" s="50"/>
      <c r="S484" s="50">
        <v>6400</v>
      </c>
      <c r="T484" s="35">
        <f t="shared" si="43"/>
        <v>672000</v>
      </c>
      <c r="U484" s="50">
        <v>30</v>
      </c>
      <c r="V484" s="39">
        <f>T484*85%</f>
        <v>571200</v>
      </c>
      <c r="W484" s="35">
        <f t="shared" si="44"/>
        <v>100800</v>
      </c>
      <c r="X484" s="35">
        <f t="shared" si="45"/>
        <v>157200</v>
      </c>
      <c r="Y484" s="50">
        <v>0</v>
      </c>
      <c r="Z484" s="50">
        <v>50</v>
      </c>
      <c r="AA484" s="50">
        <v>0</v>
      </c>
      <c r="AB484" s="50">
        <v>0</v>
      </c>
    </row>
    <row r="485" spans="1:28" s="3" customFormat="1" ht="27.75" customHeight="1" x14ac:dyDescent="0.2">
      <c r="A485" s="50"/>
      <c r="B485" s="121" t="s">
        <v>14</v>
      </c>
      <c r="C485" s="50">
        <v>1843</v>
      </c>
      <c r="D485" s="50">
        <v>97</v>
      </c>
      <c r="E485" s="50" t="s">
        <v>1379</v>
      </c>
      <c r="F485" s="50">
        <v>1</v>
      </c>
      <c r="G485" s="50">
        <v>9</v>
      </c>
      <c r="H485" s="50">
        <v>1</v>
      </c>
      <c r="I485" s="50">
        <v>58</v>
      </c>
      <c r="J485" s="35">
        <f t="shared" si="42"/>
        <v>3758</v>
      </c>
      <c r="K485" s="50">
        <v>180</v>
      </c>
      <c r="L485" s="35">
        <f t="shared" si="41"/>
        <v>676440</v>
      </c>
      <c r="M485" s="50">
        <v>1</v>
      </c>
      <c r="N485" s="50"/>
      <c r="O485" s="50"/>
      <c r="P485" s="50"/>
      <c r="Q485" s="50"/>
      <c r="R485" s="50"/>
      <c r="S485" s="50"/>
      <c r="T485" s="35">
        <f t="shared" si="43"/>
        <v>0</v>
      </c>
      <c r="U485" s="50"/>
      <c r="V485" s="50"/>
      <c r="W485" s="35">
        <f t="shared" si="44"/>
        <v>0</v>
      </c>
      <c r="X485" s="35">
        <f t="shared" si="45"/>
        <v>676440</v>
      </c>
      <c r="Y485" s="50">
        <v>0</v>
      </c>
      <c r="Z485" s="50">
        <v>50</v>
      </c>
      <c r="AA485" s="50">
        <v>0</v>
      </c>
      <c r="AB485" s="50">
        <v>0</v>
      </c>
    </row>
    <row r="486" spans="1:28" s="3" customFormat="1" ht="27.75" customHeight="1" x14ac:dyDescent="0.2">
      <c r="A486" s="50"/>
      <c r="B486" s="121" t="s">
        <v>14</v>
      </c>
      <c r="C486" s="50"/>
      <c r="D486" s="50">
        <v>435</v>
      </c>
      <c r="E486" s="50" t="s">
        <v>1379</v>
      </c>
      <c r="F486" s="50">
        <v>1</v>
      </c>
      <c r="G486" s="50">
        <v>15</v>
      </c>
      <c r="H486" s="50">
        <v>2</v>
      </c>
      <c r="I486" s="50">
        <v>65</v>
      </c>
      <c r="J486" s="35">
        <f t="shared" si="42"/>
        <v>6265</v>
      </c>
      <c r="K486" s="50">
        <v>75</v>
      </c>
      <c r="L486" s="35">
        <f t="shared" si="41"/>
        <v>469875</v>
      </c>
      <c r="M486" s="50">
        <v>1</v>
      </c>
      <c r="N486" s="50"/>
      <c r="O486" s="50"/>
      <c r="P486" s="50"/>
      <c r="Q486" s="50"/>
      <c r="R486" s="50"/>
      <c r="S486" s="50"/>
      <c r="T486" s="35">
        <f t="shared" si="43"/>
        <v>0</v>
      </c>
      <c r="U486" s="50"/>
      <c r="V486" s="50"/>
      <c r="W486" s="35">
        <f t="shared" si="44"/>
        <v>0</v>
      </c>
      <c r="X486" s="35">
        <f t="shared" si="45"/>
        <v>469875</v>
      </c>
      <c r="Y486" s="50">
        <v>0</v>
      </c>
      <c r="Z486" s="50">
        <v>50</v>
      </c>
      <c r="AA486" s="50">
        <v>0</v>
      </c>
      <c r="AB486" s="50">
        <v>0</v>
      </c>
    </row>
    <row r="487" spans="1:28" s="3" customFormat="1" ht="27.75" customHeight="1" x14ac:dyDescent="0.2">
      <c r="A487" s="50"/>
      <c r="B487" s="121" t="s">
        <v>14</v>
      </c>
      <c r="C487" s="50">
        <v>1526</v>
      </c>
      <c r="D487" s="50">
        <v>119</v>
      </c>
      <c r="E487" s="50" t="s">
        <v>1379</v>
      </c>
      <c r="F487" s="50">
        <v>1</v>
      </c>
      <c r="G487" s="50">
        <v>2</v>
      </c>
      <c r="H487" s="50"/>
      <c r="I487" s="50">
        <v>16</v>
      </c>
      <c r="J487" s="35">
        <f t="shared" si="42"/>
        <v>816</v>
      </c>
      <c r="K487" s="50">
        <v>110</v>
      </c>
      <c r="L487" s="35">
        <f t="shared" si="41"/>
        <v>89760</v>
      </c>
      <c r="M487" s="50">
        <v>1</v>
      </c>
      <c r="N487" s="50"/>
      <c r="O487" s="50"/>
      <c r="P487" s="50"/>
      <c r="Q487" s="50"/>
      <c r="R487" s="50"/>
      <c r="S487" s="50"/>
      <c r="T487" s="35">
        <f t="shared" si="43"/>
        <v>0</v>
      </c>
      <c r="U487" s="50"/>
      <c r="V487" s="50"/>
      <c r="W487" s="35">
        <f t="shared" si="44"/>
        <v>0</v>
      </c>
      <c r="X487" s="35">
        <f t="shared" si="45"/>
        <v>89760</v>
      </c>
      <c r="Y487" s="50">
        <v>0</v>
      </c>
      <c r="Z487" s="50">
        <v>50</v>
      </c>
      <c r="AA487" s="50">
        <v>0</v>
      </c>
      <c r="AB487" s="50">
        <v>0</v>
      </c>
    </row>
    <row r="488" spans="1:28" s="3" customFormat="1" ht="27.75" customHeight="1" x14ac:dyDescent="0.2">
      <c r="A488" s="50"/>
      <c r="B488" s="123" t="s">
        <v>14</v>
      </c>
      <c r="C488" s="50">
        <v>1367</v>
      </c>
      <c r="D488" s="50">
        <v>180</v>
      </c>
      <c r="E488" s="50" t="s">
        <v>1380</v>
      </c>
      <c r="F488" s="50">
        <v>2</v>
      </c>
      <c r="G488" s="50"/>
      <c r="H488" s="50">
        <v>3</v>
      </c>
      <c r="I488" s="50">
        <v>8</v>
      </c>
      <c r="J488" s="35">
        <f t="shared" si="42"/>
        <v>308</v>
      </c>
      <c r="K488" s="50">
        <v>400</v>
      </c>
      <c r="L488" s="35">
        <f t="shared" si="41"/>
        <v>123200</v>
      </c>
      <c r="M488" s="50">
        <v>2</v>
      </c>
      <c r="N488" s="50" t="s">
        <v>27</v>
      </c>
      <c r="O488" s="50" t="s">
        <v>16</v>
      </c>
      <c r="P488" s="50">
        <v>2</v>
      </c>
      <c r="Q488" s="50">
        <v>165</v>
      </c>
      <c r="R488" s="50"/>
      <c r="S488" s="50">
        <v>6400</v>
      </c>
      <c r="T488" s="35">
        <f t="shared" si="43"/>
        <v>1056000</v>
      </c>
      <c r="U488" s="50">
        <v>30</v>
      </c>
      <c r="V488" s="39">
        <f>T488*85%</f>
        <v>897600</v>
      </c>
      <c r="W488" s="35">
        <f t="shared" si="44"/>
        <v>158400</v>
      </c>
      <c r="X488" s="35">
        <f t="shared" si="45"/>
        <v>281600</v>
      </c>
      <c r="Y488" s="50">
        <v>0</v>
      </c>
      <c r="Z488" s="50">
        <v>50</v>
      </c>
      <c r="AA488" s="50">
        <v>0</v>
      </c>
      <c r="AB488" s="50">
        <v>0</v>
      </c>
    </row>
    <row r="489" spans="1:28" s="3" customFormat="1" ht="27.75" customHeight="1" x14ac:dyDescent="0.2">
      <c r="A489" s="50"/>
      <c r="B489" s="123" t="s">
        <v>14</v>
      </c>
      <c r="C489" s="50">
        <v>4973</v>
      </c>
      <c r="D489" s="50">
        <v>209</v>
      </c>
      <c r="E489" s="50" t="s">
        <v>1380</v>
      </c>
      <c r="F489" s="50">
        <v>1</v>
      </c>
      <c r="G489" s="50">
        <v>2</v>
      </c>
      <c r="H489" s="50"/>
      <c r="I489" s="50">
        <v>13</v>
      </c>
      <c r="J489" s="35">
        <f t="shared" si="42"/>
        <v>813</v>
      </c>
      <c r="K489" s="50">
        <v>100</v>
      </c>
      <c r="L489" s="35">
        <f t="shared" si="41"/>
        <v>81300</v>
      </c>
      <c r="M489" s="50">
        <v>1</v>
      </c>
      <c r="N489" s="50"/>
      <c r="O489" s="50"/>
      <c r="P489" s="50"/>
      <c r="Q489" s="50"/>
      <c r="R489" s="50"/>
      <c r="S489" s="50"/>
      <c r="T489" s="35">
        <f t="shared" si="43"/>
        <v>0</v>
      </c>
      <c r="U489" s="50"/>
      <c r="V489" s="50"/>
      <c r="W489" s="35">
        <f t="shared" si="44"/>
        <v>0</v>
      </c>
      <c r="X489" s="35">
        <f t="shared" si="45"/>
        <v>81300</v>
      </c>
      <c r="Y489" s="50">
        <v>0</v>
      </c>
      <c r="Z489" s="50">
        <v>50</v>
      </c>
      <c r="AA489" s="50">
        <v>0</v>
      </c>
      <c r="AB489" s="50">
        <v>0</v>
      </c>
    </row>
    <row r="490" spans="1:28" s="3" customFormat="1" ht="27.75" customHeight="1" x14ac:dyDescent="0.2">
      <c r="A490" s="50"/>
      <c r="B490" s="123" t="s">
        <v>14</v>
      </c>
      <c r="C490" s="50">
        <v>4954</v>
      </c>
      <c r="D490" s="50">
        <v>16</v>
      </c>
      <c r="E490" s="50" t="s">
        <v>1380</v>
      </c>
      <c r="F490" s="50">
        <v>1</v>
      </c>
      <c r="G490" s="50">
        <v>14</v>
      </c>
      <c r="H490" s="50">
        <v>1</v>
      </c>
      <c r="I490" s="50">
        <v>51</v>
      </c>
      <c r="J490" s="35">
        <f t="shared" si="42"/>
        <v>5751</v>
      </c>
      <c r="K490" s="50">
        <v>75</v>
      </c>
      <c r="L490" s="35">
        <f t="shared" si="41"/>
        <v>431325</v>
      </c>
      <c r="M490" s="50">
        <v>1</v>
      </c>
      <c r="N490" s="50"/>
      <c r="O490" s="50"/>
      <c r="P490" s="50"/>
      <c r="Q490" s="50"/>
      <c r="R490" s="50"/>
      <c r="S490" s="50"/>
      <c r="T490" s="35">
        <f t="shared" si="43"/>
        <v>0</v>
      </c>
      <c r="U490" s="50"/>
      <c r="V490" s="50"/>
      <c r="W490" s="35">
        <f t="shared" si="44"/>
        <v>0</v>
      </c>
      <c r="X490" s="35">
        <f t="shared" si="45"/>
        <v>431325</v>
      </c>
      <c r="Y490" s="50">
        <v>0</v>
      </c>
      <c r="Z490" s="50">
        <v>50</v>
      </c>
      <c r="AA490" s="50">
        <v>0</v>
      </c>
      <c r="AB490" s="50">
        <v>0</v>
      </c>
    </row>
    <row r="491" spans="1:28" s="3" customFormat="1" ht="27.75" customHeight="1" x14ac:dyDescent="0.2">
      <c r="A491" s="50"/>
      <c r="B491" s="123" t="s">
        <v>24</v>
      </c>
      <c r="C491" s="50"/>
      <c r="D491" s="50"/>
      <c r="E491" s="50" t="s">
        <v>1380</v>
      </c>
      <c r="F491" s="50">
        <v>1</v>
      </c>
      <c r="G491" s="50">
        <v>5</v>
      </c>
      <c r="H491" s="50"/>
      <c r="I491" s="50"/>
      <c r="J491" s="35">
        <f t="shared" si="42"/>
        <v>2000</v>
      </c>
      <c r="K491" s="50">
        <v>75</v>
      </c>
      <c r="L491" s="35">
        <f t="shared" si="41"/>
        <v>150000</v>
      </c>
      <c r="M491" s="50">
        <v>1</v>
      </c>
      <c r="N491" s="50"/>
      <c r="O491" s="50"/>
      <c r="P491" s="50"/>
      <c r="Q491" s="50"/>
      <c r="R491" s="50"/>
      <c r="S491" s="50"/>
      <c r="T491" s="35">
        <f t="shared" si="43"/>
        <v>0</v>
      </c>
      <c r="U491" s="50"/>
      <c r="V491" s="50"/>
      <c r="W491" s="35">
        <f t="shared" si="44"/>
        <v>0</v>
      </c>
      <c r="X491" s="35">
        <f t="shared" si="45"/>
        <v>150000</v>
      </c>
      <c r="Y491" s="50">
        <v>0</v>
      </c>
      <c r="Z491" s="50">
        <v>0</v>
      </c>
      <c r="AA491" s="50">
        <v>150000</v>
      </c>
      <c r="AB491" s="50">
        <v>0.01</v>
      </c>
    </row>
    <row r="492" spans="1:28" s="3" customFormat="1" ht="27.75" customHeight="1" x14ac:dyDescent="0.2">
      <c r="A492" s="50"/>
      <c r="B492" s="123" t="s">
        <v>14</v>
      </c>
      <c r="C492" s="50">
        <v>5567</v>
      </c>
      <c r="D492" s="50">
        <v>386</v>
      </c>
      <c r="E492" s="50" t="s">
        <v>1381</v>
      </c>
      <c r="F492" s="50">
        <v>2</v>
      </c>
      <c r="G492" s="50"/>
      <c r="H492" s="50">
        <v>1</v>
      </c>
      <c r="I492" s="50">
        <v>53</v>
      </c>
      <c r="J492" s="35">
        <f t="shared" si="42"/>
        <v>153</v>
      </c>
      <c r="K492" s="50">
        <v>350</v>
      </c>
      <c r="L492" s="35">
        <f t="shared" si="41"/>
        <v>53550</v>
      </c>
      <c r="M492" s="50">
        <v>2</v>
      </c>
      <c r="N492" s="50" t="s">
        <v>27</v>
      </c>
      <c r="O492" s="50" t="s">
        <v>55</v>
      </c>
      <c r="P492" s="50">
        <v>2</v>
      </c>
      <c r="Q492" s="50">
        <v>102</v>
      </c>
      <c r="R492" s="50"/>
      <c r="S492" s="50">
        <v>6400</v>
      </c>
      <c r="T492" s="35">
        <f t="shared" si="43"/>
        <v>652800</v>
      </c>
      <c r="U492" s="50">
        <v>5</v>
      </c>
      <c r="V492" s="39">
        <f>T492*5%</f>
        <v>32640</v>
      </c>
      <c r="W492" s="35">
        <f t="shared" si="44"/>
        <v>620160</v>
      </c>
      <c r="X492" s="35">
        <f t="shared" si="45"/>
        <v>673710</v>
      </c>
      <c r="Y492" s="50">
        <v>0</v>
      </c>
      <c r="Z492" s="50">
        <v>50</v>
      </c>
      <c r="AA492" s="50">
        <v>0</v>
      </c>
      <c r="AB492" s="50">
        <v>0</v>
      </c>
    </row>
    <row r="493" spans="1:28" s="3" customFormat="1" ht="27.75" customHeight="1" x14ac:dyDescent="0.2">
      <c r="A493" s="50"/>
      <c r="B493" s="123" t="s">
        <v>24</v>
      </c>
      <c r="C493" s="50"/>
      <c r="D493" s="50"/>
      <c r="E493" s="50" t="s">
        <v>1381</v>
      </c>
      <c r="F493" s="50">
        <v>1</v>
      </c>
      <c r="G493" s="50">
        <v>2</v>
      </c>
      <c r="H493" s="50">
        <v>2</v>
      </c>
      <c r="I493" s="50"/>
      <c r="J493" s="35">
        <f t="shared" si="42"/>
        <v>1000</v>
      </c>
      <c r="K493" s="50">
        <v>75</v>
      </c>
      <c r="L493" s="35">
        <f t="shared" si="41"/>
        <v>75000</v>
      </c>
      <c r="M493" s="50">
        <v>1</v>
      </c>
      <c r="N493" s="50"/>
      <c r="O493" s="50"/>
      <c r="P493" s="50"/>
      <c r="Q493" s="50"/>
      <c r="R493" s="50"/>
      <c r="S493" s="50"/>
      <c r="T493" s="35">
        <f t="shared" si="43"/>
        <v>0</v>
      </c>
      <c r="U493" s="50"/>
      <c r="V493" s="50"/>
      <c r="W493" s="35">
        <f t="shared" si="44"/>
        <v>0</v>
      </c>
      <c r="X493" s="35">
        <f t="shared" si="45"/>
        <v>75000</v>
      </c>
      <c r="Y493" s="50">
        <v>0</v>
      </c>
      <c r="Z493" s="50">
        <v>0</v>
      </c>
      <c r="AA493" s="50">
        <v>75000</v>
      </c>
      <c r="AB493" s="50">
        <v>0.01</v>
      </c>
    </row>
    <row r="494" spans="1:28" s="3" customFormat="1" ht="27.75" customHeight="1" x14ac:dyDescent="0.2">
      <c r="A494" s="50"/>
      <c r="B494" s="123" t="s">
        <v>14</v>
      </c>
      <c r="C494" s="50"/>
      <c r="D494" s="50">
        <v>173</v>
      </c>
      <c r="E494" s="50" t="s">
        <v>1382</v>
      </c>
      <c r="F494" s="50">
        <v>2</v>
      </c>
      <c r="G494" s="50"/>
      <c r="H494" s="50">
        <v>1</v>
      </c>
      <c r="I494" s="50">
        <v>96</v>
      </c>
      <c r="J494" s="35">
        <f t="shared" si="42"/>
        <v>196</v>
      </c>
      <c r="K494" s="50">
        <v>75</v>
      </c>
      <c r="L494" s="35">
        <f t="shared" si="41"/>
        <v>14700</v>
      </c>
      <c r="M494" s="50">
        <v>2</v>
      </c>
      <c r="N494" s="50" t="s">
        <v>27</v>
      </c>
      <c r="O494" s="50" t="s">
        <v>55</v>
      </c>
      <c r="P494" s="50">
        <v>2</v>
      </c>
      <c r="Q494" s="50">
        <v>86</v>
      </c>
      <c r="R494" s="50"/>
      <c r="S494" s="50">
        <v>6400</v>
      </c>
      <c r="T494" s="35">
        <f t="shared" si="43"/>
        <v>550400</v>
      </c>
      <c r="U494" s="50">
        <v>5</v>
      </c>
      <c r="V494" s="39">
        <f>T494*5%</f>
        <v>27520</v>
      </c>
      <c r="W494" s="35">
        <f t="shared" si="44"/>
        <v>522880</v>
      </c>
      <c r="X494" s="35">
        <f t="shared" si="45"/>
        <v>537580</v>
      </c>
      <c r="Y494" s="50">
        <v>0</v>
      </c>
      <c r="Z494" s="50">
        <v>50</v>
      </c>
      <c r="AA494" s="50">
        <v>0</v>
      </c>
      <c r="AB494" s="50">
        <v>0</v>
      </c>
    </row>
    <row r="495" spans="1:28" s="3" customFormat="1" ht="27.75" customHeight="1" x14ac:dyDescent="0.2">
      <c r="A495" s="50"/>
      <c r="B495" s="123" t="s">
        <v>14</v>
      </c>
      <c r="C495" s="50"/>
      <c r="D495" s="50">
        <v>170</v>
      </c>
      <c r="E495" s="50" t="s">
        <v>1382</v>
      </c>
      <c r="F495" s="50">
        <v>1</v>
      </c>
      <c r="G495" s="50">
        <v>6</v>
      </c>
      <c r="H495" s="50">
        <v>2</v>
      </c>
      <c r="I495" s="50">
        <v>84</v>
      </c>
      <c r="J495" s="35">
        <f t="shared" si="42"/>
        <v>2684</v>
      </c>
      <c r="K495" s="50">
        <v>100</v>
      </c>
      <c r="L495" s="35">
        <f t="shared" si="41"/>
        <v>268400</v>
      </c>
      <c r="M495" s="50">
        <v>1</v>
      </c>
      <c r="N495" s="50"/>
      <c r="O495" s="50"/>
      <c r="P495" s="50"/>
      <c r="Q495" s="50"/>
      <c r="R495" s="50"/>
      <c r="S495" s="50"/>
      <c r="T495" s="35">
        <f t="shared" si="43"/>
        <v>0</v>
      </c>
      <c r="U495" s="50"/>
      <c r="V495" s="50"/>
      <c r="W495" s="35">
        <f t="shared" si="44"/>
        <v>0</v>
      </c>
      <c r="X495" s="35">
        <f t="shared" si="45"/>
        <v>268400</v>
      </c>
      <c r="Y495" s="50">
        <v>0</v>
      </c>
      <c r="Z495" s="50">
        <v>50</v>
      </c>
      <c r="AA495" s="50">
        <v>0</v>
      </c>
      <c r="AB495" s="50">
        <v>0</v>
      </c>
    </row>
    <row r="496" spans="1:28" s="3" customFormat="1" ht="27.75" customHeight="1" x14ac:dyDescent="0.2">
      <c r="A496" s="50"/>
      <c r="B496" s="125" t="s">
        <v>14</v>
      </c>
      <c r="C496" s="50"/>
      <c r="D496" s="50"/>
      <c r="E496" s="50" t="s">
        <v>1383</v>
      </c>
      <c r="F496" s="50">
        <v>2</v>
      </c>
      <c r="G496" s="50"/>
      <c r="H496" s="50"/>
      <c r="I496" s="50"/>
      <c r="J496" s="35"/>
      <c r="K496" s="50"/>
      <c r="L496" s="35"/>
      <c r="M496" s="50">
        <v>2</v>
      </c>
      <c r="N496" s="50" t="s">
        <v>27</v>
      </c>
      <c r="O496" s="50" t="s">
        <v>16</v>
      </c>
      <c r="P496" s="50">
        <v>2</v>
      </c>
      <c r="Q496" s="50">
        <v>191</v>
      </c>
      <c r="R496" s="50"/>
      <c r="S496" s="50">
        <v>6400</v>
      </c>
      <c r="T496" s="35">
        <f t="shared" si="43"/>
        <v>1222400</v>
      </c>
      <c r="U496" s="50">
        <v>30</v>
      </c>
      <c r="V496" s="39">
        <f>T496*85%</f>
        <v>1039040</v>
      </c>
      <c r="W496" s="35">
        <f t="shared" si="44"/>
        <v>183360</v>
      </c>
      <c r="X496" s="35">
        <f t="shared" si="45"/>
        <v>183360</v>
      </c>
      <c r="Y496" s="50">
        <v>0</v>
      </c>
      <c r="Z496" s="50">
        <v>50</v>
      </c>
      <c r="AA496" s="50">
        <v>0</v>
      </c>
      <c r="AB496" s="50">
        <v>0</v>
      </c>
    </row>
    <row r="497" spans="1:28" s="3" customFormat="1" ht="27.75" customHeight="1" x14ac:dyDescent="0.2">
      <c r="A497" s="50"/>
      <c r="B497" s="123" t="s">
        <v>14</v>
      </c>
      <c r="C497" s="50">
        <v>1457</v>
      </c>
      <c r="D497" s="50">
        <v>156</v>
      </c>
      <c r="E497" s="50" t="s">
        <v>1383</v>
      </c>
      <c r="F497" s="50">
        <v>1</v>
      </c>
      <c r="G497" s="50">
        <v>17</v>
      </c>
      <c r="H497" s="50"/>
      <c r="I497" s="50">
        <v>16</v>
      </c>
      <c r="J497" s="35">
        <f t="shared" si="42"/>
        <v>6816</v>
      </c>
      <c r="K497" s="50">
        <v>110</v>
      </c>
      <c r="L497" s="35">
        <f t="shared" si="41"/>
        <v>749760</v>
      </c>
      <c r="M497" s="50">
        <v>1</v>
      </c>
      <c r="N497" s="50"/>
      <c r="O497" s="50"/>
      <c r="P497" s="50"/>
      <c r="Q497" s="50"/>
      <c r="R497" s="50"/>
      <c r="S497" s="50"/>
      <c r="T497" s="35">
        <f t="shared" si="43"/>
        <v>0</v>
      </c>
      <c r="U497" s="50"/>
      <c r="V497" s="50"/>
      <c r="W497" s="35">
        <f t="shared" si="44"/>
        <v>0</v>
      </c>
      <c r="X497" s="35">
        <f t="shared" si="45"/>
        <v>749760</v>
      </c>
      <c r="Y497" s="50">
        <v>0</v>
      </c>
      <c r="Z497" s="50">
        <v>50</v>
      </c>
      <c r="AA497" s="50">
        <v>0</v>
      </c>
      <c r="AB497" s="50">
        <v>0</v>
      </c>
    </row>
    <row r="498" spans="1:28" s="3" customFormat="1" ht="27.75" customHeight="1" x14ac:dyDescent="0.2">
      <c r="A498" s="50"/>
      <c r="B498" s="123" t="s">
        <v>24</v>
      </c>
      <c r="C498" s="50"/>
      <c r="D498" s="50"/>
      <c r="E498" s="50" t="s">
        <v>1383</v>
      </c>
      <c r="F498" s="50">
        <v>1</v>
      </c>
      <c r="G498" s="50">
        <v>21</v>
      </c>
      <c r="H498" s="50"/>
      <c r="I498" s="50"/>
      <c r="J498" s="35">
        <f t="shared" ref="J498:J506" si="46">G498*400+H498*100+I498</f>
        <v>8400</v>
      </c>
      <c r="K498" s="50">
        <v>75</v>
      </c>
      <c r="L498" s="35">
        <f t="shared" ref="L498:L506" si="47">J498*K498</f>
        <v>630000</v>
      </c>
      <c r="M498" s="50">
        <v>1</v>
      </c>
      <c r="N498" s="50"/>
      <c r="O498" s="50"/>
      <c r="P498" s="50"/>
      <c r="Q498" s="50"/>
      <c r="R498" s="50"/>
      <c r="S498" s="50"/>
      <c r="T498" s="35">
        <f t="shared" si="43"/>
        <v>0</v>
      </c>
      <c r="U498" s="50"/>
      <c r="V498" s="50"/>
      <c r="W498" s="35">
        <f t="shared" si="44"/>
        <v>0</v>
      </c>
      <c r="X498" s="35">
        <f t="shared" si="45"/>
        <v>630000</v>
      </c>
      <c r="Y498" s="50">
        <v>0</v>
      </c>
      <c r="Z498" s="50">
        <v>0</v>
      </c>
      <c r="AA498" s="50">
        <v>630000</v>
      </c>
      <c r="AB498" s="50">
        <v>0.01</v>
      </c>
    </row>
    <row r="499" spans="1:28" s="3" customFormat="1" ht="27.75" customHeight="1" x14ac:dyDescent="0.2">
      <c r="A499" s="50"/>
      <c r="B499" s="123" t="s">
        <v>14</v>
      </c>
      <c r="C499" s="50"/>
      <c r="D499" s="50"/>
      <c r="E499" s="50" t="s">
        <v>1384</v>
      </c>
      <c r="F499" s="50">
        <v>2</v>
      </c>
      <c r="G499" s="50"/>
      <c r="H499" s="50"/>
      <c r="I499" s="50"/>
      <c r="J499" s="35">
        <f t="shared" si="46"/>
        <v>0</v>
      </c>
      <c r="K499" s="50"/>
      <c r="L499" s="35">
        <f t="shared" si="47"/>
        <v>0</v>
      </c>
      <c r="M499" s="50">
        <v>2</v>
      </c>
      <c r="N499" s="50" t="s">
        <v>27</v>
      </c>
      <c r="O499" s="50" t="s">
        <v>55</v>
      </c>
      <c r="P499" s="50">
        <v>2</v>
      </c>
      <c r="Q499" s="50">
        <v>93</v>
      </c>
      <c r="R499" s="50"/>
      <c r="S499" s="50">
        <v>6400</v>
      </c>
      <c r="T499" s="35">
        <f t="shared" ref="T499:T506" si="48">Q499*S499</f>
        <v>595200</v>
      </c>
      <c r="U499" s="50">
        <v>10</v>
      </c>
      <c r="V499" s="39">
        <f>T499*10%</f>
        <v>59520</v>
      </c>
      <c r="W499" s="35">
        <f t="shared" ref="W499:W506" si="49">T499-V499</f>
        <v>535680</v>
      </c>
      <c r="X499" s="35">
        <f t="shared" ref="X499:X506" si="50">L499+W499</f>
        <v>535680</v>
      </c>
      <c r="Y499" s="50">
        <v>0</v>
      </c>
      <c r="Z499" s="50">
        <v>50</v>
      </c>
      <c r="AA499" s="50">
        <v>0</v>
      </c>
      <c r="AB499" s="50">
        <v>0</v>
      </c>
    </row>
    <row r="500" spans="1:28" s="3" customFormat="1" ht="27.75" customHeight="1" x14ac:dyDescent="0.2">
      <c r="A500" s="50"/>
      <c r="B500" s="123" t="s">
        <v>14</v>
      </c>
      <c r="C500" s="50">
        <v>1340</v>
      </c>
      <c r="D500" s="50">
        <v>221</v>
      </c>
      <c r="E500" s="50" t="s">
        <v>1384</v>
      </c>
      <c r="F500" s="50">
        <v>1</v>
      </c>
      <c r="G500" s="50">
        <v>4</v>
      </c>
      <c r="H500" s="50"/>
      <c r="I500" s="50">
        <v>38</v>
      </c>
      <c r="J500" s="35">
        <f t="shared" si="46"/>
        <v>1638</v>
      </c>
      <c r="K500" s="50">
        <v>100</v>
      </c>
      <c r="L500" s="35">
        <f t="shared" si="47"/>
        <v>163800</v>
      </c>
      <c r="M500" s="50">
        <v>1</v>
      </c>
      <c r="N500" s="50"/>
      <c r="O500" s="50"/>
      <c r="P500" s="50"/>
      <c r="Q500" s="50"/>
      <c r="R500" s="50"/>
      <c r="S500" s="50"/>
      <c r="T500" s="35">
        <f t="shared" si="48"/>
        <v>0</v>
      </c>
      <c r="U500" s="50"/>
      <c r="V500" s="50"/>
      <c r="W500" s="35">
        <f t="shared" si="49"/>
        <v>0</v>
      </c>
      <c r="X500" s="35">
        <f t="shared" si="50"/>
        <v>163800</v>
      </c>
      <c r="Y500" s="50">
        <v>0</v>
      </c>
      <c r="Z500" s="50">
        <v>50</v>
      </c>
      <c r="AA500" s="50">
        <v>0</v>
      </c>
      <c r="AB500" s="50">
        <v>0</v>
      </c>
    </row>
    <row r="501" spans="1:28" s="3" customFormat="1" ht="27.75" customHeight="1" x14ac:dyDescent="0.2">
      <c r="A501" s="50"/>
      <c r="B501" s="123" t="s">
        <v>14</v>
      </c>
      <c r="C501" s="50"/>
      <c r="D501" s="50">
        <v>127</v>
      </c>
      <c r="E501" s="50" t="s">
        <v>1384</v>
      </c>
      <c r="F501" s="50">
        <v>1</v>
      </c>
      <c r="G501" s="50">
        <v>4</v>
      </c>
      <c r="H501" s="50">
        <v>1</v>
      </c>
      <c r="I501" s="50">
        <v>17</v>
      </c>
      <c r="J501" s="35">
        <f t="shared" si="46"/>
        <v>1717</v>
      </c>
      <c r="K501" s="50">
        <v>100</v>
      </c>
      <c r="L501" s="35">
        <f t="shared" si="47"/>
        <v>171700</v>
      </c>
      <c r="M501" s="50">
        <v>1</v>
      </c>
      <c r="N501" s="50"/>
      <c r="O501" s="50"/>
      <c r="P501" s="50"/>
      <c r="Q501" s="50"/>
      <c r="R501" s="50"/>
      <c r="S501" s="50"/>
      <c r="T501" s="35">
        <f t="shared" si="48"/>
        <v>0</v>
      </c>
      <c r="U501" s="50"/>
      <c r="V501" s="50"/>
      <c r="W501" s="35">
        <f t="shared" si="49"/>
        <v>0</v>
      </c>
      <c r="X501" s="35">
        <f t="shared" si="50"/>
        <v>171700</v>
      </c>
      <c r="Y501" s="50">
        <v>0</v>
      </c>
      <c r="Z501" s="50">
        <v>50</v>
      </c>
      <c r="AA501" s="50">
        <v>0</v>
      </c>
      <c r="AB501" s="50">
        <v>0</v>
      </c>
    </row>
    <row r="502" spans="1:28" s="3" customFormat="1" ht="27.75" customHeight="1" x14ac:dyDescent="0.2">
      <c r="A502" s="50"/>
      <c r="B502" s="125" t="s">
        <v>14</v>
      </c>
      <c r="C502" s="50"/>
      <c r="D502" s="50"/>
      <c r="E502" s="50" t="s">
        <v>1385</v>
      </c>
      <c r="F502" s="50">
        <v>2</v>
      </c>
      <c r="G502" s="50"/>
      <c r="H502" s="50"/>
      <c r="I502" s="50"/>
      <c r="J502" s="35">
        <f t="shared" si="46"/>
        <v>0</v>
      </c>
      <c r="K502" s="50"/>
      <c r="L502" s="35">
        <f t="shared" si="47"/>
        <v>0</v>
      </c>
      <c r="M502" s="50">
        <v>2</v>
      </c>
      <c r="N502" s="50" t="s">
        <v>27</v>
      </c>
      <c r="O502" s="50" t="s">
        <v>55</v>
      </c>
      <c r="P502" s="50">
        <v>2</v>
      </c>
      <c r="Q502" s="50">
        <v>99</v>
      </c>
      <c r="R502" s="50"/>
      <c r="S502" s="50">
        <v>6400</v>
      </c>
      <c r="T502" s="35">
        <f t="shared" si="48"/>
        <v>633600</v>
      </c>
      <c r="U502" s="50">
        <v>10</v>
      </c>
      <c r="V502" s="39">
        <f>T502*10%</f>
        <v>63360</v>
      </c>
      <c r="W502" s="35">
        <f t="shared" si="49"/>
        <v>570240</v>
      </c>
      <c r="X502" s="35">
        <f t="shared" si="50"/>
        <v>570240</v>
      </c>
      <c r="Y502" s="50">
        <v>0</v>
      </c>
      <c r="Z502" s="50">
        <v>50</v>
      </c>
      <c r="AA502" s="50">
        <v>0</v>
      </c>
      <c r="AB502" s="50">
        <v>0</v>
      </c>
    </row>
    <row r="503" spans="1:28" s="3" customFormat="1" ht="27.75" customHeight="1" x14ac:dyDescent="0.2">
      <c r="A503" s="50"/>
      <c r="B503" s="123" t="s">
        <v>14</v>
      </c>
      <c r="C503" s="50">
        <v>1838</v>
      </c>
      <c r="D503" s="50">
        <v>157</v>
      </c>
      <c r="E503" s="50" t="s">
        <v>1385</v>
      </c>
      <c r="F503" s="50">
        <v>1</v>
      </c>
      <c r="G503" s="50">
        <v>35</v>
      </c>
      <c r="H503" s="50">
        <v>1</v>
      </c>
      <c r="I503" s="50">
        <v>72</v>
      </c>
      <c r="J503" s="35">
        <f t="shared" si="46"/>
        <v>14172</v>
      </c>
      <c r="K503" s="50">
        <v>180</v>
      </c>
      <c r="L503" s="35">
        <f t="shared" si="47"/>
        <v>2550960</v>
      </c>
      <c r="M503" s="50">
        <v>1</v>
      </c>
      <c r="N503" s="50"/>
      <c r="O503" s="50"/>
      <c r="P503" s="50"/>
      <c r="Q503" s="50"/>
      <c r="R503" s="50"/>
      <c r="S503" s="50"/>
      <c r="T503" s="35">
        <f t="shared" si="48"/>
        <v>0</v>
      </c>
      <c r="U503" s="50"/>
      <c r="V503" s="50"/>
      <c r="W503" s="35">
        <f t="shared" si="49"/>
        <v>0</v>
      </c>
      <c r="X503" s="35">
        <f t="shared" si="50"/>
        <v>2550960</v>
      </c>
      <c r="Y503" s="50">
        <v>0</v>
      </c>
      <c r="Z503" s="50">
        <v>50</v>
      </c>
      <c r="AA503" s="50">
        <v>0</v>
      </c>
      <c r="AB503" s="50">
        <v>0</v>
      </c>
    </row>
    <row r="504" spans="1:28" s="3" customFormat="1" ht="27.75" customHeight="1" x14ac:dyDescent="0.2">
      <c r="A504" s="50"/>
      <c r="B504" s="123" t="s">
        <v>14</v>
      </c>
      <c r="C504" s="50"/>
      <c r="D504" s="50">
        <v>172</v>
      </c>
      <c r="E504" s="50" t="s">
        <v>1386</v>
      </c>
      <c r="F504" s="50">
        <v>2</v>
      </c>
      <c r="G504" s="50"/>
      <c r="H504" s="50">
        <v>1</v>
      </c>
      <c r="I504" s="50">
        <v>87</v>
      </c>
      <c r="J504" s="35">
        <f t="shared" si="46"/>
        <v>187</v>
      </c>
      <c r="K504" s="50">
        <v>400</v>
      </c>
      <c r="L504" s="35">
        <f t="shared" si="47"/>
        <v>74800</v>
      </c>
      <c r="M504" s="50">
        <v>2</v>
      </c>
      <c r="N504" s="50" t="s">
        <v>27</v>
      </c>
      <c r="O504" s="50" t="s">
        <v>16</v>
      </c>
      <c r="P504" s="50">
        <v>2</v>
      </c>
      <c r="Q504" s="50">
        <v>79</v>
      </c>
      <c r="R504" s="50"/>
      <c r="S504" s="50">
        <v>6400</v>
      </c>
      <c r="T504" s="35">
        <f t="shared" si="48"/>
        <v>505600</v>
      </c>
      <c r="U504" s="50">
        <v>10</v>
      </c>
      <c r="V504" s="39">
        <f>T504*10%</f>
        <v>50560</v>
      </c>
      <c r="W504" s="35">
        <f t="shared" si="49"/>
        <v>455040</v>
      </c>
      <c r="X504" s="35">
        <f t="shared" si="50"/>
        <v>529840</v>
      </c>
      <c r="Y504" s="50">
        <v>0</v>
      </c>
      <c r="Z504" s="50">
        <v>50</v>
      </c>
      <c r="AA504" s="50">
        <v>0</v>
      </c>
      <c r="AB504" s="50">
        <v>0</v>
      </c>
    </row>
    <row r="505" spans="1:28" s="3" customFormat="1" ht="27.75" customHeight="1" x14ac:dyDescent="0.2">
      <c r="A505" s="50"/>
      <c r="B505" s="123" t="s">
        <v>14</v>
      </c>
      <c r="C505" s="50">
        <v>1446</v>
      </c>
      <c r="D505" s="50">
        <v>143</v>
      </c>
      <c r="E505" s="50" t="s">
        <v>1386</v>
      </c>
      <c r="F505" s="50">
        <v>1</v>
      </c>
      <c r="G505" s="50">
        <v>8</v>
      </c>
      <c r="H505" s="50">
        <v>1</v>
      </c>
      <c r="I505" s="50">
        <v>33</v>
      </c>
      <c r="J505" s="35">
        <f t="shared" si="46"/>
        <v>3333</v>
      </c>
      <c r="K505" s="50">
        <v>180</v>
      </c>
      <c r="L505" s="35">
        <f t="shared" si="47"/>
        <v>599940</v>
      </c>
      <c r="M505" s="50">
        <v>1</v>
      </c>
      <c r="N505" s="50"/>
      <c r="O505" s="50"/>
      <c r="P505" s="50"/>
      <c r="Q505" s="50"/>
      <c r="R505" s="50"/>
      <c r="S505" s="50"/>
      <c r="T505" s="35">
        <f t="shared" si="48"/>
        <v>0</v>
      </c>
      <c r="U505" s="50"/>
      <c r="V505" s="50"/>
      <c r="W505" s="35">
        <f t="shared" si="49"/>
        <v>0</v>
      </c>
      <c r="X505" s="35">
        <f t="shared" si="50"/>
        <v>599940</v>
      </c>
      <c r="Y505" s="50">
        <v>0</v>
      </c>
      <c r="Z505" s="50">
        <v>50</v>
      </c>
      <c r="AA505" s="50">
        <v>0</v>
      </c>
      <c r="AB505" s="50">
        <v>0</v>
      </c>
    </row>
    <row r="506" spans="1:28" s="3" customFormat="1" ht="27.75" customHeight="1" x14ac:dyDescent="0.2">
      <c r="A506" s="50"/>
      <c r="B506" s="123" t="s">
        <v>24</v>
      </c>
      <c r="C506" s="50"/>
      <c r="D506" s="50"/>
      <c r="E506" s="50" t="s">
        <v>1386</v>
      </c>
      <c r="F506" s="50">
        <v>1</v>
      </c>
      <c r="G506" s="50">
        <v>17</v>
      </c>
      <c r="H506" s="50"/>
      <c r="I506" s="50">
        <v>28</v>
      </c>
      <c r="J506" s="35">
        <f t="shared" si="46"/>
        <v>6828</v>
      </c>
      <c r="K506" s="50">
        <v>75</v>
      </c>
      <c r="L506" s="35">
        <f t="shared" si="47"/>
        <v>512100</v>
      </c>
      <c r="M506" s="50">
        <v>1</v>
      </c>
      <c r="N506" s="50"/>
      <c r="O506" s="50"/>
      <c r="P506" s="50"/>
      <c r="Q506" s="50"/>
      <c r="R506" s="50"/>
      <c r="S506" s="50"/>
      <c r="T506" s="35">
        <f t="shared" si="48"/>
        <v>0</v>
      </c>
      <c r="U506" s="50"/>
      <c r="V506" s="50"/>
      <c r="W506" s="35">
        <f t="shared" si="49"/>
        <v>0</v>
      </c>
      <c r="X506" s="35">
        <f t="shared" si="50"/>
        <v>512100</v>
      </c>
      <c r="Y506" s="50">
        <v>0</v>
      </c>
      <c r="Z506" s="50">
        <v>0</v>
      </c>
      <c r="AA506" s="50">
        <v>512100</v>
      </c>
      <c r="AB506" s="50">
        <v>0.01</v>
      </c>
    </row>
    <row r="507" spans="1:28" s="3" customFormat="1" ht="27.75" customHeight="1" x14ac:dyDescent="0.2">
      <c r="A507" s="50"/>
      <c r="B507" s="103" t="s">
        <v>14</v>
      </c>
      <c r="C507" s="50">
        <v>3359</v>
      </c>
      <c r="D507" s="50">
        <v>326</v>
      </c>
      <c r="E507" s="50" t="s">
        <v>1387</v>
      </c>
      <c r="F507" s="50">
        <v>2</v>
      </c>
      <c r="G507" s="50"/>
      <c r="H507" s="50"/>
      <c r="I507" s="50">
        <v>66</v>
      </c>
      <c r="J507" s="35">
        <f t="shared" ref="J507:J511" si="51">G507*400+H507*100+I507</f>
        <v>66</v>
      </c>
      <c r="K507" s="50">
        <v>400</v>
      </c>
      <c r="L507" s="35">
        <f t="shared" ref="L507:L511" si="52">J507*K507</f>
        <v>26400</v>
      </c>
      <c r="M507" s="50">
        <v>2</v>
      </c>
      <c r="N507" s="50" t="s">
        <v>27</v>
      </c>
      <c r="O507" s="50" t="s">
        <v>16</v>
      </c>
      <c r="P507" s="50">
        <v>2</v>
      </c>
      <c r="Q507" s="50">
        <v>187</v>
      </c>
      <c r="R507" s="50"/>
      <c r="S507" s="50">
        <v>6400</v>
      </c>
      <c r="T507" s="35">
        <f t="shared" ref="T507:T511" si="53">Q507*S507</f>
        <v>1196800</v>
      </c>
      <c r="U507" s="50">
        <v>20</v>
      </c>
      <c r="V507" s="39">
        <f>T507*75%</f>
        <v>897600</v>
      </c>
      <c r="W507" s="35">
        <f t="shared" ref="W507:W511" si="54">T507-V507</f>
        <v>299200</v>
      </c>
      <c r="X507" s="35">
        <f t="shared" ref="X507:X529" si="55">L507+W507</f>
        <v>325600</v>
      </c>
      <c r="Y507" s="50">
        <v>0</v>
      </c>
      <c r="Z507" s="50">
        <v>50</v>
      </c>
      <c r="AA507" s="50">
        <v>0</v>
      </c>
      <c r="AB507" s="50">
        <v>0</v>
      </c>
    </row>
    <row r="508" spans="1:28" s="3" customFormat="1" ht="27.75" customHeight="1" x14ac:dyDescent="0.2">
      <c r="A508" s="50"/>
      <c r="B508" s="125" t="s">
        <v>14</v>
      </c>
      <c r="C508" s="50"/>
      <c r="D508" s="50">
        <v>91</v>
      </c>
      <c r="E508" s="50" t="s">
        <v>1387</v>
      </c>
      <c r="F508" s="50">
        <v>1</v>
      </c>
      <c r="G508" s="50"/>
      <c r="H508" s="50">
        <v>2</v>
      </c>
      <c r="I508" s="50">
        <v>50</v>
      </c>
      <c r="J508" s="35">
        <f t="shared" si="51"/>
        <v>250</v>
      </c>
      <c r="K508" s="50">
        <v>350</v>
      </c>
      <c r="L508" s="35">
        <f t="shared" si="52"/>
        <v>87500</v>
      </c>
      <c r="M508" s="50">
        <v>1</v>
      </c>
      <c r="N508" s="50"/>
      <c r="O508" s="50"/>
      <c r="P508" s="50"/>
      <c r="Q508" s="50"/>
      <c r="R508" s="50"/>
      <c r="S508" s="50"/>
      <c r="T508" s="35">
        <f t="shared" si="53"/>
        <v>0</v>
      </c>
      <c r="U508" s="50"/>
      <c r="V508" s="50"/>
      <c r="W508" s="35">
        <f t="shared" si="54"/>
        <v>0</v>
      </c>
      <c r="X508" s="35">
        <f t="shared" si="55"/>
        <v>87500</v>
      </c>
      <c r="Y508" s="50">
        <v>0</v>
      </c>
      <c r="Z508" s="50">
        <v>50</v>
      </c>
      <c r="AA508" s="50">
        <v>0</v>
      </c>
      <c r="AB508" s="50">
        <v>0</v>
      </c>
    </row>
    <row r="509" spans="1:28" s="3" customFormat="1" ht="27.75" customHeight="1" x14ac:dyDescent="0.2">
      <c r="A509" s="50"/>
      <c r="B509" s="125" t="s">
        <v>14</v>
      </c>
      <c r="C509" s="50">
        <v>1339</v>
      </c>
      <c r="D509" s="50">
        <v>220</v>
      </c>
      <c r="E509" s="50" t="s">
        <v>1387</v>
      </c>
      <c r="F509" s="50">
        <v>1</v>
      </c>
      <c r="G509" s="50">
        <v>17</v>
      </c>
      <c r="H509" s="50">
        <v>2</v>
      </c>
      <c r="I509" s="50">
        <v>28</v>
      </c>
      <c r="J509" s="35">
        <f t="shared" si="51"/>
        <v>7028</v>
      </c>
      <c r="K509" s="50">
        <v>100</v>
      </c>
      <c r="L509" s="35">
        <f t="shared" si="52"/>
        <v>702800</v>
      </c>
      <c r="M509" s="50">
        <v>1</v>
      </c>
      <c r="N509" s="50"/>
      <c r="O509" s="50"/>
      <c r="P509" s="50"/>
      <c r="Q509" s="50"/>
      <c r="R509" s="50"/>
      <c r="S509" s="50"/>
      <c r="T509" s="35">
        <f t="shared" si="53"/>
        <v>0</v>
      </c>
      <c r="U509" s="50"/>
      <c r="V509" s="50"/>
      <c r="W509" s="35">
        <f t="shared" si="54"/>
        <v>0</v>
      </c>
      <c r="X509" s="35">
        <f t="shared" si="55"/>
        <v>702800</v>
      </c>
      <c r="Y509" s="50">
        <v>0</v>
      </c>
      <c r="Z509" s="50">
        <v>50</v>
      </c>
      <c r="AA509" s="50">
        <v>0</v>
      </c>
      <c r="AB509" s="50">
        <v>0</v>
      </c>
    </row>
    <row r="510" spans="1:28" s="3" customFormat="1" ht="27.75" customHeight="1" x14ac:dyDescent="0.2">
      <c r="A510" s="50"/>
      <c r="B510" s="125" t="s">
        <v>14</v>
      </c>
      <c r="C510" s="50">
        <v>1280</v>
      </c>
      <c r="D510" s="50">
        <v>219</v>
      </c>
      <c r="E510" s="50" t="s">
        <v>1387</v>
      </c>
      <c r="F510" s="50">
        <v>1</v>
      </c>
      <c r="G510" s="50">
        <v>11</v>
      </c>
      <c r="H510" s="50"/>
      <c r="I510" s="50">
        <v>56</v>
      </c>
      <c r="J510" s="35">
        <f t="shared" si="51"/>
        <v>4456</v>
      </c>
      <c r="K510" s="50">
        <v>75</v>
      </c>
      <c r="L510" s="35">
        <f t="shared" si="52"/>
        <v>334200</v>
      </c>
      <c r="M510" s="50">
        <v>1</v>
      </c>
      <c r="N510" s="50"/>
      <c r="O510" s="50"/>
      <c r="P510" s="50"/>
      <c r="Q510" s="50"/>
      <c r="R510" s="50"/>
      <c r="S510" s="50"/>
      <c r="T510" s="35">
        <f t="shared" si="53"/>
        <v>0</v>
      </c>
      <c r="U510" s="50"/>
      <c r="V510" s="50"/>
      <c r="W510" s="35">
        <f t="shared" si="54"/>
        <v>0</v>
      </c>
      <c r="X510" s="35">
        <f t="shared" si="55"/>
        <v>334200</v>
      </c>
      <c r="Y510" s="50">
        <v>0</v>
      </c>
      <c r="Z510" s="50">
        <v>50</v>
      </c>
      <c r="AA510" s="50">
        <v>0</v>
      </c>
      <c r="AB510" s="50">
        <v>0</v>
      </c>
    </row>
    <row r="511" spans="1:28" s="3" customFormat="1" ht="27.75" customHeight="1" x14ac:dyDescent="0.2">
      <c r="A511" s="50"/>
      <c r="B511" s="103" t="s">
        <v>14</v>
      </c>
      <c r="C511" s="50">
        <v>1488</v>
      </c>
      <c r="D511" s="50">
        <v>145</v>
      </c>
      <c r="E511" s="50" t="s">
        <v>1387</v>
      </c>
      <c r="F511" s="50">
        <v>1</v>
      </c>
      <c r="G511" s="50">
        <v>8</v>
      </c>
      <c r="H511" s="50">
        <v>1</v>
      </c>
      <c r="I511" s="50">
        <v>77</v>
      </c>
      <c r="J511" s="35">
        <f t="shared" si="51"/>
        <v>3377</v>
      </c>
      <c r="K511" s="50">
        <v>75</v>
      </c>
      <c r="L511" s="35">
        <f t="shared" si="52"/>
        <v>253275</v>
      </c>
      <c r="M511" s="50">
        <v>1</v>
      </c>
      <c r="N511" s="50"/>
      <c r="O511" s="50"/>
      <c r="P511" s="50"/>
      <c r="Q511" s="50"/>
      <c r="R511" s="50"/>
      <c r="S511" s="50"/>
      <c r="T511" s="35">
        <f t="shared" si="53"/>
        <v>0</v>
      </c>
      <c r="U511" s="50"/>
      <c r="V511" s="50"/>
      <c r="W511" s="35">
        <f t="shared" si="54"/>
        <v>0</v>
      </c>
      <c r="X511" s="35">
        <f t="shared" si="55"/>
        <v>253275</v>
      </c>
      <c r="Y511" s="50">
        <v>0</v>
      </c>
      <c r="Z511" s="50">
        <v>50</v>
      </c>
      <c r="AA511" s="50">
        <v>0</v>
      </c>
      <c r="AB511" s="50">
        <v>0</v>
      </c>
    </row>
    <row r="512" spans="1:28" s="3" customFormat="1" ht="27.75" customHeight="1" x14ac:dyDescent="0.2">
      <c r="A512" s="50"/>
      <c r="B512" s="103" t="s">
        <v>14</v>
      </c>
      <c r="C512" s="50">
        <v>1368</v>
      </c>
      <c r="D512" s="50">
        <v>183</v>
      </c>
      <c r="E512" s="50" t="s">
        <v>1387</v>
      </c>
      <c r="F512" s="50">
        <v>1</v>
      </c>
      <c r="G512" s="50">
        <v>2</v>
      </c>
      <c r="H512" s="50">
        <v>3</v>
      </c>
      <c r="I512" s="50">
        <v>70</v>
      </c>
      <c r="J512" s="35">
        <f t="shared" si="0"/>
        <v>1170</v>
      </c>
      <c r="K512" s="50">
        <v>75</v>
      </c>
      <c r="L512" s="35">
        <f t="shared" si="1"/>
        <v>87750</v>
      </c>
      <c r="M512" s="50">
        <v>1</v>
      </c>
      <c r="N512" s="50"/>
      <c r="O512" s="50"/>
      <c r="P512" s="50"/>
      <c r="Q512" s="50"/>
      <c r="R512" s="50"/>
      <c r="S512" s="50"/>
      <c r="T512" s="35">
        <f t="shared" si="2"/>
        <v>0</v>
      </c>
      <c r="U512" s="50"/>
      <c r="V512" s="50"/>
      <c r="W512" s="35">
        <f t="shared" si="3"/>
        <v>0</v>
      </c>
      <c r="X512" s="35">
        <f t="shared" si="55"/>
        <v>87750</v>
      </c>
      <c r="Y512" s="50">
        <v>0</v>
      </c>
      <c r="Z512" s="50">
        <v>50</v>
      </c>
      <c r="AA512" s="50">
        <v>0</v>
      </c>
      <c r="AB512" s="50">
        <v>0</v>
      </c>
    </row>
    <row r="513" spans="1:28" s="3" customFormat="1" ht="27.75" customHeight="1" x14ac:dyDescent="0.2">
      <c r="A513" s="50"/>
      <c r="B513" s="125" t="s">
        <v>14</v>
      </c>
      <c r="C513" s="50">
        <v>1279</v>
      </c>
      <c r="D513" s="50">
        <v>218</v>
      </c>
      <c r="E513" s="50" t="s">
        <v>1387</v>
      </c>
      <c r="F513" s="50">
        <v>1</v>
      </c>
      <c r="G513" s="50">
        <v>8</v>
      </c>
      <c r="H513" s="50"/>
      <c r="I513" s="50">
        <v>55</v>
      </c>
      <c r="J513" s="35">
        <f t="shared" ref="J513:J514" si="56">G513*400+H513*100+I513</f>
        <v>3255</v>
      </c>
      <c r="K513" s="50">
        <v>75</v>
      </c>
      <c r="L513" s="35">
        <f t="shared" ref="L513:L514" si="57">J513*K513</f>
        <v>244125</v>
      </c>
      <c r="M513" s="50">
        <v>1</v>
      </c>
      <c r="N513" s="50"/>
      <c r="O513" s="50"/>
      <c r="P513" s="50"/>
      <c r="Q513" s="50"/>
      <c r="R513" s="50"/>
      <c r="S513" s="50"/>
      <c r="T513" s="35">
        <f t="shared" ref="T513:T529" si="58">Q513*S513</f>
        <v>0</v>
      </c>
      <c r="U513" s="50"/>
      <c r="V513" s="50"/>
      <c r="W513" s="35">
        <f t="shared" ref="W513:W529" si="59">T513-V513</f>
        <v>0</v>
      </c>
      <c r="X513" s="35">
        <f t="shared" si="55"/>
        <v>244125</v>
      </c>
      <c r="Y513" s="50">
        <v>0</v>
      </c>
      <c r="Z513" s="50">
        <v>50</v>
      </c>
      <c r="AA513" s="50">
        <v>0</v>
      </c>
      <c r="AB513" s="50">
        <v>0</v>
      </c>
    </row>
    <row r="514" spans="1:28" s="3" customFormat="1" ht="27.75" customHeight="1" x14ac:dyDescent="0.2">
      <c r="A514" s="50"/>
      <c r="B514" s="125" t="s">
        <v>14</v>
      </c>
      <c r="C514" s="50">
        <v>1347</v>
      </c>
      <c r="D514" s="50">
        <v>216</v>
      </c>
      <c r="E514" s="50" t="s">
        <v>1387</v>
      </c>
      <c r="F514" s="50">
        <v>1</v>
      </c>
      <c r="G514" s="50">
        <v>5</v>
      </c>
      <c r="H514" s="50">
        <v>2</v>
      </c>
      <c r="I514" s="50">
        <v>54</v>
      </c>
      <c r="J514" s="35">
        <f t="shared" si="56"/>
        <v>2254</v>
      </c>
      <c r="K514" s="50">
        <v>100</v>
      </c>
      <c r="L514" s="35">
        <f t="shared" si="57"/>
        <v>225400</v>
      </c>
      <c r="M514" s="50">
        <v>1</v>
      </c>
      <c r="N514" s="50"/>
      <c r="O514" s="50"/>
      <c r="P514" s="50"/>
      <c r="Q514" s="50"/>
      <c r="R514" s="50"/>
      <c r="S514" s="50"/>
      <c r="T514" s="35">
        <f t="shared" si="58"/>
        <v>0</v>
      </c>
      <c r="U514" s="50"/>
      <c r="V514" s="50"/>
      <c r="W514" s="35">
        <f t="shared" si="59"/>
        <v>0</v>
      </c>
      <c r="X514" s="35">
        <f t="shared" si="55"/>
        <v>225400</v>
      </c>
      <c r="Y514" s="50">
        <v>0</v>
      </c>
      <c r="Z514" s="50">
        <v>50</v>
      </c>
      <c r="AA514" s="50">
        <v>0</v>
      </c>
      <c r="AB514" s="50">
        <v>0</v>
      </c>
    </row>
    <row r="515" spans="1:28" s="3" customFormat="1" ht="27.75" customHeight="1" x14ac:dyDescent="0.2">
      <c r="A515" s="50"/>
      <c r="B515" s="165"/>
      <c r="C515" s="50"/>
      <c r="D515" s="50"/>
      <c r="E515" s="50" t="s">
        <v>1950</v>
      </c>
      <c r="F515" s="50">
        <v>2</v>
      </c>
      <c r="G515" s="50"/>
      <c r="H515" s="50"/>
      <c r="I515" s="50"/>
      <c r="J515" s="35"/>
      <c r="K515" s="50"/>
      <c r="L515" s="35"/>
      <c r="M515" s="50"/>
      <c r="N515" s="39" t="s">
        <v>27</v>
      </c>
      <c r="O515" s="39" t="s">
        <v>16</v>
      </c>
      <c r="P515" s="39"/>
      <c r="Q515" s="50">
        <v>121</v>
      </c>
      <c r="R515" s="50"/>
      <c r="S515" s="50">
        <v>6400</v>
      </c>
      <c r="T515" s="35">
        <f t="shared" si="58"/>
        <v>774400</v>
      </c>
      <c r="U515" s="50">
        <v>21</v>
      </c>
      <c r="V515" s="39">
        <f>T515*85%</f>
        <v>658240</v>
      </c>
      <c r="W515" s="35">
        <f t="shared" si="59"/>
        <v>116160</v>
      </c>
      <c r="X515" s="35">
        <f t="shared" si="55"/>
        <v>116160</v>
      </c>
      <c r="Y515" s="50">
        <v>0</v>
      </c>
      <c r="Z515" s="50">
        <v>0</v>
      </c>
      <c r="AA515" s="50">
        <v>116160</v>
      </c>
      <c r="AB515" s="50">
        <v>0.02</v>
      </c>
    </row>
    <row r="516" spans="1:28" s="3" customFormat="1" ht="27.75" customHeight="1" x14ac:dyDescent="0.2">
      <c r="A516" s="50"/>
      <c r="B516" s="185"/>
      <c r="C516" s="50"/>
      <c r="D516" s="50"/>
      <c r="E516" s="50" t="s">
        <v>1377</v>
      </c>
      <c r="F516" s="50">
        <v>2</v>
      </c>
      <c r="G516" s="50"/>
      <c r="H516" s="50"/>
      <c r="I516" s="50"/>
      <c r="J516" s="35"/>
      <c r="K516" s="50"/>
      <c r="L516" s="35"/>
      <c r="M516" s="50"/>
      <c r="N516" s="39" t="s">
        <v>27</v>
      </c>
      <c r="O516" s="39" t="s">
        <v>16</v>
      </c>
      <c r="P516" s="39"/>
      <c r="Q516" s="50">
        <v>165</v>
      </c>
      <c r="R516" s="50"/>
      <c r="S516" s="50">
        <v>6400</v>
      </c>
      <c r="T516" s="35">
        <f t="shared" si="58"/>
        <v>1056000</v>
      </c>
      <c r="U516" s="50">
        <v>21</v>
      </c>
      <c r="V516" s="39">
        <f>T516*85%</f>
        <v>897600</v>
      </c>
      <c r="W516" s="35">
        <f t="shared" si="59"/>
        <v>158400</v>
      </c>
      <c r="X516" s="35">
        <f t="shared" si="55"/>
        <v>158400</v>
      </c>
      <c r="Y516" s="50">
        <v>0</v>
      </c>
      <c r="Z516" s="50">
        <v>0</v>
      </c>
      <c r="AA516" s="50">
        <v>158400</v>
      </c>
      <c r="AB516" s="50">
        <v>0.02</v>
      </c>
    </row>
    <row r="517" spans="1:28" s="3" customFormat="1" ht="27.75" customHeight="1" x14ac:dyDescent="0.2">
      <c r="A517" s="50"/>
      <c r="B517" s="39" t="s">
        <v>14</v>
      </c>
      <c r="C517" s="50"/>
      <c r="D517" s="50"/>
      <c r="E517" s="50" t="s">
        <v>1951</v>
      </c>
      <c r="F517" s="50"/>
      <c r="G517" s="39">
        <v>1</v>
      </c>
      <c r="H517" s="39"/>
      <c r="I517" s="39"/>
      <c r="J517" s="39">
        <v>400</v>
      </c>
      <c r="K517" s="39">
        <v>400</v>
      </c>
      <c r="L517" s="39">
        <v>160000</v>
      </c>
      <c r="M517" s="50"/>
      <c r="N517" s="39" t="s">
        <v>27</v>
      </c>
      <c r="O517" s="39" t="s">
        <v>16</v>
      </c>
      <c r="P517" s="39"/>
      <c r="Q517" s="50">
        <v>36</v>
      </c>
      <c r="R517" s="50"/>
      <c r="S517" s="50">
        <v>6400</v>
      </c>
      <c r="T517" s="35">
        <f t="shared" si="58"/>
        <v>230400</v>
      </c>
      <c r="U517" s="50">
        <v>21</v>
      </c>
      <c r="V517" s="39">
        <f>T517*93%</f>
        <v>214272</v>
      </c>
      <c r="W517" s="35">
        <f t="shared" si="59"/>
        <v>16128</v>
      </c>
      <c r="X517" s="35">
        <f t="shared" si="55"/>
        <v>176128</v>
      </c>
      <c r="Y517" s="50">
        <v>0</v>
      </c>
      <c r="Z517" s="50">
        <v>50</v>
      </c>
      <c r="AA517" s="50">
        <v>0</v>
      </c>
      <c r="AB517" s="50">
        <v>0</v>
      </c>
    </row>
    <row r="518" spans="1:28" s="3" customFormat="1" ht="27.75" customHeight="1" x14ac:dyDescent="0.2">
      <c r="A518" s="50"/>
      <c r="B518" s="39" t="s">
        <v>14</v>
      </c>
      <c r="C518" s="50"/>
      <c r="D518" s="50"/>
      <c r="E518" s="50" t="s">
        <v>1227</v>
      </c>
      <c r="F518" s="50">
        <v>2</v>
      </c>
      <c r="G518" s="50"/>
      <c r="H518" s="50"/>
      <c r="I518" s="50"/>
      <c r="J518" s="35"/>
      <c r="K518" s="50"/>
      <c r="L518" s="35"/>
      <c r="M518" s="50"/>
      <c r="N518" s="39" t="s">
        <v>27</v>
      </c>
      <c r="O518" s="39" t="s">
        <v>16</v>
      </c>
      <c r="P518" s="39"/>
      <c r="Q518" s="50">
        <v>153</v>
      </c>
      <c r="R518" s="50"/>
      <c r="S518" s="50">
        <v>6400</v>
      </c>
      <c r="T518" s="35">
        <f t="shared" si="58"/>
        <v>979200</v>
      </c>
      <c r="U518" s="50">
        <v>16</v>
      </c>
      <c r="V518" s="39">
        <f>T518*50%</f>
        <v>489600</v>
      </c>
      <c r="W518" s="35">
        <f t="shared" si="59"/>
        <v>489600</v>
      </c>
      <c r="X518" s="35">
        <f t="shared" si="55"/>
        <v>489600</v>
      </c>
      <c r="Y518" s="50">
        <v>0</v>
      </c>
      <c r="Z518" s="50">
        <v>0</v>
      </c>
      <c r="AA518" s="50">
        <v>489600</v>
      </c>
      <c r="AB518" s="50">
        <v>0.02</v>
      </c>
    </row>
    <row r="519" spans="1:28" s="3" customFormat="1" ht="27.75" customHeight="1" x14ac:dyDescent="0.2">
      <c r="A519" s="50"/>
      <c r="B519" s="39" t="s">
        <v>338</v>
      </c>
      <c r="C519" s="50"/>
      <c r="D519" s="50"/>
      <c r="E519" s="50" t="s">
        <v>1301</v>
      </c>
      <c r="F519" s="50"/>
      <c r="G519" s="39">
        <v>4</v>
      </c>
      <c r="H519" s="39"/>
      <c r="I519" s="39"/>
      <c r="J519" s="39">
        <f t="shared" ref="J519:J529" si="60">G519*400+H519*100+I519</f>
        <v>1600</v>
      </c>
      <c r="K519" s="39">
        <v>400</v>
      </c>
      <c r="L519" s="39">
        <v>120000</v>
      </c>
      <c r="M519" s="50"/>
      <c r="N519" s="39"/>
      <c r="O519" s="39"/>
      <c r="P519" s="39"/>
      <c r="Q519" s="50"/>
      <c r="R519" s="50"/>
      <c r="S519" s="50"/>
      <c r="T519" s="35">
        <f t="shared" si="58"/>
        <v>0</v>
      </c>
      <c r="U519" s="50"/>
      <c r="V519" s="39"/>
      <c r="W519" s="35">
        <f t="shared" si="59"/>
        <v>0</v>
      </c>
      <c r="X519" s="35">
        <f t="shared" si="55"/>
        <v>120000</v>
      </c>
      <c r="Y519" s="50">
        <v>0</v>
      </c>
      <c r="Z519" s="50">
        <v>0</v>
      </c>
      <c r="AA519" s="50">
        <v>120000</v>
      </c>
      <c r="AB519" s="50">
        <v>0.01</v>
      </c>
    </row>
    <row r="520" spans="1:28" s="3" customFormat="1" ht="27.75" customHeight="1" x14ac:dyDescent="0.2">
      <c r="A520" s="50"/>
      <c r="B520" s="184" t="s">
        <v>14</v>
      </c>
      <c r="C520" s="50"/>
      <c r="D520" s="50"/>
      <c r="E520" s="50" t="s">
        <v>1301</v>
      </c>
      <c r="F520" s="50"/>
      <c r="G520" s="39">
        <v>8</v>
      </c>
      <c r="H520" s="39"/>
      <c r="I520" s="39"/>
      <c r="J520" s="39">
        <f t="shared" si="60"/>
        <v>3200</v>
      </c>
      <c r="K520" s="39">
        <v>75</v>
      </c>
      <c r="L520" s="39">
        <v>240000</v>
      </c>
      <c r="M520" s="50"/>
      <c r="N520" s="39"/>
      <c r="O520" s="39"/>
      <c r="P520" s="39"/>
      <c r="Q520" s="50"/>
      <c r="R520" s="50"/>
      <c r="S520" s="50"/>
      <c r="T520" s="35">
        <f t="shared" si="58"/>
        <v>0</v>
      </c>
      <c r="U520" s="50"/>
      <c r="V520" s="39"/>
      <c r="W520" s="35">
        <f t="shared" si="59"/>
        <v>0</v>
      </c>
      <c r="X520" s="35">
        <f t="shared" si="55"/>
        <v>240000</v>
      </c>
      <c r="Y520" s="50">
        <v>0</v>
      </c>
      <c r="Z520" s="50">
        <v>50</v>
      </c>
      <c r="AA520" s="50">
        <v>0</v>
      </c>
      <c r="AB520" s="50">
        <v>0</v>
      </c>
    </row>
    <row r="521" spans="1:28" s="3" customFormat="1" ht="27.75" customHeight="1" x14ac:dyDescent="0.2">
      <c r="A521" s="50"/>
      <c r="B521" s="184" t="s">
        <v>14</v>
      </c>
      <c r="C521" s="50"/>
      <c r="D521" s="50"/>
      <c r="E521" s="50" t="s">
        <v>1301</v>
      </c>
      <c r="F521" s="50"/>
      <c r="G521" s="39">
        <v>4</v>
      </c>
      <c r="H521" s="39"/>
      <c r="I521" s="39"/>
      <c r="J521" s="39">
        <f t="shared" si="60"/>
        <v>1600</v>
      </c>
      <c r="K521" s="39">
        <v>75</v>
      </c>
      <c r="L521" s="39">
        <v>120000</v>
      </c>
      <c r="M521" s="50"/>
      <c r="N521" s="39"/>
      <c r="O521" s="39"/>
      <c r="P521" s="39"/>
      <c r="Q521" s="50"/>
      <c r="R521" s="50"/>
      <c r="S521" s="50"/>
      <c r="T521" s="35">
        <f t="shared" si="58"/>
        <v>0</v>
      </c>
      <c r="U521" s="50"/>
      <c r="V521" s="39"/>
      <c r="W521" s="35">
        <f t="shared" si="59"/>
        <v>0</v>
      </c>
      <c r="X521" s="35">
        <f t="shared" si="55"/>
        <v>120000</v>
      </c>
      <c r="Y521" s="50">
        <v>0</v>
      </c>
      <c r="Z521" s="50">
        <v>50</v>
      </c>
      <c r="AA521" s="50">
        <v>0</v>
      </c>
      <c r="AB521" s="50">
        <v>0</v>
      </c>
    </row>
    <row r="522" spans="1:28" s="3" customFormat="1" ht="27.75" customHeight="1" x14ac:dyDescent="0.2">
      <c r="A522" s="50"/>
      <c r="B522" s="184" t="s">
        <v>14</v>
      </c>
      <c r="C522" s="50"/>
      <c r="D522" s="50"/>
      <c r="E522" s="50" t="s">
        <v>1301</v>
      </c>
      <c r="F522" s="50"/>
      <c r="G522" s="39">
        <v>1</v>
      </c>
      <c r="H522" s="39"/>
      <c r="I522" s="39"/>
      <c r="J522" s="39">
        <f t="shared" si="60"/>
        <v>400</v>
      </c>
      <c r="K522" s="39">
        <v>75</v>
      </c>
      <c r="L522" s="39">
        <v>30000</v>
      </c>
      <c r="M522" s="50"/>
      <c r="N522" s="39"/>
      <c r="O522" s="39"/>
      <c r="P522" s="39"/>
      <c r="Q522" s="50"/>
      <c r="R522" s="50"/>
      <c r="S522" s="50"/>
      <c r="T522" s="35">
        <f t="shared" si="58"/>
        <v>0</v>
      </c>
      <c r="U522" s="50"/>
      <c r="V522" s="39"/>
      <c r="W522" s="35">
        <f t="shared" si="59"/>
        <v>0</v>
      </c>
      <c r="X522" s="35">
        <f t="shared" si="55"/>
        <v>30000</v>
      </c>
      <c r="Y522" s="50">
        <v>0</v>
      </c>
      <c r="Z522" s="50">
        <v>50</v>
      </c>
      <c r="AA522" s="50">
        <v>0</v>
      </c>
      <c r="AB522" s="50">
        <v>0</v>
      </c>
    </row>
    <row r="523" spans="1:28" s="3" customFormat="1" ht="27.75" customHeight="1" x14ac:dyDescent="0.2">
      <c r="A523" s="50"/>
      <c r="B523" s="184" t="s">
        <v>14</v>
      </c>
      <c r="C523" s="50"/>
      <c r="D523" s="50"/>
      <c r="E523" s="50" t="s">
        <v>1301</v>
      </c>
      <c r="F523" s="50"/>
      <c r="G523" s="39"/>
      <c r="H523" s="39">
        <v>1</v>
      </c>
      <c r="I523" s="39"/>
      <c r="J523" s="39">
        <f t="shared" si="60"/>
        <v>100</v>
      </c>
      <c r="K523" s="39">
        <v>430</v>
      </c>
      <c r="L523" s="39">
        <v>43000</v>
      </c>
      <c r="M523" s="50"/>
      <c r="N523" s="39" t="s">
        <v>27</v>
      </c>
      <c r="O523" s="39" t="s">
        <v>16</v>
      </c>
      <c r="P523" s="39"/>
      <c r="Q523" s="50">
        <v>108</v>
      </c>
      <c r="R523" s="50"/>
      <c r="S523" s="50">
        <v>6400</v>
      </c>
      <c r="T523" s="35">
        <f t="shared" si="58"/>
        <v>691200</v>
      </c>
      <c r="U523" s="50">
        <v>33</v>
      </c>
      <c r="V523" s="39">
        <f>T523*85%</f>
        <v>587520</v>
      </c>
      <c r="W523" s="35">
        <f t="shared" si="59"/>
        <v>103680</v>
      </c>
      <c r="X523" s="35">
        <f t="shared" si="55"/>
        <v>146680</v>
      </c>
      <c r="Y523" s="50">
        <v>0</v>
      </c>
      <c r="Z523" s="50">
        <v>50</v>
      </c>
      <c r="AA523" s="50">
        <v>0</v>
      </c>
      <c r="AB523" s="50">
        <v>0</v>
      </c>
    </row>
    <row r="524" spans="1:28" s="3" customFormat="1" ht="27.75" customHeight="1" x14ac:dyDescent="0.2">
      <c r="A524" s="50"/>
      <c r="B524" s="184" t="s">
        <v>14</v>
      </c>
      <c r="C524" s="50"/>
      <c r="D524" s="50"/>
      <c r="E524" s="50" t="s">
        <v>1315</v>
      </c>
      <c r="F524" s="50"/>
      <c r="G524" s="39"/>
      <c r="H524" s="39">
        <v>1</v>
      </c>
      <c r="I524" s="39">
        <v>98</v>
      </c>
      <c r="J524" s="39">
        <f t="shared" si="60"/>
        <v>198</v>
      </c>
      <c r="K524" s="39">
        <v>100</v>
      </c>
      <c r="L524" s="39">
        <v>198000</v>
      </c>
      <c r="M524" s="50"/>
      <c r="N524" s="39"/>
      <c r="O524" s="39"/>
      <c r="P524" s="39"/>
      <c r="Q524" s="50"/>
      <c r="R524" s="50"/>
      <c r="S524" s="50"/>
      <c r="T524" s="35">
        <f t="shared" si="58"/>
        <v>0</v>
      </c>
      <c r="U524" s="50"/>
      <c r="V524" s="39"/>
      <c r="W524" s="35">
        <f t="shared" si="59"/>
        <v>0</v>
      </c>
      <c r="X524" s="35">
        <f t="shared" si="55"/>
        <v>198000</v>
      </c>
      <c r="Y524" s="50">
        <v>0</v>
      </c>
      <c r="Z524" s="50">
        <v>50</v>
      </c>
      <c r="AA524" s="50">
        <v>0</v>
      </c>
      <c r="AB524" s="50">
        <v>0</v>
      </c>
    </row>
    <row r="525" spans="1:28" s="3" customFormat="1" ht="27.75" customHeight="1" x14ac:dyDescent="0.2">
      <c r="A525" s="50"/>
      <c r="B525" s="39" t="s">
        <v>14</v>
      </c>
      <c r="C525" s="50"/>
      <c r="D525" s="50"/>
      <c r="E525" s="50" t="s">
        <v>1266</v>
      </c>
      <c r="F525" s="50"/>
      <c r="G525" s="39">
        <v>3</v>
      </c>
      <c r="H525" s="39">
        <v>2</v>
      </c>
      <c r="I525" s="39">
        <v>10</v>
      </c>
      <c r="J525" s="39">
        <f t="shared" si="60"/>
        <v>1410</v>
      </c>
      <c r="K525" s="39">
        <v>75</v>
      </c>
      <c r="L525" s="39">
        <v>105750</v>
      </c>
      <c r="M525" s="50"/>
      <c r="N525" s="39"/>
      <c r="O525" s="39"/>
      <c r="P525" s="39"/>
      <c r="Q525" s="50"/>
      <c r="R525" s="50"/>
      <c r="S525" s="50"/>
      <c r="T525" s="35">
        <f t="shared" si="58"/>
        <v>0</v>
      </c>
      <c r="U525" s="50"/>
      <c r="V525" s="39"/>
      <c r="W525" s="35">
        <f t="shared" si="59"/>
        <v>0</v>
      </c>
      <c r="X525" s="35">
        <f t="shared" si="55"/>
        <v>105750</v>
      </c>
      <c r="Y525" s="50">
        <v>0</v>
      </c>
      <c r="Z525" s="50">
        <v>50</v>
      </c>
      <c r="AA525" s="50">
        <v>0</v>
      </c>
      <c r="AB525" s="50">
        <v>0</v>
      </c>
    </row>
    <row r="526" spans="1:28" s="3" customFormat="1" ht="27.75" customHeight="1" x14ac:dyDescent="0.2">
      <c r="A526" s="50"/>
      <c r="B526" s="39" t="s">
        <v>14</v>
      </c>
      <c r="C526" s="50"/>
      <c r="D526" s="50"/>
      <c r="E526" s="50" t="s">
        <v>1266</v>
      </c>
      <c r="F526" s="50"/>
      <c r="G526" s="39"/>
      <c r="H526" s="39"/>
      <c r="I526" s="39">
        <v>89</v>
      </c>
      <c r="J526" s="39">
        <f t="shared" si="60"/>
        <v>89</v>
      </c>
      <c r="K526" s="39">
        <v>75</v>
      </c>
      <c r="L526" s="39">
        <v>38270</v>
      </c>
      <c r="M526" s="50"/>
      <c r="N526" s="39"/>
      <c r="O526" s="39"/>
      <c r="P526" s="39"/>
      <c r="Q526" s="50"/>
      <c r="R526" s="50"/>
      <c r="S526" s="50"/>
      <c r="T526" s="35">
        <f t="shared" si="58"/>
        <v>0</v>
      </c>
      <c r="U526" s="50"/>
      <c r="V526" s="39"/>
      <c r="W526" s="35">
        <f t="shared" si="59"/>
        <v>0</v>
      </c>
      <c r="X526" s="35">
        <f t="shared" si="55"/>
        <v>38270</v>
      </c>
      <c r="Y526" s="50">
        <v>0</v>
      </c>
      <c r="Z526" s="50">
        <v>50</v>
      </c>
      <c r="AA526" s="50">
        <v>0</v>
      </c>
      <c r="AB526" s="50">
        <v>0</v>
      </c>
    </row>
    <row r="527" spans="1:28" s="3" customFormat="1" ht="27.75" customHeight="1" x14ac:dyDescent="0.2">
      <c r="A527" s="50"/>
      <c r="B527" s="39" t="s">
        <v>14</v>
      </c>
      <c r="C527" s="50"/>
      <c r="D527" s="50"/>
      <c r="E527" s="50" t="s">
        <v>1351</v>
      </c>
      <c r="F527" s="50"/>
      <c r="G527" s="39">
        <v>9</v>
      </c>
      <c r="H527" s="39">
        <v>1</v>
      </c>
      <c r="I527" s="39">
        <v>31</v>
      </c>
      <c r="J527" s="39">
        <f t="shared" si="60"/>
        <v>3731</v>
      </c>
      <c r="K527" s="39">
        <v>100</v>
      </c>
      <c r="L527" s="39">
        <v>373100</v>
      </c>
      <c r="M527" s="50"/>
      <c r="N527" s="39"/>
      <c r="O527" s="39"/>
      <c r="P527" s="39"/>
      <c r="Q527" s="50"/>
      <c r="R527" s="50"/>
      <c r="S527" s="50"/>
      <c r="T527" s="35">
        <f t="shared" si="58"/>
        <v>0</v>
      </c>
      <c r="U527" s="50"/>
      <c r="V527" s="39"/>
      <c r="W527" s="35">
        <f t="shared" si="59"/>
        <v>0</v>
      </c>
      <c r="X527" s="35">
        <f t="shared" si="55"/>
        <v>373100</v>
      </c>
      <c r="Y527" s="50">
        <v>0</v>
      </c>
      <c r="Z527" s="50">
        <v>50</v>
      </c>
      <c r="AA527" s="50">
        <v>0</v>
      </c>
      <c r="AB527" s="50">
        <v>0</v>
      </c>
    </row>
    <row r="528" spans="1:28" s="3" customFormat="1" ht="27.75" customHeight="1" x14ac:dyDescent="0.2">
      <c r="A528" s="50"/>
      <c r="B528" s="39" t="s">
        <v>14</v>
      </c>
      <c r="C528" s="50"/>
      <c r="D528" s="50"/>
      <c r="E528" s="50" t="s">
        <v>1332</v>
      </c>
      <c r="F528" s="50"/>
      <c r="G528" s="39"/>
      <c r="H528" s="39">
        <v>3</v>
      </c>
      <c r="I528" s="39">
        <v>47</v>
      </c>
      <c r="J528" s="39">
        <f t="shared" si="60"/>
        <v>347</v>
      </c>
      <c r="K528" s="39">
        <v>430</v>
      </c>
      <c r="L528" s="39">
        <v>149210</v>
      </c>
      <c r="M528" s="50"/>
      <c r="N528" s="39" t="s">
        <v>27</v>
      </c>
      <c r="O528" s="39" t="s">
        <v>55</v>
      </c>
      <c r="P528" s="39"/>
      <c r="Q528" s="50">
        <v>214</v>
      </c>
      <c r="R528" s="50"/>
      <c r="S528" s="50">
        <v>6400</v>
      </c>
      <c r="T528" s="35">
        <f t="shared" si="58"/>
        <v>1369600</v>
      </c>
      <c r="U528" s="50">
        <v>18</v>
      </c>
      <c r="V528" s="39">
        <f>T528*26%</f>
        <v>356096</v>
      </c>
      <c r="W528" s="35">
        <f t="shared" si="59"/>
        <v>1013504</v>
      </c>
      <c r="X528" s="35">
        <f t="shared" si="55"/>
        <v>1162714</v>
      </c>
      <c r="Y528" s="50">
        <v>0</v>
      </c>
      <c r="Z528" s="50">
        <v>50</v>
      </c>
      <c r="AA528" s="50">
        <v>0</v>
      </c>
      <c r="AB528" s="50">
        <v>0</v>
      </c>
    </row>
    <row r="529" spans="1:28" s="3" customFormat="1" ht="27.75" customHeight="1" x14ac:dyDescent="0.2">
      <c r="A529" s="50"/>
      <c r="B529" s="39" t="s">
        <v>14</v>
      </c>
      <c r="C529" s="50"/>
      <c r="D529" s="50"/>
      <c r="E529" s="50" t="s">
        <v>1332</v>
      </c>
      <c r="F529" s="50"/>
      <c r="G529" s="39">
        <v>6</v>
      </c>
      <c r="H529" s="39">
        <v>1</v>
      </c>
      <c r="I529" s="39">
        <v>16</v>
      </c>
      <c r="J529" s="39">
        <f t="shared" si="60"/>
        <v>2516</v>
      </c>
      <c r="K529" s="39">
        <v>75</v>
      </c>
      <c r="L529" s="39">
        <v>188700</v>
      </c>
      <c r="M529" s="50"/>
      <c r="N529" s="39"/>
      <c r="O529" s="39"/>
      <c r="P529" s="39"/>
      <c r="Q529" s="50"/>
      <c r="R529" s="50"/>
      <c r="S529" s="50"/>
      <c r="T529" s="35">
        <f t="shared" si="58"/>
        <v>0</v>
      </c>
      <c r="U529" s="50"/>
      <c r="V529" s="39"/>
      <c r="W529" s="35">
        <f t="shared" si="59"/>
        <v>0</v>
      </c>
      <c r="X529" s="35">
        <f t="shared" si="55"/>
        <v>188700</v>
      </c>
      <c r="Y529" s="50">
        <v>0</v>
      </c>
      <c r="Z529" s="50">
        <v>50</v>
      </c>
      <c r="AA529" s="50">
        <v>0</v>
      </c>
      <c r="AB529" s="50">
        <v>0</v>
      </c>
    </row>
    <row r="530" spans="1:28" s="3" customFormat="1" ht="27.75" customHeight="1" x14ac:dyDescent="0.2">
      <c r="A530" s="50"/>
      <c r="B530" s="185"/>
      <c r="C530" s="50"/>
      <c r="D530" s="50"/>
      <c r="E530" s="50"/>
      <c r="F530" s="50"/>
      <c r="G530" s="50"/>
      <c r="H530" s="50"/>
      <c r="I530" s="50"/>
      <c r="J530" s="35"/>
      <c r="K530" s="50"/>
      <c r="L530" s="35"/>
      <c r="M530" s="50"/>
      <c r="N530" s="39"/>
      <c r="O530" s="39"/>
      <c r="P530" s="39"/>
      <c r="Q530" s="50"/>
      <c r="R530" s="50"/>
      <c r="S530" s="50"/>
      <c r="T530" s="35"/>
      <c r="U530" s="50"/>
      <c r="V530" s="39"/>
      <c r="W530" s="35"/>
      <c r="X530" s="35"/>
      <c r="Y530" s="50"/>
      <c r="Z530" s="50"/>
      <c r="AA530" s="50"/>
      <c r="AB530" s="50"/>
    </row>
    <row r="531" spans="1:28" s="3" customFormat="1" ht="27.75" customHeight="1" x14ac:dyDescent="0.2">
      <c r="A531" s="50"/>
      <c r="B531" s="165"/>
      <c r="C531" s="50"/>
      <c r="D531" s="50"/>
      <c r="E531" s="50"/>
      <c r="F531" s="50"/>
      <c r="G531" s="50"/>
      <c r="H531" s="50"/>
      <c r="I531" s="50"/>
      <c r="J531" s="35"/>
      <c r="K531" s="50"/>
      <c r="L531" s="35"/>
      <c r="M531" s="50"/>
      <c r="N531" s="50"/>
      <c r="O531" s="50"/>
      <c r="P531" s="50"/>
      <c r="Q531" s="50"/>
      <c r="R531" s="50"/>
      <c r="S531" s="50"/>
      <c r="T531" s="35"/>
      <c r="U531" s="50"/>
      <c r="V531" s="50"/>
      <c r="W531" s="35"/>
      <c r="X531" s="35"/>
      <c r="Y531" s="50"/>
      <c r="Z531" s="50"/>
      <c r="AA531" s="50"/>
      <c r="AB531" s="50"/>
    </row>
    <row r="532" spans="1:28" s="3" customFormat="1" ht="27.75" customHeight="1" x14ac:dyDescent="0.2">
      <c r="A532" s="50"/>
      <c r="B532" s="125"/>
      <c r="C532" s="50"/>
      <c r="D532" s="50"/>
      <c r="E532" s="50"/>
      <c r="F532" s="50"/>
      <c r="G532" s="50"/>
      <c r="H532" s="50"/>
      <c r="I532" s="50"/>
      <c r="J532" s="35"/>
      <c r="K532" s="50"/>
      <c r="L532" s="35"/>
      <c r="M532" s="50"/>
      <c r="N532" s="50"/>
      <c r="O532" s="50"/>
      <c r="P532" s="50"/>
      <c r="Q532" s="50"/>
      <c r="R532" s="50"/>
      <c r="S532" s="50"/>
      <c r="T532" s="35"/>
      <c r="U532" s="50"/>
      <c r="V532" s="50"/>
      <c r="W532" s="35"/>
      <c r="X532" s="35"/>
      <c r="Y532" s="50"/>
      <c r="Z532" s="50"/>
      <c r="AA532" s="50"/>
      <c r="AB532" s="50"/>
    </row>
    <row r="533" spans="1:28" s="3" customFormat="1" ht="27.75" customHeight="1" x14ac:dyDescent="0.2">
      <c r="A533" s="81"/>
      <c r="B533" s="81"/>
      <c r="C533" s="81"/>
      <c r="D533" s="81"/>
      <c r="E533" s="81"/>
      <c r="F533" s="81"/>
      <c r="G533" s="81"/>
      <c r="H533" s="81"/>
      <c r="I533" s="81"/>
      <c r="J533" s="81"/>
      <c r="K533" s="81"/>
      <c r="L533" s="81"/>
      <c r="M533" s="81"/>
      <c r="N533" s="81"/>
      <c r="O533" s="81"/>
      <c r="P533" s="81"/>
      <c r="Q533" s="81"/>
      <c r="R533" s="81"/>
      <c r="S533" s="81"/>
      <c r="T533" s="81"/>
      <c r="U533" s="81"/>
      <c r="V533" s="81"/>
      <c r="W533" s="81"/>
      <c r="X533" s="81"/>
      <c r="Y533" s="81"/>
      <c r="Z533" s="81"/>
      <c r="AA533" s="81"/>
      <c r="AB533" s="81"/>
    </row>
    <row r="534" spans="1:28" s="3" customFormat="1" ht="27.75" customHeight="1" x14ac:dyDescent="0.25">
      <c r="A534" s="106" t="s">
        <v>17</v>
      </c>
      <c r="B534" s="106"/>
      <c r="C534" s="106"/>
      <c r="D534" s="106" t="s">
        <v>18</v>
      </c>
      <c r="E534" s="106"/>
      <c r="F534" s="106"/>
      <c r="G534" s="106" t="s">
        <v>19</v>
      </c>
      <c r="H534" s="106"/>
      <c r="I534" s="71"/>
      <c r="J534" s="82"/>
      <c r="K534" s="82"/>
      <c r="L534" s="82"/>
      <c r="M534" s="80"/>
      <c r="N534" s="81"/>
      <c r="O534" s="81"/>
      <c r="P534" s="81"/>
      <c r="Q534" s="81"/>
      <c r="R534" s="81"/>
      <c r="S534" s="81"/>
      <c r="T534" s="81"/>
      <c r="U534" s="81"/>
      <c r="V534" s="81"/>
      <c r="W534" s="81"/>
      <c r="X534" s="81"/>
      <c r="Y534" s="81"/>
      <c r="Z534" s="81"/>
      <c r="AA534" s="81"/>
      <c r="AB534" s="81"/>
    </row>
    <row r="535" spans="1:28" s="3" customFormat="1" ht="27.75" customHeight="1" x14ac:dyDescent="0.25">
      <c r="A535" s="106"/>
      <c r="B535" s="106"/>
      <c r="C535" s="106"/>
      <c r="D535" s="106"/>
      <c r="E535" s="106"/>
      <c r="F535" s="106"/>
      <c r="G535" s="106" t="s">
        <v>20</v>
      </c>
      <c r="H535" s="106"/>
      <c r="I535" s="71"/>
      <c r="J535" s="82"/>
      <c r="K535" s="82"/>
      <c r="L535" s="82"/>
      <c r="M535" s="80"/>
      <c r="N535" s="81"/>
      <c r="O535" s="81"/>
      <c r="P535" s="81"/>
      <c r="Q535" s="81"/>
      <c r="R535" s="81"/>
      <c r="S535" s="81"/>
      <c r="T535" s="81"/>
      <c r="U535" s="81"/>
      <c r="V535" s="81"/>
      <c r="W535" s="81"/>
      <c r="X535" s="81"/>
      <c r="Y535" s="81"/>
      <c r="Z535" s="81"/>
      <c r="AA535" s="81"/>
      <c r="AB535" s="81"/>
    </row>
    <row r="536" spans="1:28" s="3" customFormat="1" ht="27.75" customHeight="1" x14ac:dyDescent="0.25">
      <c r="A536" s="106"/>
      <c r="B536" s="106"/>
      <c r="C536" s="106"/>
      <c r="D536" s="106"/>
      <c r="E536" s="106"/>
      <c r="F536" s="106"/>
      <c r="G536" s="106" t="s">
        <v>21</v>
      </c>
      <c r="H536" s="106"/>
      <c r="I536" s="71"/>
      <c r="J536" s="82"/>
      <c r="K536" s="82"/>
      <c r="L536" s="82"/>
      <c r="M536" s="80"/>
      <c r="N536" s="81"/>
      <c r="O536" s="81"/>
      <c r="P536" s="81"/>
      <c r="Q536" s="81"/>
      <c r="R536" s="81"/>
      <c r="S536" s="81"/>
      <c r="T536" s="81"/>
      <c r="U536" s="81"/>
      <c r="V536" s="81"/>
      <c r="W536" s="81"/>
      <c r="X536" s="81"/>
      <c r="Y536" s="81"/>
      <c r="Z536" s="81"/>
      <c r="AA536" s="81"/>
      <c r="AB536" s="81"/>
    </row>
    <row r="537" spans="1:28" s="3" customFormat="1" ht="27.75" customHeight="1" x14ac:dyDescent="0.25">
      <c r="A537" s="106"/>
      <c r="B537" s="106"/>
      <c r="C537" s="106"/>
      <c r="D537" s="106"/>
      <c r="E537" s="106"/>
      <c r="F537" s="106"/>
      <c r="G537" s="106" t="s">
        <v>22</v>
      </c>
      <c r="H537" s="106"/>
      <c r="I537" s="71"/>
      <c r="J537" s="82"/>
      <c r="K537" s="82"/>
      <c r="L537" s="82"/>
      <c r="M537" s="80"/>
      <c r="N537" s="80"/>
      <c r="O537" s="80"/>
      <c r="P537" s="80"/>
      <c r="Q537" s="80"/>
      <c r="R537" s="80"/>
      <c r="S537" s="80"/>
      <c r="T537" s="80"/>
      <c r="U537" s="80"/>
      <c r="V537" s="80"/>
      <c r="W537" s="80"/>
      <c r="X537" s="80"/>
      <c r="Y537" s="80"/>
      <c r="Z537" s="80"/>
      <c r="AA537" s="80"/>
      <c r="AB537" s="80"/>
    </row>
    <row r="538" spans="1:28" s="3" customFormat="1" ht="27.75" customHeight="1" x14ac:dyDescent="0.25">
      <c r="A538" s="106"/>
      <c r="B538" s="106"/>
      <c r="C538" s="106"/>
      <c r="D538" s="106"/>
      <c r="E538" s="106"/>
      <c r="F538" s="106"/>
      <c r="G538" s="106" t="s">
        <v>23</v>
      </c>
      <c r="H538" s="106"/>
      <c r="I538" s="71"/>
      <c r="J538" s="82"/>
      <c r="K538" s="82"/>
      <c r="L538" s="82"/>
      <c r="M538" s="80"/>
      <c r="N538" s="80"/>
      <c r="O538" s="80"/>
      <c r="P538" s="80"/>
      <c r="Q538" s="80"/>
      <c r="R538" s="80"/>
      <c r="S538" s="80"/>
      <c r="T538" s="80"/>
      <c r="U538" s="80"/>
      <c r="V538" s="80"/>
      <c r="W538" s="80"/>
      <c r="X538" s="80"/>
      <c r="Y538" s="80"/>
      <c r="Z538" s="80"/>
      <c r="AA538" s="80"/>
      <c r="AB538" s="80"/>
    </row>
    <row r="539" spans="1:28" s="3" customFormat="1" ht="15" x14ac:dyDescent="0.25">
      <c r="A539" s="105"/>
      <c r="B539" s="105"/>
      <c r="C539" s="105"/>
      <c r="D539" s="105"/>
      <c r="E539" s="105"/>
      <c r="F539" s="105"/>
      <c r="G539" s="105"/>
      <c r="H539" s="105"/>
      <c r="I539" s="80"/>
      <c r="J539" s="80"/>
      <c r="K539" s="80"/>
      <c r="L539" s="80"/>
      <c r="M539" s="80"/>
      <c r="N539" s="80"/>
      <c r="O539" s="80"/>
      <c r="P539" s="80"/>
      <c r="Q539" s="80"/>
      <c r="R539" s="80"/>
      <c r="S539" s="80"/>
      <c r="T539" s="80"/>
      <c r="U539" s="80"/>
      <c r="V539" s="80"/>
      <c r="W539" s="80"/>
      <c r="X539" s="80"/>
      <c r="Y539" s="80"/>
      <c r="Z539" s="80"/>
      <c r="AA539" s="80"/>
      <c r="AB539" s="80"/>
    </row>
    <row r="540" spans="1:28" s="3" customFormat="1" x14ac:dyDescent="0.2">
      <c r="A540" s="80"/>
      <c r="B540" s="80"/>
      <c r="C540" s="80"/>
      <c r="D540" s="80"/>
      <c r="E540" s="80"/>
      <c r="F540" s="80"/>
      <c r="G540" s="80"/>
      <c r="H540" s="80"/>
      <c r="I540" s="80"/>
      <c r="J540" s="80"/>
      <c r="K540" s="80"/>
      <c r="L540" s="80"/>
      <c r="M540" s="80"/>
      <c r="N540" s="80"/>
      <c r="O540" s="80"/>
      <c r="P540" s="80"/>
      <c r="Q540" s="80"/>
      <c r="R540" s="80"/>
      <c r="S540" s="80"/>
      <c r="T540" s="80"/>
      <c r="U540" s="80"/>
      <c r="V540" s="80"/>
      <c r="W540" s="80"/>
      <c r="X540" s="80"/>
      <c r="Y540" s="80"/>
      <c r="Z540" s="80"/>
      <c r="AA540" s="80"/>
      <c r="AB540" s="80"/>
    </row>
    <row r="541" spans="1:28" s="3" customFormat="1" x14ac:dyDescent="0.2">
      <c r="A541" s="80"/>
      <c r="B541" s="80"/>
      <c r="C541" s="80"/>
      <c r="D541" s="80"/>
      <c r="E541" s="80"/>
      <c r="F541" s="80"/>
      <c r="G541" s="80"/>
      <c r="H541" s="80"/>
      <c r="I541" s="80"/>
      <c r="J541" s="80"/>
      <c r="K541" s="80"/>
      <c r="L541" s="80"/>
      <c r="M541" s="80"/>
      <c r="N541" s="80"/>
      <c r="O541" s="80"/>
      <c r="P541" s="80"/>
      <c r="Q541" s="80"/>
      <c r="R541" s="80"/>
      <c r="S541" s="80"/>
      <c r="T541" s="80"/>
      <c r="U541" s="80"/>
      <c r="V541" s="80"/>
      <c r="W541" s="80"/>
      <c r="X541" s="80"/>
      <c r="Y541" s="80"/>
      <c r="Z541" s="80"/>
      <c r="AA541" s="80"/>
      <c r="AB541" s="80"/>
    </row>
    <row r="542" spans="1:28" s="3" customFormat="1" x14ac:dyDescent="0.2">
      <c r="A542" s="80"/>
      <c r="B542" s="80"/>
      <c r="C542" s="80"/>
      <c r="D542" s="80"/>
      <c r="E542" s="80"/>
      <c r="F542" s="80"/>
      <c r="G542" s="80"/>
      <c r="H542" s="80"/>
      <c r="I542" s="80"/>
      <c r="J542" s="80"/>
      <c r="K542" s="80"/>
      <c r="L542" s="80"/>
      <c r="M542" s="80"/>
      <c r="N542" s="80"/>
      <c r="O542" s="80"/>
      <c r="P542" s="80"/>
      <c r="Q542" s="80"/>
      <c r="R542" s="80"/>
      <c r="S542" s="80"/>
      <c r="T542" s="80"/>
      <c r="U542" s="80"/>
      <c r="V542" s="80"/>
      <c r="W542" s="80"/>
      <c r="X542" s="80"/>
      <c r="Y542" s="80"/>
      <c r="Z542" s="80"/>
      <c r="AA542" s="80"/>
      <c r="AB542" s="80"/>
    </row>
    <row r="543" spans="1:28" s="3" customFormat="1" x14ac:dyDescent="0.2">
      <c r="A543" s="80"/>
      <c r="B543" s="80"/>
      <c r="C543" s="80"/>
      <c r="D543" s="80"/>
      <c r="E543" s="80"/>
      <c r="F543" s="80"/>
      <c r="G543" s="80"/>
      <c r="H543" s="80"/>
      <c r="I543" s="80"/>
      <c r="J543" s="80"/>
      <c r="K543" s="80"/>
      <c r="L543" s="80"/>
      <c r="M543" s="80"/>
      <c r="N543" s="80"/>
      <c r="O543" s="80"/>
      <c r="P543" s="80"/>
      <c r="Q543" s="80"/>
      <c r="R543" s="80"/>
      <c r="S543" s="80"/>
      <c r="T543" s="80"/>
      <c r="U543" s="80"/>
      <c r="V543" s="80"/>
      <c r="W543" s="80"/>
      <c r="X543" s="80"/>
      <c r="Y543" s="80"/>
      <c r="Z543" s="80"/>
      <c r="AA543" s="80"/>
      <c r="AB543" s="80"/>
    </row>
    <row r="544" spans="1:28" s="3" customFormat="1" x14ac:dyDescent="0.2">
      <c r="A544" s="80"/>
      <c r="B544" s="80"/>
      <c r="C544" s="80"/>
      <c r="D544" s="80"/>
      <c r="E544" s="80"/>
      <c r="F544" s="80"/>
      <c r="G544" s="80"/>
      <c r="H544" s="80"/>
      <c r="I544" s="80"/>
      <c r="J544" s="80"/>
      <c r="K544" s="80"/>
      <c r="L544" s="80"/>
      <c r="M544" s="80"/>
      <c r="N544" s="80"/>
      <c r="O544" s="80"/>
      <c r="P544" s="80"/>
      <c r="Q544" s="80"/>
      <c r="R544" s="80"/>
      <c r="S544" s="80"/>
      <c r="T544" s="80"/>
      <c r="U544" s="80"/>
      <c r="V544" s="80"/>
      <c r="W544" s="80"/>
      <c r="X544" s="80"/>
      <c r="Y544" s="80"/>
      <c r="Z544" s="80"/>
      <c r="AA544" s="80"/>
      <c r="AB544" s="80"/>
    </row>
  </sheetData>
  <mergeCells count="33">
    <mergeCell ref="W4:W9"/>
    <mergeCell ref="I5:I9"/>
    <mergeCell ref="T4:T9"/>
    <mergeCell ref="G5:G9"/>
    <mergeCell ref="V4:V9"/>
    <mergeCell ref="AB3:AB9"/>
    <mergeCell ref="G4:I4"/>
    <mergeCell ref="J4:J9"/>
    <mergeCell ref="K4:K9"/>
    <mergeCell ref="L4:L9"/>
    <mergeCell ref="M4:M9"/>
    <mergeCell ref="N4:N9"/>
    <mergeCell ref="O4:O9"/>
    <mergeCell ref="P4:P9"/>
    <mergeCell ref="Q4:Q9"/>
    <mergeCell ref="R4:R9"/>
    <mergeCell ref="S4:S9"/>
    <mergeCell ref="K2:S2"/>
    <mergeCell ref="H5:H9"/>
    <mergeCell ref="U4:U9"/>
    <mergeCell ref="Y4:Y9"/>
    <mergeCell ref="A1:AA1"/>
    <mergeCell ref="M3:Y3"/>
    <mergeCell ref="A3:A9"/>
    <mergeCell ref="B3:B9"/>
    <mergeCell ref="C3:C9"/>
    <mergeCell ref="D3:D9"/>
    <mergeCell ref="E3:E9"/>
    <mergeCell ref="F3:F9"/>
    <mergeCell ref="G3:L3"/>
    <mergeCell ref="Z3:Z9"/>
    <mergeCell ref="AA3:AA9"/>
    <mergeCell ref="X4:X9"/>
  </mergeCells>
  <pageMargins left="0.7" right="0.7" top="0.75" bottom="0.75" header="0.3" footer="0.3"/>
  <pageSetup paperSize="9" orientation="portrait" horizontalDpi="180" verticalDpi="18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AB484"/>
  <sheetViews>
    <sheetView zoomScale="82" zoomScaleNormal="82" workbookViewId="0">
      <pane xSplit="15" ySplit="9" topLeftCell="P158" activePane="bottomRight" state="frozenSplit"/>
      <selection pane="topRight" activeCell="P1" sqref="P1"/>
      <selection pane="bottomLeft" activeCell="A17" sqref="A17"/>
      <selection pane="bottomRight" activeCell="E471" sqref="E471"/>
    </sheetView>
  </sheetViews>
  <sheetFormatPr defaultRowHeight="14.25" x14ac:dyDescent="0.2"/>
  <cols>
    <col min="1" max="1" width="5.625" style="11" customWidth="1"/>
    <col min="2" max="2" width="16.375" style="11" customWidth="1"/>
    <col min="3" max="3" width="9" style="11"/>
    <col min="4" max="4" width="5.25" style="11" customWidth="1"/>
    <col min="5" max="5" width="15.875" style="11" customWidth="1"/>
    <col min="6" max="6" width="7.875" style="11" customWidth="1"/>
    <col min="7" max="7" width="5.75" style="11" customWidth="1"/>
    <col min="8" max="8" width="5.25" style="11" customWidth="1"/>
    <col min="9" max="9" width="6.125" style="11" customWidth="1"/>
    <col min="10" max="10" width="9.625" style="11" customWidth="1"/>
    <col min="11" max="11" width="11" style="11" customWidth="1"/>
    <col min="12" max="12" width="12" style="11" customWidth="1"/>
    <col min="13" max="13" width="4.75" style="11" customWidth="1"/>
    <col min="14" max="14" width="12.25" style="11" customWidth="1"/>
    <col min="15" max="15" width="12.625" style="11" customWidth="1"/>
    <col min="16" max="16" width="6.25" style="11" customWidth="1"/>
    <col min="17" max="17" width="11.5" style="11" customWidth="1"/>
    <col min="18" max="18" width="10.375" style="11" customWidth="1"/>
    <col min="19" max="19" width="10.125" style="11" customWidth="1"/>
    <col min="20" max="20" width="11.875" style="11" customWidth="1"/>
    <col min="21" max="21" width="7.125" style="11" customWidth="1"/>
    <col min="22" max="22" width="12" style="11" customWidth="1"/>
    <col min="23" max="23" width="11.875" style="11" customWidth="1"/>
    <col min="24" max="24" width="11.75" style="11" customWidth="1"/>
    <col min="25" max="25" width="10" style="11" customWidth="1"/>
    <col min="26" max="26" width="8.75" style="11" customWidth="1"/>
    <col min="27" max="27" width="8.625" style="11" customWidth="1"/>
    <col min="28" max="28" width="9" style="11"/>
  </cols>
  <sheetData>
    <row r="1" spans="1:28" s="31" customFormat="1" ht="21" x14ac:dyDescent="0.35">
      <c r="A1" s="213" t="s">
        <v>1547</v>
      </c>
      <c r="B1" s="213"/>
      <c r="C1" s="213"/>
      <c r="D1" s="213"/>
      <c r="E1" s="213"/>
      <c r="F1" s="213"/>
      <c r="G1" s="213"/>
      <c r="H1" s="213"/>
      <c r="I1" s="213"/>
      <c r="J1" s="213"/>
      <c r="K1" s="213"/>
      <c r="L1" s="213"/>
      <c r="M1" s="213"/>
      <c r="N1" s="213"/>
      <c r="O1" s="213"/>
      <c r="P1" s="213"/>
      <c r="Q1" s="213"/>
      <c r="R1" s="213"/>
      <c r="S1" s="213"/>
      <c r="T1" s="213"/>
      <c r="U1" s="213"/>
      <c r="V1" s="213"/>
      <c r="W1" s="213"/>
      <c r="X1" s="213"/>
      <c r="Y1" s="213"/>
      <c r="Z1" s="213"/>
      <c r="AA1" s="213"/>
      <c r="AB1" s="56"/>
    </row>
    <row r="2" spans="1:28" s="31" customFormat="1" ht="21" x14ac:dyDescent="0.35">
      <c r="A2" s="6"/>
      <c r="B2" s="6"/>
      <c r="C2" s="6"/>
      <c r="D2" s="6"/>
      <c r="E2" s="6"/>
      <c r="F2" s="6"/>
      <c r="G2" s="6"/>
      <c r="H2" s="6"/>
      <c r="I2" s="6"/>
      <c r="J2" s="6"/>
      <c r="K2" s="246" t="s">
        <v>1548</v>
      </c>
      <c r="L2" s="246"/>
      <c r="M2" s="246"/>
      <c r="N2" s="246"/>
      <c r="O2" s="246"/>
      <c r="P2" s="246"/>
      <c r="Q2" s="246"/>
      <c r="R2" s="246"/>
      <c r="S2" s="246"/>
      <c r="T2" s="6"/>
      <c r="U2" s="6"/>
      <c r="V2" s="6"/>
      <c r="W2" s="6"/>
      <c r="X2" s="6"/>
      <c r="Y2" s="6"/>
      <c r="Z2" s="6"/>
      <c r="AA2" s="6"/>
      <c r="AB2" s="126" t="s">
        <v>1</v>
      </c>
    </row>
    <row r="3" spans="1:28" s="45" customFormat="1" ht="15.75" x14ac:dyDescent="0.25">
      <c r="A3" s="204" t="s">
        <v>3</v>
      </c>
      <c r="B3" s="204" t="s">
        <v>761</v>
      </c>
      <c r="C3" s="204" t="s">
        <v>4</v>
      </c>
      <c r="D3" s="204" t="s">
        <v>762</v>
      </c>
      <c r="E3" s="207" t="s">
        <v>852</v>
      </c>
      <c r="F3" s="207" t="s">
        <v>18</v>
      </c>
      <c r="G3" s="210" t="s">
        <v>0</v>
      </c>
      <c r="H3" s="211"/>
      <c r="I3" s="211"/>
      <c r="J3" s="211"/>
      <c r="K3" s="211"/>
      <c r="L3" s="212"/>
      <c r="M3" s="210" t="s">
        <v>2</v>
      </c>
      <c r="N3" s="211"/>
      <c r="O3" s="211"/>
      <c r="P3" s="211"/>
      <c r="Q3" s="211"/>
      <c r="R3" s="211"/>
      <c r="S3" s="211"/>
      <c r="T3" s="211"/>
      <c r="U3" s="211"/>
      <c r="V3" s="211"/>
      <c r="W3" s="211"/>
      <c r="X3" s="211"/>
      <c r="Y3" s="212"/>
      <c r="Z3" s="207" t="s">
        <v>756</v>
      </c>
      <c r="AA3" s="207" t="s">
        <v>757</v>
      </c>
      <c r="AB3" s="207" t="s">
        <v>857</v>
      </c>
    </row>
    <row r="4" spans="1:28" s="45" customFormat="1" ht="15.75" x14ac:dyDescent="0.25">
      <c r="A4" s="205"/>
      <c r="B4" s="205"/>
      <c r="C4" s="205"/>
      <c r="D4" s="205"/>
      <c r="E4" s="208"/>
      <c r="F4" s="208"/>
      <c r="G4" s="210" t="s">
        <v>7</v>
      </c>
      <c r="H4" s="211"/>
      <c r="I4" s="212"/>
      <c r="J4" s="207" t="s">
        <v>847</v>
      </c>
      <c r="K4" s="207" t="s">
        <v>744</v>
      </c>
      <c r="L4" s="207" t="s">
        <v>853</v>
      </c>
      <c r="M4" s="204" t="s">
        <v>3</v>
      </c>
      <c r="N4" s="207" t="s">
        <v>746</v>
      </c>
      <c r="O4" s="207" t="s">
        <v>747</v>
      </c>
      <c r="P4" s="207" t="s">
        <v>18</v>
      </c>
      <c r="Q4" s="207" t="s">
        <v>854</v>
      </c>
      <c r="R4" s="207" t="s">
        <v>855</v>
      </c>
      <c r="S4" s="207" t="s">
        <v>749</v>
      </c>
      <c r="T4" s="207" t="s">
        <v>750</v>
      </c>
      <c r="U4" s="207" t="s">
        <v>751</v>
      </c>
      <c r="V4" s="207" t="s">
        <v>752</v>
      </c>
      <c r="W4" s="207" t="s">
        <v>753</v>
      </c>
      <c r="X4" s="207" t="s">
        <v>754</v>
      </c>
      <c r="Y4" s="207" t="s">
        <v>856</v>
      </c>
      <c r="Z4" s="208"/>
      <c r="AA4" s="208"/>
      <c r="AB4" s="208"/>
    </row>
    <row r="5" spans="1:28" s="45" customFormat="1" ht="15.75" x14ac:dyDescent="0.25">
      <c r="A5" s="205"/>
      <c r="B5" s="205"/>
      <c r="C5" s="205"/>
      <c r="D5" s="205"/>
      <c r="E5" s="208"/>
      <c r="F5" s="208"/>
      <c r="G5" s="204" t="s">
        <v>9</v>
      </c>
      <c r="H5" s="204" t="s">
        <v>10</v>
      </c>
      <c r="I5" s="204" t="s">
        <v>11</v>
      </c>
      <c r="J5" s="208"/>
      <c r="K5" s="208"/>
      <c r="L5" s="208"/>
      <c r="M5" s="205"/>
      <c r="N5" s="208"/>
      <c r="O5" s="208"/>
      <c r="P5" s="208"/>
      <c r="Q5" s="208"/>
      <c r="R5" s="208"/>
      <c r="S5" s="208"/>
      <c r="T5" s="208"/>
      <c r="U5" s="208"/>
      <c r="V5" s="208"/>
      <c r="W5" s="208"/>
      <c r="X5" s="208"/>
      <c r="Y5" s="208"/>
      <c r="Z5" s="208"/>
      <c r="AA5" s="208"/>
      <c r="AB5" s="208"/>
    </row>
    <row r="6" spans="1:28" s="45" customFormat="1" ht="15.75" x14ac:dyDescent="0.25">
      <c r="A6" s="205"/>
      <c r="B6" s="205"/>
      <c r="C6" s="205"/>
      <c r="D6" s="205"/>
      <c r="E6" s="208"/>
      <c r="F6" s="208"/>
      <c r="G6" s="205"/>
      <c r="H6" s="205"/>
      <c r="I6" s="205"/>
      <c r="J6" s="208"/>
      <c r="K6" s="208"/>
      <c r="L6" s="208"/>
      <c r="M6" s="205"/>
      <c r="N6" s="208"/>
      <c r="O6" s="208"/>
      <c r="P6" s="208"/>
      <c r="Q6" s="208"/>
      <c r="R6" s="208"/>
      <c r="S6" s="208"/>
      <c r="T6" s="208"/>
      <c r="U6" s="208"/>
      <c r="V6" s="208"/>
      <c r="W6" s="208"/>
      <c r="X6" s="208"/>
      <c r="Y6" s="208"/>
      <c r="Z6" s="208"/>
      <c r="AA6" s="208"/>
      <c r="AB6" s="208"/>
    </row>
    <row r="7" spans="1:28" s="45" customFormat="1" ht="15.75" x14ac:dyDescent="0.25">
      <c r="A7" s="205"/>
      <c r="B7" s="205"/>
      <c r="C7" s="205"/>
      <c r="D7" s="205"/>
      <c r="E7" s="208"/>
      <c r="F7" s="208"/>
      <c r="G7" s="205"/>
      <c r="H7" s="205"/>
      <c r="I7" s="205"/>
      <c r="J7" s="208"/>
      <c r="K7" s="208"/>
      <c r="L7" s="208"/>
      <c r="M7" s="205"/>
      <c r="N7" s="208"/>
      <c r="O7" s="208"/>
      <c r="P7" s="208"/>
      <c r="Q7" s="208"/>
      <c r="R7" s="208"/>
      <c r="S7" s="208"/>
      <c r="T7" s="208"/>
      <c r="U7" s="208"/>
      <c r="V7" s="208"/>
      <c r="W7" s="208"/>
      <c r="X7" s="208"/>
      <c r="Y7" s="208"/>
      <c r="Z7" s="208"/>
      <c r="AA7" s="208"/>
      <c r="AB7" s="208"/>
    </row>
    <row r="8" spans="1:28" s="45" customFormat="1" ht="15.75" x14ac:dyDescent="0.25">
      <c r="A8" s="205"/>
      <c r="B8" s="205"/>
      <c r="C8" s="205"/>
      <c r="D8" s="205"/>
      <c r="E8" s="208"/>
      <c r="F8" s="208"/>
      <c r="G8" s="205"/>
      <c r="H8" s="205"/>
      <c r="I8" s="205"/>
      <c r="J8" s="208"/>
      <c r="K8" s="208"/>
      <c r="L8" s="208"/>
      <c r="M8" s="205"/>
      <c r="N8" s="208"/>
      <c r="O8" s="208"/>
      <c r="P8" s="208"/>
      <c r="Q8" s="208"/>
      <c r="R8" s="208"/>
      <c r="S8" s="208"/>
      <c r="T8" s="208"/>
      <c r="U8" s="208"/>
      <c r="V8" s="208"/>
      <c r="W8" s="208"/>
      <c r="X8" s="208"/>
      <c r="Y8" s="208"/>
      <c r="Z8" s="208"/>
      <c r="AA8" s="208"/>
      <c r="AB8" s="208"/>
    </row>
    <row r="9" spans="1:28" s="45" customFormat="1" ht="15.75" x14ac:dyDescent="0.25">
      <c r="A9" s="206"/>
      <c r="B9" s="206"/>
      <c r="C9" s="206"/>
      <c r="D9" s="206"/>
      <c r="E9" s="209"/>
      <c r="F9" s="209"/>
      <c r="G9" s="206"/>
      <c r="H9" s="206"/>
      <c r="I9" s="206"/>
      <c r="J9" s="209"/>
      <c r="K9" s="209"/>
      <c r="L9" s="209"/>
      <c r="M9" s="206"/>
      <c r="N9" s="209"/>
      <c r="O9" s="209"/>
      <c r="P9" s="209"/>
      <c r="Q9" s="209"/>
      <c r="R9" s="209"/>
      <c r="S9" s="209"/>
      <c r="T9" s="209"/>
      <c r="U9" s="209"/>
      <c r="V9" s="209"/>
      <c r="W9" s="209"/>
      <c r="X9" s="209"/>
      <c r="Y9" s="209"/>
      <c r="Z9" s="209"/>
      <c r="AA9" s="209"/>
      <c r="AB9" s="209"/>
    </row>
    <row r="10" spans="1:28" s="127" customFormat="1" ht="27" customHeight="1" x14ac:dyDescent="0.3">
      <c r="A10" s="129">
        <v>1</v>
      </c>
      <c r="B10" s="129" t="s">
        <v>14</v>
      </c>
      <c r="C10" s="129">
        <v>245</v>
      </c>
      <c r="D10" s="129">
        <v>31</v>
      </c>
      <c r="E10" s="129" t="s">
        <v>1388</v>
      </c>
      <c r="F10" s="129">
        <v>2</v>
      </c>
      <c r="G10" s="129"/>
      <c r="H10" s="129"/>
      <c r="I10" s="129">
        <v>92</v>
      </c>
      <c r="J10" s="130">
        <f t="shared" ref="J10:J57" si="0">G10*400+H10*100+I10</f>
        <v>92</v>
      </c>
      <c r="K10" s="130">
        <v>430</v>
      </c>
      <c r="L10" s="130">
        <f t="shared" ref="L10:L57" si="1">J10*K10</f>
        <v>39560</v>
      </c>
      <c r="M10" s="130">
        <v>2</v>
      </c>
      <c r="N10" s="130" t="s">
        <v>27</v>
      </c>
      <c r="O10" s="130" t="s">
        <v>16</v>
      </c>
      <c r="P10" s="130">
        <v>2</v>
      </c>
      <c r="Q10" s="130">
        <v>108</v>
      </c>
      <c r="R10" s="130"/>
      <c r="S10" s="130">
        <v>6400</v>
      </c>
      <c r="T10" s="130">
        <f t="shared" ref="T10:T57" si="2">Q10*S10</f>
        <v>691200</v>
      </c>
      <c r="U10" s="130">
        <v>20</v>
      </c>
      <c r="V10" s="130">
        <f>T10*75%</f>
        <v>518400</v>
      </c>
      <c r="W10" s="130">
        <f t="shared" ref="W10:W57" si="3">T10-V10</f>
        <v>172800</v>
      </c>
      <c r="X10" s="130">
        <f t="shared" ref="X10:X57" si="4">L10+W10</f>
        <v>212360</v>
      </c>
      <c r="Y10" s="130">
        <v>0</v>
      </c>
      <c r="Z10" s="130">
        <v>50</v>
      </c>
      <c r="AA10" s="130">
        <v>0</v>
      </c>
      <c r="AB10" s="130">
        <v>0</v>
      </c>
    </row>
    <row r="11" spans="1:28" s="127" customFormat="1" ht="27" customHeight="1" x14ac:dyDescent="0.3">
      <c r="A11" s="129">
        <v>2</v>
      </c>
      <c r="B11" s="129" t="s">
        <v>14</v>
      </c>
      <c r="C11" s="129"/>
      <c r="D11" s="129"/>
      <c r="E11" s="129" t="s">
        <v>1389</v>
      </c>
      <c r="F11" s="129">
        <v>2</v>
      </c>
      <c r="G11" s="129"/>
      <c r="H11" s="129"/>
      <c r="I11" s="129"/>
      <c r="J11" s="130">
        <f t="shared" si="0"/>
        <v>0</v>
      </c>
      <c r="K11" s="129"/>
      <c r="L11" s="130">
        <f t="shared" si="1"/>
        <v>0</v>
      </c>
      <c r="M11" s="129">
        <v>2</v>
      </c>
      <c r="N11" s="129" t="s">
        <v>27</v>
      </c>
      <c r="O11" s="129" t="s">
        <v>16</v>
      </c>
      <c r="P11" s="129">
        <v>2</v>
      </c>
      <c r="Q11" s="129">
        <v>108</v>
      </c>
      <c r="R11" s="129"/>
      <c r="S11" s="129">
        <v>6400</v>
      </c>
      <c r="T11" s="130">
        <f t="shared" si="2"/>
        <v>691200</v>
      </c>
      <c r="U11" s="129">
        <v>30</v>
      </c>
      <c r="V11" s="130">
        <f>T11*85%</f>
        <v>587520</v>
      </c>
      <c r="W11" s="130">
        <f t="shared" si="3"/>
        <v>103680</v>
      </c>
      <c r="X11" s="130">
        <f t="shared" si="4"/>
        <v>103680</v>
      </c>
      <c r="Y11" s="129">
        <v>0</v>
      </c>
      <c r="Z11" s="129">
        <v>50</v>
      </c>
      <c r="AA11" s="129">
        <v>0</v>
      </c>
      <c r="AB11" s="129">
        <v>0</v>
      </c>
    </row>
    <row r="12" spans="1:28" s="127" customFormat="1" ht="27" customHeight="1" x14ac:dyDescent="0.3">
      <c r="A12" s="129">
        <v>3</v>
      </c>
      <c r="B12" s="129" t="s">
        <v>14</v>
      </c>
      <c r="C12" s="129">
        <v>2464</v>
      </c>
      <c r="D12" s="129">
        <v>467</v>
      </c>
      <c r="E12" s="129" t="s">
        <v>1389</v>
      </c>
      <c r="F12" s="129">
        <v>1</v>
      </c>
      <c r="G12" s="129">
        <v>10</v>
      </c>
      <c r="H12" s="129">
        <v>2</v>
      </c>
      <c r="I12" s="129">
        <v>96</v>
      </c>
      <c r="J12" s="130">
        <f t="shared" si="0"/>
        <v>4296</v>
      </c>
      <c r="K12" s="129">
        <v>100</v>
      </c>
      <c r="L12" s="130">
        <f t="shared" si="1"/>
        <v>429600</v>
      </c>
      <c r="M12" s="129">
        <v>1</v>
      </c>
      <c r="N12" s="129"/>
      <c r="O12" s="129"/>
      <c r="P12" s="129"/>
      <c r="Q12" s="129"/>
      <c r="R12" s="129"/>
      <c r="S12" s="129"/>
      <c r="T12" s="130">
        <f t="shared" si="2"/>
        <v>0</v>
      </c>
      <c r="U12" s="129"/>
      <c r="V12" s="129"/>
      <c r="W12" s="130">
        <f t="shared" si="3"/>
        <v>0</v>
      </c>
      <c r="X12" s="130">
        <f t="shared" si="4"/>
        <v>429600</v>
      </c>
      <c r="Y12" s="129">
        <v>0</v>
      </c>
      <c r="Z12" s="129">
        <v>50</v>
      </c>
      <c r="AA12" s="129">
        <v>0</v>
      </c>
      <c r="AB12" s="129">
        <v>0</v>
      </c>
    </row>
    <row r="13" spans="1:28" s="127" customFormat="1" ht="27" customHeight="1" x14ac:dyDescent="0.3">
      <c r="A13" s="129">
        <v>4</v>
      </c>
      <c r="B13" s="129" t="s">
        <v>45</v>
      </c>
      <c r="C13" s="129">
        <v>1127</v>
      </c>
      <c r="D13" s="129">
        <v>357</v>
      </c>
      <c r="E13" s="129" t="s">
        <v>1390</v>
      </c>
      <c r="F13" s="129">
        <v>2</v>
      </c>
      <c r="G13" s="129"/>
      <c r="H13" s="129"/>
      <c r="I13" s="129">
        <v>60</v>
      </c>
      <c r="J13" s="130">
        <f t="shared" si="0"/>
        <v>60</v>
      </c>
      <c r="K13" s="129">
        <v>430</v>
      </c>
      <c r="L13" s="130">
        <f t="shared" si="1"/>
        <v>25800</v>
      </c>
      <c r="M13" s="129">
        <v>2</v>
      </c>
      <c r="N13" s="129" t="s">
        <v>27</v>
      </c>
      <c r="O13" s="129" t="s">
        <v>16</v>
      </c>
      <c r="P13" s="129">
        <v>2</v>
      </c>
      <c r="Q13" s="129">
        <v>102</v>
      </c>
      <c r="R13" s="129"/>
      <c r="S13" s="129">
        <v>6400</v>
      </c>
      <c r="T13" s="130">
        <f t="shared" si="2"/>
        <v>652800</v>
      </c>
      <c r="U13" s="129">
        <v>20</v>
      </c>
      <c r="V13" s="130">
        <f>T13*75%</f>
        <v>489600</v>
      </c>
      <c r="W13" s="130">
        <f t="shared" si="3"/>
        <v>163200</v>
      </c>
      <c r="X13" s="130">
        <f t="shared" si="4"/>
        <v>189000</v>
      </c>
      <c r="Y13" s="129">
        <v>0</v>
      </c>
      <c r="Z13" s="129">
        <v>0</v>
      </c>
      <c r="AA13" s="129">
        <v>189000</v>
      </c>
      <c r="AB13" s="129">
        <v>0.01</v>
      </c>
    </row>
    <row r="14" spans="1:28" s="127" customFormat="1" ht="27" customHeight="1" x14ac:dyDescent="0.3">
      <c r="A14" s="129">
        <v>5</v>
      </c>
      <c r="B14" s="129" t="s">
        <v>14</v>
      </c>
      <c r="C14" s="129">
        <v>5475</v>
      </c>
      <c r="D14" s="129">
        <v>59</v>
      </c>
      <c r="E14" s="129" t="s">
        <v>1390</v>
      </c>
      <c r="F14" s="129">
        <v>1</v>
      </c>
      <c r="G14" s="129"/>
      <c r="H14" s="129"/>
      <c r="I14" s="129">
        <v>91</v>
      </c>
      <c r="J14" s="130">
        <f t="shared" si="0"/>
        <v>91</v>
      </c>
      <c r="K14" s="129">
        <v>430</v>
      </c>
      <c r="L14" s="130">
        <f t="shared" si="1"/>
        <v>39130</v>
      </c>
      <c r="M14" s="129">
        <v>1</v>
      </c>
      <c r="N14" s="129"/>
      <c r="O14" s="129"/>
      <c r="P14" s="129"/>
      <c r="Q14" s="129"/>
      <c r="R14" s="129"/>
      <c r="S14" s="129"/>
      <c r="T14" s="130">
        <f t="shared" si="2"/>
        <v>0</v>
      </c>
      <c r="U14" s="129"/>
      <c r="V14" s="129"/>
      <c r="W14" s="130">
        <f t="shared" si="3"/>
        <v>0</v>
      </c>
      <c r="X14" s="130">
        <f t="shared" si="4"/>
        <v>39130</v>
      </c>
      <c r="Y14" s="129">
        <v>0</v>
      </c>
      <c r="Z14" s="129">
        <v>50</v>
      </c>
      <c r="AA14" s="129">
        <v>0</v>
      </c>
      <c r="AB14" s="129">
        <v>0</v>
      </c>
    </row>
    <row r="15" spans="1:28" s="127" customFormat="1" ht="27" customHeight="1" x14ac:dyDescent="0.3">
      <c r="A15" s="129">
        <v>6</v>
      </c>
      <c r="B15" s="129" t="s">
        <v>14</v>
      </c>
      <c r="C15" s="129">
        <v>5830</v>
      </c>
      <c r="D15" s="129">
        <v>149</v>
      </c>
      <c r="E15" s="129" t="s">
        <v>1390</v>
      </c>
      <c r="F15" s="129">
        <v>1</v>
      </c>
      <c r="G15" s="129">
        <v>6</v>
      </c>
      <c r="H15" s="129">
        <v>2</v>
      </c>
      <c r="I15" s="129">
        <v>70</v>
      </c>
      <c r="J15" s="130">
        <f t="shared" si="0"/>
        <v>2670</v>
      </c>
      <c r="K15" s="129">
        <v>75</v>
      </c>
      <c r="L15" s="130">
        <f t="shared" si="1"/>
        <v>200250</v>
      </c>
      <c r="M15" s="129">
        <v>1</v>
      </c>
      <c r="N15" s="129"/>
      <c r="O15" s="129"/>
      <c r="P15" s="129"/>
      <c r="Q15" s="129"/>
      <c r="R15" s="129"/>
      <c r="S15" s="129"/>
      <c r="T15" s="130">
        <f t="shared" si="2"/>
        <v>0</v>
      </c>
      <c r="U15" s="129"/>
      <c r="V15" s="129"/>
      <c r="W15" s="130">
        <f t="shared" si="3"/>
        <v>0</v>
      </c>
      <c r="X15" s="130">
        <f t="shared" si="4"/>
        <v>200250</v>
      </c>
      <c r="Y15" s="129">
        <v>0</v>
      </c>
      <c r="Z15" s="129">
        <v>50</v>
      </c>
      <c r="AA15" s="129">
        <v>0</v>
      </c>
      <c r="AB15" s="129">
        <v>0</v>
      </c>
    </row>
    <row r="16" spans="1:28" s="127" customFormat="1" ht="27" customHeight="1" x14ac:dyDescent="0.3">
      <c r="A16" s="129">
        <v>7</v>
      </c>
      <c r="B16" s="129" t="s">
        <v>14</v>
      </c>
      <c r="C16" s="129">
        <v>4577</v>
      </c>
      <c r="D16" s="129">
        <v>172</v>
      </c>
      <c r="E16" s="129" t="s">
        <v>1390</v>
      </c>
      <c r="F16" s="129">
        <v>1</v>
      </c>
      <c r="G16" s="129"/>
      <c r="H16" s="129"/>
      <c r="I16" s="129">
        <v>29</v>
      </c>
      <c r="J16" s="130">
        <f t="shared" si="0"/>
        <v>29</v>
      </c>
      <c r="K16" s="129">
        <v>75</v>
      </c>
      <c r="L16" s="130">
        <f t="shared" si="1"/>
        <v>2175</v>
      </c>
      <c r="M16" s="129">
        <v>1</v>
      </c>
      <c r="N16" s="129"/>
      <c r="O16" s="129"/>
      <c r="P16" s="129"/>
      <c r="Q16" s="129"/>
      <c r="R16" s="129"/>
      <c r="S16" s="129"/>
      <c r="T16" s="130">
        <f t="shared" si="2"/>
        <v>0</v>
      </c>
      <c r="U16" s="129"/>
      <c r="V16" s="129"/>
      <c r="W16" s="130">
        <f t="shared" si="3"/>
        <v>0</v>
      </c>
      <c r="X16" s="130">
        <f t="shared" si="4"/>
        <v>2175</v>
      </c>
      <c r="Y16" s="129">
        <v>0</v>
      </c>
      <c r="Z16" s="129">
        <v>50</v>
      </c>
      <c r="AA16" s="129">
        <v>0</v>
      </c>
      <c r="AB16" s="129">
        <v>0</v>
      </c>
    </row>
    <row r="17" spans="1:28" s="127" customFormat="1" ht="27" customHeight="1" x14ac:dyDescent="0.3">
      <c r="A17" s="129">
        <v>8</v>
      </c>
      <c r="B17" s="129" t="s">
        <v>14</v>
      </c>
      <c r="C17" s="129">
        <v>4580</v>
      </c>
      <c r="D17" s="129">
        <v>14</v>
      </c>
      <c r="E17" s="129" t="s">
        <v>1390</v>
      </c>
      <c r="F17" s="129">
        <v>1</v>
      </c>
      <c r="G17" s="129">
        <v>6</v>
      </c>
      <c r="H17" s="129"/>
      <c r="I17" s="129"/>
      <c r="J17" s="130">
        <f t="shared" si="0"/>
        <v>2400</v>
      </c>
      <c r="K17" s="129">
        <v>75</v>
      </c>
      <c r="L17" s="130">
        <f t="shared" si="1"/>
        <v>180000</v>
      </c>
      <c r="M17" s="129">
        <v>1</v>
      </c>
      <c r="N17" s="129"/>
      <c r="O17" s="129"/>
      <c r="P17" s="129"/>
      <c r="Q17" s="129"/>
      <c r="R17" s="129"/>
      <c r="S17" s="129"/>
      <c r="T17" s="130">
        <f t="shared" si="2"/>
        <v>0</v>
      </c>
      <c r="U17" s="129"/>
      <c r="V17" s="129"/>
      <c r="W17" s="130">
        <f t="shared" si="3"/>
        <v>0</v>
      </c>
      <c r="X17" s="130">
        <f t="shared" si="4"/>
        <v>180000</v>
      </c>
      <c r="Y17" s="129">
        <v>0</v>
      </c>
      <c r="Z17" s="129">
        <v>50</v>
      </c>
      <c r="AA17" s="129">
        <v>0</v>
      </c>
      <c r="AB17" s="129">
        <v>0</v>
      </c>
    </row>
    <row r="18" spans="1:28" s="127" customFormat="1" ht="27" customHeight="1" x14ac:dyDescent="0.3">
      <c r="A18" s="129">
        <v>9</v>
      </c>
      <c r="B18" s="129" t="s">
        <v>14</v>
      </c>
      <c r="C18" s="129">
        <v>2768</v>
      </c>
      <c r="D18" s="129">
        <v>50</v>
      </c>
      <c r="E18" s="129" t="s">
        <v>1390</v>
      </c>
      <c r="F18" s="129">
        <v>1</v>
      </c>
      <c r="G18" s="129">
        <v>13</v>
      </c>
      <c r="H18" s="129">
        <v>2</v>
      </c>
      <c r="I18" s="129">
        <v>13</v>
      </c>
      <c r="J18" s="130">
        <f t="shared" si="0"/>
        <v>5413</v>
      </c>
      <c r="K18" s="129">
        <v>100</v>
      </c>
      <c r="L18" s="130">
        <f t="shared" si="1"/>
        <v>541300</v>
      </c>
      <c r="M18" s="129">
        <v>1</v>
      </c>
      <c r="N18" s="129"/>
      <c r="O18" s="129"/>
      <c r="P18" s="129"/>
      <c r="Q18" s="129"/>
      <c r="R18" s="129"/>
      <c r="S18" s="129"/>
      <c r="T18" s="130">
        <f t="shared" si="2"/>
        <v>0</v>
      </c>
      <c r="U18" s="129"/>
      <c r="V18" s="129"/>
      <c r="W18" s="130">
        <f t="shared" si="3"/>
        <v>0</v>
      </c>
      <c r="X18" s="130">
        <f t="shared" si="4"/>
        <v>541300</v>
      </c>
      <c r="Y18" s="129">
        <v>0</v>
      </c>
      <c r="Z18" s="129">
        <v>50</v>
      </c>
      <c r="AA18" s="129">
        <v>0</v>
      </c>
      <c r="AB18" s="129">
        <v>0</v>
      </c>
    </row>
    <row r="19" spans="1:28" s="127" customFormat="1" ht="27" customHeight="1" x14ac:dyDescent="0.3">
      <c r="A19" s="129">
        <v>10</v>
      </c>
      <c r="B19" s="129" t="s">
        <v>52</v>
      </c>
      <c r="C19" s="129"/>
      <c r="D19" s="129"/>
      <c r="E19" s="129" t="s">
        <v>1390</v>
      </c>
      <c r="F19" s="129">
        <v>1</v>
      </c>
      <c r="G19" s="129">
        <v>12</v>
      </c>
      <c r="H19" s="129"/>
      <c r="I19" s="129">
        <v>20</v>
      </c>
      <c r="J19" s="130">
        <f t="shared" si="0"/>
        <v>4820</v>
      </c>
      <c r="K19" s="129">
        <v>75</v>
      </c>
      <c r="L19" s="130">
        <f t="shared" si="1"/>
        <v>361500</v>
      </c>
      <c r="M19" s="129">
        <v>1</v>
      </c>
      <c r="N19" s="129"/>
      <c r="O19" s="129"/>
      <c r="P19" s="129"/>
      <c r="Q19" s="129"/>
      <c r="R19" s="129"/>
      <c r="S19" s="129"/>
      <c r="T19" s="130">
        <f t="shared" si="2"/>
        <v>0</v>
      </c>
      <c r="U19" s="129"/>
      <c r="V19" s="129"/>
      <c r="W19" s="130">
        <f t="shared" si="3"/>
        <v>0</v>
      </c>
      <c r="X19" s="130">
        <f t="shared" si="4"/>
        <v>361500</v>
      </c>
      <c r="Y19" s="129">
        <v>0</v>
      </c>
      <c r="Z19" s="129">
        <v>0</v>
      </c>
      <c r="AA19" s="129">
        <v>361500</v>
      </c>
      <c r="AB19" s="129">
        <v>0.01</v>
      </c>
    </row>
    <row r="20" spans="1:28" s="127" customFormat="1" ht="27" customHeight="1" x14ac:dyDescent="0.3">
      <c r="A20" s="129">
        <v>11</v>
      </c>
      <c r="B20" s="129" t="s">
        <v>14</v>
      </c>
      <c r="C20" s="129">
        <v>239</v>
      </c>
      <c r="D20" s="129">
        <v>24</v>
      </c>
      <c r="E20" s="129" t="s">
        <v>1391</v>
      </c>
      <c r="F20" s="129">
        <v>2</v>
      </c>
      <c r="G20" s="129"/>
      <c r="H20" s="129"/>
      <c r="I20" s="129">
        <v>51</v>
      </c>
      <c r="J20" s="130">
        <f t="shared" si="0"/>
        <v>51</v>
      </c>
      <c r="K20" s="129">
        <v>430</v>
      </c>
      <c r="L20" s="130">
        <f t="shared" si="1"/>
        <v>21930</v>
      </c>
      <c r="M20" s="129">
        <v>2</v>
      </c>
      <c r="N20" s="129" t="s">
        <v>27</v>
      </c>
      <c r="O20" s="129" t="s">
        <v>239</v>
      </c>
      <c r="P20" s="129">
        <v>2</v>
      </c>
      <c r="Q20" s="129">
        <v>36</v>
      </c>
      <c r="R20" s="129"/>
      <c r="S20" s="129">
        <v>6400</v>
      </c>
      <c r="T20" s="130">
        <f t="shared" si="2"/>
        <v>230400</v>
      </c>
      <c r="U20" s="129">
        <v>10</v>
      </c>
      <c r="V20" s="130">
        <f>T20*40%</f>
        <v>92160</v>
      </c>
      <c r="W20" s="130">
        <f t="shared" si="3"/>
        <v>138240</v>
      </c>
      <c r="X20" s="130">
        <f t="shared" si="4"/>
        <v>160170</v>
      </c>
      <c r="Y20" s="129">
        <v>0</v>
      </c>
      <c r="Z20" s="129">
        <v>50</v>
      </c>
      <c r="AA20" s="129">
        <v>0</v>
      </c>
      <c r="AB20" s="129">
        <v>0</v>
      </c>
    </row>
    <row r="21" spans="1:28" s="127" customFormat="1" ht="27" customHeight="1" x14ac:dyDescent="0.3">
      <c r="A21" s="129">
        <v>12</v>
      </c>
      <c r="B21" s="129" t="s">
        <v>14</v>
      </c>
      <c r="C21" s="129">
        <v>5240</v>
      </c>
      <c r="D21" s="129">
        <v>343</v>
      </c>
      <c r="E21" s="129" t="s">
        <v>1391</v>
      </c>
      <c r="F21" s="129">
        <v>1</v>
      </c>
      <c r="G21" s="129">
        <v>6</v>
      </c>
      <c r="H21" s="129">
        <v>3</v>
      </c>
      <c r="I21" s="129">
        <v>62</v>
      </c>
      <c r="J21" s="130">
        <f t="shared" si="0"/>
        <v>2762</v>
      </c>
      <c r="K21" s="129">
        <v>75</v>
      </c>
      <c r="L21" s="130">
        <f t="shared" si="1"/>
        <v>207150</v>
      </c>
      <c r="M21" s="129">
        <v>1</v>
      </c>
      <c r="N21" s="129"/>
      <c r="O21" s="129"/>
      <c r="P21" s="129"/>
      <c r="Q21" s="129"/>
      <c r="R21" s="129"/>
      <c r="S21" s="129"/>
      <c r="T21" s="130">
        <f t="shared" si="2"/>
        <v>0</v>
      </c>
      <c r="U21" s="129"/>
      <c r="V21" s="129"/>
      <c r="W21" s="130">
        <f t="shared" si="3"/>
        <v>0</v>
      </c>
      <c r="X21" s="130">
        <f t="shared" si="4"/>
        <v>207150</v>
      </c>
      <c r="Y21" s="129">
        <v>0</v>
      </c>
      <c r="Z21" s="129">
        <v>50</v>
      </c>
      <c r="AA21" s="129">
        <v>0</v>
      </c>
      <c r="AB21" s="129">
        <v>0</v>
      </c>
    </row>
    <row r="22" spans="1:28" s="127" customFormat="1" ht="27" customHeight="1" x14ac:dyDescent="0.3">
      <c r="A22" s="129">
        <v>13</v>
      </c>
      <c r="B22" s="129" t="s">
        <v>14</v>
      </c>
      <c r="C22" s="129"/>
      <c r="D22" s="129"/>
      <c r="E22" s="129" t="s">
        <v>1392</v>
      </c>
      <c r="F22" s="129">
        <v>2</v>
      </c>
      <c r="G22" s="129"/>
      <c r="H22" s="129"/>
      <c r="I22" s="129"/>
      <c r="J22" s="130">
        <f t="shared" si="0"/>
        <v>0</v>
      </c>
      <c r="K22" s="129"/>
      <c r="L22" s="130">
        <f t="shared" si="1"/>
        <v>0</v>
      </c>
      <c r="M22" s="129">
        <v>2</v>
      </c>
      <c r="N22" s="129" t="s">
        <v>27</v>
      </c>
      <c r="O22" s="129" t="s">
        <v>16</v>
      </c>
      <c r="P22" s="129">
        <v>2</v>
      </c>
      <c r="Q22" s="129">
        <v>153</v>
      </c>
      <c r="R22" s="129"/>
      <c r="S22" s="129">
        <v>6400</v>
      </c>
      <c r="T22" s="130">
        <f t="shared" si="2"/>
        <v>979200</v>
      </c>
      <c r="U22" s="129">
        <v>10</v>
      </c>
      <c r="V22" s="130">
        <f>T22*30%</f>
        <v>293760</v>
      </c>
      <c r="W22" s="130">
        <f t="shared" si="3"/>
        <v>685440</v>
      </c>
      <c r="X22" s="130">
        <f t="shared" si="4"/>
        <v>685440</v>
      </c>
      <c r="Y22" s="129">
        <v>0</v>
      </c>
      <c r="Z22" s="129">
        <v>50</v>
      </c>
      <c r="AA22" s="129">
        <v>0</v>
      </c>
      <c r="AB22" s="129">
        <v>0</v>
      </c>
    </row>
    <row r="23" spans="1:28" s="127" customFormat="1" ht="27" customHeight="1" x14ac:dyDescent="0.3">
      <c r="A23" s="129">
        <v>14</v>
      </c>
      <c r="B23" s="129" t="s">
        <v>14</v>
      </c>
      <c r="C23" s="129">
        <v>2309</v>
      </c>
      <c r="D23" s="129">
        <v>240</v>
      </c>
      <c r="E23" s="129" t="s">
        <v>1393</v>
      </c>
      <c r="F23" s="129">
        <v>1</v>
      </c>
      <c r="G23" s="129">
        <v>4</v>
      </c>
      <c r="H23" s="129"/>
      <c r="I23" s="129">
        <v>70</v>
      </c>
      <c r="J23" s="130">
        <f t="shared" si="0"/>
        <v>1670</v>
      </c>
      <c r="K23" s="129">
        <v>100</v>
      </c>
      <c r="L23" s="130">
        <f t="shared" si="1"/>
        <v>167000</v>
      </c>
      <c r="M23" s="129">
        <v>1</v>
      </c>
      <c r="N23" s="129"/>
      <c r="O23" s="129"/>
      <c r="P23" s="129"/>
      <c r="Q23" s="129"/>
      <c r="R23" s="129"/>
      <c r="S23" s="129"/>
      <c r="T23" s="130">
        <f t="shared" si="2"/>
        <v>0</v>
      </c>
      <c r="U23" s="129"/>
      <c r="V23" s="129"/>
      <c r="W23" s="130">
        <f t="shared" si="3"/>
        <v>0</v>
      </c>
      <c r="X23" s="130">
        <f t="shared" si="4"/>
        <v>167000</v>
      </c>
      <c r="Y23" s="129">
        <v>0</v>
      </c>
      <c r="Z23" s="129">
        <v>50</v>
      </c>
      <c r="AA23" s="129">
        <v>0</v>
      </c>
      <c r="AB23" s="129">
        <v>0</v>
      </c>
    </row>
    <row r="24" spans="1:28" s="127" customFormat="1" ht="27" customHeight="1" x14ac:dyDescent="0.3">
      <c r="A24" s="129">
        <v>15</v>
      </c>
      <c r="B24" s="129" t="s">
        <v>14</v>
      </c>
      <c r="C24" s="129">
        <v>2310</v>
      </c>
      <c r="D24" s="129">
        <v>241</v>
      </c>
      <c r="E24" s="129" t="s">
        <v>1393</v>
      </c>
      <c r="F24" s="129">
        <v>1</v>
      </c>
      <c r="G24" s="129">
        <v>6</v>
      </c>
      <c r="H24" s="129">
        <v>2</v>
      </c>
      <c r="I24" s="129">
        <v>25</v>
      </c>
      <c r="J24" s="130">
        <f t="shared" si="0"/>
        <v>2625</v>
      </c>
      <c r="K24" s="129">
        <v>100</v>
      </c>
      <c r="L24" s="130">
        <f t="shared" si="1"/>
        <v>262500</v>
      </c>
      <c r="M24" s="129">
        <v>1</v>
      </c>
      <c r="N24" s="129"/>
      <c r="O24" s="129"/>
      <c r="P24" s="129"/>
      <c r="Q24" s="129"/>
      <c r="R24" s="129"/>
      <c r="S24" s="129"/>
      <c r="T24" s="130">
        <f t="shared" si="2"/>
        <v>0</v>
      </c>
      <c r="U24" s="129"/>
      <c r="V24" s="129"/>
      <c r="W24" s="130">
        <f t="shared" si="3"/>
        <v>0</v>
      </c>
      <c r="X24" s="130">
        <f t="shared" si="4"/>
        <v>262500</v>
      </c>
      <c r="Y24" s="129">
        <v>0</v>
      </c>
      <c r="Z24" s="129">
        <v>50</v>
      </c>
      <c r="AA24" s="129">
        <v>0</v>
      </c>
      <c r="AB24" s="129">
        <v>0</v>
      </c>
    </row>
    <row r="25" spans="1:28" s="127" customFormat="1" ht="27" customHeight="1" x14ac:dyDescent="0.3">
      <c r="A25" s="129">
        <v>16</v>
      </c>
      <c r="B25" s="129" t="s">
        <v>14</v>
      </c>
      <c r="C25" s="129"/>
      <c r="D25" s="129">
        <v>171</v>
      </c>
      <c r="E25" s="129" t="s">
        <v>1393</v>
      </c>
      <c r="F25" s="129">
        <v>1</v>
      </c>
      <c r="G25" s="129">
        <v>4</v>
      </c>
      <c r="H25" s="129"/>
      <c r="I25" s="129">
        <v>22</v>
      </c>
      <c r="J25" s="130">
        <f t="shared" si="0"/>
        <v>1622</v>
      </c>
      <c r="K25" s="129">
        <v>390</v>
      </c>
      <c r="L25" s="130">
        <f t="shared" si="1"/>
        <v>632580</v>
      </c>
      <c r="M25" s="129">
        <v>1</v>
      </c>
      <c r="N25" s="129"/>
      <c r="O25" s="129"/>
      <c r="P25" s="129"/>
      <c r="Q25" s="129"/>
      <c r="R25" s="129"/>
      <c r="S25" s="129"/>
      <c r="T25" s="130">
        <f t="shared" si="2"/>
        <v>0</v>
      </c>
      <c r="U25" s="129"/>
      <c r="V25" s="129"/>
      <c r="W25" s="130">
        <f t="shared" si="3"/>
        <v>0</v>
      </c>
      <c r="X25" s="130">
        <f t="shared" si="4"/>
        <v>632580</v>
      </c>
      <c r="Y25" s="129">
        <v>0</v>
      </c>
      <c r="Z25" s="129">
        <v>50</v>
      </c>
      <c r="AA25" s="129">
        <v>0</v>
      </c>
      <c r="AB25" s="129">
        <v>0</v>
      </c>
    </row>
    <row r="26" spans="1:28" s="127" customFormat="1" ht="27" customHeight="1" x14ac:dyDescent="0.3">
      <c r="A26" s="129">
        <v>17</v>
      </c>
      <c r="B26" s="129" t="s">
        <v>14</v>
      </c>
      <c r="C26" s="129"/>
      <c r="D26" s="129">
        <v>548</v>
      </c>
      <c r="E26" s="129" t="s">
        <v>1392</v>
      </c>
      <c r="F26" s="129">
        <v>2</v>
      </c>
      <c r="G26" s="129"/>
      <c r="H26" s="129"/>
      <c r="I26" s="129">
        <v>67</v>
      </c>
      <c r="J26" s="130">
        <f t="shared" si="0"/>
        <v>67</v>
      </c>
      <c r="K26" s="129">
        <v>430</v>
      </c>
      <c r="L26" s="130">
        <f t="shared" si="1"/>
        <v>28810</v>
      </c>
      <c r="M26" s="129">
        <v>2</v>
      </c>
      <c r="N26" s="129" t="s">
        <v>27</v>
      </c>
      <c r="O26" s="129" t="s">
        <v>16</v>
      </c>
      <c r="P26" s="129">
        <v>2</v>
      </c>
      <c r="Q26" s="129">
        <v>96</v>
      </c>
      <c r="R26" s="129"/>
      <c r="S26" s="129">
        <v>6400</v>
      </c>
      <c r="T26" s="130">
        <f t="shared" si="2"/>
        <v>614400</v>
      </c>
      <c r="U26" s="129">
        <v>30</v>
      </c>
      <c r="V26" s="130">
        <f>T26*85%</f>
        <v>522240</v>
      </c>
      <c r="W26" s="130">
        <f t="shared" si="3"/>
        <v>92160</v>
      </c>
      <c r="X26" s="130">
        <f t="shared" si="4"/>
        <v>120970</v>
      </c>
      <c r="Y26" s="129">
        <v>0</v>
      </c>
      <c r="Z26" s="129">
        <v>50</v>
      </c>
      <c r="AA26" s="129">
        <v>0</v>
      </c>
      <c r="AB26" s="129">
        <v>0</v>
      </c>
    </row>
    <row r="27" spans="1:28" s="127" customFormat="1" ht="27" customHeight="1" x14ac:dyDescent="0.3">
      <c r="A27" s="129">
        <v>18</v>
      </c>
      <c r="B27" s="129" t="s">
        <v>14</v>
      </c>
      <c r="C27" s="129"/>
      <c r="D27" s="129">
        <v>20</v>
      </c>
      <c r="E27" s="129" t="s">
        <v>1392</v>
      </c>
      <c r="F27" s="129">
        <v>3</v>
      </c>
      <c r="G27" s="129"/>
      <c r="H27" s="129"/>
      <c r="I27" s="129">
        <v>36</v>
      </c>
      <c r="J27" s="130">
        <f t="shared" si="0"/>
        <v>36</v>
      </c>
      <c r="K27" s="129">
        <v>430</v>
      </c>
      <c r="L27" s="130">
        <f t="shared" si="1"/>
        <v>15480</v>
      </c>
      <c r="M27" s="129">
        <v>3</v>
      </c>
      <c r="N27" s="129"/>
      <c r="O27" s="129" t="s">
        <v>40</v>
      </c>
      <c r="P27" s="129">
        <v>3</v>
      </c>
      <c r="Q27" s="129">
        <v>6</v>
      </c>
      <c r="R27" s="129"/>
      <c r="S27" s="129">
        <v>6400</v>
      </c>
      <c r="T27" s="130">
        <f t="shared" si="2"/>
        <v>38400</v>
      </c>
      <c r="U27" s="129">
        <v>30</v>
      </c>
      <c r="V27" s="130">
        <f>T27*93%</f>
        <v>35712</v>
      </c>
      <c r="W27" s="130">
        <f t="shared" si="3"/>
        <v>2688</v>
      </c>
      <c r="X27" s="130">
        <f t="shared" si="4"/>
        <v>18168</v>
      </c>
      <c r="Y27" s="129">
        <v>0</v>
      </c>
      <c r="Z27" s="129">
        <v>50</v>
      </c>
      <c r="AA27" s="129">
        <v>0</v>
      </c>
      <c r="AB27" s="129">
        <v>0</v>
      </c>
    </row>
    <row r="28" spans="1:28" s="127" customFormat="1" ht="27" customHeight="1" x14ac:dyDescent="0.3">
      <c r="A28" s="129">
        <v>19</v>
      </c>
      <c r="B28" s="129" t="s">
        <v>14</v>
      </c>
      <c r="C28" s="130">
        <v>3541</v>
      </c>
      <c r="D28" s="130">
        <v>519</v>
      </c>
      <c r="E28" s="130" t="s">
        <v>1392</v>
      </c>
      <c r="F28" s="130">
        <v>1</v>
      </c>
      <c r="G28" s="130">
        <v>2</v>
      </c>
      <c r="H28" s="130">
        <v>1</v>
      </c>
      <c r="I28" s="130">
        <v>21</v>
      </c>
      <c r="J28" s="130">
        <f t="shared" si="0"/>
        <v>921</v>
      </c>
      <c r="K28" s="130">
        <v>75</v>
      </c>
      <c r="L28" s="130">
        <f t="shared" si="1"/>
        <v>69075</v>
      </c>
      <c r="M28" s="130">
        <v>1</v>
      </c>
      <c r="N28" s="130"/>
      <c r="O28" s="130"/>
      <c r="P28" s="130">
        <v>1</v>
      </c>
      <c r="Q28" s="130"/>
      <c r="R28" s="130"/>
      <c r="S28" s="130"/>
      <c r="T28" s="130">
        <f t="shared" si="2"/>
        <v>0</v>
      </c>
      <c r="U28" s="130"/>
      <c r="V28" s="130"/>
      <c r="W28" s="130">
        <f t="shared" si="3"/>
        <v>0</v>
      </c>
      <c r="X28" s="130">
        <f t="shared" si="4"/>
        <v>69075</v>
      </c>
      <c r="Y28" s="130">
        <v>0</v>
      </c>
      <c r="Z28" s="130">
        <v>50</v>
      </c>
      <c r="AA28" s="130">
        <v>0</v>
      </c>
      <c r="AB28" s="130">
        <v>0</v>
      </c>
    </row>
    <row r="29" spans="1:28" s="127" customFormat="1" ht="27" customHeight="1" x14ac:dyDescent="0.3">
      <c r="A29" s="129">
        <v>20</v>
      </c>
      <c r="B29" s="129" t="s">
        <v>14</v>
      </c>
      <c r="C29" s="130"/>
      <c r="D29" s="130">
        <v>414</v>
      </c>
      <c r="E29" s="130" t="s">
        <v>1392</v>
      </c>
      <c r="F29" s="130">
        <v>1</v>
      </c>
      <c r="G29" s="130">
        <v>4</v>
      </c>
      <c r="H29" s="130">
        <v>3</v>
      </c>
      <c r="I29" s="130">
        <v>73</v>
      </c>
      <c r="J29" s="130">
        <f t="shared" si="0"/>
        <v>1973</v>
      </c>
      <c r="K29" s="130">
        <v>280</v>
      </c>
      <c r="L29" s="130">
        <f t="shared" si="1"/>
        <v>552440</v>
      </c>
      <c r="M29" s="130">
        <v>1</v>
      </c>
      <c r="N29" s="130"/>
      <c r="O29" s="130"/>
      <c r="P29" s="130"/>
      <c r="Q29" s="130"/>
      <c r="R29" s="130"/>
      <c r="S29" s="130"/>
      <c r="T29" s="130">
        <f t="shared" si="2"/>
        <v>0</v>
      </c>
      <c r="U29" s="130"/>
      <c r="V29" s="130"/>
      <c r="W29" s="130">
        <f t="shared" si="3"/>
        <v>0</v>
      </c>
      <c r="X29" s="130">
        <f t="shared" si="4"/>
        <v>552440</v>
      </c>
      <c r="Y29" s="130">
        <v>0</v>
      </c>
      <c r="Z29" s="130">
        <v>50</v>
      </c>
      <c r="AA29" s="130">
        <v>0</v>
      </c>
      <c r="AB29" s="130">
        <v>0</v>
      </c>
    </row>
    <row r="30" spans="1:28" s="127" customFormat="1" ht="27" customHeight="1" x14ac:dyDescent="0.3">
      <c r="A30" s="129">
        <v>21</v>
      </c>
      <c r="B30" s="129" t="s">
        <v>14</v>
      </c>
      <c r="C30" s="130"/>
      <c r="D30" s="130">
        <v>72</v>
      </c>
      <c r="E30" s="130" t="s">
        <v>1392</v>
      </c>
      <c r="F30" s="130">
        <v>1</v>
      </c>
      <c r="G30" s="130">
        <v>10</v>
      </c>
      <c r="H30" s="130">
        <v>1</v>
      </c>
      <c r="I30" s="130">
        <v>35</v>
      </c>
      <c r="J30" s="130">
        <f t="shared" si="0"/>
        <v>4135</v>
      </c>
      <c r="K30" s="130">
        <v>75</v>
      </c>
      <c r="L30" s="130">
        <f t="shared" si="1"/>
        <v>310125</v>
      </c>
      <c r="M30" s="130">
        <v>1</v>
      </c>
      <c r="N30" s="130"/>
      <c r="O30" s="130"/>
      <c r="P30" s="130"/>
      <c r="Q30" s="130"/>
      <c r="R30" s="130"/>
      <c r="S30" s="130"/>
      <c r="T30" s="130">
        <f t="shared" si="2"/>
        <v>0</v>
      </c>
      <c r="U30" s="130"/>
      <c r="V30" s="130"/>
      <c r="W30" s="130">
        <f t="shared" si="3"/>
        <v>0</v>
      </c>
      <c r="X30" s="130">
        <f t="shared" si="4"/>
        <v>310125</v>
      </c>
      <c r="Y30" s="130">
        <v>0</v>
      </c>
      <c r="Z30" s="130">
        <v>50</v>
      </c>
      <c r="AA30" s="130">
        <v>0</v>
      </c>
      <c r="AB30" s="130">
        <v>0</v>
      </c>
    </row>
    <row r="31" spans="1:28" s="127" customFormat="1" ht="27" customHeight="1" x14ac:dyDescent="0.3">
      <c r="A31" s="129">
        <v>22</v>
      </c>
      <c r="B31" s="129" t="s">
        <v>14</v>
      </c>
      <c r="C31" s="130">
        <v>4390</v>
      </c>
      <c r="D31" s="130">
        <v>167</v>
      </c>
      <c r="E31" s="130" t="s">
        <v>1394</v>
      </c>
      <c r="F31" s="130">
        <v>2</v>
      </c>
      <c r="G31" s="130"/>
      <c r="H31" s="130">
        <v>1</v>
      </c>
      <c r="I31" s="130">
        <v>35</v>
      </c>
      <c r="J31" s="130">
        <f t="shared" si="0"/>
        <v>135</v>
      </c>
      <c r="K31" s="130">
        <v>430</v>
      </c>
      <c r="L31" s="130">
        <f t="shared" si="1"/>
        <v>58050</v>
      </c>
      <c r="M31" s="130">
        <v>2</v>
      </c>
      <c r="N31" s="130" t="s">
        <v>27</v>
      </c>
      <c r="O31" s="130" t="s">
        <v>16</v>
      </c>
      <c r="P31" s="130">
        <v>2</v>
      </c>
      <c r="Q31" s="130">
        <v>109</v>
      </c>
      <c r="R31" s="130"/>
      <c r="S31" s="130">
        <v>6400</v>
      </c>
      <c r="T31" s="130">
        <f t="shared" si="2"/>
        <v>697600</v>
      </c>
      <c r="U31" s="130">
        <v>20</v>
      </c>
      <c r="V31" s="130">
        <f>T31*75%</f>
        <v>523200</v>
      </c>
      <c r="W31" s="130">
        <f t="shared" si="3"/>
        <v>174400</v>
      </c>
      <c r="X31" s="130">
        <f t="shared" si="4"/>
        <v>232450</v>
      </c>
      <c r="Y31" s="130">
        <v>0</v>
      </c>
      <c r="Z31" s="130">
        <v>50</v>
      </c>
      <c r="AA31" s="130">
        <v>0</v>
      </c>
      <c r="AB31" s="130">
        <v>0</v>
      </c>
    </row>
    <row r="32" spans="1:28" s="127" customFormat="1" ht="27" customHeight="1" x14ac:dyDescent="0.3">
      <c r="A32" s="129">
        <v>23</v>
      </c>
      <c r="B32" s="129" t="s">
        <v>14</v>
      </c>
      <c r="C32" s="130">
        <v>6060</v>
      </c>
      <c r="D32" s="130">
        <v>159</v>
      </c>
      <c r="E32" s="130" t="s">
        <v>1394</v>
      </c>
      <c r="F32" s="130">
        <v>1</v>
      </c>
      <c r="G32" s="130">
        <v>3</v>
      </c>
      <c r="H32" s="130">
        <v>1</v>
      </c>
      <c r="I32" s="130">
        <v>96</v>
      </c>
      <c r="J32" s="130">
        <f t="shared" si="0"/>
        <v>1396</v>
      </c>
      <c r="K32" s="130">
        <v>100</v>
      </c>
      <c r="L32" s="130">
        <f t="shared" si="1"/>
        <v>139600</v>
      </c>
      <c r="M32" s="130">
        <v>1</v>
      </c>
      <c r="N32" s="130"/>
      <c r="O32" s="130"/>
      <c r="P32" s="130"/>
      <c r="Q32" s="130"/>
      <c r="R32" s="130"/>
      <c r="S32" s="130"/>
      <c r="T32" s="130">
        <f t="shared" si="2"/>
        <v>0</v>
      </c>
      <c r="U32" s="130"/>
      <c r="V32" s="130"/>
      <c r="W32" s="130">
        <f t="shared" si="3"/>
        <v>0</v>
      </c>
      <c r="X32" s="130">
        <f t="shared" si="4"/>
        <v>139600</v>
      </c>
      <c r="Y32" s="130">
        <v>0</v>
      </c>
      <c r="Z32" s="130">
        <v>50</v>
      </c>
      <c r="AA32" s="130">
        <v>0</v>
      </c>
      <c r="AB32" s="130">
        <v>0</v>
      </c>
    </row>
    <row r="33" spans="1:28" s="127" customFormat="1" ht="27" customHeight="1" x14ac:dyDescent="0.3">
      <c r="A33" s="129">
        <v>24</v>
      </c>
      <c r="B33" s="129" t="s">
        <v>14</v>
      </c>
      <c r="C33" s="130">
        <v>4721</v>
      </c>
      <c r="D33" s="130">
        <v>25</v>
      </c>
      <c r="E33" s="130" t="s">
        <v>1394</v>
      </c>
      <c r="F33" s="130">
        <v>1</v>
      </c>
      <c r="G33" s="130">
        <v>10</v>
      </c>
      <c r="H33" s="130"/>
      <c r="I33" s="130">
        <v>81</v>
      </c>
      <c r="J33" s="130">
        <f t="shared" si="0"/>
        <v>4081</v>
      </c>
      <c r="K33" s="130">
        <v>75</v>
      </c>
      <c r="L33" s="130">
        <f t="shared" si="1"/>
        <v>306075</v>
      </c>
      <c r="M33" s="130">
        <v>1</v>
      </c>
      <c r="N33" s="130"/>
      <c r="O33" s="130"/>
      <c r="P33" s="130"/>
      <c r="Q33" s="130"/>
      <c r="R33" s="130"/>
      <c r="S33" s="130"/>
      <c r="T33" s="130">
        <f t="shared" si="2"/>
        <v>0</v>
      </c>
      <c r="U33" s="130"/>
      <c r="V33" s="130"/>
      <c r="W33" s="130">
        <f t="shared" si="3"/>
        <v>0</v>
      </c>
      <c r="X33" s="130">
        <f t="shared" si="4"/>
        <v>306075</v>
      </c>
      <c r="Y33" s="130">
        <v>0</v>
      </c>
      <c r="Z33" s="130">
        <v>50</v>
      </c>
      <c r="AA33" s="130">
        <v>0</v>
      </c>
      <c r="AB33" s="130">
        <v>0</v>
      </c>
    </row>
    <row r="34" spans="1:28" s="127" customFormat="1" ht="27" customHeight="1" x14ac:dyDescent="0.3">
      <c r="A34" s="129">
        <v>25</v>
      </c>
      <c r="B34" s="129" t="s">
        <v>14</v>
      </c>
      <c r="C34" s="130">
        <v>4990</v>
      </c>
      <c r="D34" s="130">
        <v>123</v>
      </c>
      <c r="E34" s="130" t="s">
        <v>1394</v>
      </c>
      <c r="F34" s="130">
        <v>1</v>
      </c>
      <c r="G34" s="130">
        <v>6</v>
      </c>
      <c r="H34" s="130">
        <v>3</v>
      </c>
      <c r="I34" s="130">
        <v>44</v>
      </c>
      <c r="J34" s="130">
        <f t="shared" si="0"/>
        <v>2744</v>
      </c>
      <c r="K34" s="130">
        <v>110</v>
      </c>
      <c r="L34" s="130">
        <f t="shared" si="1"/>
        <v>301840</v>
      </c>
      <c r="M34" s="130">
        <v>1</v>
      </c>
      <c r="N34" s="130"/>
      <c r="O34" s="130"/>
      <c r="P34" s="130"/>
      <c r="Q34" s="130"/>
      <c r="R34" s="130"/>
      <c r="S34" s="130"/>
      <c r="T34" s="130">
        <f t="shared" si="2"/>
        <v>0</v>
      </c>
      <c r="U34" s="130"/>
      <c r="V34" s="130"/>
      <c r="W34" s="130">
        <f t="shared" si="3"/>
        <v>0</v>
      </c>
      <c r="X34" s="130">
        <f t="shared" si="4"/>
        <v>301840</v>
      </c>
      <c r="Y34" s="130">
        <v>0</v>
      </c>
      <c r="Z34" s="130">
        <v>50</v>
      </c>
      <c r="AA34" s="130">
        <v>0</v>
      </c>
      <c r="AB34" s="130">
        <v>0</v>
      </c>
    </row>
    <row r="35" spans="1:28" s="127" customFormat="1" ht="27" customHeight="1" x14ac:dyDescent="0.3">
      <c r="A35" s="129">
        <v>26</v>
      </c>
      <c r="B35" s="129" t="s">
        <v>24</v>
      </c>
      <c r="C35" s="130"/>
      <c r="D35" s="130"/>
      <c r="E35" s="130" t="s">
        <v>1394</v>
      </c>
      <c r="F35" s="130">
        <v>1</v>
      </c>
      <c r="G35" s="130">
        <v>8</v>
      </c>
      <c r="H35" s="130"/>
      <c r="I35" s="130"/>
      <c r="J35" s="130">
        <f t="shared" si="0"/>
        <v>3200</v>
      </c>
      <c r="K35" s="130">
        <v>75</v>
      </c>
      <c r="L35" s="130">
        <f t="shared" si="1"/>
        <v>240000</v>
      </c>
      <c r="M35" s="130">
        <v>1</v>
      </c>
      <c r="N35" s="130"/>
      <c r="O35" s="130"/>
      <c r="P35" s="130"/>
      <c r="Q35" s="130"/>
      <c r="R35" s="130"/>
      <c r="S35" s="130"/>
      <c r="T35" s="130">
        <f t="shared" si="2"/>
        <v>0</v>
      </c>
      <c r="U35" s="130"/>
      <c r="V35" s="130"/>
      <c r="W35" s="130">
        <f t="shared" si="3"/>
        <v>0</v>
      </c>
      <c r="X35" s="130">
        <f t="shared" si="4"/>
        <v>240000</v>
      </c>
      <c r="Y35" s="130">
        <v>0</v>
      </c>
      <c r="Z35" s="130">
        <v>0</v>
      </c>
      <c r="AA35" s="130">
        <v>240000</v>
      </c>
      <c r="AB35" s="130">
        <v>0.01</v>
      </c>
    </row>
    <row r="36" spans="1:28" s="127" customFormat="1" ht="27" customHeight="1" x14ac:dyDescent="0.3">
      <c r="A36" s="129">
        <v>27</v>
      </c>
      <c r="B36" s="129" t="s">
        <v>14</v>
      </c>
      <c r="C36" s="130">
        <v>3989</v>
      </c>
      <c r="D36" s="130">
        <v>545</v>
      </c>
      <c r="E36" s="130" t="s">
        <v>1395</v>
      </c>
      <c r="F36" s="130">
        <v>2</v>
      </c>
      <c r="G36" s="130"/>
      <c r="H36" s="130"/>
      <c r="I36" s="130">
        <v>49</v>
      </c>
      <c r="J36" s="130">
        <f t="shared" si="0"/>
        <v>49</v>
      </c>
      <c r="K36" s="130">
        <v>430</v>
      </c>
      <c r="L36" s="130">
        <f t="shared" si="1"/>
        <v>21070</v>
      </c>
      <c r="M36" s="130">
        <v>2</v>
      </c>
      <c r="N36" s="130" t="s">
        <v>27</v>
      </c>
      <c r="O36" s="130" t="s">
        <v>16</v>
      </c>
      <c r="P36" s="130">
        <v>2</v>
      </c>
      <c r="Q36" s="130">
        <v>101</v>
      </c>
      <c r="R36" s="130"/>
      <c r="S36" s="130">
        <v>6400</v>
      </c>
      <c r="T36" s="130">
        <f t="shared" si="2"/>
        <v>646400</v>
      </c>
      <c r="U36" s="130">
        <v>20</v>
      </c>
      <c r="V36" s="130">
        <f>T36*75%</f>
        <v>484800</v>
      </c>
      <c r="W36" s="130">
        <f t="shared" si="3"/>
        <v>161600</v>
      </c>
      <c r="X36" s="130">
        <f t="shared" si="4"/>
        <v>182670</v>
      </c>
      <c r="Y36" s="130">
        <v>0</v>
      </c>
      <c r="Z36" s="130">
        <v>50</v>
      </c>
      <c r="AA36" s="130">
        <v>0</v>
      </c>
      <c r="AB36" s="130">
        <v>0</v>
      </c>
    </row>
    <row r="37" spans="1:28" s="127" customFormat="1" ht="27" customHeight="1" x14ac:dyDescent="0.3">
      <c r="A37" s="129">
        <v>28</v>
      </c>
      <c r="B37" s="129" t="s">
        <v>14</v>
      </c>
      <c r="C37" s="130">
        <v>4124</v>
      </c>
      <c r="D37" s="130">
        <v>553</v>
      </c>
      <c r="E37" s="130" t="s">
        <v>1395</v>
      </c>
      <c r="F37" s="130">
        <v>1</v>
      </c>
      <c r="G37" s="130">
        <v>8</v>
      </c>
      <c r="H37" s="130">
        <v>2</v>
      </c>
      <c r="I37" s="130">
        <v>51</v>
      </c>
      <c r="J37" s="130">
        <f t="shared" si="0"/>
        <v>3451</v>
      </c>
      <c r="K37" s="130">
        <v>200</v>
      </c>
      <c r="L37" s="130">
        <f t="shared" si="1"/>
        <v>690200</v>
      </c>
      <c r="M37" s="130">
        <v>1</v>
      </c>
      <c r="N37" s="130"/>
      <c r="O37" s="130"/>
      <c r="P37" s="130"/>
      <c r="Q37" s="130"/>
      <c r="R37" s="130"/>
      <c r="S37" s="130"/>
      <c r="T37" s="130">
        <f t="shared" si="2"/>
        <v>0</v>
      </c>
      <c r="U37" s="130"/>
      <c r="V37" s="130"/>
      <c r="W37" s="130">
        <f t="shared" si="3"/>
        <v>0</v>
      </c>
      <c r="X37" s="130">
        <f t="shared" si="4"/>
        <v>690200</v>
      </c>
      <c r="Y37" s="130">
        <v>0</v>
      </c>
      <c r="Z37" s="130">
        <v>50</v>
      </c>
      <c r="AA37" s="130">
        <v>0</v>
      </c>
      <c r="AB37" s="130">
        <v>0</v>
      </c>
    </row>
    <row r="38" spans="1:28" s="127" customFormat="1" ht="27" customHeight="1" x14ac:dyDescent="0.3">
      <c r="A38" s="129">
        <v>29</v>
      </c>
      <c r="B38" s="129" t="s">
        <v>14</v>
      </c>
      <c r="C38" s="130">
        <v>2690</v>
      </c>
      <c r="D38" s="130">
        <v>1</v>
      </c>
      <c r="E38" s="130" t="s">
        <v>1395</v>
      </c>
      <c r="F38" s="130">
        <v>1</v>
      </c>
      <c r="G38" s="130">
        <v>11</v>
      </c>
      <c r="H38" s="130"/>
      <c r="I38" s="130">
        <v>88</v>
      </c>
      <c r="J38" s="130">
        <f t="shared" si="0"/>
        <v>4488</v>
      </c>
      <c r="K38" s="130">
        <v>75</v>
      </c>
      <c r="L38" s="130">
        <f t="shared" si="1"/>
        <v>336600</v>
      </c>
      <c r="M38" s="130">
        <v>1</v>
      </c>
      <c r="N38" s="130"/>
      <c r="O38" s="130"/>
      <c r="P38" s="130"/>
      <c r="Q38" s="130"/>
      <c r="R38" s="130"/>
      <c r="S38" s="130"/>
      <c r="T38" s="130">
        <f t="shared" si="2"/>
        <v>0</v>
      </c>
      <c r="U38" s="130"/>
      <c r="V38" s="130"/>
      <c r="W38" s="130">
        <f t="shared" si="3"/>
        <v>0</v>
      </c>
      <c r="X38" s="130">
        <f t="shared" si="4"/>
        <v>336600</v>
      </c>
      <c r="Y38" s="130">
        <v>0</v>
      </c>
      <c r="Z38" s="130">
        <v>50</v>
      </c>
      <c r="AA38" s="130">
        <v>0</v>
      </c>
      <c r="AB38" s="130">
        <v>0</v>
      </c>
    </row>
    <row r="39" spans="1:28" s="127" customFormat="1" ht="27" customHeight="1" x14ac:dyDescent="0.3">
      <c r="A39" s="129">
        <v>30</v>
      </c>
      <c r="B39" s="129" t="s">
        <v>24</v>
      </c>
      <c r="C39" s="130"/>
      <c r="D39" s="130"/>
      <c r="E39" s="130" t="s">
        <v>1395</v>
      </c>
      <c r="F39" s="130">
        <v>1</v>
      </c>
      <c r="G39" s="130">
        <v>25</v>
      </c>
      <c r="H39" s="130"/>
      <c r="I39" s="130"/>
      <c r="J39" s="130">
        <f t="shared" si="0"/>
        <v>10000</v>
      </c>
      <c r="K39" s="130">
        <v>75</v>
      </c>
      <c r="L39" s="130">
        <f t="shared" si="1"/>
        <v>750000</v>
      </c>
      <c r="M39" s="130">
        <v>1</v>
      </c>
      <c r="N39" s="130"/>
      <c r="O39" s="130"/>
      <c r="P39" s="130"/>
      <c r="Q39" s="130"/>
      <c r="R39" s="130"/>
      <c r="S39" s="130"/>
      <c r="T39" s="130">
        <f t="shared" si="2"/>
        <v>0</v>
      </c>
      <c r="U39" s="130"/>
      <c r="V39" s="130"/>
      <c r="W39" s="130">
        <f t="shared" si="3"/>
        <v>0</v>
      </c>
      <c r="X39" s="130">
        <f t="shared" si="4"/>
        <v>750000</v>
      </c>
      <c r="Y39" s="130">
        <v>0</v>
      </c>
      <c r="Z39" s="130">
        <v>0</v>
      </c>
      <c r="AA39" s="130">
        <v>750000</v>
      </c>
      <c r="AB39" s="130">
        <v>0.01</v>
      </c>
    </row>
    <row r="40" spans="1:28" s="127" customFormat="1" ht="27" customHeight="1" x14ac:dyDescent="0.3">
      <c r="A40" s="129">
        <v>31</v>
      </c>
      <c r="B40" s="129" t="s">
        <v>14</v>
      </c>
      <c r="C40" s="130">
        <v>4129</v>
      </c>
      <c r="D40" s="130">
        <v>554</v>
      </c>
      <c r="E40" s="130" t="s">
        <v>1395</v>
      </c>
      <c r="F40" s="130">
        <v>1</v>
      </c>
      <c r="G40" s="130">
        <v>7</v>
      </c>
      <c r="H40" s="130">
        <v>3</v>
      </c>
      <c r="I40" s="130">
        <v>59</v>
      </c>
      <c r="J40" s="130">
        <f t="shared" si="0"/>
        <v>3159</v>
      </c>
      <c r="K40" s="130">
        <v>270</v>
      </c>
      <c r="L40" s="130">
        <f t="shared" si="1"/>
        <v>852930</v>
      </c>
      <c r="M40" s="130">
        <v>1</v>
      </c>
      <c r="N40" s="130"/>
      <c r="O40" s="130"/>
      <c r="P40" s="130"/>
      <c r="Q40" s="130"/>
      <c r="R40" s="130"/>
      <c r="S40" s="130"/>
      <c r="T40" s="130">
        <f t="shared" si="2"/>
        <v>0</v>
      </c>
      <c r="U40" s="130"/>
      <c r="V40" s="130"/>
      <c r="W40" s="130">
        <f t="shared" si="3"/>
        <v>0</v>
      </c>
      <c r="X40" s="130">
        <f t="shared" si="4"/>
        <v>852930</v>
      </c>
      <c r="Y40" s="130">
        <v>0</v>
      </c>
      <c r="Z40" s="130">
        <v>50</v>
      </c>
      <c r="AA40" s="130">
        <v>0</v>
      </c>
      <c r="AB40" s="130">
        <v>0</v>
      </c>
    </row>
    <row r="41" spans="1:28" s="127" customFormat="1" ht="27" customHeight="1" x14ac:dyDescent="0.3">
      <c r="A41" s="129">
        <v>32</v>
      </c>
      <c r="B41" s="129" t="s">
        <v>14</v>
      </c>
      <c r="C41" s="130">
        <v>4126</v>
      </c>
      <c r="D41" s="130">
        <v>99</v>
      </c>
      <c r="E41" s="130" t="s">
        <v>1395</v>
      </c>
      <c r="F41" s="130">
        <v>1</v>
      </c>
      <c r="G41" s="130"/>
      <c r="H41" s="130">
        <v>3</v>
      </c>
      <c r="I41" s="130">
        <v>26</v>
      </c>
      <c r="J41" s="130">
        <f t="shared" si="0"/>
        <v>326</v>
      </c>
      <c r="K41" s="130">
        <v>75</v>
      </c>
      <c r="L41" s="130">
        <f t="shared" si="1"/>
        <v>24450</v>
      </c>
      <c r="M41" s="130">
        <v>1</v>
      </c>
      <c r="N41" s="130"/>
      <c r="O41" s="130"/>
      <c r="P41" s="130"/>
      <c r="Q41" s="130"/>
      <c r="R41" s="130"/>
      <c r="S41" s="130"/>
      <c r="T41" s="130">
        <f t="shared" si="2"/>
        <v>0</v>
      </c>
      <c r="U41" s="130"/>
      <c r="V41" s="130"/>
      <c r="W41" s="130">
        <f t="shared" si="3"/>
        <v>0</v>
      </c>
      <c r="X41" s="130">
        <f t="shared" si="4"/>
        <v>24450</v>
      </c>
      <c r="Y41" s="130">
        <v>0</v>
      </c>
      <c r="Z41" s="130">
        <v>50</v>
      </c>
      <c r="AA41" s="130">
        <v>0</v>
      </c>
      <c r="AB41" s="130">
        <v>0</v>
      </c>
    </row>
    <row r="42" spans="1:28" s="127" customFormat="1" ht="27" customHeight="1" x14ac:dyDescent="0.3">
      <c r="A42" s="129">
        <v>33</v>
      </c>
      <c r="B42" s="129" t="s">
        <v>14</v>
      </c>
      <c r="C42" s="130">
        <v>226</v>
      </c>
      <c r="D42" s="130">
        <v>11</v>
      </c>
      <c r="E42" s="130" t="s">
        <v>1395</v>
      </c>
      <c r="F42" s="130">
        <v>1</v>
      </c>
      <c r="G42" s="130"/>
      <c r="H42" s="130"/>
      <c r="I42" s="130">
        <v>67</v>
      </c>
      <c r="J42" s="130">
        <f t="shared" si="0"/>
        <v>67</v>
      </c>
      <c r="K42" s="130">
        <v>75</v>
      </c>
      <c r="L42" s="130">
        <f t="shared" si="1"/>
        <v>5025</v>
      </c>
      <c r="M42" s="130">
        <v>1</v>
      </c>
      <c r="N42" s="130"/>
      <c r="O42" s="130"/>
      <c r="P42" s="130"/>
      <c r="Q42" s="130"/>
      <c r="R42" s="130"/>
      <c r="S42" s="130"/>
      <c r="T42" s="130">
        <f t="shared" si="2"/>
        <v>0</v>
      </c>
      <c r="U42" s="130"/>
      <c r="V42" s="130"/>
      <c r="W42" s="130">
        <f t="shared" si="3"/>
        <v>0</v>
      </c>
      <c r="X42" s="130">
        <f t="shared" si="4"/>
        <v>5025</v>
      </c>
      <c r="Y42" s="130">
        <v>0</v>
      </c>
      <c r="Z42" s="130">
        <v>50</v>
      </c>
      <c r="AA42" s="130">
        <v>0</v>
      </c>
      <c r="AB42" s="130">
        <v>0</v>
      </c>
    </row>
    <row r="43" spans="1:28" s="127" customFormat="1" ht="27" customHeight="1" x14ac:dyDescent="0.3">
      <c r="A43" s="129">
        <v>34</v>
      </c>
      <c r="B43" s="129" t="s">
        <v>14</v>
      </c>
      <c r="C43" s="130">
        <v>5407</v>
      </c>
      <c r="D43" s="130">
        <v>185</v>
      </c>
      <c r="E43" s="130" t="s">
        <v>1396</v>
      </c>
      <c r="F43" s="130">
        <v>2</v>
      </c>
      <c r="G43" s="130"/>
      <c r="H43" s="130"/>
      <c r="I43" s="130">
        <v>36</v>
      </c>
      <c r="J43" s="130">
        <f t="shared" si="0"/>
        <v>36</v>
      </c>
      <c r="K43" s="130">
        <v>430</v>
      </c>
      <c r="L43" s="130">
        <f t="shared" si="1"/>
        <v>15480</v>
      </c>
      <c r="M43" s="130">
        <v>2</v>
      </c>
      <c r="N43" s="130" t="s">
        <v>27</v>
      </c>
      <c r="O43" s="130" t="s">
        <v>16</v>
      </c>
      <c r="P43" s="130">
        <v>2</v>
      </c>
      <c r="Q43" s="130">
        <v>92</v>
      </c>
      <c r="R43" s="130"/>
      <c r="S43" s="130">
        <v>6400</v>
      </c>
      <c r="T43" s="130">
        <f t="shared" si="2"/>
        <v>588800</v>
      </c>
      <c r="U43" s="130">
        <v>30</v>
      </c>
      <c r="V43" s="130">
        <f>T43*85%</f>
        <v>500480</v>
      </c>
      <c r="W43" s="130">
        <f t="shared" si="3"/>
        <v>88320</v>
      </c>
      <c r="X43" s="130">
        <f t="shared" si="4"/>
        <v>103800</v>
      </c>
      <c r="Y43" s="130">
        <v>0</v>
      </c>
      <c r="Z43" s="130">
        <v>50</v>
      </c>
      <c r="AA43" s="130">
        <v>0</v>
      </c>
      <c r="AB43" s="130">
        <v>0</v>
      </c>
    </row>
    <row r="44" spans="1:28" s="127" customFormat="1" ht="27" customHeight="1" x14ac:dyDescent="0.3">
      <c r="A44" s="129">
        <v>35</v>
      </c>
      <c r="B44" s="129" t="s">
        <v>14</v>
      </c>
      <c r="C44" s="130">
        <v>270</v>
      </c>
      <c r="D44" s="130">
        <v>57</v>
      </c>
      <c r="E44" s="130" t="s">
        <v>1397</v>
      </c>
      <c r="F44" s="130">
        <v>2</v>
      </c>
      <c r="G44" s="130"/>
      <c r="H44" s="130"/>
      <c r="I44" s="130">
        <v>45</v>
      </c>
      <c r="J44" s="130">
        <f t="shared" si="0"/>
        <v>45</v>
      </c>
      <c r="K44" s="130">
        <v>430</v>
      </c>
      <c r="L44" s="130">
        <f t="shared" si="1"/>
        <v>19350</v>
      </c>
      <c r="M44" s="130">
        <v>2</v>
      </c>
      <c r="N44" s="130"/>
      <c r="O44" s="130"/>
      <c r="P44" s="130"/>
      <c r="Q44" s="130"/>
      <c r="R44" s="130"/>
      <c r="S44" s="130"/>
      <c r="T44" s="130">
        <f t="shared" si="2"/>
        <v>0</v>
      </c>
      <c r="U44" s="130"/>
      <c r="V44" s="130"/>
      <c r="W44" s="130">
        <f t="shared" si="3"/>
        <v>0</v>
      </c>
      <c r="X44" s="130">
        <f t="shared" si="4"/>
        <v>19350</v>
      </c>
      <c r="Y44" s="130">
        <v>0</v>
      </c>
      <c r="Z44" s="130">
        <v>50</v>
      </c>
      <c r="AA44" s="130">
        <v>0</v>
      </c>
      <c r="AB44" s="130">
        <v>0</v>
      </c>
    </row>
    <row r="45" spans="1:28" s="127" customFormat="1" ht="27" customHeight="1" x14ac:dyDescent="0.3">
      <c r="A45" s="129">
        <v>36</v>
      </c>
      <c r="B45" s="129" t="s">
        <v>14</v>
      </c>
      <c r="C45" s="130">
        <v>2629</v>
      </c>
      <c r="D45" s="130">
        <v>165</v>
      </c>
      <c r="E45" s="130" t="s">
        <v>1397</v>
      </c>
      <c r="F45" s="130">
        <v>1</v>
      </c>
      <c r="G45" s="130">
        <v>5</v>
      </c>
      <c r="H45" s="130"/>
      <c r="I45" s="130">
        <v>57</v>
      </c>
      <c r="J45" s="130">
        <f t="shared" si="0"/>
        <v>2057</v>
      </c>
      <c r="K45" s="130">
        <v>75</v>
      </c>
      <c r="L45" s="130">
        <f t="shared" si="1"/>
        <v>154275</v>
      </c>
      <c r="M45" s="130">
        <v>1</v>
      </c>
      <c r="N45" s="130"/>
      <c r="O45" s="130"/>
      <c r="P45" s="130"/>
      <c r="Q45" s="130"/>
      <c r="R45" s="130"/>
      <c r="S45" s="130"/>
      <c r="T45" s="130">
        <f t="shared" si="2"/>
        <v>0</v>
      </c>
      <c r="U45" s="130"/>
      <c r="V45" s="130"/>
      <c r="W45" s="130">
        <f t="shared" si="3"/>
        <v>0</v>
      </c>
      <c r="X45" s="130">
        <f t="shared" si="4"/>
        <v>154275</v>
      </c>
      <c r="Y45" s="130">
        <v>0</v>
      </c>
      <c r="Z45" s="130">
        <v>50</v>
      </c>
      <c r="AA45" s="130">
        <v>0</v>
      </c>
      <c r="AB45" s="130">
        <v>0</v>
      </c>
    </row>
    <row r="46" spans="1:28" s="127" customFormat="1" ht="27" customHeight="1" x14ac:dyDescent="0.3">
      <c r="A46" s="129">
        <v>37</v>
      </c>
      <c r="B46" s="129" t="s">
        <v>14</v>
      </c>
      <c r="C46" s="130">
        <v>4290</v>
      </c>
      <c r="D46" s="130">
        <v>307</v>
      </c>
      <c r="E46" s="130" t="s">
        <v>1397</v>
      </c>
      <c r="F46" s="130">
        <v>1</v>
      </c>
      <c r="G46" s="130">
        <v>7</v>
      </c>
      <c r="H46" s="130"/>
      <c r="I46" s="130"/>
      <c r="J46" s="130">
        <f t="shared" si="0"/>
        <v>2800</v>
      </c>
      <c r="K46" s="130">
        <v>75</v>
      </c>
      <c r="L46" s="130">
        <f t="shared" si="1"/>
        <v>210000</v>
      </c>
      <c r="M46" s="130">
        <v>1</v>
      </c>
      <c r="N46" s="130"/>
      <c r="O46" s="130"/>
      <c r="P46" s="130"/>
      <c r="Q46" s="130"/>
      <c r="R46" s="130"/>
      <c r="S46" s="130"/>
      <c r="T46" s="130">
        <f t="shared" si="2"/>
        <v>0</v>
      </c>
      <c r="U46" s="130"/>
      <c r="V46" s="130"/>
      <c r="W46" s="130">
        <f t="shared" si="3"/>
        <v>0</v>
      </c>
      <c r="X46" s="130">
        <f t="shared" si="4"/>
        <v>210000</v>
      </c>
      <c r="Y46" s="130">
        <v>0</v>
      </c>
      <c r="Z46" s="130">
        <v>50</v>
      </c>
      <c r="AA46" s="130">
        <v>0</v>
      </c>
      <c r="AB46" s="130">
        <v>0</v>
      </c>
    </row>
    <row r="47" spans="1:28" s="127" customFormat="1" ht="27" customHeight="1" x14ac:dyDescent="0.3">
      <c r="A47" s="129">
        <v>38</v>
      </c>
      <c r="B47" s="129" t="s">
        <v>14</v>
      </c>
      <c r="C47" s="130">
        <v>5477</v>
      </c>
      <c r="D47" s="130">
        <v>61</v>
      </c>
      <c r="E47" s="130" t="s">
        <v>1397</v>
      </c>
      <c r="F47" s="130">
        <v>1</v>
      </c>
      <c r="G47" s="130"/>
      <c r="H47" s="130">
        <v>1</v>
      </c>
      <c r="I47" s="130">
        <v>11</v>
      </c>
      <c r="J47" s="130">
        <f t="shared" si="0"/>
        <v>111</v>
      </c>
      <c r="K47" s="130">
        <v>100</v>
      </c>
      <c r="L47" s="130">
        <f t="shared" si="1"/>
        <v>11100</v>
      </c>
      <c r="M47" s="130">
        <v>1</v>
      </c>
      <c r="N47" s="130"/>
      <c r="O47" s="130"/>
      <c r="P47" s="130"/>
      <c r="Q47" s="130"/>
      <c r="R47" s="130"/>
      <c r="S47" s="130"/>
      <c r="T47" s="130">
        <f t="shared" si="2"/>
        <v>0</v>
      </c>
      <c r="U47" s="130"/>
      <c r="V47" s="130"/>
      <c r="W47" s="130">
        <f t="shared" si="3"/>
        <v>0</v>
      </c>
      <c r="X47" s="130">
        <f t="shared" si="4"/>
        <v>11100</v>
      </c>
      <c r="Y47" s="130">
        <v>0</v>
      </c>
      <c r="Z47" s="130">
        <v>50</v>
      </c>
      <c r="AA47" s="130">
        <v>0</v>
      </c>
      <c r="AB47" s="130">
        <v>0</v>
      </c>
    </row>
    <row r="48" spans="1:28" s="127" customFormat="1" ht="27" customHeight="1" x14ac:dyDescent="0.3">
      <c r="A48" s="129">
        <v>39</v>
      </c>
      <c r="B48" s="129" t="s">
        <v>14</v>
      </c>
      <c r="C48" s="130">
        <v>2694</v>
      </c>
      <c r="D48" s="130">
        <v>11</v>
      </c>
      <c r="E48" s="130" t="s">
        <v>1397</v>
      </c>
      <c r="F48" s="130">
        <v>1</v>
      </c>
      <c r="G48" s="130">
        <v>11</v>
      </c>
      <c r="H48" s="130"/>
      <c r="I48" s="130">
        <v>88</v>
      </c>
      <c r="J48" s="130">
        <f t="shared" si="0"/>
        <v>4488</v>
      </c>
      <c r="K48" s="130">
        <v>75</v>
      </c>
      <c r="L48" s="130">
        <f t="shared" si="1"/>
        <v>336600</v>
      </c>
      <c r="M48" s="130">
        <v>1</v>
      </c>
      <c r="N48" s="130"/>
      <c r="O48" s="130"/>
      <c r="P48" s="130"/>
      <c r="Q48" s="130"/>
      <c r="R48" s="130"/>
      <c r="S48" s="130"/>
      <c r="T48" s="130">
        <f t="shared" si="2"/>
        <v>0</v>
      </c>
      <c r="U48" s="130"/>
      <c r="V48" s="130"/>
      <c r="W48" s="130">
        <f t="shared" si="3"/>
        <v>0</v>
      </c>
      <c r="X48" s="130">
        <f t="shared" si="4"/>
        <v>336600</v>
      </c>
      <c r="Y48" s="130">
        <v>0</v>
      </c>
      <c r="Z48" s="130">
        <v>50</v>
      </c>
      <c r="AA48" s="130">
        <v>0</v>
      </c>
      <c r="AB48" s="130">
        <v>0</v>
      </c>
    </row>
    <row r="49" spans="1:28" s="127" customFormat="1" ht="27" customHeight="1" x14ac:dyDescent="0.3">
      <c r="A49" s="129">
        <v>40</v>
      </c>
      <c r="B49" s="129" t="s">
        <v>14</v>
      </c>
      <c r="C49" s="130">
        <v>4192</v>
      </c>
      <c r="D49" s="130">
        <v>146</v>
      </c>
      <c r="E49" s="130" t="s">
        <v>1397</v>
      </c>
      <c r="F49" s="130">
        <v>1</v>
      </c>
      <c r="G49" s="130">
        <v>8</v>
      </c>
      <c r="H49" s="130">
        <v>1</v>
      </c>
      <c r="I49" s="130">
        <v>15</v>
      </c>
      <c r="J49" s="130">
        <f t="shared" si="0"/>
        <v>3315</v>
      </c>
      <c r="K49" s="130">
        <v>75</v>
      </c>
      <c r="L49" s="130">
        <f t="shared" si="1"/>
        <v>248625</v>
      </c>
      <c r="M49" s="130">
        <v>1</v>
      </c>
      <c r="N49" s="130"/>
      <c r="O49" s="130"/>
      <c r="P49" s="130"/>
      <c r="Q49" s="130"/>
      <c r="R49" s="130"/>
      <c r="S49" s="130"/>
      <c r="T49" s="130">
        <f t="shared" si="2"/>
        <v>0</v>
      </c>
      <c r="U49" s="130"/>
      <c r="V49" s="130"/>
      <c r="W49" s="130">
        <f t="shared" si="3"/>
        <v>0</v>
      </c>
      <c r="X49" s="130">
        <f t="shared" si="4"/>
        <v>248625</v>
      </c>
      <c r="Y49" s="130">
        <v>0</v>
      </c>
      <c r="Z49" s="130">
        <v>50</v>
      </c>
      <c r="AA49" s="130">
        <v>0</v>
      </c>
      <c r="AB49" s="130">
        <v>0</v>
      </c>
    </row>
    <row r="50" spans="1:28" s="127" customFormat="1" ht="27" customHeight="1" x14ac:dyDescent="0.3">
      <c r="A50" s="129">
        <v>41</v>
      </c>
      <c r="B50" s="129" t="s">
        <v>14</v>
      </c>
      <c r="C50" s="130">
        <v>242</v>
      </c>
      <c r="D50" s="130">
        <v>27</v>
      </c>
      <c r="E50" s="130" t="s">
        <v>1397</v>
      </c>
      <c r="F50" s="130">
        <v>1</v>
      </c>
      <c r="G50" s="130"/>
      <c r="H50" s="130"/>
      <c r="I50" s="130">
        <v>62</v>
      </c>
      <c r="J50" s="130">
        <f t="shared" si="0"/>
        <v>62</v>
      </c>
      <c r="K50" s="130">
        <v>430</v>
      </c>
      <c r="L50" s="130">
        <f t="shared" si="1"/>
        <v>26660</v>
      </c>
      <c r="M50" s="130">
        <v>1</v>
      </c>
      <c r="N50" s="130"/>
      <c r="O50" s="130"/>
      <c r="P50" s="130"/>
      <c r="Q50" s="130"/>
      <c r="R50" s="130"/>
      <c r="S50" s="130"/>
      <c r="T50" s="130">
        <f t="shared" si="2"/>
        <v>0</v>
      </c>
      <c r="U50" s="130"/>
      <c r="V50" s="130"/>
      <c r="W50" s="130">
        <f t="shared" si="3"/>
        <v>0</v>
      </c>
      <c r="X50" s="130">
        <f t="shared" si="4"/>
        <v>26660</v>
      </c>
      <c r="Y50" s="130">
        <v>0</v>
      </c>
      <c r="Z50" s="130">
        <v>50</v>
      </c>
      <c r="AA50" s="130">
        <v>0</v>
      </c>
      <c r="AB50" s="130">
        <v>0</v>
      </c>
    </row>
    <row r="51" spans="1:28" s="127" customFormat="1" ht="27" customHeight="1" x14ac:dyDescent="0.3">
      <c r="A51" s="129">
        <v>42</v>
      </c>
      <c r="B51" s="129" t="s">
        <v>14</v>
      </c>
      <c r="C51" s="130">
        <v>4323</v>
      </c>
      <c r="D51" s="130">
        <v>156</v>
      </c>
      <c r="E51" s="130" t="s">
        <v>1398</v>
      </c>
      <c r="F51" s="130">
        <v>2</v>
      </c>
      <c r="G51" s="130"/>
      <c r="H51" s="130"/>
      <c r="I51" s="130">
        <v>28</v>
      </c>
      <c r="J51" s="130">
        <f t="shared" si="0"/>
        <v>28</v>
      </c>
      <c r="K51" s="130">
        <v>430</v>
      </c>
      <c r="L51" s="130">
        <f t="shared" si="1"/>
        <v>12040</v>
      </c>
      <c r="M51" s="130">
        <v>2</v>
      </c>
      <c r="N51" s="130" t="s">
        <v>27</v>
      </c>
      <c r="O51" s="130" t="s">
        <v>16</v>
      </c>
      <c r="P51" s="130">
        <v>2</v>
      </c>
      <c r="Q51" s="130">
        <v>102</v>
      </c>
      <c r="R51" s="130"/>
      <c r="S51" s="130">
        <v>6400</v>
      </c>
      <c r="T51" s="130">
        <f t="shared" si="2"/>
        <v>652800</v>
      </c>
      <c r="U51" s="130">
        <v>30</v>
      </c>
      <c r="V51" s="130">
        <f>T51*85%</f>
        <v>554880</v>
      </c>
      <c r="W51" s="130">
        <f t="shared" si="3"/>
        <v>97920</v>
      </c>
      <c r="X51" s="130">
        <f t="shared" si="4"/>
        <v>109960</v>
      </c>
      <c r="Y51" s="130">
        <v>0</v>
      </c>
      <c r="Z51" s="130">
        <v>50</v>
      </c>
      <c r="AA51" s="130">
        <v>0</v>
      </c>
      <c r="AB51" s="130">
        <v>0</v>
      </c>
    </row>
    <row r="52" spans="1:28" s="127" customFormat="1" ht="27" customHeight="1" x14ac:dyDescent="0.3">
      <c r="A52" s="129">
        <v>43</v>
      </c>
      <c r="B52" s="129" t="s">
        <v>14</v>
      </c>
      <c r="C52" s="130">
        <v>302</v>
      </c>
      <c r="D52" s="130">
        <v>91</v>
      </c>
      <c r="E52" s="130" t="s">
        <v>1398</v>
      </c>
      <c r="F52" s="130">
        <v>2</v>
      </c>
      <c r="G52" s="130"/>
      <c r="H52" s="130"/>
      <c r="I52" s="130">
        <v>24</v>
      </c>
      <c r="J52" s="130">
        <f t="shared" si="0"/>
        <v>24</v>
      </c>
      <c r="K52" s="130">
        <v>430</v>
      </c>
      <c r="L52" s="130">
        <f t="shared" si="1"/>
        <v>10320</v>
      </c>
      <c r="M52" s="130">
        <v>2</v>
      </c>
      <c r="N52" s="130"/>
      <c r="O52" s="130"/>
      <c r="P52" s="130">
        <v>2</v>
      </c>
      <c r="Q52" s="130"/>
      <c r="R52" s="130"/>
      <c r="S52" s="130"/>
      <c r="T52" s="130">
        <f t="shared" si="2"/>
        <v>0</v>
      </c>
      <c r="U52" s="130"/>
      <c r="V52" s="130"/>
      <c r="W52" s="130">
        <f t="shared" si="3"/>
        <v>0</v>
      </c>
      <c r="X52" s="130">
        <f t="shared" si="4"/>
        <v>10320</v>
      </c>
      <c r="Y52" s="130">
        <v>0</v>
      </c>
      <c r="Z52" s="130">
        <v>50</v>
      </c>
      <c r="AA52" s="130">
        <v>0</v>
      </c>
      <c r="AB52" s="130">
        <v>0</v>
      </c>
    </row>
    <row r="53" spans="1:28" s="127" customFormat="1" ht="27" customHeight="1" x14ac:dyDescent="0.3">
      <c r="A53" s="129">
        <v>44</v>
      </c>
      <c r="B53" s="129" t="s">
        <v>14</v>
      </c>
      <c r="C53" s="130">
        <v>2772</v>
      </c>
      <c r="D53" s="130">
        <v>56</v>
      </c>
      <c r="E53" s="130" t="s">
        <v>1398</v>
      </c>
      <c r="F53" s="130">
        <v>1</v>
      </c>
      <c r="G53" s="130">
        <v>8</v>
      </c>
      <c r="H53" s="130"/>
      <c r="I53" s="130">
        <v>9</v>
      </c>
      <c r="J53" s="130">
        <f t="shared" si="0"/>
        <v>3209</v>
      </c>
      <c r="K53" s="130">
        <v>75</v>
      </c>
      <c r="L53" s="130">
        <f t="shared" si="1"/>
        <v>240675</v>
      </c>
      <c r="M53" s="130">
        <v>1</v>
      </c>
      <c r="N53" s="130"/>
      <c r="O53" s="130"/>
      <c r="P53" s="130"/>
      <c r="Q53" s="130"/>
      <c r="R53" s="130"/>
      <c r="S53" s="130"/>
      <c r="T53" s="130">
        <f t="shared" si="2"/>
        <v>0</v>
      </c>
      <c r="U53" s="130"/>
      <c r="V53" s="130"/>
      <c r="W53" s="130">
        <f t="shared" si="3"/>
        <v>0</v>
      </c>
      <c r="X53" s="130">
        <f t="shared" si="4"/>
        <v>240675</v>
      </c>
      <c r="Y53" s="130">
        <v>0</v>
      </c>
      <c r="Z53" s="130">
        <v>50</v>
      </c>
      <c r="AA53" s="130">
        <v>0</v>
      </c>
      <c r="AB53" s="130">
        <v>0</v>
      </c>
    </row>
    <row r="54" spans="1:28" s="127" customFormat="1" ht="27" customHeight="1" x14ac:dyDescent="0.3">
      <c r="A54" s="129">
        <v>45</v>
      </c>
      <c r="B54" s="129" t="s">
        <v>14</v>
      </c>
      <c r="C54" s="130">
        <v>234</v>
      </c>
      <c r="D54" s="130">
        <v>19</v>
      </c>
      <c r="E54" s="130" t="s">
        <v>1399</v>
      </c>
      <c r="F54" s="130">
        <v>2</v>
      </c>
      <c r="G54" s="130"/>
      <c r="H54" s="130"/>
      <c r="I54" s="130">
        <v>44</v>
      </c>
      <c r="J54" s="130">
        <f t="shared" si="0"/>
        <v>44</v>
      </c>
      <c r="K54" s="130">
        <v>430</v>
      </c>
      <c r="L54" s="130">
        <f t="shared" si="1"/>
        <v>18920</v>
      </c>
      <c r="M54" s="130">
        <v>2</v>
      </c>
      <c r="N54" s="130" t="s">
        <v>27</v>
      </c>
      <c r="O54" s="130" t="s">
        <v>16</v>
      </c>
      <c r="P54" s="130">
        <v>2</v>
      </c>
      <c r="Q54" s="130">
        <v>144</v>
      </c>
      <c r="R54" s="130"/>
      <c r="S54" s="130">
        <v>6400</v>
      </c>
      <c r="T54" s="130">
        <f t="shared" si="2"/>
        <v>921600</v>
      </c>
      <c r="U54" s="130">
        <v>30</v>
      </c>
      <c r="V54" s="130">
        <f>T54*85%</f>
        <v>783360</v>
      </c>
      <c r="W54" s="130">
        <f t="shared" si="3"/>
        <v>138240</v>
      </c>
      <c r="X54" s="130">
        <f t="shared" si="4"/>
        <v>157160</v>
      </c>
      <c r="Y54" s="130">
        <v>0</v>
      </c>
      <c r="Z54" s="130">
        <v>50</v>
      </c>
      <c r="AA54" s="130">
        <v>0</v>
      </c>
      <c r="AB54" s="130">
        <v>0</v>
      </c>
    </row>
    <row r="55" spans="1:28" s="127" customFormat="1" ht="27" customHeight="1" x14ac:dyDescent="0.3">
      <c r="A55" s="129">
        <v>46</v>
      </c>
      <c r="B55" s="129" t="s">
        <v>14</v>
      </c>
      <c r="C55" s="130">
        <v>3538</v>
      </c>
      <c r="D55" s="130">
        <v>516</v>
      </c>
      <c r="E55" s="130" t="s">
        <v>1399</v>
      </c>
      <c r="F55" s="130">
        <v>1</v>
      </c>
      <c r="G55" s="130">
        <v>6</v>
      </c>
      <c r="H55" s="130">
        <v>3</v>
      </c>
      <c r="I55" s="130">
        <v>82</v>
      </c>
      <c r="J55" s="130">
        <f t="shared" si="0"/>
        <v>2782</v>
      </c>
      <c r="K55" s="130">
        <v>100</v>
      </c>
      <c r="L55" s="130">
        <f t="shared" si="1"/>
        <v>278200</v>
      </c>
      <c r="M55" s="130">
        <v>1</v>
      </c>
      <c r="N55" s="130"/>
      <c r="O55" s="130"/>
      <c r="P55" s="130"/>
      <c r="Q55" s="130"/>
      <c r="R55" s="130"/>
      <c r="S55" s="130"/>
      <c r="T55" s="130">
        <f t="shared" si="2"/>
        <v>0</v>
      </c>
      <c r="U55" s="130"/>
      <c r="V55" s="130"/>
      <c r="W55" s="130">
        <f t="shared" si="3"/>
        <v>0</v>
      </c>
      <c r="X55" s="130">
        <f t="shared" si="4"/>
        <v>278200</v>
      </c>
      <c r="Y55" s="130">
        <v>0</v>
      </c>
      <c r="Z55" s="130">
        <v>50</v>
      </c>
      <c r="AA55" s="130">
        <v>0</v>
      </c>
      <c r="AB55" s="130">
        <v>0</v>
      </c>
    </row>
    <row r="56" spans="1:28" s="127" customFormat="1" ht="27" customHeight="1" x14ac:dyDescent="0.3">
      <c r="A56" s="129">
        <v>47</v>
      </c>
      <c r="B56" s="129" t="s">
        <v>14</v>
      </c>
      <c r="C56" s="130">
        <v>4310</v>
      </c>
      <c r="D56" s="130">
        <v>155</v>
      </c>
      <c r="E56" s="130" t="s">
        <v>1400</v>
      </c>
      <c r="F56" s="130">
        <v>2</v>
      </c>
      <c r="G56" s="130"/>
      <c r="H56" s="130">
        <v>1</v>
      </c>
      <c r="I56" s="130">
        <v>22</v>
      </c>
      <c r="J56" s="130">
        <f t="shared" si="0"/>
        <v>122</v>
      </c>
      <c r="K56" s="130">
        <v>430</v>
      </c>
      <c r="L56" s="130">
        <f t="shared" si="1"/>
        <v>52460</v>
      </c>
      <c r="M56" s="130">
        <v>2</v>
      </c>
      <c r="N56" s="130" t="s">
        <v>27</v>
      </c>
      <c r="O56" s="130" t="s">
        <v>16</v>
      </c>
      <c r="P56" s="130">
        <v>2</v>
      </c>
      <c r="Q56" s="130">
        <v>116</v>
      </c>
      <c r="R56" s="130"/>
      <c r="S56" s="130">
        <v>6400</v>
      </c>
      <c r="T56" s="130">
        <f t="shared" si="2"/>
        <v>742400</v>
      </c>
      <c r="U56" s="130">
        <v>30</v>
      </c>
      <c r="V56" s="130">
        <f>T56*85%</f>
        <v>631040</v>
      </c>
      <c r="W56" s="130">
        <f t="shared" si="3"/>
        <v>111360</v>
      </c>
      <c r="X56" s="130">
        <f t="shared" si="4"/>
        <v>163820</v>
      </c>
      <c r="Y56" s="130">
        <v>0</v>
      </c>
      <c r="Z56" s="130">
        <v>50</v>
      </c>
      <c r="AA56" s="130">
        <v>0</v>
      </c>
      <c r="AB56" s="130">
        <v>0</v>
      </c>
    </row>
    <row r="57" spans="1:28" s="127" customFormat="1" ht="27" customHeight="1" x14ac:dyDescent="0.3">
      <c r="A57" s="129">
        <v>48</v>
      </c>
      <c r="B57" s="129" t="s">
        <v>14</v>
      </c>
      <c r="C57" s="130">
        <v>1928</v>
      </c>
      <c r="D57" s="130">
        <v>42</v>
      </c>
      <c r="E57" s="130" t="s">
        <v>1400</v>
      </c>
      <c r="F57" s="130">
        <v>1</v>
      </c>
      <c r="G57" s="130">
        <v>20</v>
      </c>
      <c r="H57" s="130">
        <v>3</v>
      </c>
      <c r="I57" s="130">
        <v>72</v>
      </c>
      <c r="J57" s="130">
        <f t="shared" si="0"/>
        <v>8372</v>
      </c>
      <c r="K57" s="130">
        <v>75</v>
      </c>
      <c r="L57" s="130">
        <f t="shared" si="1"/>
        <v>627900</v>
      </c>
      <c r="M57" s="130">
        <v>1</v>
      </c>
      <c r="N57" s="130"/>
      <c r="O57" s="130"/>
      <c r="P57" s="130">
        <v>1</v>
      </c>
      <c r="Q57" s="130"/>
      <c r="R57" s="130"/>
      <c r="S57" s="130"/>
      <c r="T57" s="130">
        <f t="shared" si="2"/>
        <v>0</v>
      </c>
      <c r="U57" s="130"/>
      <c r="V57" s="130"/>
      <c r="W57" s="130">
        <f t="shared" si="3"/>
        <v>0</v>
      </c>
      <c r="X57" s="130">
        <f t="shared" si="4"/>
        <v>627900</v>
      </c>
      <c r="Y57" s="130">
        <v>0</v>
      </c>
      <c r="Z57" s="130">
        <v>50</v>
      </c>
      <c r="AA57" s="130">
        <v>0</v>
      </c>
      <c r="AB57" s="130">
        <v>0</v>
      </c>
    </row>
    <row r="58" spans="1:28" s="127" customFormat="1" ht="27" customHeight="1" x14ac:dyDescent="0.3">
      <c r="A58" s="129">
        <v>49</v>
      </c>
      <c r="B58" s="129" t="s">
        <v>14</v>
      </c>
      <c r="C58" s="130">
        <v>299</v>
      </c>
      <c r="D58" s="130">
        <v>88</v>
      </c>
      <c r="E58" s="130" t="s">
        <v>1401</v>
      </c>
      <c r="F58" s="130">
        <v>2</v>
      </c>
      <c r="G58" s="130"/>
      <c r="H58" s="130"/>
      <c r="I58" s="130">
        <v>52</v>
      </c>
      <c r="J58" s="130">
        <f t="shared" ref="J58:J106" si="5">G58*400+H58*100+I58</f>
        <v>52</v>
      </c>
      <c r="K58" s="130">
        <v>430</v>
      </c>
      <c r="L58" s="130">
        <f t="shared" ref="L58:L106" si="6">J58*K58</f>
        <v>22360</v>
      </c>
      <c r="M58" s="130">
        <v>2</v>
      </c>
      <c r="N58" s="130" t="s">
        <v>27</v>
      </c>
      <c r="O58" s="130" t="s">
        <v>16</v>
      </c>
      <c r="P58" s="130">
        <v>2</v>
      </c>
      <c r="Q58" s="130">
        <v>102</v>
      </c>
      <c r="R58" s="130"/>
      <c r="S58" s="130">
        <v>6400</v>
      </c>
      <c r="T58" s="130">
        <f t="shared" ref="T58:T107" si="7">Q58*S58</f>
        <v>652800</v>
      </c>
      <c r="U58" s="130">
        <v>30</v>
      </c>
      <c r="V58" s="130">
        <f>T58*85%</f>
        <v>554880</v>
      </c>
      <c r="W58" s="130">
        <f t="shared" ref="W58:W107" si="8">T58-V58</f>
        <v>97920</v>
      </c>
      <c r="X58" s="130">
        <f t="shared" ref="X58:X107" si="9">L58+W58</f>
        <v>120280</v>
      </c>
      <c r="Y58" s="130">
        <v>0</v>
      </c>
      <c r="Z58" s="130">
        <v>50</v>
      </c>
      <c r="AA58" s="130">
        <v>0</v>
      </c>
      <c r="AB58" s="130">
        <v>0</v>
      </c>
    </row>
    <row r="59" spans="1:28" s="127" customFormat="1" ht="27" customHeight="1" x14ac:dyDescent="0.3">
      <c r="A59" s="129">
        <v>50</v>
      </c>
      <c r="B59" s="129" t="s">
        <v>14</v>
      </c>
      <c r="C59" s="130">
        <v>2777</v>
      </c>
      <c r="D59" s="130">
        <v>75</v>
      </c>
      <c r="E59" s="130" t="s">
        <v>1401</v>
      </c>
      <c r="F59" s="130">
        <v>1</v>
      </c>
      <c r="G59" s="130">
        <v>8</v>
      </c>
      <c r="H59" s="130">
        <v>3</v>
      </c>
      <c r="I59" s="130">
        <v>56</v>
      </c>
      <c r="J59" s="130">
        <f t="shared" si="5"/>
        <v>3556</v>
      </c>
      <c r="K59" s="130">
        <v>75</v>
      </c>
      <c r="L59" s="130">
        <f t="shared" si="6"/>
        <v>266700</v>
      </c>
      <c r="M59" s="130">
        <v>1</v>
      </c>
      <c r="N59" s="130"/>
      <c r="O59" s="130"/>
      <c r="P59" s="130"/>
      <c r="Q59" s="130"/>
      <c r="R59" s="130"/>
      <c r="S59" s="130"/>
      <c r="T59" s="130">
        <f t="shared" si="7"/>
        <v>0</v>
      </c>
      <c r="U59" s="130"/>
      <c r="V59" s="130"/>
      <c r="W59" s="130">
        <f t="shared" si="8"/>
        <v>0</v>
      </c>
      <c r="X59" s="130">
        <f t="shared" si="9"/>
        <v>266700</v>
      </c>
      <c r="Y59" s="130">
        <v>0</v>
      </c>
      <c r="Z59" s="130">
        <v>50</v>
      </c>
      <c r="AA59" s="130">
        <v>0</v>
      </c>
      <c r="AB59" s="130">
        <v>0</v>
      </c>
    </row>
    <row r="60" spans="1:28" s="127" customFormat="1" ht="27" customHeight="1" x14ac:dyDescent="0.3">
      <c r="A60" s="129">
        <v>51</v>
      </c>
      <c r="B60" s="129" t="s">
        <v>14</v>
      </c>
      <c r="C60" s="130"/>
      <c r="D60" s="130"/>
      <c r="E60" s="130" t="s">
        <v>1402</v>
      </c>
      <c r="F60" s="130">
        <v>2</v>
      </c>
      <c r="G60" s="130"/>
      <c r="H60" s="130"/>
      <c r="I60" s="130"/>
      <c r="J60" s="130">
        <f t="shared" si="5"/>
        <v>0</v>
      </c>
      <c r="K60" s="130"/>
      <c r="L60" s="130">
        <f t="shared" si="6"/>
        <v>0</v>
      </c>
      <c r="M60" s="130">
        <v>2</v>
      </c>
      <c r="N60" s="130" t="s">
        <v>27</v>
      </c>
      <c r="O60" s="130" t="s">
        <v>55</v>
      </c>
      <c r="P60" s="130">
        <v>2</v>
      </c>
      <c r="Q60" s="130">
        <v>104</v>
      </c>
      <c r="R60" s="130"/>
      <c r="S60" s="130">
        <v>6400</v>
      </c>
      <c r="T60" s="130">
        <f t="shared" si="7"/>
        <v>665600</v>
      </c>
      <c r="U60" s="130">
        <v>10</v>
      </c>
      <c r="V60" s="130">
        <f>T60*10%</f>
        <v>66560</v>
      </c>
      <c r="W60" s="130">
        <f t="shared" si="8"/>
        <v>599040</v>
      </c>
      <c r="X60" s="130">
        <f t="shared" si="9"/>
        <v>599040</v>
      </c>
      <c r="Y60" s="130">
        <v>0</v>
      </c>
      <c r="Z60" s="130">
        <v>50</v>
      </c>
      <c r="AA60" s="130">
        <v>0</v>
      </c>
      <c r="AB60" s="130">
        <v>0</v>
      </c>
    </row>
    <row r="61" spans="1:28" s="127" customFormat="1" ht="27" customHeight="1" x14ac:dyDescent="0.3">
      <c r="A61" s="129">
        <v>52</v>
      </c>
      <c r="B61" s="129" t="s">
        <v>14</v>
      </c>
      <c r="C61" s="130">
        <v>1987</v>
      </c>
      <c r="D61" s="130">
        <v>70</v>
      </c>
      <c r="E61" s="130" t="s">
        <v>1402</v>
      </c>
      <c r="F61" s="130">
        <v>1</v>
      </c>
      <c r="G61" s="130">
        <v>32</v>
      </c>
      <c r="H61" s="130">
        <v>1</v>
      </c>
      <c r="I61" s="130">
        <v>92</v>
      </c>
      <c r="J61" s="130">
        <f t="shared" si="5"/>
        <v>12992</v>
      </c>
      <c r="K61" s="130">
        <v>75</v>
      </c>
      <c r="L61" s="130">
        <f t="shared" si="6"/>
        <v>974400</v>
      </c>
      <c r="M61" s="130">
        <v>1</v>
      </c>
      <c r="N61" s="130"/>
      <c r="O61" s="130"/>
      <c r="P61" s="130"/>
      <c r="Q61" s="130"/>
      <c r="R61" s="130"/>
      <c r="S61" s="130"/>
      <c r="T61" s="130">
        <f t="shared" si="7"/>
        <v>0</v>
      </c>
      <c r="U61" s="130"/>
      <c r="V61" s="130"/>
      <c r="W61" s="130">
        <f t="shared" si="8"/>
        <v>0</v>
      </c>
      <c r="X61" s="130">
        <f t="shared" si="9"/>
        <v>974400</v>
      </c>
      <c r="Y61" s="130">
        <v>0</v>
      </c>
      <c r="Z61" s="130">
        <v>50</v>
      </c>
      <c r="AA61" s="130">
        <v>0</v>
      </c>
      <c r="AB61" s="130">
        <v>0</v>
      </c>
    </row>
    <row r="62" spans="1:28" s="127" customFormat="1" ht="27" customHeight="1" x14ac:dyDescent="0.3">
      <c r="A62" s="129">
        <v>53</v>
      </c>
      <c r="B62" s="129" t="s">
        <v>14</v>
      </c>
      <c r="C62" s="130">
        <v>301</v>
      </c>
      <c r="D62" s="130">
        <v>90</v>
      </c>
      <c r="E62" s="130" t="s">
        <v>1403</v>
      </c>
      <c r="F62" s="130">
        <v>2</v>
      </c>
      <c r="G62" s="130"/>
      <c r="H62" s="130"/>
      <c r="I62" s="130">
        <v>46</v>
      </c>
      <c r="J62" s="130">
        <f t="shared" si="5"/>
        <v>46</v>
      </c>
      <c r="K62" s="130">
        <v>430</v>
      </c>
      <c r="L62" s="130">
        <f t="shared" si="6"/>
        <v>19780</v>
      </c>
      <c r="M62" s="130">
        <v>2</v>
      </c>
      <c r="N62" s="130" t="s">
        <v>27</v>
      </c>
      <c r="O62" s="130" t="s">
        <v>16</v>
      </c>
      <c r="P62" s="130">
        <v>2</v>
      </c>
      <c r="Q62" s="130">
        <v>102</v>
      </c>
      <c r="R62" s="130"/>
      <c r="S62" s="130">
        <v>6400</v>
      </c>
      <c r="T62" s="130">
        <f t="shared" si="7"/>
        <v>652800</v>
      </c>
      <c r="U62" s="130">
        <v>20</v>
      </c>
      <c r="V62" s="130">
        <f>T62*75%</f>
        <v>489600</v>
      </c>
      <c r="W62" s="130">
        <f t="shared" si="8"/>
        <v>163200</v>
      </c>
      <c r="X62" s="130">
        <f t="shared" si="9"/>
        <v>182980</v>
      </c>
      <c r="Y62" s="130">
        <v>0</v>
      </c>
      <c r="Z62" s="130">
        <v>50</v>
      </c>
      <c r="AA62" s="130">
        <v>0</v>
      </c>
      <c r="AB62" s="130">
        <v>0</v>
      </c>
    </row>
    <row r="63" spans="1:28" s="127" customFormat="1" ht="27" customHeight="1" x14ac:dyDescent="0.3">
      <c r="A63" s="129">
        <v>54</v>
      </c>
      <c r="B63" s="129" t="s">
        <v>14</v>
      </c>
      <c r="C63" s="130">
        <v>3899</v>
      </c>
      <c r="D63" s="130">
        <v>90</v>
      </c>
      <c r="E63" s="130" t="s">
        <v>1403</v>
      </c>
      <c r="F63" s="130">
        <v>1</v>
      </c>
      <c r="G63" s="130">
        <v>10</v>
      </c>
      <c r="H63" s="130"/>
      <c r="I63" s="130">
        <v>89</v>
      </c>
      <c r="J63" s="130">
        <f t="shared" si="5"/>
        <v>4089</v>
      </c>
      <c r="K63" s="130">
        <v>180</v>
      </c>
      <c r="L63" s="130">
        <f t="shared" si="6"/>
        <v>736020</v>
      </c>
      <c r="M63" s="130">
        <v>1</v>
      </c>
      <c r="N63" s="130"/>
      <c r="O63" s="130"/>
      <c r="P63" s="130"/>
      <c r="Q63" s="130"/>
      <c r="R63" s="130"/>
      <c r="S63" s="130"/>
      <c r="T63" s="130">
        <f t="shared" si="7"/>
        <v>0</v>
      </c>
      <c r="U63" s="130"/>
      <c r="V63" s="130"/>
      <c r="W63" s="130">
        <f t="shared" si="8"/>
        <v>0</v>
      </c>
      <c r="X63" s="130">
        <f t="shared" si="9"/>
        <v>736020</v>
      </c>
      <c r="Y63" s="130">
        <v>0</v>
      </c>
      <c r="Z63" s="130">
        <v>50</v>
      </c>
      <c r="AA63" s="130">
        <v>0</v>
      </c>
      <c r="AB63" s="130">
        <v>0</v>
      </c>
    </row>
    <row r="64" spans="1:28" s="127" customFormat="1" ht="27" customHeight="1" x14ac:dyDescent="0.3">
      <c r="A64" s="129">
        <v>55</v>
      </c>
      <c r="B64" s="129" t="s">
        <v>14</v>
      </c>
      <c r="C64" s="130"/>
      <c r="D64" s="130">
        <v>127</v>
      </c>
      <c r="E64" s="130" t="s">
        <v>1403</v>
      </c>
      <c r="F64" s="130">
        <v>1</v>
      </c>
      <c r="G64" s="130">
        <v>4</v>
      </c>
      <c r="H64" s="130"/>
      <c r="I64" s="130">
        <v>40</v>
      </c>
      <c r="J64" s="130">
        <f t="shared" si="5"/>
        <v>1640</v>
      </c>
      <c r="K64" s="130">
        <v>150</v>
      </c>
      <c r="L64" s="130">
        <f t="shared" si="6"/>
        <v>246000</v>
      </c>
      <c r="M64" s="130">
        <v>1</v>
      </c>
      <c r="N64" s="130"/>
      <c r="O64" s="130"/>
      <c r="P64" s="130"/>
      <c r="Q64" s="130"/>
      <c r="R64" s="130"/>
      <c r="S64" s="130"/>
      <c r="T64" s="130">
        <f t="shared" si="7"/>
        <v>0</v>
      </c>
      <c r="U64" s="130"/>
      <c r="V64" s="130"/>
      <c r="W64" s="130">
        <f t="shared" si="8"/>
        <v>0</v>
      </c>
      <c r="X64" s="130">
        <f t="shared" si="9"/>
        <v>246000</v>
      </c>
      <c r="Y64" s="130">
        <v>0</v>
      </c>
      <c r="Z64" s="130">
        <v>50</v>
      </c>
      <c r="AA64" s="130">
        <v>0</v>
      </c>
      <c r="AB64" s="130">
        <v>0</v>
      </c>
    </row>
    <row r="65" spans="1:28" s="127" customFormat="1" ht="27" customHeight="1" x14ac:dyDescent="0.3">
      <c r="A65" s="129">
        <v>56</v>
      </c>
      <c r="B65" s="129" t="s">
        <v>14</v>
      </c>
      <c r="C65" s="130">
        <v>2502</v>
      </c>
      <c r="D65" s="130">
        <v>33</v>
      </c>
      <c r="E65" s="130" t="s">
        <v>1403</v>
      </c>
      <c r="F65" s="130">
        <v>1</v>
      </c>
      <c r="G65" s="130">
        <v>8</v>
      </c>
      <c r="H65" s="130">
        <v>3</v>
      </c>
      <c r="I65" s="130">
        <v>34</v>
      </c>
      <c r="J65" s="130">
        <f t="shared" si="5"/>
        <v>3534</v>
      </c>
      <c r="K65" s="130">
        <v>75</v>
      </c>
      <c r="L65" s="130">
        <f t="shared" si="6"/>
        <v>265050</v>
      </c>
      <c r="M65" s="130">
        <v>1</v>
      </c>
      <c r="N65" s="130"/>
      <c r="O65" s="130"/>
      <c r="P65" s="130"/>
      <c r="Q65" s="130"/>
      <c r="R65" s="130"/>
      <c r="S65" s="130"/>
      <c r="T65" s="130">
        <f t="shared" si="7"/>
        <v>0</v>
      </c>
      <c r="U65" s="130"/>
      <c r="V65" s="130"/>
      <c r="W65" s="130">
        <f t="shared" si="8"/>
        <v>0</v>
      </c>
      <c r="X65" s="130">
        <f t="shared" si="9"/>
        <v>265050</v>
      </c>
      <c r="Y65" s="130">
        <v>0</v>
      </c>
      <c r="Z65" s="130">
        <v>50</v>
      </c>
      <c r="AA65" s="130">
        <v>0</v>
      </c>
      <c r="AB65" s="130">
        <v>0</v>
      </c>
    </row>
    <row r="66" spans="1:28" s="127" customFormat="1" ht="27" customHeight="1" x14ac:dyDescent="0.3">
      <c r="A66" s="129">
        <v>57</v>
      </c>
      <c r="B66" s="129" t="s">
        <v>14</v>
      </c>
      <c r="C66" s="130">
        <v>3303</v>
      </c>
      <c r="D66" s="130">
        <v>175</v>
      </c>
      <c r="E66" s="130" t="s">
        <v>1404</v>
      </c>
      <c r="F66" s="130">
        <v>2</v>
      </c>
      <c r="G66" s="130"/>
      <c r="H66" s="130"/>
      <c r="I66" s="130">
        <v>37</v>
      </c>
      <c r="J66" s="130">
        <f t="shared" si="5"/>
        <v>37</v>
      </c>
      <c r="K66" s="130">
        <v>430</v>
      </c>
      <c r="L66" s="130">
        <f t="shared" si="6"/>
        <v>15910</v>
      </c>
      <c r="M66" s="130">
        <v>2</v>
      </c>
      <c r="N66" s="130" t="s">
        <v>27</v>
      </c>
      <c r="O66" s="130" t="s">
        <v>55</v>
      </c>
      <c r="P66" s="130">
        <v>2</v>
      </c>
      <c r="Q66" s="130">
        <v>36</v>
      </c>
      <c r="R66" s="130"/>
      <c r="S66" s="130">
        <v>6400</v>
      </c>
      <c r="T66" s="130">
        <f t="shared" si="7"/>
        <v>230400</v>
      </c>
      <c r="U66" s="130">
        <v>5</v>
      </c>
      <c r="V66" s="130">
        <f>T66*5%</f>
        <v>11520</v>
      </c>
      <c r="W66" s="130">
        <f t="shared" si="8"/>
        <v>218880</v>
      </c>
      <c r="X66" s="130">
        <f t="shared" si="9"/>
        <v>234790</v>
      </c>
      <c r="Y66" s="130">
        <v>0</v>
      </c>
      <c r="Z66" s="130">
        <v>50</v>
      </c>
      <c r="AA66" s="130">
        <v>0</v>
      </c>
      <c r="AB66" s="130">
        <v>0</v>
      </c>
    </row>
    <row r="67" spans="1:28" s="127" customFormat="1" ht="27" customHeight="1" x14ac:dyDescent="0.3">
      <c r="A67" s="129">
        <v>58</v>
      </c>
      <c r="B67" s="129" t="s">
        <v>14</v>
      </c>
      <c r="C67" s="130">
        <v>4996</v>
      </c>
      <c r="D67" s="130">
        <v>135</v>
      </c>
      <c r="E67" s="130" t="s">
        <v>1404</v>
      </c>
      <c r="F67" s="130">
        <v>1</v>
      </c>
      <c r="G67" s="130">
        <v>6</v>
      </c>
      <c r="H67" s="130"/>
      <c r="I67" s="130">
        <v>22</v>
      </c>
      <c r="J67" s="130">
        <f t="shared" si="5"/>
        <v>2422</v>
      </c>
      <c r="K67" s="130">
        <v>75</v>
      </c>
      <c r="L67" s="130">
        <f t="shared" si="6"/>
        <v>181650</v>
      </c>
      <c r="M67" s="130">
        <v>1</v>
      </c>
      <c r="N67" s="130"/>
      <c r="O67" s="130"/>
      <c r="P67" s="130"/>
      <c r="Q67" s="130"/>
      <c r="R67" s="130"/>
      <c r="S67" s="130"/>
      <c r="T67" s="130">
        <f t="shared" si="7"/>
        <v>0</v>
      </c>
      <c r="U67" s="130"/>
      <c r="V67" s="130"/>
      <c r="W67" s="130">
        <f t="shared" si="8"/>
        <v>0</v>
      </c>
      <c r="X67" s="130">
        <f t="shared" si="9"/>
        <v>181650</v>
      </c>
      <c r="Y67" s="130">
        <v>0</v>
      </c>
      <c r="Z67" s="130">
        <v>50</v>
      </c>
      <c r="AA67" s="130">
        <v>0</v>
      </c>
      <c r="AB67" s="130">
        <v>0</v>
      </c>
    </row>
    <row r="68" spans="1:28" s="127" customFormat="1" ht="27" customHeight="1" x14ac:dyDescent="0.3">
      <c r="A68" s="129">
        <v>59</v>
      </c>
      <c r="B68" s="129" t="s">
        <v>14</v>
      </c>
      <c r="C68" s="130">
        <v>247</v>
      </c>
      <c r="D68" s="130">
        <v>35</v>
      </c>
      <c r="E68" s="130" t="s">
        <v>1405</v>
      </c>
      <c r="F68" s="130">
        <v>2</v>
      </c>
      <c r="G68" s="130"/>
      <c r="H68" s="130"/>
      <c r="I68" s="130">
        <v>95</v>
      </c>
      <c r="J68" s="130">
        <f t="shared" si="5"/>
        <v>95</v>
      </c>
      <c r="K68" s="130">
        <v>430</v>
      </c>
      <c r="L68" s="130">
        <f t="shared" si="6"/>
        <v>40850</v>
      </c>
      <c r="M68" s="130">
        <v>2</v>
      </c>
      <c r="N68" s="130" t="s">
        <v>27</v>
      </c>
      <c r="O68" s="130" t="s">
        <v>16</v>
      </c>
      <c r="P68" s="130">
        <v>2</v>
      </c>
      <c r="Q68" s="130">
        <v>195</v>
      </c>
      <c r="R68" s="130"/>
      <c r="S68" s="130">
        <v>6400</v>
      </c>
      <c r="T68" s="130">
        <f t="shared" si="7"/>
        <v>1248000</v>
      </c>
      <c r="U68" s="130">
        <v>20</v>
      </c>
      <c r="V68" s="130">
        <f>T68*75%</f>
        <v>936000</v>
      </c>
      <c r="W68" s="130">
        <f t="shared" si="8"/>
        <v>312000</v>
      </c>
      <c r="X68" s="130">
        <f t="shared" si="9"/>
        <v>352850</v>
      </c>
      <c r="Y68" s="130">
        <v>0</v>
      </c>
      <c r="Z68" s="130">
        <v>50</v>
      </c>
      <c r="AA68" s="130">
        <v>0</v>
      </c>
      <c r="AB68" s="130">
        <v>0</v>
      </c>
    </row>
    <row r="69" spans="1:28" s="127" customFormat="1" ht="27" customHeight="1" x14ac:dyDescent="0.3">
      <c r="A69" s="129">
        <v>60</v>
      </c>
      <c r="B69" s="129" t="s">
        <v>14</v>
      </c>
      <c r="C69" s="130">
        <v>5491</v>
      </c>
      <c r="D69" s="130">
        <v>114</v>
      </c>
      <c r="E69" s="130" t="s">
        <v>1405</v>
      </c>
      <c r="F69" s="130">
        <v>1</v>
      </c>
      <c r="G69" s="130">
        <v>10</v>
      </c>
      <c r="H69" s="130">
        <v>2</v>
      </c>
      <c r="I69" s="130">
        <v>81</v>
      </c>
      <c r="J69" s="130">
        <f t="shared" si="5"/>
        <v>4281</v>
      </c>
      <c r="K69" s="130">
        <v>75</v>
      </c>
      <c r="L69" s="130">
        <f t="shared" si="6"/>
        <v>321075</v>
      </c>
      <c r="M69" s="130">
        <v>1</v>
      </c>
      <c r="N69" s="130"/>
      <c r="O69" s="130"/>
      <c r="P69" s="130"/>
      <c r="Q69" s="130"/>
      <c r="R69" s="130"/>
      <c r="S69" s="130"/>
      <c r="T69" s="130">
        <f t="shared" si="7"/>
        <v>0</v>
      </c>
      <c r="U69" s="130"/>
      <c r="V69" s="130"/>
      <c r="W69" s="130">
        <f t="shared" si="8"/>
        <v>0</v>
      </c>
      <c r="X69" s="130">
        <f t="shared" si="9"/>
        <v>321075</v>
      </c>
      <c r="Y69" s="130">
        <v>0</v>
      </c>
      <c r="Z69" s="130">
        <v>50</v>
      </c>
      <c r="AA69" s="130">
        <v>0</v>
      </c>
      <c r="AB69" s="130">
        <v>0</v>
      </c>
    </row>
    <row r="70" spans="1:28" s="127" customFormat="1" ht="27" customHeight="1" x14ac:dyDescent="0.3">
      <c r="A70" s="129">
        <v>61</v>
      </c>
      <c r="B70" s="129" t="s">
        <v>14</v>
      </c>
      <c r="C70" s="130">
        <v>4614</v>
      </c>
      <c r="D70" s="130">
        <v>3</v>
      </c>
      <c r="E70" s="130" t="s">
        <v>1405</v>
      </c>
      <c r="F70" s="130">
        <v>1</v>
      </c>
      <c r="G70" s="130"/>
      <c r="H70" s="130"/>
      <c r="I70" s="130">
        <v>48</v>
      </c>
      <c r="J70" s="130">
        <f t="shared" si="5"/>
        <v>48</v>
      </c>
      <c r="K70" s="130">
        <v>100</v>
      </c>
      <c r="L70" s="130">
        <f t="shared" si="6"/>
        <v>4800</v>
      </c>
      <c r="M70" s="130">
        <v>1</v>
      </c>
      <c r="N70" s="130"/>
      <c r="O70" s="130"/>
      <c r="P70" s="130"/>
      <c r="Q70" s="130"/>
      <c r="R70" s="130"/>
      <c r="S70" s="130"/>
      <c r="T70" s="130">
        <f t="shared" si="7"/>
        <v>0</v>
      </c>
      <c r="U70" s="130"/>
      <c r="V70" s="130"/>
      <c r="W70" s="130">
        <f t="shared" si="8"/>
        <v>0</v>
      </c>
      <c r="X70" s="130">
        <f t="shared" si="9"/>
        <v>4800</v>
      </c>
      <c r="Y70" s="130">
        <v>0</v>
      </c>
      <c r="Z70" s="130">
        <v>50</v>
      </c>
      <c r="AA70" s="130">
        <v>0</v>
      </c>
      <c r="AB70" s="130">
        <v>0</v>
      </c>
    </row>
    <row r="71" spans="1:28" s="127" customFormat="1" ht="27" customHeight="1" x14ac:dyDescent="0.3">
      <c r="A71" s="129">
        <v>62</v>
      </c>
      <c r="B71" s="129" t="s">
        <v>14</v>
      </c>
      <c r="C71" s="130">
        <v>4009</v>
      </c>
      <c r="D71" s="130">
        <v>551</v>
      </c>
      <c r="E71" s="130" t="s">
        <v>1405</v>
      </c>
      <c r="F71" s="130">
        <v>1</v>
      </c>
      <c r="G71" s="130">
        <v>8</v>
      </c>
      <c r="H71" s="130">
        <v>1</v>
      </c>
      <c r="I71" s="130">
        <v>33</v>
      </c>
      <c r="J71" s="130">
        <f t="shared" si="5"/>
        <v>3333</v>
      </c>
      <c r="K71" s="130">
        <v>75</v>
      </c>
      <c r="L71" s="130">
        <f t="shared" si="6"/>
        <v>249975</v>
      </c>
      <c r="M71" s="130">
        <v>1</v>
      </c>
      <c r="N71" s="130"/>
      <c r="O71" s="130"/>
      <c r="P71" s="130"/>
      <c r="Q71" s="130"/>
      <c r="R71" s="130"/>
      <c r="S71" s="130"/>
      <c r="T71" s="130">
        <f t="shared" si="7"/>
        <v>0</v>
      </c>
      <c r="U71" s="130"/>
      <c r="V71" s="130"/>
      <c r="W71" s="130">
        <f t="shared" si="8"/>
        <v>0</v>
      </c>
      <c r="X71" s="130">
        <f t="shared" si="9"/>
        <v>249975</v>
      </c>
      <c r="Y71" s="130">
        <v>0</v>
      </c>
      <c r="Z71" s="130">
        <v>50</v>
      </c>
      <c r="AA71" s="130">
        <v>0</v>
      </c>
      <c r="AB71" s="130">
        <v>0</v>
      </c>
    </row>
    <row r="72" spans="1:28" s="127" customFormat="1" ht="27" customHeight="1" x14ac:dyDescent="0.3">
      <c r="A72" s="129">
        <v>63</v>
      </c>
      <c r="B72" s="129" t="s">
        <v>14</v>
      </c>
      <c r="C72" s="130">
        <v>3829</v>
      </c>
      <c r="D72" s="130">
        <v>540</v>
      </c>
      <c r="E72" s="130" t="s">
        <v>1405</v>
      </c>
      <c r="F72" s="130">
        <v>1</v>
      </c>
      <c r="G72" s="130">
        <v>5</v>
      </c>
      <c r="H72" s="130">
        <v>3</v>
      </c>
      <c r="I72" s="130">
        <v>59</v>
      </c>
      <c r="J72" s="130">
        <f t="shared" si="5"/>
        <v>2359</v>
      </c>
      <c r="K72" s="130">
        <v>75</v>
      </c>
      <c r="L72" s="130">
        <f t="shared" si="6"/>
        <v>176925</v>
      </c>
      <c r="M72" s="130">
        <v>1</v>
      </c>
      <c r="N72" s="130"/>
      <c r="O72" s="130"/>
      <c r="P72" s="130"/>
      <c r="Q72" s="130"/>
      <c r="R72" s="130"/>
      <c r="S72" s="130"/>
      <c r="T72" s="130">
        <f t="shared" si="7"/>
        <v>0</v>
      </c>
      <c r="U72" s="130"/>
      <c r="V72" s="130"/>
      <c r="W72" s="130">
        <f t="shared" si="8"/>
        <v>0</v>
      </c>
      <c r="X72" s="130">
        <f t="shared" si="9"/>
        <v>176925</v>
      </c>
      <c r="Y72" s="130">
        <v>0</v>
      </c>
      <c r="Z72" s="130">
        <v>50</v>
      </c>
      <c r="AA72" s="130">
        <v>0</v>
      </c>
      <c r="AB72" s="130">
        <v>0</v>
      </c>
    </row>
    <row r="73" spans="1:28" s="127" customFormat="1" ht="27" customHeight="1" x14ac:dyDescent="0.3">
      <c r="A73" s="129">
        <v>64</v>
      </c>
      <c r="B73" s="129" t="s">
        <v>14</v>
      </c>
      <c r="C73" s="130">
        <v>3462</v>
      </c>
      <c r="D73" s="130">
        <v>6</v>
      </c>
      <c r="E73" s="130" t="s">
        <v>1405</v>
      </c>
      <c r="F73" s="130">
        <v>1</v>
      </c>
      <c r="G73" s="130">
        <v>10</v>
      </c>
      <c r="H73" s="130">
        <v>7</v>
      </c>
      <c r="I73" s="130">
        <v>70</v>
      </c>
      <c r="J73" s="130">
        <f t="shared" si="5"/>
        <v>4770</v>
      </c>
      <c r="K73" s="130">
        <v>390</v>
      </c>
      <c r="L73" s="130">
        <f t="shared" si="6"/>
        <v>1860300</v>
      </c>
      <c r="M73" s="130">
        <v>1</v>
      </c>
      <c r="N73" s="130"/>
      <c r="O73" s="130"/>
      <c r="P73" s="130"/>
      <c r="Q73" s="130"/>
      <c r="R73" s="130"/>
      <c r="S73" s="130"/>
      <c r="T73" s="130">
        <f t="shared" si="7"/>
        <v>0</v>
      </c>
      <c r="U73" s="130"/>
      <c r="V73" s="130"/>
      <c r="W73" s="130">
        <f t="shared" si="8"/>
        <v>0</v>
      </c>
      <c r="X73" s="130">
        <f t="shared" si="9"/>
        <v>1860300</v>
      </c>
      <c r="Y73" s="130">
        <v>0</v>
      </c>
      <c r="Z73" s="130">
        <v>50</v>
      </c>
      <c r="AA73" s="130">
        <v>0</v>
      </c>
      <c r="AB73" s="130">
        <v>0</v>
      </c>
    </row>
    <row r="74" spans="1:28" s="127" customFormat="1" ht="27" customHeight="1" x14ac:dyDescent="0.3">
      <c r="A74" s="129">
        <v>65</v>
      </c>
      <c r="B74" s="129" t="s">
        <v>45</v>
      </c>
      <c r="C74" s="130">
        <v>2221</v>
      </c>
      <c r="D74" s="130">
        <v>36</v>
      </c>
      <c r="E74" s="130" t="s">
        <v>1405</v>
      </c>
      <c r="F74" s="130">
        <v>1</v>
      </c>
      <c r="G74" s="130">
        <v>1</v>
      </c>
      <c r="H74" s="130">
        <v>3</v>
      </c>
      <c r="I74" s="130">
        <v>33</v>
      </c>
      <c r="J74" s="130">
        <f t="shared" si="5"/>
        <v>733</v>
      </c>
      <c r="K74" s="130">
        <v>390</v>
      </c>
      <c r="L74" s="130">
        <f t="shared" si="6"/>
        <v>285870</v>
      </c>
      <c r="M74" s="130">
        <v>1</v>
      </c>
      <c r="N74" s="130"/>
      <c r="O74" s="130"/>
      <c r="P74" s="130"/>
      <c r="Q74" s="130"/>
      <c r="R74" s="130"/>
      <c r="S74" s="130"/>
      <c r="T74" s="130">
        <f t="shared" si="7"/>
        <v>0</v>
      </c>
      <c r="U74" s="130"/>
      <c r="V74" s="130"/>
      <c r="W74" s="130">
        <f t="shared" si="8"/>
        <v>0</v>
      </c>
      <c r="X74" s="130">
        <f t="shared" si="9"/>
        <v>285870</v>
      </c>
      <c r="Y74" s="130">
        <v>0</v>
      </c>
      <c r="Z74" s="130">
        <v>0</v>
      </c>
      <c r="AA74" s="130">
        <v>285870</v>
      </c>
      <c r="AB74" s="130">
        <v>0.01</v>
      </c>
    </row>
    <row r="75" spans="1:28" s="127" customFormat="1" ht="27" customHeight="1" x14ac:dyDescent="0.3">
      <c r="A75" s="129">
        <v>66</v>
      </c>
      <c r="B75" s="129" t="s">
        <v>14</v>
      </c>
      <c r="C75" s="130"/>
      <c r="D75" s="130"/>
      <c r="E75" s="130" t="s">
        <v>1406</v>
      </c>
      <c r="F75" s="130">
        <v>2</v>
      </c>
      <c r="G75" s="130"/>
      <c r="H75" s="130"/>
      <c r="I75" s="130"/>
      <c r="J75" s="130">
        <f t="shared" si="5"/>
        <v>0</v>
      </c>
      <c r="K75" s="130"/>
      <c r="L75" s="130">
        <f t="shared" si="6"/>
        <v>0</v>
      </c>
      <c r="M75" s="130">
        <v>2</v>
      </c>
      <c r="N75" s="130" t="s">
        <v>27</v>
      </c>
      <c r="O75" s="130" t="s">
        <v>55</v>
      </c>
      <c r="P75" s="130">
        <v>2</v>
      </c>
      <c r="Q75" s="130">
        <v>102</v>
      </c>
      <c r="R75" s="130"/>
      <c r="S75" s="130">
        <v>6400</v>
      </c>
      <c r="T75" s="130">
        <f t="shared" si="7"/>
        <v>652800</v>
      </c>
      <c r="U75" s="130">
        <v>5</v>
      </c>
      <c r="V75" s="130">
        <f>T75*5%</f>
        <v>32640</v>
      </c>
      <c r="W75" s="130">
        <f t="shared" si="8"/>
        <v>620160</v>
      </c>
      <c r="X75" s="130">
        <f t="shared" si="9"/>
        <v>620160</v>
      </c>
      <c r="Y75" s="130">
        <v>0</v>
      </c>
      <c r="Z75" s="130">
        <v>50</v>
      </c>
      <c r="AA75" s="130">
        <v>0</v>
      </c>
      <c r="AB75" s="130">
        <v>0</v>
      </c>
    </row>
    <row r="76" spans="1:28" s="127" customFormat="1" ht="27" customHeight="1" x14ac:dyDescent="0.3">
      <c r="A76" s="129">
        <v>67</v>
      </c>
      <c r="B76" s="129" t="s">
        <v>14</v>
      </c>
      <c r="C76" s="130">
        <v>1614</v>
      </c>
      <c r="D76" s="130">
        <v>500</v>
      </c>
      <c r="E76" s="130" t="s">
        <v>1406</v>
      </c>
      <c r="F76" s="130">
        <v>1</v>
      </c>
      <c r="G76" s="130">
        <v>11</v>
      </c>
      <c r="H76" s="130">
        <v>3</v>
      </c>
      <c r="I76" s="130">
        <v>64</v>
      </c>
      <c r="J76" s="130">
        <f t="shared" si="5"/>
        <v>4764</v>
      </c>
      <c r="K76" s="130">
        <v>75</v>
      </c>
      <c r="L76" s="130">
        <f t="shared" si="6"/>
        <v>357300</v>
      </c>
      <c r="M76" s="130">
        <v>2</v>
      </c>
      <c r="N76" s="130"/>
      <c r="O76" s="130"/>
      <c r="P76" s="130"/>
      <c r="Q76" s="130"/>
      <c r="R76" s="130"/>
      <c r="S76" s="130"/>
      <c r="T76" s="130">
        <f t="shared" si="7"/>
        <v>0</v>
      </c>
      <c r="U76" s="130"/>
      <c r="V76" s="130"/>
      <c r="W76" s="130">
        <f t="shared" si="8"/>
        <v>0</v>
      </c>
      <c r="X76" s="130">
        <f t="shared" si="9"/>
        <v>357300</v>
      </c>
      <c r="Y76" s="130">
        <v>0</v>
      </c>
      <c r="Z76" s="130">
        <v>50</v>
      </c>
      <c r="AA76" s="130">
        <v>0</v>
      </c>
      <c r="AB76" s="130">
        <v>0</v>
      </c>
    </row>
    <row r="77" spans="1:28" s="127" customFormat="1" ht="27" customHeight="1" x14ac:dyDescent="0.3">
      <c r="A77" s="129">
        <v>68</v>
      </c>
      <c r="B77" s="129" t="s">
        <v>14</v>
      </c>
      <c r="C77" s="130"/>
      <c r="D77" s="130">
        <v>59</v>
      </c>
      <c r="E77" s="130" t="s">
        <v>1407</v>
      </c>
      <c r="F77" s="130">
        <v>2</v>
      </c>
      <c r="G77" s="130"/>
      <c r="H77" s="130"/>
      <c r="I77" s="130">
        <v>49</v>
      </c>
      <c r="J77" s="130">
        <f t="shared" si="5"/>
        <v>49</v>
      </c>
      <c r="K77" s="130">
        <v>430</v>
      </c>
      <c r="L77" s="130">
        <f t="shared" si="6"/>
        <v>21070</v>
      </c>
      <c r="M77" s="130">
        <v>2</v>
      </c>
      <c r="N77" s="130" t="s">
        <v>27</v>
      </c>
      <c r="O77" s="130" t="s">
        <v>16</v>
      </c>
      <c r="P77" s="130">
        <v>2</v>
      </c>
      <c r="Q77" s="130">
        <v>110</v>
      </c>
      <c r="R77" s="130"/>
      <c r="S77" s="130">
        <v>6400</v>
      </c>
      <c r="T77" s="130">
        <f t="shared" si="7"/>
        <v>704000</v>
      </c>
      <c r="U77" s="130">
        <v>20</v>
      </c>
      <c r="V77" s="130">
        <f>T77*75%</f>
        <v>528000</v>
      </c>
      <c r="W77" s="130">
        <f t="shared" si="8"/>
        <v>176000</v>
      </c>
      <c r="X77" s="130">
        <f t="shared" si="9"/>
        <v>197070</v>
      </c>
      <c r="Y77" s="130">
        <v>0</v>
      </c>
      <c r="Z77" s="130">
        <v>50</v>
      </c>
      <c r="AA77" s="130">
        <v>0</v>
      </c>
      <c r="AB77" s="130">
        <v>0</v>
      </c>
    </row>
    <row r="78" spans="1:28" s="127" customFormat="1" ht="27" customHeight="1" x14ac:dyDescent="0.3">
      <c r="A78" s="129">
        <v>69</v>
      </c>
      <c r="B78" s="129" t="s">
        <v>14</v>
      </c>
      <c r="C78" s="130">
        <v>1562</v>
      </c>
      <c r="D78" s="130">
        <v>424</v>
      </c>
      <c r="E78" s="130" t="s">
        <v>1407</v>
      </c>
      <c r="F78" s="130">
        <v>1</v>
      </c>
      <c r="G78" s="130">
        <v>18</v>
      </c>
      <c r="H78" s="130">
        <v>1</v>
      </c>
      <c r="I78" s="130">
        <v>18</v>
      </c>
      <c r="J78" s="130">
        <f t="shared" si="5"/>
        <v>7318</v>
      </c>
      <c r="K78" s="130">
        <v>100</v>
      </c>
      <c r="L78" s="130">
        <f t="shared" si="6"/>
        <v>731800</v>
      </c>
      <c r="M78" s="130">
        <v>1</v>
      </c>
      <c r="N78" s="130"/>
      <c r="O78" s="130"/>
      <c r="P78" s="130"/>
      <c r="Q78" s="130"/>
      <c r="R78" s="130"/>
      <c r="S78" s="130"/>
      <c r="T78" s="130">
        <f t="shared" si="7"/>
        <v>0</v>
      </c>
      <c r="U78" s="130"/>
      <c r="V78" s="130"/>
      <c r="W78" s="130">
        <f t="shared" si="8"/>
        <v>0</v>
      </c>
      <c r="X78" s="130">
        <f t="shared" si="9"/>
        <v>731800</v>
      </c>
      <c r="Y78" s="130">
        <v>0</v>
      </c>
      <c r="Z78" s="130">
        <v>50</v>
      </c>
      <c r="AA78" s="130">
        <v>0</v>
      </c>
      <c r="AB78" s="130">
        <v>0</v>
      </c>
    </row>
    <row r="79" spans="1:28" s="127" customFormat="1" ht="27" customHeight="1" x14ac:dyDescent="0.3">
      <c r="A79" s="129">
        <v>70</v>
      </c>
      <c r="B79" s="129" t="s">
        <v>14</v>
      </c>
      <c r="C79" s="130">
        <v>4305</v>
      </c>
      <c r="D79" s="130">
        <v>150</v>
      </c>
      <c r="E79" s="130" t="s">
        <v>1408</v>
      </c>
      <c r="F79" s="130">
        <v>2</v>
      </c>
      <c r="G79" s="130"/>
      <c r="H79" s="130"/>
      <c r="I79" s="130">
        <v>81</v>
      </c>
      <c r="J79" s="130">
        <f t="shared" si="5"/>
        <v>81</v>
      </c>
      <c r="K79" s="130">
        <v>430</v>
      </c>
      <c r="L79" s="130">
        <f t="shared" si="6"/>
        <v>34830</v>
      </c>
      <c r="M79" s="130">
        <v>2</v>
      </c>
      <c r="N79" s="130" t="s">
        <v>27</v>
      </c>
      <c r="O79" s="130" t="s">
        <v>16</v>
      </c>
      <c r="P79" s="130">
        <v>2</v>
      </c>
      <c r="Q79" s="130">
        <v>141</v>
      </c>
      <c r="R79" s="130"/>
      <c r="S79" s="130">
        <v>6400</v>
      </c>
      <c r="T79" s="130">
        <f t="shared" si="7"/>
        <v>902400</v>
      </c>
      <c r="U79" s="130">
        <v>30</v>
      </c>
      <c r="V79" s="130">
        <f>T79*85%</f>
        <v>767040</v>
      </c>
      <c r="W79" s="130">
        <f t="shared" si="8"/>
        <v>135360</v>
      </c>
      <c r="X79" s="130">
        <f t="shared" si="9"/>
        <v>170190</v>
      </c>
      <c r="Y79" s="130">
        <v>0</v>
      </c>
      <c r="Z79" s="130">
        <v>50</v>
      </c>
      <c r="AA79" s="130">
        <v>0</v>
      </c>
      <c r="AB79" s="130">
        <v>0</v>
      </c>
    </row>
    <row r="80" spans="1:28" s="127" customFormat="1" ht="27" customHeight="1" x14ac:dyDescent="0.3">
      <c r="A80" s="129">
        <v>71</v>
      </c>
      <c r="B80" s="129" t="s">
        <v>14</v>
      </c>
      <c r="C80" s="130">
        <v>5388</v>
      </c>
      <c r="D80" s="130">
        <v>188</v>
      </c>
      <c r="E80" s="130" t="s">
        <v>1408</v>
      </c>
      <c r="F80" s="130">
        <v>1</v>
      </c>
      <c r="G80" s="130">
        <v>5</v>
      </c>
      <c r="H80" s="130">
        <v>1</v>
      </c>
      <c r="I80" s="130">
        <v>14</v>
      </c>
      <c r="J80" s="130">
        <f t="shared" si="5"/>
        <v>2114</v>
      </c>
      <c r="K80" s="130">
        <v>75</v>
      </c>
      <c r="L80" s="130">
        <f t="shared" si="6"/>
        <v>158550</v>
      </c>
      <c r="M80" s="130">
        <v>1</v>
      </c>
      <c r="N80" s="130"/>
      <c r="O80" s="130"/>
      <c r="P80" s="130"/>
      <c r="Q80" s="130"/>
      <c r="R80" s="130"/>
      <c r="S80" s="130"/>
      <c r="T80" s="130">
        <f t="shared" si="7"/>
        <v>0</v>
      </c>
      <c r="U80" s="130"/>
      <c r="V80" s="130"/>
      <c r="W80" s="130">
        <f t="shared" si="8"/>
        <v>0</v>
      </c>
      <c r="X80" s="130">
        <f t="shared" si="9"/>
        <v>158550</v>
      </c>
      <c r="Y80" s="130">
        <v>0</v>
      </c>
      <c r="Z80" s="130">
        <v>50</v>
      </c>
      <c r="AA80" s="130">
        <v>0</v>
      </c>
      <c r="AB80" s="130">
        <v>0</v>
      </c>
    </row>
    <row r="81" spans="1:28" s="127" customFormat="1" ht="27" customHeight="1" x14ac:dyDescent="0.3">
      <c r="A81" s="129">
        <v>72</v>
      </c>
      <c r="B81" s="129" t="s">
        <v>14</v>
      </c>
      <c r="C81" s="130">
        <v>2770</v>
      </c>
      <c r="D81" s="130">
        <v>54</v>
      </c>
      <c r="E81" s="130" t="s">
        <v>1408</v>
      </c>
      <c r="F81" s="130">
        <v>1</v>
      </c>
      <c r="G81" s="130">
        <v>26</v>
      </c>
      <c r="H81" s="130">
        <v>3</v>
      </c>
      <c r="I81" s="130">
        <v>20</v>
      </c>
      <c r="J81" s="130">
        <f t="shared" si="5"/>
        <v>10720</v>
      </c>
      <c r="K81" s="130">
        <v>75</v>
      </c>
      <c r="L81" s="130">
        <f t="shared" si="6"/>
        <v>804000</v>
      </c>
      <c r="M81" s="130">
        <v>1</v>
      </c>
      <c r="N81" s="130"/>
      <c r="O81" s="130"/>
      <c r="P81" s="130"/>
      <c r="Q81" s="130"/>
      <c r="R81" s="130"/>
      <c r="S81" s="130"/>
      <c r="T81" s="130">
        <f t="shared" si="7"/>
        <v>0</v>
      </c>
      <c r="U81" s="130"/>
      <c r="V81" s="130"/>
      <c r="W81" s="130">
        <f t="shared" si="8"/>
        <v>0</v>
      </c>
      <c r="X81" s="130">
        <f t="shared" si="9"/>
        <v>804000</v>
      </c>
      <c r="Y81" s="130">
        <v>0</v>
      </c>
      <c r="Z81" s="130">
        <v>50</v>
      </c>
      <c r="AA81" s="130">
        <v>0</v>
      </c>
      <c r="AB81" s="130">
        <v>0</v>
      </c>
    </row>
    <row r="82" spans="1:28" s="127" customFormat="1" ht="27" customHeight="1" x14ac:dyDescent="0.3">
      <c r="A82" s="129">
        <v>73</v>
      </c>
      <c r="B82" s="129" t="s">
        <v>14</v>
      </c>
      <c r="C82" s="130">
        <v>4227</v>
      </c>
      <c r="D82" s="130">
        <v>149</v>
      </c>
      <c r="E82" s="130" t="s">
        <v>1399</v>
      </c>
      <c r="F82" s="130">
        <v>2</v>
      </c>
      <c r="G82" s="130"/>
      <c r="H82" s="130"/>
      <c r="I82" s="130">
        <v>73</v>
      </c>
      <c r="J82" s="130">
        <f t="shared" si="5"/>
        <v>73</v>
      </c>
      <c r="K82" s="130">
        <v>430</v>
      </c>
      <c r="L82" s="130">
        <f t="shared" si="6"/>
        <v>31390</v>
      </c>
      <c r="M82" s="130">
        <v>2</v>
      </c>
      <c r="N82" s="130" t="s">
        <v>27</v>
      </c>
      <c r="O82" s="130" t="s">
        <v>16</v>
      </c>
      <c r="P82" s="130">
        <v>2</v>
      </c>
      <c r="Q82" s="130">
        <v>198</v>
      </c>
      <c r="R82" s="130"/>
      <c r="S82" s="130">
        <v>6400</v>
      </c>
      <c r="T82" s="130">
        <f t="shared" si="7"/>
        <v>1267200</v>
      </c>
      <c r="U82" s="130">
        <v>30</v>
      </c>
      <c r="V82" s="130">
        <f>T82*85%</f>
        <v>1077120</v>
      </c>
      <c r="W82" s="130">
        <f t="shared" si="8"/>
        <v>190080</v>
      </c>
      <c r="X82" s="130">
        <f t="shared" si="9"/>
        <v>221470</v>
      </c>
      <c r="Y82" s="130">
        <v>0</v>
      </c>
      <c r="Z82" s="130">
        <v>50</v>
      </c>
      <c r="AA82" s="130">
        <v>0</v>
      </c>
      <c r="AB82" s="130">
        <v>0</v>
      </c>
    </row>
    <row r="83" spans="1:28" s="127" customFormat="1" ht="27" customHeight="1" x14ac:dyDescent="0.3">
      <c r="A83" s="129">
        <v>74</v>
      </c>
      <c r="B83" s="129" t="s">
        <v>14</v>
      </c>
      <c r="C83" s="130">
        <v>5792</v>
      </c>
      <c r="D83" s="130">
        <v>295</v>
      </c>
      <c r="E83" s="130" t="s">
        <v>1399</v>
      </c>
      <c r="F83" s="130">
        <v>1</v>
      </c>
      <c r="G83" s="130"/>
      <c r="H83" s="130">
        <v>1</v>
      </c>
      <c r="I83" s="130">
        <v>4</v>
      </c>
      <c r="J83" s="130">
        <f t="shared" si="5"/>
        <v>104</v>
      </c>
      <c r="K83" s="130">
        <v>430</v>
      </c>
      <c r="L83" s="130">
        <f t="shared" si="6"/>
        <v>44720</v>
      </c>
      <c r="M83" s="130">
        <v>1</v>
      </c>
      <c r="N83" s="130"/>
      <c r="O83" s="130"/>
      <c r="P83" s="130"/>
      <c r="Q83" s="130"/>
      <c r="R83" s="130"/>
      <c r="S83" s="130"/>
      <c r="T83" s="130">
        <f t="shared" si="7"/>
        <v>0</v>
      </c>
      <c r="U83" s="130"/>
      <c r="V83" s="130"/>
      <c r="W83" s="130">
        <f t="shared" si="8"/>
        <v>0</v>
      </c>
      <c r="X83" s="130">
        <f t="shared" si="9"/>
        <v>44720</v>
      </c>
      <c r="Y83" s="130">
        <v>0</v>
      </c>
      <c r="Z83" s="130">
        <v>50</v>
      </c>
      <c r="AA83" s="130">
        <v>0</v>
      </c>
      <c r="AB83" s="130">
        <v>0</v>
      </c>
    </row>
    <row r="84" spans="1:28" s="127" customFormat="1" ht="27" customHeight="1" x14ac:dyDescent="0.3">
      <c r="A84" s="129">
        <v>75</v>
      </c>
      <c r="B84" s="129" t="s">
        <v>14</v>
      </c>
      <c r="C84" s="130">
        <v>3539</v>
      </c>
      <c r="D84" s="130">
        <v>517</v>
      </c>
      <c r="E84" s="130" t="s">
        <v>1399</v>
      </c>
      <c r="F84" s="130">
        <v>1</v>
      </c>
      <c r="G84" s="130">
        <v>7</v>
      </c>
      <c r="H84" s="130">
        <v>1</v>
      </c>
      <c r="I84" s="130">
        <v>24</v>
      </c>
      <c r="J84" s="130">
        <f t="shared" si="5"/>
        <v>2924</v>
      </c>
      <c r="K84" s="130">
        <v>230</v>
      </c>
      <c r="L84" s="130">
        <f t="shared" si="6"/>
        <v>672520</v>
      </c>
      <c r="M84" s="130">
        <v>1</v>
      </c>
      <c r="N84" s="130"/>
      <c r="O84" s="130"/>
      <c r="P84" s="130"/>
      <c r="Q84" s="130"/>
      <c r="R84" s="130"/>
      <c r="S84" s="130"/>
      <c r="T84" s="130">
        <f t="shared" si="7"/>
        <v>0</v>
      </c>
      <c r="U84" s="130"/>
      <c r="V84" s="130"/>
      <c r="W84" s="130">
        <f t="shared" si="8"/>
        <v>0</v>
      </c>
      <c r="X84" s="130">
        <f t="shared" si="9"/>
        <v>672520</v>
      </c>
      <c r="Y84" s="130">
        <v>0</v>
      </c>
      <c r="Z84" s="130">
        <v>50</v>
      </c>
      <c r="AA84" s="130">
        <v>0</v>
      </c>
      <c r="AB84" s="130">
        <v>0</v>
      </c>
    </row>
    <row r="85" spans="1:28" s="127" customFormat="1" ht="27" customHeight="1" x14ac:dyDescent="0.3">
      <c r="A85" s="129">
        <v>76</v>
      </c>
      <c r="B85" s="129" t="s">
        <v>14</v>
      </c>
      <c r="C85" s="130">
        <v>4785</v>
      </c>
      <c r="D85" s="130">
        <v>120</v>
      </c>
      <c r="E85" s="130" t="s">
        <v>1399</v>
      </c>
      <c r="F85" s="130">
        <v>1</v>
      </c>
      <c r="G85" s="130">
        <v>12</v>
      </c>
      <c r="H85" s="130">
        <v>2</v>
      </c>
      <c r="I85" s="130">
        <v>39</v>
      </c>
      <c r="J85" s="130">
        <f t="shared" si="5"/>
        <v>5039</v>
      </c>
      <c r="K85" s="130">
        <v>100</v>
      </c>
      <c r="L85" s="130">
        <f t="shared" si="6"/>
        <v>503900</v>
      </c>
      <c r="M85" s="130">
        <v>1</v>
      </c>
      <c r="N85" s="130"/>
      <c r="O85" s="130"/>
      <c r="P85" s="130"/>
      <c r="Q85" s="130"/>
      <c r="R85" s="130"/>
      <c r="S85" s="130"/>
      <c r="T85" s="130">
        <f t="shared" si="7"/>
        <v>0</v>
      </c>
      <c r="U85" s="130"/>
      <c r="V85" s="130"/>
      <c r="W85" s="130">
        <f t="shared" si="8"/>
        <v>0</v>
      </c>
      <c r="X85" s="130">
        <f t="shared" si="9"/>
        <v>503900</v>
      </c>
      <c r="Y85" s="130">
        <v>0</v>
      </c>
      <c r="Z85" s="130">
        <v>50</v>
      </c>
      <c r="AA85" s="130">
        <v>0</v>
      </c>
      <c r="AB85" s="130">
        <v>0</v>
      </c>
    </row>
    <row r="86" spans="1:28" s="127" customFormat="1" ht="27" customHeight="1" x14ac:dyDescent="0.3">
      <c r="A86" s="129">
        <v>77</v>
      </c>
      <c r="B86" s="129" t="s">
        <v>14</v>
      </c>
      <c r="C86" s="130">
        <v>1649</v>
      </c>
      <c r="D86" s="130">
        <v>392</v>
      </c>
      <c r="E86" s="130" t="s">
        <v>1399</v>
      </c>
      <c r="F86" s="130">
        <v>1</v>
      </c>
      <c r="G86" s="130">
        <v>8</v>
      </c>
      <c r="H86" s="130">
        <v>3</v>
      </c>
      <c r="I86" s="130">
        <v>48</v>
      </c>
      <c r="J86" s="130">
        <f t="shared" si="5"/>
        <v>3548</v>
      </c>
      <c r="K86" s="130">
        <v>75</v>
      </c>
      <c r="L86" s="130">
        <f t="shared" si="6"/>
        <v>266100</v>
      </c>
      <c r="M86" s="130">
        <v>1</v>
      </c>
      <c r="N86" s="130"/>
      <c r="O86" s="130"/>
      <c r="P86" s="130"/>
      <c r="Q86" s="130"/>
      <c r="R86" s="130"/>
      <c r="S86" s="130"/>
      <c r="T86" s="130">
        <f t="shared" si="7"/>
        <v>0</v>
      </c>
      <c r="U86" s="130"/>
      <c r="V86" s="130"/>
      <c r="W86" s="130">
        <f t="shared" si="8"/>
        <v>0</v>
      </c>
      <c r="X86" s="130">
        <f t="shared" si="9"/>
        <v>266100</v>
      </c>
      <c r="Y86" s="130">
        <v>0</v>
      </c>
      <c r="Z86" s="130">
        <v>50</v>
      </c>
      <c r="AA86" s="130">
        <v>0</v>
      </c>
      <c r="AB86" s="130">
        <v>0</v>
      </c>
    </row>
    <row r="87" spans="1:28" s="127" customFormat="1" ht="27" customHeight="1" x14ac:dyDescent="0.3">
      <c r="A87" s="129">
        <v>78</v>
      </c>
      <c r="B87" s="129" t="s">
        <v>14</v>
      </c>
      <c r="C87" s="130"/>
      <c r="D87" s="130"/>
      <c r="E87" s="130" t="s">
        <v>1409</v>
      </c>
      <c r="F87" s="130">
        <v>2</v>
      </c>
      <c r="G87" s="130"/>
      <c r="H87" s="130"/>
      <c r="I87" s="130"/>
      <c r="J87" s="130">
        <f t="shared" si="5"/>
        <v>0</v>
      </c>
      <c r="K87" s="130"/>
      <c r="L87" s="130">
        <f t="shared" si="6"/>
        <v>0</v>
      </c>
      <c r="M87" s="130">
        <v>2</v>
      </c>
      <c r="N87" s="130" t="s">
        <v>27</v>
      </c>
      <c r="O87" s="130" t="s">
        <v>55</v>
      </c>
      <c r="P87" s="130">
        <v>2</v>
      </c>
      <c r="Q87" s="130">
        <v>81</v>
      </c>
      <c r="R87" s="130"/>
      <c r="S87" s="130">
        <v>6400</v>
      </c>
      <c r="T87" s="130">
        <f t="shared" si="7"/>
        <v>518400</v>
      </c>
      <c r="U87" s="130">
        <v>5</v>
      </c>
      <c r="V87" s="130">
        <f>T87*5%</f>
        <v>25920</v>
      </c>
      <c r="W87" s="130">
        <f t="shared" si="8"/>
        <v>492480</v>
      </c>
      <c r="X87" s="130">
        <f t="shared" si="9"/>
        <v>492480</v>
      </c>
      <c r="Y87" s="130">
        <v>0</v>
      </c>
      <c r="Z87" s="130">
        <v>50</v>
      </c>
      <c r="AA87" s="130">
        <v>0</v>
      </c>
      <c r="AB87" s="130">
        <v>0</v>
      </c>
    </row>
    <row r="88" spans="1:28" s="127" customFormat="1" ht="27" customHeight="1" x14ac:dyDescent="0.3">
      <c r="A88" s="129">
        <v>79</v>
      </c>
      <c r="B88" s="129" t="s">
        <v>14</v>
      </c>
      <c r="C88" s="130">
        <v>5473</v>
      </c>
      <c r="D88" s="130">
        <v>57</v>
      </c>
      <c r="E88" s="130" t="s">
        <v>1409</v>
      </c>
      <c r="F88" s="130">
        <v>1</v>
      </c>
      <c r="G88" s="130"/>
      <c r="H88" s="130">
        <v>2</v>
      </c>
      <c r="I88" s="130">
        <v>3</v>
      </c>
      <c r="J88" s="130">
        <f t="shared" si="5"/>
        <v>203</v>
      </c>
      <c r="K88" s="130">
        <v>100</v>
      </c>
      <c r="L88" s="130">
        <f t="shared" si="6"/>
        <v>20300</v>
      </c>
      <c r="M88" s="130">
        <v>1</v>
      </c>
      <c r="N88" s="130"/>
      <c r="O88" s="130"/>
      <c r="P88" s="130"/>
      <c r="Q88" s="130"/>
      <c r="R88" s="130"/>
      <c r="S88" s="130"/>
      <c r="T88" s="130">
        <f t="shared" si="7"/>
        <v>0</v>
      </c>
      <c r="U88" s="130"/>
      <c r="V88" s="130"/>
      <c r="W88" s="130">
        <f t="shared" si="8"/>
        <v>0</v>
      </c>
      <c r="X88" s="130">
        <f t="shared" si="9"/>
        <v>20300</v>
      </c>
      <c r="Y88" s="130">
        <v>0</v>
      </c>
      <c r="Z88" s="130">
        <v>50</v>
      </c>
      <c r="AA88" s="130">
        <v>0</v>
      </c>
      <c r="AB88" s="130">
        <v>0</v>
      </c>
    </row>
    <row r="89" spans="1:28" s="127" customFormat="1" ht="27" customHeight="1" x14ac:dyDescent="0.3">
      <c r="A89" s="129">
        <v>80</v>
      </c>
      <c r="B89" s="129" t="s">
        <v>14</v>
      </c>
      <c r="C89" s="130">
        <v>1632</v>
      </c>
      <c r="D89" s="130">
        <v>363</v>
      </c>
      <c r="E89" s="130" t="s">
        <v>1409</v>
      </c>
      <c r="F89" s="130">
        <v>1</v>
      </c>
      <c r="G89" s="130">
        <v>9</v>
      </c>
      <c r="H89" s="130"/>
      <c r="I89" s="130">
        <v>16</v>
      </c>
      <c r="J89" s="130">
        <f t="shared" si="5"/>
        <v>3616</v>
      </c>
      <c r="K89" s="130">
        <v>75</v>
      </c>
      <c r="L89" s="130">
        <f t="shared" si="6"/>
        <v>271200</v>
      </c>
      <c r="M89" s="130">
        <v>1</v>
      </c>
      <c r="N89" s="130"/>
      <c r="O89" s="130"/>
      <c r="P89" s="130"/>
      <c r="Q89" s="130"/>
      <c r="R89" s="130"/>
      <c r="S89" s="130"/>
      <c r="T89" s="130">
        <f t="shared" si="7"/>
        <v>0</v>
      </c>
      <c r="U89" s="130"/>
      <c r="V89" s="130"/>
      <c r="W89" s="130">
        <f t="shared" si="8"/>
        <v>0</v>
      </c>
      <c r="X89" s="130">
        <f t="shared" si="9"/>
        <v>271200</v>
      </c>
      <c r="Y89" s="130">
        <v>0</v>
      </c>
      <c r="Z89" s="130">
        <v>50</v>
      </c>
      <c r="AA89" s="130">
        <v>0</v>
      </c>
      <c r="AB89" s="130">
        <v>0</v>
      </c>
    </row>
    <row r="90" spans="1:28" s="127" customFormat="1" ht="27" customHeight="1" x14ac:dyDescent="0.3">
      <c r="A90" s="129">
        <v>81</v>
      </c>
      <c r="B90" s="129" t="s">
        <v>14</v>
      </c>
      <c r="C90" s="130">
        <v>4226</v>
      </c>
      <c r="D90" s="130">
        <v>148</v>
      </c>
      <c r="E90" s="130" t="s">
        <v>1410</v>
      </c>
      <c r="F90" s="130">
        <v>2</v>
      </c>
      <c r="G90" s="130"/>
      <c r="H90" s="130"/>
      <c r="I90" s="130">
        <v>64</v>
      </c>
      <c r="J90" s="130">
        <f t="shared" si="5"/>
        <v>64</v>
      </c>
      <c r="K90" s="130">
        <v>430</v>
      </c>
      <c r="L90" s="130">
        <f t="shared" si="6"/>
        <v>27520</v>
      </c>
      <c r="M90" s="130">
        <v>2</v>
      </c>
      <c r="N90" s="130" t="s">
        <v>27</v>
      </c>
      <c r="O90" s="130" t="s">
        <v>16</v>
      </c>
      <c r="P90" s="130">
        <v>2</v>
      </c>
      <c r="Q90" s="130">
        <v>144</v>
      </c>
      <c r="R90" s="130"/>
      <c r="S90" s="130">
        <v>6400</v>
      </c>
      <c r="T90" s="130">
        <f t="shared" ref="T90" si="10">Q90*S90</f>
        <v>921600</v>
      </c>
      <c r="U90" s="130">
        <v>30</v>
      </c>
      <c r="V90" s="130">
        <f>T90*85%</f>
        <v>783360</v>
      </c>
      <c r="W90" s="130">
        <f t="shared" ref="W90" si="11">T90-V90</f>
        <v>138240</v>
      </c>
      <c r="X90" s="130">
        <f t="shared" si="9"/>
        <v>165760</v>
      </c>
      <c r="Y90" s="130">
        <v>0</v>
      </c>
      <c r="Z90" s="130">
        <v>50</v>
      </c>
      <c r="AA90" s="130">
        <v>0</v>
      </c>
      <c r="AB90" s="130">
        <v>0</v>
      </c>
    </row>
    <row r="91" spans="1:28" s="127" customFormat="1" ht="27" customHeight="1" x14ac:dyDescent="0.3">
      <c r="A91" s="129">
        <v>82</v>
      </c>
      <c r="B91" s="129" t="s">
        <v>14</v>
      </c>
      <c r="C91" s="130"/>
      <c r="D91" s="130">
        <v>415</v>
      </c>
      <c r="E91" s="130" t="s">
        <v>1410</v>
      </c>
      <c r="F91" s="130">
        <v>1</v>
      </c>
      <c r="G91" s="130">
        <v>11</v>
      </c>
      <c r="H91" s="130">
        <v>1</v>
      </c>
      <c r="I91" s="130">
        <v>79</v>
      </c>
      <c r="J91" s="130">
        <f t="shared" si="5"/>
        <v>4579</v>
      </c>
      <c r="K91" s="130">
        <v>180</v>
      </c>
      <c r="L91" s="130">
        <f t="shared" si="6"/>
        <v>824220</v>
      </c>
      <c r="M91" s="130">
        <v>1</v>
      </c>
      <c r="N91" s="130"/>
      <c r="O91" s="130"/>
      <c r="P91" s="130">
        <v>1</v>
      </c>
      <c r="Q91" s="130"/>
      <c r="R91" s="130"/>
      <c r="S91" s="130"/>
      <c r="T91" s="130">
        <f t="shared" si="7"/>
        <v>0</v>
      </c>
      <c r="U91" s="130"/>
      <c r="V91" s="130">
        <f>T91*85%</f>
        <v>0</v>
      </c>
      <c r="W91" s="130">
        <f t="shared" si="8"/>
        <v>0</v>
      </c>
      <c r="X91" s="130">
        <f t="shared" si="9"/>
        <v>824220</v>
      </c>
      <c r="Y91" s="130">
        <v>0</v>
      </c>
      <c r="Z91" s="130">
        <v>50</v>
      </c>
      <c r="AA91" s="130">
        <v>0</v>
      </c>
      <c r="AB91" s="130">
        <v>0</v>
      </c>
    </row>
    <row r="92" spans="1:28" s="127" customFormat="1" ht="27" customHeight="1" x14ac:dyDescent="0.3">
      <c r="A92" s="129">
        <v>83</v>
      </c>
      <c r="B92" s="129" t="s">
        <v>14</v>
      </c>
      <c r="C92" s="130">
        <v>4176</v>
      </c>
      <c r="D92" s="130">
        <v>144</v>
      </c>
      <c r="E92" s="130" t="s">
        <v>1410</v>
      </c>
      <c r="F92" s="130">
        <v>1</v>
      </c>
      <c r="G92" s="130">
        <v>21</v>
      </c>
      <c r="H92" s="130">
        <v>3</v>
      </c>
      <c r="I92" s="130">
        <v>90</v>
      </c>
      <c r="J92" s="130">
        <f t="shared" si="5"/>
        <v>8790</v>
      </c>
      <c r="K92" s="130">
        <v>75</v>
      </c>
      <c r="L92" s="130">
        <f t="shared" si="6"/>
        <v>659250</v>
      </c>
      <c r="M92" s="130">
        <v>1</v>
      </c>
      <c r="N92" s="130"/>
      <c r="O92" s="130"/>
      <c r="P92" s="130"/>
      <c r="Q92" s="130"/>
      <c r="R92" s="130"/>
      <c r="S92" s="130"/>
      <c r="T92" s="130">
        <f t="shared" si="7"/>
        <v>0</v>
      </c>
      <c r="U92" s="130"/>
      <c r="V92" s="130"/>
      <c r="W92" s="130">
        <f t="shared" si="8"/>
        <v>0</v>
      </c>
      <c r="X92" s="130">
        <f t="shared" si="9"/>
        <v>659250</v>
      </c>
      <c r="Y92" s="130">
        <v>0</v>
      </c>
      <c r="Z92" s="130">
        <v>50</v>
      </c>
      <c r="AA92" s="130">
        <v>0</v>
      </c>
      <c r="AB92" s="130">
        <v>0</v>
      </c>
    </row>
    <row r="93" spans="1:28" s="127" customFormat="1" ht="27" customHeight="1" x14ac:dyDescent="0.3">
      <c r="A93" s="129">
        <v>84</v>
      </c>
      <c r="B93" s="129" t="s">
        <v>14</v>
      </c>
      <c r="C93" s="130">
        <v>6061</v>
      </c>
      <c r="D93" s="130">
        <v>160</v>
      </c>
      <c r="E93" s="130" t="s">
        <v>1410</v>
      </c>
      <c r="F93" s="130">
        <v>1</v>
      </c>
      <c r="G93" s="130">
        <v>3</v>
      </c>
      <c r="H93" s="130">
        <v>1</v>
      </c>
      <c r="I93" s="130">
        <v>48</v>
      </c>
      <c r="J93" s="130">
        <f t="shared" si="5"/>
        <v>1348</v>
      </c>
      <c r="K93" s="130">
        <v>180</v>
      </c>
      <c r="L93" s="130">
        <f t="shared" si="6"/>
        <v>242640</v>
      </c>
      <c r="M93" s="130">
        <v>1</v>
      </c>
      <c r="N93" s="130"/>
      <c r="O93" s="130"/>
      <c r="P93" s="130"/>
      <c r="Q93" s="130"/>
      <c r="R93" s="130"/>
      <c r="S93" s="130"/>
      <c r="T93" s="130">
        <f t="shared" si="7"/>
        <v>0</v>
      </c>
      <c r="U93" s="130"/>
      <c r="V93" s="130"/>
      <c r="W93" s="130">
        <f t="shared" si="8"/>
        <v>0</v>
      </c>
      <c r="X93" s="130">
        <f t="shared" si="9"/>
        <v>242640</v>
      </c>
      <c r="Y93" s="130">
        <v>0</v>
      </c>
      <c r="Z93" s="130">
        <v>50</v>
      </c>
      <c r="AA93" s="130">
        <v>0</v>
      </c>
      <c r="AB93" s="130">
        <v>0</v>
      </c>
    </row>
    <row r="94" spans="1:28" s="127" customFormat="1" ht="27" customHeight="1" x14ac:dyDescent="0.3">
      <c r="A94" s="129">
        <v>85</v>
      </c>
      <c r="B94" s="129" t="s">
        <v>14</v>
      </c>
      <c r="C94" s="130">
        <v>2108</v>
      </c>
      <c r="D94" s="130">
        <v>234</v>
      </c>
      <c r="E94" s="130" t="s">
        <v>1410</v>
      </c>
      <c r="F94" s="130">
        <v>1</v>
      </c>
      <c r="G94" s="130">
        <v>1</v>
      </c>
      <c r="H94" s="130">
        <v>3</v>
      </c>
      <c r="I94" s="130">
        <v>20</v>
      </c>
      <c r="J94" s="130">
        <f t="shared" si="5"/>
        <v>720</v>
      </c>
      <c r="K94" s="130">
        <v>75</v>
      </c>
      <c r="L94" s="130">
        <f t="shared" si="6"/>
        <v>54000</v>
      </c>
      <c r="M94" s="130">
        <v>1</v>
      </c>
      <c r="N94" s="130"/>
      <c r="O94" s="130"/>
      <c r="P94" s="130"/>
      <c r="Q94" s="130"/>
      <c r="R94" s="130"/>
      <c r="S94" s="130"/>
      <c r="T94" s="130">
        <f t="shared" si="7"/>
        <v>0</v>
      </c>
      <c r="U94" s="130"/>
      <c r="V94" s="130"/>
      <c r="W94" s="130">
        <f t="shared" si="8"/>
        <v>0</v>
      </c>
      <c r="X94" s="130">
        <f t="shared" si="9"/>
        <v>54000</v>
      </c>
      <c r="Y94" s="130">
        <v>0</v>
      </c>
      <c r="Z94" s="130">
        <v>50</v>
      </c>
      <c r="AA94" s="130">
        <v>0</v>
      </c>
      <c r="AB94" s="130">
        <v>0</v>
      </c>
    </row>
    <row r="95" spans="1:28" s="127" customFormat="1" ht="27" customHeight="1" x14ac:dyDescent="0.3">
      <c r="A95" s="129">
        <v>86</v>
      </c>
      <c r="B95" s="129" t="s">
        <v>14</v>
      </c>
      <c r="C95" s="130"/>
      <c r="D95" s="130">
        <v>2</v>
      </c>
      <c r="E95" s="130" t="s">
        <v>1411</v>
      </c>
      <c r="F95" s="130">
        <v>2</v>
      </c>
      <c r="G95" s="130"/>
      <c r="H95" s="130"/>
      <c r="I95" s="130">
        <v>76</v>
      </c>
      <c r="J95" s="130">
        <f t="shared" si="5"/>
        <v>76</v>
      </c>
      <c r="K95" s="130">
        <v>150</v>
      </c>
      <c r="L95" s="130">
        <f t="shared" si="6"/>
        <v>11400</v>
      </c>
      <c r="M95" s="130">
        <v>2</v>
      </c>
      <c r="N95" s="130" t="s">
        <v>27</v>
      </c>
      <c r="O95" s="130" t="s">
        <v>16</v>
      </c>
      <c r="P95" s="130">
        <v>2</v>
      </c>
      <c r="Q95" s="130">
        <v>108</v>
      </c>
      <c r="R95" s="130"/>
      <c r="S95" s="130">
        <v>6400</v>
      </c>
      <c r="T95" s="130">
        <f t="shared" si="7"/>
        <v>691200</v>
      </c>
      <c r="U95" s="130">
        <v>30</v>
      </c>
      <c r="V95" s="130">
        <f>T95*85%</f>
        <v>587520</v>
      </c>
      <c r="W95" s="130">
        <f t="shared" si="8"/>
        <v>103680</v>
      </c>
      <c r="X95" s="130">
        <f t="shared" si="9"/>
        <v>115080</v>
      </c>
      <c r="Y95" s="130">
        <v>0</v>
      </c>
      <c r="Z95" s="130">
        <v>50</v>
      </c>
      <c r="AA95" s="130">
        <v>0</v>
      </c>
      <c r="AB95" s="130">
        <v>0</v>
      </c>
    </row>
    <row r="96" spans="1:28" s="127" customFormat="1" ht="27" customHeight="1" x14ac:dyDescent="0.3">
      <c r="A96" s="129">
        <v>87</v>
      </c>
      <c r="B96" s="129" t="s">
        <v>52</v>
      </c>
      <c r="C96" s="130"/>
      <c r="D96" s="130">
        <v>1</v>
      </c>
      <c r="E96" s="130" t="s">
        <v>1411</v>
      </c>
      <c r="F96" s="130">
        <v>1</v>
      </c>
      <c r="G96" s="130">
        <v>45</v>
      </c>
      <c r="H96" s="130">
        <v>3</v>
      </c>
      <c r="I96" s="130">
        <v>37</v>
      </c>
      <c r="J96" s="130">
        <f t="shared" si="5"/>
        <v>18337</v>
      </c>
      <c r="K96" s="130">
        <v>75</v>
      </c>
      <c r="L96" s="130">
        <f t="shared" si="6"/>
        <v>1375275</v>
      </c>
      <c r="M96" s="130">
        <v>1</v>
      </c>
      <c r="N96" s="130"/>
      <c r="O96" s="130"/>
      <c r="P96" s="130"/>
      <c r="Q96" s="130"/>
      <c r="R96" s="130"/>
      <c r="S96" s="130"/>
      <c r="T96" s="130">
        <f t="shared" si="7"/>
        <v>0</v>
      </c>
      <c r="U96" s="130"/>
      <c r="V96" s="130"/>
      <c r="W96" s="130">
        <f t="shared" si="8"/>
        <v>0</v>
      </c>
      <c r="X96" s="130">
        <f t="shared" si="9"/>
        <v>1375275</v>
      </c>
      <c r="Y96" s="130">
        <v>0</v>
      </c>
      <c r="Z96" s="130">
        <v>0</v>
      </c>
      <c r="AA96" s="130">
        <v>1375275</v>
      </c>
      <c r="AB96" s="130">
        <v>0.01</v>
      </c>
    </row>
    <row r="97" spans="1:28" s="127" customFormat="1" ht="27" customHeight="1" x14ac:dyDescent="0.3">
      <c r="A97" s="129">
        <v>88</v>
      </c>
      <c r="B97" s="129" t="s">
        <v>14</v>
      </c>
      <c r="C97" s="130">
        <v>253</v>
      </c>
      <c r="D97" s="130">
        <v>39</v>
      </c>
      <c r="E97" s="130" t="s">
        <v>1412</v>
      </c>
      <c r="F97" s="130">
        <v>2</v>
      </c>
      <c r="G97" s="130"/>
      <c r="H97" s="130">
        <v>2</v>
      </c>
      <c r="I97" s="130">
        <v>20</v>
      </c>
      <c r="J97" s="130">
        <f t="shared" si="5"/>
        <v>220</v>
      </c>
      <c r="K97" s="130">
        <v>380</v>
      </c>
      <c r="L97" s="130">
        <f t="shared" si="6"/>
        <v>83600</v>
      </c>
      <c r="M97" s="130">
        <v>2</v>
      </c>
      <c r="N97" s="130" t="s">
        <v>27</v>
      </c>
      <c r="O97" s="130" t="s">
        <v>16</v>
      </c>
      <c r="P97" s="130">
        <v>2</v>
      </c>
      <c r="Q97" s="130">
        <v>152</v>
      </c>
      <c r="R97" s="130"/>
      <c r="S97" s="130">
        <v>6400</v>
      </c>
      <c r="T97" s="130">
        <f t="shared" si="7"/>
        <v>972800</v>
      </c>
      <c r="U97" s="130">
        <v>30</v>
      </c>
      <c r="V97" s="130">
        <f>T97*85%</f>
        <v>826880</v>
      </c>
      <c r="W97" s="130">
        <f t="shared" si="8"/>
        <v>145920</v>
      </c>
      <c r="X97" s="130">
        <f t="shared" si="9"/>
        <v>229520</v>
      </c>
      <c r="Y97" s="130">
        <v>0</v>
      </c>
      <c r="Z97" s="130">
        <v>50</v>
      </c>
      <c r="AA97" s="130">
        <v>0</v>
      </c>
      <c r="AB97" s="130">
        <v>0</v>
      </c>
    </row>
    <row r="98" spans="1:28" s="127" customFormat="1" ht="27" customHeight="1" x14ac:dyDescent="0.3">
      <c r="A98" s="129">
        <v>89</v>
      </c>
      <c r="B98" s="129" t="s">
        <v>14</v>
      </c>
      <c r="C98" s="130">
        <v>2515</v>
      </c>
      <c r="D98" s="130">
        <v>14</v>
      </c>
      <c r="E98" s="130" t="s">
        <v>1412</v>
      </c>
      <c r="F98" s="130">
        <v>1</v>
      </c>
      <c r="G98" s="130">
        <v>11</v>
      </c>
      <c r="H98" s="130">
        <v>1</v>
      </c>
      <c r="I98" s="130">
        <v>82</v>
      </c>
      <c r="J98" s="130">
        <f t="shared" si="5"/>
        <v>4582</v>
      </c>
      <c r="K98" s="130">
        <v>75</v>
      </c>
      <c r="L98" s="130">
        <f t="shared" si="6"/>
        <v>343650</v>
      </c>
      <c r="M98" s="130">
        <v>1</v>
      </c>
      <c r="N98" s="130"/>
      <c r="O98" s="130"/>
      <c r="P98" s="130"/>
      <c r="Q98" s="130"/>
      <c r="R98" s="130"/>
      <c r="S98" s="130"/>
      <c r="T98" s="130">
        <f t="shared" si="7"/>
        <v>0</v>
      </c>
      <c r="U98" s="130"/>
      <c r="V98" s="130"/>
      <c r="W98" s="130">
        <f t="shared" si="8"/>
        <v>0</v>
      </c>
      <c r="X98" s="130">
        <f t="shared" si="9"/>
        <v>343650</v>
      </c>
      <c r="Y98" s="130">
        <v>0</v>
      </c>
      <c r="Z98" s="130">
        <v>50</v>
      </c>
      <c r="AA98" s="130">
        <v>0</v>
      </c>
      <c r="AB98" s="130">
        <v>0</v>
      </c>
    </row>
    <row r="99" spans="1:28" s="127" customFormat="1" ht="27" customHeight="1" x14ac:dyDescent="0.3">
      <c r="A99" s="129">
        <v>90</v>
      </c>
      <c r="B99" s="129" t="s">
        <v>14</v>
      </c>
      <c r="C99" s="130">
        <v>2869</v>
      </c>
      <c r="D99" s="130">
        <v>15</v>
      </c>
      <c r="E99" s="130" t="s">
        <v>1412</v>
      </c>
      <c r="F99" s="130">
        <v>1</v>
      </c>
      <c r="G99" s="130">
        <v>12</v>
      </c>
      <c r="H99" s="130">
        <v>3</v>
      </c>
      <c r="I99" s="130">
        <v>18</v>
      </c>
      <c r="J99" s="130">
        <f t="shared" si="5"/>
        <v>5118</v>
      </c>
      <c r="K99" s="130">
        <v>100</v>
      </c>
      <c r="L99" s="130">
        <f t="shared" si="6"/>
        <v>511800</v>
      </c>
      <c r="M99" s="130">
        <v>1</v>
      </c>
      <c r="N99" s="130"/>
      <c r="O99" s="130"/>
      <c r="P99" s="130"/>
      <c r="Q99" s="130"/>
      <c r="R99" s="130"/>
      <c r="S99" s="130"/>
      <c r="T99" s="130">
        <f t="shared" si="7"/>
        <v>0</v>
      </c>
      <c r="U99" s="130"/>
      <c r="V99" s="130"/>
      <c r="W99" s="130">
        <f t="shared" si="8"/>
        <v>0</v>
      </c>
      <c r="X99" s="130">
        <f t="shared" si="9"/>
        <v>511800</v>
      </c>
      <c r="Y99" s="130">
        <v>0</v>
      </c>
      <c r="Z99" s="130">
        <v>50</v>
      </c>
      <c r="AA99" s="130">
        <v>0</v>
      </c>
      <c r="AB99" s="130">
        <v>0</v>
      </c>
    </row>
    <row r="100" spans="1:28" s="127" customFormat="1" ht="27" customHeight="1" x14ac:dyDescent="0.3">
      <c r="A100" s="129">
        <v>91</v>
      </c>
      <c r="B100" s="129" t="s">
        <v>14</v>
      </c>
      <c r="C100" s="130">
        <v>5589</v>
      </c>
      <c r="D100" s="130">
        <v>272</v>
      </c>
      <c r="E100" s="130" t="s">
        <v>1412</v>
      </c>
      <c r="F100" s="130">
        <v>1</v>
      </c>
      <c r="G100" s="130">
        <v>2</v>
      </c>
      <c r="H100" s="130">
        <v>1</v>
      </c>
      <c r="I100" s="130">
        <v>38</v>
      </c>
      <c r="J100" s="130">
        <f t="shared" si="5"/>
        <v>938</v>
      </c>
      <c r="K100" s="130">
        <v>180</v>
      </c>
      <c r="L100" s="130">
        <f t="shared" si="6"/>
        <v>168840</v>
      </c>
      <c r="M100" s="130">
        <v>1</v>
      </c>
      <c r="N100" s="130"/>
      <c r="O100" s="130"/>
      <c r="P100" s="130"/>
      <c r="Q100" s="130"/>
      <c r="R100" s="130"/>
      <c r="S100" s="130"/>
      <c r="T100" s="130">
        <f t="shared" si="7"/>
        <v>0</v>
      </c>
      <c r="U100" s="130"/>
      <c r="V100" s="130"/>
      <c r="W100" s="130">
        <f t="shared" si="8"/>
        <v>0</v>
      </c>
      <c r="X100" s="130">
        <f t="shared" si="9"/>
        <v>168840</v>
      </c>
      <c r="Y100" s="130">
        <v>0</v>
      </c>
      <c r="Z100" s="130">
        <v>50</v>
      </c>
      <c r="AA100" s="130">
        <v>0</v>
      </c>
      <c r="AB100" s="130">
        <v>0</v>
      </c>
    </row>
    <row r="101" spans="1:28" s="127" customFormat="1" ht="27" customHeight="1" x14ac:dyDescent="0.3">
      <c r="A101" s="129">
        <v>92</v>
      </c>
      <c r="B101" s="129" t="s">
        <v>14</v>
      </c>
      <c r="C101" s="130">
        <v>2833</v>
      </c>
      <c r="D101" s="130">
        <v>367</v>
      </c>
      <c r="E101" s="130" t="s">
        <v>1412</v>
      </c>
      <c r="F101" s="130">
        <v>1</v>
      </c>
      <c r="G101" s="130">
        <v>10</v>
      </c>
      <c r="H101" s="130">
        <v>1</v>
      </c>
      <c r="I101" s="130">
        <v>19</v>
      </c>
      <c r="J101" s="130">
        <f t="shared" si="5"/>
        <v>4119</v>
      </c>
      <c r="K101" s="130">
        <v>180</v>
      </c>
      <c r="L101" s="130">
        <f t="shared" si="6"/>
        <v>741420</v>
      </c>
      <c r="M101" s="130">
        <v>1</v>
      </c>
      <c r="N101" s="130"/>
      <c r="O101" s="130"/>
      <c r="P101" s="130"/>
      <c r="Q101" s="130"/>
      <c r="R101" s="130"/>
      <c r="S101" s="130"/>
      <c r="T101" s="130">
        <f t="shared" si="7"/>
        <v>0</v>
      </c>
      <c r="U101" s="130"/>
      <c r="V101" s="130"/>
      <c r="W101" s="130">
        <f t="shared" si="8"/>
        <v>0</v>
      </c>
      <c r="X101" s="130">
        <f t="shared" si="9"/>
        <v>741420</v>
      </c>
      <c r="Y101" s="130">
        <v>0</v>
      </c>
      <c r="Z101" s="130">
        <v>50</v>
      </c>
      <c r="AA101" s="130">
        <v>0</v>
      </c>
      <c r="AB101" s="130">
        <v>0</v>
      </c>
    </row>
    <row r="102" spans="1:28" s="127" customFormat="1" ht="27" customHeight="1" x14ac:dyDescent="0.3">
      <c r="A102" s="129">
        <v>93</v>
      </c>
      <c r="B102" s="129" t="s">
        <v>14</v>
      </c>
      <c r="C102" s="130">
        <v>252</v>
      </c>
      <c r="D102" s="130">
        <v>38</v>
      </c>
      <c r="E102" s="130" t="s">
        <v>1413</v>
      </c>
      <c r="F102" s="130">
        <v>2</v>
      </c>
      <c r="G102" s="130"/>
      <c r="H102" s="130"/>
      <c r="I102" s="130">
        <v>69</v>
      </c>
      <c r="J102" s="130">
        <f t="shared" si="5"/>
        <v>69</v>
      </c>
      <c r="K102" s="130">
        <v>430</v>
      </c>
      <c r="L102" s="130">
        <f t="shared" si="6"/>
        <v>29670</v>
      </c>
      <c r="M102" s="130">
        <v>2</v>
      </c>
      <c r="N102" s="130" t="s">
        <v>27</v>
      </c>
      <c r="O102" s="130" t="s">
        <v>16</v>
      </c>
      <c r="P102" s="130">
        <v>2</v>
      </c>
      <c r="Q102" s="130">
        <v>170</v>
      </c>
      <c r="R102" s="130"/>
      <c r="S102" s="130">
        <v>6400</v>
      </c>
      <c r="T102" s="130">
        <f t="shared" si="7"/>
        <v>1088000</v>
      </c>
      <c r="U102" s="130">
        <v>30</v>
      </c>
      <c r="V102" s="130">
        <f>T102*85%</f>
        <v>924800</v>
      </c>
      <c r="W102" s="130">
        <f t="shared" si="8"/>
        <v>163200</v>
      </c>
      <c r="X102" s="130">
        <f t="shared" si="9"/>
        <v>192870</v>
      </c>
      <c r="Y102" s="130">
        <v>0</v>
      </c>
      <c r="Z102" s="130">
        <v>50</v>
      </c>
      <c r="AA102" s="130">
        <v>0</v>
      </c>
      <c r="AB102" s="130">
        <v>0</v>
      </c>
    </row>
    <row r="103" spans="1:28" s="127" customFormat="1" ht="27" customHeight="1" x14ac:dyDescent="0.3">
      <c r="A103" s="129">
        <v>94</v>
      </c>
      <c r="B103" s="129" t="s">
        <v>14</v>
      </c>
      <c r="C103" s="130">
        <v>3621</v>
      </c>
      <c r="D103" s="130">
        <v>527</v>
      </c>
      <c r="E103" s="130" t="s">
        <v>1413</v>
      </c>
      <c r="F103" s="130">
        <v>1</v>
      </c>
      <c r="G103" s="130">
        <v>4</v>
      </c>
      <c r="H103" s="130">
        <v>3</v>
      </c>
      <c r="I103" s="130">
        <v>41</v>
      </c>
      <c r="J103" s="130">
        <f t="shared" si="5"/>
        <v>1941</v>
      </c>
      <c r="K103" s="130">
        <v>100</v>
      </c>
      <c r="L103" s="130">
        <f t="shared" si="6"/>
        <v>194100</v>
      </c>
      <c r="M103" s="130">
        <v>1</v>
      </c>
      <c r="N103" s="130"/>
      <c r="O103" s="130"/>
      <c r="P103" s="130"/>
      <c r="Q103" s="130"/>
      <c r="R103" s="130"/>
      <c r="S103" s="130"/>
      <c r="T103" s="130">
        <f t="shared" si="7"/>
        <v>0</v>
      </c>
      <c r="U103" s="130"/>
      <c r="V103" s="130"/>
      <c r="W103" s="130">
        <f t="shared" si="8"/>
        <v>0</v>
      </c>
      <c r="X103" s="130">
        <f t="shared" si="9"/>
        <v>194100</v>
      </c>
      <c r="Y103" s="130">
        <v>0</v>
      </c>
      <c r="Z103" s="130">
        <v>50</v>
      </c>
      <c r="AA103" s="130">
        <v>0</v>
      </c>
      <c r="AB103" s="130">
        <v>0</v>
      </c>
    </row>
    <row r="104" spans="1:28" s="127" customFormat="1" ht="27" customHeight="1" x14ac:dyDescent="0.3">
      <c r="A104" s="129">
        <v>95</v>
      </c>
      <c r="B104" s="129" t="s">
        <v>14</v>
      </c>
      <c r="C104" s="130">
        <v>232</v>
      </c>
      <c r="D104" s="130">
        <v>17</v>
      </c>
      <c r="E104" s="130" t="s">
        <v>1414</v>
      </c>
      <c r="F104" s="130">
        <v>2</v>
      </c>
      <c r="G104" s="130"/>
      <c r="H104" s="130"/>
      <c r="I104" s="130">
        <v>48</v>
      </c>
      <c r="J104" s="130">
        <f t="shared" si="5"/>
        <v>48</v>
      </c>
      <c r="K104" s="130">
        <v>430</v>
      </c>
      <c r="L104" s="130">
        <f t="shared" si="6"/>
        <v>20640</v>
      </c>
      <c r="M104" s="130">
        <v>2</v>
      </c>
      <c r="N104" s="130" t="s">
        <v>27</v>
      </c>
      <c r="O104" s="130" t="s">
        <v>16</v>
      </c>
      <c r="P104" s="130">
        <v>2</v>
      </c>
      <c r="Q104" s="130">
        <v>96</v>
      </c>
      <c r="R104" s="130"/>
      <c r="S104" s="130">
        <v>6400</v>
      </c>
      <c r="T104" s="130">
        <f t="shared" si="7"/>
        <v>614400</v>
      </c>
      <c r="U104" s="130">
        <v>30</v>
      </c>
      <c r="V104" s="130">
        <f>T104*85%</f>
        <v>522240</v>
      </c>
      <c r="W104" s="130">
        <f t="shared" si="8"/>
        <v>92160</v>
      </c>
      <c r="X104" s="130">
        <f t="shared" si="9"/>
        <v>112800</v>
      </c>
      <c r="Y104" s="130">
        <v>0</v>
      </c>
      <c r="Z104" s="130">
        <v>50</v>
      </c>
      <c r="AA104" s="130">
        <v>0</v>
      </c>
      <c r="AB104" s="130">
        <v>0</v>
      </c>
    </row>
    <row r="105" spans="1:28" s="127" customFormat="1" ht="27" customHeight="1" x14ac:dyDescent="0.3">
      <c r="A105" s="129">
        <v>96</v>
      </c>
      <c r="B105" s="129" t="s">
        <v>14</v>
      </c>
      <c r="C105" s="130">
        <v>1616</v>
      </c>
      <c r="D105" s="130">
        <v>342</v>
      </c>
      <c r="E105" s="130" t="s">
        <v>1414</v>
      </c>
      <c r="F105" s="130">
        <v>1</v>
      </c>
      <c r="G105" s="130">
        <v>6</v>
      </c>
      <c r="H105" s="130">
        <v>2</v>
      </c>
      <c r="I105" s="130">
        <v>56</v>
      </c>
      <c r="J105" s="130">
        <f t="shared" si="5"/>
        <v>2656</v>
      </c>
      <c r="K105" s="130">
        <v>100</v>
      </c>
      <c r="L105" s="130">
        <f t="shared" si="6"/>
        <v>265600</v>
      </c>
      <c r="M105" s="130">
        <v>1</v>
      </c>
      <c r="N105" s="130"/>
      <c r="O105" s="130"/>
      <c r="P105" s="130"/>
      <c r="Q105" s="130"/>
      <c r="R105" s="130"/>
      <c r="S105" s="130"/>
      <c r="T105" s="130">
        <f t="shared" si="7"/>
        <v>0</v>
      </c>
      <c r="U105" s="130"/>
      <c r="V105" s="130"/>
      <c r="W105" s="130">
        <f t="shared" si="8"/>
        <v>0</v>
      </c>
      <c r="X105" s="130">
        <f t="shared" si="9"/>
        <v>265600</v>
      </c>
      <c r="Y105" s="130">
        <v>0</v>
      </c>
      <c r="Z105" s="130">
        <v>50</v>
      </c>
      <c r="AA105" s="130">
        <v>0</v>
      </c>
      <c r="AB105" s="130">
        <v>0</v>
      </c>
    </row>
    <row r="106" spans="1:28" s="127" customFormat="1" ht="27" customHeight="1" x14ac:dyDescent="0.3">
      <c r="A106" s="129">
        <v>97</v>
      </c>
      <c r="B106" s="129" t="s">
        <v>14</v>
      </c>
      <c r="C106" s="130">
        <v>4128</v>
      </c>
      <c r="D106" s="130">
        <v>101</v>
      </c>
      <c r="E106" s="130" t="s">
        <v>1414</v>
      </c>
      <c r="F106" s="130">
        <v>1</v>
      </c>
      <c r="G106" s="130">
        <v>2</v>
      </c>
      <c r="H106" s="130">
        <v>1</v>
      </c>
      <c r="I106" s="130">
        <v>79</v>
      </c>
      <c r="J106" s="130">
        <f t="shared" si="5"/>
        <v>979</v>
      </c>
      <c r="K106" s="130">
        <v>75</v>
      </c>
      <c r="L106" s="130">
        <f t="shared" si="6"/>
        <v>73425</v>
      </c>
      <c r="M106" s="130">
        <v>1</v>
      </c>
      <c r="N106" s="130"/>
      <c r="O106" s="130"/>
      <c r="P106" s="130"/>
      <c r="Q106" s="130"/>
      <c r="R106" s="130"/>
      <c r="S106" s="130"/>
      <c r="T106" s="130">
        <f t="shared" si="7"/>
        <v>0</v>
      </c>
      <c r="U106" s="130"/>
      <c r="V106" s="130"/>
      <c r="W106" s="130">
        <f t="shared" si="8"/>
        <v>0</v>
      </c>
      <c r="X106" s="130">
        <f t="shared" si="9"/>
        <v>73425</v>
      </c>
      <c r="Y106" s="130">
        <v>0</v>
      </c>
      <c r="Z106" s="130">
        <v>50</v>
      </c>
      <c r="AA106" s="130">
        <v>0</v>
      </c>
      <c r="AB106" s="130">
        <v>0</v>
      </c>
    </row>
    <row r="107" spans="1:28" s="127" customFormat="1" ht="27" customHeight="1" x14ac:dyDescent="0.3">
      <c r="A107" s="129">
        <v>98</v>
      </c>
      <c r="B107" s="129" t="s">
        <v>14</v>
      </c>
      <c r="C107" s="130">
        <v>225</v>
      </c>
      <c r="D107" s="130">
        <v>10</v>
      </c>
      <c r="E107" s="130" t="s">
        <v>1415</v>
      </c>
      <c r="F107" s="130">
        <v>2</v>
      </c>
      <c r="G107" s="130"/>
      <c r="H107" s="130"/>
      <c r="I107" s="130">
        <v>63</v>
      </c>
      <c r="J107" s="130">
        <f t="shared" ref="J107:J156" si="12">G107*400+H107*100+I107</f>
        <v>63</v>
      </c>
      <c r="K107" s="130">
        <v>75</v>
      </c>
      <c r="L107" s="130">
        <f t="shared" ref="L107:L156" si="13">J107*K107</f>
        <v>4725</v>
      </c>
      <c r="M107" s="130">
        <v>2</v>
      </c>
      <c r="N107" s="130" t="s">
        <v>27</v>
      </c>
      <c r="O107" s="130" t="s">
        <v>16</v>
      </c>
      <c r="P107" s="130">
        <v>2</v>
      </c>
      <c r="Q107" s="130">
        <v>108</v>
      </c>
      <c r="R107" s="130"/>
      <c r="S107" s="130">
        <v>6400</v>
      </c>
      <c r="T107" s="130">
        <f t="shared" si="7"/>
        <v>691200</v>
      </c>
      <c r="U107" s="130">
        <v>40</v>
      </c>
      <c r="V107" s="130">
        <f>T107*85%</f>
        <v>587520</v>
      </c>
      <c r="W107" s="130">
        <f t="shared" si="8"/>
        <v>103680</v>
      </c>
      <c r="X107" s="130">
        <f t="shared" si="9"/>
        <v>108405</v>
      </c>
      <c r="Y107" s="130">
        <v>0</v>
      </c>
      <c r="Z107" s="130">
        <v>50</v>
      </c>
      <c r="AA107" s="130">
        <v>0</v>
      </c>
      <c r="AB107" s="130">
        <v>0</v>
      </c>
    </row>
    <row r="108" spans="1:28" s="127" customFormat="1" ht="27" customHeight="1" x14ac:dyDescent="0.3">
      <c r="A108" s="129">
        <v>99</v>
      </c>
      <c r="B108" s="129" t="s">
        <v>14</v>
      </c>
      <c r="C108" s="130">
        <v>2930</v>
      </c>
      <c r="D108" s="130">
        <v>20</v>
      </c>
      <c r="E108" s="130" t="s">
        <v>1415</v>
      </c>
      <c r="F108" s="130">
        <v>1</v>
      </c>
      <c r="G108" s="130">
        <v>13</v>
      </c>
      <c r="H108" s="130"/>
      <c r="I108" s="130">
        <v>87</v>
      </c>
      <c r="J108" s="130">
        <f t="shared" si="12"/>
        <v>5287</v>
      </c>
      <c r="K108" s="130">
        <v>100</v>
      </c>
      <c r="L108" s="130">
        <f t="shared" si="13"/>
        <v>528700</v>
      </c>
      <c r="M108" s="130">
        <v>1</v>
      </c>
      <c r="N108" s="130"/>
      <c r="O108" s="130"/>
      <c r="P108" s="130"/>
      <c r="Q108" s="130"/>
      <c r="R108" s="130"/>
      <c r="S108" s="130"/>
      <c r="T108" s="130">
        <f t="shared" ref="T108:T157" si="14">Q108*S108</f>
        <v>0</v>
      </c>
      <c r="U108" s="130"/>
      <c r="V108" s="130"/>
      <c r="W108" s="130">
        <f t="shared" ref="W108:W157" si="15">T108-V108</f>
        <v>0</v>
      </c>
      <c r="X108" s="130">
        <f t="shared" ref="X108:X157" si="16">L108+W108</f>
        <v>528700</v>
      </c>
      <c r="Y108" s="130">
        <v>0</v>
      </c>
      <c r="Z108" s="130">
        <v>50</v>
      </c>
      <c r="AA108" s="130">
        <v>0</v>
      </c>
      <c r="AB108" s="130">
        <v>0</v>
      </c>
    </row>
    <row r="109" spans="1:28" s="127" customFormat="1" ht="27" customHeight="1" x14ac:dyDescent="0.3">
      <c r="A109" s="129">
        <v>100</v>
      </c>
      <c r="B109" s="129" t="s">
        <v>14</v>
      </c>
      <c r="C109" s="130">
        <v>4239</v>
      </c>
      <c r="D109" s="130">
        <v>169</v>
      </c>
      <c r="E109" s="130" t="s">
        <v>1415</v>
      </c>
      <c r="F109" s="130">
        <v>1</v>
      </c>
      <c r="G109" s="130">
        <v>17</v>
      </c>
      <c r="H109" s="130">
        <v>1</v>
      </c>
      <c r="I109" s="130">
        <v>77</v>
      </c>
      <c r="J109" s="130">
        <f t="shared" si="12"/>
        <v>6977</v>
      </c>
      <c r="K109" s="130">
        <v>75</v>
      </c>
      <c r="L109" s="130">
        <f t="shared" si="13"/>
        <v>523275</v>
      </c>
      <c r="M109" s="130">
        <v>1</v>
      </c>
      <c r="N109" s="130"/>
      <c r="O109" s="130"/>
      <c r="P109" s="130"/>
      <c r="Q109" s="130"/>
      <c r="R109" s="130"/>
      <c r="S109" s="130"/>
      <c r="T109" s="130">
        <f t="shared" si="14"/>
        <v>0</v>
      </c>
      <c r="U109" s="130"/>
      <c r="V109" s="130"/>
      <c r="W109" s="130">
        <f t="shared" si="15"/>
        <v>0</v>
      </c>
      <c r="X109" s="130">
        <f t="shared" si="16"/>
        <v>523275</v>
      </c>
      <c r="Y109" s="130">
        <v>0</v>
      </c>
      <c r="Z109" s="130">
        <v>50</v>
      </c>
      <c r="AA109" s="130">
        <v>0</v>
      </c>
      <c r="AB109" s="130">
        <v>0</v>
      </c>
    </row>
    <row r="110" spans="1:28" s="127" customFormat="1" ht="27" customHeight="1" x14ac:dyDescent="0.3">
      <c r="A110" s="129">
        <v>101</v>
      </c>
      <c r="B110" s="129" t="s">
        <v>14</v>
      </c>
      <c r="C110" s="130">
        <v>231</v>
      </c>
      <c r="D110" s="130">
        <v>16</v>
      </c>
      <c r="E110" s="130" t="s">
        <v>1416</v>
      </c>
      <c r="F110" s="130">
        <v>1</v>
      </c>
      <c r="G110" s="130"/>
      <c r="H110" s="130"/>
      <c r="I110" s="130">
        <v>67</v>
      </c>
      <c r="J110" s="130">
        <f t="shared" si="12"/>
        <v>67</v>
      </c>
      <c r="K110" s="130">
        <v>75</v>
      </c>
      <c r="L110" s="130">
        <f t="shared" si="13"/>
        <v>5025</v>
      </c>
      <c r="M110" s="130">
        <v>1</v>
      </c>
      <c r="N110" s="130"/>
      <c r="O110" s="130"/>
      <c r="P110" s="130">
        <v>1</v>
      </c>
      <c r="Q110" s="130"/>
      <c r="R110" s="130"/>
      <c r="S110" s="130"/>
      <c r="T110" s="130">
        <f t="shared" si="14"/>
        <v>0</v>
      </c>
      <c r="U110" s="130"/>
      <c r="V110" s="130"/>
      <c r="W110" s="130">
        <f t="shared" si="15"/>
        <v>0</v>
      </c>
      <c r="X110" s="130">
        <f t="shared" si="16"/>
        <v>5025</v>
      </c>
      <c r="Y110" s="130">
        <v>0</v>
      </c>
      <c r="Z110" s="130">
        <v>50</v>
      </c>
      <c r="AA110" s="130">
        <v>0</v>
      </c>
      <c r="AB110" s="130">
        <v>0</v>
      </c>
    </row>
    <row r="111" spans="1:28" s="127" customFormat="1" ht="27" customHeight="1" x14ac:dyDescent="0.3">
      <c r="A111" s="129">
        <v>102</v>
      </c>
      <c r="B111" s="129" t="s">
        <v>14</v>
      </c>
      <c r="C111" s="130">
        <v>3987</v>
      </c>
      <c r="D111" s="130">
        <v>543</v>
      </c>
      <c r="E111" s="130" t="s">
        <v>1416</v>
      </c>
      <c r="F111" s="130">
        <v>1</v>
      </c>
      <c r="G111" s="130"/>
      <c r="H111" s="130">
        <v>1</v>
      </c>
      <c r="I111" s="130">
        <v>1</v>
      </c>
      <c r="J111" s="130">
        <f t="shared" si="12"/>
        <v>101</v>
      </c>
      <c r="K111" s="130">
        <v>150</v>
      </c>
      <c r="L111" s="130">
        <f t="shared" si="13"/>
        <v>15150</v>
      </c>
      <c r="M111" s="130">
        <v>1</v>
      </c>
      <c r="N111" s="130"/>
      <c r="O111" s="130"/>
      <c r="P111" s="130"/>
      <c r="Q111" s="130"/>
      <c r="R111" s="130"/>
      <c r="S111" s="130"/>
      <c r="T111" s="130">
        <f t="shared" si="14"/>
        <v>0</v>
      </c>
      <c r="U111" s="130"/>
      <c r="V111" s="130"/>
      <c r="W111" s="130">
        <f t="shared" si="15"/>
        <v>0</v>
      </c>
      <c r="X111" s="130">
        <f t="shared" si="16"/>
        <v>15150</v>
      </c>
      <c r="Y111" s="130">
        <v>0</v>
      </c>
      <c r="Z111" s="130">
        <v>50</v>
      </c>
      <c r="AA111" s="130">
        <v>0</v>
      </c>
      <c r="AB111" s="130">
        <v>0</v>
      </c>
    </row>
    <row r="112" spans="1:28" s="127" customFormat="1" ht="27" customHeight="1" x14ac:dyDescent="0.3">
      <c r="A112" s="129">
        <v>103</v>
      </c>
      <c r="B112" s="129" t="s">
        <v>14</v>
      </c>
      <c r="C112" s="130">
        <v>4991</v>
      </c>
      <c r="D112" s="130">
        <v>124</v>
      </c>
      <c r="E112" s="130" t="s">
        <v>1416</v>
      </c>
      <c r="F112" s="130">
        <v>1</v>
      </c>
      <c r="G112" s="130">
        <v>9</v>
      </c>
      <c r="H112" s="130">
        <v>2</v>
      </c>
      <c r="I112" s="130">
        <v>25</v>
      </c>
      <c r="J112" s="130">
        <f t="shared" si="12"/>
        <v>3825</v>
      </c>
      <c r="K112" s="130">
        <v>100</v>
      </c>
      <c r="L112" s="130">
        <f t="shared" si="13"/>
        <v>382500</v>
      </c>
      <c r="M112" s="130">
        <v>1</v>
      </c>
      <c r="N112" s="130"/>
      <c r="O112" s="130"/>
      <c r="P112" s="130"/>
      <c r="Q112" s="130"/>
      <c r="R112" s="130"/>
      <c r="S112" s="130"/>
      <c r="T112" s="130">
        <f t="shared" si="14"/>
        <v>0</v>
      </c>
      <c r="U112" s="130"/>
      <c r="V112" s="130"/>
      <c r="W112" s="130">
        <f t="shared" si="15"/>
        <v>0</v>
      </c>
      <c r="X112" s="130">
        <f t="shared" si="16"/>
        <v>382500</v>
      </c>
      <c r="Y112" s="130">
        <v>0</v>
      </c>
      <c r="Z112" s="130">
        <v>50</v>
      </c>
      <c r="AA112" s="130">
        <v>0</v>
      </c>
      <c r="AB112" s="130">
        <v>0</v>
      </c>
    </row>
    <row r="113" spans="1:28" s="127" customFormat="1" ht="27" customHeight="1" x14ac:dyDescent="0.3">
      <c r="A113" s="129">
        <v>104</v>
      </c>
      <c r="B113" s="129" t="s">
        <v>14</v>
      </c>
      <c r="C113" s="130">
        <v>2628</v>
      </c>
      <c r="D113" s="130">
        <v>193</v>
      </c>
      <c r="E113" s="130" t="s">
        <v>1416</v>
      </c>
      <c r="F113" s="130">
        <v>1</v>
      </c>
      <c r="G113" s="130">
        <v>2</v>
      </c>
      <c r="H113" s="130"/>
      <c r="I113" s="130">
        <v>14</v>
      </c>
      <c r="J113" s="130">
        <f t="shared" si="12"/>
        <v>814</v>
      </c>
      <c r="K113" s="130">
        <v>390</v>
      </c>
      <c r="L113" s="130">
        <f t="shared" si="13"/>
        <v>317460</v>
      </c>
      <c r="M113" s="130">
        <v>1</v>
      </c>
      <c r="N113" s="130"/>
      <c r="O113" s="130"/>
      <c r="P113" s="130"/>
      <c r="Q113" s="130"/>
      <c r="R113" s="130"/>
      <c r="S113" s="130"/>
      <c r="T113" s="130">
        <f t="shared" si="14"/>
        <v>0</v>
      </c>
      <c r="U113" s="130"/>
      <c r="V113" s="130"/>
      <c r="W113" s="130">
        <f t="shared" si="15"/>
        <v>0</v>
      </c>
      <c r="X113" s="130">
        <f t="shared" si="16"/>
        <v>317460</v>
      </c>
      <c r="Y113" s="130">
        <v>0</v>
      </c>
      <c r="Z113" s="130">
        <v>50</v>
      </c>
      <c r="AA113" s="130">
        <v>0</v>
      </c>
      <c r="AB113" s="130">
        <v>0</v>
      </c>
    </row>
    <row r="114" spans="1:28" s="127" customFormat="1" ht="27" customHeight="1" x14ac:dyDescent="0.3">
      <c r="A114" s="129">
        <v>105</v>
      </c>
      <c r="B114" s="129" t="s">
        <v>14</v>
      </c>
      <c r="C114" s="130">
        <v>2630</v>
      </c>
      <c r="D114" s="130">
        <v>166</v>
      </c>
      <c r="E114" s="130" t="s">
        <v>1416</v>
      </c>
      <c r="F114" s="130">
        <v>1</v>
      </c>
      <c r="G114" s="130">
        <v>6</v>
      </c>
      <c r="H114" s="130">
        <v>1</v>
      </c>
      <c r="I114" s="130">
        <v>69</v>
      </c>
      <c r="J114" s="130">
        <f t="shared" si="12"/>
        <v>2569</v>
      </c>
      <c r="K114" s="130">
        <v>75</v>
      </c>
      <c r="L114" s="130">
        <f t="shared" si="13"/>
        <v>192675</v>
      </c>
      <c r="M114" s="130">
        <v>1</v>
      </c>
      <c r="N114" s="130"/>
      <c r="O114" s="130"/>
      <c r="P114" s="130"/>
      <c r="Q114" s="130"/>
      <c r="R114" s="130"/>
      <c r="S114" s="130"/>
      <c r="T114" s="130">
        <f t="shared" si="14"/>
        <v>0</v>
      </c>
      <c r="U114" s="130"/>
      <c r="V114" s="130"/>
      <c r="W114" s="130">
        <f t="shared" si="15"/>
        <v>0</v>
      </c>
      <c r="X114" s="130">
        <f t="shared" si="16"/>
        <v>192675</v>
      </c>
      <c r="Y114" s="130">
        <v>0</v>
      </c>
      <c r="Z114" s="130">
        <v>50</v>
      </c>
      <c r="AA114" s="130">
        <v>0</v>
      </c>
      <c r="AB114" s="130">
        <v>0</v>
      </c>
    </row>
    <row r="115" spans="1:28" s="127" customFormat="1" ht="27" customHeight="1" x14ac:dyDescent="0.3">
      <c r="A115" s="129">
        <v>106</v>
      </c>
      <c r="B115" s="129" t="s">
        <v>14</v>
      </c>
      <c r="C115" s="130">
        <v>3535</v>
      </c>
      <c r="D115" s="130">
        <v>272</v>
      </c>
      <c r="E115" s="130" t="s">
        <v>1416</v>
      </c>
      <c r="F115" s="130">
        <v>1</v>
      </c>
      <c r="G115" s="130">
        <v>7</v>
      </c>
      <c r="H115" s="130"/>
      <c r="I115" s="130"/>
      <c r="J115" s="130">
        <f t="shared" si="12"/>
        <v>2800</v>
      </c>
      <c r="K115" s="130">
        <v>75</v>
      </c>
      <c r="L115" s="130">
        <f t="shared" si="13"/>
        <v>210000</v>
      </c>
      <c r="M115" s="130">
        <v>1</v>
      </c>
      <c r="N115" s="130"/>
      <c r="O115" s="130"/>
      <c r="P115" s="130"/>
      <c r="Q115" s="130"/>
      <c r="R115" s="130"/>
      <c r="S115" s="130"/>
      <c r="T115" s="130">
        <f t="shared" si="14"/>
        <v>0</v>
      </c>
      <c r="U115" s="130"/>
      <c r="V115" s="130"/>
      <c r="W115" s="130">
        <f t="shared" si="15"/>
        <v>0</v>
      </c>
      <c r="X115" s="130">
        <f t="shared" si="16"/>
        <v>210000</v>
      </c>
      <c r="Y115" s="130">
        <v>0</v>
      </c>
      <c r="Z115" s="130">
        <v>50</v>
      </c>
      <c r="AA115" s="130">
        <v>0</v>
      </c>
      <c r="AB115" s="130">
        <v>0</v>
      </c>
    </row>
    <row r="116" spans="1:28" s="127" customFormat="1" ht="27" customHeight="1" x14ac:dyDescent="0.3">
      <c r="A116" s="129">
        <v>107</v>
      </c>
      <c r="B116" s="129" t="s">
        <v>14</v>
      </c>
      <c r="C116" s="130">
        <v>1933</v>
      </c>
      <c r="D116" s="130">
        <v>47</v>
      </c>
      <c r="E116" s="130" t="s">
        <v>1416</v>
      </c>
      <c r="F116" s="130">
        <v>1</v>
      </c>
      <c r="G116" s="130">
        <v>4</v>
      </c>
      <c r="H116" s="130"/>
      <c r="I116" s="130">
        <v>99</v>
      </c>
      <c r="J116" s="130">
        <f t="shared" si="12"/>
        <v>1699</v>
      </c>
      <c r="K116" s="130">
        <v>100</v>
      </c>
      <c r="L116" s="130">
        <f t="shared" si="13"/>
        <v>169900</v>
      </c>
      <c r="M116" s="130">
        <v>1</v>
      </c>
      <c r="N116" s="130"/>
      <c r="O116" s="130"/>
      <c r="P116" s="130"/>
      <c r="Q116" s="130"/>
      <c r="R116" s="130"/>
      <c r="S116" s="130"/>
      <c r="T116" s="130">
        <f t="shared" si="14"/>
        <v>0</v>
      </c>
      <c r="U116" s="130"/>
      <c r="V116" s="130"/>
      <c r="W116" s="130">
        <f t="shared" si="15"/>
        <v>0</v>
      </c>
      <c r="X116" s="130">
        <f t="shared" si="16"/>
        <v>169900</v>
      </c>
      <c r="Y116" s="130">
        <v>0</v>
      </c>
      <c r="Z116" s="130">
        <v>50</v>
      </c>
      <c r="AA116" s="130">
        <v>0</v>
      </c>
      <c r="AB116" s="130">
        <v>0</v>
      </c>
    </row>
    <row r="117" spans="1:28" s="127" customFormat="1" ht="27" customHeight="1" x14ac:dyDescent="0.3">
      <c r="A117" s="129">
        <v>108</v>
      </c>
      <c r="B117" s="129" t="s">
        <v>24</v>
      </c>
      <c r="C117" s="130"/>
      <c r="D117" s="130"/>
      <c r="E117" s="130" t="s">
        <v>1416</v>
      </c>
      <c r="F117" s="130">
        <v>1</v>
      </c>
      <c r="G117" s="130">
        <v>2</v>
      </c>
      <c r="H117" s="130">
        <v>2</v>
      </c>
      <c r="I117" s="130"/>
      <c r="J117" s="130">
        <f t="shared" si="12"/>
        <v>1000</v>
      </c>
      <c r="K117" s="130">
        <v>75</v>
      </c>
      <c r="L117" s="130">
        <f t="shared" si="13"/>
        <v>75000</v>
      </c>
      <c r="M117" s="130">
        <v>1</v>
      </c>
      <c r="N117" s="130"/>
      <c r="O117" s="130"/>
      <c r="P117" s="130"/>
      <c r="Q117" s="130"/>
      <c r="R117" s="130"/>
      <c r="S117" s="130"/>
      <c r="T117" s="130">
        <f t="shared" si="14"/>
        <v>0</v>
      </c>
      <c r="U117" s="130"/>
      <c r="V117" s="130"/>
      <c r="W117" s="130">
        <f t="shared" si="15"/>
        <v>0</v>
      </c>
      <c r="X117" s="130">
        <f t="shared" si="16"/>
        <v>75000</v>
      </c>
      <c r="Y117" s="130">
        <v>0</v>
      </c>
      <c r="Z117" s="130">
        <v>0</v>
      </c>
      <c r="AA117" s="130">
        <v>75000</v>
      </c>
      <c r="AB117" s="130">
        <v>0.01</v>
      </c>
    </row>
    <row r="118" spans="1:28" s="127" customFormat="1" ht="27" customHeight="1" x14ac:dyDescent="0.3">
      <c r="A118" s="129">
        <v>109</v>
      </c>
      <c r="B118" s="129" t="s">
        <v>14</v>
      </c>
      <c r="C118" s="130">
        <v>4355</v>
      </c>
      <c r="D118" s="130">
        <v>164</v>
      </c>
      <c r="E118" s="130" t="s">
        <v>1417</v>
      </c>
      <c r="F118" s="130">
        <v>2</v>
      </c>
      <c r="G118" s="130"/>
      <c r="H118" s="130"/>
      <c r="I118" s="130">
        <v>66</v>
      </c>
      <c r="J118" s="130">
        <f t="shared" si="12"/>
        <v>66</v>
      </c>
      <c r="K118" s="130">
        <v>430</v>
      </c>
      <c r="L118" s="130">
        <f t="shared" si="13"/>
        <v>28380</v>
      </c>
      <c r="M118" s="130">
        <v>2</v>
      </c>
      <c r="N118" s="130" t="s">
        <v>27</v>
      </c>
      <c r="O118" s="130" t="s">
        <v>16</v>
      </c>
      <c r="P118" s="130">
        <v>2</v>
      </c>
      <c r="Q118" s="130">
        <v>138</v>
      </c>
      <c r="R118" s="130"/>
      <c r="S118" s="130">
        <v>6400</v>
      </c>
      <c r="T118" s="130">
        <f t="shared" si="14"/>
        <v>883200</v>
      </c>
      <c r="U118" s="130">
        <v>30</v>
      </c>
      <c r="V118" s="130">
        <f>T118*85%</f>
        <v>750720</v>
      </c>
      <c r="W118" s="130">
        <f t="shared" si="15"/>
        <v>132480</v>
      </c>
      <c r="X118" s="130">
        <f t="shared" si="16"/>
        <v>160860</v>
      </c>
      <c r="Y118" s="130">
        <v>0</v>
      </c>
      <c r="Z118" s="130">
        <v>50</v>
      </c>
      <c r="AA118" s="130">
        <v>0</v>
      </c>
      <c r="AB118" s="130">
        <v>0</v>
      </c>
    </row>
    <row r="119" spans="1:28" s="127" customFormat="1" ht="27" customHeight="1" x14ac:dyDescent="0.3">
      <c r="A119" s="129">
        <v>110</v>
      </c>
      <c r="B119" s="129" t="s">
        <v>14</v>
      </c>
      <c r="C119" s="130">
        <v>1971</v>
      </c>
      <c r="D119" s="130">
        <v>35</v>
      </c>
      <c r="E119" s="130" t="s">
        <v>1417</v>
      </c>
      <c r="F119" s="130">
        <v>1</v>
      </c>
      <c r="G119" s="130">
        <v>9</v>
      </c>
      <c r="H119" s="130"/>
      <c r="I119" s="130">
        <v>5</v>
      </c>
      <c r="J119" s="130">
        <f t="shared" si="12"/>
        <v>3605</v>
      </c>
      <c r="K119" s="130">
        <v>75</v>
      </c>
      <c r="L119" s="130">
        <f t="shared" si="13"/>
        <v>270375</v>
      </c>
      <c r="M119" s="130">
        <v>1</v>
      </c>
      <c r="N119" s="130"/>
      <c r="O119" s="130"/>
      <c r="P119" s="130"/>
      <c r="Q119" s="130"/>
      <c r="R119" s="130"/>
      <c r="S119" s="130"/>
      <c r="T119" s="130">
        <f t="shared" si="14"/>
        <v>0</v>
      </c>
      <c r="U119" s="130"/>
      <c r="V119" s="130"/>
      <c r="W119" s="130">
        <f t="shared" si="15"/>
        <v>0</v>
      </c>
      <c r="X119" s="130">
        <f t="shared" si="16"/>
        <v>270375</v>
      </c>
      <c r="Y119" s="130">
        <v>0</v>
      </c>
      <c r="Z119" s="130">
        <v>50</v>
      </c>
      <c r="AA119" s="130">
        <v>0</v>
      </c>
      <c r="AB119" s="130">
        <v>0</v>
      </c>
    </row>
    <row r="120" spans="1:28" s="127" customFormat="1" ht="27" customHeight="1" x14ac:dyDescent="0.3">
      <c r="A120" s="129">
        <v>111</v>
      </c>
      <c r="B120" s="129" t="s">
        <v>14</v>
      </c>
      <c r="C120" s="130">
        <v>1606</v>
      </c>
      <c r="D120" s="130">
        <v>487</v>
      </c>
      <c r="E120" s="130" t="s">
        <v>1417</v>
      </c>
      <c r="F120" s="130">
        <v>1</v>
      </c>
      <c r="G120" s="130">
        <v>5</v>
      </c>
      <c r="H120" s="130"/>
      <c r="I120" s="130">
        <v>70</v>
      </c>
      <c r="J120" s="130">
        <f t="shared" si="12"/>
        <v>2070</v>
      </c>
      <c r="K120" s="130">
        <v>75</v>
      </c>
      <c r="L120" s="130">
        <f t="shared" si="13"/>
        <v>155250</v>
      </c>
      <c r="M120" s="130">
        <v>1</v>
      </c>
      <c r="N120" s="130"/>
      <c r="O120" s="130"/>
      <c r="P120" s="130"/>
      <c r="Q120" s="130"/>
      <c r="R120" s="130"/>
      <c r="S120" s="130"/>
      <c r="T120" s="130">
        <f t="shared" si="14"/>
        <v>0</v>
      </c>
      <c r="U120" s="130"/>
      <c r="V120" s="130"/>
      <c r="W120" s="130">
        <f t="shared" si="15"/>
        <v>0</v>
      </c>
      <c r="X120" s="130">
        <f t="shared" si="16"/>
        <v>155250</v>
      </c>
      <c r="Y120" s="130">
        <v>0</v>
      </c>
      <c r="Z120" s="130">
        <v>50</v>
      </c>
      <c r="AA120" s="130">
        <v>0</v>
      </c>
      <c r="AB120" s="130">
        <v>0</v>
      </c>
    </row>
    <row r="121" spans="1:28" s="127" customFormat="1" ht="27" customHeight="1" x14ac:dyDescent="0.3">
      <c r="A121" s="129">
        <v>112</v>
      </c>
      <c r="B121" s="129" t="s">
        <v>14</v>
      </c>
      <c r="C121" s="130">
        <v>1926</v>
      </c>
      <c r="D121" s="130">
        <v>40</v>
      </c>
      <c r="E121" s="130" t="s">
        <v>1417</v>
      </c>
      <c r="F121" s="130">
        <v>1</v>
      </c>
      <c r="G121" s="130">
        <v>34</v>
      </c>
      <c r="H121" s="130">
        <v>2</v>
      </c>
      <c r="I121" s="130">
        <v>91</v>
      </c>
      <c r="J121" s="130">
        <f t="shared" si="12"/>
        <v>13891</v>
      </c>
      <c r="K121" s="130">
        <v>5</v>
      </c>
      <c r="L121" s="130">
        <f t="shared" si="13"/>
        <v>69455</v>
      </c>
      <c r="M121" s="130">
        <v>1</v>
      </c>
      <c r="N121" s="130"/>
      <c r="O121" s="130"/>
      <c r="P121" s="130"/>
      <c r="Q121" s="130"/>
      <c r="R121" s="130"/>
      <c r="S121" s="130"/>
      <c r="T121" s="130">
        <f t="shared" si="14"/>
        <v>0</v>
      </c>
      <c r="U121" s="130"/>
      <c r="V121" s="130"/>
      <c r="W121" s="130">
        <f t="shared" si="15"/>
        <v>0</v>
      </c>
      <c r="X121" s="130">
        <f t="shared" si="16"/>
        <v>69455</v>
      </c>
      <c r="Y121" s="130">
        <v>0</v>
      </c>
      <c r="Z121" s="130">
        <v>50</v>
      </c>
      <c r="AA121" s="130">
        <v>0</v>
      </c>
      <c r="AB121" s="130">
        <v>0</v>
      </c>
    </row>
    <row r="122" spans="1:28" s="127" customFormat="1" ht="27" customHeight="1" x14ac:dyDescent="0.3">
      <c r="A122" s="129">
        <v>113</v>
      </c>
      <c r="B122" s="129" t="s">
        <v>14</v>
      </c>
      <c r="C122" s="130">
        <v>5303</v>
      </c>
      <c r="D122" s="130">
        <v>130</v>
      </c>
      <c r="E122" s="130" t="s">
        <v>1417</v>
      </c>
      <c r="F122" s="130">
        <v>1</v>
      </c>
      <c r="G122" s="130">
        <v>6</v>
      </c>
      <c r="H122" s="130"/>
      <c r="I122" s="130"/>
      <c r="J122" s="130">
        <f t="shared" si="12"/>
        <v>2400</v>
      </c>
      <c r="K122" s="130">
        <v>75</v>
      </c>
      <c r="L122" s="130">
        <f t="shared" si="13"/>
        <v>180000</v>
      </c>
      <c r="M122" s="130">
        <v>1</v>
      </c>
      <c r="N122" s="130"/>
      <c r="O122" s="130"/>
      <c r="P122" s="130"/>
      <c r="Q122" s="130"/>
      <c r="R122" s="130"/>
      <c r="S122" s="130"/>
      <c r="T122" s="130">
        <f t="shared" si="14"/>
        <v>0</v>
      </c>
      <c r="U122" s="130"/>
      <c r="V122" s="130"/>
      <c r="W122" s="130">
        <f t="shared" si="15"/>
        <v>0</v>
      </c>
      <c r="X122" s="130">
        <f t="shared" si="16"/>
        <v>180000</v>
      </c>
      <c r="Y122" s="130">
        <v>0</v>
      </c>
      <c r="Z122" s="130">
        <v>50</v>
      </c>
      <c r="AA122" s="130">
        <v>0</v>
      </c>
      <c r="AB122" s="130">
        <v>0</v>
      </c>
    </row>
    <row r="123" spans="1:28" s="127" customFormat="1" ht="27" customHeight="1" x14ac:dyDescent="0.3">
      <c r="A123" s="129">
        <v>114</v>
      </c>
      <c r="B123" s="129" t="s">
        <v>14</v>
      </c>
      <c r="C123" s="130">
        <v>294</v>
      </c>
      <c r="D123" s="130">
        <v>4</v>
      </c>
      <c r="E123" s="130" t="s">
        <v>1418</v>
      </c>
      <c r="F123" s="130">
        <v>2</v>
      </c>
      <c r="G123" s="130"/>
      <c r="H123" s="130"/>
      <c r="I123" s="130">
        <v>34</v>
      </c>
      <c r="J123" s="130">
        <f t="shared" si="12"/>
        <v>34</v>
      </c>
      <c r="K123" s="130">
        <v>430</v>
      </c>
      <c r="L123" s="130">
        <f t="shared" si="13"/>
        <v>14620</v>
      </c>
      <c r="M123" s="130">
        <v>2</v>
      </c>
      <c r="N123" s="130" t="s">
        <v>27</v>
      </c>
      <c r="O123" s="130" t="s">
        <v>16</v>
      </c>
      <c r="P123" s="130">
        <v>2</v>
      </c>
      <c r="Q123" s="130">
        <v>132</v>
      </c>
      <c r="R123" s="130"/>
      <c r="S123" s="130">
        <v>6400</v>
      </c>
      <c r="T123" s="130">
        <f t="shared" si="14"/>
        <v>844800</v>
      </c>
      <c r="U123" s="130">
        <v>35</v>
      </c>
      <c r="V123" s="130">
        <f>T123*85%</f>
        <v>718080</v>
      </c>
      <c r="W123" s="130">
        <f t="shared" si="15"/>
        <v>126720</v>
      </c>
      <c r="X123" s="130">
        <f t="shared" si="16"/>
        <v>141340</v>
      </c>
      <c r="Y123" s="130">
        <v>0</v>
      </c>
      <c r="Z123" s="130">
        <v>50</v>
      </c>
      <c r="AA123" s="130">
        <v>0</v>
      </c>
      <c r="AB123" s="130">
        <v>0</v>
      </c>
    </row>
    <row r="124" spans="1:28" s="127" customFormat="1" ht="27" customHeight="1" x14ac:dyDescent="0.3">
      <c r="A124" s="129">
        <v>115</v>
      </c>
      <c r="B124" s="129" t="s">
        <v>14</v>
      </c>
      <c r="C124" s="130">
        <v>2825</v>
      </c>
      <c r="D124" s="130">
        <v>507</v>
      </c>
      <c r="E124" s="130" t="s">
        <v>1418</v>
      </c>
      <c r="F124" s="130">
        <v>1</v>
      </c>
      <c r="G124" s="130">
        <v>10</v>
      </c>
      <c r="H124" s="130">
        <v>10</v>
      </c>
      <c r="I124" s="130">
        <v>87</v>
      </c>
      <c r="J124" s="130">
        <f t="shared" si="12"/>
        <v>5087</v>
      </c>
      <c r="K124" s="130">
        <v>75</v>
      </c>
      <c r="L124" s="130">
        <f t="shared" si="13"/>
        <v>381525</v>
      </c>
      <c r="M124" s="130">
        <v>1</v>
      </c>
      <c r="N124" s="130"/>
      <c r="O124" s="130"/>
      <c r="P124" s="130"/>
      <c r="Q124" s="130"/>
      <c r="R124" s="130"/>
      <c r="S124" s="130"/>
      <c r="T124" s="130">
        <f t="shared" si="14"/>
        <v>0</v>
      </c>
      <c r="U124" s="130"/>
      <c r="V124" s="130"/>
      <c r="W124" s="130">
        <f t="shared" si="15"/>
        <v>0</v>
      </c>
      <c r="X124" s="130">
        <f t="shared" si="16"/>
        <v>381525</v>
      </c>
      <c r="Y124" s="130">
        <v>0</v>
      </c>
      <c r="Z124" s="130">
        <v>50</v>
      </c>
      <c r="AA124" s="130">
        <v>0</v>
      </c>
      <c r="AB124" s="130">
        <v>0</v>
      </c>
    </row>
    <row r="125" spans="1:28" s="127" customFormat="1" ht="27" customHeight="1" x14ac:dyDescent="0.3">
      <c r="A125" s="129">
        <v>116</v>
      </c>
      <c r="B125" s="129" t="s">
        <v>14</v>
      </c>
      <c r="C125" s="130">
        <v>228</v>
      </c>
      <c r="D125" s="130">
        <v>13</v>
      </c>
      <c r="E125" s="130" t="s">
        <v>1419</v>
      </c>
      <c r="F125" s="130">
        <v>2</v>
      </c>
      <c r="G125" s="130"/>
      <c r="H125" s="130">
        <v>1</v>
      </c>
      <c r="I125" s="130">
        <v>43</v>
      </c>
      <c r="J125" s="130">
        <f t="shared" si="12"/>
        <v>143</v>
      </c>
      <c r="K125" s="130">
        <v>430</v>
      </c>
      <c r="L125" s="130">
        <f t="shared" si="13"/>
        <v>61490</v>
      </c>
      <c r="M125" s="130">
        <v>2</v>
      </c>
      <c r="N125" s="130" t="s">
        <v>27</v>
      </c>
      <c r="O125" s="130" t="s">
        <v>871</v>
      </c>
      <c r="P125" s="130">
        <v>2</v>
      </c>
      <c r="Q125" s="130">
        <v>93</v>
      </c>
      <c r="R125" s="130"/>
      <c r="S125" s="130">
        <v>6400</v>
      </c>
      <c r="T125" s="130">
        <f t="shared" si="14"/>
        <v>595200</v>
      </c>
      <c r="U125" s="130">
        <v>30</v>
      </c>
      <c r="V125" s="130">
        <f>T125*85%</f>
        <v>505920</v>
      </c>
      <c r="W125" s="130">
        <f t="shared" si="15"/>
        <v>89280</v>
      </c>
      <c r="X125" s="130">
        <f t="shared" si="16"/>
        <v>150770</v>
      </c>
      <c r="Y125" s="130">
        <v>0</v>
      </c>
      <c r="Z125" s="130">
        <v>50</v>
      </c>
      <c r="AA125" s="130">
        <v>0</v>
      </c>
      <c r="AB125" s="130">
        <v>0</v>
      </c>
    </row>
    <row r="126" spans="1:28" s="127" customFormat="1" ht="27" customHeight="1" x14ac:dyDescent="0.3">
      <c r="A126" s="129">
        <v>117</v>
      </c>
      <c r="B126" s="129" t="s">
        <v>14</v>
      </c>
      <c r="C126" s="130"/>
      <c r="D126" s="130">
        <v>149</v>
      </c>
      <c r="E126" s="130" t="s">
        <v>1419</v>
      </c>
      <c r="F126" s="130">
        <v>1</v>
      </c>
      <c r="G126" s="130">
        <v>15</v>
      </c>
      <c r="H126" s="130">
        <v>1</v>
      </c>
      <c r="I126" s="130">
        <v>79</v>
      </c>
      <c r="J126" s="130">
        <f t="shared" si="12"/>
        <v>6179</v>
      </c>
      <c r="K126" s="130">
        <v>75</v>
      </c>
      <c r="L126" s="130">
        <f t="shared" si="13"/>
        <v>463425</v>
      </c>
      <c r="M126" s="130">
        <v>1</v>
      </c>
      <c r="N126" s="130"/>
      <c r="O126" s="130"/>
      <c r="P126" s="130"/>
      <c r="Q126" s="130"/>
      <c r="R126" s="130"/>
      <c r="S126" s="130"/>
      <c r="T126" s="130">
        <f t="shared" si="14"/>
        <v>0</v>
      </c>
      <c r="U126" s="130"/>
      <c r="V126" s="130"/>
      <c r="W126" s="130">
        <f t="shared" si="15"/>
        <v>0</v>
      </c>
      <c r="X126" s="130">
        <f t="shared" si="16"/>
        <v>463425</v>
      </c>
      <c r="Y126" s="130">
        <v>0</v>
      </c>
      <c r="Z126" s="130">
        <v>50</v>
      </c>
      <c r="AA126" s="130">
        <v>0</v>
      </c>
      <c r="AB126" s="130">
        <v>0</v>
      </c>
    </row>
    <row r="127" spans="1:28" s="127" customFormat="1" ht="27" customHeight="1" x14ac:dyDescent="0.3">
      <c r="A127" s="129">
        <v>118</v>
      </c>
      <c r="B127" s="129" t="s">
        <v>14</v>
      </c>
      <c r="C127" s="130">
        <v>2819</v>
      </c>
      <c r="D127" s="130">
        <v>366</v>
      </c>
      <c r="E127" s="130" t="s">
        <v>1419</v>
      </c>
      <c r="F127" s="130">
        <v>1</v>
      </c>
      <c r="G127" s="130">
        <v>6</v>
      </c>
      <c r="H127" s="130"/>
      <c r="I127" s="130">
        <v>31</v>
      </c>
      <c r="J127" s="130">
        <f t="shared" si="12"/>
        <v>2431</v>
      </c>
      <c r="K127" s="130">
        <v>100</v>
      </c>
      <c r="L127" s="130">
        <f t="shared" si="13"/>
        <v>243100</v>
      </c>
      <c r="M127" s="130">
        <v>1</v>
      </c>
      <c r="N127" s="130"/>
      <c r="O127" s="130"/>
      <c r="P127" s="130"/>
      <c r="Q127" s="130"/>
      <c r="R127" s="130"/>
      <c r="S127" s="130"/>
      <c r="T127" s="130">
        <f t="shared" si="14"/>
        <v>0</v>
      </c>
      <c r="U127" s="130"/>
      <c r="V127" s="130"/>
      <c r="W127" s="130">
        <f t="shared" si="15"/>
        <v>0</v>
      </c>
      <c r="X127" s="130">
        <f t="shared" si="16"/>
        <v>243100</v>
      </c>
      <c r="Y127" s="130">
        <v>0</v>
      </c>
      <c r="Z127" s="130">
        <v>50</v>
      </c>
      <c r="AA127" s="130">
        <v>0</v>
      </c>
      <c r="AB127" s="130">
        <v>0</v>
      </c>
    </row>
    <row r="128" spans="1:28" s="127" customFormat="1" ht="27" customHeight="1" x14ac:dyDescent="0.3">
      <c r="A128" s="129">
        <v>119</v>
      </c>
      <c r="B128" s="129" t="s">
        <v>14</v>
      </c>
      <c r="C128" s="130">
        <v>3862</v>
      </c>
      <c r="D128" s="130">
        <v>60</v>
      </c>
      <c r="E128" s="130" t="s">
        <v>1420</v>
      </c>
      <c r="F128" s="130">
        <v>2</v>
      </c>
      <c r="G128" s="130"/>
      <c r="H128" s="130">
        <v>1</v>
      </c>
      <c r="I128" s="130">
        <v>9</v>
      </c>
      <c r="J128" s="130">
        <f t="shared" si="12"/>
        <v>109</v>
      </c>
      <c r="K128" s="130">
        <v>430</v>
      </c>
      <c r="L128" s="130">
        <f t="shared" si="13"/>
        <v>46870</v>
      </c>
      <c r="M128" s="130">
        <v>2</v>
      </c>
      <c r="N128" s="130" t="s">
        <v>27</v>
      </c>
      <c r="O128" s="130" t="s">
        <v>16</v>
      </c>
      <c r="P128" s="130">
        <v>2</v>
      </c>
      <c r="Q128" s="130">
        <v>180</v>
      </c>
      <c r="R128" s="130"/>
      <c r="S128" s="130">
        <v>6400</v>
      </c>
      <c r="T128" s="130">
        <f t="shared" si="14"/>
        <v>1152000</v>
      </c>
      <c r="U128" s="130">
        <v>30</v>
      </c>
      <c r="V128" s="130">
        <f>T128*85%</f>
        <v>979200</v>
      </c>
      <c r="W128" s="130">
        <f t="shared" si="15"/>
        <v>172800</v>
      </c>
      <c r="X128" s="130">
        <f t="shared" si="16"/>
        <v>219670</v>
      </c>
      <c r="Y128" s="130">
        <v>0</v>
      </c>
      <c r="Z128" s="130">
        <v>50</v>
      </c>
      <c r="AA128" s="130">
        <v>0</v>
      </c>
      <c r="AB128" s="130">
        <v>0</v>
      </c>
    </row>
    <row r="129" spans="1:28" s="127" customFormat="1" ht="27" customHeight="1" x14ac:dyDescent="0.3">
      <c r="A129" s="129">
        <v>120</v>
      </c>
      <c r="B129" s="129" t="s">
        <v>14</v>
      </c>
      <c r="C129" s="130">
        <v>3584</v>
      </c>
      <c r="D129" s="130">
        <v>499</v>
      </c>
      <c r="E129" s="130" t="s">
        <v>1420</v>
      </c>
      <c r="F129" s="130">
        <v>1</v>
      </c>
      <c r="G129" s="130">
        <v>17</v>
      </c>
      <c r="H129" s="130">
        <v>1</v>
      </c>
      <c r="I129" s="130">
        <v>61</v>
      </c>
      <c r="J129" s="130">
        <f t="shared" si="12"/>
        <v>6961</v>
      </c>
      <c r="K129" s="130">
        <v>180</v>
      </c>
      <c r="L129" s="130">
        <f t="shared" si="13"/>
        <v>1252980</v>
      </c>
      <c r="M129" s="130">
        <v>1</v>
      </c>
      <c r="N129" s="130"/>
      <c r="O129" s="130"/>
      <c r="P129" s="130"/>
      <c r="Q129" s="130"/>
      <c r="R129" s="130"/>
      <c r="S129" s="130"/>
      <c r="T129" s="130">
        <f t="shared" si="14"/>
        <v>0</v>
      </c>
      <c r="U129" s="130"/>
      <c r="V129" s="130"/>
      <c r="W129" s="130">
        <f t="shared" si="15"/>
        <v>0</v>
      </c>
      <c r="X129" s="130">
        <f t="shared" si="16"/>
        <v>1252980</v>
      </c>
      <c r="Y129" s="130">
        <v>0</v>
      </c>
      <c r="Z129" s="130">
        <v>50</v>
      </c>
      <c r="AA129" s="130">
        <v>0</v>
      </c>
      <c r="AB129" s="130">
        <v>0</v>
      </c>
    </row>
    <row r="130" spans="1:28" s="127" customFormat="1" ht="27" customHeight="1" x14ac:dyDescent="0.3">
      <c r="A130" s="129">
        <v>121</v>
      </c>
      <c r="B130" s="129" t="s">
        <v>14</v>
      </c>
      <c r="C130" s="130">
        <v>3858</v>
      </c>
      <c r="D130" s="130">
        <v>58</v>
      </c>
      <c r="E130" s="130" t="s">
        <v>1420</v>
      </c>
      <c r="F130" s="130">
        <v>1</v>
      </c>
      <c r="G130" s="130">
        <v>21</v>
      </c>
      <c r="H130" s="130">
        <v>2</v>
      </c>
      <c r="I130" s="130">
        <v>11</v>
      </c>
      <c r="J130" s="130">
        <f t="shared" si="12"/>
        <v>8611</v>
      </c>
      <c r="K130" s="130">
        <v>100</v>
      </c>
      <c r="L130" s="130">
        <f t="shared" si="13"/>
        <v>861100</v>
      </c>
      <c r="M130" s="130">
        <v>1</v>
      </c>
      <c r="N130" s="130"/>
      <c r="O130" s="130"/>
      <c r="P130" s="130"/>
      <c r="Q130" s="130"/>
      <c r="R130" s="130"/>
      <c r="S130" s="130"/>
      <c r="T130" s="130">
        <f t="shared" si="14"/>
        <v>0</v>
      </c>
      <c r="U130" s="130"/>
      <c r="V130" s="130"/>
      <c r="W130" s="130">
        <f t="shared" si="15"/>
        <v>0</v>
      </c>
      <c r="X130" s="130">
        <f t="shared" si="16"/>
        <v>861100</v>
      </c>
      <c r="Y130" s="130">
        <v>0</v>
      </c>
      <c r="Z130" s="130">
        <v>50</v>
      </c>
      <c r="AA130" s="130">
        <v>0</v>
      </c>
      <c r="AB130" s="130">
        <v>0</v>
      </c>
    </row>
    <row r="131" spans="1:28" s="127" customFormat="1" ht="27" customHeight="1" x14ac:dyDescent="0.3">
      <c r="A131" s="129">
        <v>122</v>
      </c>
      <c r="B131" s="129" t="s">
        <v>14</v>
      </c>
      <c r="C131" s="130">
        <v>300</v>
      </c>
      <c r="D131" s="130">
        <v>89</v>
      </c>
      <c r="E131" s="130" t="s">
        <v>1421</v>
      </c>
      <c r="F131" s="130">
        <v>2</v>
      </c>
      <c r="G131" s="130"/>
      <c r="H131" s="130"/>
      <c r="I131" s="130">
        <v>85</v>
      </c>
      <c r="J131" s="130">
        <f t="shared" si="12"/>
        <v>85</v>
      </c>
      <c r="K131" s="130">
        <v>430</v>
      </c>
      <c r="L131" s="130">
        <f t="shared" si="13"/>
        <v>36550</v>
      </c>
      <c r="M131" s="130">
        <v>2</v>
      </c>
      <c r="N131" s="130" t="s">
        <v>27</v>
      </c>
      <c r="O131" s="130" t="s">
        <v>55</v>
      </c>
      <c r="P131" s="130">
        <v>2</v>
      </c>
      <c r="Q131" s="130">
        <v>136</v>
      </c>
      <c r="R131" s="130"/>
      <c r="S131" s="130">
        <v>6400</v>
      </c>
      <c r="T131" s="130">
        <f t="shared" si="14"/>
        <v>870400</v>
      </c>
      <c r="U131" s="130">
        <v>5</v>
      </c>
      <c r="V131" s="130">
        <f>T131*5%</f>
        <v>43520</v>
      </c>
      <c r="W131" s="130">
        <f t="shared" si="15"/>
        <v>826880</v>
      </c>
      <c r="X131" s="130">
        <f t="shared" si="16"/>
        <v>863430</v>
      </c>
      <c r="Y131" s="130">
        <v>0</v>
      </c>
      <c r="Z131" s="130">
        <v>50</v>
      </c>
      <c r="AA131" s="130">
        <v>0</v>
      </c>
      <c r="AB131" s="130">
        <v>0</v>
      </c>
    </row>
    <row r="132" spans="1:28" s="127" customFormat="1" ht="27" customHeight="1" x14ac:dyDescent="0.3">
      <c r="A132" s="129">
        <v>123</v>
      </c>
      <c r="B132" s="129" t="s">
        <v>52</v>
      </c>
      <c r="C132" s="130"/>
      <c r="D132" s="130"/>
      <c r="E132" s="130" t="s">
        <v>1421</v>
      </c>
      <c r="F132" s="130">
        <v>1</v>
      </c>
      <c r="G132" s="130">
        <v>11</v>
      </c>
      <c r="H132" s="130"/>
      <c r="I132" s="130">
        <v>23</v>
      </c>
      <c r="J132" s="130">
        <f t="shared" si="12"/>
        <v>4423</v>
      </c>
      <c r="K132" s="130">
        <v>75</v>
      </c>
      <c r="L132" s="130">
        <f t="shared" si="13"/>
        <v>331725</v>
      </c>
      <c r="M132" s="130">
        <v>1</v>
      </c>
      <c r="N132" s="130"/>
      <c r="O132" s="130"/>
      <c r="P132" s="130"/>
      <c r="Q132" s="130"/>
      <c r="R132" s="130"/>
      <c r="S132" s="130"/>
      <c r="T132" s="130">
        <f t="shared" si="14"/>
        <v>0</v>
      </c>
      <c r="U132" s="130"/>
      <c r="V132" s="130"/>
      <c r="W132" s="130">
        <f t="shared" si="15"/>
        <v>0</v>
      </c>
      <c r="X132" s="130">
        <f t="shared" si="16"/>
        <v>331725</v>
      </c>
      <c r="Y132" s="130">
        <v>0</v>
      </c>
      <c r="Z132" s="130">
        <v>0</v>
      </c>
      <c r="AA132" s="130">
        <v>331725</v>
      </c>
      <c r="AB132" s="130">
        <v>0.01</v>
      </c>
    </row>
    <row r="133" spans="1:28" s="127" customFormat="1" ht="27" customHeight="1" x14ac:dyDescent="0.3">
      <c r="A133" s="129">
        <v>124</v>
      </c>
      <c r="B133" s="129" t="s">
        <v>14</v>
      </c>
      <c r="C133" s="130">
        <v>1785</v>
      </c>
      <c r="D133" s="130">
        <v>52</v>
      </c>
      <c r="E133" s="130" t="s">
        <v>1421</v>
      </c>
      <c r="F133" s="130">
        <v>1</v>
      </c>
      <c r="G133" s="130">
        <v>8</v>
      </c>
      <c r="H133" s="130">
        <v>1</v>
      </c>
      <c r="I133" s="130">
        <v>39</v>
      </c>
      <c r="J133" s="130">
        <f t="shared" si="12"/>
        <v>3339</v>
      </c>
      <c r="K133" s="130">
        <v>75</v>
      </c>
      <c r="L133" s="130">
        <f t="shared" si="13"/>
        <v>250425</v>
      </c>
      <c r="M133" s="130">
        <v>1</v>
      </c>
      <c r="N133" s="130"/>
      <c r="O133" s="130"/>
      <c r="P133" s="130"/>
      <c r="Q133" s="130"/>
      <c r="R133" s="130"/>
      <c r="S133" s="130"/>
      <c r="T133" s="130">
        <f t="shared" si="14"/>
        <v>0</v>
      </c>
      <c r="U133" s="130"/>
      <c r="V133" s="130"/>
      <c r="W133" s="130">
        <f t="shared" si="15"/>
        <v>0</v>
      </c>
      <c r="X133" s="130">
        <f t="shared" si="16"/>
        <v>250425</v>
      </c>
      <c r="Y133" s="130">
        <v>0</v>
      </c>
      <c r="Z133" s="130">
        <v>50</v>
      </c>
      <c r="AA133" s="130">
        <v>0</v>
      </c>
      <c r="AB133" s="130">
        <v>0</v>
      </c>
    </row>
    <row r="134" spans="1:28" s="127" customFormat="1" ht="27" customHeight="1" x14ac:dyDescent="0.3">
      <c r="A134" s="129">
        <v>125</v>
      </c>
      <c r="B134" s="129" t="s">
        <v>14</v>
      </c>
      <c r="C134" s="130">
        <v>5304</v>
      </c>
      <c r="D134" s="130">
        <v>131</v>
      </c>
      <c r="E134" s="130" t="s">
        <v>1421</v>
      </c>
      <c r="F134" s="130">
        <v>1</v>
      </c>
      <c r="G134" s="130">
        <v>5</v>
      </c>
      <c r="H134" s="130"/>
      <c r="I134" s="130"/>
      <c r="J134" s="130">
        <f t="shared" si="12"/>
        <v>2000</v>
      </c>
      <c r="K134" s="130">
        <v>75</v>
      </c>
      <c r="L134" s="130">
        <f t="shared" si="13"/>
        <v>150000</v>
      </c>
      <c r="M134" s="130">
        <v>1</v>
      </c>
      <c r="N134" s="130"/>
      <c r="O134" s="130"/>
      <c r="P134" s="130"/>
      <c r="Q134" s="130"/>
      <c r="R134" s="130"/>
      <c r="S134" s="130"/>
      <c r="T134" s="130">
        <f t="shared" si="14"/>
        <v>0</v>
      </c>
      <c r="U134" s="130"/>
      <c r="V134" s="130"/>
      <c r="W134" s="130">
        <f t="shared" si="15"/>
        <v>0</v>
      </c>
      <c r="X134" s="130">
        <f t="shared" si="16"/>
        <v>150000</v>
      </c>
      <c r="Y134" s="130">
        <v>0</v>
      </c>
      <c r="Z134" s="130">
        <v>50</v>
      </c>
      <c r="AA134" s="130">
        <v>0</v>
      </c>
      <c r="AB134" s="130">
        <v>0</v>
      </c>
    </row>
    <row r="135" spans="1:28" s="127" customFormat="1" ht="27" customHeight="1" x14ac:dyDescent="0.3">
      <c r="A135" s="129">
        <v>126</v>
      </c>
      <c r="B135" s="129" t="s">
        <v>14</v>
      </c>
      <c r="C135" s="130">
        <v>4618</v>
      </c>
      <c r="D135" s="130">
        <v>116</v>
      </c>
      <c r="E135" s="130" t="s">
        <v>1421</v>
      </c>
      <c r="F135" s="130">
        <v>1</v>
      </c>
      <c r="G135" s="130">
        <v>8</v>
      </c>
      <c r="H135" s="130"/>
      <c r="I135" s="130">
        <v>85</v>
      </c>
      <c r="J135" s="130">
        <f t="shared" si="12"/>
        <v>3285</v>
      </c>
      <c r="K135" s="130">
        <v>75</v>
      </c>
      <c r="L135" s="130">
        <f t="shared" si="13"/>
        <v>246375</v>
      </c>
      <c r="M135" s="130">
        <v>1</v>
      </c>
      <c r="N135" s="130"/>
      <c r="O135" s="130"/>
      <c r="P135" s="130"/>
      <c r="Q135" s="130"/>
      <c r="R135" s="130"/>
      <c r="S135" s="130"/>
      <c r="T135" s="130">
        <f t="shared" si="14"/>
        <v>0</v>
      </c>
      <c r="U135" s="130"/>
      <c r="V135" s="130"/>
      <c r="W135" s="130">
        <f t="shared" si="15"/>
        <v>0</v>
      </c>
      <c r="X135" s="130">
        <f t="shared" si="16"/>
        <v>246375</v>
      </c>
      <c r="Y135" s="130">
        <v>0</v>
      </c>
      <c r="Z135" s="130">
        <v>50</v>
      </c>
      <c r="AA135" s="130">
        <v>0</v>
      </c>
      <c r="AB135" s="130">
        <v>0</v>
      </c>
    </row>
    <row r="136" spans="1:28" s="127" customFormat="1" ht="27" customHeight="1" x14ac:dyDescent="0.3">
      <c r="A136" s="129">
        <v>127</v>
      </c>
      <c r="B136" s="129" t="s">
        <v>45</v>
      </c>
      <c r="C136" s="130">
        <v>3183</v>
      </c>
      <c r="D136" s="130">
        <v>108</v>
      </c>
      <c r="E136" s="130" t="s">
        <v>1421</v>
      </c>
      <c r="F136" s="130">
        <v>1</v>
      </c>
      <c r="G136" s="130">
        <v>6</v>
      </c>
      <c r="H136" s="130">
        <v>1</v>
      </c>
      <c r="I136" s="130">
        <v>73</v>
      </c>
      <c r="J136" s="130">
        <f t="shared" si="12"/>
        <v>2573</v>
      </c>
      <c r="K136" s="130">
        <v>75</v>
      </c>
      <c r="L136" s="130">
        <f t="shared" si="13"/>
        <v>192975</v>
      </c>
      <c r="M136" s="130">
        <v>1</v>
      </c>
      <c r="N136" s="130"/>
      <c r="O136" s="130"/>
      <c r="P136" s="130"/>
      <c r="Q136" s="130"/>
      <c r="R136" s="130"/>
      <c r="S136" s="130"/>
      <c r="T136" s="130">
        <f t="shared" si="14"/>
        <v>0</v>
      </c>
      <c r="U136" s="130"/>
      <c r="V136" s="130"/>
      <c r="W136" s="130">
        <f t="shared" si="15"/>
        <v>0</v>
      </c>
      <c r="X136" s="130">
        <f t="shared" si="16"/>
        <v>192975</v>
      </c>
      <c r="Y136" s="130">
        <v>0</v>
      </c>
      <c r="Z136" s="130">
        <v>0</v>
      </c>
      <c r="AA136" s="130">
        <v>192975</v>
      </c>
      <c r="AB136" s="130">
        <v>0.01</v>
      </c>
    </row>
    <row r="137" spans="1:28" s="127" customFormat="1" ht="27" customHeight="1" x14ac:dyDescent="0.3">
      <c r="A137" s="129">
        <v>128</v>
      </c>
      <c r="B137" s="129" t="s">
        <v>14</v>
      </c>
      <c r="C137" s="130">
        <v>303</v>
      </c>
      <c r="D137" s="130">
        <v>92</v>
      </c>
      <c r="E137" s="130" t="s">
        <v>69</v>
      </c>
      <c r="F137" s="130">
        <v>2</v>
      </c>
      <c r="G137" s="130"/>
      <c r="H137" s="130"/>
      <c r="I137" s="130">
        <v>49</v>
      </c>
      <c r="J137" s="130">
        <f t="shared" si="12"/>
        <v>49</v>
      </c>
      <c r="K137" s="130">
        <v>430</v>
      </c>
      <c r="L137" s="130">
        <f t="shared" si="13"/>
        <v>21070</v>
      </c>
      <c r="M137" s="130">
        <v>2</v>
      </c>
      <c r="N137" s="130" t="s">
        <v>27</v>
      </c>
      <c r="O137" s="130" t="s">
        <v>16</v>
      </c>
      <c r="P137" s="130">
        <v>2</v>
      </c>
      <c r="Q137" s="130">
        <v>160</v>
      </c>
      <c r="R137" s="130"/>
      <c r="S137" s="130">
        <v>6400</v>
      </c>
      <c r="T137" s="130">
        <f t="shared" si="14"/>
        <v>1024000</v>
      </c>
      <c r="U137" s="130">
        <v>30</v>
      </c>
      <c r="V137" s="130">
        <f>T137*85%</f>
        <v>870400</v>
      </c>
      <c r="W137" s="130">
        <f t="shared" si="15"/>
        <v>153600</v>
      </c>
      <c r="X137" s="130">
        <f t="shared" si="16"/>
        <v>174670</v>
      </c>
      <c r="Y137" s="130">
        <v>0</v>
      </c>
      <c r="Z137" s="130">
        <v>50</v>
      </c>
      <c r="AA137" s="130">
        <v>0</v>
      </c>
      <c r="AB137" s="130">
        <v>0</v>
      </c>
    </row>
    <row r="138" spans="1:28" s="127" customFormat="1" ht="27" customHeight="1" x14ac:dyDescent="0.3">
      <c r="A138" s="129">
        <v>129</v>
      </c>
      <c r="B138" s="129" t="s">
        <v>14</v>
      </c>
      <c r="C138" s="130">
        <v>4324</v>
      </c>
      <c r="D138" s="130">
        <v>157</v>
      </c>
      <c r="E138" s="130" t="s">
        <v>69</v>
      </c>
      <c r="F138" s="130">
        <v>3</v>
      </c>
      <c r="G138" s="130"/>
      <c r="H138" s="130"/>
      <c r="I138" s="130">
        <v>39</v>
      </c>
      <c r="J138" s="130">
        <f t="shared" si="12"/>
        <v>39</v>
      </c>
      <c r="K138" s="130">
        <v>430</v>
      </c>
      <c r="L138" s="130">
        <f t="shared" si="13"/>
        <v>16770</v>
      </c>
      <c r="M138" s="130">
        <v>3</v>
      </c>
      <c r="N138" s="130"/>
      <c r="O138" s="130" t="s">
        <v>40</v>
      </c>
      <c r="P138" s="130">
        <v>3</v>
      </c>
      <c r="Q138" s="130">
        <v>12</v>
      </c>
      <c r="R138" s="130"/>
      <c r="S138" s="130">
        <v>6400</v>
      </c>
      <c r="T138" s="130">
        <f t="shared" si="14"/>
        <v>76800</v>
      </c>
      <c r="U138" s="130">
        <v>30</v>
      </c>
      <c r="V138" s="130">
        <f>T138*85%</f>
        <v>65280</v>
      </c>
      <c r="W138" s="130">
        <f t="shared" si="15"/>
        <v>11520</v>
      </c>
      <c r="X138" s="130">
        <f t="shared" si="16"/>
        <v>28290</v>
      </c>
      <c r="Y138" s="130">
        <v>0</v>
      </c>
      <c r="Z138" s="130">
        <v>50</v>
      </c>
      <c r="AA138" s="130">
        <v>0</v>
      </c>
      <c r="AB138" s="130">
        <v>0</v>
      </c>
    </row>
    <row r="139" spans="1:28" s="127" customFormat="1" ht="27" customHeight="1" x14ac:dyDescent="0.3">
      <c r="A139" s="129">
        <v>130</v>
      </c>
      <c r="B139" s="129" t="s">
        <v>14</v>
      </c>
      <c r="C139" s="130">
        <v>2604</v>
      </c>
      <c r="D139" s="130">
        <v>192</v>
      </c>
      <c r="E139" s="130" t="s">
        <v>69</v>
      </c>
      <c r="F139" s="130">
        <v>1</v>
      </c>
      <c r="G139" s="130">
        <v>3</v>
      </c>
      <c r="H139" s="130">
        <v>1</v>
      </c>
      <c r="I139" s="130">
        <v>63</v>
      </c>
      <c r="J139" s="130">
        <f t="shared" si="12"/>
        <v>1363</v>
      </c>
      <c r="K139" s="130">
        <v>140</v>
      </c>
      <c r="L139" s="130">
        <f t="shared" si="13"/>
        <v>190820</v>
      </c>
      <c r="M139" s="130">
        <v>1</v>
      </c>
      <c r="N139" s="130"/>
      <c r="O139" s="130"/>
      <c r="P139" s="130"/>
      <c r="Q139" s="130"/>
      <c r="R139" s="130"/>
      <c r="S139" s="130"/>
      <c r="T139" s="130">
        <f t="shared" si="14"/>
        <v>0</v>
      </c>
      <c r="U139" s="130"/>
      <c r="V139" s="130"/>
      <c r="W139" s="130">
        <f t="shared" si="15"/>
        <v>0</v>
      </c>
      <c r="X139" s="130">
        <f t="shared" si="16"/>
        <v>190820</v>
      </c>
      <c r="Y139" s="130">
        <v>0</v>
      </c>
      <c r="Z139" s="130">
        <v>50</v>
      </c>
      <c r="AA139" s="130">
        <v>0</v>
      </c>
      <c r="AB139" s="130">
        <v>0</v>
      </c>
    </row>
    <row r="140" spans="1:28" s="127" customFormat="1" ht="27" customHeight="1" x14ac:dyDescent="0.3">
      <c r="A140" s="129">
        <v>131</v>
      </c>
      <c r="B140" s="129" t="s">
        <v>14</v>
      </c>
      <c r="C140" s="130">
        <v>2631</v>
      </c>
      <c r="D140" s="130">
        <v>167</v>
      </c>
      <c r="E140" s="130" t="s">
        <v>69</v>
      </c>
      <c r="F140" s="130">
        <v>1</v>
      </c>
      <c r="G140" s="130">
        <v>5</v>
      </c>
      <c r="H140" s="130">
        <v>2</v>
      </c>
      <c r="I140" s="130">
        <v>23</v>
      </c>
      <c r="J140" s="130">
        <f t="shared" si="12"/>
        <v>2223</v>
      </c>
      <c r="K140" s="130">
        <v>75</v>
      </c>
      <c r="L140" s="130">
        <f t="shared" si="13"/>
        <v>166725</v>
      </c>
      <c r="M140" s="130">
        <v>1</v>
      </c>
      <c r="N140" s="130"/>
      <c r="O140" s="130"/>
      <c r="P140" s="130"/>
      <c r="Q140" s="130"/>
      <c r="R140" s="130"/>
      <c r="S140" s="130"/>
      <c r="T140" s="130">
        <f t="shared" si="14"/>
        <v>0</v>
      </c>
      <c r="U140" s="130"/>
      <c r="V140" s="130"/>
      <c r="W140" s="130">
        <f t="shared" si="15"/>
        <v>0</v>
      </c>
      <c r="X140" s="130">
        <f t="shared" si="16"/>
        <v>166725</v>
      </c>
      <c r="Y140" s="130">
        <v>0</v>
      </c>
      <c r="Z140" s="130">
        <v>50</v>
      </c>
      <c r="AA140" s="130">
        <v>0</v>
      </c>
      <c r="AB140" s="130">
        <v>0</v>
      </c>
    </row>
    <row r="141" spans="1:28" s="127" customFormat="1" ht="27" customHeight="1" x14ac:dyDescent="0.3">
      <c r="A141" s="129">
        <v>132</v>
      </c>
      <c r="B141" s="129" t="s">
        <v>14</v>
      </c>
      <c r="C141" s="130">
        <v>279</v>
      </c>
      <c r="D141" s="130">
        <v>67</v>
      </c>
      <c r="E141" s="130" t="s">
        <v>1422</v>
      </c>
      <c r="F141" s="130">
        <v>2</v>
      </c>
      <c r="G141" s="130"/>
      <c r="H141" s="130"/>
      <c r="I141" s="130">
        <v>66</v>
      </c>
      <c r="J141" s="130">
        <f t="shared" si="12"/>
        <v>66</v>
      </c>
      <c r="K141" s="130">
        <v>430</v>
      </c>
      <c r="L141" s="130">
        <f t="shared" si="13"/>
        <v>28380</v>
      </c>
      <c r="M141" s="130">
        <v>2</v>
      </c>
      <c r="N141" s="130" t="s">
        <v>27</v>
      </c>
      <c r="O141" s="130" t="s">
        <v>16</v>
      </c>
      <c r="P141" s="130">
        <v>2</v>
      </c>
      <c r="Q141" s="130">
        <v>186</v>
      </c>
      <c r="R141" s="130"/>
      <c r="S141" s="130">
        <v>6400</v>
      </c>
      <c r="T141" s="130">
        <f t="shared" si="14"/>
        <v>1190400</v>
      </c>
      <c r="U141" s="130">
        <v>30</v>
      </c>
      <c r="V141" s="130">
        <f>T141*85%</f>
        <v>1011840</v>
      </c>
      <c r="W141" s="130">
        <f t="shared" si="15"/>
        <v>178560</v>
      </c>
      <c r="X141" s="130">
        <f t="shared" si="16"/>
        <v>206940</v>
      </c>
      <c r="Y141" s="130">
        <v>0</v>
      </c>
      <c r="Z141" s="130">
        <v>50</v>
      </c>
      <c r="AA141" s="130">
        <v>0</v>
      </c>
      <c r="AB141" s="130">
        <v>0</v>
      </c>
    </row>
    <row r="142" spans="1:28" s="127" customFormat="1" ht="27" customHeight="1" x14ac:dyDescent="0.3">
      <c r="A142" s="129">
        <v>133</v>
      </c>
      <c r="B142" s="129" t="s">
        <v>14</v>
      </c>
      <c r="C142" s="130">
        <v>3872</v>
      </c>
      <c r="D142" s="130">
        <v>88</v>
      </c>
      <c r="E142" s="130" t="s">
        <v>1422</v>
      </c>
      <c r="F142" s="130">
        <v>1</v>
      </c>
      <c r="G142" s="130">
        <v>8</v>
      </c>
      <c r="H142" s="130"/>
      <c r="I142" s="130">
        <v>59</v>
      </c>
      <c r="J142" s="130">
        <f t="shared" si="12"/>
        <v>3259</v>
      </c>
      <c r="K142" s="130">
        <v>75</v>
      </c>
      <c r="L142" s="130">
        <f t="shared" si="13"/>
        <v>244425</v>
      </c>
      <c r="M142" s="130">
        <v>1</v>
      </c>
      <c r="N142" s="130"/>
      <c r="O142" s="130"/>
      <c r="P142" s="130"/>
      <c r="Q142" s="130"/>
      <c r="R142" s="130"/>
      <c r="S142" s="130"/>
      <c r="T142" s="130">
        <f t="shared" si="14"/>
        <v>0</v>
      </c>
      <c r="U142" s="130"/>
      <c r="V142" s="130"/>
      <c r="W142" s="130">
        <f t="shared" si="15"/>
        <v>0</v>
      </c>
      <c r="X142" s="130">
        <f t="shared" si="16"/>
        <v>244425</v>
      </c>
      <c r="Y142" s="130">
        <v>0</v>
      </c>
      <c r="Z142" s="130">
        <v>50</v>
      </c>
      <c r="AA142" s="130">
        <v>0</v>
      </c>
      <c r="AB142" s="130">
        <v>0</v>
      </c>
    </row>
    <row r="143" spans="1:28" s="127" customFormat="1" ht="27" customHeight="1" x14ac:dyDescent="0.3">
      <c r="A143" s="129">
        <v>134</v>
      </c>
      <c r="B143" s="129" t="s">
        <v>14</v>
      </c>
      <c r="C143" s="130">
        <v>4399</v>
      </c>
      <c r="D143" s="130">
        <v>171</v>
      </c>
      <c r="E143" s="130" t="s">
        <v>1422</v>
      </c>
      <c r="F143" s="130">
        <v>1</v>
      </c>
      <c r="G143" s="130">
        <v>11</v>
      </c>
      <c r="H143" s="130"/>
      <c r="I143" s="130">
        <v>84</v>
      </c>
      <c r="J143" s="130">
        <f t="shared" si="12"/>
        <v>4484</v>
      </c>
      <c r="K143" s="130">
        <v>75</v>
      </c>
      <c r="L143" s="130">
        <f t="shared" si="13"/>
        <v>336300</v>
      </c>
      <c r="M143" s="130">
        <v>1</v>
      </c>
      <c r="N143" s="130"/>
      <c r="O143" s="130"/>
      <c r="P143" s="130"/>
      <c r="Q143" s="130"/>
      <c r="R143" s="130"/>
      <c r="S143" s="130"/>
      <c r="T143" s="130">
        <f t="shared" si="14"/>
        <v>0</v>
      </c>
      <c r="U143" s="130"/>
      <c r="V143" s="130"/>
      <c r="W143" s="130">
        <f t="shared" si="15"/>
        <v>0</v>
      </c>
      <c r="X143" s="130">
        <f t="shared" si="16"/>
        <v>336300</v>
      </c>
      <c r="Y143" s="130">
        <v>0</v>
      </c>
      <c r="Z143" s="130">
        <v>50</v>
      </c>
      <c r="AA143" s="130">
        <v>0</v>
      </c>
      <c r="AB143" s="130">
        <v>0</v>
      </c>
    </row>
    <row r="144" spans="1:28" s="127" customFormat="1" ht="27" customHeight="1" x14ac:dyDescent="0.3">
      <c r="A144" s="129">
        <v>135</v>
      </c>
      <c r="B144" s="129" t="s">
        <v>14</v>
      </c>
      <c r="C144" s="130"/>
      <c r="D144" s="130">
        <v>93</v>
      </c>
      <c r="E144" s="130" t="s">
        <v>1423</v>
      </c>
      <c r="F144" s="130">
        <v>2</v>
      </c>
      <c r="G144" s="130"/>
      <c r="H144" s="130"/>
      <c r="I144" s="130">
        <v>46</v>
      </c>
      <c r="J144" s="130">
        <f t="shared" si="12"/>
        <v>46</v>
      </c>
      <c r="K144" s="130">
        <v>430</v>
      </c>
      <c r="L144" s="130">
        <f t="shared" si="13"/>
        <v>19780</v>
      </c>
      <c r="M144" s="130">
        <v>2</v>
      </c>
      <c r="N144" s="130" t="s">
        <v>27</v>
      </c>
      <c r="O144" s="130" t="s">
        <v>16</v>
      </c>
      <c r="P144" s="130">
        <v>2</v>
      </c>
      <c r="Q144" s="130">
        <v>120</v>
      </c>
      <c r="R144" s="130"/>
      <c r="S144" s="130">
        <v>6400</v>
      </c>
      <c r="T144" s="130">
        <f t="shared" si="14"/>
        <v>768000</v>
      </c>
      <c r="U144" s="130">
        <v>30</v>
      </c>
      <c r="V144" s="130">
        <f>T144*85%</f>
        <v>652800</v>
      </c>
      <c r="W144" s="130">
        <f t="shared" si="15"/>
        <v>115200</v>
      </c>
      <c r="X144" s="130">
        <f t="shared" si="16"/>
        <v>134980</v>
      </c>
      <c r="Y144" s="130">
        <v>0</v>
      </c>
      <c r="Z144" s="130">
        <v>50</v>
      </c>
      <c r="AA144" s="130">
        <v>0</v>
      </c>
      <c r="AB144" s="130">
        <v>0</v>
      </c>
    </row>
    <row r="145" spans="1:28" s="127" customFormat="1" ht="27" customHeight="1" x14ac:dyDescent="0.3">
      <c r="A145" s="129">
        <v>136</v>
      </c>
      <c r="B145" s="129" t="s">
        <v>14</v>
      </c>
      <c r="C145" s="130"/>
      <c r="D145" s="130">
        <v>32</v>
      </c>
      <c r="E145" s="130" t="s">
        <v>1423</v>
      </c>
      <c r="F145" s="130">
        <v>1</v>
      </c>
      <c r="G145" s="130">
        <v>16</v>
      </c>
      <c r="H145" s="130"/>
      <c r="I145" s="130">
        <v>42</v>
      </c>
      <c r="J145" s="130">
        <f t="shared" si="12"/>
        <v>6442</v>
      </c>
      <c r="K145" s="130">
        <v>75</v>
      </c>
      <c r="L145" s="130">
        <f t="shared" si="13"/>
        <v>483150</v>
      </c>
      <c r="M145" s="130">
        <v>1</v>
      </c>
      <c r="N145" s="130"/>
      <c r="O145" s="130"/>
      <c r="P145" s="130"/>
      <c r="Q145" s="130"/>
      <c r="R145" s="130"/>
      <c r="S145" s="130"/>
      <c r="T145" s="130">
        <f t="shared" si="14"/>
        <v>0</v>
      </c>
      <c r="U145" s="130"/>
      <c r="V145" s="130"/>
      <c r="W145" s="130">
        <f t="shared" si="15"/>
        <v>0</v>
      </c>
      <c r="X145" s="130">
        <f t="shared" si="16"/>
        <v>483150</v>
      </c>
      <c r="Y145" s="130">
        <v>0</v>
      </c>
      <c r="Z145" s="130">
        <v>50</v>
      </c>
      <c r="AA145" s="130">
        <v>0</v>
      </c>
      <c r="AB145" s="130">
        <v>0</v>
      </c>
    </row>
    <row r="146" spans="1:28" s="127" customFormat="1" ht="27" customHeight="1" x14ac:dyDescent="0.3">
      <c r="A146" s="129">
        <v>137</v>
      </c>
      <c r="B146" s="129" t="s">
        <v>14</v>
      </c>
      <c r="C146" s="130"/>
      <c r="D146" s="130">
        <v>75</v>
      </c>
      <c r="E146" s="130" t="s">
        <v>1423</v>
      </c>
      <c r="F146" s="130">
        <v>1</v>
      </c>
      <c r="G146" s="130"/>
      <c r="H146" s="130">
        <v>1</v>
      </c>
      <c r="I146" s="130">
        <v>90</v>
      </c>
      <c r="J146" s="130">
        <f t="shared" si="12"/>
        <v>190</v>
      </c>
      <c r="K146" s="130">
        <v>430</v>
      </c>
      <c r="L146" s="130">
        <f t="shared" si="13"/>
        <v>81700</v>
      </c>
      <c r="M146" s="130">
        <v>1</v>
      </c>
      <c r="N146" s="130"/>
      <c r="O146" s="130"/>
      <c r="P146" s="130"/>
      <c r="Q146" s="130"/>
      <c r="R146" s="130"/>
      <c r="S146" s="130"/>
      <c r="T146" s="130">
        <f t="shared" si="14"/>
        <v>0</v>
      </c>
      <c r="U146" s="130"/>
      <c r="V146" s="130"/>
      <c r="W146" s="130">
        <f t="shared" si="15"/>
        <v>0</v>
      </c>
      <c r="X146" s="130">
        <f t="shared" si="16"/>
        <v>81700</v>
      </c>
      <c r="Y146" s="130">
        <v>0</v>
      </c>
      <c r="Z146" s="130">
        <v>50</v>
      </c>
      <c r="AA146" s="130">
        <v>0</v>
      </c>
      <c r="AB146" s="130">
        <v>0</v>
      </c>
    </row>
    <row r="147" spans="1:28" s="127" customFormat="1" ht="27" customHeight="1" x14ac:dyDescent="0.3">
      <c r="A147" s="129">
        <v>138</v>
      </c>
      <c r="B147" s="129" t="s">
        <v>52</v>
      </c>
      <c r="C147" s="130"/>
      <c r="D147" s="130"/>
      <c r="E147" s="130" t="s">
        <v>1423</v>
      </c>
      <c r="F147" s="130">
        <v>1</v>
      </c>
      <c r="G147" s="130">
        <v>12</v>
      </c>
      <c r="H147" s="130"/>
      <c r="I147" s="130">
        <v>20</v>
      </c>
      <c r="J147" s="130">
        <f t="shared" si="12"/>
        <v>4820</v>
      </c>
      <c r="K147" s="130">
        <v>75</v>
      </c>
      <c r="L147" s="130">
        <f t="shared" si="13"/>
        <v>361500</v>
      </c>
      <c r="M147" s="130">
        <v>1</v>
      </c>
      <c r="N147" s="130"/>
      <c r="O147" s="130"/>
      <c r="P147" s="130"/>
      <c r="Q147" s="130"/>
      <c r="R147" s="130"/>
      <c r="S147" s="130"/>
      <c r="T147" s="130">
        <f t="shared" si="14"/>
        <v>0</v>
      </c>
      <c r="U147" s="130"/>
      <c r="V147" s="130"/>
      <c r="W147" s="130">
        <f t="shared" si="15"/>
        <v>0</v>
      </c>
      <c r="X147" s="130">
        <f t="shared" si="16"/>
        <v>361500</v>
      </c>
      <c r="Y147" s="130">
        <v>0</v>
      </c>
      <c r="Z147" s="130">
        <v>0</v>
      </c>
      <c r="AA147" s="130">
        <v>361500</v>
      </c>
      <c r="AB147" s="130">
        <v>0.01</v>
      </c>
    </row>
    <row r="148" spans="1:28" s="127" customFormat="1" ht="27" customHeight="1" x14ac:dyDescent="0.3">
      <c r="A148" s="129">
        <v>139</v>
      </c>
      <c r="B148" s="129" t="s">
        <v>14</v>
      </c>
      <c r="C148" s="130">
        <v>223</v>
      </c>
      <c r="D148" s="130">
        <v>4</v>
      </c>
      <c r="E148" s="130" t="s">
        <v>1424</v>
      </c>
      <c r="F148" s="130">
        <v>2</v>
      </c>
      <c r="G148" s="130"/>
      <c r="H148" s="130"/>
      <c r="I148" s="130">
        <v>83</v>
      </c>
      <c r="J148" s="130">
        <f t="shared" si="12"/>
        <v>83</v>
      </c>
      <c r="K148" s="130">
        <v>75</v>
      </c>
      <c r="L148" s="130">
        <f t="shared" si="13"/>
        <v>6225</v>
      </c>
      <c r="M148" s="130">
        <v>2</v>
      </c>
      <c r="N148" s="130" t="s">
        <v>27</v>
      </c>
      <c r="O148" s="130" t="s">
        <v>55</v>
      </c>
      <c r="P148" s="130">
        <v>2</v>
      </c>
      <c r="Q148" s="130">
        <v>30</v>
      </c>
      <c r="R148" s="130"/>
      <c r="S148" s="130">
        <v>6400</v>
      </c>
      <c r="T148" s="130">
        <f t="shared" si="14"/>
        <v>192000</v>
      </c>
      <c r="U148" s="130">
        <v>2</v>
      </c>
      <c r="V148" s="130">
        <f>T148*2%</f>
        <v>3840</v>
      </c>
      <c r="W148" s="130">
        <f t="shared" si="15"/>
        <v>188160</v>
      </c>
      <c r="X148" s="130">
        <f t="shared" si="16"/>
        <v>194385</v>
      </c>
      <c r="Y148" s="130">
        <v>0</v>
      </c>
      <c r="Z148" s="130">
        <v>50</v>
      </c>
      <c r="AA148" s="130">
        <v>0</v>
      </c>
      <c r="AB148" s="130">
        <v>0</v>
      </c>
    </row>
    <row r="149" spans="1:28" s="127" customFormat="1" ht="27" customHeight="1" x14ac:dyDescent="0.3">
      <c r="A149" s="129">
        <v>140</v>
      </c>
      <c r="B149" s="129" t="s">
        <v>1425</v>
      </c>
      <c r="C149" s="130"/>
      <c r="D149" s="130"/>
      <c r="E149" s="130" t="s">
        <v>1426</v>
      </c>
      <c r="F149" s="130">
        <v>2</v>
      </c>
      <c r="G149" s="130"/>
      <c r="H149" s="130"/>
      <c r="I149" s="130"/>
      <c r="J149" s="130">
        <f t="shared" si="12"/>
        <v>0</v>
      </c>
      <c r="K149" s="130"/>
      <c r="L149" s="130">
        <f t="shared" si="13"/>
        <v>0</v>
      </c>
      <c r="M149" s="130">
        <v>2</v>
      </c>
      <c r="N149" s="130" t="s">
        <v>27</v>
      </c>
      <c r="O149" s="130" t="s">
        <v>55</v>
      </c>
      <c r="P149" s="130">
        <v>2</v>
      </c>
      <c r="Q149" s="130">
        <v>48</v>
      </c>
      <c r="R149" s="130"/>
      <c r="S149" s="130">
        <v>6400</v>
      </c>
      <c r="T149" s="130">
        <f t="shared" si="14"/>
        <v>307200</v>
      </c>
      <c r="U149" s="130">
        <v>2</v>
      </c>
      <c r="V149" s="130">
        <f>T149*2%</f>
        <v>6144</v>
      </c>
      <c r="W149" s="130">
        <f t="shared" si="15"/>
        <v>301056</v>
      </c>
      <c r="X149" s="130">
        <f t="shared" si="16"/>
        <v>301056</v>
      </c>
      <c r="Y149" s="130">
        <v>0</v>
      </c>
      <c r="Z149" s="130">
        <v>0</v>
      </c>
      <c r="AA149" s="130">
        <v>301056</v>
      </c>
      <c r="AB149" s="130">
        <v>0.02</v>
      </c>
    </row>
    <row r="150" spans="1:28" s="127" customFormat="1" ht="27" customHeight="1" x14ac:dyDescent="0.3">
      <c r="A150" s="129">
        <v>141</v>
      </c>
      <c r="B150" s="129" t="s">
        <v>14</v>
      </c>
      <c r="C150" s="130">
        <v>288</v>
      </c>
      <c r="D150" s="130">
        <v>76</v>
      </c>
      <c r="E150" s="130" t="s">
        <v>1427</v>
      </c>
      <c r="F150" s="130">
        <v>2</v>
      </c>
      <c r="G150" s="130"/>
      <c r="H150" s="130">
        <v>1</v>
      </c>
      <c r="I150" s="130">
        <v>37</v>
      </c>
      <c r="J150" s="130">
        <f t="shared" si="12"/>
        <v>137</v>
      </c>
      <c r="K150" s="130">
        <v>430</v>
      </c>
      <c r="L150" s="130">
        <f t="shared" si="13"/>
        <v>58910</v>
      </c>
      <c r="M150" s="130">
        <v>2</v>
      </c>
      <c r="N150" s="130" t="s">
        <v>27</v>
      </c>
      <c r="O150" s="130" t="s">
        <v>16</v>
      </c>
      <c r="P150" s="130">
        <v>2</v>
      </c>
      <c r="Q150" s="130">
        <v>258</v>
      </c>
      <c r="R150" s="130"/>
      <c r="S150" s="130">
        <v>6400</v>
      </c>
      <c r="T150" s="130">
        <f t="shared" si="14"/>
        <v>1651200</v>
      </c>
      <c r="U150" s="130">
        <v>20</v>
      </c>
      <c r="V150" s="130">
        <f>T150*75%</f>
        <v>1238400</v>
      </c>
      <c r="W150" s="130">
        <f t="shared" si="15"/>
        <v>412800</v>
      </c>
      <c r="X150" s="130">
        <f t="shared" si="16"/>
        <v>471710</v>
      </c>
      <c r="Y150" s="130">
        <v>0</v>
      </c>
      <c r="Z150" s="130">
        <v>50</v>
      </c>
      <c r="AA150" s="130">
        <v>0</v>
      </c>
      <c r="AB150" s="130">
        <v>0</v>
      </c>
    </row>
    <row r="151" spans="1:28" s="127" customFormat="1" ht="27" customHeight="1" x14ac:dyDescent="0.3">
      <c r="A151" s="129">
        <v>142</v>
      </c>
      <c r="B151" s="129" t="s">
        <v>14</v>
      </c>
      <c r="C151" s="130">
        <v>2420</v>
      </c>
      <c r="D151" s="130">
        <v>27</v>
      </c>
      <c r="E151" s="130" t="s">
        <v>1427</v>
      </c>
      <c r="F151" s="130">
        <v>1</v>
      </c>
      <c r="G151" s="130">
        <v>10</v>
      </c>
      <c r="H151" s="130"/>
      <c r="I151" s="130">
        <v>30</v>
      </c>
      <c r="J151" s="130">
        <f t="shared" si="12"/>
        <v>4030</v>
      </c>
      <c r="K151" s="130">
        <v>75</v>
      </c>
      <c r="L151" s="130">
        <f t="shared" si="13"/>
        <v>302250</v>
      </c>
      <c r="M151" s="130">
        <v>1</v>
      </c>
      <c r="N151" s="130"/>
      <c r="O151" s="130"/>
      <c r="P151" s="130"/>
      <c r="Q151" s="130"/>
      <c r="R151" s="130"/>
      <c r="S151" s="130"/>
      <c r="T151" s="130">
        <f t="shared" si="14"/>
        <v>0</v>
      </c>
      <c r="U151" s="130"/>
      <c r="V151" s="130"/>
      <c r="W151" s="130">
        <f t="shared" si="15"/>
        <v>0</v>
      </c>
      <c r="X151" s="130">
        <f t="shared" si="16"/>
        <v>302250</v>
      </c>
      <c r="Y151" s="130">
        <v>0</v>
      </c>
      <c r="Z151" s="130">
        <v>50</v>
      </c>
      <c r="AA151" s="130">
        <v>0</v>
      </c>
      <c r="AB151" s="130">
        <v>0</v>
      </c>
    </row>
    <row r="152" spans="1:28" s="127" customFormat="1" ht="27" customHeight="1" x14ac:dyDescent="0.3">
      <c r="A152" s="129">
        <v>143</v>
      </c>
      <c r="B152" s="129" t="s">
        <v>14</v>
      </c>
      <c r="C152" s="130">
        <v>5621</v>
      </c>
      <c r="D152" s="130">
        <v>188</v>
      </c>
      <c r="E152" s="130" t="s">
        <v>1427</v>
      </c>
      <c r="F152" s="130">
        <v>1</v>
      </c>
      <c r="G152" s="130"/>
      <c r="H152" s="130"/>
      <c r="I152" s="130">
        <v>79</v>
      </c>
      <c r="J152" s="130">
        <f t="shared" si="12"/>
        <v>79</v>
      </c>
      <c r="K152" s="130">
        <v>430</v>
      </c>
      <c r="L152" s="130">
        <f t="shared" si="13"/>
        <v>33970</v>
      </c>
      <c r="M152" s="130">
        <v>2</v>
      </c>
      <c r="N152" s="130" t="s">
        <v>27</v>
      </c>
      <c r="O152" s="130" t="s">
        <v>55</v>
      </c>
      <c r="P152" s="130">
        <v>2</v>
      </c>
      <c r="Q152" s="130">
        <v>98</v>
      </c>
      <c r="R152" s="130"/>
      <c r="S152" s="130">
        <v>6400</v>
      </c>
      <c r="T152" s="130">
        <f t="shared" si="14"/>
        <v>627200</v>
      </c>
      <c r="U152" s="130">
        <v>1</v>
      </c>
      <c r="V152" s="130">
        <f>T152*1%</f>
        <v>6272</v>
      </c>
      <c r="W152" s="130">
        <f t="shared" si="15"/>
        <v>620928</v>
      </c>
      <c r="X152" s="130">
        <f t="shared" si="16"/>
        <v>654898</v>
      </c>
      <c r="Y152" s="130">
        <v>0</v>
      </c>
      <c r="Z152" s="130">
        <v>50</v>
      </c>
      <c r="AA152" s="130">
        <v>0</v>
      </c>
      <c r="AB152" s="130">
        <v>0</v>
      </c>
    </row>
    <row r="153" spans="1:28" s="127" customFormat="1" ht="27" customHeight="1" x14ac:dyDescent="0.3">
      <c r="A153" s="129">
        <v>144</v>
      </c>
      <c r="B153" s="129" t="s">
        <v>14</v>
      </c>
      <c r="C153" s="130">
        <v>5239</v>
      </c>
      <c r="D153" s="130">
        <v>183</v>
      </c>
      <c r="E153" s="130" t="s">
        <v>1428</v>
      </c>
      <c r="F153" s="130">
        <v>2</v>
      </c>
      <c r="G153" s="130"/>
      <c r="H153" s="130"/>
      <c r="I153" s="130">
        <v>42</v>
      </c>
      <c r="J153" s="130">
        <f t="shared" si="12"/>
        <v>42</v>
      </c>
      <c r="K153" s="130">
        <v>430</v>
      </c>
      <c r="L153" s="130">
        <f t="shared" si="13"/>
        <v>18060</v>
      </c>
      <c r="M153" s="130">
        <v>2</v>
      </c>
      <c r="N153" s="130" t="s">
        <v>27</v>
      </c>
      <c r="O153" s="130" t="s">
        <v>16</v>
      </c>
      <c r="P153" s="130">
        <v>2</v>
      </c>
      <c r="Q153" s="130">
        <v>90</v>
      </c>
      <c r="R153" s="130"/>
      <c r="S153" s="130">
        <v>6400</v>
      </c>
      <c r="T153" s="130">
        <f t="shared" si="14"/>
        <v>576000</v>
      </c>
      <c r="U153" s="130">
        <v>20</v>
      </c>
      <c r="V153" s="130">
        <f>T153*75%</f>
        <v>432000</v>
      </c>
      <c r="W153" s="130">
        <f t="shared" si="15"/>
        <v>144000</v>
      </c>
      <c r="X153" s="130">
        <f t="shared" si="16"/>
        <v>162060</v>
      </c>
      <c r="Y153" s="130">
        <v>0</v>
      </c>
      <c r="Z153" s="130">
        <v>50</v>
      </c>
      <c r="AA153" s="130">
        <v>0</v>
      </c>
      <c r="AB153" s="130">
        <v>0</v>
      </c>
    </row>
    <row r="154" spans="1:28" s="127" customFormat="1" ht="27" customHeight="1" x14ac:dyDescent="0.3">
      <c r="A154" s="129">
        <v>145</v>
      </c>
      <c r="B154" s="129" t="s">
        <v>14</v>
      </c>
      <c r="C154" s="130">
        <v>247</v>
      </c>
      <c r="D154" s="130">
        <v>33</v>
      </c>
      <c r="E154" s="130" t="s">
        <v>1428</v>
      </c>
      <c r="F154" s="130">
        <v>1</v>
      </c>
      <c r="G154" s="130"/>
      <c r="H154" s="130"/>
      <c r="I154" s="130">
        <v>38</v>
      </c>
      <c r="J154" s="130">
        <f t="shared" si="12"/>
        <v>38</v>
      </c>
      <c r="K154" s="130">
        <v>430</v>
      </c>
      <c r="L154" s="130">
        <f t="shared" si="13"/>
        <v>16340</v>
      </c>
      <c r="M154" s="130">
        <v>1</v>
      </c>
      <c r="N154" s="130"/>
      <c r="O154" s="130"/>
      <c r="P154" s="130"/>
      <c r="Q154" s="130"/>
      <c r="R154" s="130"/>
      <c r="S154" s="130"/>
      <c r="T154" s="130">
        <f t="shared" si="14"/>
        <v>0</v>
      </c>
      <c r="U154" s="130"/>
      <c r="V154" s="130"/>
      <c r="W154" s="130">
        <f t="shared" si="15"/>
        <v>0</v>
      </c>
      <c r="X154" s="130">
        <f t="shared" si="16"/>
        <v>16340</v>
      </c>
      <c r="Y154" s="130">
        <v>0</v>
      </c>
      <c r="Z154" s="130">
        <v>50</v>
      </c>
      <c r="AA154" s="130">
        <v>0</v>
      </c>
      <c r="AB154" s="130">
        <v>0</v>
      </c>
    </row>
    <row r="155" spans="1:28" s="127" customFormat="1" ht="27" customHeight="1" x14ac:dyDescent="0.3">
      <c r="A155" s="129">
        <v>146</v>
      </c>
      <c r="B155" s="129" t="s">
        <v>14</v>
      </c>
      <c r="C155" s="130">
        <v>3893</v>
      </c>
      <c r="D155" s="130">
        <v>545</v>
      </c>
      <c r="E155" s="130" t="s">
        <v>1429</v>
      </c>
      <c r="F155" s="130">
        <v>2</v>
      </c>
      <c r="G155" s="130"/>
      <c r="H155" s="130"/>
      <c r="I155" s="130">
        <v>54</v>
      </c>
      <c r="J155" s="130">
        <f t="shared" si="12"/>
        <v>54</v>
      </c>
      <c r="K155" s="130">
        <v>430</v>
      </c>
      <c r="L155" s="130">
        <f t="shared" si="13"/>
        <v>23220</v>
      </c>
      <c r="M155" s="130">
        <v>2</v>
      </c>
      <c r="N155" s="130" t="s">
        <v>27</v>
      </c>
      <c r="O155" s="130" t="s">
        <v>16</v>
      </c>
      <c r="P155" s="130">
        <v>2</v>
      </c>
      <c r="Q155" s="130">
        <v>84</v>
      </c>
      <c r="R155" s="130"/>
      <c r="S155" s="130">
        <v>6400</v>
      </c>
      <c r="T155" s="130">
        <f t="shared" si="14"/>
        <v>537600</v>
      </c>
      <c r="U155" s="130">
        <v>34</v>
      </c>
      <c r="V155" s="130">
        <f>T155*85%</f>
        <v>456960</v>
      </c>
      <c r="W155" s="130">
        <f t="shared" si="15"/>
        <v>80640</v>
      </c>
      <c r="X155" s="130">
        <f t="shared" si="16"/>
        <v>103860</v>
      </c>
      <c r="Y155" s="130">
        <v>0</v>
      </c>
      <c r="Z155" s="130">
        <v>50</v>
      </c>
      <c r="AA155" s="130">
        <v>0</v>
      </c>
      <c r="AB155" s="130">
        <v>0</v>
      </c>
    </row>
    <row r="156" spans="1:28" s="127" customFormat="1" ht="27" customHeight="1" x14ac:dyDescent="0.3">
      <c r="A156" s="129">
        <v>147</v>
      </c>
      <c r="B156" s="129" t="s">
        <v>45</v>
      </c>
      <c r="C156" s="130">
        <v>1359</v>
      </c>
      <c r="D156" s="130">
        <v>103</v>
      </c>
      <c r="E156" s="130" t="s">
        <v>1429</v>
      </c>
      <c r="F156" s="130">
        <v>1</v>
      </c>
      <c r="G156" s="130">
        <v>2</v>
      </c>
      <c r="H156" s="130">
        <v>2</v>
      </c>
      <c r="I156" s="130"/>
      <c r="J156" s="130">
        <f t="shared" si="12"/>
        <v>1000</v>
      </c>
      <c r="K156" s="130">
        <v>75</v>
      </c>
      <c r="L156" s="130">
        <f t="shared" si="13"/>
        <v>75000</v>
      </c>
      <c r="M156" s="130">
        <v>1</v>
      </c>
      <c r="N156" s="130"/>
      <c r="O156" s="130"/>
      <c r="P156" s="130"/>
      <c r="Q156" s="130"/>
      <c r="R156" s="130"/>
      <c r="S156" s="130"/>
      <c r="T156" s="130">
        <f t="shared" si="14"/>
        <v>0</v>
      </c>
      <c r="U156" s="130"/>
      <c r="V156" s="130"/>
      <c r="W156" s="130">
        <f t="shared" si="15"/>
        <v>0</v>
      </c>
      <c r="X156" s="130">
        <f t="shared" si="16"/>
        <v>75000</v>
      </c>
      <c r="Y156" s="130">
        <v>0</v>
      </c>
      <c r="Z156" s="130">
        <v>0</v>
      </c>
      <c r="AA156" s="130">
        <v>75000</v>
      </c>
      <c r="AB156" s="130">
        <v>0.01</v>
      </c>
    </row>
    <row r="157" spans="1:28" s="127" customFormat="1" ht="27" customHeight="1" x14ac:dyDescent="0.3">
      <c r="A157" s="129">
        <v>148</v>
      </c>
      <c r="B157" s="129" t="s">
        <v>14</v>
      </c>
      <c r="C157" s="130">
        <v>3813</v>
      </c>
      <c r="D157" s="130">
        <v>457</v>
      </c>
      <c r="E157" s="130" t="s">
        <v>1429</v>
      </c>
      <c r="F157" s="130">
        <v>1</v>
      </c>
      <c r="G157" s="130">
        <v>4</v>
      </c>
      <c r="H157" s="130"/>
      <c r="I157" s="130"/>
      <c r="J157" s="130">
        <f t="shared" ref="J157:J208" si="17">G157*400+H157*100+I157</f>
        <v>1600</v>
      </c>
      <c r="K157" s="130">
        <v>340</v>
      </c>
      <c r="L157" s="130">
        <f t="shared" ref="L157:L208" si="18">J157*K157</f>
        <v>544000</v>
      </c>
      <c r="M157" s="130">
        <v>1</v>
      </c>
      <c r="N157" s="130"/>
      <c r="O157" s="130"/>
      <c r="P157" s="130"/>
      <c r="Q157" s="130"/>
      <c r="R157" s="130"/>
      <c r="S157" s="130"/>
      <c r="T157" s="130">
        <f t="shared" si="14"/>
        <v>0</v>
      </c>
      <c r="U157" s="130"/>
      <c r="V157" s="130"/>
      <c r="W157" s="130">
        <f t="shared" si="15"/>
        <v>0</v>
      </c>
      <c r="X157" s="130">
        <f t="shared" si="16"/>
        <v>544000</v>
      </c>
      <c r="Y157" s="130">
        <v>0</v>
      </c>
      <c r="Z157" s="130">
        <v>50</v>
      </c>
      <c r="AA157" s="130">
        <v>0</v>
      </c>
      <c r="AB157" s="130">
        <v>0</v>
      </c>
    </row>
    <row r="158" spans="1:28" s="127" customFormat="1" ht="27" customHeight="1" x14ac:dyDescent="0.3">
      <c r="A158" s="129">
        <v>149</v>
      </c>
      <c r="B158" s="129" t="s">
        <v>14</v>
      </c>
      <c r="C158" s="130">
        <v>1627</v>
      </c>
      <c r="D158" s="130">
        <v>358</v>
      </c>
      <c r="E158" s="130" t="s">
        <v>1429</v>
      </c>
      <c r="F158" s="130">
        <v>1</v>
      </c>
      <c r="G158" s="130">
        <v>3</v>
      </c>
      <c r="H158" s="130"/>
      <c r="I158" s="130">
        <v>67</v>
      </c>
      <c r="J158" s="130">
        <f t="shared" si="17"/>
        <v>1267</v>
      </c>
      <c r="K158" s="130">
        <v>75</v>
      </c>
      <c r="L158" s="130">
        <f t="shared" si="18"/>
        <v>95025</v>
      </c>
      <c r="M158" s="130">
        <v>1</v>
      </c>
      <c r="N158" s="130"/>
      <c r="O158" s="130"/>
      <c r="P158" s="130"/>
      <c r="Q158" s="130"/>
      <c r="R158" s="130"/>
      <c r="S158" s="130"/>
      <c r="T158" s="130">
        <f t="shared" ref="T158:T209" si="19">Q158*S158</f>
        <v>0</v>
      </c>
      <c r="U158" s="130"/>
      <c r="V158" s="130"/>
      <c r="W158" s="130">
        <f t="shared" ref="W158:W209" si="20">T158-V158</f>
        <v>0</v>
      </c>
      <c r="X158" s="130">
        <f t="shared" ref="X158:X209" si="21">L158+W158</f>
        <v>95025</v>
      </c>
      <c r="Y158" s="130">
        <v>0</v>
      </c>
      <c r="Z158" s="130">
        <v>50</v>
      </c>
      <c r="AA158" s="130">
        <v>0</v>
      </c>
      <c r="AB158" s="130">
        <v>0</v>
      </c>
    </row>
    <row r="159" spans="1:28" s="127" customFormat="1" ht="27" customHeight="1" x14ac:dyDescent="0.3">
      <c r="A159" s="129">
        <v>150</v>
      </c>
      <c r="B159" s="129" t="s">
        <v>14</v>
      </c>
      <c r="C159" s="130">
        <v>2475</v>
      </c>
      <c r="D159" s="130">
        <v>189</v>
      </c>
      <c r="E159" s="130" t="s">
        <v>1429</v>
      </c>
      <c r="F159" s="130">
        <v>1</v>
      </c>
      <c r="G159" s="130">
        <v>2</v>
      </c>
      <c r="H159" s="130"/>
      <c r="I159" s="130">
        <v>53</v>
      </c>
      <c r="J159" s="130">
        <f t="shared" si="17"/>
        <v>853</v>
      </c>
      <c r="K159" s="130">
        <v>75</v>
      </c>
      <c r="L159" s="130">
        <f t="shared" si="18"/>
        <v>63975</v>
      </c>
      <c r="M159" s="130">
        <v>1</v>
      </c>
      <c r="N159" s="130"/>
      <c r="O159" s="130"/>
      <c r="P159" s="130"/>
      <c r="Q159" s="130"/>
      <c r="R159" s="130"/>
      <c r="S159" s="130"/>
      <c r="T159" s="130">
        <f t="shared" si="19"/>
        <v>0</v>
      </c>
      <c r="U159" s="130"/>
      <c r="V159" s="130"/>
      <c r="W159" s="130">
        <f t="shared" si="20"/>
        <v>0</v>
      </c>
      <c r="X159" s="130">
        <f t="shared" si="21"/>
        <v>63975</v>
      </c>
      <c r="Y159" s="130">
        <v>0</v>
      </c>
      <c r="Z159" s="130">
        <v>50</v>
      </c>
      <c r="AA159" s="130">
        <v>0</v>
      </c>
      <c r="AB159" s="130">
        <v>0</v>
      </c>
    </row>
    <row r="160" spans="1:28" s="127" customFormat="1" ht="27" customHeight="1" x14ac:dyDescent="0.3">
      <c r="A160" s="129">
        <v>151</v>
      </c>
      <c r="B160" s="129" t="s">
        <v>14</v>
      </c>
      <c r="C160" s="130">
        <v>246</v>
      </c>
      <c r="D160" s="130">
        <v>32</v>
      </c>
      <c r="E160" s="130" t="s">
        <v>1430</v>
      </c>
      <c r="F160" s="130">
        <v>2</v>
      </c>
      <c r="G160" s="130"/>
      <c r="H160" s="130">
        <v>1</v>
      </c>
      <c r="I160" s="130">
        <v>23</v>
      </c>
      <c r="J160" s="130">
        <f t="shared" si="17"/>
        <v>123</v>
      </c>
      <c r="K160" s="130">
        <v>430</v>
      </c>
      <c r="L160" s="130">
        <f t="shared" si="18"/>
        <v>52890</v>
      </c>
      <c r="M160" s="130">
        <v>2</v>
      </c>
      <c r="N160" s="130" t="s">
        <v>27</v>
      </c>
      <c r="O160" s="130" t="s">
        <v>16</v>
      </c>
      <c r="P160" s="130">
        <v>2</v>
      </c>
      <c r="Q160" s="130">
        <v>113</v>
      </c>
      <c r="R160" s="130"/>
      <c r="S160" s="130">
        <v>6400</v>
      </c>
      <c r="T160" s="130">
        <f t="shared" si="19"/>
        <v>723200</v>
      </c>
      <c r="U160" s="130">
        <v>20</v>
      </c>
      <c r="V160" s="130">
        <f>T160*75%</f>
        <v>542400</v>
      </c>
      <c r="W160" s="130">
        <f t="shared" si="20"/>
        <v>180800</v>
      </c>
      <c r="X160" s="130">
        <f t="shared" si="21"/>
        <v>233690</v>
      </c>
      <c r="Y160" s="130">
        <v>0</v>
      </c>
      <c r="Z160" s="130">
        <v>50</v>
      </c>
      <c r="AA160" s="130">
        <v>0</v>
      </c>
      <c r="AB160" s="130">
        <v>0</v>
      </c>
    </row>
    <row r="161" spans="1:28" s="127" customFormat="1" ht="27" customHeight="1" x14ac:dyDescent="0.3">
      <c r="A161" s="129">
        <v>152</v>
      </c>
      <c r="B161" s="129" t="s">
        <v>14</v>
      </c>
      <c r="C161" s="130">
        <v>2548</v>
      </c>
      <c r="D161" s="130">
        <v>68</v>
      </c>
      <c r="E161" s="130" t="s">
        <v>1430</v>
      </c>
      <c r="F161" s="130">
        <v>1</v>
      </c>
      <c r="G161" s="130">
        <v>16</v>
      </c>
      <c r="H161" s="130">
        <v>2</v>
      </c>
      <c r="I161" s="130">
        <v>3</v>
      </c>
      <c r="J161" s="130">
        <f t="shared" si="17"/>
        <v>6603</v>
      </c>
      <c r="K161" s="130">
        <v>75</v>
      </c>
      <c r="L161" s="130">
        <f t="shared" si="18"/>
        <v>495225</v>
      </c>
      <c r="M161" s="130">
        <v>1</v>
      </c>
      <c r="N161" s="130"/>
      <c r="O161" s="130"/>
      <c r="P161" s="130"/>
      <c r="Q161" s="130"/>
      <c r="R161" s="130"/>
      <c r="S161" s="130"/>
      <c r="T161" s="130">
        <f t="shared" si="19"/>
        <v>0</v>
      </c>
      <c r="U161" s="130"/>
      <c r="V161" s="130"/>
      <c r="W161" s="130">
        <f t="shared" si="20"/>
        <v>0</v>
      </c>
      <c r="X161" s="130">
        <f t="shared" si="21"/>
        <v>495225</v>
      </c>
      <c r="Y161" s="130">
        <v>0</v>
      </c>
      <c r="Z161" s="130">
        <v>50</v>
      </c>
      <c r="AA161" s="130">
        <v>0</v>
      </c>
      <c r="AB161" s="130">
        <v>0</v>
      </c>
    </row>
    <row r="162" spans="1:28" s="127" customFormat="1" ht="27" customHeight="1" x14ac:dyDescent="0.3">
      <c r="A162" s="129">
        <v>153</v>
      </c>
      <c r="B162" s="129" t="s">
        <v>14</v>
      </c>
      <c r="C162" s="130"/>
      <c r="D162" s="130">
        <v>55</v>
      </c>
      <c r="E162" s="130" t="s">
        <v>1431</v>
      </c>
      <c r="F162" s="130">
        <v>2</v>
      </c>
      <c r="G162" s="130"/>
      <c r="H162" s="130"/>
      <c r="I162" s="130">
        <v>96</v>
      </c>
      <c r="J162" s="130">
        <f t="shared" si="17"/>
        <v>96</v>
      </c>
      <c r="K162" s="130">
        <v>430</v>
      </c>
      <c r="L162" s="130">
        <f t="shared" si="18"/>
        <v>41280</v>
      </c>
      <c r="M162" s="130">
        <v>2</v>
      </c>
      <c r="N162" s="130" t="s">
        <v>27</v>
      </c>
      <c r="O162" s="130" t="s">
        <v>16</v>
      </c>
      <c r="P162" s="130">
        <v>2</v>
      </c>
      <c r="Q162" s="130">
        <v>166</v>
      </c>
      <c r="R162" s="130"/>
      <c r="S162" s="130">
        <v>6400</v>
      </c>
      <c r="T162" s="130">
        <f t="shared" si="19"/>
        <v>1062400</v>
      </c>
      <c r="U162" s="130">
        <v>20</v>
      </c>
      <c r="V162" s="130">
        <f>T162*75%</f>
        <v>796800</v>
      </c>
      <c r="W162" s="130">
        <f t="shared" si="20"/>
        <v>265600</v>
      </c>
      <c r="X162" s="130">
        <f t="shared" si="21"/>
        <v>306880</v>
      </c>
      <c r="Y162" s="130">
        <v>0</v>
      </c>
      <c r="Z162" s="130">
        <v>50</v>
      </c>
      <c r="AA162" s="130">
        <v>0</v>
      </c>
      <c r="AB162" s="130">
        <v>0</v>
      </c>
    </row>
    <row r="163" spans="1:28" s="127" customFormat="1" ht="27" customHeight="1" x14ac:dyDescent="0.3">
      <c r="A163" s="129">
        <v>154</v>
      </c>
      <c r="B163" s="129" t="s">
        <v>14</v>
      </c>
      <c r="C163" s="130">
        <v>1798</v>
      </c>
      <c r="D163" s="130">
        <v>71</v>
      </c>
      <c r="E163" s="130" t="s">
        <v>1431</v>
      </c>
      <c r="F163" s="130">
        <v>1</v>
      </c>
      <c r="G163" s="130">
        <v>3</v>
      </c>
      <c r="H163" s="130"/>
      <c r="I163" s="130">
        <v>99</v>
      </c>
      <c r="J163" s="130">
        <f t="shared" si="17"/>
        <v>1299</v>
      </c>
      <c r="K163" s="130">
        <v>380</v>
      </c>
      <c r="L163" s="130">
        <f t="shared" si="18"/>
        <v>493620</v>
      </c>
      <c r="M163" s="130">
        <v>1</v>
      </c>
      <c r="N163" s="130"/>
      <c r="O163" s="130"/>
      <c r="P163" s="130"/>
      <c r="Q163" s="130"/>
      <c r="R163" s="130"/>
      <c r="S163" s="130"/>
      <c r="T163" s="130">
        <f t="shared" si="19"/>
        <v>0</v>
      </c>
      <c r="U163" s="130"/>
      <c r="V163" s="130"/>
      <c r="W163" s="130">
        <f t="shared" si="20"/>
        <v>0</v>
      </c>
      <c r="X163" s="130">
        <f t="shared" si="21"/>
        <v>493620</v>
      </c>
      <c r="Y163" s="130">
        <v>0</v>
      </c>
      <c r="Z163" s="130">
        <v>50</v>
      </c>
      <c r="AA163" s="130">
        <v>0</v>
      </c>
      <c r="AB163" s="130">
        <v>0</v>
      </c>
    </row>
    <row r="164" spans="1:28" s="127" customFormat="1" ht="27" customHeight="1" x14ac:dyDescent="0.3">
      <c r="A164" s="129">
        <v>155</v>
      </c>
      <c r="B164" s="129" t="s">
        <v>14</v>
      </c>
      <c r="C164" s="130">
        <v>2565</v>
      </c>
      <c r="D164" s="130">
        <v>479</v>
      </c>
      <c r="E164" s="130" t="s">
        <v>1431</v>
      </c>
      <c r="F164" s="130">
        <v>1</v>
      </c>
      <c r="G164" s="130">
        <v>6</v>
      </c>
      <c r="H164" s="130">
        <v>3</v>
      </c>
      <c r="I164" s="130">
        <v>31</v>
      </c>
      <c r="J164" s="130">
        <f t="shared" si="17"/>
        <v>2731</v>
      </c>
      <c r="K164" s="130">
        <v>320</v>
      </c>
      <c r="L164" s="130">
        <f t="shared" si="18"/>
        <v>873920</v>
      </c>
      <c r="M164" s="130">
        <v>1</v>
      </c>
      <c r="N164" s="130"/>
      <c r="O164" s="130"/>
      <c r="P164" s="130"/>
      <c r="Q164" s="130"/>
      <c r="R164" s="130"/>
      <c r="S164" s="130"/>
      <c r="T164" s="130">
        <f t="shared" si="19"/>
        <v>0</v>
      </c>
      <c r="U164" s="130"/>
      <c r="V164" s="130"/>
      <c r="W164" s="130">
        <f t="shared" si="20"/>
        <v>0</v>
      </c>
      <c r="X164" s="130">
        <f t="shared" si="21"/>
        <v>873920</v>
      </c>
      <c r="Y164" s="130">
        <v>0</v>
      </c>
      <c r="Z164" s="130">
        <v>50</v>
      </c>
      <c r="AA164" s="130">
        <v>0</v>
      </c>
      <c r="AB164" s="130">
        <v>0</v>
      </c>
    </row>
    <row r="165" spans="1:28" s="127" customFormat="1" ht="27" customHeight="1" x14ac:dyDescent="0.3">
      <c r="A165" s="129">
        <v>156</v>
      </c>
      <c r="B165" s="129" t="s">
        <v>14</v>
      </c>
      <c r="C165" s="130">
        <v>4786</v>
      </c>
      <c r="D165" s="130">
        <v>29</v>
      </c>
      <c r="E165" s="130" t="s">
        <v>1431</v>
      </c>
      <c r="F165" s="130">
        <v>1</v>
      </c>
      <c r="G165" s="130"/>
      <c r="H165" s="130">
        <v>3</v>
      </c>
      <c r="I165" s="130">
        <v>87</v>
      </c>
      <c r="J165" s="130">
        <f t="shared" si="17"/>
        <v>387</v>
      </c>
      <c r="K165" s="130">
        <v>380</v>
      </c>
      <c r="L165" s="130">
        <f t="shared" si="18"/>
        <v>147060</v>
      </c>
      <c r="M165" s="130">
        <v>1</v>
      </c>
      <c r="N165" s="130"/>
      <c r="O165" s="130"/>
      <c r="P165" s="130"/>
      <c r="Q165" s="130"/>
      <c r="R165" s="130"/>
      <c r="S165" s="130"/>
      <c r="T165" s="130">
        <f t="shared" si="19"/>
        <v>0</v>
      </c>
      <c r="U165" s="130"/>
      <c r="V165" s="130"/>
      <c r="W165" s="130">
        <f t="shared" si="20"/>
        <v>0</v>
      </c>
      <c r="X165" s="130">
        <f t="shared" si="21"/>
        <v>147060</v>
      </c>
      <c r="Y165" s="130">
        <v>0</v>
      </c>
      <c r="Z165" s="130">
        <v>50</v>
      </c>
      <c r="AA165" s="130">
        <v>0</v>
      </c>
      <c r="AB165" s="130">
        <v>0</v>
      </c>
    </row>
    <row r="166" spans="1:28" s="127" customFormat="1" ht="27" customHeight="1" x14ac:dyDescent="0.3">
      <c r="A166" s="129">
        <v>157</v>
      </c>
      <c r="B166" s="129" t="s">
        <v>14</v>
      </c>
      <c r="C166" s="130">
        <v>2735</v>
      </c>
      <c r="D166" s="130">
        <v>95</v>
      </c>
      <c r="E166" s="130" t="s">
        <v>1431</v>
      </c>
      <c r="F166" s="130">
        <v>1</v>
      </c>
      <c r="G166" s="130">
        <v>14</v>
      </c>
      <c r="H166" s="130"/>
      <c r="I166" s="130">
        <v>8</v>
      </c>
      <c r="J166" s="130">
        <f t="shared" si="17"/>
        <v>5608</v>
      </c>
      <c r="K166" s="130">
        <v>100</v>
      </c>
      <c r="L166" s="130">
        <f t="shared" si="18"/>
        <v>560800</v>
      </c>
      <c r="M166" s="130">
        <v>1</v>
      </c>
      <c r="N166" s="130"/>
      <c r="O166" s="130"/>
      <c r="P166" s="130"/>
      <c r="Q166" s="130"/>
      <c r="R166" s="130"/>
      <c r="S166" s="130"/>
      <c r="T166" s="130">
        <f t="shared" si="19"/>
        <v>0</v>
      </c>
      <c r="U166" s="130"/>
      <c r="V166" s="130"/>
      <c r="W166" s="130">
        <f t="shared" si="20"/>
        <v>0</v>
      </c>
      <c r="X166" s="130">
        <f t="shared" si="21"/>
        <v>560800</v>
      </c>
      <c r="Y166" s="130">
        <v>0</v>
      </c>
      <c r="Z166" s="130">
        <v>50</v>
      </c>
      <c r="AA166" s="130">
        <v>0</v>
      </c>
      <c r="AB166" s="130">
        <v>0</v>
      </c>
    </row>
    <row r="167" spans="1:28" s="127" customFormat="1" ht="27" customHeight="1" x14ac:dyDescent="0.3">
      <c r="A167" s="129">
        <v>158</v>
      </c>
      <c r="B167" s="129" t="s">
        <v>14</v>
      </c>
      <c r="C167" s="130">
        <v>3565</v>
      </c>
      <c r="D167" s="130">
        <v>273</v>
      </c>
      <c r="E167" s="130" t="s">
        <v>1431</v>
      </c>
      <c r="F167" s="130">
        <v>1</v>
      </c>
      <c r="G167" s="130">
        <v>13</v>
      </c>
      <c r="H167" s="130"/>
      <c r="I167" s="130">
        <v>15</v>
      </c>
      <c r="J167" s="130">
        <f t="shared" si="17"/>
        <v>5215</v>
      </c>
      <c r="K167" s="130">
        <v>75</v>
      </c>
      <c r="L167" s="130">
        <f t="shared" si="18"/>
        <v>391125</v>
      </c>
      <c r="M167" s="130">
        <v>1</v>
      </c>
      <c r="N167" s="130"/>
      <c r="O167" s="130"/>
      <c r="P167" s="130"/>
      <c r="Q167" s="130"/>
      <c r="R167" s="130"/>
      <c r="S167" s="130"/>
      <c r="T167" s="130">
        <f t="shared" si="19"/>
        <v>0</v>
      </c>
      <c r="U167" s="130"/>
      <c r="V167" s="130"/>
      <c r="W167" s="130">
        <f t="shared" si="20"/>
        <v>0</v>
      </c>
      <c r="X167" s="130">
        <f t="shared" si="21"/>
        <v>391125</v>
      </c>
      <c r="Y167" s="130">
        <v>0</v>
      </c>
      <c r="Z167" s="130">
        <v>50</v>
      </c>
      <c r="AA167" s="130">
        <v>0</v>
      </c>
      <c r="AB167" s="130">
        <v>0</v>
      </c>
    </row>
    <row r="168" spans="1:28" s="127" customFormat="1" ht="27" customHeight="1" x14ac:dyDescent="0.3">
      <c r="A168" s="129">
        <v>159</v>
      </c>
      <c r="B168" s="129" t="s">
        <v>14</v>
      </c>
      <c r="C168" s="130">
        <v>2735</v>
      </c>
      <c r="D168" s="130">
        <v>95</v>
      </c>
      <c r="E168" s="130" t="s">
        <v>1431</v>
      </c>
      <c r="F168" s="130">
        <v>1</v>
      </c>
      <c r="G168" s="130">
        <v>7</v>
      </c>
      <c r="H168" s="130"/>
      <c r="I168" s="130">
        <v>8</v>
      </c>
      <c r="J168" s="130">
        <f t="shared" si="17"/>
        <v>2808</v>
      </c>
      <c r="K168" s="130">
        <v>100</v>
      </c>
      <c r="L168" s="130">
        <f t="shared" si="18"/>
        <v>280800</v>
      </c>
      <c r="M168" s="130">
        <v>1</v>
      </c>
      <c r="N168" s="130"/>
      <c r="O168" s="130"/>
      <c r="P168" s="130"/>
      <c r="Q168" s="130"/>
      <c r="R168" s="130"/>
      <c r="S168" s="130"/>
      <c r="T168" s="130"/>
      <c r="U168" s="130"/>
      <c r="V168" s="130"/>
      <c r="W168" s="130"/>
      <c r="X168" s="130">
        <f t="shared" si="21"/>
        <v>280800</v>
      </c>
      <c r="Y168" s="130">
        <v>0</v>
      </c>
      <c r="Z168" s="130">
        <v>50</v>
      </c>
      <c r="AA168" s="130">
        <v>0</v>
      </c>
      <c r="AB168" s="130">
        <v>0</v>
      </c>
    </row>
    <row r="169" spans="1:28" s="127" customFormat="1" ht="27" customHeight="1" x14ac:dyDescent="0.3">
      <c r="A169" s="129">
        <v>160</v>
      </c>
      <c r="B169" s="129" t="s">
        <v>14</v>
      </c>
      <c r="C169" s="130">
        <v>250</v>
      </c>
      <c r="D169" s="130">
        <v>36</v>
      </c>
      <c r="E169" s="130" t="s">
        <v>1432</v>
      </c>
      <c r="F169" s="130">
        <v>2</v>
      </c>
      <c r="G169" s="130"/>
      <c r="H169" s="130">
        <v>1</v>
      </c>
      <c r="I169" s="130">
        <v>90</v>
      </c>
      <c r="J169" s="130">
        <f t="shared" si="17"/>
        <v>190</v>
      </c>
      <c r="K169" s="130">
        <v>430</v>
      </c>
      <c r="L169" s="130">
        <f t="shared" si="18"/>
        <v>81700</v>
      </c>
      <c r="M169" s="130">
        <v>2</v>
      </c>
      <c r="N169" s="130" t="s">
        <v>27</v>
      </c>
      <c r="O169" s="130" t="s">
        <v>16</v>
      </c>
      <c r="P169" s="130">
        <v>2</v>
      </c>
      <c r="Q169" s="130">
        <v>268</v>
      </c>
      <c r="R169" s="130"/>
      <c r="S169" s="130">
        <v>6400</v>
      </c>
      <c r="T169" s="130">
        <f t="shared" si="19"/>
        <v>1715200</v>
      </c>
      <c r="U169" s="130">
        <v>30</v>
      </c>
      <c r="V169" s="130">
        <f>T169*85%</f>
        <v>1457920</v>
      </c>
      <c r="W169" s="130">
        <f t="shared" si="20"/>
        <v>257280</v>
      </c>
      <c r="X169" s="130">
        <f t="shared" si="21"/>
        <v>338980</v>
      </c>
      <c r="Y169" s="130">
        <v>0</v>
      </c>
      <c r="Z169" s="130">
        <v>50</v>
      </c>
      <c r="AA169" s="130">
        <v>0</v>
      </c>
      <c r="AB169" s="130">
        <v>0</v>
      </c>
    </row>
    <row r="170" spans="1:28" s="127" customFormat="1" ht="27" customHeight="1" x14ac:dyDescent="0.3">
      <c r="A170" s="129">
        <v>161</v>
      </c>
      <c r="B170" s="129" t="s">
        <v>14</v>
      </c>
      <c r="C170" s="130">
        <v>4923</v>
      </c>
      <c r="D170" s="130">
        <v>352</v>
      </c>
      <c r="E170" s="130" t="s">
        <v>1432</v>
      </c>
      <c r="F170" s="130">
        <v>1</v>
      </c>
      <c r="G170" s="130">
        <v>8</v>
      </c>
      <c r="H170" s="130"/>
      <c r="I170" s="130"/>
      <c r="J170" s="130">
        <f t="shared" si="17"/>
        <v>3200</v>
      </c>
      <c r="K170" s="130">
        <v>75</v>
      </c>
      <c r="L170" s="130">
        <f t="shared" si="18"/>
        <v>240000</v>
      </c>
      <c r="M170" s="130">
        <v>1</v>
      </c>
      <c r="N170" s="130"/>
      <c r="O170" s="130"/>
      <c r="P170" s="130"/>
      <c r="Q170" s="130"/>
      <c r="R170" s="130"/>
      <c r="S170" s="130"/>
      <c r="T170" s="130">
        <f t="shared" si="19"/>
        <v>0</v>
      </c>
      <c r="U170" s="130"/>
      <c r="V170" s="130"/>
      <c r="W170" s="130">
        <f t="shared" si="20"/>
        <v>0</v>
      </c>
      <c r="X170" s="130">
        <f t="shared" si="21"/>
        <v>240000</v>
      </c>
      <c r="Y170" s="130">
        <v>0</v>
      </c>
      <c r="Z170" s="130">
        <v>50</v>
      </c>
      <c r="AA170" s="130">
        <v>0</v>
      </c>
      <c r="AB170" s="130">
        <v>0</v>
      </c>
    </row>
    <row r="171" spans="1:28" s="127" customFormat="1" ht="27" customHeight="1" x14ac:dyDescent="0.3">
      <c r="A171" s="129">
        <v>162</v>
      </c>
      <c r="B171" s="129" t="s">
        <v>14</v>
      </c>
      <c r="C171" s="130">
        <v>2962</v>
      </c>
      <c r="D171" s="130">
        <v>348</v>
      </c>
      <c r="E171" s="130" t="s">
        <v>1432</v>
      </c>
      <c r="F171" s="130">
        <v>1</v>
      </c>
      <c r="G171" s="130">
        <v>3</v>
      </c>
      <c r="H171" s="130">
        <v>1</v>
      </c>
      <c r="I171" s="130">
        <v>10</v>
      </c>
      <c r="J171" s="130">
        <f t="shared" si="17"/>
        <v>1310</v>
      </c>
      <c r="K171" s="130">
        <v>75</v>
      </c>
      <c r="L171" s="130">
        <f t="shared" si="18"/>
        <v>98250</v>
      </c>
      <c r="M171" s="130">
        <v>1</v>
      </c>
      <c r="N171" s="130"/>
      <c r="O171" s="130"/>
      <c r="P171" s="130"/>
      <c r="Q171" s="130"/>
      <c r="R171" s="130"/>
      <c r="S171" s="130"/>
      <c r="T171" s="130">
        <f t="shared" si="19"/>
        <v>0</v>
      </c>
      <c r="U171" s="130"/>
      <c r="V171" s="130"/>
      <c r="W171" s="130">
        <f t="shared" si="20"/>
        <v>0</v>
      </c>
      <c r="X171" s="130">
        <f t="shared" si="21"/>
        <v>98250</v>
      </c>
      <c r="Y171" s="130">
        <v>0</v>
      </c>
      <c r="Z171" s="130">
        <v>50</v>
      </c>
      <c r="AA171" s="130">
        <v>0</v>
      </c>
      <c r="AB171" s="130">
        <v>0</v>
      </c>
    </row>
    <row r="172" spans="1:28" s="127" customFormat="1" ht="27" customHeight="1" x14ac:dyDescent="0.3">
      <c r="A172" s="129">
        <v>163</v>
      </c>
      <c r="B172" s="129" t="s">
        <v>14</v>
      </c>
      <c r="C172" s="130">
        <v>285</v>
      </c>
      <c r="D172" s="130">
        <v>73</v>
      </c>
      <c r="E172" s="130" t="s">
        <v>1433</v>
      </c>
      <c r="F172" s="130">
        <v>2</v>
      </c>
      <c r="G172" s="130"/>
      <c r="H172" s="130"/>
      <c r="I172" s="130">
        <v>77</v>
      </c>
      <c r="J172" s="130">
        <f t="shared" si="17"/>
        <v>77</v>
      </c>
      <c r="K172" s="130">
        <v>430</v>
      </c>
      <c r="L172" s="130">
        <f t="shared" si="18"/>
        <v>33110</v>
      </c>
      <c r="M172" s="130">
        <v>2</v>
      </c>
      <c r="N172" s="130" t="s">
        <v>27</v>
      </c>
      <c r="O172" s="130" t="s">
        <v>16</v>
      </c>
      <c r="P172" s="130">
        <v>2</v>
      </c>
      <c r="Q172" s="130">
        <v>186</v>
      </c>
      <c r="R172" s="130"/>
      <c r="S172" s="130">
        <v>6400</v>
      </c>
      <c r="T172" s="130">
        <f t="shared" si="19"/>
        <v>1190400</v>
      </c>
      <c r="U172" s="130">
        <v>30</v>
      </c>
      <c r="V172" s="130">
        <f>T172*85%</f>
        <v>1011840</v>
      </c>
      <c r="W172" s="130">
        <f t="shared" si="20"/>
        <v>178560</v>
      </c>
      <c r="X172" s="130">
        <f t="shared" si="21"/>
        <v>211670</v>
      </c>
      <c r="Y172" s="130">
        <v>0</v>
      </c>
      <c r="Z172" s="130">
        <v>50</v>
      </c>
      <c r="AA172" s="130">
        <v>0</v>
      </c>
      <c r="AB172" s="130">
        <v>0</v>
      </c>
    </row>
    <row r="173" spans="1:28" s="127" customFormat="1" ht="27" customHeight="1" x14ac:dyDescent="0.3">
      <c r="A173" s="129">
        <v>164</v>
      </c>
      <c r="B173" s="129" t="s">
        <v>14</v>
      </c>
      <c r="C173" s="130">
        <v>1796</v>
      </c>
      <c r="D173" s="130">
        <v>66</v>
      </c>
      <c r="E173" s="130" t="s">
        <v>1433</v>
      </c>
      <c r="F173" s="130">
        <v>1</v>
      </c>
      <c r="G173" s="130">
        <v>22</v>
      </c>
      <c r="H173" s="130">
        <v>2</v>
      </c>
      <c r="I173" s="130">
        <v>92</v>
      </c>
      <c r="J173" s="130">
        <f t="shared" si="17"/>
        <v>9092</v>
      </c>
      <c r="K173" s="130">
        <v>180</v>
      </c>
      <c r="L173" s="130">
        <f t="shared" si="18"/>
        <v>1636560</v>
      </c>
      <c r="M173" s="130">
        <v>1</v>
      </c>
      <c r="N173" s="130"/>
      <c r="O173" s="130"/>
      <c r="P173" s="130"/>
      <c r="Q173" s="130"/>
      <c r="R173" s="130"/>
      <c r="S173" s="130"/>
      <c r="T173" s="130">
        <f t="shared" si="19"/>
        <v>0</v>
      </c>
      <c r="U173" s="130"/>
      <c r="V173" s="130"/>
      <c r="W173" s="130">
        <f t="shared" si="20"/>
        <v>0</v>
      </c>
      <c r="X173" s="130">
        <f t="shared" si="21"/>
        <v>1636560</v>
      </c>
      <c r="Y173" s="130">
        <v>0</v>
      </c>
      <c r="Z173" s="130">
        <v>50</v>
      </c>
      <c r="AA173" s="130">
        <v>0</v>
      </c>
      <c r="AB173" s="130">
        <v>0</v>
      </c>
    </row>
    <row r="174" spans="1:28" s="127" customFormat="1" ht="27" customHeight="1" x14ac:dyDescent="0.3">
      <c r="A174" s="129">
        <v>165</v>
      </c>
      <c r="B174" s="129" t="s">
        <v>14</v>
      </c>
      <c r="C174" s="130"/>
      <c r="D174" s="130">
        <v>185</v>
      </c>
      <c r="E174" s="130" t="s">
        <v>1434</v>
      </c>
      <c r="F174" s="130">
        <v>1</v>
      </c>
      <c r="G174" s="130">
        <v>1</v>
      </c>
      <c r="H174" s="130">
        <v>2</v>
      </c>
      <c r="I174" s="130">
        <v>7</v>
      </c>
      <c r="J174" s="130">
        <f t="shared" si="17"/>
        <v>607</v>
      </c>
      <c r="K174" s="130">
        <v>430</v>
      </c>
      <c r="L174" s="130">
        <f t="shared" si="18"/>
        <v>261010</v>
      </c>
      <c r="M174" s="130">
        <v>1</v>
      </c>
      <c r="N174" s="130"/>
      <c r="O174" s="130"/>
      <c r="P174" s="130"/>
      <c r="Q174" s="130"/>
      <c r="R174" s="130"/>
      <c r="S174" s="130"/>
      <c r="T174" s="130">
        <f t="shared" si="19"/>
        <v>0</v>
      </c>
      <c r="U174" s="130"/>
      <c r="V174" s="130"/>
      <c r="W174" s="130">
        <f t="shared" si="20"/>
        <v>0</v>
      </c>
      <c r="X174" s="130">
        <f t="shared" si="21"/>
        <v>261010</v>
      </c>
      <c r="Y174" s="130">
        <v>0</v>
      </c>
      <c r="Z174" s="130">
        <v>50</v>
      </c>
      <c r="AA174" s="130">
        <v>0</v>
      </c>
      <c r="AB174" s="130">
        <v>0</v>
      </c>
    </row>
    <row r="175" spans="1:28" s="127" customFormat="1" ht="27" customHeight="1" x14ac:dyDescent="0.3">
      <c r="A175" s="129">
        <v>166</v>
      </c>
      <c r="B175" s="129" t="s">
        <v>331</v>
      </c>
      <c r="C175" s="130"/>
      <c r="D175" s="130"/>
      <c r="E175" s="130" t="s">
        <v>1434</v>
      </c>
      <c r="F175" s="130">
        <v>1</v>
      </c>
      <c r="G175" s="130">
        <v>20</v>
      </c>
      <c r="H175" s="130">
        <v>2</v>
      </c>
      <c r="I175" s="130">
        <v>1</v>
      </c>
      <c r="J175" s="130">
        <f t="shared" si="17"/>
        <v>8201</v>
      </c>
      <c r="K175" s="130">
        <v>75</v>
      </c>
      <c r="L175" s="130">
        <f t="shared" si="18"/>
        <v>615075</v>
      </c>
      <c r="M175" s="130">
        <v>1</v>
      </c>
      <c r="N175" s="130"/>
      <c r="O175" s="130"/>
      <c r="P175" s="130"/>
      <c r="Q175" s="130"/>
      <c r="R175" s="130"/>
      <c r="S175" s="130"/>
      <c r="T175" s="130">
        <f t="shared" si="19"/>
        <v>0</v>
      </c>
      <c r="U175" s="130"/>
      <c r="V175" s="130"/>
      <c r="W175" s="130">
        <f t="shared" si="20"/>
        <v>0</v>
      </c>
      <c r="X175" s="130">
        <f t="shared" si="21"/>
        <v>615075</v>
      </c>
      <c r="Y175" s="130">
        <v>0</v>
      </c>
      <c r="Z175" s="130">
        <v>0</v>
      </c>
      <c r="AA175" s="130">
        <v>615075</v>
      </c>
      <c r="AB175" s="130">
        <v>0.01</v>
      </c>
    </row>
    <row r="176" spans="1:28" s="127" customFormat="1" ht="27" customHeight="1" x14ac:dyDescent="0.3">
      <c r="A176" s="129">
        <v>167</v>
      </c>
      <c r="B176" s="129" t="s">
        <v>14</v>
      </c>
      <c r="C176" s="130">
        <v>283</v>
      </c>
      <c r="D176" s="130">
        <v>71</v>
      </c>
      <c r="E176" s="130" t="s">
        <v>1435</v>
      </c>
      <c r="F176" s="130">
        <v>2</v>
      </c>
      <c r="G176" s="130"/>
      <c r="H176" s="130"/>
      <c r="I176" s="130">
        <v>56</v>
      </c>
      <c r="J176" s="130">
        <f t="shared" si="17"/>
        <v>56</v>
      </c>
      <c r="K176" s="130">
        <v>430</v>
      </c>
      <c r="L176" s="130">
        <f t="shared" si="18"/>
        <v>24080</v>
      </c>
      <c r="M176" s="130">
        <v>2</v>
      </c>
      <c r="N176" s="130" t="s">
        <v>27</v>
      </c>
      <c r="O176" s="130" t="s">
        <v>16</v>
      </c>
      <c r="P176" s="130">
        <v>2</v>
      </c>
      <c r="Q176" s="130">
        <v>234</v>
      </c>
      <c r="R176" s="130"/>
      <c r="S176" s="130">
        <v>6400</v>
      </c>
      <c r="T176" s="130">
        <f t="shared" si="19"/>
        <v>1497600</v>
      </c>
      <c r="U176" s="130">
        <v>30</v>
      </c>
      <c r="V176" s="130">
        <f>T176*85%</f>
        <v>1272960</v>
      </c>
      <c r="W176" s="130">
        <f t="shared" si="20"/>
        <v>224640</v>
      </c>
      <c r="X176" s="130">
        <f t="shared" si="21"/>
        <v>248720</v>
      </c>
      <c r="Y176" s="130">
        <v>0</v>
      </c>
      <c r="Z176" s="130">
        <v>50</v>
      </c>
      <c r="AA176" s="130">
        <v>0</v>
      </c>
      <c r="AB176" s="130">
        <v>0</v>
      </c>
    </row>
    <row r="177" spans="1:28" s="127" customFormat="1" ht="27" customHeight="1" x14ac:dyDescent="0.3">
      <c r="A177" s="129">
        <v>168</v>
      </c>
      <c r="B177" s="129" t="s">
        <v>14</v>
      </c>
      <c r="C177" s="130">
        <v>2036</v>
      </c>
      <c r="D177" s="130">
        <v>139</v>
      </c>
      <c r="E177" s="130" t="s">
        <v>1435</v>
      </c>
      <c r="F177" s="130">
        <v>1</v>
      </c>
      <c r="G177" s="130">
        <v>18</v>
      </c>
      <c r="H177" s="130">
        <v>1</v>
      </c>
      <c r="I177" s="130">
        <v>43</v>
      </c>
      <c r="J177" s="130">
        <f t="shared" si="17"/>
        <v>7343</v>
      </c>
      <c r="K177" s="130">
        <v>100</v>
      </c>
      <c r="L177" s="130">
        <f t="shared" si="18"/>
        <v>734300</v>
      </c>
      <c r="M177" s="130">
        <v>1</v>
      </c>
      <c r="N177" s="130"/>
      <c r="O177" s="130"/>
      <c r="P177" s="130"/>
      <c r="Q177" s="130"/>
      <c r="R177" s="130"/>
      <c r="S177" s="130"/>
      <c r="T177" s="130">
        <f t="shared" si="19"/>
        <v>0</v>
      </c>
      <c r="U177" s="130"/>
      <c r="V177" s="130"/>
      <c r="W177" s="130">
        <f t="shared" si="20"/>
        <v>0</v>
      </c>
      <c r="X177" s="130">
        <f t="shared" si="21"/>
        <v>734300</v>
      </c>
      <c r="Y177" s="130">
        <v>0</v>
      </c>
      <c r="Z177" s="130">
        <v>50</v>
      </c>
      <c r="AA177" s="130">
        <v>0</v>
      </c>
      <c r="AB177" s="130">
        <v>0</v>
      </c>
    </row>
    <row r="178" spans="1:28" s="127" customFormat="1" ht="27" customHeight="1" x14ac:dyDescent="0.3">
      <c r="A178" s="129">
        <v>169</v>
      </c>
      <c r="B178" s="129" t="s">
        <v>14</v>
      </c>
      <c r="C178" s="130">
        <v>2936</v>
      </c>
      <c r="D178" s="130">
        <v>57</v>
      </c>
      <c r="E178" s="130" t="s">
        <v>1435</v>
      </c>
      <c r="F178" s="130">
        <v>1</v>
      </c>
      <c r="G178" s="130">
        <v>16</v>
      </c>
      <c r="H178" s="130">
        <v>3</v>
      </c>
      <c r="I178" s="130">
        <v>71</v>
      </c>
      <c r="J178" s="130">
        <f t="shared" si="17"/>
        <v>6771</v>
      </c>
      <c r="K178" s="130">
        <v>100</v>
      </c>
      <c r="L178" s="130">
        <f t="shared" si="18"/>
        <v>677100</v>
      </c>
      <c r="M178" s="130">
        <v>1</v>
      </c>
      <c r="N178" s="130"/>
      <c r="O178" s="130"/>
      <c r="P178" s="130"/>
      <c r="Q178" s="130"/>
      <c r="R178" s="130"/>
      <c r="S178" s="130"/>
      <c r="T178" s="130">
        <f t="shared" si="19"/>
        <v>0</v>
      </c>
      <c r="U178" s="130"/>
      <c r="V178" s="130"/>
      <c r="W178" s="130">
        <f t="shared" si="20"/>
        <v>0</v>
      </c>
      <c r="X178" s="130">
        <f t="shared" si="21"/>
        <v>677100</v>
      </c>
      <c r="Y178" s="130">
        <v>0</v>
      </c>
      <c r="Z178" s="130">
        <v>50</v>
      </c>
      <c r="AA178" s="130">
        <v>0</v>
      </c>
      <c r="AB178" s="130">
        <v>0</v>
      </c>
    </row>
    <row r="179" spans="1:28" s="127" customFormat="1" ht="27" customHeight="1" x14ac:dyDescent="0.3">
      <c r="A179" s="129">
        <v>170</v>
      </c>
      <c r="B179" s="129" t="s">
        <v>14</v>
      </c>
      <c r="C179" s="130">
        <v>5372</v>
      </c>
      <c r="D179" s="130">
        <v>258</v>
      </c>
      <c r="E179" s="130" t="s">
        <v>1435</v>
      </c>
      <c r="F179" s="130">
        <v>1</v>
      </c>
      <c r="G179" s="130">
        <v>5</v>
      </c>
      <c r="H179" s="130">
        <v>3</v>
      </c>
      <c r="I179" s="130">
        <v>1</v>
      </c>
      <c r="J179" s="130">
        <f t="shared" si="17"/>
        <v>2301</v>
      </c>
      <c r="K179" s="130">
        <v>230</v>
      </c>
      <c r="L179" s="130">
        <f t="shared" si="18"/>
        <v>529230</v>
      </c>
      <c r="M179" s="130">
        <v>1</v>
      </c>
      <c r="N179" s="130"/>
      <c r="O179" s="130"/>
      <c r="P179" s="130"/>
      <c r="Q179" s="130"/>
      <c r="R179" s="130"/>
      <c r="S179" s="130"/>
      <c r="T179" s="130">
        <f t="shared" si="19"/>
        <v>0</v>
      </c>
      <c r="U179" s="130"/>
      <c r="V179" s="130"/>
      <c r="W179" s="130">
        <f t="shared" si="20"/>
        <v>0</v>
      </c>
      <c r="X179" s="130">
        <f t="shared" si="21"/>
        <v>529230</v>
      </c>
      <c r="Y179" s="130">
        <v>0</v>
      </c>
      <c r="Z179" s="130">
        <v>50</v>
      </c>
      <c r="AA179" s="130">
        <v>0</v>
      </c>
      <c r="AB179" s="130">
        <v>0</v>
      </c>
    </row>
    <row r="180" spans="1:28" s="127" customFormat="1" ht="27" customHeight="1" x14ac:dyDescent="0.3">
      <c r="A180" s="129">
        <v>171</v>
      </c>
      <c r="B180" s="129" t="s">
        <v>14</v>
      </c>
      <c r="C180" s="130">
        <v>377</v>
      </c>
      <c r="D180" s="130">
        <v>106</v>
      </c>
      <c r="E180" s="130" t="s">
        <v>1435</v>
      </c>
      <c r="F180" s="130">
        <v>1</v>
      </c>
      <c r="G180" s="130"/>
      <c r="H180" s="130"/>
      <c r="I180" s="130">
        <v>66</v>
      </c>
      <c r="J180" s="130">
        <f t="shared" si="17"/>
        <v>66</v>
      </c>
      <c r="K180" s="130">
        <v>75</v>
      </c>
      <c r="L180" s="130">
        <f t="shared" si="18"/>
        <v>4950</v>
      </c>
      <c r="M180" s="130">
        <v>1</v>
      </c>
      <c r="N180" s="130"/>
      <c r="O180" s="130"/>
      <c r="P180" s="130"/>
      <c r="Q180" s="130"/>
      <c r="R180" s="130"/>
      <c r="S180" s="130"/>
      <c r="T180" s="130">
        <f t="shared" si="19"/>
        <v>0</v>
      </c>
      <c r="U180" s="130"/>
      <c r="V180" s="130"/>
      <c r="W180" s="130">
        <f t="shared" si="20"/>
        <v>0</v>
      </c>
      <c r="X180" s="130">
        <f t="shared" si="21"/>
        <v>4950</v>
      </c>
      <c r="Y180" s="130">
        <v>0</v>
      </c>
      <c r="Z180" s="130">
        <v>50</v>
      </c>
      <c r="AA180" s="130">
        <v>0</v>
      </c>
      <c r="AB180" s="130">
        <v>0</v>
      </c>
    </row>
    <row r="181" spans="1:28" s="127" customFormat="1" ht="27" customHeight="1" x14ac:dyDescent="0.3">
      <c r="A181" s="129">
        <v>172</v>
      </c>
      <c r="B181" s="129" t="s">
        <v>14</v>
      </c>
      <c r="C181" s="130">
        <v>305</v>
      </c>
      <c r="D181" s="130">
        <v>94</v>
      </c>
      <c r="E181" s="130" t="s">
        <v>1436</v>
      </c>
      <c r="F181" s="130">
        <v>2</v>
      </c>
      <c r="G181" s="130"/>
      <c r="H181" s="130">
        <v>1</v>
      </c>
      <c r="I181" s="130">
        <v>31</v>
      </c>
      <c r="J181" s="130">
        <f t="shared" si="17"/>
        <v>131</v>
      </c>
      <c r="K181" s="130">
        <v>430</v>
      </c>
      <c r="L181" s="130">
        <f t="shared" si="18"/>
        <v>56330</v>
      </c>
      <c r="M181" s="130">
        <v>2</v>
      </c>
      <c r="N181" s="130" t="s">
        <v>27</v>
      </c>
      <c r="O181" s="130" t="s">
        <v>16</v>
      </c>
      <c r="P181" s="130">
        <v>2</v>
      </c>
      <c r="Q181" s="130">
        <v>118.8</v>
      </c>
      <c r="R181" s="130"/>
      <c r="S181" s="130">
        <v>6400</v>
      </c>
      <c r="T181" s="130">
        <f t="shared" si="19"/>
        <v>760320</v>
      </c>
      <c r="U181" s="130">
        <v>30</v>
      </c>
      <c r="V181" s="130">
        <f>T181*85%</f>
        <v>646272</v>
      </c>
      <c r="W181" s="130">
        <f t="shared" si="20"/>
        <v>114048</v>
      </c>
      <c r="X181" s="130">
        <f t="shared" si="21"/>
        <v>170378</v>
      </c>
      <c r="Y181" s="130">
        <v>0</v>
      </c>
      <c r="Z181" s="130">
        <v>50</v>
      </c>
      <c r="AA181" s="130">
        <v>0</v>
      </c>
      <c r="AB181" s="130">
        <v>0</v>
      </c>
    </row>
    <row r="182" spans="1:28" s="127" customFormat="1" ht="27" customHeight="1" x14ac:dyDescent="0.3">
      <c r="A182" s="129">
        <v>173</v>
      </c>
      <c r="B182" s="129" t="s">
        <v>14</v>
      </c>
      <c r="C182" s="130">
        <v>2773</v>
      </c>
      <c r="D182" s="130">
        <v>68</v>
      </c>
      <c r="E182" s="130" t="s">
        <v>1436</v>
      </c>
      <c r="F182" s="130">
        <v>1</v>
      </c>
      <c r="G182" s="130">
        <v>14</v>
      </c>
      <c r="H182" s="130">
        <v>1</v>
      </c>
      <c r="I182" s="130">
        <v>35</v>
      </c>
      <c r="J182" s="130">
        <f t="shared" si="17"/>
        <v>5735</v>
      </c>
      <c r="K182" s="130">
        <v>75</v>
      </c>
      <c r="L182" s="130">
        <f t="shared" si="18"/>
        <v>430125</v>
      </c>
      <c r="M182" s="130">
        <v>1</v>
      </c>
      <c r="N182" s="130"/>
      <c r="O182" s="130"/>
      <c r="P182" s="130"/>
      <c r="Q182" s="130"/>
      <c r="R182" s="130"/>
      <c r="S182" s="130"/>
      <c r="T182" s="130">
        <f t="shared" si="19"/>
        <v>0</v>
      </c>
      <c r="U182" s="130"/>
      <c r="V182" s="130"/>
      <c r="W182" s="130">
        <f t="shared" si="20"/>
        <v>0</v>
      </c>
      <c r="X182" s="130">
        <f t="shared" si="21"/>
        <v>430125</v>
      </c>
      <c r="Y182" s="130">
        <v>0</v>
      </c>
      <c r="Z182" s="130">
        <v>50</v>
      </c>
      <c r="AA182" s="130">
        <v>0</v>
      </c>
      <c r="AB182" s="130">
        <v>0</v>
      </c>
    </row>
    <row r="183" spans="1:28" s="127" customFormat="1" ht="27" customHeight="1" x14ac:dyDescent="0.3">
      <c r="A183" s="129">
        <v>174</v>
      </c>
      <c r="B183" s="129" t="s">
        <v>14</v>
      </c>
      <c r="C183" s="130">
        <v>2816</v>
      </c>
      <c r="D183" s="130">
        <v>337</v>
      </c>
      <c r="E183" s="130" t="s">
        <v>1436</v>
      </c>
      <c r="F183" s="130">
        <v>1</v>
      </c>
      <c r="G183" s="130">
        <v>23</v>
      </c>
      <c r="H183" s="130">
        <v>3</v>
      </c>
      <c r="I183" s="130"/>
      <c r="J183" s="130">
        <f t="shared" si="17"/>
        <v>9500</v>
      </c>
      <c r="K183" s="130">
        <v>75</v>
      </c>
      <c r="L183" s="130">
        <f t="shared" si="18"/>
        <v>712500</v>
      </c>
      <c r="M183" s="130">
        <v>1</v>
      </c>
      <c r="N183" s="130"/>
      <c r="O183" s="130"/>
      <c r="P183" s="130"/>
      <c r="Q183" s="130"/>
      <c r="R183" s="130"/>
      <c r="S183" s="130"/>
      <c r="T183" s="130">
        <f t="shared" si="19"/>
        <v>0</v>
      </c>
      <c r="U183" s="130"/>
      <c r="V183" s="130"/>
      <c r="W183" s="130">
        <f t="shared" si="20"/>
        <v>0</v>
      </c>
      <c r="X183" s="130">
        <f t="shared" si="21"/>
        <v>712500</v>
      </c>
      <c r="Y183" s="130">
        <v>0</v>
      </c>
      <c r="Z183" s="130">
        <v>50</v>
      </c>
      <c r="AA183" s="130">
        <v>0</v>
      </c>
      <c r="AB183" s="130">
        <v>0</v>
      </c>
    </row>
    <row r="184" spans="1:28" s="127" customFormat="1" ht="27" customHeight="1" x14ac:dyDescent="0.3">
      <c r="A184" s="129">
        <v>175</v>
      </c>
      <c r="B184" s="129" t="s">
        <v>52</v>
      </c>
      <c r="C184" s="130"/>
      <c r="D184" s="130"/>
      <c r="E184" s="130" t="s">
        <v>1436</v>
      </c>
      <c r="F184" s="130">
        <v>1</v>
      </c>
      <c r="G184" s="130">
        <v>6</v>
      </c>
      <c r="H184" s="130">
        <v>3</v>
      </c>
      <c r="I184" s="130">
        <v>3</v>
      </c>
      <c r="J184" s="130">
        <f t="shared" si="17"/>
        <v>2703</v>
      </c>
      <c r="K184" s="130">
        <v>75</v>
      </c>
      <c r="L184" s="130">
        <f t="shared" si="18"/>
        <v>202725</v>
      </c>
      <c r="M184" s="130">
        <v>1</v>
      </c>
      <c r="N184" s="130"/>
      <c r="O184" s="130"/>
      <c r="P184" s="130"/>
      <c r="Q184" s="130"/>
      <c r="R184" s="130"/>
      <c r="S184" s="130"/>
      <c r="T184" s="130">
        <f t="shared" si="19"/>
        <v>0</v>
      </c>
      <c r="U184" s="130"/>
      <c r="V184" s="130"/>
      <c r="W184" s="130">
        <f t="shared" si="20"/>
        <v>0</v>
      </c>
      <c r="X184" s="130">
        <f t="shared" si="21"/>
        <v>202725</v>
      </c>
      <c r="Y184" s="130">
        <v>0</v>
      </c>
      <c r="Z184" s="130">
        <v>0</v>
      </c>
      <c r="AA184" s="130">
        <v>202725</v>
      </c>
      <c r="AB184" s="130">
        <v>0.01</v>
      </c>
    </row>
    <row r="185" spans="1:28" s="127" customFormat="1" ht="27" customHeight="1" x14ac:dyDescent="0.3">
      <c r="A185" s="129">
        <v>176</v>
      </c>
      <c r="B185" s="129" t="s">
        <v>14</v>
      </c>
      <c r="C185" s="130">
        <v>258</v>
      </c>
      <c r="D185" s="130">
        <v>46</v>
      </c>
      <c r="E185" s="130" t="s">
        <v>1437</v>
      </c>
      <c r="F185" s="130">
        <v>2</v>
      </c>
      <c r="G185" s="130"/>
      <c r="H185" s="130"/>
      <c r="I185" s="130">
        <v>69</v>
      </c>
      <c r="J185" s="130">
        <f t="shared" si="17"/>
        <v>69</v>
      </c>
      <c r="K185" s="130">
        <v>430</v>
      </c>
      <c r="L185" s="130">
        <f t="shared" si="18"/>
        <v>29670</v>
      </c>
      <c r="M185" s="130">
        <v>2</v>
      </c>
      <c r="N185" s="130" t="s">
        <v>27</v>
      </c>
      <c r="O185" s="130" t="s">
        <v>16</v>
      </c>
      <c r="P185" s="130">
        <v>2</v>
      </c>
      <c r="Q185" s="130">
        <v>149</v>
      </c>
      <c r="R185" s="130"/>
      <c r="S185" s="130">
        <v>6400</v>
      </c>
      <c r="T185" s="130">
        <f t="shared" si="19"/>
        <v>953600</v>
      </c>
      <c r="U185" s="130">
        <v>20</v>
      </c>
      <c r="V185" s="130">
        <f>T185*75%</f>
        <v>715200</v>
      </c>
      <c r="W185" s="130">
        <f t="shared" si="20"/>
        <v>238400</v>
      </c>
      <c r="X185" s="130">
        <f t="shared" si="21"/>
        <v>268070</v>
      </c>
      <c r="Y185" s="130">
        <v>0</v>
      </c>
      <c r="Z185" s="130">
        <v>50</v>
      </c>
      <c r="AA185" s="130">
        <v>0</v>
      </c>
      <c r="AB185" s="130">
        <v>0</v>
      </c>
    </row>
    <row r="186" spans="1:28" s="127" customFormat="1" ht="27" customHeight="1" x14ac:dyDescent="0.3">
      <c r="A186" s="129">
        <v>177</v>
      </c>
      <c r="B186" s="129" t="s">
        <v>52</v>
      </c>
      <c r="C186" s="130"/>
      <c r="D186" s="130"/>
      <c r="E186" s="130" t="s">
        <v>1437</v>
      </c>
      <c r="F186" s="130">
        <v>1</v>
      </c>
      <c r="G186" s="130">
        <v>12</v>
      </c>
      <c r="H186" s="130"/>
      <c r="I186" s="130">
        <v>15</v>
      </c>
      <c r="J186" s="130">
        <f t="shared" si="17"/>
        <v>4815</v>
      </c>
      <c r="K186" s="130">
        <v>75</v>
      </c>
      <c r="L186" s="130">
        <f t="shared" si="18"/>
        <v>361125</v>
      </c>
      <c r="M186" s="130">
        <v>1</v>
      </c>
      <c r="N186" s="130"/>
      <c r="O186" s="130"/>
      <c r="P186" s="130"/>
      <c r="Q186" s="130"/>
      <c r="R186" s="130"/>
      <c r="S186" s="130"/>
      <c r="T186" s="130">
        <f t="shared" si="19"/>
        <v>0</v>
      </c>
      <c r="U186" s="130"/>
      <c r="V186" s="130"/>
      <c r="W186" s="130">
        <f t="shared" si="20"/>
        <v>0</v>
      </c>
      <c r="X186" s="130">
        <f t="shared" si="21"/>
        <v>361125</v>
      </c>
      <c r="Y186" s="130">
        <v>0</v>
      </c>
      <c r="Z186" s="130">
        <v>0</v>
      </c>
      <c r="AA186" s="130">
        <v>361125</v>
      </c>
      <c r="AB186" s="130">
        <v>0.01</v>
      </c>
    </row>
    <row r="187" spans="1:28" s="127" customFormat="1" ht="27" customHeight="1" x14ac:dyDescent="0.3">
      <c r="A187" s="129">
        <v>178</v>
      </c>
      <c r="B187" s="129" t="s">
        <v>14</v>
      </c>
      <c r="C187" s="130">
        <v>1949</v>
      </c>
      <c r="D187" s="130">
        <v>122</v>
      </c>
      <c r="E187" s="130" t="s">
        <v>1437</v>
      </c>
      <c r="F187" s="130">
        <v>1</v>
      </c>
      <c r="G187" s="130">
        <v>17</v>
      </c>
      <c r="H187" s="130">
        <v>3</v>
      </c>
      <c r="I187" s="130">
        <v>4</v>
      </c>
      <c r="J187" s="130">
        <f t="shared" si="17"/>
        <v>7104</v>
      </c>
      <c r="K187" s="130">
        <v>75</v>
      </c>
      <c r="L187" s="130">
        <f t="shared" si="18"/>
        <v>532800</v>
      </c>
      <c r="M187" s="130">
        <v>1</v>
      </c>
      <c r="N187" s="130"/>
      <c r="O187" s="130"/>
      <c r="P187" s="130"/>
      <c r="Q187" s="130"/>
      <c r="R187" s="130"/>
      <c r="S187" s="130"/>
      <c r="T187" s="130">
        <f t="shared" si="19"/>
        <v>0</v>
      </c>
      <c r="U187" s="130"/>
      <c r="V187" s="130"/>
      <c r="W187" s="130">
        <f t="shared" si="20"/>
        <v>0</v>
      </c>
      <c r="X187" s="130">
        <f t="shared" si="21"/>
        <v>532800</v>
      </c>
      <c r="Y187" s="130">
        <v>0</v>
      </c>
      <c r="Z187" s="130">
        <v>50</v>
      </c>
      <c r="AA187" s="130">
        <v>0</v>
      </c>
      <c r="AB187" s="130">
        <v>0</v>
      </c>
    </row>
    <row r="188" spans="1:28" s="127" customFormat="1" ht="27" customHeight="1" x14ac:dyDescent="0.3">
      <c r="A188" s="129">
        <v>179</v>
      </c>
      <c r="B188" s="129" t="s">
        <v>14</v>
      </c>
      <c r="C188" s="130"/>
      <c r="D188" s="130">
        <v>73</v>
      </c>
      <c r="E188" s="130" t="s">
        <v>1437</v>
      </c>
      <c r="F188" s="130">
        <v>1</v>
      </c>
      <c r="G188" s="130">
        <v>12</v>
      </c>
      <c r="H188" s="130">
        <v>1</v>
      </c>
      <c r="I188" s="130">
        <v>57</v>
      </c>
      <c r="J188" s="130">
        <f t="shared" si="17"/>
        <v>4957</v>
      </c>
      <c r="K188" s="130">
        <v>75</v>
      </c>
      <c r="L188" s="130">
        <f t="shared" si="18"/>
        <v>371775</v>
      </c>
      <c r="M188" s="130">
        <v>1</v>
      </c>
      <c r="N188" s="130"/>
      <c r="O188" s="130"/>
      <c r="P188" s="130"/>
      <c r="Q188" s="130"/>
      <c r="R188" s="130"/>
      <c r="S188" s="130"/>
      <c r="T188" s="130">
        <f t="shared" si="19"/>
        <v>0</v>
      </c>
      <c r="U188" s="130"/>
      <c r="V188" s="130"/>
      <c r="W188" s="130">
        <f t="shared" si="20"/>
        <v>0</v>
      </c>
      <c r="X188" s="130">
        <f t="shared" si="21"/>
        <v>371775</v>
      </c>
      <c r="Y188" s="130">
        <v>0</v>
      </c>
      <c r="Z188" s="130">
        <v>50</v>
      </c>
      <c r="AA188" s="130">
        <v>0</v>
      </c>
      <c r="AB188" s="130">
        <v>0</v>
      </c>
    </row>
    <row r="189" spans="1:28" s="127" customFormat="1" ht="27" customHeight="1" x14ac:dyDescent="0.3">
      <c r="A189" s="129">
        <v>180</v>
      </c>
      <c r="B189" s="129" t="s">
        <v>14</v>
      </c>
      <c r="C189" s="130">
        <v>4387</v>
      </c>
      <c r="D189" s="130">
        <v>166</v>
      </c>
      <c r="E189" s="130" t="s">
        <v>1438</v>
      </c>
      <c r="F189" s="130">
        <v>2</v>
      </c>
      <c r="G189" s="130"/>
      <c r="H189" s="130"/>
      <c r="I189" s="130">
        <v>37</v>
      </c>
      <c r="J189" s="130">
        <f t="shared" si="17"/>
        <v>37</v>
      </c>
      <c r="K189" s="130">
        <v>430</v>
      </c>
      <c r="L189" s="130">
        <f t="shared" si="18"/>
        <v>15910</v>
      </c>
      <c r="M189" s="130">
        <v>2</v>
      </c>
      <c r="N189" s="130" t="s">
        <v>27</v>
      </c>
      <c r="O189" s="130" t="s">
        <v>55</v>
      </c>
      <c r="P189" s="130">
        <v>2</v>
      </c>
      <c r="Q189" s="130">
        <v>50</v>
      </c>
      <c r="R189" s="130"/>
      <c r="S189" s="130">
        <v>6400</v>
      </c>
      <c r="T189" s="130">
        <f t="shared" si="19"/>
        <v>320000</v>
      </c>
      <c r="U189" s="130">
        <v>10</v>
      </c>
      <c r="V189" s="130">
        <f>T189*10%</f>
        <v>32000</v>
      </c>
      <c r="W189" s="130">
        <f t="shared" si="20"/>
        <v>288000</v>
      </c>
      <c r="X189" s="130">
        <f t="shared" si="21"/>
        <v>303910</v>
      </c>
      <c r="Y189" s="130">
        <v>0</v>
      </c>
      <c r="Z189" s="130">
        <v>50</v>
      </c>
      <c r="AA189" s="130">
        <v>0</v>
      </c>
      <c r="AB189" s="130">
        <v>0</v>
      </c>
    </row>
    <row r="190" spans="1:28" s="127" customFormat="1" ht="27" customHeight="1" x14ac:dyDescent="0.3">
      <c r="A190" s="129">
        <v>181</v>
      </c>
      <c r="B190" s="129" t="s">
        <v>14</v>
      </c>
      <c r="C190" s="130">
        <v>4388</v>
      </c>
      <c r="D190" s="130">
        <v>106</v>
      </c>
      <c r="E190" s="130" t="s">
        <v>1438</v>
      </c>
      <c r="F190" s="130">
        <v>1</v>
      </c>
      <c r="G190" s="130">
        <v>1</v>
      </c>
      <c r="H190" s="130">
        <v>1</v>
      </c>
      <c r="I190" s="130"/>
      <c r="J190" s="130">
        <f t="shared" si="17"/>
        <v>500</v>
      </c>
      <c r="K190" s="130">
        <v>450</v>
      </c>
      <c r="L190" s="130">
        <f t="shared" si="18"/>
        <v>225000</v>
      </c>
      <c r="M190" s="130">
        <v>1</v>
      </c>
      <c r="N190" s="130"/>
      <c r="O190" s="130"/>
      <c r="P190" s="130"/>
      <c r="Q190" s="130"/>
      <c r="R190" s="130"/>
      <c r="S190" s="130"/>
      <c r="T190" s="130">
        <f t="shared" si="19"/>
        <v>0</v>
      </c>
      <c r="U190" s="130"/>
      <c r="V190" s="130"/>
      <c r="W190" s="130">
        <f t="shared" si="20"/>
        <v>0</v>
      </c>
      <c r="X190" s="130">
        <f t="shared" si="21"/>
        <v>225000</v>
      </c>
      <c r="Y190" s="130">
        <v>0</v>
      </c>
      <c r="Z190" s="130">
        <v>50</v>
      </c>
      <c r="AA190" s="130">
        <v>0</v>
      </c>
      <c r="AB190" s="130">
        <v>0</v>
      </c>
    </row>
    <row r="191" spans="1:28" s="127" customFormat="1" ht="27" customHeight="1" x14ac:dyDescent="0.3">
      <c r="A191" s="129">
        <v>182</v>
      </c>
      <c r="B191" s="129" t="s">
        <v>14</v>
      </c>
      <c r="C191" s="130">
        <v>1768</v>
      </c>
      <c r="D191" s="130">
        <v>30</v>
      </c>
      <c r="E191" s="130" t="s">
        <v>1438</v>
      </c>
      <c r="F191" s="130">
        <v>1</v>
      </c>
      <c r="G191" s="130">
        <v>6</v>
      </c>
      <c r="H191" s="130">
        <v>3</v>
      </c>
      <c r="I191" s="130">
        <v>39</v>
      </c>
      <c r="J191" s="130">
        <f t="shared" si="17"/>
        <v>2739</v>
      </c>
      <c r="K191" s="130">
        <v>75</v>
      </c>
      <c r="L191" s="130">
        <f t="shared" si="18"/>
        <v>205425</v>
      </c>
      <c r="M191" s="130">
        <v>1</v>
      </c>
      <c r="N191" s="130"/>
      <c r="O191" s="130"/>
      <c r="P191" s="130"/>
      <c r="Q191" s="130"/>
      <c r="R191" s="130"/>
      <c r="S191" s="130"/>
      <c r="T191" s="130">
        <f t="shared" si="19"/>
        <v>0</v>
      </c>
      <c r="U191" s="130"/>
      <c r="V191" s="130"/>
      <c r="W191" s="130">
        <f t="shared" si="20"/>
        <v>0</v>
      </c>
      <c r="X191" s="130">
        <f t="shared" si="21"/>
        <v>205425</v>
      </c>
      <c r="Y191" s="130">
        <v>0</v>
      </c>
      <c r="Z191" s="130">
        <v>50</v>
      </c>
      <c r="AA191" s="130">
        <v>0</v>
      </c>
      <c r="AB191" s="130">
        <v>0</v>
      </c>
    </row>
    <row r="192" spans="1:28" s="127" customFormat="1" ht="27" customHeight="1" x14ac:dyDescent="0.3">
      <c r="A192" s="129">
        <v>183</v>
      </c>
      <c r="B192" s="129" t="s">
        <v>14</v>
      </c>
      <c r="C192" s="130">
        <v>3507</v>
      </c>
      <c r="D192" s="130">
        <v>14</v>
      </c>
      <c r="E192" s="130" t="s">
        <v>1438</v>
      </c>
      <c r="F192" s="130">
        <v>1</v>
      </c>
      <c r="G192" s="130">
        <v>8</v>
      </c>
      <c r="H192" s="130">
        <v>1</v>
      </c>
      <c r="I192" s="130">
        <v>48</v>
      </c>
      <c r="J192" s="130">
        <f t="shared" si="17"/>
        <v>3348</v>
      </c>
      <c r="K192" s="130">
        <v>130</v>
      </c>
      <c r="L192" s="130">
        <f t="shared" si="18"/>
        <v>435240</v>
      </c>
      <c r="M192" s="130">
        <v>1</v>
      </c>
      <c r="N192" s="130"/>
      <c r="O192" s="130"/>
      <c r="P192" s="130"/>
      <c r="Q192" s="130"/>
      <c r="R192" s="130"/>
      <c r="S192" s="130"/>
      <c r="T192" s="130">
        <f t="shared" si="19"/>
        <v>0</v>
      </c>
      <c r="U192" s="130"/>
      <c r="V192" s="130"/>
      <c r="W192" s="130">
        <f t="shared" si="20"/>
        <v>0</v>
      </c>
      <c r="X192" s="130">
        <f t="shared" si="21"/>
        <v>435240</v>
      </c>
      <c r="Y192" s="130">
        <v>0</v>
      </c>
      <c r="Z192" s="130">
        <v>50</v>
      </c>
      <c r="AA192" s="130">
        <v>0</v>
      </c>
      <c r="AB192" s="130">
        <v>0</v>
      </c>
    </row>
    <row r="193" spans="1:28" s="127" customFormat="1" ht="27" customHeight="1" x14ac:dyDescent="0.3">
      <c r="A193" s="129">
        <v>184</v>
      </c>
      <c r="B193" s="129" t="s">
        <v>14</v>
      </c>
      <c r="C193" s="130">
        <v>294</v>
      </c>
      <c r="D193" s="130">
        <v>83</v>
      </c>
      <c r="E193" s="130" t="s">
        <v>1439</v>
      </c>
      <c r="F193" s="130">
        <v>2</v>
      </c>
      <c r="G193" s="130"/>
      <c r="H193" s="130"/>
      <c r="I193" s="130">
        <v>49</v>
      </c>
      <c r="J193" s="130">
        <f t="shared" si="17"/>
        <v>49</v>
      </c>
      <c r="K193" s="130">
        <v>430</v>
      </c>
      <c r="L193" s="130">
        <f t="shared" si="18"/>
        <v>21070</v>
      </c>
      <c r="M193" s="130">
        <v>2</v>
      </c>
      <c r="N193" s="130" t="s">
        <v>27</v>
      </c>
      <c r="O193" s="130" t="s">
        <v>55</v>
      </c>
      <c r="P193" s="130">
        <v>2</v>
      </c>
      <c r="Q193" s="130">
        <v>41</v>
      </c>
      <c r="R193" s="130"/>
      <c r="S193" s="130">
        <v>6400</v>
      </c>
      <c r="T193" s="130">
        <f t="shared" si="19"/>
        <v>262400</v>
      </c>
      <c r="U193" s="130">
        <v>10</v>
      </c>
      <c r="V193" s="130">
        <f>T193*10%</f>
        <v>26240</v>
      </c>
      <c r="W193" s="130">
        <f t="shared" si="20"/>
        <v>236160</v>
      </c>
      <c r="X193" s="130">
        <f t="shared" si="21"/>
        <v>257230</v>
      </c>
      <c r="Y193" s="130">
        <v>0</v>
      </c>
      <c r="Z193" s="130">
        <v>50</v>
      </c>
      <c r="AA193" s="130">
        <v>0</v>
      </c>
      <c r="AB193" s="130">
        <v>0</v>
      </c>
    </row>
    <row r="194" spans="1:28" s="127" customFormat="1" ht="27" customHeight="1" x14ac:dyDescent="0.3">
      <c r="A194" s="129">
        <v>185</v>
      </c>
      <c r="B194" s="129" t="s">
        <v>14</v>
      </c>
      <c r="C194" s="130">
        <v>2552</v>
      </c>
      <c r="D194" s="130">
        <v>78</v>
      </c>
      <c r="E194" s="130" t="s">
        <v>1439</v>
      </c>
      <c r="F194" s="130">
        <v>1</v>
      </c>
      <c r="G194" s="130">
        <v>17</v>
      </c>
      <c r="H194" s="130">
        <v>3</v>
      </c>
      <c r="I194" s="130">
        <v>26</v>
      </c>
      <c r="J194" s="130">
        <f t="shared" si="17"/>
        <v>7126</v>
      </c>
      <c r="K194" s="130">
        <v>75</v>
      </c>
      <c r="L194" s="130">
        <f t="shared" si="18"/>
        <v>534450</v>
      </c>
      <c r="M194" s="130">
        <v>1</v>
      </c>
      <c r="N194" s="130"/>
      <c r="O194" s="130"/>
      <c r="P194" s="130"/>
      <c r="Q194" s="130"/>
      <c r="R194" s="130"/>
      <c r="S194" s="130"/>
      <c r="T194" s="130">
        <f t="shared" si="19"/>
        <v>0</v>
      </c>
      <c r="U194" s="130"/>
      <c r="V194" s="130"/>
      <c r="W194" s="130">
        <f t="shared" si="20"/>
        <v>0</v>
      </c>
      <c r="X194" s="130">
        <f t="shared" si="21"/>
        <v>534450</v>
      </c>
      <c r="Y194" s="130">
        <v>0</v>
      </c>
      <c r="Z194" s="130">
        <v>50</v>
      </c>
      <c r="AA194" s="130">
        <v>0</v>
      </c>
      <c r="AB194" s="130">
        <v>0</v>
      </c>
    </row>
    <row r="195" spans="1:28" s="127" customFormat="1" ht="27" customHeight="1" x14ac:dyDescent="0.3">
      <c r="A195" s="129">
        <v>186</v>
      </c>
      <c r="B195" s="129" t="s">
        <v>14</v>
      </c>
      <c r="C195" s="130">
        <v>4355</v>
      </c>
      <c r="D195" s="130">
        <v>164</v>
      </c>
      <c r="E195" s="130" t="s">
        <v>1440</v>
      </c>
      <c r="F195" s="130">
        <v>2</v>
      </c>
      <c r="G195" s="130"/>
      <c r="H195" s="130"/>
      <c r="I195" s="130">
        <v>66</v>
      </c>
      <c r="J195" s="130">
        <f t="shared" si="17"/>
        <v>66</v>
      </c>
      <c r="K195" s="130">
        <v>430</v>
      </c>
      <c r="L195" s="130">
        <f t="shared" si="18"/>
        <v>28380</v>
      </c>
      <c r="M195" s="130">
        <v>2</v>
      </c>
      <c r="N195" s="130" t="s">
        <v>27</v>
      </c>
      <c r="O195" s="130" t="s">
        <v>16</v>
      </c>
      <c r="P195" s="130">
        <v>2</v>
      </c>
      <c r="Q195" s="130">
        <v>90</v>
      </c>
      <c r="R195" s="130"/>
      <c r="S195" s="130">
        <v>6400</v>
      </c>
      <c r="T195" s="130">
        <f t="shared" si="19"/>
        <v>576000</v>
      </c>
      <c r="U195" s="130">
        <v>30</v>
      </c>
      <c r="V195" s="130">
        <f>T195*85%</f>
        <v>489600</v>
      </c>
      <c r="W195" s="130">
        <f t="shared" si="20"/>
        <v>86400</v>
      </c>
      <c r="X195" s="130">
        <f t="shared" si="21"/>
        <v>114780</v>
      </c>
      <c r="Y195" s="130">
        <v>0</v>
      </c>
      <c r="Z195" s="130">
        <v>50</v>
      </c>
      <c r="AA195" s="130">
        <v>0</v>
      </c>
      <c r="AB195" s="130">
        <v>0</v>
      </c>
    </row>
    <row r="196" spans="1:28" s="127" customFormat="1" ht="27" customHeight="1" x14ac:dyDescent="0.3">
      <c r="A196" s="129">
        <v>187</v>
      </c>
      <c r="B196" s="129" t="s">
        <v>14</v>
      </c>
      <c r="C196" s="130">
        <v>4935</v>
      </c>
      <c r="D196" s="130">
        <v>30</v>
      </c>
      <c r="E196" s="130" t="s">
        <v>1440</v>
      </c>
      <c r="F196" s="130">
        <v>1</v>
      </c>
      <c r="G196" s="130">
        <v>3</v>
      </c>
      <c r="H196" s="130"/>
      <c r="I196" s="130"/>
      <c r="J196" s="130">
        <f t="shared" si="17"/>
        <v>1200</v>
      </c>
      <c r="K196" s="130">
        <v>75</v>
      </c>
      <c r="L196" s="130">
        <f t="shared" si="18"/>
        <v>90000</v>
      </c>
      <c r="M196" s="130">
        <v>1</v>
      </c>
      <c r="N196" s="130"/>
      <c r="O196" s="130"/>
      <c r="P196" s="130"/>
      <c r="Q196" s="130"/>
      <c r="R196" s="130"/>
      <c r="S196" s="130"/>
      <c r="T196" s="130">
        <f t="shared" si="19"/>
        <v>0</v>
      </c>
      <c r="U196" s="130"/>
      <c r="V196" s="130"/>
      <c r="W196" s="130">
        <f t="shared" si="20"/>
        <v>0</v>
      </c>
      <c r="X196" s="130">
        <f t="shared" si="21"/>
        <v>90000</v>
      </c>
      <c r="Y196" s="130">
        <v>0</v>
      </c>
      <c r="Z196" s="130">
        <v>50</v>
      </c>
      <c r="AA196" s="130">
        <v>0</v>
      </c>
      <c r="AB196" s="130">
        <v>0</v>
      </c>
    </row>
    <row r="197" spans="1:28" s="127" customFormat="1" ht="27" customHeight="1" x14ac:dyDescent="0.3">
      <c r="A197" s="129">
        <v>188</v>
      </c>
      <c r="B197" s="129" t="s">
        <v>14</v>
      </c>
      <c r="C197" s="130">
        <v>5470</v>
      </c>
      <c r="D197" s="130">
        <v>54</v>
      </c>
      <c r="E197" s="130" t="s">
        <v>1440</v>
      </c>
      <c r="F197" s="130">
        <v>1</v>
      </c>
      <c r="G197" s="130"/>
      <c r="H197" s="130">
        <v>1</v>
      </c>
      <c r="I197" s="130">
        <v>15</v>
      </c>
      <c r="J197" s="130">
        <f t="shared" si="17"/>
        <v>115</v>
      </c>
      <c r="K197" s="130">
        <v>100</v>
      </c>
      <c r="L197" s="130">
        <f t="shared" si="18"/>
        <v>11500</v>
      </c>
      <c r="M197" s="130">
        <v>1</v>
      </c>
      <c r="N197" s="130"/>
      <c r="O197" s="130"/>
      <c r="P197" s="130"/>
      <c r="Q197" s="130"/>
      <c r="R197" s="130"/>
      <c r="S197" s="130"/>
      <c r="T197" s="130">
        <f t="shared" si="19"/>
        <v>0</v>
      </c>
      <c r="U197" s="130"/>
      <c r="V197" s="130"/>
      <c r="W197" s="130">
        <f t="shared" si="20"/>
        <v>0</v>
      </c>
      <c r="X197" s="130">
        <f t="shared" si="21"/>
        <v>11500</v>
      </c>
      <c r="Y197" s="130">
        <v>0</v>
      </c>
      <c r="Z197" s="130">
        <v>50</v>
      </c>
      <c r="AA197" s="130">
        <v>0</v>
      </c>
      <c r="AB197" s="130">
        <v>0</v>
      </c>
    </row>
    <row r="198" spans="1:28" s="127" customFormat="1" ht="27" customHeight="1" x14ac:dyDescent="0.3">
      <c r="A198" s="129">
        <v>189</v>
      </c>
      <c r="B198" s="129" t="s">
        <v>14</v>
      </c>
      <c r="C198" s="130">
        <v>4815</v>
      </c>
      <c r="D198" s="130">
        <v>200</v>
      </c>
      <c r="E198" s="130" t="s">
        <v>1440</v>
      </c>
      <c r="F198" s="130">
        <v>1</v>
      </c>
      <c r="G198" s="130">
        <v>1</v>
      </c>
      <c r="H198" s="130">
        <v>2</v>
      </c>
      <c r="I198" s="130">
        <v>36</v>
      </c>
      <c r="J198" s="130">
        <f t="shared" si="17"/>
        <v>636</v>
      </c>
      <c r="K198" s="130">
        <v>100</v>
      </c>
      <c r="L198" s="130">
        <f t="shared" si="18"/>
        <v>63600</v>
      </c>
      <c r="M198" s="130">
        <v>1</v>
      </c>
      <c r="N198" s="130"/>
      <c r="O198" s="130"/>
      <c r="P198" s="130"/>
      <c r="Q198" s="130"/>
      <c r="R198" s="130"/>
      <c r="S198" s="130"/>
      <c r="T198" s="130">
        <f t="shared" si="19"/>
        <v>0</v>
      </c>
      <c r="U198" s="130"/>
      <c r="V198" s="130"/>
      <c r="W198" s="130">
        <f t="shared" si="20"/>
        <v>0</v>
      </c>
      <c r="X198" s="130">
        <f t="shared" si="21"/>
        <v>63600</v>
      </c>
      <c r="Y198" s="130">
        <v>0</v>
      </c>
      <c r="Z198" s="130">
        <v>50</v>
      </c>
      <c r="AA198" s="130">
        <v>0</v>
      </c>
      <c r="AB198" s="130">
        <v>0</v>
      </c>
    </row>
    <row r="199" spans="1:28" s="127" customFormat="1" ht="27" customHeight="1" x14ac:dyDescent="0.3">
      <c r="A199" s="129">
        <v>190</v>
      </c>
      <c r="B199" s="129" t="s">
        <v>14</v>
      </c>
      <c r="C199" s="130">
        <v>1927</v>
      </c>
      <c r="D199" s="130">
        <v>41</v>
      </c>
      <c r="E199" s="130" t="s">
        <v>1440</v>
      </c>
      <c r="F199" s="130">
        <v>1</v>
      </c>
      <c r="G199" s="130">
        <v>20</v>
      </c>
      <c r="H199" s="130">
        <v>3</v>
      </c>
      <c r="I199" s="130">
        <v>92</v>
      </c>
      <c r="J199" s="130">
        <f t="shared" si="17"/>
        <v>8392</v>
      </c>
      <c r="K199" s="130">
        <v>75</v>
      </c>
      <c r="L199" s="130">
        <f t="shared" si="18"/>
        <v>629400</v>
      </c>
      <c r="M199" s="130">
        <v>1</v>
      </c>
      <c r="N199" s="130"/>
      <c r="O199" s="130"/>
      <c r="P199" s="130"/>
      <c r="Q199" s="130"/>
      <c r="R199" s="130"/>
      <c r="S199" s="130"/>
      <c r="T199" s="130">
        <f t="shared" si="19"/>
        <v>0</v>
      </c>
      <c r="U199" s="130"/>
      <c r="V199" s="130"/>
      <c r="W199" s="130">
        <f t="shared" si="20"/>
        <v>0</v>
      </c>
      <c r="X199" s="130">
        <f t="shared" si="21"/>
        <v>629400</v>
      </c>
      <c r="Y199" s="130">
        <v>0</v>
      </c>
      <c r="Z199" s="130">
        <v>50</v>
      </c>
      <c r="AA199" s="130">
        <v>0</v>
      </c>
      <c r="AB199" s="130">
        <v>0</v>
      </c>
    </row>
    <row r="200" spans="1:28" s="127" customFormat="1" ht="27" customHeight="1" x14ac:dyDescent="0.3">
      <c r="A200" s="129">
        <v>191</v>
      </c>
      <c r="B200" s="129" t="s">
        <v>14</v>
      </c>
      <c r="C200" s="130">
        <v>3787</v>
      </c>
      <c r="D200" s="130">
        <v>544</v>
      </c>
      <c r="E200" s="130" t="s">
        <v>1441</v>
      </c>
      <c r="F200" s="130">
        <v>2</v>
      </c>
      <c r="G200" s="130"/>
      <c r="H200" s="130"/>
      <c r="I200" s="130">
        <v>54</v>
      </c>
      <c r="J200" s="130">
        <f t="shared" si="17"/>
        <v>54</v>
      </c>
      <c r="K200" s="130">
        <v>75</v>
      </c>
      <c r="L200" s="130">
        <f t="shared" si="18"/>
        <v>4050</v>
      </c>
      <c r="M200" s="130">
        <v>2</v>
      </c>
      <c r="N200" s="130" t="s">
        <v>27</v>
      </c>
      <c r="O200" s="130" t="s">
        <v>16</v>
      </c>
      <c r="P200" s="130">
        <v>2</v>
      </c>
      <c r="Q200" s="130">
        <v>141</v>
      </c>
      <c r="R200" s="130"/>
      <c r="S200" s="130">
        <v>6400</v>
      </c>
      <c r="T200" s="130">
        <f t="shared" si="19"/>
        <v>902400</v>
      </c>
      <c r="U200" s="130">
        <v>20</v>
      </c>
      <c r="V200" s="130">
        <f>T200*75%</f>
        <v>676800</v>
      </c>
      <c r="W200" s="130">
        <f t="shared" si="20"/>
        <v>225600</v>
      </c>
      <c r="X200" s="130">
        <f t="shared" si="21"/>
        <v>229650</v>
      </c>
      <c r="Y200" s="130">
        <v>0</v>
      </c>
      <c r="Z200" s="130">
        <v>50</v>
      </c>
      <c r="AA200" s="130">
        <v>0</v>
      </c>
      <c r="AB200" s="130">
        <v>0</v>
      </c>
    </row>
    <row r="201" spans="1:28" s="127" customFormat="1" ht="27" customHeight="1" x14ac:dyDescent="0.3">
      <c r="A201" s="129">
        <v>192</v>
      </c>
      <c r="B201" s="129" t="s">
        <v>14</v>
      </c>
      <c r="C201" s="130">
        <v>5473</v>
      </c>
      <c r="D201" s="130">
        <v>11</v>
      </c>
      <c r="E201" s="130" t="s">
        <v>1441</v>
      </c>
      <c r="F201" s="130">
        <v>1</v>
      </c>
      <c r="G201" s="130">
        <v>5</v>
      </c>
      <c r="H201" s="130"/>
      <c r="I201" s="130"/>
      <c r="J201" s="130">
        <f t="shared" si="17"/>
        <v>2000</v>
      </c>
      <c r="K201" s="130">
        <v>75</v>
      </c>
      <c r="L201" s="130">
        <f t="shared" si="18"/>
        <v>150000</v>
      </c>
      <c r="M201" s="130"/>
      <c r="N201" s="130"/>
      <c r="O201" s="130"/>
      <c r="P201" s="130"/>
      <c r="Q201" s="130"/>
      <c r="R201" s="130"/>
      <c r="S201" s="130"/>
      <c r="T201" s="130"/>
      <c r="U201" s="130"/>
      <c r="V201" s="130"/>
      <c r="W201" s="130"/>
      <c r="X201" s="130">
        <f t="shared" si="21"/>
        <v>150000</v>
      </c>
      <c r="Y201" s="130">
        <v>0</v>
      </c>
      <c r="Z201" s="130">
        <v>50</v>
      </c>
      <c r="AA201" s="130">
        <v>0</v>
      </c>
      <c r="AB201" s="130">
        <v>0</v>
      </c>
    </row>
    <row r="202" spans="1:28" s="127" customFormat="1" ht="27" customHeight="1" x14ac:dyDescent="0.3">
      <c r="A202" s="129">
        <v>193</v>
      </c>
      <c r="B202" s="129" t="s">
        <v>14</v>
      </c>
      <c r="C202" s="130">
        <v>4354</v>
      </c>
      <c r="D202" s="130">
        <v>163</v>
      </c>
      <c r="E202" s="130" t="s">
        <v>1442</v>
      </c>
      <c r="F202" s="130">
        <v>2</v>
      </c>
      <c r="G202" s="130"/>
      <c r="H202" s="130"/>
      <c r="I202" s="130">
        <v>65</v>
      </c>
      <c r="J202" s="130">
        <f t="shared" si="17"/>
        <v>65</v>
      </c>
      <c r="K202" s="130">
        <v>430</v>
      </c>
      <c r="L202" s="130">
        <f t="shared" si="18"/>
        <v>27950</v>
      </c>
      <c r="M202" s="130">
        <v>2</v>
      </c>
      <c r="N202" s="130" t="s">
        <v>27</v>
      </c>
      <c r="O202" s="130" t="s">
        <v>16</v>
      </c>
      <c r="P202" s="130">
        <v>2</v>
      </c>
      <c r="Q202" s="130">
        <v>204</v>
      </c>
      <c r="R202" s="130"/>
      <c r="S202" s="130">
        <v>6400</v>
      </c>
      <c r="T202" s="130">
        <f t="shared" si="19"/>
        <v>1305600</v>
      </c>
      <c r="U202" s="130">
        <v>30</v>
      </c>
      <c r="V202" s="130">
        <f>T202*85%</f>
        <v>1109760</v>
      </c>
      <c r="W202" s="130">
        <f t="shared" si="20"/>
        <v>195840</v>
      </c>
      <c r="X202" s="130">
        <f t="shared" si="21"/>
        <v>223790</v>
      </c>
      <c r="Y202" s="130">
        <v>0</v>
      </c>
      <c r="Z202" s="130">
        <v>50</v>
      </c>
      <c r="AA202" s="130">
        <v>0</v>
      </c>
      <c r="AB202" s="130">
        <v>0</v>
      </c>
    </row>
    <row r="203" spans="1:28" s="127" customFormat="1" ht="27" customHeight="1" x14ac:dyDescent="0.3">
      <c r="A203" s="129">
        <v>194</v>
      </c>
      <c r="B203" s="129" t="s">
        <v>14</v>
      </c>
      <c r="C203" s="130">
        <v>2800</v>
      </c>
      <c r="D203" s="130">
        <v>73</v>
      </c>
      <c r="E203" s="130" t="s">
        <v>1442</v>
      </c>
      <c r="F203" s="130">
        <v>1</v>
      </c>
      <c r="G203" s="130">
        <v>19</v>
      </c>
      <c r="H203" s="130">
        <v>2</v>
      </c>
      <c r="I203" s="130">
        <v>57</v>
      </c>
      <c r="J203" s="130">
        <f t="shared" si="17"/>
        <v>7857</v>
      </c>
      <c r="K203" s="130">
        <v>270</v>
      </c>
      <c r="L203" s="130">
        <f t="shared" si="18"/>
        <v>2121390</v>
      </c>
      <c r="M203" s="130">
        <v>1</v>
      </c>
      <c r="N203" s="130"/>
      <c r="O203" s="130"/>
      <c r="P203" s="130"/>
      <c r="Q203" s="130"/>
      <c r="R203" s="130"/>
      <c r="S203" s="130"/>
      <c r="T203" s="130">
        <f t="shared" si="19"/>
        <v>0</v>
      </c>
      <c r="U203" s="130"/>
      <c r="V203" s="130"/>
      <c r="W203" s="130">
        <f t="shared" si="20"/>
        <v>0</v>
      </c>
      <c r="X203" s="130">
        <f t="shared" si="21"/>
        <v>2121390</v>
      </c>
      <c r="Y203" s="130">
        <v>0</v>
      </c>
      <c r="Z203" s="130">
        <v>50</v>
      </c>
      <c r="AA203" s="130">
        <v>0</v>
      </c>
      <c r="AB203" s="130">
        <v>0</v>
      </c>
    </row>
    <row r="204" spans="1:28" s="127" customFormat="1" ht="27" customHeight="1" x14ac:dyDescent="0.3">
      <c r="A204" s="129">
        <v>195</v>
      </c>
      <c r="B204" s="129" t="s">
        <v>14</v>
      </c>
      <c r="C204" s="130">
        <v>1790</v>
      </c>
      <c r="D204" s="130">
        <v>60</v>
      </c>
      <c r="E204" s="130" t="s">
        <v>1442</v>
      </c>
      <c r="F204" s="130">
        <v>1</v>
      </c>
      <c r="G204" s="130">
        <v>19</v>
      </c>
      <c r="H204" s="130">
        <v>2</v>
      </c>
      <c r="I204" s="130">
        <v>51</v>
      </c>
      <c r="J204" s="130">
        <f t="shared" si="17"/>
        <v>7851</v>
      </c>
      <c r="K204" s="130">
        <v>270</v>
      </c>
      <c r="L204" s="130">
        <f t="shared" si="18"/>
        <v>2119770</v>
      </c>
      <c r="M204" s="130">
        <v>1</v>
      </c>
      <c r="N204" s="130"/>
      <c r="O204" s="130"/>
      <c r="P204" s="130"/>
      <c r="Q204" s="130"/>
      <c r="R204" s="130"/>
      <c r="S204" s="130"/>
      <c r="T204" s="130">
        <f t="shared" si="19"/>
        <v>0</v>
      </c>
      <c r="U204" s="130"/>
      <c r="V204" s="130"/>
      <c r="W204" s="130">
        <f t="shared" si="20"/>
        <v>0</v>
      </c>
      <c r="X204" s="130">
        <f t="shared" si="21"/>
        <v>2119770</v>
      </c>
      <c r="Y204" s="130">
        <v>0</v>
      </c>
      <c r="Z204" s="130">
        <v>50</v>
      </c>
      <c r="AA204" s="130">
        <v>0</v>
      </c>
      <c r="AB204" s="130">
        <v>0</v>
      </c>
    </row>
    <row r="205" spans="1:28" s="127" customFormat="1" ht="27" customHeight="1" x14ac:dyDescent="0.3">
      <c r="A205" s="129">
        <v>196</v>
      </c>
      <c r="B205" s="129" t="s">
        <v>14</v>
      </c>
      <c r="C205" s="130">
        <v>3232</v>
      </c>
      <c r="D205" s="130">
        <v>255</v>
      </c>
      <c r="E205" s="130" t="s">
        <v>1442</v>
      </c>
      <c r="F205" s="130">
        <v>1</v>
      </c>
      <c r="G205" s="130">
        <v>27</v>
      </c>
      <c r="H205" s="130">
        <v>1</v>
      </c>
      <c r="I205" s="130">
        <v>2</v>
      </c>
      <c r="J205" s="130">
        <f t="shared" si="17"/>
        <v>10902</v>
      </c>
      <c r="K205" s="130">
        <v>75</v>
      </c>
      <c r="L205" s="130">
        <f t="shared" si="18"/>
        <v>817650</v>
      </c>
      <c r="M205" s="130">
        <v>1</v>
      </c>
      <c r="N205" s="130"/>
      <c r="O205" s="130"/>
      <c r="P205" s="130"/>
      <c r="Q205" s="130"/>
      <c r="R205" s="130"/>
      <c r="S205" s="130"/>
      <c r="T205" s="130">
        <f t="shared" si="19"/>
        <v>0</v>
      </c>
      <c r="U205" s="130"/>
      <c r="V205" s="130"/>
      <c r="W205" s="130">
        <f t="shared" si="20"/>
        <v>0</v>
      </c>
      <c r="X205" s="130">
        <f t="shared" si="21"/>
        <v>817650</v>
      </c>
      <c r="Y205" s="130">
        <v>0</v>
      </c>
      <c r="Z205" s="130">
        <v>50</v>
      </c>
      <c r="AA205" s="130">
        <v>0</v>
      </c>
      <c r="AB205" s="130">
        <v>0</v>
      </c>
    </row>
    <row r="206" spans="1:28" s="127" customFormat="1" ht="27" customHeight="1" x14ac:dyDescent="0.3">
      <c r="A206" s="129">
        <v>197</v>
      </c>
      <c r="B206" s="129" t="s">
        <v>14</v>
      </c>
      <c r="C206" s="130">
        <v>5294</v>
      </c>
      <c r="D206" s="130">
        <v>184</v>
      </c>
      <c r="E206" s="130" t="s">
        <v>1443</v>
      </c>
      <c r="F206" s="130">
        <v>2</v>
      </c>
      <c r="G206" s="130"/>
      <c r="H206" s="130"/>
      <c r="I206" s="130">
        <v>66</v>
      </c>
      <c r="J206" s="130">
        <f t="shared" si="17"/>
        <v>66</v>
      </c>
      <c r="K206" s="130">
        <v>430</v>
      </c>
      <c r="L206" s="130">
        <f t="shared" si="18"/>
        <v>28380</v>
      </c>
      <c r="M206" s="130">
        <v>2</v>
      </c>
      <c r="N206" s="130" t="s">
        <v>27</v>
      </c>
      <c r="O206" s="130" t="s">
        <v>16</v>
      </c>
      <c r="P206" s="130">
        <v>2</v>
      </c>
      <c r="Q206" s="130">
        <v>114</v>
      </c>
      <c r="R206" s="130"/>
      <c r="S206" s="130">
        <v>6400</v>
      </c>
      <c r="T206" s="130">
        <f t="shared" si="19"/>
        <v>729600</v>
      </c>
      <c r="U206" s="130">
        <v>30</v>
      </c>
      <c r="V206" s="130">
        <f>T206*85%</f>
        <v>620160</v>
      </c>
      <c r="W206" s="130">
        <f t="shared" si="20"/>
        <v>109440</v>
      </c>
      <c r="X206" s="130">
        <f t="shared" si="21"/>
        <v>137820</v>
      </c>
      <c r="Y206" s="130">
        <v>0</v>
      </c>
      <c r="Z206" s="130">
        <v>50</v>
      </c>
      <c r="AA206" s="130">
        <v>0</v>
      </c>
      <c r="AB206" s="130">
        <v>0</v>
      </c>
    </row>
    <row r="207" spans="1:28" s="127" customFormat="1" ht="27" customHeight="1" x14ac:dyDescent="0.3">
      <c r="A207" s="129">
        <v>198</v>
      </c>
      <c r="B207" s="129" t="s">
        <v>14</v>
      </c>
      <c r="C207" s="130">
        <v>3590</v>
      </c>
      <c r="D207" s="130">
        <v>364</v>
      </c>
      <c r="E207" s="130" t="s">
        <v>1443</v>
      </c>
      <c r="F207" s="130">
        <v>1</v>
      </c>
      <c r="G207" s="130">
        <v>6</v>
      </c>
      <c r="H207" s="130"/>
      <c r="I207" s="130">
        <v>55</v>
      </c>
      <c r="J207" s="130">
        <f t="shared" si="17"/>
        <v>2455</v>
      </c>
      <c r="K207" s="130">
        <v>75</v>
      </c>
      <c r="L207" s="130">
        <f t="shared" si="18"/>
        <v>184125</v>
      </c>
      <c r="M207" s="130">
        <v>1</v>
      </c>
      <c r="N207" s="130"/>
      <c r="O207" s="130"/>
      <c r="P207" s="130"/>
      <c r="Q207" s="130"/>
      <c r="R207" s="130"/>
      <c r="S207" s="130"/>
      <c r="T207" s="130">
        <f t="shared" si="19"/>
        <v>0</v>
      </c>
      <c r="U207" s="130"/>
      <c r="V207" s="130"/>
      <c r="W207" s="130">
        <f t="shared" si="20"/>
        <v>0</v>
      </c>
      <c r="X207" s="130">
        <f t="shared" si="21"/>
        <v>184125</v>
      </c>
      <c r="Y207" s="130">
        <v>0</v>
      </c>
      <c r="Z207" s="130">
        <v>50</v>
      </c>
      <c r="AA207" s="130">
        <v>0</v>
      </c>
      <c r="AB207" s="130">
        <v>0</v>
      </c>
    </row>
    <row r="208" spans="1:28" s="127" customFormat="1" ht="27" customHeight="1" x14ac:dyDescent="0.3">
      <c r="A208" s="129">
        <v>199</v>
      </c>
      <c r="B208" s="129" t="s">
        <v>14</v>
      </c>
      <c r="C208" s="130">
        <v>3686</v>
      </c>
      <c r="D208" s="130">
        <v>174</v>
      </c>
      <c r="E208" s="130" t="s">
        <v>1443</v>
      </c>
      <c r="F208" s="130">
        <v>1</v>
      </c>
      <c r="G208" s="130">
        <v>3</v>
      </c>
      <c r="H208" s="130"/>
      <c r="I208" s="130">
        <v>59</v>
      </c>
      <c r="J208" s="130">
        <f t="shared" si="17"/>
        <v>1259</v>
      </c>
      <c r="K208" s="130">
        <v>75</v>
      </c>
      <c r="L208" s="130">
        <f t="shared" si="18"/>
        <v>94425</v>
      </c>
      <c r="M208" s="130">
        <v>1</v>
      </c>
      <c r="N208" s="130"/>
      <c r="O208" s="130"/>
      <c r="P208" s="130"/>
      <c r="Q208" s="130"/>
      <c r="R208" s="130"/>
      <c r="S208" s="130"/>
      <c r="T208" s="130">
        <f t="shared" si="19"/>
        <v>0</v>
      </c>
      <c r="U208" s="130"/>
      <c r="V208" s="130"/>
      <c r="W208" s="130">
        <f t="shared" si="20"/>
        <v>0</v>
      </c>
      <c r="X208" s="130">
        <f t="shared" si="21"/>
        <v>94425</v>
      </c>
      <c r="Y208" s="130">
        <v>0</v>
      </c>
      <c r="Z208" s="130">
        <v>50</v>
      </c>
      <c r="AA208" s="130">
        <v>0</v>
      </c>
      <c r="AB208" s="130">
        <v>0</v>
      </c>
    </row>
    <row r="209" spans="1:28" s="127" customFormat="1" ht="27" customHeight="1" x14ac:dyDescent="0.3">
      <c r="A209" s="129">
        <v>200</v>
      </c>
      <c r="B209" s="129" t="s">
        <v>14</v>
      </c>
      <c r="C209" s="130">
        <v>2828</v>
      </c>
      <c r="D209" s="130">
        <v>335</v>
      </c>
      <c r="E209" s="130" t="s">
        <v>1443</v>
      </c>
      <c r="F209" s="130">
        <v>1</v>
      </c>
      <c r="G209" s="130">
        <v>13</v>
      </c>
      <c r="H209" s="130"/>
      <c r="I209" s="130">
        <v>9</v>
      </c>
      <c r="J209" s="130">
        <f t="shared" ref="J209:J261" si="22">G209*400+H209*100+I209</f>
        <v>5209</v>
      </c>
      <c r="K209" s="130">
        <v>75</v>
      </c>
      <c r="L209" s="130">
        <f t="shared" ref="L209:L261" si="23">J209*K209</f>
        <v>390675</v>
      </c>
      <c r="M209" s="130">
        <v>1</v>
      </c>
      <c r="N209" s="130"/>
      <c r="O209" s="130"/>
      <c r="P209" s="130"/>
      <c r="Q209" s="130"/>
      <c r="R209" s="130"/>
      <c r="S209" s="130"/>
      <c r="T209" s="130">
        <f t="shared" si="19"/>
        <v>0</v>
      </c>
      <c r="U209" s="130"/>
      <c r="V209" s="130"/>
      <c r="W209" s="130">
        <f t="shared" si="20"/>
        <v>0</v>
      </c>
      <c r="X209" s="130">
        <f t="shared" si="21"/>
        <v>390675</v>
      </c>
      <c r="Y209" s="130">
        <v>0</v>
      </c>
      <c r="Z209" s="130">
        <v>50</v>
      </c>
      <c r="AA209" s="130">
        <v>0</v>
      </c>
      <c r="AB209" s="130">
        <v>0</v>
      </c>
    </row>
    <row r="210" spans="1:28" s="127" customFormat="1" ht="27" customHeight="1" x14ac:dyDescent="0.3">
      <c r="A210" s="129">
        <v>201</v>
      </c>
      <c r="B210" s="129" t="s">
        <v>14</v>
      </c>
      <c r="C210" s="130">
        <v>286</v>
      </c>
      <c r="D210" s="130">
        <v>74</v>
      </c>
      <c r="E210" s="130" t="s">
        <v>1444</v>
      </c>
      <c r="F210" s="130">
        <v>2</v>
      </c>
      <c r="G210" s="130"/>
      <c r="H210" s="130">
        <v>1</v>
      </c>
      <c r="I210" s="130">
        <v>25</v>
      </c>
      <c r="J210" s="130">
        <f t="shared" si="22"/>
        <v>125</v>
      </c>
      <c r="K210" s="130">
        <v>430</v>
      </c>
      <c r="L210" s="130">
        <f t="shared" si="23"/>
        <v>53750</v>
      </c>
      <c r="M210" s="130">
        <v>2</v>
      </c>
      <c r="N210" s="130" t="s">
        <v>27</v>
      </c>
      <c r="O210" s="130" t="s">
        <v>16</v>
      </c>
      <c r="P210" s="130">
        <v>2</v>
      </c>
      <c r="Q210" s="130">
        <v>270</v>
      </c>
      <c r="R210" s="130"/>
      <c r="S210" s="130">
        <v>6400</v>
      </c>
      <c r="T210" s="130">
        <f t="shared" ref="T210:T263" si="24">Q210*S210</f>
        <v>1728000</v>
      </c>
      <c r="U210" s="130">
        <v>30</v>
      </c>
      <c r="V210" s="130">
        <f>T210*85%</f>
        <v>1468800</v>
      </c>
      <c r="W210" s="130">
        <f t="shared" ref="W210:W263" si="25">T210-V210</f>
        <v>259200</v>
      </c>
      <c r="X210" s="130">
        <f t="shared" ref="X210:X263" si="26">L210+W210</f>
        <v>312950</v>
      </c>
      <c r="Y210" s="130">
        <v>0</v>
      </c>
      <c r="Z210" s="130">
        <v>50</v>
      </c>
      <c r="AA210" s="130">
        <v>0</v>
      </c>
      <c r="AB210" s="130">
        <v>0</v>
      </c>
    </row>
    <row r="211" spans="1:28" s="127" customFormat="1" ht="27" customHeight="1" x14ac:dyDescent="0.3">
      <c r="A211" s="129">
        <v>202</v>
      </c>
      <c r="B211" s="129" t="s">
        <v>14</v>
      </c>
      <c r="C211" s="130"/>
      <c r="D211" s="130">
        <v>53</v>
      </c>
      <c r="E211" s="130" t="s">
        <v>1444</v>
      </c>
      <c r="F211" s="130">
        <v>1</v>
      </c>
      <c r="G211" s="130">
        <v>13</v>
      </c>
      <c r="H211" s="130">
        <v>3</v>
      </c>
      <c r="I211" s="130">
        <v>25</v>
      </c>
      <c r="J211" s="130">
        <f t="shared" si="22"/>
        <v>5525</v>
      </c>
      <c r="K211" s="130">
        <v>75</v>
      </c>
      <c r="L211" s="130">
        <f t="shared" si="23"/>
        <v>414375</v>
      </c>
      <c r="M211" s="130">
        <v>1</v>
      </c>
      <c r="N211" s="130"/>
      <c r="O211" s="130"/>
      <c r="P211" s="130"/>
      <c r="Q211" s="130"/>
      <c r="R211" s="130"/>
      <c r="S211" s="130"/>
      <c r="T211" s="130">
        <f t="shared" si="24"/>
        <v>0</v>
      </c>
      <c r="U211" s="130"/>
      <c r="V211" s="130"/>
      <c r="W211" s="130">
        <f t="shared" si="25"/>
        <v>0</v>
      </c>
      <c r="X211" s="130">
        <f t="shared" si="26"/>
        <v>414375</v>
      </c>
      <c r="Y211" s="130">
        <v>0</v>
      </c>
      <c r="Z211" s="130">
        <v>50</v>
      </c>
      <c r="AA211" s="130">
        <v>0</v>
      </c>
      <c r="AB211" s="130">
        <v>0</v>
      </c>
    </row>
    <row r="212" spans="1:28" s="127" customFormat="1" ht="27" customHeight="1" x14ac:dyDescent="0.3">
      <c r="A212" s="129">
        <v>203</v>
      </c>
      <c r="B212" s="129" t="s">
        <v>14</v>
      </c>
      <c r="C212" s="130">
        <v>1911</v>
      </c>
      <c r="D212" s="130">
        <v>23</v>
      </c>
      <c r="E212" s="130" t="s">
        <v>1444</v>
      </c>
      <c r="F212" s="130">
        <v>1</v>
      </c>
      <c r="G212" s="130">
        <v>17</v>
      </c>
      <c r="H212" s="130">
        <v>3</v>
      </c>
      <c r="I212" s="130">
        <v>74</v>
      </c>
      <c r="J212" s="130">
        <f t="shared" si="22"/>
        <v>7174</v>
      </c>
      <c r="K212" s="130">
        <v>100</v>
      </c>
      <c r="L212" s="130">
        <f t="shared" si="23"/>
        <v>717400</v>
      </c>
      <c r="M212" s="130">
        <v>1</v>
      </c>
      <c r="N212" s="130"/>
      <c r="O212" s="130"/>
      <c r="P212" s="130"/>
      <c r="Q212" s="130"/>
      <c r="R212" s="130"/>
      <c r="S212" s="130"/>
      <c r="T212" s="130">
        <f t="shared" si="24"/>
        <v>0</v>
      </c>
      <c r="U212" s="130"/>
      <c r="V212" s="130"/>
      <c r="W212" s="130">
        <f t="shared" si="25"/>
        <v>0</v>
      </c>
      <c r="X212" s="130">
        <f t="shared" si="26"/>
        <v>717400</v>
      </c>
      <c r="Y212" s="130">
        <v>0</v>
      </c>
      <c r="Z212" s="130">
        <v>50</v>
      </c>
      <c r="AA212" s="130">
        <v>0</v>
      </c>
      <c r="AB212" s="130">
        <v>0</v>
      </c>
    </row>
    <row r="213" spans="1:28" s="127" customFormat="1" ht="27" customHeight="1" x14ac:dyDescent="0.3">
      <c r="A213" s="129">
        <v>204</v>
      </c>
      <c r="B213" s="129" t="s">
        <v>14</v>
      </c>
      <c r="C213" s="130">
        <v>3489</v>
      </c>
      <c r="D213" s="130">
        <v>65</v>
      </c>
      <c r="E213" s="130" t="s">
        <v>1444</v>
      </c>
      <c r="F213" s="130">
        <v>1</v>
      </c>
      <c r="G213" s="130">
        <v>14</v>
      </c>
      <c r="H213" s="130">
        <v>2</v>
      </c>
      <c r="I213" s="130">
        <v>94</v>
      </c>
      <c r="J213" s="130">
        <f t="shared" si="22"/>
        <v>5894</v>
      </c>
      <c r="K213" s="130">
        <v>75</v>
      </c>
      <c r="L213" s="130">
        <f t="shared" si="23"/>
        <v>442050</v>
      </c>
      <c r="M213" s="130">
        <v>1</v>
      </c>
      <c r="N213" s="130"/>
      <c r="O213" s="130"/>
      <c r="P213" s="130"/>
      <c r="Q213" s="130"/>
      <c r="R213" s="130"/>
      <c r="S213" s="130"/>
      <c r="T213" s="130">
        <f t="shared" si="24"/>
        <v>0</v>
      </c>
      <c r="U213" s="130"/>
      <c r="V213" s="130"/>
      <c r="W213" s="130">
        <f t="shared" si="25"/>
        <v>0</v>
      </c>
      <c r="X213" s="130">
        <f t="shared" si="26"/>
        <v>442050</v>
      </c>
      <c r="Y213" s="130">
        <v>0</v>
      </c>
      <c r="Z213" s="130">
        <v>50</v>
      </c>
      <c r="AA213" s="130">
        <v>0</v>
      </c>
      <c r="AB213" s="130">
        <v>0</v>
      </c>
    </row>
    <row r="214" spans="1:28" s="127" customFormat="1" ht="27" customHeight="1" x14ac:dyDescent="0.3">
      <c r="A214" s="129">
        <v>205</v>
      </c>
      <c r="B214" s="129" t="s">
        <v>14</v>
      </c>
      <c r="C214" s="130"/>
      <c r="D214" s="130">
        <v>52</v>
      </c>
      <c r="E214" s="130" t="s">
        <v>1445</v>
      </c>
      <c r="F214" s="130">
        <v>2</v>
      </c>
      <c r="G214" s="130"/>
      <c r="H214" s="130"/>
      <c r="I214" s="130">
        <v>51</v>
      </c>
      <c r="J214" s="130">
        <f t="shared" si="22"/>
        <v>51</v>
      </c>
      <c r="K214" s="130">
        <v>430</v>
      </c>
      <c r="L214" s="130">
        <f t="shared" si="23"/>
        <v>21930</v>
      </c>
      <c r="M214" s="130">
        <v>2</v>
      </c>
      <c r="N214" s="130" t="s">
        <v>27</v>
      </c>
      <c r="O214" s="130" t="s">
        <v>16</v>
      </c>
      <c r="P214" s="130">
        <v>2</v>
      </c>
      <c r="Q214" s="130">
        <v>230</v>
      </c>
      <c r="R214" s="130"/>
      <c r="S214" s="130">
        <v>6400</v>
      </c>
      <c r="T214" s="130">
        <f t="shared" si="24"/>
        <v>1472000</v>
      </c>
      <c r="U214" s="130">
        <v>30</v>
      </c>
      <c r="V214" s="130">
        <f>T214*85%</f>
        <v>1251200</v>
      </c>
      <c r="W214" s="130">
        <f t="shared" si="25"/>
        <v>220800</v>
      </c>
      <c r="X214" s="130">
        <f t="shared" si="26"/>
        <v>242730</v>
      </c>
      <c r="Y214" s="130">
        <v>0</v>
      </c>
      <c r="Z214" s="130">
        <v>50</v>
      </c>
      <c r="AA214" s="130">
        <v>0</v>
      </c>
      <c r="AB214" s="130">
        <v>0</v>
      </c>
    </row>
    <row r="215" spans="1:28" s="127" customFormat="1" ht="27" customHeight="1" x14ac:dyDescent="0.3">
      <c r="A215" s="129">
        <v>206</v>
      </c>
      <c r="B215" s="129" t="s">
        <v>338</v>
      </c>
      <c r="C215" s="130"/>
      <c r="D215" s="130"/>
      <c r="E215" s="130" t="s">
        <v>1445</v>
      </c>
      <c r="F215" s="130">
        <v>1</v>
      </c>
      <c r="G215" s="130">
        <v>12</v>
      </c>
      <c r="H215" s="130"/>
      <c r="I215" s="130"/>
      <c r="J215" s="130">
        <f t="shared" si="22"/>
        <v>4800</v>
      </c>
      <c r="K215" s="130">
        <v>75</v>
      </c>
      <c r="L215" s="130">
        <f t="shared" si="23"/>
        <v>360000</v>
      </c>
      <c r="M215" s="130">
        <v>1</v>
      </c>
      <c r="N215" s="130"/>
      <c r="O215" s="130"/>
      <c r="P215" s="130"/>
      <c r="Q215" s="130"/>
      <c r="R215" s="130"/>
      <c r="S215" s="130"/>
      <c r="T215" s="130">
        <f t="shared" si="24"/>
        <v>0</v>
      </c>
      <c r="U215" s="130"/>
      <c r="V215" s="130"/>
      <c r="W215" s="130">
        <f t="shared" si="25"/>
        <v>0</v>
      </c>
      <c r="X215" s="130">
        <f t="shared" si="26"/>
        <v>360000</v>
      </c>
      <c r="Y215" s="130">
        <v>0</v>
      </c>
      <c r="Z215" s="130">
        <v>0</v>
      </c>
      <c r="AA215" s="130">
        <v>360000</v>
      </c>
      <c r="AB215" s="130">
        <v>0.01</v>
      </c>
    </row>
    <row r="216" spans="1:28" s="127" customFormat="1" ht="27" customHeight="1" x14ac:dyDescent="0.3">
      <c r="A216" s="129">
        <v>207</v>
      </c>
      <c r="B216" s="129" t="s">
        <v>14</v>
      </c>
      <c r="C216" s="130"/>
      <c r="D216" s="130">
        <v>9</v>
      </c>
      <c r="E216" s="130" t="s">
        <v>1445</v>
      </c>
      <c r="F216" s="130">
        <v>1</v>
      </c>
      <c r="G216" s="130">
        <v>8</v>
      </c>
      <c r="H216" s="130">
        <v>1</v>
      </c>
      <c r="I216" s="130">
        <v>32</v>
      </c>
      <c r="J216" s="130">
        <f t="shared" si="22"/>
        <v>3332</v>
      </c>
      <c r="K216" s="130">
        <v>75</v>
      </c>
      <c r="L216" s="130">
        <f t="shared" si="23"/>
        <v>249900</v>
      </c>
      <c r="M216" s="130">
        <v>1</v>
      </c>
      <c r="N216" s="130"/>
      <c r="O216" s="130"/>
      <c r="P216" s="130"/>
      <c r="Q216" s="130"/>
      <c r="R216" s="130"/>
      <c r="S216" s="130"/>
      <c r="T216" s="130">
        <f t="shared" si="24"/>
        <v>0</v>
      </c>
      <c r="U216" s="130"/>
      <c r="V216" s="130"/>
      <c r="W216" s="130">
        <f t="shared" si="25"/>
        <v>0</v>
      </c>
      <c r="X216" s="130">
        <f t="shared" si="26"/>
        <v>249900</v>
      </c>
      <c r="Y216" s="130">
        <v>0</v>
      </c>
      <c r="Z216" s="130">
        <v>50</v>
      </c>
      <c r="AA216" s="130">
        <v>0</v>
      </c>
      <c r="AB216" s="130">
        <v>0</v>
      </c>
    </row>
    <row r="217" spans="1:28" s="127" customFormat="1" ht="27" customHeight="1" x14ac:dyDescent="0.3">
      <c r="A217" s="129">
        <v>208</v>
      </c>
      <c r="B217" s="129" t="s">
        <v>14</v>
      </c>
      <c r="C217" s="130"/>
      <c r="D217" s="130">
        <v>80</v>
      </c>
      <c r="E217" s="130" t="s">
        <v>1445</v>
      </c>
      <c r="F217" s="130">
        <v>1</v>
      </c>
      <c r="G217" s="130"/>
      <c r="H217" s="130">
        <v>27</v>
      </c>
      <c r="I217" s="130">
        <v>75</v>
      </c>
      <c r="J217" s="130">
        <f t="shared" si="22"/>
        <v>2775</v>
      </c>
      <c r="K217" s="130">
        <v>75</v>
      </c>
      <c r="L217" s="130">
        <f t="shared" si="23"/>
        <v>208125</v>
      </c>
      <c r="M217" s="130">
        <v>1</v>
      </c>
      <c r="N217" s="130"/>
      <c r="O217" s="130"/>
      <c r="P217" s="130"/>
      <c r="Q217" s="130"/>
      <c r="R217" s="130"/>
      <c r="S217" s="130"/>
      <c r="T217" s="130">
        <f t="shared" si="24"/>
        <v>0</v>
      </c>
      <c r="U217" s="130"/>
      <c r="V217" s="130"/>
      <c r="W217" s="130">
        <f t="shared" si="25"/>
        <v>0</v>
      </c>
      <c r="X217" s="130">
        <f t="shared" si="26"/>
        <v>208125</v>
      </c>
      <c r="Y217" s="130">
        <v>0</v>
      </c>
      <c r="Z217" s="130">
        <v>50</v>
      </c>
      <c r="AA217" s="130">
        <v>0</v>
      </c>
      <c r="AB217" s="130">
        <v>0</v>
      </c>
    </row>
    <row r="218" spans="1:28" s="127" customFormat="1" ht="27" customHeight="1" x14ac:dyDescent="0.3">
      <c r="A218" s="129">
        <v>209</v>
      </c>
      <c r="B218" s="129" t="s">
        <v>14</v>
      </c>
      <c r="C218" s="130">
        <v>2870</v>
      </c>
      <c r="D218" s="130">
        <v>16</v>
      </c>
      <c r="E218" s="130" t="s">
        <v>1445</v>
      </c>
      <c r="F218" s="130">
        <v>1</v>
      </c>
      <c r="G218" s="130">
        <v>13</v>
      </c>
      <c r="H218" s="130">
        <v>1</v>
      </c>
      <c r="I218" s="130">
        <v>36</v>
      </c>
      <c r="J218" s="130">
        <f t="shared" si="22"/>
        <v>5336</v>
      </c>
      <c r="K218" s="130">
        <v>75</v>
      </c>
      <c r="L218" s="130">
        <f t="shared" si="23"/>
        <v>400200</v>
      </c>
      <c r="M218" s="130">
        <v>1</v>
      </c>
      <c r="N218" s="130"/>
      <c r="O218" s="130"/>
      <c r="P218" s="130"/>
      <c r="Q218" s="130"/>
      <c r="R218" s="130"/>
      <c r="S218" s="130"/>
      <c r="T218" s="130">
        <f t="shared" si="24"/>
        <v>0</v>
      </c>
      <c r="U218" s="130"/>
      <c r="V218" s="130"/>
      <c r="W218" s="130">
        <f t="shared" si="25"/>
        <v>0</v>
      </c>
      <c r="X218" s="130">
        <f t="shared" si="26"/>
        <v>400200</v>
      </c>
      <c r="Y218" s="130">
        <v>0</v>
      </c>
      <c r="Z218" s="130">
        <v>50</v>
      </c>
      <c r="AA218" s="130">
        <v>0</v>
      </c>
      <c r="AB218" s="130">
        <v>0</v>
      </c>
    </row>
    <row r="219" spans="1:28" s="127" customFormat="1" ht="27" customHeight="1" x14ac:dyDescent="0.3">
      <c r="A219" s="129">
        <v>210</v>
      </c>
      <c r="B219" s="129" t="s">
        <v>14</v>
      </c>
      <c r="C219" s="130">
        <v>1583</v>
      </c>
      <c r="D219" s="130">
        <v>455</v>
      </c>
      <c r="E219" s="130" t="s">
        <v>1445</v>
      </c>
      <c r="F219" s="130">
        <v>1</v>
      </c>
      <c r="G219" s="130">
        <v>6</v>
      </c>
      <c r="H219" s="130">
        <v>1</v>
      </c>
      <c r="I219" s="130"/>
      <c r="J219" s="130">
        <f t="shared" si="22"/>
        <v>2500</v>
      </c>
      <c r="K219" s="130">
        <v>75</v>
      </c>
      <c r="L219" s="130">
        <f t="shared" si="23"/>
        <v>187500</v>
      </c>
      <c r="M219" s="130">
        <v>1</v>
      </c>
      <c r="N219" s="130"/>
      <c r="O219" s="130"/>
      <c r="P219" s="130"/>
      <c r="Q219" s="130"/>
      <c r="R219" s="130"/>
      <c r="S219" s="130"/>
      <c r="T219" s="130">
        <f t="shared" si="24"/>
        <v>0</v>
      </c>
      <c r="U219" s="130"/>
      <c r="V219" s="130"/>
      <c r="W219" s="130">
        <f t="shared" si="25"/>
        <v>0</v>
      </c>
      <c r="X219" s="130">
        <f t="shared" si="26"/>
        <v>187500</v>
      </c>
      <c r="Y219" s="130">
        <v>0</v>
      </c>
      <c r="Z219" s="130">
        <v>50</v>
      </c>
      <c r="AA219" s="130">
        <v>0</v>
      </c>
      <c r="AB219" s="130">
        <v>0</v>
      </c>
    </row>
    <row r="220" spans="1:28" s="127" customFormat="1" ht="27" customHeight="1" x14ac:dyDescent="0.3">
      <c r="A220" s="129">
        <v>211</v>
      </c>
      <c r="B220" s="129" t="s">
        <v>24</v>
      </c>
      <c r="C220" s="130"/>
      <c r="D220" s="130"/>
      <c r="E220" s="130" t="s">
        <v>1445</v>
      </c>
      <c r="F220" s="130">
        <v>1</v>
      </c>
      <c r="G220" s="130">
        <v>23</v>
      </c>
      <c r="H220" s="130"/>
      <c r="I220" s="130"/>
      <c r="J220" s="130">
        <f t="shared" si="22"/>
        <v>9200</v>
      </c>
      <c r="K220" s="130">
        <v>75</v>
      </c>
      <c r="L220" s="130">
        <f t="shared" si="23"/>
        <v>690000</v>
      </c>
      <c r="M220" s="130">
        <v>1</v>
      </c>
      <c r="N220" s="130"/>
      <c r="O220" s="130"/>
      <c r="P220" s="130"/>
      <c r="Q220" s="130"/>
      <c r="R220" s="130"/>
      <c r="S220" s="130"/>
      <c r="T220" s="130">
        <f t="shared" si="24"/>
        <v>0</v>
      </c>
      <c r="U220" s="130"/>
      <c r="V220" s="130"/>
      <c r="W220" s="130">
        <f t="shared" si="25"/>
        <v>0</v>
      </c>
      <c r="X220" s="130">
        <f t="shared" si="26"/>
        <v>690000</v>
      </c>
      <c r="Y220" s="130">
        <v>0</v>
      </c>
      <c r="Z220" s="130">
        <v>0</v>
      </c>
      <c r="AA220" s="130">
        <v>690000</v>
      </c>
      <c r="AB220" s="130">
        <v>0.01</v>
      </c>
    </row>
    <row r="221" spans="1:28" s="127" customFormat="1" ht="27" customHeight="1" x14ac:dyDescent="0.3">
      <c r="A221" s="129">
        <v>212</v>
      </c>
      <c r="B221" s="129" t="s">
        <v>14</v>
      </c>
      <c r="C221" s="130">
        <v>261</v>
      </c>
      <c r="D221" s="130">
        <v>49</v>
      </c>
      <c r="E221" s="130" t="s">
        <v>1446</v>
      </c>
      <c r="F221" s="130">
        <v>2</v>
      </c>
      <c r="G221" s="130"/>
      <c r="H221" s="130"/>
      <c r="I221" s="130">
        <v>84</v>
      </c>
      <c r="J221" s="130">
        <f t="shared" si="22"/>
        <v>84</v>
      </c>
      <c r="K221" s="130">
        <v>430</v>
      </c>
      <c r="L221" s="130">
        <f t="shared" si="23"/>
        <v>36120</v>
      </c>
      <c r="M221" s="130">
        <v>2</v>
      </c>
      <c r="N221" s="130" t="s">
        <v>27</v>
      </c>
      <c r="O221" s="130" t="s">
        <v>16</v>
      </c>
      <c r="P221" s="130">
        <v>2</v>
      </c>
      <c r="Q221" s="130">
        <v>108</v>
      </c>
      <c r="R221" s="130"/>
      <c r="S221" s="130">
        <v>6400</v>
      </c>
      <c r="T221" s="130">
        <f t="shared" si="24"/>
        <v>691200</v>
      </c>
      <c r="U221" s="130">
        <v>30</v>
      </c>
      <c r="V221" s="130">
        <f>T221*85%</f>
        <v>587520</v>
      </c>
      <c r="W221" s="130">
        <f t="shared" si="25"/>
        <v>103680</v>
      </c>
      <c r="X221" s="130">
        <f t="shared" si="26"/>
        <v>139800</v>
      </c>
      <c r="Y221" s="130">
        <v>0</v>
      </c>
      <c r="Z221" s="130">
        <v>50</v>
      </c>
      <c r="AA221" s="130">
        <v>0</v>
      </c>
      <c r="AB221" s="130">
        <v>0</v>
      </c>
    </row>
    <row r="222" spans="1:28" s="127" customFormat="1" ht="27" customHeight="1" x14ac:dyDescent="0.3">
      <c r="A222" s="129">
        <v>213</v>
      </c>
      <c r="B222" s="129" t="s">
        <v>14</v>
      </c>
      <c r="C222" s="130">
        <v>1783</v>
      </c>
      <c r="D222" s="130">
        <v>48</v>
      </c>
      <c r="E222" s="130" t="s">
        <v>1446</v>
      </c>
      <c r="F222" s="130">
        <v>1</v>
      </c>
      <c r="G222" s="130">
        <v>9</v>
      </c>
      <c r="H222" s="130"/>
      <c r="I222" s="130">
        <v>63</v>
      </c>
      <c r="J222" s="130">
        <f t="shared" si="22"/>
        <v>3663</v>
      </c>
      <c r="K222" s="130">
        <v>100</v>
      </c>
      <c r="L222" s="130">
        <f t="shared" si="23"/>
        <v>366300</v>
      </c>
      <c r="M222" s="130">
        <v>1</v>
      </c>
      <c r="N222" s="130"/>
      <c r="O222" s="130"/>
      <c r="P222" s="130"/>
      <c r="Q222" s="130"/>
      <c r="R222" s="130"/>
      <c r="S222" s="130"/>
      <c r="T222" s="130">
        <f t="shared" si="24"/>
        <v>0</v>
      </c>
      <c r="U222" s="130"/>
      <c r="V222" s="130"/>
      <c r="W222" s="130">
        <f t="shared" si="25"/>
        <v>0</v>
      </c>
      <c r="X222" s="130">
        <f t="shared" si="26"/>
        <v>366300</v>
      </c>
      <c r="Y222" s="130">
        <v>0</v>
      </c>
      <c r="Z222" s="130">
        <v>50</v>
      </c>
      <c r="AA222" s="130">
        <v>0</v>
      </c>
      <c r="AB222" s="130">
        <v>0</v>
      </c>
    </row>
    <row r="223" spans="1:28" s="127" customFormat="1" ht="27" customHeight="1" x14ac:dyDescent="0.3">
      <c r="A223" s="129">
        <v>214</v>
      </c>
      <c r="B223" s="129" t="s">
        <v>14</v>
      </c>
      <c r="C223" s="130">
        <v>260</v>
      </c>
      <c r="D223" s="130">
        <v>48</v>
      </c>
      <c r="E223" s="130" t="s">
        <v>1447</v>
      </c>
      <c r="F223" s="130">
        <v>2</v>
      </c>
      <c r="G223" s="130"/>
      <c r="H223" s="130">
        <v>2</v>
      </c>
      <c r="I223" s="130">
        <v>21</v>
      </c>
      <c r="J223" s="130">
        <f t="shared" si="22"/>
        <v>221</v>
      </c>
      <c r="K223" s="130">
        <v>430</v>
      </c>
      <c r="L223" s="130">
        <f t="shared" si="23"/>
        <v>95030</v>
      </c>
      <c r="M223" s="130">
        <v>2</v>
      </c>
      <c r="N223" s="130" t="s">
        <v>27</v>
      </c>
      <c r="O223" s="130" t="s">
        <v>16</v>
      </c>
      <c r="P223" s="130">
        <v>2</v>
      </c>
      <c r="Q223" s="130">
        <v>172</v>
      </c>
      <c r="R223" s="130"/>
      <c r="S223" s="130">
        <v>6400</v>
      </c>
      <c r="T223" s="130">
        <f t="shared" si="24"/>
        <v>1100800</v>
      </c>
      <c r="U223" s="130">
        <v>40</v>
      </c>
      <c r="V223" s="130">
        <f>T223*85%</f>
        <v>935680</v>
      </c>
      <c r="W223" s="130">
        <f t="shared" si="25"/>
        <v>165120</v>
      </c>
      <c r="X223" s="130">
        <f t="shared" si="26"/>
        <v>260150</v>
      </c>
      <c r="Y223" s="130">
        <v>0</v>
      </c>
      <c r="Z223" s="130">
        <v>50</v>
      </c>
      <c r="AA223" s="130">
        <v>0</v>
      </c>
      <c r="AB223" s="130">
        <v>0</v>
      </c>
    </row>
    <row r="224" spans="1:28" s="127" customFormat="1" ht="27" customHeight="1" x14ac:dyDescent="0.3">
      <c r="A224" s="129">
        <v>215</v>
      </c>
      <c r="B224" s="129" t="s">
        <v>14</v>
      </c>
      <c r="C224" s="130">
        <v>6001</v>
      </c>
      <c r="D224" s="130">
        <v>286</v>
      </c>
      <c r="E224" s="130" t="s">
        <v>1447</v>
      </c>
      <c r="F224" s="130">
        <v>1</v>
      </c>
      <c r="G224" s="130">
        <v>5</v>
      </c>
      <c r="H224" s="130">
        <v>1</v>
      </c>
      <c r="I224" s="130">
        <v>41</v>
      </c>
      <c r="J224" s="130">
        <f t="shared" si="22"/>
        <v>2141</v>
      </c>
      <c r="K224" s="130">
        <v>75</v>
      </c>
      <c r="L224" s="130">
        <f t="shared" si="23"/>
        <v>160575</v>
      </c>
      <c r="M224" s="130">
        <v>1</v>
      </c>
      <c r="N224" s="130"/>
      <c r="O224" s="130"/>
      <c r="P224" s="130"/>
      <c r="Q224" s="130"/>
      <c r="R224" s="130"/>
      <c r="S224" s="130"/>
      <c r="T224" s="130">
        <f t="shared" si="24"/>
        <v>0</v>
      </c>
      <c r="U224" s="130"/>
      <c r="V224" s="130"/>
      <c r="W224" s="130">
        <f t="shared" si="25"/>
        <v>0</v>
      </c>
      <c r="X224" s="130">
        <f t="shared" si="26"/>
        <v>160575</v>
      </c>
      <c r="Y224" s="130">
        <v>0</v>
      </c>
      <c r="Z224" s="130">
        <v>50</v>
      </c>
      <c r="AA224" s="130">
        <v>0</v>
      </c>
      <c r="AB224" s="130">
        <v>0</v>
      </c>
    </row>
    <row r="225" spans="1:28" s="127" customFormat="1" ht="27" customHeight="1" x14ac:dyDescent="0.3">
      <c r="A225" s="129">
        <v>216</v>
      </c>
      <c r="B225" s="129" t="s">
        <v>14</v>
      </c>
      <c r="C225" s="130">
        <v>4326</v>
      </c>
      <c r="D225" s="130">
        <v>106</v>
      </c>
      <c r="E225" s="130" t="s">
        <v>1447</v>
      </c>
      <c r="F225" s="130">
        <v>1</v>
      </c>
      <c r="G225" s="130">
        <v>4</v>
      </c>
      <c r="H225" s="130"/>
      <c r="I225" s="130">
        <v>95</v>
      </c>
      <c r="J225" s="130">
        <f t="shared" si="22"/>
        <v>1695</v>
      </c>
      <c r="K225" s="130">
        <v>100</v>
      </c>
      <c r="L225" s="130">
        <f t="shared" si="23"/>
        <v>169500</v>
      </c>
      <c r="M225" s="130">
        <v>1</v>
      </c>
      <c r="N225" s="130"/>
      <c r="O225" s="130"/>
      <c r="P225" s="130"/>
      <c r="Q225" s="130"/>
      <c r="R225" s="130"/>
      <c r="S225" s="130"/>
      <c r="T225" s="130">
        <f t="shared" si="24"/>
        <v>0</v>
      </c>
      <c r="U225" s="130"/>
      <c r="V225" s="130"/>
      <c r="W225" s="130">
        <f t="shared" si="25"/>
        <v>0</v>
      </c>
      <c r="X225" s="130">
        <f t="shared" si="26"/>
        <v>169500</v>
      </c>
      <c r="Y225" s="130">
        <v>0</v>
      </c>
      <c r="Z225" s="130">
        <v>50</v>
      </c>
      <c r="AA225" s="130">
        <v>0</v>
      </c>
      <c r="AB225" s="130">
        <v>0</v>
      </c>
    </row>
    <row r="226" spans="1:28" s="127" customFormat="1" ht="27" customHeight="1" x14ac:dyDescent="0.3">
      <c r="A226" s="129">
        <v>217</v>
      </c>
      <c r="B226" s="129" t="s">
        <v>14</v>
      </c>
      <c r="C226" s="130"/>
      <c r="D226" s="130">
        <v>23</v>
      </c>
      <c r="E226" s="130" t="s">
        <v>1447</v>
      </c>
      <c r="F226" s="130">
        <v>1</v>
      </c>
      <c r="G226" s="130"/>
      <c r="H226" s="130"/>
      <c r="I226" s="130">
        <v>63</v>
      </c>
      <c r="J226" s="130">
        <f t="shared" si="22"/>
        <v>63</v>
      </c>
      <c r="K226" s="130">
        <v>430</v>
      </c>
      <c r="L226" s="130">
        <f t="shared" si="23"/>
        <v>27090</v>
      </c>
      <c r="M226" s="130">
        <v>1</v>
      </c>
      <c r="N226" s="130"/>
      <c r="O226" s="130"/>
      <c r="P226" s="130"/>
      <c r="Q226" s="130"/>
      <c r="R226" s="130"/>
      <c r="S226" s="130"/>
      <c r="T226" s="130">
        <f t="shared" si="24"/>
        <v>0</v>
      </c>
      <c r="U226" s="130"/>
      <c r="V226" s="130"/>
      <c r="W226" s="130">
        <f t="shared" si="25"/>
        <v>0</v>
      </c>
      <c r="X226" s="130">
        <f t="shared" si="26"/>
        <v>27090</v>
      </c>
      <c r="Y226" s="130">
        <v>0</v>
      </c>
      <c r="Z226" s="130">
        <v>50</v>
      </c>
      <c r="AA226" s="130">
        <v>0</v>
      </c>
      <c r="AB226" s="130">
        <v>0</v>
      </c>
    </row>
    <row r="227" spans="1:28" s="127" customFormat="1" ht="27" customHeight="1" x14ac:dyDescent="0.3">
      <c r="A227" s="129">
        <v>218</v>
      </c>
      <c r="B227" s="129" t="s">
        <v>24</v>
      </c>
      <c r="C227" s="130"/>
      <c r="D227" s="130"/>
      <c r="E227" s="130" t="s">
        <v>1447</v>
      </c>
      <c r="F227" s="130">
        <v>1</v>
      </c>
      <c r="G227" s="130">
        <v>6</v>
      </c>
      <c r="H227" s="130"/>
      <c r="I227" s="130"/>
      <c r="J227" s="130">
        <f t="shared" si="22"/>
        <v>2400</v>
      </c>
      <c r="K227" s="130">
        <v>75</v>
      </c>
      <c r="L227" s="130">
        <f t="shared" si="23"/>
        <v>180000</v>
      </c>
      <c r="M227" s="130">
        <v>1</v>
      </c>
      <c r="N227" s="130"/>
      <c r="O227" s="130"/>
      <c r="P227" s="130"/>
      <c r="Q227" s="130"/>
      <c r="R227" s="130"/>
      <c r="S227" s="130"/>
      <c r="T227" s="130">
        <f t="shared" si="24"/>
        <v>0</v>
      </c>
      <c r="U227" s="130"/>
      <c r="V227" s="130"/>
      <c r="W227" s="130">
        <f t="shared" si="25"/>
        <v>0</v>
      </c>
      <c r="X227" s="130">
        <f t="shared" si="26"/>
        <v>180000</v>
      </c>
      <c r="Y227" s="130">
        <v>0</v>
      </c>
      <c r="Z227" s="130">
        <v>0</v>
      </c>
      <c r="AA227" s="130">
        <v>180000</v>
      </c>
      <c r="AB227" s="130">
        <v>0.01</v>
      </c>
    </row>
    <row r="228" spans="1:28" s="127" customFormat="1" ht="27" customHeight="1" x14ac:dyDescent="0.3">
      <c r="A228" s="129">
        <v>219</v>
      </c>
      <c r="B228" s="129" t="s">
        <v>24</v>
      </c>
      <c r="C228" s="130"/>
      <c r="D228" s="130"/>
      <c r="E228" s="130" t="s">
        <v>1447</v>
      </c>
      <c r="F228" s="130">
        <v>1</v>
      </c>
      <c r="G228" s="130">
        <v>4</v>
      </c>
      <c r="H228" s="130"/>
      <c r="I228" s="130"/>
      <c r="J228" s="130">
        <f t="shared" si="22"/>
        <v>1600</v>
      </c>
      <c r="K228" s="130">
        <v>75</v>
      </c>
      <c r="L228" s="130">
        <f t="shared" si="23"/>
        <v>120000</v>
      </c>
      <c r="M228" s="130">
        <v>1</v>
      </c>
      <c r="N228" s="130"/>
      <c r="O228" s="130"/>
      <c r="P228" s="130"/>
      <c r="Q228" s="130"/>
      <c r="R228" s="130"/>
      <c r="S228" s="130"/>
      <c r="T228" s="130">
        <f t="shared" si="24"/>
        <v>0</v>
      </c>
      <c r="U228" s="130"/>
      <c r="V228" s="130"/>
      <c r="W228" s="130">
        <f t="shared" si="25"/>
        <v>0</v>
      </c>
      <c r="X228" s="130">
        <f t="shared" si="26"/>
        <v>120000</v>
      </c>
      <c r="Y228" s="130">
        <v>0</v>
      </c>
      <c r="Z228" s="130">
        <v>0</v>
      </c>
      <c r="AA228" s="130">
        <v>120000</v>
      </c>
      <c r="AB228" s="130">
        <v>0.01</v>
      </c>
    </row>
    <row r="229" spans="1:28" s="127" customFormat="1" ht="27" customHeight="1" x14ac:dyDescent="0.3">
      <c r="A229" s="129">
        <v>220</v>
      </c>
      <c r="B229" s="129" t="s">
        <v>14</v>
      </c>
      <c r="C229" s="130">
        <v>262</v>
      </c>
      <c r="D229" s="130">
        <v>50</v>
      </c>
      <c r="E229" s="130" t="s">
        <v>1448</v>
      </c>
      <c r="F229" s="130">
        <v>2</v>
      </c>
      <c r="G229" s="130"/>
      <c r="H229" s="130">
        <v>1</v>
      </c>
      <c r="I229" s="130">
        <v>77</v>
      </c>
      <c r="J229" s="130">
        <f t="shared" si="22"/>
        <v>177</v>
      </c>
      <c r="K229" s="130">
        <v>430</v>
      </c>
      <c r="L229" s="130">
        <f t="shared" si="23"/>
        <v>76110</v>
      </c>
      <c r="M229" s="130">
        <v>2</v>
      </c>
      <c r="N229" s="130" t="s">
        <v>27</v>
      </c>
      <c r="O229" s="130" t="s">
        <v>16</v>
      </c>
      <c r="P229" s="130">
        <v>2</v>
      </c>
      <c r="Q229" s="130">
        <v>210</v>
      </c>
      <c r="R229" s="130"/>
      <c r="S229" s="130">
        <v>6400</v>
      </c>
      <c r="T229" s="130">
        <f t="shared" si="24"/>
        <v>1344000</v>
      </c>
      <c r="U229" s="130">
        <v>30</v>
      </c>
      <c r="V229" s="130">
        <f>T229*85%</f>
        <v>1142400</v>
      </c>
      <c r="W229" s="130">
        <f t="shared" si="25"/>
        <v>201600</v>
      </c>
      <c r="X229" s="130">
        <f t="shared" si="26"/>
        <v>277710</v>
      </c>
      <c r="Y229" s="130">
        <v>0</v>
      </c>
      <c r="Z229" s="130">
        <v>50</v>
      </c>
      <c r="AA229" s="130">
        <v>0</v>
      </c>
      <c r="AB229" s="130">
        <v>0</v>
      </c>
    </row>
    <row r="230" spans="1:28" s="127" customFormat="1" ht="27" customHeight="1" x14ac:dyDescent="0.3">
      <c r="A230" s="129">
        <v>221</v>
      </c>
      <c r="B230" s="129" t="s">
        <v>14</v>
      </c>
      <c r="C230" s="130">
        <v>2520</v>
      </c>
      <c r="D230" s="130">
        <v>23</v>
      </c>
      <c r="E230" s="130" t="s">
        <v>1448</v>
      </c>
      <c r="F230" s="130">
        <v>1</v>
      </c>
      <c r="G230" s="130">
        <v>15</v>
      </c>
      <c r="H230" s="130">
        <v>3</v>
      </c>
      <c r="I230" s="130">
        <v>68</v>
      </c>
      <c r="J230" s="130">
        <f t="shared" si="22"/>
        <v>6368</v>
      </c>
      <c r="K230" s="130">
        <v>75</v>
      </c>
      <c r="L230" s="130">
        <f t="shared" si="23"/>
        <v>477600</v>
      </c>
      <c r="M230" s="130">
        <v>1</v>
      </c>
      <c r="N230" s="130"/>
      <c r="O230" s="130"/>
      <c r="P230" s="130"/>
      <c r="Q230" s="130"/>
      <c r="R230" s="130"/>
      <c r="S230" s="130"/>
      <c r="T230" s="130">
        <f t="shared" si="24"/>
        <v>0</v>
      </c>
      <c r="U230" s="130"/>
      <c r="V230" s="130"/>
      <c r="W230" s="130">
        <f t="shared" si="25"/>
        <v>0</v>
      </c>
      <c r="X230" s="130">
        <f t="shared" si="26"/>
        <v>477600</v>
      </c>
      <c r="Y230" s="130">
        <v>0</v>
      </c>
      <c r="Z230" s="130">
        <v>50</v>
      </c>
      <c r="AA230" s="130">
        <v>0</v>
      </c>
      <c r="AB230" s="130">
        <v>0</v>
      </c>
    </row>
    <row r="231" spans="1:28" s="127" customFormat="1" ht="27" customHeight="1" x14ac:dyDescent="0.3">
      <c r="A231" s="129">
        <v>222</v>
      </c>
      <c r="B231" s="129" t="s">
        <v>14</v>
      </c>
      <c r="C231" s="130">
        <v>2519</v>
      </c>
      <c r="D231" s="130">
        <v>22</v>
      </c>
      <c r="E231" s="130" t="s">
        <v>1448</v>
      </c>
      <c r="F231" s="130">
        <v>1</v>
      </c>
      <c r="G231" s="130">
        <v>15</v>
      </c>
      <c r="H231" s="130">
        <v>2</v>
      </c>
      <c r="I231" s="130">
        <v>44</v>
      </c>
      <c r="J231" s="130">
        <f t="shared" si="22"/>
        <v>6244</v>
      </c>
      <c r="K231" s="130">
        <v>75</v>
      </c>
      <c r="L231" s="130">
        <f t="shared" si="23"/>
        <v>468300</v>
      </c>
      <c r="M231" s="130">
        <v>1</v>
      </c>
      <c r="N231" s="130"/>
      <c r="O231" s="130"/>
      <c r="P231" s="130"/>
      <c r="Q231" s="130"/>
      <c r="R231" s="130"/>
      <c r="S231" s="130"/>
      <c r="T231" s="130">
        <f t="shared" si="24"/>
        <v>0</v>
      </c>
      <c r="U231" s="130"/>
      <c r="V231" s="130"/>
      <c r="W231" s="130">
        <f t="shared" si="25"/>
        <v>0</v>
      </c>
      <c r="X231" s="130">
        <f t="shared" si="26"/>
        <v>468300</v>
      </c>
      <c r="Y231" s="130">
        <v>0</v>
      </c>
      <c r="Z231" s="130">
        <v>50</v>
      </c>
      <c r="AA231" s="130">
        <v>0</v>
      </c>
      <c r="AB231" s="130">
        <v>0</v>
      </c>
    </row>
    <row r="232" spans="1:28" s="127" customFormat="1" ht="27" customHeight="1" x14ac:dyDescent="0.3">
      <c r="A232" s="129">
        <v>223</v>
      </c>
      <c r="B232" s="129" t="s">
        <v>14</v>
      </c>
      <c r="C232" s="130">
        <v>1578</v>
      </c>
      <c r="D232" s="130">
        <v>446</v>
      </c>
      <c r="E232" s="130" t="s">
        <v>1448</v>
      </c>
      <c r="F232" s="130">
        <v>1</v>
      </c>
      <c r="G232" s="130">
        <v>18</v>
      </c>
      <c r="H232" s="130">
        <v>3</v>
      </c>
      <c r="I232" s="130">
        <v>23</v>
      </c>
      <c r="J232" s="130">
        <f t="shared" si="22"/>
        <v>7523</v>
      </c>
      <c r="K232" s="130">
        <v>75</v>
      </c>
      <c r="L232" s="130">
        <f t="shared" si="23"/>
        <v>564225</v>
      </c>
      <c r="M232" s="130">
        <v>1</v>
      </c>
      <c r="N232" s="130"/>
      <c r="O232" s="130"/>
      <c r="P232" s="130"/>
      <c r="Q232" s="130"/>
      <c r="R232" s="130"/>
      <c r="S232" s="130"/>
      <c r="T232" s="130">
        <f t="shared" si="24"/>
        <v>0</v>
      </c>
      <c r="U232" s="130"/>
      <c r="V232" s="130"/>
      <c r="W232" s="130">
        <f t="shared" si="25"/>
        <v>0</v>
      </c>
      <c r="X232" s="130">
        <f t="shared" si="26"/>
        <v>564225</v>
      </c>
      <c r="Y232" s="130">
        <v>0</v>
      </c>
      <c r="Z232" s="130">
        <v>50</v>
      </c>
      <c r="AA232" s="130">
        <v>0</v>
      </c>
      <c r="AB232" s="130">
        <v>0</v>
      </c>
    </row>
    <row r="233" spans="1:28" s="127" customFormat="1" ht="27" customHeight="1" x14ac:dyDescent="0.3">
      <c r="A233" s="129">
        <v>224</v>
      </c>
      <c r="B233" s="129" t="s">
        <v>14</v>
      </c>
      <c r="C233" s="130">
        <v>3068</v>
      </c>
      <c r="D233" s="130">
        <v>33</v>
      </c>
      <c r="E233" s="130" t="s">
        <v>1448</v>
      </c>
      <c r="F233" s="130">
        <v>1</v>
      </c>
      <c r="G233" s="130">
        <v>2</v>
      </c>
      <c r="H233" s="130">
        <v>1</v>
      </c>
      <c r="I233" s="130">
        <v>17</v>
      </c>
      <c r="J233" s="130">
        <f t="shared" si="22"/>
        <v>917</v>
      </c>
      <c r="K233" s="130">
        <v>310</v>
      </c>
      <c r="L233" s="130">
        <f t="shared" si="23"/>
        <v>284270</v>
      </c>
      <c r="M233" s="130">
        <v>1</v>
      </c>
      <c r="N233" s="130"/>
      <c r="O233" s="130"/>
      <c r="P233" s="130"/>
      <c r="Q233" s="130"/>
      <c r="R233" s="130"/>
      <c r="S233" s="130"/>
      <c r="T233" s="130">
        <f t="shared" si="24"/>
        <v>0</v>
      </c>
      <c r="U233" s="130"/>
      <c r="V233" s="130"/>
      <c r="W233" s="130">
        <f t="shared" si="25"/>
        <v>0</v>
      </c>
      <c r="X233" s="130">
        <f t="shared" si="26"/>
        <v>284270</v>
      </c>
      <c r="Y233" s="130">
        <v>0</v>
      </c>
      <c r="Z233" s="130">
        <v>50</v>
      </c>
      <c r="AA233" s="130">
        <v>0</v>
      </c>
      <c r="AB233" s="130">
        <v>0</v>
      </c>
    </row>
    <row r="234" spans="1:28" s="127" customFormat="1" ht="27" customHeight="1" x14ac:dyDescent="0.3">
      <c r="A234" s="129">
        <v>225</v>
      </c>
      <c r="B234" s="129" t="s">
        <v>14</v>
      </c>
      <c r="C234" s="130"/>
      <c r="D234" s="130">
        <v>34</v>
      </c>
      <c r="E234" s="130" t="s">
        <v>1448</v>
      </c>
      <c r="F234" s="130">
        <v>1</v>
      </c>
      <c r="G234" s="130">
        <v>2</v>
      </c>
      <c r="H234" s="130">
        <v>3</v>
      </c>
      <c r="I234" s="130">
        <v>25</v>
      </c>
      <c r="J234" s="130">
        <f t="shared" si="22"/>
        <v>1125</v>
      </c>
      <c r="K234" s="130">
        <v>310</v>
      </c>
      <c r="L234" s="130">
        <f t="shared" si="23"/>
        <v>348750</v>
      </c>
      <c r="M234" s="130">
        <v>1</v>
      </c>
      <c r="N234" s="130"/>
      <c r="O234" s="130"/>
      <c r="P234" s="130"/>
      <c r="Q234" s="130"/>
      <c r="R234" s="130"/>
      <c r="S234" s="130"/>
      <c r="T234" s="130">
        <f t="shared" si="24"/>
        <v>0</v>
      </c>
      <c r="U234" s="130"/>
      <c r="V234" s="130"/>
      <c r="W234" s="130">
        <f t="shared" si="25"/>
        <v>0</v>
      </c>
      <c r="X234" s="130">
        <f t="shared" si="26"/>
        <v>348750</v>
      </c>
      <c r="Y234" s="130">
        <v>0</v>
      </c>
      <c r="Z234" s="130">
        <v>50</v>
      </c>
      <c r="AA234" s="130">
        <v>0</v>
      </c>
      <c r="AB234" s="130">
        <v>0</v>
      </c>
    </row>
    <row r="235" spans="1:28" s="127" customFormat="1" ht="27" customHeight="1" x14ac:dyDescent="0.3">
      <c r="A235" s="129">
        <v>226</v>
      </c>
      <c r="B235" s="129" t="s">
        <v>14</v>
      </c>
      <c r="C235" s="130">
        <v>3573</v>
      </c>
      <c r="D235" s="130">
        <v>28</v>
      </c>
      <c r="E235" s="130" t="s">
        <v>1448</v>
      </c>
      <c r="F235" s="130">
        <v>1</v>
      </c>
      <c r="G235" s="130">
        <v>17</v>
      </c>
      <c r="H235" s="130">
        <v>2</v>
      </c>
      <c r="I235" s="130">
        <v>71</v>
      </c>
      <c r="J235" s="130">
        <f t="shared" si="22"/>
        <v>7071</v>
      </c>
      <c r="K235" s="130">
        <v>100</v>
      </c>
      <c r="L235" s="130">
        <f t="shared" si="23"/>
        <v>707100</v>
      </c>
      <c r="M235" s="130">
        <v>1</v>
      </c>
      <c r="N235" s="130"/>
      <c r="O235" s="130"/>
      <c r="P235" s="130"/>
      <c r="Q235" s="130"/>
      <c r="R235" s="130"/>
      <c r="S235" s="130"/>
      <c r="T235" s="130">
        <f t="shared" si="24"/>
        <v>0</v>
      </c>
      <c r="U235" s="130"/>
      <c r="V235" s="130"/>
      <c r="W235" s="130">
        <f t="shared" si="25"/>
        <v>0</v>
      </c>
      <c r="X235" s="130">
        <f t="shared" si="26"/>
        <v>707100</v>
      </c>
      <c r="Y235" s="130">
        <v>0</v>
      </c>
      <c r="Z235" s="130">
        <v>50</v>
      </c>
      <c r="AA235" s="130">
        <v>0</v>
      </c>
      <c r="AB235" s="130">
        <v>0</v>
      </c>
    </row>
    <row r="236" spans="1:28" s="127" customFormat="1" ht="27" customHeight="1" x14ac:dyDescent="0.3">
      <c r="A236" s="129">
        <v>227</v>
      </c>
      <c r="B236" s="129" t="s">
        <v>14</v>
      </c>
      <c r="C236" s="130">
        <v>4227</v>
      </c>
      <c r="D236" s="130">
        <v>159</v>
      </c>
      <c r="E236" s="130" t="s">
        <v>1448</v>
      </c>
      <c r="F236" s="130">
        <v>1</v>
      </c>
      <c r="G236" s="130"/>
      <c r="H236" s="130"/>
      <c r="I236" s="130">
        <v>62</v>
      </c>
      <c r="J236" s="130">
        <f t="shared" si="22"/>
        <v>62</v>
      </c>
      <c r="K236" s="130">
        <v>75</v>
      </c>
      <c r="L236" s="130">
        <f t="shared" si="23"/>
        <v>4650</v>
      </c>
      <c r="M236" s="130">
        <v>1</v>
      </c>
      <c r="N236" s="130"/>
      <c r="O236" s="130"/>
      <c r="P236" s="130"/>
      <c r="Q236" s="130"/>
      <c r="R236" s="130"/>
      <c r="S236" s="130"/>
      <c r="T236" s="130">
        <f t="shared" si="24"/>
        <v>0</v>
      </c>
      <c r="U236" s="130"/>
      <c r="V236" s="130"/>
      <c r="W236" s="130">
        <f t="shared" si="25"/>
        <v>0</v>
      </c>
      <c r="X236" s="130">
        <f t="shared" si="26"/>
        <v>4650</v>
      </c>
      <c r="Y236" s="130">
        <v>0</v>
      </c>
      <c r="Z236" s="130">
        <v>50</v>
      </c>
      <c r="AA236" s="130">
        <v>0</v>
      </c>
      <c r="AB236" s="130">
        <v>0</v>
      </c>
    </row>
    <row r="237" spans="1:28" s="127" customFormat="1" ht="27" customHeight="1" x14ac:dyDescent="0.3">
      <c r="A237" s="129">
        <v>228</v>
      </c>
      <c r="B237" s="129" t="s">
        <v>14</v>
      </c>
      <c r="C237" s="130">
        <v>778</v>
      </c>
      <c r="D237" s="130">
        <v>5</v>
      </c>
      <c r="E237" s="130" t="s">
        <v>1448</v>
      </c>
      <c r="F237" s="130">
        <v>1</v>
      </c>
      <c r="G237" s="130"/>
      <c r="H237" s="130">
        <v>1</v>
      </c>
      <c r="I237" s="130">
        <v>5</v>
      </c>
      <c r="J237" s="130">
        <f t="shared" si="22"/>
        <v>105</v>
      </c>
      <c r="K237" s="130">
        <v>75</v>
      </c>
      <c r="L237" s="130">
        <f t="shared" si="23"/>
        <v>7875</v>
      </c>
      <c r="M237" s="130">
        <v>1</v>
      </c>
      <c r="N237" s="130"/>
      <c r="O237" s="130"/>
      <c r="P237" s="130"/>
      <c r="Q237" s="130"/>
      <c r="R237" s="130"/>
      <c r="S237" s="130"/>
      <c r="T237" s="130">
        <f t="shared" si="24"/>
        <v>0</v>
      </c>
      <c r="U237" s="130"/>
      <c r="V237" s="130"/>
      <c r="W237" s="130">
        <f t="shared" si="25"/>
        <v>0</v>
      </c>
      <c r="X237" s="130">
        <f t="shared" si="26"/>
        <v>7875</v>
      </c>
      <c r="Y237" s="130">
        <v>0</v>
      </c>
      <c r="Z237" s="130">
        <v>50</v>
      </c>
      <c r="AA237" s="130">
        <v>0</v>
      </c>
      <c r="AB237" s="130">
        <v>0</v>
      </c>
    </row>
    <row r="238" spans="1:28" s="127" customFormat="1" ht="27" customHeight="1" x14ac:dyDescent="0.3">
      <c r="A238" s="129">
        <v>229</v>
      </c>
      <c r="B238" s="129" t="s">
        <v>14</v>
      </c>
      <c r="C238" s="130">
        <v>2521</v>
      </c>
      <c r="D238" s="130">
        <v>24</v>
      </c>
      <c r="E238" s="130" t="s">
        <v>1448</v>
      </c>
      <c r="F238" s="130">
        <v>1</v>
      </c>
      <c r="G238" s="130">
        <v>15</v>
      </c>
      <c r="H238" s="130">
        <v>3</v>
      </c>
      <c r="I238" s="130">
        <v>90</v>
      </c>
      <c r="J238" s="130">
        <f t="shared" si="22"/>
        <v>6390</v>
      </c>
      <c r="K238" s="130">
        <v>75</v>
      </c>
      <c r="L238" s="130">
        <f t="shared" si="23"/>
        <v>479250</v>
      </c>
      <c r="M238" s="130">
        <v>1</v>
      </c>
      <c r="N238" s="130"/>
      <c r="O238" s="130"/>
      <c r="P238" s="130"/>
      <c r="Q238" s="130"/>
      <c r="R238" s="130"/>
      <c r="S238" s="130"/>
      <c r="T238" s="130">
        <f t="shared" si="24"/>
        <v>0</v>
      </c>
      <c r="U238" s="130"/>
      <c r="V238" s="130"/>
      <c r="W238" s="130">
        <f t="shared" si="25"/>
        <v>0</v>
      </c>
      <c r="X238" s="130">
        <f t="shared" si="26"/>
        <v>479250</v>
      </c>
      <c r="Y238" s="130">
        <v>0</v>
      </c>
      <c r="Z238" s="130">
        <v>50</v>
      </c>
      <c r="AA238" s="130">
        <v>0</v>
      </c>
      <c r="AB238" s="130">
        <v>0</v>
      </c>
    </row>
    <row r="239" spans="1:28" s="127" customFormat="1" ht="27" customHeight="1" x14ac:dyDescent="0.3">
      <c r="A239" s="129">
        <v>230</v>
      </c>
      <c r="B239" s="129" t="s">
        <v>14</v>
      </c>
      <c r="C239" s="130">
        <v>251</v>
      </c>
      <c r="D239" s="130">
        <v>37</v>
      </c>
      <c r="E239" s="130" t="s">
        <v>1449</v>
      </c>
      <c r="F239" s="130">
        <v>2</v>
      </c>
      <c r="G239" s="130"/>
      <c r="H239" s="130"/>
      <c r="I239" s="130">
        <v>54</v>
      </c>
      <c r="J239" s="130">
        <f t="shared" si="22"/>
        <v>54</v>
      </c>
      <c r="K239" s="130">
        <v>430</v>
      </c>
      <c r="L239" s="130">
        <f t="shared" si="23"/>
        <v>23220</v>
      </c>
      <c r="M239" s="130">
        <v>2</v>
      </c>
      <c r="N239" s="130" t="s">
        <v>27</v>
      </c>
      <c r="O239" s="130" t="s">
        <v>16</v>
      </c>
      <c r="P239" s="130">
        <v>2</v>
      </c>
      <c r="Q239" s="130">
        <v>156</v>
      </c>
      <c r="R239" s="130"/>
      <c r="S239" s="130">
        <v>6400</v>
      </c>
      <c r="T239" s="130">
        <f t="shared" si="24"/>
        <v>998400</v>
      </c>
      <c r="U239" s="130">
        <v>10</v>
      </c>
      <c r="V239" s="130">
        <f>T239*30%</f>
        <v>299520</v>
      </c>
      <c r="W239" s="130">
        <f t="shared" si="25"/>
        <v>698880</v>
      </c>
      <c r="X239" s="130">
        <f t="shared" si="26"/>
        <v>722100</v>
      </c>
      <c r="Y239" s="130">
        <v>0</v>
      </c>
      <c r="Z239" s="130">
        <v>50</v>
      </c>
      <c r="AA239" s="130">
        <v>0</v>
      </c>
      <c r="AB239" s="130">
        <v>0</v>
      </c>
    </row>
    <row r="240" spans="1:28" s="127" customFormat="1" ht="27" customHeight="1" x14ac:dyDescent="0.3">
      <c r="A240" s="129">
        <v>231</v>
      </c>
      <c r="B240" s="129" t="s">
        <v>14</v>
      </c>
      <c r="C240" s="130">
        <v>4127</v>
      </c>
      <c r="D240" s="130">
        <v>100</v>
      </c>
      <c r="E240" s="130" t="s">
        <v>1449</v>
      </c>
      <c r="F240" s="130">
        <v>1</v>
      </c>
      <c r="G240" s="130"/>
      <c r="H240" s="130">
        <v>2</v>
      </c>
      <c r="I240" s="130">
        <v>82</v>
      </c>
      <c r="J240" s="130">
        <f t="shared" si="22"/>
        <v>282</v>
      </c>
      <c r="K240" s="130">
        <v>75</v>
      </c>
      <c r="L240" s="130">
        <f t="shared" si="23"/>
        <v>21150</v>
      </c>
      <c r="M240" s="130">
        <v>1</v>
      </c>
      <c r="N240" s="130"/>
      <c r="O240" s="130"/>
      <c r="P240" s="130"/>
      <c r="Q240" s="130"/>
      <c r="R240" s="130"/>
      <c r="S240" s="130"/>
      <c r="T240" s="130">
        <f t="shared" si="24"/>
        <v>0</v>
      </c>
      <c r="U240" s="130"/>
      <c r="V240" s="130"/>
      <c r="W240" s="130">
        <f t="shared" si="25"/>
        <v>0</v>
      </c>
      <c r="X240" s="130">
        <f t="shared" si="26"/>
        <v>21150</v>
      </c>
      <c r="Y240" s="130">
        <v>0</v>
      </c>
      <c r="Z240" s="130">
        <v>50</v>
      </c>
      <c r="AA240" s="130">
        <v>0</v>
      </c>
      <c r="AB240" s="130">
        <v>0</v>
      </c>
    </row>
    <row r="241" spans="1:28" s="127" customFormat="1" ht="27" customHeight="1" x14ac:dyDescent="0.3">
      <c r="A241" s="129">
        <v>232</v>
      </c>
      <c r="B241" s="129" t="s">
        <v>14</v>
      </c>
      <c r="C241" s="130">
        <v>3586</v>
      </c>
      <c r="D241" s="130">
        <v>522</v>
      </c>
      <c r="E241" s="130" t="s">
        <v>1449</v>
      </c>
      <c r="F241" s="130">
        <v>1</v>
      </c>
      <c r="G241" s="130">
        <v>11</v>
      </c>
      <c r="H241" s="130">
        <v>2</v>
      </c>
      <c r="I241" s="130">
        <v>76</v>
      </c>
      <c r="J241" s="130">
        <f t="shared" si="22"/>
        <v>4676</v>
      </c>
      <c r="K241" s="130">
        <v>200</v>
      </c>
      <c r="L241" s="130">
        <f t="shared" si="23"/>
        <v>935200</v>
      </c>
      <c r="M241" s="130">
        <v>1</v>
      </c>
      <c r="N241" s="130"/>
      <c r="O241" s="130"/>
      <c r="P241" s="130"/>
      <c r="Q241" s="130"/>
      <c r="R241" s="130"/>
      <c r="S241" s="130"/>
      <c r="T241" s="130">
        <f t="shared" si="24"/>
        <v>0</v>
      </c>
      <c r="U241" s="130"/>
      <c r="V241" s="130"/>
      <c r="W241" s="130">
        <f t="shared" si="25"/>
        <v>0</v>
      </c>
      <c r="X241" s="130">
        <f t="shared" si="26"/>
        <v>935200</v>
      </c>
      <c r="Y241" s="130">
        <v>0</v>
      </c>
      <c r="Z241" s="130">
        <v>50</v>
      </c>
      <c r="AA241" s="130">
        <v>0</v>
      </c>
      <c r="AB241" s="130">
        <v>0</v>
      </c>
    </row>
    <row r="242" spans="1:28" s="127" customFormat="1" ht="27" customHeight="1" x14ac:dyDescent="0.3">
      <c r="A242" s="129">
        <v>233</v>
      </c>
      <c r="B242" s="129" t="s">
        <v>14</v>
      </c>
      <c r="C242" s="130">
        <v>2830</v>
      </c>
      <c r="D242" s="130">
        <v>341</v>
      </c>
      <c r="E242" s="130" t="s">
        <v>1449</v>
      </c>
      <c r="F242" s="130">
        <v>1</v>
      </c>
      <c r="G242" s="130">
        <v>10</v>
      </c>
      <c r="H242" s="130">
        <v>3</v>
      </c>
      <c r="I242" s="130">
        <v>82</v>
      </c>
      <c r="J242" s="130">
        <f t="shared" si="22"/>
        <v>4382</v>
      </c>
      <c r="K242" s="130">
        <v>180</v>
      </c>
      <c r="L242" s="130">
        <f t="shared" si="23"/>
        <v>788760</v>
      </c>
      <c r="M242" s="130">
        <v>1</v>
      </c>
      <c r="N242" s="130"/>
      <c r="O242" s="130"/>
      <c r="P242" s="130"/>
      <c r="Q242" s="130"/>
      <c r="R242" s="130"/>
      <c r="S242" s="130"/>
      <c r="T242" s="130">
        <f t="shared" si="24"/>
        <v>0</v>
      </c>
      <c r="U242" s="130"/>
      <c r="V242" s="130"/>
      <c r="W242" s="130">
        <f t="shared" si="25"/>
        <v>0</v>
      </c>
      <c r="X242" s="130">
        <f t="shared" si="26"/>
        <v>788760</v>
      </c>
      <c r="Y242" s="130">
        <v>0</v>
      </c>
      <c r="Z242" s="130">
        <v>50</v>
      </c>
      <c r="AA242" s="130">
        <v>0</v>
      </c>
      <c r="AB242" s="130">
        <v>0</v>
      </c>
    </row>
    <row r="243" spans="1:28" s="127" customFormat="1" ht="27" customHeight="1" x14ac:dyDescent="0.3">
      <c r="A243" s="129">
        <v>234</v>
      </c>
      <c r="B243" s="129" t="s">
        <v>14</v>
      </c>
      <c r="C243" s="130">
        <v>265</v>
      </c>
      <c r="D243" s="130">
        <v>53</v>
      </c>
      <c r="E243" s="130" t="s">
        <v>1450</v>
      </c>
      <c r="F243" s="130">
        <v>2</v>
      </c>
      <c r="G243" s="130"/>
      <c r="H243" s="130"/>
      <c r="I243" s="130">
        <v>90</v>
      </c>
      <c r="J243" s="130">
        <f t="shared" si="22"/>
        <v>90</v>
      </c>
      <c r="K243" s="130">
        <v>430</v>
      </c>
      <c r="L243" s="130">
        <f t="shared" si="23"/>
        <v>38700</v>
      </c>
      <c r="M243" s="130">
        <v>2</v>
      </c>
      <c r="N243" s="130" t="s">
        <v>27</v>
      </c>
      <c r="O243" s="130" t="s">
        <v>16</v>
      </c>
      <c r="P243" s="130">
        <v>2</v>
      </c>
      <c r="Q243" s="130">
        <v>135</v>
      </c>
      <c r="R243" s="130"/>
      <c r="S243" s="130">
        <v>6400</v>
      </c>
      <c r="T243" s="130">
        <f t="shared" si="24"/>
        <v>864000</v>
      </c>
      <c r="U243" s="130">
        <v>30</v>
      </c>
      <c r="V243" s="130">
        <f>T243*85%</f>
        <v>734400</v>
      </c>
      <c r="W243" s="130">
        <f t="shared" si="25"/>
        <v>129600</v>
      </c>
      <c r="X243" s="130">
        <f t="shared" si="26"/>
        <v>168300</v>
      </c>
      <c r="Y243" s="130">
        <v>0</v>
      </c>
      <c r="Z243" s="130">
        <v>50</v>
      </c>
      <c r="AA243" s="130">
        <v>0</v>
      </c>
      <c r="AB243" s="130">
        <v>0</v>
      </c>
    </row>
    <row r="244" spans="1:28" s="127" customFormat="1" ht="27" customHeight="1" x14ac:dyDescent="0.3">
      <c r="A244" s="129">
        <v>235</v>
      </c>
      <c r="B244" s="129" t="s">
        <v>14</v>
      </c>
      <c r="C244" s="130">
        <v>3867</v>
      </c>
      <c r="D244" s="130">
        <v>334</v>
      </c>
      <c r="E244" s="130" t="s">
        <v>1450</v>
      </c>
      <c r="F244" s="130">
        <v>1</v>
      </c>
      <c r="G244" s="130">
        <v>7</v>
      </c>
      <c r="H244" s="130">
        <v>2</v>
      </c>
      <c r="I244" s="130">
        <v>21</v>
      </c>
      <c r="J244" s="130">
        <f t="shared" si="22"/>
        <v>3021</v>
      </c>
      <c r="K244" s="130">
        <v>75</v>
      </c>
      <c r="L244" s="130">
        <f t="shared" si="23"/>
        <v>226575</v>
      </c>
      <c r="M244" s="130">
        <v>1</v>
      </c>
      <c r="N244" s="130"/>
      <c r="O244" s="130"/>
      <c r="P244" s="130"/>
      <c r="Q244" s="130"/>
      <c r="R244" s="130"/>
      <c r="S244" s="130"/>
      <c r="T244" s="130">
        <f t="shared" si="24"/>
        <v>0</v>
      </c>
      <c r="U244" s="130"/>
      <c r="V244" s="130"/>
      <c r="W244" s="130">
        <f t="shared" si="25"/>
        <v>0</v>
      </c>
      <c r="X244" s="130">
        <f t="shared" si="26"/>
        <v>226575</v>
      </c>
      <c r="Y244" s="130">
        <v>0</v>
      </c>
      <c r="Z244" s="130">
        <v>50</v>
      </c>
      <c r="AA244" s="130">
        <v>0</v>
      </c>
      <c r="AB244" s="130">
        <v>0</v>
      </c>
    </row>
    <row r="245" spans="1:28" s="127" customFormat="1" ht="27" customHeight="1" x14ac:dyDescent="0.3">
      <c r="A245" s="129">
        <v>236</v>
      </c>
      <c r="B245" s="129" t="s">
        <v>14</v>
      </c>
      <c r="C245" s="130">
        <v>5783</v>
      </c>
      <c r="D245" s="130">
        <v>38</v>
      </c>
      <c r="E245" s="130" t="s">
        <v>1450</v>
      </c>
      <c r="F245" s="130">
        <v>1</v>
      </c>
      <c r="G245" s="130">
        <v>3</v>
      </c>
      <c r="H245" s="130">
        <v>3</v>
      </c>
      <c r="I245" s="130">
        <v>22</v>
      </c>
      <c r="J245" s="130">
        <f t="shared" si="22"/>
        <v>1522</v>
      </c>
      <c r="K245" s="130">
        <v>75</v>
      </c>
      <c r="L245" s="130">
        <f t="shared" si="23"/>
        <v>114150</v>
      </c>
      <c r="M245" s="130">
        <v>1</v>
      </c>
      <c r="N245" s="130"/>
      <c r="O245" s="130"/>
      <c r="P245" s="130"/>
      <c r="Q245" s="130"/>
      <c r="R245" s="130"/>
      <c r="S245" s="130"/>
      <c r="T245" s="130">
        <f t="shared" si="24"/>
        <v>0</v>
      </c>
      <c r="U245" s="130"/>
      <c r="V245" s="130"/>
      <c r="W245" s="130">
        <f t="shared" si="25"/>
        <v>0</v>
      </c>
      <c r="X245" s="130">
        <f t="shared" si="26"/>
        <v>114150</v>
      </c>
      <c r="Y245" s="130">
        <v>0</v>
      </c>
      <c r="Z245" s="130">
        <v>50</v>
      </c>
      <c r="AA245" s="130">
        <v>0</v>
      </c>
      <c r="AB245" s="130">
        <v>0</v>
      </c>
    </row>
    <row r="246" spans="1:28" s="127" customFormat="1" ht="27" customHeight="1" x14ac:dyDescent="0.3">
      <c r="A246" s="129">
        <v>237</v>
      </c>
      <c r="B246" s="129" t="s">
        <v>14</v>
      </c>
      <c r="C246" s="130">
        <v>2546</v>
      </c>
      <c r="D246" s="130">
        <v>66</v>
      </c>
      <c r="E246" s="130" t="s">
        <v>1450</v>
      </c>
      <c r="F246" s="130">
        <v>1</v>
      </c>
      <c r="G246" s="130">
        <v>19</v>
      </c>
      <c r="H246" s="130"/>
      <c r="I246" s="130">
        <v>7</v>
      </c>
      <c r="J246" s="130">
        <f t="shared" si="22"/>
        <v>7607</v>
      </c>
      <c r="K246" s="130">
        <v>75</v>
      </c>
      <c r="L246" s="130">
        <f t="shared" si="23"/>
        <v>570525</v>
      </c>
      <c r="M246" s="130">
        <v>1</v>
      </c>
      <c r="N246" s="130"/>
      <c r="O246" s="130"/>
      <c r="P246" s="130"/>
      <c r="Q246" s="130"/>
      <c r="R246" s="130"/>
      <c r="S246" s="130"/>
      <c r="T246" s="130">
        <f t="shared" si="24"/>
        <v>0</v>
      </c>
      <c r="U246" s="130"/>
      <c r="V246" s="130"/>
      <c r="W246" s="130">
        <f t="shared" si="25"/>
        <v>0</v>
      </c>
      <c r="X246" s="130">
        <f t="shared" si="26"/>
        <v>570525</v>
      </c>
      <c r="Y246" s="130">
        <v>0</v>
      </c>
      <c r="Z246" s="130">
        <v>50</v>
      </c>
      <c r="AA246" s="130">
        <v>0</v>
      </c>
      <c r="AB246" s="130">
        <v>0</v>
      </c>
    </row>
    <row r="247" spans="1:28" s="127" customFormat="1" ht="27" customHeight="1" x14ac:dyDescent="0.3">
      <c r="A247" s="129">
        <v>238</v>
      </c>
      <c r="B247" s="129" t="s">
        <v>14</v>
      </c>
      <c r="C247" s="130">
        <v>4397</v>
      </c>
      <c r="D247" s="130">
        <v>136</v>
      </c>
      <c r="E247" s="130" t="s">
        <v>1450</v>
      </c>
      <c r="F247" s="130">
        <v>1</v>
      </c>
      <c r="G247" s="130">
        <v>10</v>
      </c>
      <c r="H247" s="130">
        <v>2</v>
      </c>
      <c r="I247" s="130">
        <v>61</v>
      </c>
      <c r="J247" s="130">
        <f t="shared" si="22"/>
        <v>4261</v>
      </c>
      <c r="K247" s="130">
        <v>75</v>
      </c>
      <c r="L247" s="130">
        <f t="shared" si="23"/>
        <v>319575</v>
      </c>
      <c r="M247" s="130">
        <v>1</v>
      </c>
      <c r="N247" s="130"/>
      <c r="O247" s="130"/>
      <c r="P247" s="130"/>
      <c r="Q247" s="130"/>
      <c r="R247" s="130"/>
      <c r="S247" s="130"/>
      <c r="T247" s="130">
        <f t="shared" si="24"/>
        <v>0</v>
      </c>
      <c r="U247" s="130"/>
      <c r="V247" s="130"/>
      <c r="W247" s="130">
        <f t="shared" si="25"/>
        <v>0</v>
      </c>
      <c r="X247" s="130">
        <f t="shared" si="26"/>
        <v>319575</v>
      </c>
      <c r="Y247" s="130">
        <v>0</v>
      </c>
      <c r="Z247" s="130">
        <v>50</v>
      </c>
      <c r="AA247" s="130">
        <v>0</v>
      </c>
      <c r="AB247" s="130">
        <v>0</v>
      </c>
    </row>
    <row r="248" spans="1:28" s="127" customFormat="1" ht="27" customHeight="1" x14ac:dyDescent="0.3">
      <c r="A248" s="129">
        <v>239</v>
      </c>
      <c r="B248" s="129" t="s">
        <v>14</v>
      </c>
      <c r="C248" s="130">
        <v>4398</v>
      </c>
      <c r="D248" s="130">
        <v>137</v>
      </c>
      <c r="E248" s="130" t="s">
        <v>1450</v>
      </c>
      <c r="F248" s="130">
        <v>1</v>
      </c>
      <c r="G248" s="130">
        <v>3</v>
      </c>
      <c r="H248" s="130">
        <v>1</v>
      </c>
      <c r="I248" s="130">
        <v>59</v>
      </c>
      <c r="J248" s="130">
        <f t="shared" si="22"/>
        <v>1359</v>
      </c>
      <c r="K248" s="130">
        <v>75</v>
      </c>
      <c r="L248" s="130">
        <f t="shared" si="23"/>
        <v>101925</v>
      </c>
      <c r="M248" s="130">
        <v>1</v>
      </c>
      <c r="N248" s="130"/>
      <c r="O248" s="130"/>
      <c r="P248" s="130"/>
      <c r="Q248" s="130"/>
      <c r="R248" s="130"/>
      <c r="S248" s="130"/>
      <c r="T248" s="130">
        <f t="shared" si="24"/>
        <v>0</v>
      </c>
      <c r="U248" s="130"/>
      <c r="V248" s="130"/>
      <c r="W248" s="130">
        <f t="shared" si="25"/>
        <v>0</v>
      </c>
      <c r="X248" s="130">
        <f t="shared" si="26"/>
        <v>101925</v>
      </c>
      <c r="Y248" s="130">
        <v>0</v>
      </c>
      <c r="Z248" s="130">
        <v>50</v>
      </c>
      <c r="AA248" s="130">
        <v>0</v>
      </c>
      <c r="AB248" s="130">
        <v>0</v>
      </c>
    </row>
    <row r="249" spans="1:28" s="127" customFormat="1" ht="27" customHeight="1" x14ac:dyDescent="0.3">
      <c r="A249" s="129">
        <v>240</v>
      </c>
      <c r="B249" s="129" t="s">
        <v>14</v>
      </c>
      <c r="C249" s="130">
        <v>263</v>
      </c>
      <c r="D249" s="130">
        <v>51</v>
      </c>
      <c r="E249" s="130" t="s">
        <v>1441</v>
      </c>
      <c r="F249" s="130">
        <v>2</v>
      </c>
      <c r="G249" s="130"/>
      <c r="H249" s="130"/>
      <c r="I249" s="130">
        <v>55</v>
      </c>
      <c r="J249" s="130">
        <f t="shared" si="22"/>
        <v>55</v>
      </c>
      <c r="K249" s="130">
        <v>430</v>
      </c>
      <c r="L249" s="130">
        <f t="shared" si="23"/>
        <v>23650</v>
      </c>
      <c r="M249" s="130">
        <v>2</v>
      </c>
      <c r="N249" s="130" t="s">
        <v>27</v>
      </c>
      <c r="O249" s="130" t="s">
        <v>16</v>
      </c>
      <c r="P249" s="130">
        <v>2</v>
      </c>
      <c r="Q249" s="130">
        <v>156</v>
      </c>
      <c r="R249" s="130"/>
      <c r="S249" s="130">
        <v>6400</v>
      </c>
      <c r="T249" s="130">
        <f t="shared" si="24"/>
        <v>998400</v>
      </c>
      <c r="U249" s="130">
        <v>30</v>
      </c>
      <c r="V249" s="130">
        <f>T249*85%</f>
        <v>848640</v>
      </c>
      <c r="W249" s="130">
        <f t="shared" si="25"/>
        <v>149760</v>
      </c>
      <c r="X249" s="130">
        <f t="shared" si="26"/>
        <v>173410</v>
      </c>
      <c r="Y249" s="130">
        <v>0</v>
      </c>
      <c r="Z249" s="130">
        <v>50</v>
      </c>
      <c r="AA249" s="130">
        <v>0</v>
      </c>
      <c r="AB249" s="130">
        <v>0</v>
      </c>
    </row>
    <row r="250" spans="1:28" s="127" customFormat="1" ht="27" customHeight="1" x14ac:dyDescent="0.3">
      <c r="A250" s="129">
        <v>241</v>
      </c>
      <c r="B250" s="129" t="s">
        <v>14</v>
      </c>
      <c r="C250" s="130">
        <v>3440</v>
      </c>
      <c r="D250" s="130">
        <v>114</v>
      </c>
      <c r="E250" s="130" t="s">
        <v>1441</v>
      </c>
      <c r="F250" s="130">
        <v>1</v>
      </c>
      <c r="G250" s="130">
        <v>10</v>
      </c>
      <c r="H250" s="130">
        <v>2</v>
      </c>
      <c r="I250" s="130">
        <v>15</v>
      </c>
      <c r="J250" s="130">
        <f t="shared" si="22"/>
        <v>4215</v>
      </c>
      <c r="K250" s="130">
        <v>75</v>
      </c>
      <c r="L250" s="130">
        <f t="shared" si="23"/>
        <v>316125</v>
      </c>
      <c r="M250" s="130">
        <v>1</v>
      </c>
      <c r="N250" s="130"/>
      <c r="O250" s="130"/>
      <c r="P250" s="130"/>
      <c r="Q250" s="130"/>
      <c r="R250" s="130"/>
      <c r="S250" s="130"/>
      <c r="T250" s="130">
        <f t="shared" si="24"/>
        <v>0</v>
      </c>
      <c r="U250" s="130"/>
      <c r="V250" s="130"/>
      <c r="W250" s="130">
        <f t="shared" si="25"/>
        <v>0</v>
      </c>
      <c r="X250" s="130">
        <f t="shared" si="26"/>
        <v>316125</v>
      </c>
      <c r="Y250" s="130">
        <v>0</v>
      </c>
      <c r="Z250" s="130">
        <v>50</v>
      </c>
      <c r="AA250" s="130">
        <v>0</v>
      </c>
      <c r="AB250" s="130">
        <v>0</v>
      </c>
    </row>
    <row r="251" spans="1:28" s="127" customFormat="1" ht="27" customHeight="1" x14ac:dyDescent="0.3">
      <c r="A251" s="129">
        <v>242</v>
      </c>
      <c r="B251" s="129" t="s">
        <v>14</v>
      </c>
      <c r="C251" s="130">
        <v>3470</v>
      </c>
      <c r="D251" s="130">
        <v>66</v>
      </c>
      <c r="E251" s="130" t="s">
        <v>1441</v>
      </c>
      <c r="F251" s="130">
        <v>1</v>
      </c>
      <c r="G251" s="130">
        <v>8</v>
      </c>
      <c r="H251" s="130">
        <v>3</v>
      </c>
      <c r="I251" s="130">
        <v>75</v>
      </c>
      <c r="J251" s="130">
        <f t="shared" si="22"/>
        <v>3575</v>
      </c>
      <c r="K251" s="130">
        <v>75</v>
      </c>
      <c r="L251" s="130">
        <f t="shared" si="23"/>
        <v>268125</v>
      </c>
      <c r="M251" s="130">
        <v>1</v>
      </c>
      <c r="N251" s="130"/>
      <c r="O251" s="130"/>
      <c r="P251" s="130"/>
      <c r="Q251" s="130"/>
      <c r="R251" s="130"/>
      <c r="S251" s="130"/>
      <c r="T251" s="130">
        <f t="shared" si="24"/>
        <v>0</v>
      </c>
      <c r="U251" s="130"/>
      <c r="V251" s="130"/>
      <c r="W251" s="130">
        <f t="shared" si="25"/>
        <v>0</v>
      </c>
      <c r="X251" s="130">
        <f t="shared" si="26"/>
        <v>268125</v>
      </c>
      <c r="Y251" s="130">
        <v>0</v>
      </c>
      <c r="Z251" s="130">
        <v>50</v>
      </c>
      <c r="AA251" s="130">
        <v>0</v>
      </c>
      <c r="AB251" s="130">
        <v>0</v>
      </c>
    </row>
    <row r="252" spans="1:28" s="127" customFormat="1" ht="27" customHeight="1" x14ac:dyDescent="0.3">
      <c r="A252" s="129">
        <v>243</v>
      </c>
      <c r="B252" s="129" t="s">
        <v>14</v>
      </c>
      <c r="C252" s="130">
        <v>4386</v>
      </c>
      <c r="D252" s="130">
        <v>17</v>
      </c>
      <c r="E252" s="130" t="s">
        <v>1441</v>
      </c>
      <c r="F252" s="130">
        <v>1</v>
      </c>
      <c r="G252" s="130">
        <v>21</v>
      </c>
      <c r="H252" s="130">
        <v>1</v>
      </c>
      <c r="I252" s="130">
        <v>63</v>
      </c>
      <c r="J252" s="130">
        <f t="shared" si="22"/>
        <v>8563</v>
      </c>
      <c r="K252" s="130">
        <v>100</v>
      </c>
      <c r="L252" s="130">
        <f t="shared" si="23"/>
        <v>856300</v>
      </c>
      <c r="M252" s="130">
        <v>1</v>
      </c>
      <c r="N252" s="130"/>
      <c r="O252" s="130"/>
      <c r="P252" s="130"/>
      <c r="Q252" s="130"/>
      <c r="R252" s="130"/>
      <c r="S252" s="130"/>
      <c r="T252" s="130">
        <f t="shared" si="24"/>
        <v>0</v>
      </c>
      <c r="U252" s="130"/>
      <c r="V252" s="130"/>
      <c r="W252" s="130">
        <f t="shared" si="25"/>
        <v>0</v>
      </c>
      <c r="X252" s="130">
        <f t="shared" si="26"/>
        <v>856300</v>
      </c>
      <c r="Y252" s="130">
        <v>0</v>
      </c>
      <c r="Z252" s="130">
        <v>50</v>
      </c>
      <c r="AA252" s="130">
        <v>0</v>
      </c>
      <c r="AB252" s="130">
        <v>0</v>
      </c>
    </row>
    <row r="253" spans="1:28" s="127" customFormat="1" ht="27" customHeight="1" x14ac:dyDescent="0.3">
      <c r="A253" s="129">
        <v>244</v>
      </c>
      <c r="B253" s="129" t="s">
        <v>14</v>
      </c>
      <c r="C253" s="130">
        <v>254</v>
      </c>
      <c r="D253" s="130">
        <v>40</v>
      </c>
      <c r="E253" s="130" t="s">
        <v>1451</v>
      </c>
      <c r="F253" s="130">
        <v>2</v>
      </c>
      <c r="G253" s="130"/>
      <c r="H253" s="130">
        <v>2</v>
      </c>
      <c r="I253" s="130">
        <v>7</v>
      </c>
      <c r="J253" s="130">
        <f t="shared" si="22"/>
        <v>207</v>
      </c>
      <c r="K253" s="130">
        <v>430</v>
      </c>
      <c r="L253" s="130">
        <f t="shared" si="23"/>
        <v>89010</v>
      </c>
      <c r="M253" s="130">
        <v>2</v>
      </c>
      <c r="N253" s="130" t="s">
        <v>27</v>
      </c>
      <c r="O253" s="130" t="s">
        <v>16</v>
      </c>
      <c r="P253" s="130">
        <v>2</v>
      </c>
      <c r="Q253" s="130">
        <v>368</v>
      </c>
      <c r="R253" s="130"/>
      <c r="S253" s="130">
        <v>6400</v>
      </c>
      <c r="T253" s="130">
        <f t="shared" si="24"/>
        <v>2355200</v>
      </c>
      <c r="U253" s="130">
        <v>20</v>
      </c>
      <c r="V253" s="130">
        <f>T253*75%</f>
        <v>1766400</v>
      </c>
      <c r="W253" s="130">
        <f t="shared" si="25"/>
        <v>588800</v>
      </c>
      <c r="X253" s="130">
        <f t="shared" si="26"/>
        <v>677810</v>
      </c>
      <c r="Y253" s="130">
        <v>0</v>
      </c>
      <c r="Z253" s="130">
        <v>50</v>
      </c>
      <c r="AA253" s="130">
        <v>0</v>
      </c>
      <c r="AB253" s="130">
        <v>0</v>
      </c>
    </row>
    <row r="254" spans="1:28" s="127" customFormat="1" ht="27" customHeight="1" x14ac:dyDescent="0.3">
      <c r="A254" s="129">
        <v>245</v>
      </c>
      <c r="B254" s="129" t="s">
        <v>14</v>
      </c>
      <c r="C254" s="130">
        <v>236</v>
      </c>
      <c r="D254" s="130">
        <v>21</v>
      </c>
      <c r="E254" s="130" t="s">
        <v>1451</v>
      </c>
      <c r="F254" s="130">
        <v>1</v>
      </c>
      <c r="G254" s="130"/>
      <c r="H254" s="130"/>
      <c r="I254" s="130">
        <v>56</v>
      </c>
      <c r="J254" s="130">
        <f t="shared" ref="J254" si="27">G254*400+H254*100+I254</f>
        <v>56</v>
      </c>
      <c r="K254" s="130">
        <v>430</v>
      </c>
      <c r="L254" s="130">
        <f t="shared" si="23"/>
        <v>24080</v>
      </c>
      <c r="M254" s="130">
        <v>1</v>
      </c>
      <c r="N254" s="130"/>
      <c r="O254" s="130"/>
      <c r="P254" s="130"/>
      <c r="Q254" s="130"/>
      <c r="R254" s="130"/>
      <c r="S254" s="130"/>
      <c r="T254" s="130">
        <f t="shared" si="24"/>
        <v>0</v>
      </c>
      <c r="U254" s="130"/>
      <c r="V254" s="130"/>
      <c r="W254" s="130">
        <f t="shared" si="25"/>
        <v>0</v>
      </c>
      <c r="X254" s="130">
        <f t="shared" si="26"/>
        <v>24080</v>
      </c>
      <c r="Y254" s="130">
        <v>0</v>
      </c>
      <c r="Z254" s="130">
        <v>50</v>
      </c>
      <c r="AA254" s="130">
        <v>0</v>
      </c>
      <c r="AB254" s="130">
        <v>0</v>
      </c>
    </row>
    <row r="255" spans="1:28" s="127" customFormat="1" ht="27" customHeight="1" x14ac:dyDescent="0.3">
      <c r="A255" s="129">
        <v>246</v>
      </c>
      <c r="B255" s="129" t="s">
        <v>14</v>
      </c>
      <c r="C255" s="130">
        <v>276</v>
      </c>
      <c r="D255" s="130">
        <v>27</v>
      </c>
      <c r="E255" s="130" t="s">
        <v>1451</v>
      </c>
      <c r="F255" s="130">
        <v>1</v>
      </c>
      <c r="G255" s="130">
        <v>14</v>
      </c>
      <c r="H255" s="130">
        <v>3</v>
      </c>
      <c r="I255" s="130">
        <v>87</v>
      </c>
      <c r="J255" s="130">
        <f t="shared" si="22"/>
        <v>5987</v>
      </c>
      <c r="K255" s="130">
        <v>75</v>
      </c>
      <c r="L255" s="130">
        <f t="shared" si="23"/>
        <v>449025</v>
      </c>
      <c r="M255" s="130">
        <v>1</v>
      </c>
      <c r="N255" s="130"/>
      <c r="O255" s="130"/>
      <c r="P255" s="130"/>
      <c r="Q255" s="130"/>
      <c r="R255" s="130"/>
      <c r="S255" s="130"/>
      <c r="T255" s="130">
        <f t="shared" si="24"/>
        <v>0</v>
      </c>
      <c r="U255" s="130"/>
      <c r="V255" s="130"/>
      <c r="W255" s="130">
        <f t="shared" si="25"/>
        <v>0</v>
      </c>
      <c r="X255" s="130">
        <f t="shared" si="26"/>
        <v>449025</v>
      </c>
      <c r="Y255" s="130">
        <v>0</v>
      </c>
      <c r="Z255" s="130">
        <v>50</v>
      </c>
      <c r="AA255" s="130">
        <v>0</v>
      </c>
      <c r="AB255" s="130">
        <v>0</v>
      </c>
    </row>
    <row r="256" spans="1:28" s="127" customFormat="1" ht="27" customHeight="1" x14ac:dyDescent="0.3">
      <c r="A256" s="129">
        <v>247</v>
      </c>
      <c r="B256" s="129" t="s">
        <v>14</v>
      </c>
      <c r="C256" s="130">
        <v>1574</v>
      </c>
      <c r="D256" s="130">
        <v>439</v>
      </c>
      <c r="E256" s="130" t="s">
        <v>1451</v>
      </c>
      <c r="F256" s="130">
        <v>1</v>
      </c>
      <c r="G256" s="130">
        <v>15</v>
      </c>
      <c r="H256" s="130">
        <v>2</v>
      </c>
      <c r="I256" s="130">
        <v>28</v>
      </c>
      <c r="J256" s="130">
        <f t="shared" si="22"/>
        <v>6228</v>
      </c>
      <c r="K256" s="130">
        <v>75</v>
      </c>
      <c r="L256" s="130">
        <f t="shared" si="23"/>
        <v>467100</v>
      </c>
      <c r="M256" s="130">
        <v>1</v>
      </c>
      <c r="N256" s="130"/>
      <c r="O256" s="130"/>
      <c r="P256" s="130"/>
      <c r="Q256" s="130"/>
      <c r="R256" s="130"/>
      <c r="S256" s="130"/>
      <c r="T256" s="130">
        <f t="shared" si="24"/>
        <v>0</v>
      </c>
      <c r="U256" s="130"/>
      <c r="V256" s="130"/>
      <c r="W256" s="130">
        <f t="shared" si="25"/>
        <v>0</v>
      </c>
      <c r="X256" s="130">
        <f t="shared" si="26"/>
        <v>467100</v>
      </c>
      <c r="Y256" s="130">
        <v>0</v>
      </c>
      <c r="Z256" s="130">
        <v>50</v>
      </c>
      <c r="AA256" s="130">
        <v>0</v>
      </c>
      <c r="AB256" s="130">
        <v>0</v>
      </c>
    </row>
    <row r="257" spans="1:28" s="127" customFormat="1" ht="27" customHeight="1" x14ac:dyDescent="0.3">
      <c r="A257" s="129">
        <v>248</v>
      </c>
      <c r="B257" s="129" t="s">
        <v>14</v>
      </c>
      <c r="C257" s="130">
        <v>2025</v>
      </c>
      <c r="D257" s="130">
        <v>126</v>
      </c>
      <c r="E257" s="130" t="s">
        <v>1451</v>
      </c>
      <c r="F257" s="130">
        <v>1</v>
      </c>
      <c r="G257" s="130">
        <v>7</v>
      </c>
      <c r="H257" s="130">
        <v>1</v>
      </c>
      <c r="I257" s="130">
        <v>80</v>
      </c>
      <c r="J257" s="130">
        <f t="shared" si="22"/>
        <v>2980</v>
      </c>
      <c r="K257" s="130">
        <v>75</v>
      </c>
      <c r="L257" s="130">
        <f t="shared" si="23"/>
        <v>223500</v>
      </c>
      <c r="M257" s="130">
        <v>1</v>
      </c>
      <c r="N257" s="130"/>
      <c r="O257" s="130"/>
      <c r="P257" s="130"/>
      <c r="Q257" s="130"/>
      <c r="R257" s="130"/>
      <c r="S257" s="130"/>
      <c r="T257" s="130">
        <f t="shared" si="24"/>
        <v>0</v>
      </c>
      <c r="U257" s="130"/>
      <c r="V257" s="130"/>
      <c r="W257" s="130">
        <f t="shared" si="25"/>
        <v>0</v>
      </c>
      <c r="X257" s="130">
        <f t="shared" si="26"/>
        <v>223500</v>
      </c>
      <c r="Y257" s="130">
        <v>0</v>
      </c>
      <c r="Z257" s="130">
        <v>50</v>
      </c>
      <c r="AA257" s="130">
        <v>0</v>
      </c>
      <c r="AB257" s="130">
        <v>0</v>
      </c>
    </row>
    <row r="258" spans="1:28" s="127" customFormat="1" ht="27" customHeight="1" x14ac:dyDescent="0.3">
      <c r="A258" s="129">
        <v>249</v>
      </c>
      <c r="B258" s="129" t="s">
        <v>14</v>
      </c>
      <c r="C258" s="130"/>
      <c r="D258" s="130">
        <v>54</v>
      </c>
      <c r="E258" s="130" t="s">
        <v>1452</v>
      </c>
      <c r="F258" s="130">
        <v>2</v>
      </c>
      <c r="G258" s="130"/>
      <c r="H258" s="130"/>
      <c r="I258" s="130">
        <v>47</v>
      </c>
      <c r="J258" s="130">
        <f t="shared" si="22"/>
        <v>47</v>
      </c>
      <c r="K258" s="130">
        <v>430</v>
      </c>
      <c r="L258" s="130">
        <f t="shared" si="23"/>
        <v>20210</v>
      </c>
      <c r="M258" s="130">
        <v>2</v>
      </c>
      <c r="N258" s="130" t="s">
        <v>27</v>
      </c>
      <c r="O258" s="130" t="s">
        <v>16</v>
      </c>
      <c r="P258" s="130">
        <v>2</v>
      </c>
      <c r="Q258" s="130">
        <v>118</v>
      </c>
      <c r="R258" s="130"/>
      <c r="S258" s="130">
        <v>6400</v>
      </c>
      <c r="T258" s="130">
        <f t="shared" si="24"/>
        <v>755200</v>
      </c>
      <c r="U258" s="130">
        <v>30</v>
      </c>
      <c r="V258" s="130">
        <f>T258*85%</f>
        <v>641920</v>
      </c>
      <c r="W258" s="130">
        <f t="shared" si="25"/>
        <v>113280</v>
      </c>
      <c r="X258" s="130">
        <f t="shared" si="26"/>
        <v>133490</v>
      </c>
      <c r="Y258" s="130">
        <v>0</v>
      </c>
      <c r="Z258" s="130">
        <v>50</v>
      </c>
      <c r="AA258" s="130">
        <v>0</v>
      </c>
      <c r="AB258" s="130">
        <v>0</v>
      </c>
    </row>
    <row r="259" spans="1:28" s="127" customFormat="1" ht="27" customHeight="1" x14ac:dyDescent="0.3">
      <c r="A259" s="129">
        <v>250</v>
      </c>
      <c r="B259" s="129" t="s">
        <v>14</v>
      </c>
      <c r="C259" s="130">
        <v>2829</v>
      </c>
      <c r="D259" s="130">
        <v>336</v>
      </c>
      <c r="E259" s="130" t="s">
        <v>1452</v>
      </c>
      <c r="F259" s="130">
        <v>1</v>
      </c>
      <c r="G259" s="130">
        <v>20</v>
      </c>
      <c r="H259" s="130">
        <v>1</v>
      </c>
      <c r="I259" s="130">
        <v>96</v>
      </c>
      <c r="J259" s="130">
        <f t="shared" si="22"/>
        <v>8196</v>
      </c>
      <c r="K259" s="130">
        <v>75</v>
      </c>
      <c r="L259" s="130">
        <f t="shared" si="23"/>
        <v>614700</v>
      </c>
      <c r="M259" s="130">
        <v>1</v>
      </c>
      <c r="N259" s="130"/>
      <c r="O259" s="130"/>
      <c r="P259" s="130"/>
      <c r="Q259" s="130"/>
      <c r="R259" s="130"/>
      <c r="S259" s="130"/>
      <c r="T259" s="130">
        <f t="shared" si="24"/>
        <v>0</v>
      </c>
      <c r="U259" s="130"/>
      <c r="V259" s="130"/>
      <c r="W259" s="130">
        <f t="shared" si="25"/>
        <v>0</v>
      </c>
      <c r="X259" s="130">
        <f t="shared" si="26"/>
        <v>614700</v>
      </c>
      <c r="Y259" s="130">
        <v>0</v>
      </c>
      <c r="Z259" s="130">
        <v>50</v>
      </c>
      <c r="AA259" s="130">
        <v>0</v>
      </c>
      <c r="AB259" s="130">
        <v>0</v>
      </c>
    </row>
    <row r="260" spans="1:28" s="127" customFormat="1" ht="27" customHeight="1" x14ac:dyDescent="0.3">
      <c r="A260" s="129">
        <v>251</v>
      </c>
      <c r="B260" s="129" t="s">
        <v>14</v>
      </c>
      <c r="C260" s="130">
        <v>4484</v>
      </c>
      <c r="D260" s="130">
        <v>171</v>
      </c>
      <c r="E260" s="130" t="s">
        <v>1453</v>
      </c>
      <c r="F260" s="130">
        <v>2</v>
      </c>
      <c r="G260" s="130"/>
      <c r="H260" s="130">
        <v>1</v>
      </c>
      <c r="I260" s="130">
        <v>17</v>
      </c>
      <c r="J260" s="130">
        <f t="shared" si="22"/>
        <v>117</v>
      </c>
      <c r="K260" s="130">
        <v>430</v>
      </c>
      <c r="L260" s="130">
        <f t="shared" si="23"/>
        <v>50310</v>
      </c>
      <c r="M260" s="130">
        <v>2</v>
      </c>
      <c r="N260" s="130" t="s">
        <v>27</v>
      </c>
      <c r="O260" s="130" t="s">
        <v>16</v>
      </c>
      <c r="P260" s="130">
        <v>2</v>
      </c>
      <c r="Q260" s="130">
        <v>230</v>
      </c>
      <c r="R260" s="130"/>
      <c r="S260" s="130">
        <v>6400</v>
      </c>
      <c r="T260" s="130">
        <f t="shared" si="24"/>
        <v>1472000</v>
      </c>
      <c r="U260" s="130">
        <v>20</v>
      </c>
      <c r="V260" s="130">
        <f>T260*75%</f>
        <v>1104000</v>
      </c>
      <c r="W260" s="130">
        <f t="shared" si="25"/>
        <v>368000</v>
      </c>
      <c r="X260" s="130">
        <f t="shared" si="26"/>
        <v>418310</v>
      </c>
      <c r="Y260" s="130">
        <v>0</v>
      </c>
      <c r="Z260" s="130">
        <v>50</v>
      </c>
      <c r="AA260" s="130">
        <v>0</v>
      </c>
      <c r="AB260" s="130">
        <v>0</v>
      </c>
    </row>
    <row r="261" spans="1:28" s="127" customFormat="1" ht="27" customHeight="1" x14ac:dyDescent="0.3">
      <c r="A261" s="129">
        <v>252</v>
      </c>
      <c r="B261" s="129" t="s">
        <v>14</v>
      </c>
      <c r="C261" s="130">
        <v>4301</v>
      </c>
      <c r="D261" s="130">
        <v>128</v>
      </c>
      <c r="E261" s="130" t="s">
        <v>1453</v>
      </c>
      <c r="F261" s="130">
        <v>1</v>
      </c>
      <c r="G261" s="130">
        <v>9</v>
      </c>
      <c r="H261" s="130"/>
      <c r="I261" s="130">
        <v>57</v>
      </c>
      <c r="J261" s="130">
        <f t="shared" si="22"/>
        <v>3657</v>
      </c>
      <c r="K261" s="130">
        <v>75</v>
      </c>
      <c r="L261" s="130">
        <f t="shared" si="23"/>
        <v>274275</v>
      </c>
      <c r="M261" s="130">
        <v>1</v>
      </c>
      <c r="N261" s="130"/>
      <c r="O261" s="130"/>
      <c r="P261" s="130"/>
      <c r="Q261" s="130"/>
      <c r="R261" s="130"/>
      <c r="S261" s="130"/>
      <c r="T261" s="130">
        <f t="shared" si="24"/>
        <v>0</v>
      </c>
      <c r="U261" s="130"/>
      <c r="V261" s="130"/>
      <c r="W261" s="130">
        <f t="shared" si="25"/>
        <v>0</v>
      </c>
      <c r="X261" s="130">
        <f t="shared" si="26"/>
        <v>274275</v>
      </c>
      <c r="Y261" s="130">
        <v>0</v>
      </c>
      <c r="Z261" s="130">
        <v>50</v>
      </c>
      <c r="AA261" s="130">
        <v>0</v>
      </c>
      <c r="AB261" s="130">
        <v>0</v>
      </c>
    </row>
    <row r="262" spans="1:28" s="127" customFormat="1" ht="27" customHeight="1" x14ac:dyDescent="0.3">
      <c r="A262" s="129">
        <v>253</v>
      </c>
      <c r="B262" s="129" t="s">
        <v>14</v>
      </c>
      <c r="C262" s="130">
        <v>2845</v>
      </c>
      <c r="D262" s="130">
        <v>483</v>
      </c>
      <c r="E262" s="130" t="s">
        <v>1453</v>
      </c>
      <c r="F262" s="130">
        <v>1</v>
      </c>
      <c r="G262" s="130">
        <v>4</v>
      </c>
      <c r="H262" s="130"/>
      <c r="I262" s="130">
        <v>85</v>
      </c>
      <c r="J262" s="130">
        <f t="shared" ref="J262:J312" si="28">G262*400+H262*100+I262</f>
        <v>1685</v>
      </c>
      <c r="K262" s="130">
        <v>75</v>
      </c>
      <c r="L262" s="130">
        <f t="shared" ref="L262:L312" si="29">J262*K262</f>
        <v>126375</v>
      </c>
      <c r="M262" s="130">
        <v>1</v>
      </c>
      <c r="N262" s="130"/>
      <c r="O262" s="130"/>
      <c r="P262" s="130"/>
      <c r="Q262" s="130"/>
      <c r="R262" s="130"/>
      <c r="S262" s="130"/>
      <c r="T262" s="130">
        <f t="shared" si="24"/>
        <v>0</v>
      </c>
      <c r="U262" s="130"/>
      <c r="V262" s="130"/>
      <c r="W262" s="130">
        <f t="shared" si="25"/>
        <v>0</v>
      </c>
      <c r="X262" s="130">
        <f t="shared" si="26"/>
        <v>126375</v>
      </c>
      <c r="Y262" s="130">
        <v>0</v>
      </c>
      <c r="Z262" s="130">
        <v>50</v>
      </c>
      <c r="AA262" s="130">
        <v>0</v>
      </c>
      <c r="AB262" s="130">
        <v>0</v>
      </c>
    </row>
    <row r="263" spans="1:28" s="127" customFormat="1" ht="27" customHeight="1" x14ac:dyDescent="0.3">
      <c r="A263" s="129">
        <v>254</v>
      </c>
      <c r="B263" s="129" t="s">
        <v>45</v>
      </c>
      <c r="C263" s="130">
        <v>2261</v>
      </c>
      <c r="D263" s="130">
        <v>77</v>
      </c>
      <c r="E263" s="130" t="s">
        <v>1453</v>
      </c>
      <c r="F263" s="130">
        <v>1</v>
      </c>
      <c r="G263" s="130">
        <v>4</v>
      </c>
      <c r="H263" s="130">
        <v>2</v>
      </c>
      <c r="I263" s="130">
        <v>60</v>
      </c>
      <c r="J263" s="130">
        <f t="shared" si="28"/>
        <v>1860</v>
      </c>
      <c r="K263" s="130">
        <v>75</v>
      </c>
      <c r="L263" s="130">
        <f t="shared" si="29"/>
        <v>139500</v>
      </c>
      <c r="M263" s="130">
        <v>1</v>
      </c>
      <c r="N263" s="130"/>
      <c r="O263" s="130"/>
      <c r="P263" s="130"/>
      <c r="Q263" s="130"/>
      <c r="R263" s="130"/>
      <c r="S263" s="130"/>
      <c r="T263" s="130">
        <f t="shared" si="24"/>
        <v>0</v>
      </c>
      <c r="U263" s="130"/>
      <c r="V263" s="130"/>
      <c r="W263" s="130">
        <f t="shared" si="25"/>
        <v>0</v>
      </c>
      <c r="X263" s="130">
        <f t="shared" si="26"/>
        <v>139500</v>
      </c>
      <c r="Y263" s="130">
        <v>0</v>
      </c>
      <c r="Z263" s="130">
        <v>0</v>
      </c>
      <c r="AA263" s="130">
        <v>139500</v>
      </c>
      <c r="AB263" s="130">
        <v>0.01</v>
      </c>
    </row>
    <row r="264" spans="1:28" s="127" customFormat="1" ht="27" customHeight="1" x14ac:dyDescent="0.3">
      <c r="A264" s="129">
        <v>255</v>
      </c>
      <c r="B264" s="129" t="s">
        <v>14</v>
      </c>
      <c r="C264" s="130">
        <v>1653</v>
      </c>
      <c r="D264" s="130">
        <v>400</v>
      </c>
      <c r="E264" s="130" t="s">
        <v>1454</v>
      </c>
      <c r="F264" s="130">
        <v>1</v>
      </c>
      <c r="G264" s="130">
        <v>6</v>
      </c>
      <c r="H264" s="130"/>
      <c r="I264" s="130">
        <v>90</v>
      </c>
      <c r="J264" s="130">
        <f t="shared" si="28"/>
        <v>2490</v>
      </c>
      <c r="K264" s="130">
        <v>75</v>
      </c>
      <c r="L264" s="130">
        <f t="shared" si="29"/>
        <v>186750</v>
      </c>
      <c r="M264" s="130">
        <v>1</v>
      </c>
      <c r="N264" s="130"/>
      <c r="O264" s="130"/>
      <c r="P264" s="130">
        <v>1</v>
      </c>
      <c r="Q264" s="130"/>
      <c r="R264" s="130"/>
      <c r="S264" s="130"/>
      <c r="T264" s="130">
        <f t="shared" ref="T264:T314" si="30">Q264*S264</f>
        <v>0</v>
      </c>
      <c r="U264" s="130"/>
      <c r="V264" s="130"/>
      <c r="W264" s="130">
        <f t="shared" ref="W264:W314" si="31">T264-V264</f>
        <v>0</v>
      </c>
      <c r="X264" s="130">
        <f t="shared" ref="X264:X314" si="32">L264+W264</f>
        <v>186750</v>
      </c>
      <c r="Y264" s="130">
        <v>0</v>
      </c>
      <c r="Z264" s="130">
        <v>50</v>
      </c>
      <c r="AA264" s="130">
        <v>0</v>
      </c>
      <c r="AB264" s="130">
        <v>0</v>
      </c>
    </row>
    <row r="265" spans="1:28" s="127" customFormat="1" ht="27" customHeight="1" x14ac:dyDescent="0.3">
      <c r="A265" s="129">
        <v>256</v>
      </c>
      <c r="B265" s="129" t="s">
        <v>14</v>
      </c>
      <c r="C265" s="130">
        <v>269</v>
      </c>
      <c r="D265" s="130">
        <v>56</v>
      </c>
      <c r="E265" s="130" t="s">
        <v>1455</v>
      </c>
      <c r="F265" s="130">
        <v>2</v>
      </c>
      <c r="G265" s="130"/>
      <c r="H265" s="130"/>
      <c r="I265" s="130">
        <v>54</v>
      </c>
      <c r="J265" s="130">
        <f t="shared" si="28"/>
        <v>54</v>
      </c>
      <c r="K265" s="130">
        <v>430</v>
      </c>
      <c r="L265" s="130">
        <f t="shared" si="29"/>
        <v>23220</v>
      </c>
      <c r="M265" s="130">
        <v>2</v>
      </c>
      <c r="N265" s="130" t="s">
        <v>27</v>
      </c>
      <c r="O265" s="130" t="s">
        <v>16</v>
      </c>
      <c r="P265" s="130">
        <v>2</v>
      </c>
      <c r="Q265" s="130">
        <v>192</v>
      </c>
      <c r="R265" s="130"/>
      <c r="S265" s="130">
        <v>6400</v>
      </c>
      <c r="T265" s="130">
        <f t="shared" si="30"/>
        <v>1228800</v>
      </c>
      <c r="U265" s="130">
        <v>30</v>
      </c>
      <c r="V265" s="130">
        <f>T265*85%</f>
        <v>1044480</v>
      </c>
      <c r="W265" s="130">
        <f t="shared" si="31"/>
        <v>184320</v>
      </c>
      <c r="X265" s="130">
        <f t="shared" si="32"/>
        <v>207540</v>
      </c>
      <c r="Y265" s="130">
        <v>0</v>
      </c>
      <c r="Z265" s="130">
        <v>50</v>
      </c>
      <c r="AA265" s="130">
        <v>0</v>
      </c>
      <c r="AB265" s="130">
        <v>0</v>
      </c>
    </row>
    <row r="266" spans="1:28" s="127" customFormat="1" ht="27" customHeight="1" x14ac:dyDescent="0.3">
      <c r="A266" s="129">
        <v>257</v>
      </c>
      <c r="B266" s="129" t="s">
        <v>14</v>
      </c>
      <c r="C266" s="130">
        <v>5555</v>
      </c>
      <c r="D266" s="130">
        <v>165</v>
      </c>
      <c r="E266" s="130" t="s">
        <v>1455</v>
      </c>
      <c r="F266" s="130">
        <v>1</v>
      </c>
      <c r="G266" s="130">
        <v>9</v>
      </c>
      <c r="H266" s="130">
        <v>2</v>
      </c>
      <c r="I266" s="130">
        <v>36</v>
      </c>
      <c r="J266" s="130">
        <f t="shared" si="28"/>
        <v>3836</v>
      </c>
      <c r="K266" s="130">
        <v>75</v>
      </c>
      <c r="L266" s="130">
        <f t="shared" si="29"/>
        <v>287700</v>
      </c>
      <c r="M266" s="130">
        <v>1</v>
      </c>
      <c r="N266" s="130"/>
      <c r="O266" s="130"/>
      <c r="P266" s="130"/>
      <c r="Q266" s="130"/>
      <c r="R266" s="130"/>
      <c r="S266" s="130"/>
      <c r="T266" s="130">
        <f t="shared" si="30"/>
        <v>0</v>
      </c>
      <c r="U266" s="130"/>
      <c r="V266" s="130"/>
      <c r="W266" s="130">
        <f t="shared" si="31"/>
        <v>0</v>
      </c>
      <c r="X266" s="130">
        <f t="shared" si="32"/>
        <v>287700</v>
      </c>
      <c r="Y266" s="130">
        <v>0</v>
      </c>
      <c r="Z266" s="130">
        <v>50</v>
      </c>
      <c r="AA266" s="130">
        <v>0</v>
      </c>
      <c r="AB266" s="130">
        <v>0</v>
      </c>
    </row>
    <row r="267" spans="1:28" s="127" customFormat="1" ht="27" customHeight="1" x14ac:dyDescent="0.3">
      <c r="A267" s="129">
        <v>258</v>
      </c>
      <c r="B267" s="129" t="s">
        <v>14</v>
      </c>
      <c r="C267" s="130">
        <v>1630</v>
      </c>
      <c r="D267" s="130">
        <v>361</v>
      </c>
      <c r="E267" s="130" t="s">
        <v>1455</v>
      </c>
      <c r="F267" s="130">
        <v>1</v>
      </c>
      <c r="G267" s="130">
        <v>13</v>
      </c>
      <c r="H267" s="130">
        <v>1</v>
      </c>
      <c r="I267" s="130">
        <v>53</v>
      </c>
      <c r="J267" s="130">
        <f t="shared" si="28"/>
        <v>5353</v>
      </c>
      <c r="K267" s="130">
        <v>75</v>
      </c>
      <c r="L267" s="130">
        <f t="shared" si="29"/>
        <v>401475</v>
      </c>
      <c r="M267" s="130">
        <v>1</v>
      </c>
      <c r="N267" s="130"/>
      <c r="O267" s="130"/>
      <c r="P267" s="130"/>
      <c r="Q267" s="130"/>
      <c r="R267" s="130"/>
      <c r="S267" s="130"/>
      <c r="T267" s="130">
        <f t="shared" si="30"/>
        <v>0</v>
      </c>
      <c r="U267" s="130"/>
      <c r="V267" s="130"/>
      <c r="W267" s="130">
        <f t="shared" si="31"/>
        <v>0</v>
      </c>
      <c r="X267" s="130">
        <f t="shared" si="32"/>
        <v>401475</v>
      </c>
      <c r="Y267" s="130">
        <v>0</v>
      </c>
      <c r="Z267" s="130">
        <v>50</v>
      </c>
      <c r="AA267" s="130">
        <v>0</v>
      </c>
      <c r="AB267" s="130">
        <v>0</v>
      </c>
    </row>
    <row r="268" spans="1:28" s="127" customFormat="1" ht="27" customHeight="1" x14ac:dyDescent="0.3">
      <c r="A268" s="129">
        <v>259</v>
      </c>
      <c r="B268" s="129" t="s">
        <v>14</v>
      </c>
      <c r="C268" s="130">
        <v>4585</v>
      </c>
      <c r="D268" s="130">
        <v>308</v>
      </c>
      <c r="E268" s="130" t="s">
        <v>1455</v>
      </c>
      <c r="F268" s="130">
        <v>1</v>
      </c>
      <c r="G268" s="130">
        <v>7</v>
      </c>
      <c r="H268" s="130"/>
      <c r="I268" s="130"/>
      <c r="J268" s="130">
        <f t="shared" si="28"/>
        <v>2800</v>
      </c>
      <c r="K268" s="130">
        <v>75</v>
      </c>
      <c r="L268" s="130">
        <f t="shared" si="29"/>
        <v>210000</v>
      </c>
      <c r="M268" s="130">
        <v>1</v>
      </c>
      <c r="N268" s="130"/>
      <c r="O268" s="130"/>
      <c r="P268" s="130"/>
      <c r="Q268" s="130"/>
      <c r="R268" s="130"/>
      <c r="S268" s="130"/>
      <c r="T268" s="130">
        <f t="shared" si="30"/>
        <v>0</v>
      </c>
      <c r="U268" s="130"/>
      <c r="V268" s="130"/>
      <c r="W268" s="130">
        <f t="shared" si="31"/>
        <v>0</v>
      </c>
      <c r="X268" s="130">
        <f t="shared" si="32"/>
        <v>210000</v>
      </c>
      <c r="Y268" s="130">
        <v>0</v>
      </c>
      <c r="Z268" s="130">
        <v>50</v>
      </c>
      <c r="AA268" s="130">
        <v>0</v>
      </c>
      <c r="AB268" s="130">
        <v>0</v>
      </c>
    </row>
    <row r="269" spans="1:28" s="127" customFormat="1" ht="27" customHeight="1" x14ac:dyDescent="0.3">
      <c r="A269" s="129">
        <v>260</v>
      </c>
      <c r="B269" s="129" t="s">
        <v>14</v>
      </c>
      <c r="C269" s="130">
        <v>5305</v>
      </c>
      <c r="D269" s="130">
        <v>348</v>
      </c>
      <c r="E269" s="130" t="s">
        <v>1455</v>
      </c>
      <c r="F269" s="130">
        <v>1</v>
      </c>
      <c r="G269" s="130">
        <v>1</v>
      </c>
      <c r="H269" s="130"/>
      <c r="I269" s="130">
        <v>5</v>
      </c>
      <c r="J269" s="130">
        <f t="shared" si="28"/>
        <v>405</v>
      </c>
      <c r="K269" s="130">
        <v>75</v>
      </c>
      <c r="L269" s="130">
        <f t="shared" si="29"/>
        <v>30375</v>
      </c>
      <c r="M269" s="130">
        <v>1</v>
      </c>
      <c r="N269" s="130"/>
      <c r="O269" s="130"/>
      <c r="P269" s="130"/>
      <c r="Q269" s="130"/>
      <c r="R269" s="130"/>
      <c r="S269" s="130"/>
      <c r="T269" s="130">
        <f t="shared" si="30"/>
        <v>0</v>
      </c>
      <c r="U269" s="130"/>
      <c r="V269" s="130"/>
      <c r="W269" s="130">
        <f t="shared" si="31"/>
        <v>0</v>
      </c>
      <c r="X269" s="130">
        <f t="shared" si="32"/>
        <v>30375</v>
      </c>
      <c r="Y269" s="130">
        <v>0</v>
      </c>
      <c r="Z269" s="130">
        <v>50</v>
      </c>
      <c r="AA269" s="130">
        <v>0</v>
      </c>
      <c r="AB269" s="130">
        <v>0</v>
      </c>
    </row>
    <row r="270" spans="1:28" s="127" customFormat="1" ht="27" customHeight="1" x14ac:dyDescent="0.3">
      <c r="A270" s="129">
        <v>261</v>
      </c>
      <c r="B270" s="129" t="s">
        <v>14</v>
      </c>
      <c r="C270" s="130">
        <v>3991</v>
      </c>
      <c r="D270" s="130">
        <v>547</v>
      </c>
      <c r="E270" s="130" t="s">
        <v>1455</v>
      </c>
      <c r="F270" s="130">
        <v>1</v>
      </c>
      <c r="G270" s="130"/>
      <c r="H270" s="130"/>
      <c r="I270" s="130">
        <v>66</v>
      </c>
      <c r="J270" s="130">
        <f t="shared" si="28"/>
        <v>66</v>
      </c>
      <c r="K270" s="130">
        <v>150</v>
      </c>
      <c r="L270" s="130">
        <f t="shared" si="29"/>
        <v>9900</v>
      </c>
      <c r="M270" s="130">
        <v>1</v>
      </c>
      <c r="N270" s="130"/>
      <c r="O270" s="130"/>
      <c r="P270" s="130"/>
      <c r="Q270" s="130"/>
      <c r="R270" s="130"/>
      <c r="S270" s="130"/>
      <c r="T270" s="130">
        <f t="shared" si="30"/>
        <v>0</v>
      </c>
      <c r="U270" s="130"/>
      <c r="V270" s="130"/>
      <c r="W270" s="130">
        <f t="shared" si="31"/>
        <v>0</v>
      </c>
      <c r="X270" s="130">
        <f t="shared" si="32"/>
        <v>9900</v>
      </c>
      <c r="Y270" s="130">
        <v>0</v>
      </c>
      <c r="Z270" s="130">
        <v>50</v>
      </c>
      <c r="AA270" s="130">
        <v>0</v>
      </c>
      <c r="AB270" s="130">
        <v>0</v>
      </c>
    </row>
    <row r="271" spans="1:28" s="127" customFormat="1" ht="27" customHeight="1" x14ac:dyDescent="0.3">
      <c r="A271" s="129">
        <v>262</v>
      </c>
      <c r="B271" s="129" t="s">
        <v>24</v>
      </c>
      <c r="C271" s="130"/>
      <c r="D271" s="130"/>
      <c r="E271" s="130" t="s">
        <v>1455</v>
      </c>
      <c r="F271" s="130">
        <v>1</v>
      </c>
      <c r="G271" s="130">
        <v>11</v>
      </c>
      <c r="H271" s="130"/>
      <c r="I271" s="130"/>
      <c r="J271" s="130">
        <f t="shared" si="28"/>
        <v>4400</v>
      </c>
      <c r="K271" s="130">
        <v>75</v>
      </c>
      <c r="L271" s="130">
        <f t="shared" si="29"/>
        <v>330000</v>
      </c>
      <c r="M271" s="130">
        <v>1</v>
      </c>
      <c r="N271" s="130"/>
      <c r="O271" s="130"/>
      <c r="P271" s="130"/>
      <c r="Q271" s="130"/>
      <c r="R271" s="130"/>
      <c r="S271" s="130"/>
      <c r="T271" s="130">
        <v>0</v>
      </c>
      <c r="U271" s="130"/>
      <c r="V271" s="130"/>
      <c r="W271" s="130">
        <v>0</v>
      </c>
      <c r="X271" s="130">
        <f t="shared" si="32"/>
        <v>330000</v>
      </c>
      <c r="Y271" s="130">
        <v>0</v>
      </c>
      <c r="Z271" s="130">
        <v>0</v>
      </c>
      <c r="AA271" s="130">
        <v>330000</v>
      </c>
      <c r="AB271" s="130">
        <v>0.01</v>
      </c>
    </row>
    <row r="272" spans="1:28" s="127" customFormat="1" ht="27" customHeight="1" x14ac:dyDescent="0.3">
      <c r="A272" s="129">
        <v>263</v>
      </c>
      <c r="B272" s="129" t="s">
        <v>14</v>
      </c>
      <c r="C272" s="130">
        <v>2</v>
      </c>
      <c r="D272" s="130">
        <v>12</v>
      </c>
      <c r="E272" s="130" t="s">
        <v>1456</v>
      </c>
      <c r="F272" s="130">
        <v>2</v>
      </c>
      <c r="G272" s="130"/>
      <c r="H272" s="130">
        <v>1</v>
      </c>
      <c r="I272" s="130">
        <v>10</v>
      </c>
      <c r="J272" s="130">
        <f t="shared" si="28"/>
        <v>110</v>
      </c>
      <c r="K272" s="130">
        <v>75</v>
      </c>
      <c r="L272" s="130">
        <f t="shared" si="29"/>
        <v>8250</v>
      </c>
      <c r="M272" s="130">
        <v>2</v>
      </c>
      <c r="N272" s="130" t="s">
        <v>27</v>
      </c>
      <c r="O272" s="130" t="s">
        <v>1457</v>
      </c>
      <c r="P272" s="130">
        <v>2</v>
      </c>
      <c r="Q272" s="130">
        <v>30</v>
      </c>
      <c r="R272" s="130"/>
      <c r="S272" s="130">
        <v>6400</v>
      </c>
      <c r="T272" s="130">
        <f t="shared" si="30"/>
        <v>192000</v>
      </c>
      <c r="U272" s="130">
        <v>20</v>
      </c>
      <c r="V272" s="130">
        <f>T272*93%</f>
        <v>178560</v>
      </c>
      <c r="W272" s="130">
        <f t="shared" si="31"/>
        <v>13440</v>
      </c>
      <c r="X272" s="130">
        <f t="shared" si="32"/>
        <v>21690</v>
      </c>
      <c r="Y272" s="130">
        <v>0</v>
      </c>
      <c r="Z272" s="130">
        <v>50</v>
      </c>
      <c r="AA272" s="130">
        <v>0</v>
      </c>
      <c r="AB272" s="130">
        <v>0</v>
      </c>
    </row>
    <row r="273" spans="1:28" s="127" customFormat="1" ht="27" customHeight="1" x14ac:dyDescent="0.3">
      <c r="A273" s="129">
        <v>264</v>
      </c>
      <c r="B273" s="129" t="s">
        <v>14</v>
      </c>
      <c r="C273" s="130">
        <v>249</v>
      </c>
      <c r="D273" s="130">
        <v>34</v>
      </c>
      <c r="E273" s="130" t="s">
        <v>1458</v>
      </c>
      <c r="F273" s="130">
        <v>2</v>
      </c>
      <c r="G273" s="130"/>
      <c r="H273" s="130"/>
      <c r="I273" s="130">
        <v>46</v>
      </c>
      <c r="J273" s="130">
        <f t="shared" si="28"/>
        <v>46</v>
      </c>
      <c r="K273" s="130">
        <v>430</v>
      </c>
      <c r="L273" s="130">
        <f t="shared" si="29"/>
        <v>19780</v>
      </c>
      <c r="M273" s="130">
        <v>2</v>
      </c>
      <c r="N273" s="130" t="s">
        <v>27</v>
      </c>
      <c r="O273" s="130" t="s">
        <v>16</v>
      </c>
      <c r="P273" s="130">
        <v>2</v>
      </c>
      <c r="Q273" s="130">
        <v>30</v>
      </c>
      <c r="R273" s="130"/>
      <c r="S273" s="130">
        <v>6400</v>
      </c>
      <c r="T273" s="130">
        <f t="shared" si="30"/>
        <v>192000</v>
      </c>
      <c r="U273" s="130">
        <v>30</v>
      </c>
      <c r="V273" s="130">
        <f>T273*85%</f>
        <v>163200</v>
      </c>
      <c r="W273" s="130">
        <f t="shared" si="31"/>
        <v>28800</v>
      </c>
      <c r="X273" s="130">
        <f t="shared" si="32"/>
        <v>48580</v>
      </c>
      <c r="Y273" s="130">
        <v>0</v>
      </c>
      <c r="Z273" s="130">
        <v>50</v>
      </c>
      <c r="AA273" s="130">
        <v>0</v>
      </c>
      <c r="AB273" s="130">
        <v>0</v>
      </c>
    </row>
    <row r="274" spans="1:28" s="127" customFormat="1" ht="27" customHeight="1" x14ac:dyDescent="0.3">
      <c r="A274" s="129">
        <v>265</v>
      </c>
      <c r="B274" s="129" t="s">
        <v>14</v>
      </c>
      <c r="C274" s="130">
        <v>2736</v>
      </c>
      <c r="D274" s="130">
        <v>96</v>
      </c>
      <c r="E274" s="130" t="s">
        <v>1458</v>
      </c>
      <c r="F274" s="130">
        <v>1</v>
      </c>
      <c r="G274" s="130">
        <v>9</v>
      </c>
      <c r="H274" s="130">
        <v>1</v>
      </c>
      <c r="I274" s="130">
        <v>97</v>
      </c>
      <c r="J274" s="130">
        <f t="shared" si="28"/>
        <v>3797</v>
      </c>
      <c r="K274" s="130">
        <v>100</v>
      </c>
      <c r="L274" s="130">
        <f t="shared" si="29"/>
        <v>379700</v>
      </c>
      <c r="M274" s="130">
        <v>1</v>
      </c>
      <c r="N274" s="130"/>
      <c r="O274" s="130"/>
      <c r="P274" s="130"/>
      <c r="Q274" s="130"/>
      <c r="R274" s="130"/>
      <c r="S274" s="130"/>
      <c r="T274" s="130">
        <f t="shared" si="30"/>
        <v>0</v>
      </c>
      <c r="U274" s="130"/>
      <c r="V274" s="130"/>
      <c r="W274" s="130">
        <f t="shared" si="31"/>
        <v>0</v>
      </c>
      <c r="X274" s="130">
        <f t="shared" si="32"/>
        <v>379700</v>
      </c>
      <c r="Y274" s="130">
        <v>0</v>
      </c>
      <c r="Z274" s="130">
        <v>50</v>
      </c>
      <c r="AA274" s="130">
        <v>0</v>
      </c>
      <c r="AB274" s="130">
        <v>0</v>
      </c>
    </row>
    <row r="275" spans="1:28" s="127" customFormat="1" ht="27" customHeight="1" x14ac:dyDescent="0.3">
      <c r="A275" s="129">
        <v>266</v>
      </c>
      <c r="B275" s="129" t="s">
        <v>14</v>
      </c>
      <c r="C275" s="130">
        <v>2547</v>
      </c>
      <c r="D275" s="130">
        <v>67</v>
      </c>
      <c r="E275" s="130" t="s">
        <v>1458</v>
      </c>
      <c r="F275" s="130">
        <v>1</v>
      </c>
      <c r="G275" s="130">
        <v>8</v>
      </c>
      <c r="H275" s="130">
        <v>1</v>
      </c>
      <c r="I275" s="130">
        <v>14</v>
      </c>
      <c r="J275" s="130">
        <f t="shared" si="28"/>
        <v>3314</v>
      </c>
      <c r="K275" s="130">
        <v>75</v>
      </c>
      <c r="L275" s="130">
        <f t="shared" si="29"/>
        <v>248550</v>
      </c>
      <c r="M275" s="130">
        <v>1</v>
      </c>
      <c r="N275" s="130"/>
      <c r="O275" s="130"/>
      <c r="P275" s="130"/>
      <c r="Q275" s="130"/>
      <c r="R275" s="130"/>
      <c r="S275" s="130"/>
      <c r="T275" s="130">
        <f t="shared" si="30"/>
        <v>0</v>
      </c>
      <c r="U275" s="130"/>
      <c r="V275" s="130"/>
      <c r="W275" s="130">
        <f t="shared" si="31"/>
        <v>0</v>
      </c>
      <c r="X275" s="130">
        <f t="shared" si="32"/>
        <v>248550</v>
      </c>
      <c r="Y275" s="130">
        <v>0</v>
      </c>
      <c r="Z275" s="130">
        <v>50</v>
      </c>
      <c r="AA275" s="130">
        <v>0</v>
      </c>
      <c r="AB275" s="130">
        <v>0</v>
      </c>
    </row>
    <row r="276" spans="1:28" s="127" customFormat="1" ht="27" customHeight="1" x14ac:dyDescent="0.3">
      <c r="A276" s="129">
        <v>267</v>
      </c>
      <c r="B276" s="129" t="s">
        <v>14</v>
      </c>
      <c r="C276" s="130">
        <v>1654</v>
      </c>
      <c r="D276" s="130">
        <v>401</v>
      </c>
      <c r="E276" s="130" t="s">
        <v>1458</v>
      </c>
      <c r="F276" s="130">
        <v>1</v>
      </c>
      <c r="G276" s="130">
        <v>6</v>
      </c>
      <c r="H276" s="130">
        <v>2</v>
      </c>
      <c r="I276" s="130">
        <v>57</v>
      </c>
      <c r="J276" s="130">
        <f t="shared" si="28"/>
        <v>2657</v>
      </c>
      <c r="K276" s="130">
        <v>240</v>
      </c>
      <c r="L276" s="130">
        <f t="shared" si="29"/>
        <v>637680</v>
      </c>
      <c r="M276" s="130">
        <v>1</v>
      </c>
      <c r="N276" s="130"/>
      <c r="O276" s="130"/>
      <c r="P276" s="130"/>
      <c r="Q276" s="130"/>
      <c r="R276" s="130"/>
      <c r="S276" s="130"/>
      <c r="T276" s="130">
        <f t="shared" si="30"/>
        <v>0</v>
      </c>
      <c r="U276" s="130"/>
      <c r="V276" s="130"/>
      <c r="W276" s="130">
        <f t="shared" si="31"/>
        <v>0</v>
      </c>
      <c r="X276" s="130">
        <f t="shared" si="32"/>
        <v>637680</v>
      </c>
      <c r="Y276" s="130">
        <v>0</v>
      </c>
      <c r="Z276" s="130">
        <v>50</v>
      </c>
      <c r="AA276" s="130">
        <v>0</v>
      </c>
      <c r="AB276" s="130">
        <v>0</v>
      </c>
    </row>
    <row r="277" spans="1:28" s="127" customFormat="1" ht="27" customHeight="1" x14ac:dyDescent="0.3">
      <c r="A277" s="129">
        <v>268</v>
      </c>
      <c r="B277" s="129" t="s">
        <v>14</v>
      </c>
      <c r="C277" s="130">
        <v>4307</v>
      </c>
      <c r="D277" s="130">
        <v>152</v>
      </c>
      <c r="E277" s="130" t="s">
        <v>1459</v>
      </c>
      <c r="F277" s="130">
        <v>2</v>
      </c>
      <c r="G277" s="130"/>
      <c r="H277" s="130"/>
      <c r="I277" s="130">
        <v>69</v>
      </c>
      <c r="J277" s="130">
        <f t="shared" si="28"/>
        <v>69</v>
      </c>
      <c r="K277" s="130">
        <v>430</v>
      </c>
      <c r="L277" s="130">
        <f t="shared" si="29"/>
        <v>29670</v>
      </c>
      <c r="M277" s="130">
        <v>2</v>
      </c>
      <c r="N277" s="130" t="s">
        <v>27</v>
      </c>
      <c r="O277" s="130" t="s">
        <v>16</v>
      </c>
      <c r="P277" s="130">
        <v>2</v>
      </c>
      <c r="Q277" s="130">
        <v>230</v>
      </c>
      <c r="R277" s="130"/>
      <c r="S277" s="130">
        <v>6400</v>
      </c>
      <c r="T277" s="130">
        <f t="shared" si="30"/>
        <v>1472000</v>
      </c>
      <c r="U277" s="130">
        <v>15</v>
      </c>
      <c r="V277" s="130">
        <f>T277*50%</f>
        <v>736000</v>
      </c>
      <c r="W277" s="130">
        <f t="shared" si="31"/>
        <v>736000</v>
      </c>
      <c r="X277" s="130">
        <f t="shared" si="32"/>
        <v>765670</v>
      </c>
      <c r="Y277" s="130">
        <v>0</v>
      </c>
      <c r="Z277" s="130">
        <v>50</v>
      </c>
      <c r="AA277" s="130">
        <v>0</v>
      </c>
      <c r="AB277" s="130">
        <v>0</v>
      </c>
    </row>
    <row r="278" spans="1:28" s="127" customFormat="1" ht="27" customHeight="1" x14ac:dyDescent="0.3">
      <c r="A278" s="129">
        <v>269</v>
      </c>
      <c r="B278" s="129" t="s">
        <v>14</v>
      </c>
      <c r="C278" s="130">
        <v>1626</v>
      </c>
      <c r="D278" s="130">
        <v>357</v>
      </c>
      <c r="E278" s="130" t="s">
        <v>1459</v>
      </c>
      <c r="F278" s="130">
        <v>1</v>
      </c>
      <c r="G278" s="130">
        <v>20</v>
      </c>
      <c r="H278" s="130">
        <v>2</v>
      </c>
      <c r="I278" s="130">
        <v>47</v>
      </c>
      <c r="J278" s="130">
        <f t="shared" si="28"/>
        <v>8247</v>
      </c>
      <c r="K278" s="130">
        <v>75</v>
      </c>
      <c r="L278" s="130">
        <f t="shared" si="29"/>
        <v>618525</v>
      </c>
      <c r="M278" s="130">
        <v>1</v>
      </c>
      <c r="N278" s="130"/>
      <c r="O278" s="130"/>
      <c r="P278" s="130"/>
      <c r="Q278" s="130"/>
      <c r="R278" s="130"/>
      <c r="S278" s="130"/>
      <c r="T278" s="130">
        <f t="shared" si="30"/>
        <v>0</v>
      </c>
      <c r="U278" s="130"/>
      <c r="V278" s="130"/>
      <c r="W278" s="130">
        <f t="shared" si="31"/>
        <v>0</v>
      </c>
      <c r="X278" s="130">
        <f t="shared" si="32"/>
        <v>618525</v>
      </c>
      <c r="Y278" s="130">
        <v>0</v>
      </c>
      <c r="Z278" s="130">
        <v>50</v>
      </c>
      <c r="AA278" s="130">
        <v>0</v>
      </c>
      <c r="AB278" s="130">
        <v>0</v>
      </c>
    </row>
    <row r="279" spans="1:28" s="127" customFormat="1" ht="27" customHeight="1" x14ac:dyDescent="0.3">
      <c r="A279" s="129">
        <v>270</v>
      </c>
      <c r="B279" s="129" t="s">
        <v>14</v>
      </c>
      <c r="C279" s="130">
        <v>5472</v>
      </c>
      <c r="D279" s="130">
        <v>56</v>
      </c>
      <c r="E279" s="130" t="s">
        <v>1459</v>
      </c>
      <c r="F279" s="130">
        <v>1</v>
      </c>
      <c r="G279" s="130"/>
      <c r="H279" s="130">
        <v>1</v>
      </c>
      <c r="I279" s="130">
        <v>89</v>
      </c>
      <c r="J279" s="130">
        <f t="shared" si="28"/>
        <v>189</v>
      </c>
      <c r="K279" s="130">
        <v>100</v>
      </c>
      <c r="L279" s="130">
        <f t="shared" si="29"/>
        <v>18900</v>
      </c>
      <c r="M279" s="130">
        <v>1</v>
      </c>
      <c r="N279" s="130"/>
      <c r="O279" s="130"/>
      <c r="P279" s="130"/>
      <c r="Q279" s="130"/>
      <c r="R279" s="130"/>
      <c r="S279" s="130"/>
      <c r="T279" s="130">
        <f t="shared" si="30"/>
        <v>0</v>
      </c>
      <c r="U279" s="130"/>
      <c r="V279" s="130"/>
      <c r="W279" s="130">
        <f t="shared" si="31"/>
        <v>0</v>
      </c>
      <c r="X279" s="130">
        <f t="shared" si="32"/>
        <v>18900</v>
      </c>
      <c r="Y279" s="130">
        <v>0</v>
      </c>
      <c r="Z279" s="130">
        <v>50</v>
      </c>
      <c r="AA279" s="130">
        <v>0</v>
      </c>
      <c r="AB279" s="130">
        <v>0</v>
      </c>
    </row>
    <row r="280" spans="1:28" s="127" customFormat="1" ht="27" customHeight="1" x14ac:dyDescent="0.3">
      <c r="A280" s="129">
        <v>271</v>
      </c>
      <c r="B280" s="129" t="s">
        <v>45</v>
      </c>
      <c r="C280" s="130">
        <v>1104</v>
      </c>
      <c r="D280" s="130">
        <v>334</v>
      </c>
      <c r="E280" s="130" t="s">
        <v>1460</v>
      </c>
      <c r="F280" s="130">
        <v>2</v>
      </c>
      <c r="G280" s="130"/>
      <c r="H280" s="130"/>
      <c r="I280" s="130">
        <v>61</v>
      </c>
      <c r="J280" s="130">
        <f t="shared" si="28"/>
        <v>61</v>
      </c>
      <c r="K280" s="130">
        <v>430</v>
      </c>
      <c r="L280" s="130">
        <f t="shared" si="29"/>
        <v>26230</v>
      </c>
      <c r="M280" s="130">
        <v>2</v>
      </c>
      <c r="N280" s="130" t="s">
        <v>27</v>
      </c>
      <c r="O280" s="130" t="s">
        <v>16</v>
      </c>
      <c r="P280" s="130">
        <v>2</v>
      </c>
      <c r="Q280" s="130">
        <v>120</v>
      </c>
      <c r="R280" s="130"/>
      <c r="S280" s="130">
        <v>6400</v>
      </c>
      <c r="T280" s="130">
        <f t="shared" si="30"/>
        <v>768000</v>
      </c>
      <c r="U280" s="130">
        <v>20</v>
      </c>
      <c r="V280" s="130">
        <f>T280*75%</f>
        <v>576000</v>
      </c>
      <c r="W280" s="130">
        <f t="shared" si="31"/>
        <v>192000</v>
      </c>
      <c r="X280" s="130">
        <f t="shared" si="32"/>
        <v>218230</v>
      </c>
      <c r="Y280" s="130">
        <v>0</v>
      </c>
      <c r="Z280" s="130">
        <v>0</v>
      </c>
      <c r="AA280" s="130">
        <v>218230</v>
      </c>
      <c r="AB280" s="130">
        <v>0.02</v>
      </c>
    </row>
    <row r="281" spans="1:28" s="127" customFormat="1" ht="27" customHeight="1" x14ac:dyDescent="0.3">
      <c r="A281" s="129">
        <v>272</v>
      </c>
      <c r="B281" s="129" t="s">
        <v>14</v>
      </c>
      <c r="C281" s="130">
        <v>5832</v>
      </c>
      <c r="D281" s="130">
        <v>151</v>
      </c>
      <c r="E281" s="130" t="s">
        <v>1460</v>
      </c>
      <c r="F281" s="130">
        <v>1</v>
      </c>
      <c r="G281" s="130">
        <v>6</v>
      </c>
      <c r="H281" s="130">
        <v>3</v>
      </c>
      <c r="I281" s="130">
        <v>99</v>
      </c>
      <c r="J281" s="130">
        <f t="shared" si="28"/>
        <v>2799</v>
      </c>
      <c r="K281" s="130">
        <v>75</v>
      </c>
      <c r="L281" s="130">
        <f t="shared" si="29"/>
        <v>209925</v>
      </c>
      <c r="M281" s="130">
        <v>1</v>
      </c>
      <c r="N281" s="130"/>
      <c r="O281" s="130"/>
      <c r="P281" s="130"/>
      <c r="Q281" s="130"/>
      <c r="R281" s="130"/>
      <c r="S281" s="130"/>
      <c r="T281" s="130">
        <f t="shared" si="30"/>
        <v>0</v>
      </c>
      <c r="U281" s="130"/>
      <c r="V281" s="130"/>
      <c r="W281" s="130">
        <f t="shared" si="31"/>
        <v>0</v>
      </c>
      <c r="X281" s="130">
        <f t="shared" si="32"/>
        <v>209925</v>
      </c>
      <c r="Y281" s="130">
        <v>0</v>
      </c>
      <c r="Z281" s="130">
        <v>50</v>
      </c>
      <c r="AA281" s="130">
        <v>0</v>
      </c>
      <c r="AB281" s="130">
        <v>0</v>
      </c>
    </row>
    <row r="282" spans="1:28" s="127" customFormat="1" ht="27" customHeight="1" x14ac:dyDescent="0.3">
      <c r="A282" s="129">
        <v>273</v>
      </c>
      <c r="B282" s="129" t="s">
        <v>14</v>
      </c>
      <c r="C282" s="130">
        <v>5842</v>
      </c>
      <c r="D282" s="130">
        <v>155</v>
      </c>
      <c r="E282" s="130" t="s">
        <v>1460</v>
      </c>
      <c r="F282" s="130">
        <v>1</v>
      </c>
      <c r="G282" s="130">
        <v>1</v>
      </c>
      <c r="H282" s="130">
        <v>1</v>
      </c>
      <c r="I282" s="130">
        <v>4</v>
      </c>
      <c r="J282" s="130">
        <f t="shared" si="28"/>
        <v>504</v>
      </c>
      <c r="K282" s="130">
        <v>75</v>
      </c>
      <c r="L282" s="130">
        <f t="shared" si="29"/>
        <v>37800</v>
      </c>
      <c r="M282" s="130">
        <v>1</v>
      </c>
      <c r="N282" s="130"/>
      <c r="O282" s="130"/>
      <c r="P282" s="130"/>
      <c r="Q282" s="130"/>
      <c r="R282" s="130"/>
      <c r="S282" s="130"/>
      <c r="T282" s="130">
        <f t="shared" si="30"/>
        <v>0</v>
      </c>
      <c r="U282" s="130"/>
      <c r="V282" s="130"/>
      <c r="W282" s="130">
        <f t="shared" si="31"/>
        <v>0</v>
      </c>
      <c r="X282" s="130">
        <f t="shared" si="32"/>
        <v>37800</v>
      </c>
      <c r="Y282" s="130">
        <v>0</v>
      </c>
      <c r="Z282" s="130">
        <v>50</v>
      </c>
      <c r="AA282" s="130">
        <v>0</v>
      </c>
      <c r="AB282" s="130">
        <v>0</v>
      </c>
    </row>
    <row r="283" spans="1:28" s="127" customFormat="1" ht="27" customHeight="1" x14ac:dyDescent="0.3">
      <c r="A283" s="129">
        <v>274</v>
      </c>
      <c r="B283" s="129" t="s">
        <v>45</v>
      </c>
      <c r="C283" s="130">
        <v>1882</v>
      </c>
      <c r="D283" s="130">
        <v>27</v>
      </c>
      <c r="E283" s="130" t="s">
        <v>1460</v>
      </c>
      <c r="F283" s="130">
        <v>1</v>
      </c>
      <c r="G283" s="130">
        <v>26</v>
      </c>
      <c r="H283" s="130">
        <v>1</v>
      </c>
      <c r="I283" s="130">
        <v>20</v>
      </c>
      <c r="J283" s="130">
        <f t="shared" si="28"/>
        <v>10520</v>
      </c>
      <c r="K283" s="130">
        <v>75</v>
      </c>
      <c r="L283" s="130">
        <f t="shared" si="29"/>
        <v>789000</v>
      </c>
      <c r="M283" s="130">
        <v>1</v>
      </c>
      <c r="N283" s="130"/>
      <c r="O283" s="130"/>
      <c r="P283" s="130"/>
      <c r="Q283" s="130"/>
      <c r="R283" s="130"/>
      <c r="S283" s="130"/>
      <c r="T283" s="130">
        <f t="shared" si="30"/>
        <v>0</v>
      </c>
      <c r="U283" s="130"/>
      <c r="V283" s="130"/>
      <c r="W283" s="130">
        <f t="shared" si="31"/>
        <v>0</v>
      </c>
      <c r="X283" s="130">
        <f t="shared" si="32"/>
        <v>789000</v>
      </c>
      <c r="Y283" s="130">
        <v>0</v>
      </c>
      <c r="Z283" s="130">
        <v>0</v>
      </c>
      <c r="AA283" s="130">
        <v>789000</v>
      </c>
      <c r="AB283" s="130">
        <v>0.01</v>
      </c>
    </row>
    <row r="284" spans="1:28" s="127" customFormat="1" ht="27" customHeight="1" x14ac:dyDescent="0.3">
      <c r="A284" s="129">
        <v>275</v>
      </c>
      <c r="B284" s="129" t="s">
        <v>14</v>
      </c>
      <c r="C284" s="130"/>
      <c r="D284" s="130"/>
      <c r="E284" s="130" t="s">
        <v>1461</v>
      </c>
      <c r="F284" s="130">
        <v>2</v>
      </c>
      <c r="G284" s="130"/>
      <c r="H284" s="130"/>
      <c r="I284" s="130">
        <v>70</v>
      </c>
      <c r="J284" s="130">
        <f t="shared" si="28"/>
        <v>70</v>
      </c>
      <c r="K284" s="130">
        <v>75</v>
      </c>
      <c r="L284" s="130">
        <f t="shared" si="29"/>
        <v>5250</v>
      </c>
      <c r="M284" s="130">
        <v>2</v>
      </c>
      <c r="N284" s="130" t="s">
        <v>27</v>
      </c>
      <c r="O284" s="130" t="s">
        <v>1457</v>
      </c>
      <c r="P284" s="130">
        <v>2</v>
      </c>
      <c r="Q284" s="130">
        <v>70</v>
      </c>
      <c r="R284" s="130"/>
      <c r="S284" s="130">
        <v>6400</v>
      </c>
      <c r="T284" s="130">
        <f t="shared" si="30"/>
        <v>448000</v>
      </c>
      <c r="U284" s="130">
        <v>40</v>
      </c>
      <c r="V284" s="130">
        <f>T284*93%</f>
        <v>416640</v>
      </c>
      <c r="W284" s="130">
        <f t="shared" si="31"/>
        <v>31360</v>
      </c>
      <c r="X284" s="130">
        <f t="shared" si="32"/>
        <v>36610</v>
      </c>
      <c r="Y284" s="130">
        <v>0</v>
      </c>
      <c r="Z284" s="130">
        <v>50</v>
      </c>
      <c r="AA284" s="130">
        <v>0</v>
      </c>
      <c r="AB284" s="130">
        <v>0</v>
      </c>
    </row>
    <row r="285" spans="1:28" s="127" customFormat="1" ht="27" customHeight="1" x14ac:dyDescent="0.3">
      <c r="A285" s="129">
        <v>276</v>
      </c>
      <c r="B285" s="129" t="s">
        <v>14</v>
      </c>
      <c r="C285" s="130">
        <v>4325</v>
      </c>
      <c r="D285" s="130">
        <v>158</v>
      </c>
      <c r="E285" s="130" t="s">
        <v>1462</v>
      </c>
      <c r="F285" s="130">
        <v>2</v>
      </c>
      <c r="G285" s="130"/>
      <c r="H285" s="130"/>
      <c r="I285" s="130">
        <v>63</v>
      </c>
      <c r="J285" s="130">
        <f t="shared" si="28"/>
        <v>63</v>
      </c>
      <c r="K285" s="130">
        <v>430</v>
      </c>
      <c r="L285" s="130">
        <f t="shared" si="29"/>
        <v>27090</v>
      </c>
      <c r="M285" s="130">
        <v>2</v>
      </c>
      <c r="N285" s="130" t="s">
        <v>27</v>
      </c>
      <c r="O285" s="130" t="s">
        <v>16</v>
      </c>
      <c r="P285" s="130">
        <v>2</v>
      </c>
      <c r="Q285" s="130">
        <v>174</v>
      </c>
      <c r="R285" s="130"/>
      <c r="S285" s="130">
        <v>6400</v>
      </c>
      <c r="T285" s="130">
        <f t="shared" si="30"/>
        <v>1113600</v>
      </c>
      <c r="U285" s="130">
        <v>30</v>
      </c>
      <c r="V285" s="130">
        <f>T285*85%</f>
        <v>946560</v>
      </c>
      <c r="W285" s="130">
        <f t="shared" si="31"/>
        <v>167040</v>
      </c>
      <c r="X285" s="130">
        <f t="shared" si="32"/>
        <v>194130</v>
      </c>
      <c r="Y285" s="130">
        <v>0</v>
      </c>
      <c r="Z285" s="130">
        <v>50</v>
      </c>
      <c r="AA285" s="130">
        <v>0</v>
      </c>
      <c r="AB285" s="130">
        <v>0</v>
      </c>
    </row>
    <row r="286" spans="1:28" s="127" customFormat="1" ht="27" customHeight="1" x14ac:dyDescent="0.3">
      <c r="A286" s="129">
        <v>277</v>
      </c>
      <c r="B286" s="129" t="s">
        <v>45</v>
      </c>
      <c r="C286" s="130">
        <v>3150</v>
      </c>
      <c r="D286" s="130">
        <v>59</v>
      </c>
      <c r="E286" s="130" t="s">
        <v>1462</v>
      </c>
      <c r="F286" s="130">
        <v>1</v>
      </c>
      <c r="G286" s="130">
        <v>22</v>
      </c>
      <c r="H286" s="130">
        <v>3</v>
      </c>
      <c r="I286" s="130">
        <v>7</v>
      </c>
      <c r="J286" s="130">
        <f t="shared" si="28"/>
        <v>9107</v>
      </c>
      <c r="K286" s="130">
        <v>75</v>
      </c>
      <c r="L286" s="130">
        <f t="shared" si="29"/>
        <v>683025</v>
      </c>
      <c r="M286" s="130">
        <v>1</v>
      </c>
      <c r="N286" s="130"/>
      <c r="O286" s="130"/>
      <c r="P286" s="130"/>
      <c r="Q286" s="130"/>
      <c r="R286" s="130"/>
      <c r="S286" s="130"/>
      <c r="T286" s="130">
        <f t="shared" si="30"/>
        <v>0</v>
      </c>
      <c r="U286" s="130"/>
      <c r="V286" s="130"/>
      <c r="W286" s="130">
        <f t="shared" si="31"/>
        <v>0</v>
      </c>
      <c r="X286" s="130">
        <f t="shared" si="32"/>
        <v>683025</v>
      </c>
      <c r="Y286" s="130">
        <v>0</v>
      </c>
      <c r="Z286" s="130">
        <v>0</v>
      </c>
      <c r="AA286" s="130">
        <v>683025</v>
      </c>
      <c r="AB286" s="130">
        <v>0.01</v>
      </c>
    </row>
    <row r="287" spans="1:28" s="127" customFormat="1" ht="27" customHeight="1" x14ac:dyDescent="0.3">
      <c r="A287" s="129">
        <v>278</v>
      </c>
      <c r="B287" s="129" t="s">
        <v>14</v>
      </c>
      <c r="C287" s="130">
        <v>5516</v>
      </c>
      <c r="D287" s="130">
        <v>509</v>
      </c>
      <c r="E287" s="130" t="s">
        <v>1462</v>
      </c>
      <c r="F287" s="130">
        <v>1</v>
      </c>
      <c r="G287" s="130">
        <v>6</v>
      </c>
      <c r="H287" s="130"/>
      <c r="I287" s="130">
        <v>84</v>
      </c>
      <c r="J287" s="130">
        <f t="shared" si="28"/>
        <v>2484</v>
      </c>
      <c r="K287" s="130">
        <v>75</v>
      </c>
      <c r="L287" s="130">
        <f t="shared" si="29"/>
        <v>186300</v>
      </c>
      <c r="M287" s="130">
        <v>1</v>
      </c>
      <c r="N287" s="130"/>
      <c r="O287" s="130"/>
      <c r="P287" s="130"/>
      <c r="Q287" s="130"/>
      <c r="R287" s="130"/>
      <c r="S287" s="130"/>
      <c r="T287" s="130">
        <f t="shared" si="30"/>
        <v>0</v>
      </c>
      <c r="U287" s="130"/>
      <c r="V287" s="130"/>
      <c r="W287" s="130">
        <f t="shared" si="31"/>
        <v>0</v>
      </c>
      <c r="X287" s="130">
        <f t="shared" si="32"/>
        <v>186300</v>
      </c>
      <c r="Y287" s="130">
        <v>0</v>
      </c>
      <c r="Z287" s="130">
        <v>50</v>
      </c>
      <c r="AA287" s="130">
        <v>0</v>
      </c>
      <c r="AB287" s="130">
        <v>0</v>
      </c>
    </row>
    <row r="288" spans="1:28" s="127" customFormat="1" ht="27" customHeight="1" x14ac:dyDescent="0.3">
      <c r="A288" s="129">
        <v>279</v>
      </c>
      <c r="B288" s="129" t="s">
        <v>14</v>
      </c>
      <c r="C288" s="130">
        <v>3041</v>
      </c>
      <c r="D288" s="130">
        <v>75</v>
      </c>
      <c r="E288" s="130" t="s">
        <v>1462</v>
      </c>
      <c r="F288" s="130">
        <v>1</v>
      </c>
      <c r="G288" s="130">
        <v>2</v>
      </c>
      <c r="H288" s="130">
        <v>2</v>
      </c>
      <c r="I288" s="130">
        <v>72</v>
      </c>
      <c r="J288" s="130">
        <f t="shared" si="28"/>
        <v>1072</v>
      </c>
      <c r="K288" s="130">
        <v>75</v>
      </c>
      <c r="L288" s="130">
        <f t="shared" si="29"/>
        <v>80400</v>
      </c>
      <c r="M288" s="130">
        <v>1</v>
      </c>
      <c r="N288" s="130"/>
      <c r="O288" s="130"/>
      <c r="P288" s="130"/>
      <c r="Q288" s="130"/>
      <c r="R288" s="130"/>
      <c r="S288" s="130"/>
      <c r="T288" s="130">
        <f t="shared" si="30"/>
        <v>0</v>
      </c>
      <c r="U288" s="130"/>
      <c r="V288" s="130"/>
      <c r="W288" s="130">
        <f t="shared" si="31"/>
        <v>0</v>
      </c>
      <c r="X288" s="130">
        <f t="shared" si="32"/>
        <v>80400</v>
      </c>
      <c r="Y288" s="130">
        <v>0</v>
      </c>
      <c r="Z288" s="130">
        <v>50</v>
      </c>
      <c r="AA288" s="130">
        <v>0</v>
      </c>
      <c r="AB288" s="130">
        <v>0</v>
      </c>
    </row>
    <row r="289" spans="1:28" s="127" customFormat="1" ht="27" customHeight="1" x14ac:dyDescent="0.3">
      <c r="A289" s="129">
        <v>280</v>
      </c>
      <c r="B289" s="129" t="s">
        <v>14</v>
      </c>
      <c r="C289" s="130">
        <v>3042</v>
      </c>
      <c r="D289" s="130">
        <v>76</v>
      </c>
      <c r="E289" s="130" t="s">
        <v>1462</v>
      </c>
      <c r="F289" s="130">
        <v>1</v>
      </c>
      <c r="G289" s="130">
        <v>2</v>
      </c>
      <c r="H289" s="130">
        <v>3</v>
      </c>
      <c r="I289" s="130">
        <v>99</v>
      </c>
      <c r="J289" s="130">
        <f t="shared" si="28"/>
        <v>1199</v>
      </c>
      <c r="K289" s="130">
        <v>75</v>
      </c>
      <c r="L289" s="130">
        <f t="shared" si="29"/>
        <v>89925</v>
      </c>
      <c r="M289" s="130">
        <v>1</v>
      </c>
      <c r="N289" s="130"/>
      <c r="O289" s="130"/>
      <c r="P289" s="130"/>
      <c r="Q289" s="130"/>
      <c r="R289" s="130"/>
      <c r="S289" s="130"/>
      <c r="T289" s="130">
        <f t="shared" si="30"/>
        <v>0</v>
      </c>
      <c r="U289" s="130"/>
      <c r="V289" s="130"/>
      <c r="W289" s="130">
        <f t="shared" si="31"/>
        <v>0</v>
      </c>
      <c r="X289" s="130">
        <f t="shared" si="32"/>
        <v>89925</v>
      </c>
      <c r="Y289" s="130">
        <v>0</v>
      </c>
      <c r="Z289" s="130">
        <v>50</v>
      </c>
      <c r="AA289" s="130">
        <v>0</v>
      </c>
      <c r="AB289" s="130">
        <v>0</v>
      </c>
    </row>
    <row r="290" spans="1:28" s="127" customFormat="1" ht="27" customHeight="1" x14ac:dyDescent="0.3">
      <c r="A290" s="129">
        <v>281</v>
      </c>
      <c r="B290" s="129" t="s">
        <v>14</v>
      </c>
      <c r="C290" s="130">
        <v>3458</v>
      </c>
      <c r="D290" s="130">
        <v>143</v>
      </c>
      <c r="E290" s="130" t="s">
        <v>1462</v>
      </c>
      <c r="F290" s="130">
        <v>1</v>
      </c>
      <c r="G290" s="130">
        <v>2</v>
      </c>
      <c r="H290" s="130">
        <v>1</v>
      </c>
      <c r="I290" s="130">
        <v>86</v>
      </c>
      <c r="J290" s="130">
        <f t="shared" si="28"/>
        <v>986</v>
      </c>
      <c r="K290" s="130">
        <v>75</v>
      </c>
      <c r="L290" s="130">
        <f t="shared" si="29"/>
        <v>73950</v>
      </c>
      <c r="M290" s="130">
        <v>1</v>
      </c>
      <c r="N290" s="130"/>
      <c r="O290" s="130"/>
      <c r="P290" s="130"/>
      <c r="Q290" s="130"/>
      <c r="R290" s="130"/>
      <c r="S290" s="130"/>
      <c r="T290" s="130">
        <f t="shared" si="30"/>
        <v>0</v>
      </c>
      <c r="U290" s="130"/>
      <c r="V290" s="130"/>
      <c r="W290" s="130">
        <f t="shared" si="31"/>
        <v>0</v>
      </c>
      <c r="X290" s="130">
        <f t="shared" si="32"/>
        <v>73950</v>
      </c>
      <c r="Y290" s="130">
        <v>0</v>
      </c>
      <c r="Z290" s="130">
        <v>50</v>
      </c>
      <c r="AA290" s="130">
        <v>0</v>
      </c>
      <c r="AB290" s="130">
        <v>0</v>
      </c>
    </row>
    <row r="291" spans="1:28" s="127" customFormat="1" ht="27" customHeight="1" x14ac:dyDescent="0.3">
      <c r="A291" s="129">
        <v>282</v>
      </c>
      <c r="B291" s="129" t="s">
        <v>24</v>
      </c>
      <c r="C291" s="130"/>
      <c r="D291" s="130"/>
      <c r="E291" s="130" t="s">
        <v>1462</v>
      </c>
      <c r="F291" s="130">
        <v>1</v>
      </c>
      <c r="G291" s="130">
        <v>2</v>
      </c>
      <c r="H291" s="130"/>
      <c r="I291" s="130"/>
      <c r="J291" s="130">
        <f t="shared" si="28"/>
        <v>800</v>
      </c>
      <c r="K291" s="130">
        <v>75</v>
      </c>
      <c r="L291" s="130">
        <f t="shared" si="29"/>
        <v>60000</v>
      </c>
      <c r="M291" s="130">
        <v>1</v>
      </c>
      <c r="N291" s="130"/>
      <c r="O291" s="130"/>
      <c r="P291" s="130"/>
      <c r="Q291" s="130"/>
      <c r="R291" s="130"/>
      <c r="S291" s="130"/>
      <c r="T291" s="130">
        <f t="shared" si="30"/>
        <v>0</v>
      </c>
      <c r="U291" s="130"/>
      <c r="V291" s="130">
        <f t="shared" ref="V291" si="33">T291*30%</f>
        <v>0</v>
      </c>
      <c r="W291" s="130">
        <f t="shared" si="31"/>
        <v>0</v>
      </c>
      <c r="X291" s="130">
        <f t="shared" si="32"/>
        <v>60000</v>
      </c>
      <c r="Y291" s="130">
        <v>0</v>
      </c>
      <c r="Z291" s="130">
        <v>0</v>
      </c>
      <c r="AA291" s="130">
        <v>60000</v>
      </c>
      <c r="AB291" s="130">
        <v>0.01</v>
      </c>
    </row>
    <row r="292" spans="1:28" s="127" customFormat="1" ht="27" customHeight="1" x14ac:dyDescent="0.3">
      <c r="A292" s="129">
        <v>283</v>
      </c>
      <c r="B292" s="129" t="s">
        <v>14</v>
      </c>
      <c r="C292" s="130">
        <v>3988</v>
      </c>
      <c r="D292" s="130">
        <v>544</v>
      </c>
      <c r="E292" s="130" t="s">
        <v>1463</v>
      </c>
      <c r="F292" s="130">
        <v>2</v>
      </c>
      <c r="G292" s="130"/>
      <c r="H292" s="130"/>
      <c r="I292" s="130">
        <v>57</v>
      </c>
      <c r="J292" s="130">
        <f t="shared" si="28"/>
        <v>57</v>
      </c>
      <c r="K292" s="130">
        <v>430</v>
      </c>
      <c r="L292" s="130">
        <f t="shared" si="29"/>
        <v>24510</v>
      </c>
      <c r="M292" s="130">
        <v>2</v>
      </c>
      <c r="N292" s="130" t="s">
        <v>27</v>
      </c>
      <c r="O292" s="130" t="s">
        <v>16</v>
      </c>
      <c r="P292" s="130">
        <v>2</v>
      </c>
      <c r="Q292" s="130">
        <v>140</v>
      </c>
      <c r="R292" s="130"/>
      <c r="S292" s="130">
        <v>6400</v>
      </c>
      <c r="T292" s="130">
        <f t="shared" si="30"/>
        <v>896000</v>
      </c>
      <c r="U292" s="130">
        <v>30</v>
      </c>
      <c r="V292" s="130">
        <f>T292*85%</f>
        <v>761600</v>
      </c>
      <c r="W292" s="130">
        <f t="shared" si="31"/>
        <v>134400</v>
      </c>
      <c r="X292" s="130">
        <f t="shared" si="32"/>
        <v>158910</v>
      </c>
      <c r="Y292" s="130">
        <v>0</v>
      </c>
      <c r="Z292" s="130">
        <v>50</v>
      </c>
      <c r="AA292" s="130">
        <v>0</v>
      </c>
      <c r="AB292" s="130">
        <v>0</v>
      </c>
    </row>
    <row r="293" spans="1:28" s="127" customFormat="1" ht="27" customHeight="1" x14ac:dyDescent="0.3">
      <c r="A293" s="129">
        <v>284</v>
      </c>
      <c r="B293" s="129" t="s">
        <v>14</v>
      </c>
      <c r="C293" s="130">
        <v>386</v>
      </c>
      <c r="D293" s="130">
        <v>116</v>
      </c>
      <c r="E293" s="130" t="s">
        <v>1463</v>
      </c>
      <c r="F293" s="130">
        <v>1</v>
      </c>
      <c r="G293" s="130"/>
      <c r="H293" s="130"/>
      <c r="I293" s="130">
        <v>80</v>
      </c>
      <c r="J293" s="130">
        <f t="shared" si="28"/>
        <v>80</v>
      </c>
      <c r="K293" s="130">
        <v>150</v>
      </c>
      <c r="L293" s="130">
        <f t="shared" si="29"/>
        <v>12000</v>
      </c>
      <c r="M293" s="130">
        <v>1</v>
      </c>
      <c r="N293" s="130"/>
      <c r="O293" s="130"/>
      <c r="P293" s="130"/>
      <c r="Q293" s="130"/>
      <c r="R293" s="130"/>
      <c r="S293" s="130"/>
      <c r="T293" s="130">
        <f t="shared" si="30"/>
        <v>0</v>
      </c>
      <c r="U293" s="130"/>
      <c r="V293" s="130"/>
      <c r="W293" s="130">
        <f t="shared" si="31"/>
        <v>0</v>
      </c>
      <c r="X293" s="130">
        <f t="shared" si="32"/>
        <v>12000</v>
      </c>
      <c r="Y293" s="130">
        <v>0</v>
      </c>
      <c r="Z293" s="130">
        <v>50</v>
      </c>
      <c r="AA293" s="130">
        <v>0</v>
      </c>
      <c r="AB293" s="130">
        <v>0</v>
      </c>
    </row>
    <row r="294" spans="1:28" s="127" customFormat="1" ht="27" customHeight="1" x14ac:dyDescent="0.3">
      <c r="A294" s="129">
        <v>285</v>
      </c>
      <c r="B294" s="129" t="s">
        <v>14</v>
      </c>
      <c r="C294" s="130">
        <v>3635</v>
      </c>
      <c r="D294" s="130"/>
      <c r="E294" s="130" t="s">
        <v>1463</v>
      </c>
      <c r="F294" s="130">
        <v>1</v>
      </c>
      <c r="G294" s="130"/>
      <c r="H294" s="130"/>
      <c r="I294" s="130">
        <v>48</v>
      </c>
      <c r="J294" s="130">
        <f t="shared" si="28"/>
        <v>48</v>
      </c>
      <c r="K294" s="130">
        <v>430</v>
      </c>
      <c r="L294" s="130">
        <f t="shared" si="29"/>
        <v>20640</v>
      </c>
      <c r="M294" s="130">
        <v>1</v>
      </c>
      <c r="N294" s="130"/>
      <c r="O294" s="130"/>
      <c r="P294" s="130"/>
      <c r="Q294" s="130"/>
      <c r="R294" s="130"/>
      <c r="S294" s="130"/>
      <c r="T294" s="130">
        <f t="shared" si="30"/>
        <v>0</v>
      </c>
      <c r="U294" s="130"/>
      <c r="V294" s="130"/>
      <c r="W294" s="130">
        <f t="shared" si="31"/>
        <v>0</v>
      </c>
      <c r="X294" s="130">
        <f t="shared" si="32"/>
        <v>20640</v>
      </c>
      <c r="Y294" s="130">
        <v>0</v>
      </c>
      <c r="Z294" s="130">
        <v>50</v>
      </c>
      <c r="AA294" s="130">
        <v>0</v>
      </c>
      <c r="AB294" s="130">
        <v>0</v>
      </c>
    </row>
    <row r="295" spans="1:28" s="127" customFormat="1" ht="27" customHeight="1" x14ac:dyDescent="0.3">
      <c r="A295" s="129">
        <v>286</v>
      </c>
      <c r="B295" s="129" t="s">
        <v>338</v>
      </c>
      <c r="C295" s="130"/>
      <c r="D295" s="130"/>
      <c r="E295" s="130" t="s">
        <v>1463</v>
      </c>
      <c r="F295" s="130">
        <v>1</v>
      </c>
      <c r="G295" s="130">
        <v>24</v>
      </c>
      <c r="H295" s="130"/>
      <c r="I295" s="130"/>
      <c r="J295" s="130">
        <f t="shared" si="28"/>
        <v>9600</v>
      </c>
      <c r="K295" s="130">
        <v>75</v>
      </c>
      <c r="L295" s="130">
        <f t="shared" si="29"/>
        <v>720000</v>
      </c>
      <c r="M295" s="130">
        <v>1</v>
      </c>
      <c r="N295" s="130"/>
      <c r="O295" s="130"/>
      <c r="P295" s="130"/>
      <c r="Q295" s="130"/>
      <c r="R295" s="130"/>
      <c r="S295" s="130"/>
      <c r="T295" s="130">
        <f t="shared" si="30"/>
        <v>0</v>
      </c>
      <c r="U295" s="130"/>
      <c r="V295" s="130"/>
      <c r="W295" s="130">
        <f t="shared" si="31"/>
        <v>0</v>
      </c>
      <c r="X295" s="130">
        <f t="shared" si="32"/>
        <v>720000</v>
      </c>
      <c r="Y295" s="130">
        <v>0</v>
      </c>
      <c r="Z295" s="130">
        <v>0</v>
      </c>
      <c r="AA295" s="130">
        <v>720000</v>
      </c>
      <c r="AB295" s="130">
        <v>0.01</v>
      </c>
    </row>
    <row r="296" spans="1:28" s="127" customFormat="1" ht="27" customHeight="1" x14ac:dyDescent="0.3">
      <c r="A296" s="129">
        <v>287</v>
      </c>
      <c r="B296" s="129" t="s">
        <v>14</v>
      </c>
      <c r="C296" s="130">
        <v>281</v>
      </c>
      <c r="D296" s="130">
        <v>69</v>
      </c>
      <c r="E296" s="130" t="s">
        <v>1463</v>
      </c>
      <c r="F296" s="130">
        <v>2</v>
      </c>
      <c r="G296" s="130"/>
      <c r="H296" s="130"/>
      <c r="I296" s="130">
        <v>92</v>
      </c>
      <c r="J296" s="130">
        <f t="shared" si="28"/>
        <v>92</v>
      </c>
      <c r="K296" s="130">
        <v>430</v>
      </c>
      <c r="L296" s="130">
        <f t="shared" si="29"/>
        <v>39560</v>
      </c>
      <c r="M296" s="130">
        <v>2</v>
      </c>
      <c r="N296" s="130" t="s">
        <v>27</v>
      </c>
      <c r="O296" s="130" t="s">
        <v>16</v>
      </c>
      <c r="P296" s="130">
        <v>2</v>
      </c>
      <c r="Q296" s="130">
        <v>125</v>
      </c>
      <c r="R296" s="130"/>
      <c r="S296" s="130">
        <v>6400</v>
      </c>
      <c r="T296" s="130">
        <f t="shared" si="30"/>
        <v>800000</v>
      </c>
      <c r="U296" s="130">
        <v>30</v>
      </c>
      <c r="V296" s="130">
        <f>T296*85%</f>
        <v>680000</v>
      </c>
      <c r="W296" s="130">
        <f t="shared" si="31"/>
        <v>120000</v>
      </c>
      <c r="X296" s="130">
        <f t="shared" si="32"/>
        <v>159560</v>
      </c>
      <c r="Y296" s="130">
        <v>0</v>
      </c>
      <c r="Z296" s="130">
        <v>50</v>
      </c>
      <c r="AA296" s="130">
        <v>0</v>
      </c>
      <c r="AB296" s="130">
        <v>0</v>
      </c>
    </row>
    <row r="297" spans="1:28" s="127" customFormat="1" ht="27" customHeight="1" x14ac:dyDescent="0.3">
      <c r="A297" s="129">
        <v>288</v>
      </c>
      <c r="B297" s="129" t="s">
        <v>14</v>
      </c>
      <c r="C297" s="130"/>
      <c r="D297" s="130">
        <v>77</v>
      </c>
      <c r="E297" s="130" t="s">
        <v>1463</v>
      </c>
      <c r="F297" s="130">
        <v>1</v>
      </c>
      <c r="G297" s="130"/>
      <c r="H297" s="130"/>
      <c r="I297" s="130">
        <v>95</v>
      </c>
      <c r="J297" s="130">
        <f t="shared" si="28"/>
        <v>95</v>
      </c>
      <c r="K297" s="130">
        <v>430</v>
      </c>
      <c r="L297" s="130">
        <f t="shared" si="29"/>
        <v>40850</v>
      </c>
      <c r="M297" s="130">
        <v>1</v>
      </c>
      <c r="N297" s="130"/>
      <c r="O297" s="130"/>
      <c r="P297" s="130"/>
      <c r="Q297" s="130"/>
      <c r="R297" s="130"/>
      <c r="S297" s="130"/>
      <c r="T297" s="130">
        <f t="shared" si="30"/>
        <v>0</v>
      </c>
      <c r="U297" s="130"/>
      <c r="V297" s="130"/>
      <c r="W297" s="130">
        <f t="shared" si="31"/>
        <v>0</v>
      </c>
      <c r="X297" s="130">
        <f t="shared" si="32"/>
        <v>40850</v>
      </c>
      <c r="Y297" s="130">
        <v>0</v>
      </c>
      <c r="Z297" s="130">
        <v>50</v>
      </c>
      <c r="AA297" s="130">
        <v>0</v>
      </c>
      <c r="AB297" s="130">
        <v>0</v>
      </c>
    </row>
    <row r="298" spans="1:28" s="127" customFormat="1" ht="27" customHeight="1" x14ac:dyDescent="0.3">
      <c r="A298" s="129">
        <v>289</v>
      </c>
      <c r="B298" s="129" t="s">
        <v>14</v>
      </c>
      <c r="C298" s="130">
        <v>1566</v>
      </c>
      <c r="D298" s="130">
        <v>428</v>
      </c>
      <c r="E298" s="130" t="s">
        <v>1463</v>
      </c>
      <c r="F298" s="130">
        <v>1</v>
      </c>
      <c r="G298" s="130">
        <v>12</v>
      </c>
      <c r="H298" s="130"/>
      <c r="I298" s="130">
        <v>59</v>
      </c>
      <c r="J298" s="130">
        <f t="shared" si="28"/>
        <v>4859</v>
      </c>
      <c r="K298" s="130">
        <v>270</v>
      </c>
      <c r="L298" s="130">
        <f t="shared" si="29"/>
        <v>1311930</v>
      </c>
      <c r="M298" s="130">
        <v>1</v>
      </c>
      <c r="N298" s="130"/>
      <c r="O298" s="130"/>
      <c r="P298" s="130"/>
      <c r="Q298" s="130"/>
      <c r="R298" s="130"/>
      <c r="S298" s="130"/>
      <c r="T298" s="130">
        <f t="shared" si="30"/>
        <v>0</v>
      </c>
      <c r="U298" s="130"/>
      <c r="V298" s="130"/>
      <c r="W298" s="130">
        <f t="shared" si="31"/>
        <v>0</v>
      </c>
      <c r="X298" s="130">
        <f t="shared" si="32"/>
        <v>1311930</v>
      </c>
      <c r="Y298" s="130">
        <v>0</v>
      </c>
      <c r="Z298" s="130">
        <v>50</v>
      </c>
      <c r="AA298" s="130">
        <v>0</v>
      </c>
      <c r="AB298" s="130">
        <v>0</v>
      </c>
    </row>
    <row r="299" spans="1:28" s="127" customFormat="1" ht="27" customHeight="1" x14ac:dyDescent="0.3">
      <c r="A299" s="129">
        <v>290</v>
      </c>
      <c r="B299" s="129" t="s">
        <v>14</v>
      </c>
      <c r="C299" s="130">
        <v>3444</v>
      </c>
      <c r="D299" s="130">
        <v>118</v>
      </c>
      <c r="E299" s="130" t="s">
        <v>1463</v>
      </c>
      <c r="F299" s="130">
        <v>1</v>
      </c>
      <c r="G299" s="130">
        <v>14</v>
      </c>
      <c r="H299" s="130">
        <v>1</v>
      </c>
      <c r="I299" s="130">
        <v>89</v>
      </c>
      <c r="J299" s="130">
        <f t="shared" si="28"/>
        <v>5789</v>
      </c>
      <c r="K299" s="130">
        <v>100</v>
      </c>
      <c r="L299" s="130">
        <f t="shared" si="29"/>
        <v>578900</v>
      </c>
      <c r="M299" s="130">
        <v>1</v>
      </c>
      <c r="N299" s="130"/>
      <c r="O299" s="130"/>
      <c r="P299" s="130"/>
      <c r="Q299" s="130"/>
      <c r="R299" s="130"/>
      <c r="S299" s="130"/>
      <c r="T299" s="130">
        <f t="shared" si="30"/>
        <v>0</v>
      </c>
      <c r="U299" s="130"/>
      <c r="V299" s="130"/>
      <c r="W299" s="130">
        <f t="shared" si="31"/>
        <v>0</v>
      </c>
      <c r="X299" s="130">
        <f t="shared" si="32"/>
        <v>578900</v>
      </c>
      <c r="Y299" s="130">
        <v>0</v>
      </c>
      <c r="Z299" s="130">
        <v>50</v>
      </c>
      <c r="AA299" s="130">
        <v>0</v>
      </c>
      <c r="AB299" s="130">
        <v>0</v>
      </c>
    </row>
    <row r="300" spans="1:28" s="127" customFormat="1" ht="27" customHeight="1" x14ac:dyDescent="0.3">
      <c r="A300" s="129">
        <v>291</v>
      </c>
      <c r="B300" s="129" t="s">
        <v>14</v>
      </c>
      <c r="C300" s="130">
        <v>1525</v>
      </c>
      <c r="D300" s="130">
        <v>427</v>
      </c>
      <c r="E300" s="130" t="s">
        <v>1463</v>
      </c>
      <c r="F300" s="130">
        <v>1</v>
      </c>
      <c r="G300" s="130"/>
      <c r="H300" s="130">
        <v>1</v>
      </c>
      <c r="I300" s="130">
        <v>60</v>
      </c>
      <c r="J300" s="130">
        <f t="shared" si="28"/>
        <v>160</v>
      </c>
      <c r="K300" s="130">
        <v>280</v>
      </c>
      <c r="L300" s="130">
        <f t="shared" si="29"/>
        <v>44800</v>
      </c>
      <c r="M300" s="130">
        <v>1</v>
      </c>
      <c r="N300" s="130"/>
      <c r="O300" s="130"/>
      <c r="P300" s="130"/>
      <c r="Q300" s="130"/>
      <c r="R300" s="130"/>
      <c r="S300" s="130"/>
      <c r="T300" s="130">
        <f t="shared" si="30"/>
        <v>0</v>
      </c>
      <c r="U300" s="130"/>
      <c r="V300" s="130"/>
      <c r="W300" s="130">
        <f t="shared" si="31"/>
        <v>0</v>
      </c>
      <c r="X300" s="130">
        <f t="shared" si="32"/>
        <v>44800</v>
      </c>
      <c r="Y300" s="130">
        <v>0</v>
      </c>
      <c r="Z300" s="130">
        <v>50</v>
      </c>
      <c r="AA300" s="130">
        <v>0</v>
      </c>
      <c r="AB300" s="130">
        <v>0</v>
      </c>
    </row>
    <row r="301" spans="1:28" s="127" customFormat="1" ht="27" customHeight="1" x14ac:dyDescent="0.3">
      <c r="A301" s="129">
        <v>292</v>
      </c>
      <c r="B301" s="129" t="s">
        <v>14</v>
      </c>
      <c r="C301" s="130">
        <v>3083</v>
      </c>
      <c r="D301" s="130">
        <v>74</v>
      </c>
      <c r="E301" s="130" t="s">
        <v>1463</v>
      </c>
      <c r="F301" s="130">
        <v>1</v>
      </c>
      <c r="G301" s="130">
        <v>11</v>
      </c>
      <c r="H301" s="130">
        <v>1</v>
      </c>
      <c r="I301" s="130">
        <v>9</v>
      </c>
      <c r="J301" s="130">
        <f t="shared" si="28"/>
        <v>4509</v>
      </c>
      <c r="K301" s="130">
        <v>75</v>
      </c>
      <c r="L301" s="130">
        <f t="shared" si="29"/>
        <v>338175</v>
      </c>
      <c r="M301" s="130">
        <v>1</v>
      </c>
      <c r="N301" s="130"/>
      <c r="O301" s="130"/>
      <c r="P301" s="130"/>
      <c r="Q301" s="130"/>
      <c r="R301" s="130"/>
      <c r="S301" s="130"/>
      <c r="T301" s="130">
        <f t="shared" si="30"/>
        <v>0</v>
      </c>
      <c r="U301" s="130"/>
      <c r="V301" s="130"/>
      <c r="W301" s="130">
        <f t="shared" si="31"/>
        <v>0</v>
      </c>
      <c r="X301" s="130">
        <f t="shared" si="32"/>
        <v>338175</v>
      </c>
      <c r="Y301" s="130">
        <v>0</v>
      </c>
      <c r="Z301" s="130">
        <v>50</v>
      </c>
      <c r="AA301" s="130">
        <v>0</v>
      </c>
      <c r="AB301" s="130">
        <v>0</v>
      </c>
    </row>
    <row r="302" spans="1:28" s="127" customFormat="1" ht="27" customHeight="1" x14ac:dyDescent="0.3">
      <c r="A302" s="129">
        <v>293</v>
      </c>
      <c r="B302" s="129" t="s">
        <v>14</v>
      </c>
      <c r="C302" s="130">
        <v>259</v>
      </c>
      <c r="D302" s="130">
        <v>47</v>
      </c>
      <c r="E302" s="130" t="s">
        <v>1464</v>
      </c>
      <c r="F302" s="130">
        <v>2</v>
      </c>
      <c r="G302" s="130"/>
      <c r="H302" s="130"/>
      <c r="I302" s="130">
        <v>61</v>
      </c>
      <c r="J302" s="130">
        <f t="shared" si="28"/>
        <v>61</v>
      </c>
      <c r="K302" s="130">
        <v>430</v>
      </c>
      <c r="L302" s="130">
        <f t="shared" si="29"/>
        <v>26230</v>
      </c>
      <c r="M302" s="130">
        <v>2</v>
      </c>
      <c r="N302" s="130" t="s">
        <v>27</v>
      </c>
      <c r="O302" s="130" t="s">
        <v>16</v>
      </c>
      <c r="P302" s="130">
        <v>2</v>
      </c>
      <c r="Q302" s="130">
        <v>104</v>
      </c>
      <c r="R302" s="130"/>
      <c r="S302" s="130">
        <v>6400</v>
      </c>
      <c r="T302" s="130">
        <f t="shared" si="30"/>
        <v>665600</v>
      </c>
      <c r="U302" s="130">
        <v>30</v>
      </c>
      <c r="V302" s="130">
        <f>T302*85%</f>
        <v>565760</v>
      </c>
      <c r="W302" s="130">
        <f t="shared" si="31"/>
        <v>99840</v>
      </c>
      <c r="X302" s="130">
        <f t="shared" si="32"/>
        <v>126070</v>
      </c>
      <c r="Y302" s="130">
        <v>0</v>
      </c>
      <c r="Z302" s="130">
        <v>50</v>
      </c>
      <c r="AA302" s="130">
        <v>0</v>
      </c>
      <c r="AB302" s="130">
        <v>0</v>
      </c>
    </row>
    <row r="303" spans="1:28" s="127" customFormat="1" ht="27" customHeight="1" x14ac:dyDescent="0.3">
      <c r="A303" s="129">
        <v>294</v>
      </c>
      <c r="B303" s="129" t="s">
        <v>14</v>
      </c>
      <c r="C303" s="130">
        <v>4995</v>
      </c>
      <c r="D303" s="130">
        <v>144</v>
      </c>
      <c r="E303" s="130" t="s">
        <v>1464</v>
      </c>
      <c r="F303" s="130">
        <v>1</v>
      </c>
      <c r="G303" s="130">
        <v>7</v>
      </c>
      <c r="H303" s="130"/>
      <c r="I303" s="130">
        <v>10</v>
      </c>
      <c r="J303" s="130">
        <f t="shared" si="28"/>
        <v>2810</v>
      </c>
      <c r="K303" s="130">
        <v>75</v>
      </c>
      <c r="L303" s="130">
        <f t="shared" si="29"/>
        <v>210750</v>
      </c>
      <c r="M303" s="130">
        <v>1</v>
      </c>
      <c r="N303" s="130"/>
      <c r="O303" s="130"/>
      <c r="P303" s="130"/>
      <c r="Q303" s="130"/>
      <c r="R303" s="130"/>
      <c r="S303" s="130"/>
      <c r="T303" s="130">
        <f t="shared" si="30"/>
        <v>0</v>
      </c>
      <c r="U303" s="130"/>
      <c r="V303" s="130"/>
      <c r="W303" s="130">
        <f t="shared" si="31"/>
        <v>0</v>
      </c>
      <c r="X303" s="130">
        <f t="shared" si="32"/>
        <v>210750</v>
      </c>
      <c r="Y303" s="130">
        <v>0</v>
      </c>
      <c r="Z303" s="130">
        <v>50</v>
      </c>
      <c r="AA303" s="130">
        <v>0</v>
      </c>
      <c r="AB303" s="130">
        <v>0</v>
      </c>
    </row>
    <row r="304" spans="1:28" s="127" customFormat="1" ht="27" customHeight="1" x14ac:dyDescent="0.3">
      <c r="A304" s="129">
        <v>295</v>
      </c>
      <c r="B304" s="129" t="s">
        <v>14</v>
      </c>
      <c r="C304" s="130">
        <v>255</v>
      </c>
      <c r="D304" s="130">
        <v>41</v>
      </c>
      <c r="E304" s="130" t="s">
        <v>1465</v>
      </c>
      <c r="F304" s="130">
        <v>2</v>
      </c>
      <c r="G304" s="130"/>
      <c r="H304" s="130">
        <v>2</v>
      </c>
      <c r="I304" s="130">
        <v>81</v>
      </c>
      <c r="J304" s="130">
        <f t="shared" si="28"/>
        <v>281</v>
      </c>
      <c r="K304" s="130">
        <v>430</v>
      </c>
      <c r="L304" s="130">
        <f t="shared" si="29"/>
        <v>120830</v>
      </c>
      <c r="M304" s="130">
        <v>2</v>
      </c>
      <c r="N304" s="130" t="s">
        <v>27</v>
      </c>
      <c r="O304" s="130" t="s">
        <v>16</v>
      </c>
      <c r="P304" s="130">
        <v>2</v>
      </c>
      <c r="Q304" s="130">
        <v>204</v>
      </c>
      <c r="R304" s="130"/>
      <c r="S304" s="130">
        <v>6400</v>
      </c>
      <c r="T304" s="130">
        <f t="shared" si="30"/>
        <v>1305600</v>
      </c>
      <c r="U304" s="130">
        <v>30</v>
      </c>
      <c r="V304" s="130">
        <f>T304*85%</f>
        <v>1109760</v>
      </c>
      <c r="W304" s="130">
        <f t="shared" si="31"/>
        <v>195840</v>
      </c>
      <c r="X304" s="130">
        <f t="shared" si="32"/>
        <v>316670</v>
      </c>
      <c r="Y304" s="130">
        <v>0</v>
      </c>
      <c r="Z304" s="130">
        <v>50</v>
      </c>
      <c r="AA304" s="130">
        <v>0</v>
      </c>
      <c r="AB304" s="130">
        <v>0</v>
      </c>
    </row>
    <row r="305" spans="1:28" s="127" customFormat="1" ht="27" customHeight="1" x14ac:dyDescent="0.3">
      <c r="A305" s="129">
        <v>296</v>
      </c>
      <c r="B305" s="129" t="s">
        <v>14</v>
      </c>
      <c r="C305" s="130">
        <v>1756</v>
      </c>
      <c r="D305" s="130">
        <v>10</v>
      </c>
      <c r="E305" s="130" t="s">
        <v>1465</v>
      </c>
      <c r="F305" s="130">
        <v>1</v>
      </c>
      <c r="G305" s="130">
        <v>6</v>
      </c>
      <c r="H305" s="130">
        <v>2</v>
      </c>
      <c r="I305" s="130">
        <v>90</v>
      </c>
      <c r="J305" s="130">
        <f t="shared" si="28"/>
        <v>2690</v>
      </c>
      <c r="K305" s="130">
        <v>75</v>
      </c>
      <c r="L305" s="130">
        <f t="shared" si="29"/>
        <v>201750</v>
      </c>
      <c r="M305" s="130">
        <v>1</v>
      </c>
      <c r="N305" s="130"/>
      <c r="O305" s="130"/>
      <c r="P305" s="130"/>
      <c r="Q305" s="130"/>
      <c r="R305" s="130"/>
      <c r="S305" s="130"/>
      <c r="T305" s="130">
        <f t="shared" si="30"/>
        <v>0</v>
      </c>
      <c r="U305" s="130"/>
      <c r="V305" s="130"/>
      <c r="W305" s="130">
        <f t="shared" si="31"/>
        <v>0</v>
      </c>
      <c r="X305" s="130">
        <f t="shared" si="32"/>
        <v>201750</v>
      </c>
      <c r="Y305" s="130">
        <v>0</v>
      </c>
      <c r="Z305" s="130">
        <v>50</v>
      </c>
      <c r="AA305" s="130">
        <v>0</v>
      </c>
      <c r="AB305" s="130">
        <v>0</v>
      </c>
    </row>
    <row r="306" spans="1:28" s="127" customFormat="1" ht="27" customHeight="1" x14ac:dyDescent="0.3">
      <c r="A306" s="129">
        <v>297</v>
      </c>
      <c r="B306" s="129" t="s">
        <v>52</v>
      </c>
      <c r="C306" s="130"/>
      <c r="D306" s="130"/>
      <c r="E306" s="130" t="s">
        <v>1465</v>
      </c>
      <c r="F306" s="130">
        <v>1</v>
      </c>
      <c r="G306" s="130">
        <v>25</v>
      </c>
      <c r="H306" s="130">
        <v>2</v>
      </c>
      <c r="I306" s="130">
        <v>60</v>
      </c>
      <c r="J306" s="130">
        <f t="shared" si="28"/>
        <v>10260</v>
      </c>
      <c r="K306" s="130">
        <v>75</v>
      </c>
      <c r="L306" s="130">
        <f t="shared" si="29"/>
        <v>769500</v>
      </c>
      <c r="M306" s="130">
        <v>1</v>
      </c>
      <c r="N306" s="130"/>
      <c r="O306" s="130"/>
      <c r="P306" s="130"/>
      <c r="Q306" s="130"/>
      <c r="R306" s="130"/>
      <c r="S306" s="130"/>
      <c r="T306" s="130">
        <f t="shared" si="30"/>
        <v>0</v>
      </c>
      <c r="U306" s="130"/>
      <c r="V306" s="130"/>
      <c r="W306" s="130">
        <f t="shared" si="31"/>
        <v>0</v>
      </c>
      <c r="X306" s="130">
        <f t="shared" si="32"/>
        <v>769500</v>
      </c>
      <c r="Y306" s="130">
        <v>0</v>
      </c>
      <c r="Z306" s="130">
        <v>0</v>
      </c>
      <c r="AA306" s="130">
        <v>769500</v>
      </c>
      <c r="AB306" s="130">
        <v>0.01</v>
      </c>
    </row>
    <row r="307" spans="1:28" s="127" customFormat="1" ht="27" customHeight="1" x14ac:dyDescent="0.3">
      <c r="A307" s="129">
        <v>298</v>
      </c>
      <c r="B307" s="129" t="s">
        <v>24</v>
      </c>
      <c r="C307" s="130"/>
      <c r="D307" s="130"/>
      <c r="E307" s="130" t="s">
        <v>1465</v>
      </c>
      <c r="F307" s="130">
        <v>1</v>
      </c>
      <c r="G307" s="130">
        <v>2</v>
      </c>
      <c r="H307" s="130"/>
      <c r="I307" s="130"/>
      <c r="J307" s="130">
        <f t="shared" si="28"/>
        <v>800</v>
      </c>
      <c r="K307" s="130">
        <v>75</v>
      </c>
      <c r="L307" s="130">
        <f t="shared" si="29"/>
        <v>60000</v>
      </c>
      <c r="M307" s="130">
        <v>1</v>
      </c>
      <c r="N307" s="130"/>
      <c r="O307" s="130"/>
      <c r="P307" s="130"/>
      <c r="Q307" s="130"/>
      <c r="R307" s="130"/>
      <c r="S307" s="130"/>
      <c r="T307" s="130">
        <f t="shared" si="30"/>
        <v>0</v>
      </c>
      <c r="U307" s="130"/>
      <c r="V307" s="130"/>
      <c r="W307" s="130">
        <f t="shared" si="31"/>
        <v>0</v>
      </c>
      <c r="X307" s="130">
        <f t="shared" si="32"/>
        <v>60000</v>
      </c>
      <c r="Y307" s="130">
        <v>0</v>
      </c>
      <c r="Z307" s="130">
        <v>0</v>
      </c>
      <c r="AA307" s="130">
        <v>60000</v>
      </c>
      <c r="AB307" s="130">
        <v>0.01</v>
      </c>
    </row>
    <row r="308" spans="1:28" s="127" customFormat="1" ht="27" customHeight="1" x14ac:dyDescent="0.3">
      <c r="A308" s="129">
        <v>299</v>
      </c>
      <c r="B308" s="129" t="s">
        <v>14</v>
      </c>
      <c r="C308" s="130">
        <v>4308</v>
      </c>
      <c r="D308" s="130">
        <v>153</v>
      </c>
      <c r="E308" s="130" t="s">
        <v>1466</v>
      </c>
      <c r="F308" s="130">
        <v>2</v>
      </c>
      <c r="G308" s="130"/>
      <c r="H308" s="130"/>
      <c r="I308" s="130">
        <v>92</v>
      </c>
      <c r="J308" s="130">
        <f t="shared" si="28"/>
        <v>92</v>
      </c>
      <c r="K308" s="130">
        <v>430</v>
      </c>
      <c r="L308" s="130">
        <f t="shared" si="29"/>
        <v>39560</v>
      </c>
      <c r="M308" s="130">
        <v>2</v>
      </c>
      <c r="N308" s="130" t="s">
        <v>27</v>
      </c>
      <c r="O308" s="130" t="s">
        <v>16</v>
      </c>
      <c r="P308" s="130">
        <v>2</v>
      </c>
      <c r="Q308" s="130">
        <v>180</v>
      </c>
      <c r="R308" s="130"/>
      <c r="S308" s="130">
        <v>6400</v>
      </c>
      <c r="T308" s="130">
        <f t="shared" si="30"/>
        <v>1152000</v>
      </c>
      <c r="U308" s="130">
        <v>20</v>
      </c>
      <c r="V308" s="130">
        <f>T308*75%</f>
        <v>864000</v>
      </c>
      <c r="W308" s="130">
        <f t="shared" si="31"/>
        <v>288000</v>
      </c>
      <c r="X308" s="130">
        <f t="shared" si="32"/>
        <v>327560</v>
      </c>
      <c r="Y308" s="130">
        <v>0</v>
      </c>
      <c r="Z308" s="130">
        <v>50</v>
      </c>
      <c r="AA308" s="130">
        <v>0</v>
      </c>
      <c r="AB308" s="130">
        <v>0</v>
      </c>
    </row>
    <row r="309" spans="1:28" s="127" customFormat="1" ht="27" customHeight="1" x14ac:dyDescent="0.3">
      <c r="A309" s="129">
        <v>300</v>
      </c>
      <c r="B309" s="129" t="s">
        <v>14</v>
      </c>
      <c r="C309" s="130">
        <v>1655</v>
      </c>
      <c r="D309" s="130">
        <v>404</v>
      </c>
      <c r="E309" s="130" t="s">
        <v>1466</v>
      </c>
      <c r="F309" s="130">
        <v>1</v>
      </c>
      <c r="G309" s="130">
        <v>5</v>
      </c>
      <c r="H309" s="130">
        <v>2</v>
      </c>
      <c r="I309" s="130">
        <v>35</v>
      </c>
      <c r="J309" s="130">
        <f t="shared" si="28"/>
        <v>2235</v>
      </c>
      <c r="K309" s="130">
        <v>280</v>
      </c>
      <c r="L309" s="130">
        <f t="shared" si="29"/>
        <v>625800</v>
      </c>
      <c r="M309" s="130">
        <v>1</v>
      </c>
      <c r="N309" s="130"/>
      <c r="O309" s="130"/>
      <c r="P309" s="130"/>
      <c r="Q309" s="130"/>
      <c r="R309" s="130"/>
      <c r="S309" s="130"/>
      <c r="T309" s="130">
        <f t="shared" si="30"/>
        <v>0</v>
      </c>
      <c r="U309" s="130"/>
      <c r="V309" s="130"/>
      <c r="W309" s="130">
        <f t="shared" si="31"/>
        <v>0</v>
      </c>
      <c r="X309" s="130">
        <f t="shared" si="32"/>
        <v>625800</v>
      </c>
      <c r="Y309" s="130">
        <v>0</v>
      </c>
      <c r="Z309" s="130">
        <v>50</v>
      </c>
      <c r="AA309" s="130">
        <v>0</v>
      </c>
      <c r="AB309" s="130">
        <v>0</v>
      </c>
    </row>
    <row r="310" spans="1:28" s="127" customFormat="1" ht="27" customHeight="1" x14ac:dyDescent="0.3">
      <c r="A310" s="129">
        <v>301</v>
      </c>
      <c r="B310" s="129" t="s">
        <v>14</v>
      </c>
      <c r="C310" s="130">
        <v>4322</v>
      </c>
      <c r="D310" s="130">
        <v>560</v>
      </c>
      <c r="E310" s="130" t="s">
        <v>1466</v>
      </c>
      <c r="F310" s="130">
        <v>1</v>
      </c>
      <c r="G310" s="130">
        <v>6</v>
      </c>
      <c r="H310" s="130"/>
      <c r="I310" s="130"/>
      <c r="J310" s="130">
        <f t="shared" si="28"/>
        <v>2400</v>
      </c>
      <c r="K310" s="130">
        <v>75</v>
      </c>
      <c r="L310" s="130">
        <f t="shared" si="29"/>
        <v>180000</v>
      </c>
      <c r="M310" s="130">
        <v>1</v>
      </c>
      <c r="N310" s="130"/>
      <c r="O310" s="130"/>
      <c r="P310" s="130"/>
      <c r="Q310" s="130"/>
      <c r="R310" s="130"/>
      <c r="S310" s="130"/>
      <c r="T310" s="130">
        <f t="shared" si="30"/>
        <v>0</v>
      </c>
      <c r="U310" s="130"/>
      <c r="V310" s="130"/>
      <c r="W310" s="130">
        <f t="shared" si="31"/>
        <v>0</v>
      </c>
      <c r="X310" s="130">
        <f t="shared" si="32"/>
        <v>180000</v>
      </c>
      <c r="Y310" s="130">
        <v>0</v>
      </c>
      <c r="Z310" s="130">
        <v>50</v>
      </c>
      <c r="AA310" s="130">
        <v>0</v>
      </c>
      <c r="AB310" s="130">
        <v>0</v>
      </c>
    </row>
    <row r="311" spans="1:28" s="127" customFormat="1" ht="27" customHeight="1" x14ac:dyDescent="0.3">
      <c r="A311" s="129">
        <v>302</v>
      </c>
      <c r="B311" s="129" t="s">
        <v>14</v>
      </c>
      <c r="C311" s="130">
        <v>5238</v>
      </c>
      <c r="D311" s="130">
        <v>182</v>
      </c>
      <c r="E311" s="130" t="s">
        <v>1467</v>
      </c>
      <c r="F311" s="130">
        <v>2</v>
      </c>
      <c r="G311" s="130"/>
      <c r="H311" s="130"/>
      <c r="I311" s="130">
        <v>35</v>
      </c>
      <c r="J311" s="130">
        <f t="shared" si="28"/>
        <v>35</v>
      </c>
      <c r="K311" s="130">
        <v>430</v>
      </c>
      <c r="L311" s="130">
        <f t="shared" si="29"/>
        <v>15050</v>
      </c>
      <c r="M311" s="130">
        <v>2</v>
      </c>
      <c r="N311" s="130" t="s">
        <v>27</v>
      </c>
      <c r="O311" s="130" t="s">
        <v>16</v>
      </c>
      <c r="P311" s="130">
        <v>2</v>
      </c>
      <c r="Q311" s="130">
        <v>75</v>
      </c>
      <c r="R311" s="130"/>
      <c r="S311" s="130">
        <v>6400</v>
      </c>
      <c r="T311" s="130">
        <f t="shared" si="30"/>
        <v>480000</v>
      </c>
      <c r="U311" s="130">
        <v>20</v>
      </c>
      <c r="V311" s="130">
        <f>T311*75%</f>
        <v>360000</v>
      </c>
      <c r="W311" s="130">
        <f t="shared" si="31"/>
        <v>120000</v>
      </c>
      <c r="X311" s="130">
        <f t="shared" si="32"/>
        <v>135050</v>
      </c>
      <c r="Y311" s="130">
        <v>0</v>
      </c>
      <c r="Z311" s="130">
        <v>50</v>
      </c>
      <c r="AA311" s="130">
        <v>0</v>
      </c>
      <c r="AB311" s="130">
        <v>0</v>
      </c>
    </row>
    <row r="312" spans="1:28" s="127" customFormat="1" ht="27" customHeight="1" x14ac:dyDescent="0.3">
      <c r="A312" s="129">
        <v>303</v>
      </c>
      <c r="B312" s="129" t="s">
        <v>14</v>
      </c>
      <c r="C312" s="130">
        <v>4306</v>
      </c>
      <c r="D312" s="130">
        <v>151</v>
      </c>
      <c r="E312" s="130" t="s">
        <v>1468</v>
      </c>
      <c r="F312" s="130">
        <v>2</v>
      </c>
      <c r="G312" s="130"/>
      <c r="H312" s="130"/>
      <c r="I312" s="130">
        <v>28</v>
      </c>
      <c r="J312" s="130">
        <f t="shared" si="28"/>
        <v>28</v>
      </c>
      <c r="K312" s="130">
        <v>430</v>
      </c>
      <c r="L312" s="130">
        <f t="shared" si="29"/>
        <v>12040</v>
      </c>
      <c r="M312" s="130">
        <v>2</v>
      </c>
      <c r="N312" s="130" t="s">
        <v>27</v>
      </c>
      <c r="O312" s="130" t="s">
        <v>55</v>
      </c>
      <c r="P312" s="130">
        <v>2</v>
      </c>
      <c r="Q312" s="130">
        <v>72</v>
      </c>
      <c r="R312" s="130"/>
      <c r="S312" s="130">
        <v>6400</v>
      </c>
      <c r="T312" s="130">
        <f t="shared" si="30"/>
        <v>460800</v>
      </c>
      <c r="U312" s="130">
        <v>10</v>
      </c>
      <c r="V312" s="130">
        <f>T312*10%</f>
        <v>46080</v>
      </c>
      <c r="W312" s="130">
        <f t="shared" si="31"/>
        <v>414720</v>
      </c>
      <c r="X312" s="130">
        <f t="shared" si="32"/>
        <v>426760</v>
      </c>
      <c r="Y312" s="130">
        <v>0</v>
      </c>
      <c r="Z312" s="130">
        <v>50</v>
      </c>
      <c r="AA312" s="130">
        <v>0</v>
      </c>
      <c r="AB312" s="130">
        <v>0</v>
      </c>
    </row>
    <row r="313" spans="1:28" s="127" customFormat="1" ht="27" customHeight="1" x14ac:dyDescent="0.3">
      <c r="A313" s="129">
        <v>304</v>
      </c>
      <c r="B313" s="129" t="s">
        <v>14</v>
      </c>
      <c r="C313" s="130">
        <v>4320</v>
      </c>
      <c r="D313" s="130">
        <v>558</v>
      </c>
      <c r="E313" s="130" t="s">
        <v>1468</v>
      </c>
      <c r="F313" s="130">
        <v>1</v>
      </c>
      <c r="G313" s="130">
        <v>5</v>
      </c>
      <c r="H313" s="130">
        <v>2</v>
      </c>
      <c r="I313" s="130">
        <v>19</v>
      </c>
      <c r="J313" s="130">
        <f t="shared" ref="J313:J361" si="34">G313*400+H313*100+I313</f>
        <v>2219</v>
      </c>
      <c r="K313" s="130">
        <v>75</v>
      </c>
      <c r="L313" s="130">
        <f t="shared" ref="L313:L361" si="35">J313*K313</f>
        <v>166425</v>
      </c>
      <c r="M313" s="130">
        <v>1</v>
      </c>
      <c r="N313" s="130"/>
      <c r="O313" s="130"/>
      <c r="P313" s="130"/>
      <c r="Q313" s="130"/>
      <c r="R313" s="130"/>
      <c r="S313" s="130"/>
      <c r="T313" s="130">
        <f t="shared" si="30"/>
        <v>0</v>
      </c>
      <c r="U313" s="130"/>
      <c r="V313" s="130"/>
      <c r="W313" s="130">
        <f t="shared" si="31"/>
        <v>0</v>
      </c>
      <c r="X313" s="130">
        <f t="shared" si="32"/>
        <v>166425</v>
      </c>
      <c r="Y313" s="130">
        <v>0</v>
      </c>
      <c r="Z313" s="130">
        <v>50</v>
      </c>
      <c r="AA313" s="130">
        <v>0</v>
      </c>
      <c r="AB313" s="130">
        <v>0</v>
      </c>
    </row>
    <row r="314" spans="1:28" s="127" customFormat="1" ht="27" customHeight="1" x14ac:dyDescent="0.3">
      <c r="A314" s="129">
        <v>305</v>
      </c>
      <c r="B314" s="129" t="s">
        <v>14</v>
      </c>
      <c r="C314" s="130">
        <v>2548</v>
      </c>
      <c r="D314" s="130">
        <v>68</v>
      </c>
      <c r="E314" s="130" t="s">
        <v>1468</v>
      </c>
      <c r="F314" s="130">
        <v>1</v>
      </c>
      <c r="G314" s="130">
        <v>16</v>
      </c>
      <c r="H314" s="130">
        <v>2</v>
      </c>
      <c r="I314" s="130">
        <v>3</v>
      </c>
      <c r="J314" s="130">
        <f t="shared" si="34"/>
        <v>6603</v>
      </c>
      <c r="K314" s="130">
        <v>75</v>
      </c>
      <c r="L314" s="130">
        <f t="shared" si="35"/>
        <v>495225</v>
      </c>
      <c r="M314" s="130">
        <v>1</v>
      </c>
      <c r="N314" s="130"/>
      <c r="O314" s="130"/>
      <c r="P314" s="130"/>
      <c r="Q314" s="130"/>
      <c r="R314" s="130"/>
      <c r="S314" s="130"/>
      <c r="T314" s="130">
        <f t="shared" si="30"/>
        <v>0</v>
      </c>
      <c r="U314" s="130"/>
      <c r="V314" s="130"/>
      <c r="W314" s="130">
        <f t="shared" si="31"/>
        <v>0</v>
      </c>
      <c r="X314" s="130">
        <f t="shared" si="32"/>
        <v>495225</v>
      </c>
      <c r="Y314" s="130">
        <v>0</v>
      </c>
      <c r="Z314" s="130">
        <v>50</v>
      </c>
      <c r="AA314" s="130">
        <v>0</v>
      </c>
      <c r="AB314" s="130">
        <v>0</v>
      </c>
    </row>
    <row r="315" spans="1:28" s="127" customFormat="1" ht="27" customHeight="1" x14ac:dyDescent="0.3">
      <c r="A315" s="129">
        <v>306</v>
      </c>
      <c r="B315" s="129" t="s">
        <v>14</v>
      </c>
      <c r="C315" s="130">
        <v>4321</v>
      </c>
      <c r="D315" s="130">
        <v>559</v>
      </c>
      <c r="E315" s="130" t="s">
        <v>1468</v>
      </c>
      <c r="F315" s="130">
        <v>1</v>
      </c>
      <c r="G315" s="130">
        <v>6</v>
      </c>
      <c r="H315" s="130"/>
      <c r="I315" s="130"/>
      <c r="J315" s="130">
        <f t="shared" si="34"/>
        <v>2400</v>
      </c>
      <c r="K315" s="130">
        <v>75</v>
      </c>
      <c r="L315" s="130">
        <f t="shared" si="35"/>
        <v>180000</v>
      </c>
      <c r="M315" s="130">
        <v>1</v>
      </c>
      <c r="N315" s="130"/>
      <c r="O315" s="130"/>
      <c r="P315" s="130"/>
      <c r="Q315" s="130"/>
      <c r="R315" s="130"/>
      <c r="S315" s="130"/>
      <c r="T315" s="130">
        <f t="shared" ref="T315:T363" si="36">Q315*S315</f>
        <v>0</v>
      </c>
      <c r="U315" s="130"/>
      <c r="V315" s="130"/>
      <c r="W315" s="130">
        <f t="shared" ref="W315:W363" si="37">T315-V315</f>
        <v>0</v>
      </c>
      <c r="X315" s="130">
        <f t="shared" ref="X315:X363" si="38">L315+W315</f>
        <v>180000</v>
      </c>
      <c r="Y315" s="130">
        <v>0</v>
      </c>
      <c r="Z315" s="130">
        <v>50</v>
      </c>
      <c r="AA315" s="130">
        <v>0</v>
      </c>
      <c r="AB315" s="130">
        <v>0</v>
      </c>
    </row>
    <row r="316" spans="1:28" s="127" customFormat="1" ht="27" customHeight="1" x14ac:dyDescent="0.3">
      <c r="A316" s="129">
        <v>307</v>
      </c>
      <c r="B316" s="129" t="s">
        <v>14</v>
      </c>
      <c r="C316" s="130">
        <v>241</v>
      </c>
      <c r="D316" s="130">
        <v>26</v>
      </c>
      <c r="E316" s="130" t="s">
        <v>1469</v>
      </c>
      <c r="F316" s="130">
        <v>2</v>
      </c>
      <c r="G316" s="130"/>
      <c r="H316" s="130"/>
      <c r="I316" s="130">
        <v>69</v>
      </c>
      <c r="J316" s="130">
        <f t="shared" si="34"/>
        <v>69</v>
      </c>
      <c r="K316" s="130">
        <v>75</v>
      </c>
      <c r="L316" s="130">
        <f t="shared" si="35"/>
        <v>5175</v>
      </c>
      <c r="M316" s="130">
        <v>2</v>
      </c>
      <c r="N316" s="130" t="s">
        <v>27</v>
      </c>
      <c r="O316" s="130" t="s">
        <v>1457</v>
      </c>
      <c r="P316" s="130">
        <v>2</v>
      </c>
      <c r="Q316" s="130">
        <v>48</v>
      </c>
      <c r="R316" s="130"/>
      <c r="S316" s="130">
        <v>6400</v>
      </c>
      <c r="T316" s="130">
        <f t="shared" si="36"/>
        <v>307200</v>
      </c>
      <c r="U316" s="130">
        <v>20</v>
      </c>
      <c r="V316" s="130">
        <f>T316*93%</f>
        <v>285696</v>
      </c>
      <c r="W316" s="130">
        <f t="shared" si="37"/>
        <v>21504</v>
      </c>
      <c r="X316" s="130">
        <f t="shared" si="38"/>
        <v>26679</v>
      </c>
      <c r="Y316" s="130">
        <v>0</v>
      </c>
      <c r="Z316" s="130">
        <v>50</v>
      </c>
      <c r="AA316" s="130">
        <v>0</v>
      </c>
      <c r="AB316" s="130">
        <v>0</v>
      </c>
    </row>
    <row r="317" spans="1:28" s="127" customFormat="1" ht="27" customHeight="1" x14ac:dyDescent="0.3">
      <c r="A317" s="129">
        <v>308</v>
      </c>
      <c r="B317" s="129" t="s">
        <v>14</v>
      </c>
      <c r="C317" s="130">
        <v>4494</v>
      </c>
      <c r="D317" s="130">
        <v>334</v>
      </c>
      <c r="E317" s="130" t="s">
        <v>1469</v>
      </c>
      <c r="F317" s="130">
        <v>1</v>
      </c>
      <c r="G317" s="130">
        <v>3</v>
      </c>
      <c r="H317" s="130">
        <v>3</v>
      </c>
      <c r="I317" s="130">
        <v>30</v>
      </c>
      <c r="J317" s="130">
        <f t="shared" si="34"/>
        <v>1530</v>
      </c>
      <c r="K317" s="130">
        <v>280</v>
      </c>
      <c r="L317" s="130">
        <f t="shared" si="35"/>
        <v>428400</v>
      </c>
      <c r="M317" s="130">
        <v>1</v>
      </c>
      <c r="N317" s="130"/>
      <c r="O317" s="130"/>
      <c r="P317" s="130"/>
      <c r="Q317" s="130"/>
      <c r="R317" s="130"/>
      <c r="S317" s="130"/>
      <c r="T317" s="130">
        <f t="shared" si="36"/>
        <v>0</v>
      </c>
      <c r="U317" s="130"/>
      <c r="V317" s="130"/>
      <c r="W317" s="130">
        <f t="shared" si="37"/>
        <v>0</v>
      </c>
      <c r="X317" s="130">
        <f t="shared" si="38"/>
        <v>428400</v>
      </c>
      <c r="Y317" s="130">
        <v>0</v>
      </c>
      <c r="Z317" s="130">
        <v>50</v>
      </c>
      <c r="AA317" s="130">
        <v>0</v>
      </c>
      <c r="AB317" s="130">
        <v>0</v>
      </c>
    </row>
    <row r="318" spans="1:28" s="127" customFormat="1" ht="27" customHeight="1" x14ac:dyDescent="0.3">
      <c r="A318" s="129">
        <v>309</v>
      </c>
      <c r="B318" s="129" t="s">
        <v>45</v>
      </c>
      <c r="C318" s="130">
        <v>3363</v>
      </c>
      <c r="D318" s="130">
        <v>135</v>
      </c>
      <c r="E318" s="130" t="s">
        <v>1469</v>
      </c>
      <c r="F318" s="130">
        <v>1</v>
      </c>
      <c r="G318" s="130">
        <v>4</v>
      </c>
      <c r="H318" s="130">
        <v>3</v>
      </c>
      <c r="I318" s="130">
        <v>14</v>
      </c>
      <c r="J318" s="130">
        <f t="shared" si="34"/>
        <v>1914</v>
      </c>
      <c r="K318" s="130">
        <v>100</v>
      </c>
      <c r="L318" s="130">
        <f t="shared" si="35"/>
        <v>191400</v>
      </c>
      <c r="M318" s="130">
        <v>1</v>
      </c>
      <c r="N318" s="130"/>
      <c r="O318" s="130"/>
      <c r="P318" s="130"/>
      <c r="Q318" s="130"/>
      <c r="R318" s="130"/>
      <c r="S318" s="130"/>
      <c r="T318" s="130">
        <f t="shared" si="36"/>
        <v>0</v>
      </c>
      <c r="U318" s="130"/>
      <c r="V318" s="130"/>
      <c r="W318" s="130">
        <f t="shared" si="37"/>
        <v>0</v>
      </c>
      <c r="X318" s="130">
        <f t="shared" si="38"/>
        <v>191400</v>
      </c>
      <c r="Y318" s="130">
        <v>0</v>
      </c>
      <c r="Z318" s="130">
        <v>0</v>
      </c>
      <c r="AA318" s="130">
        <v>191400</v>
      </c>
      <c r="AB318" s="130">
        <v>0.01</v>
      </c>
    </row>
    <row r="319" spans="1:28" s="127" customFormat="1" ht="27" customHeight="1" x14ac:dyDescent="0.3">
      <c r="A319" s="129">
        <v>310</v>
      </c>
      <c r="B319" s="129" t="s">
        <v>45</v>
      </c>
      <c r="C319" s="130">
        <v>1919</v>
      </c>
      <c r="D319" s="130">
        <v>116</v>
      </c>
      <c r="E319" s="130" t="s">
        <v>1469</v>
      </c>
      <c r="F319" s="130">
        <v>1</v>
      </c>
      <c r="G319" s="130">
        <v>10</v>
      </c>
      <c r="H319" s="130">
        <v>2</v>
      </c>
      <c r="I319" s="130">
        <v>15</v>
      </c>
      <c r="J319" s="130">
        <f t="shared" si="34"/>
        <v>4215</v>
      </c>
      <c r="K319" s="130">
        <v>100</v>
      </c>
      <c r="L319" s="130">
        <f t="shared" si="35"/>
        <v>421500</v>
      </c>
      <c r="M319" s="130">
        <v>1</v>
      </c>
      <c r="N319" s="130"/>
      <c r="O319" s="130"/>
      <c r="P319" s="130"/>
      <c r="Q319" s="130"/>
      <c r="R319" s="130"/>
      <c r="S319" s="130"/>
      <c r="T319" s="130">
        <f t="shared" si="36"/>
        <v>0</v>
      </c>
      <c r="U319" s="130"/>
      <c r="V319" s="130"/>
      <c r="W319" s="130">
        <f t="shared" si="37"/>
        <v>0</v>
      </c>
      <c r="X319" s="130">
        <f t="shared" si="38"/>
        <v>421500</v>
      </c>
      <c r="Y319" s="130">
        <v>0</v>
      </c>
      <c r="Z319" s="130">
        <v>0</v>
      </c>
      <c r="AA319" s="130">
        <v>421500</v>
      </c>
      <c r="AB319" s="130">
        <v>0.01</v>
      </c>
    </row>
    <row r="320" spans="1:28" s="127" customFormat="1" ht="27" customHeight="1" x14ac:dyDescent="0.3">
      <c r="A320" s="129">
        <v>311</v>
      </c>
      <c r="B320" s="129" t="s">
        <v>14</v>
      </c>
      <c r="C320" s="130">
        <v>290</v>
      </c>
      <c r="D320" s="130">
        <v>78</v>
      </c>
      <c r="E320" s="130" t="s">
        <v>1470</v>
      </c>
      <c r="F320" s="130">
        <v>2</v>
      </c>
      <c r="G320" s="130"/>
      <c r="H320" s="130"/>
      <c r="I320" s="130">
        <v>51</v>
      </c>
      <c r="J320" s="130">
        <f t="shared" si="34"/>
        <v>51</v>
      </c>
      <c r="K320" s="130">
        <v>430</v>
      </c>
      <c r="L320" s="130">
        <f t="shared" si="35"/>
        <v>21930</v>
      </c>
      <c r="M320" s="130">
        <v>2</v>
      </c>
      <c r="N320" s="130" t="s">
        <v>27</v>
      </c>
      <c r="O320" s="130" t="s">
        <v>16</v>
      </c>
      <c r="P320" s="130">
        <v>2</v>
      </c>
      <c r="Q320" s="130">
        <v>156</v>
      </c>
      <c r="R320" s="130"/>
      <c r="S320" s="130">
        <v>6400</v>
      </c>
      <c r="T320" s="130">
        <f t="shared" si="36"/>
        <v>998400</v>
      </c>
      <c r="U320" s="130">
        <v>30</v>
      </c>
      <c r="V320" s="130">
        <f>T320*85%</f>
        <v>848640</v>
      </c>
      <c r="W320" s="130">
        <f t="shared" si="37"/>
        <v>149760</v>
      </c>
      <c r="X320" s="130">
        <f t="shared" si="38"/>
        <v>171690</v>
      </c>
      <c r="Y320" s="130">
        <v>0</v>
      </c>
      <c r="Z320" s="130">
        <v>50</v>
      </c>
      <c r="AA320" s="130">
        <v>0</v>
      </c>
      <c r="AB320" s="130">
        <v>0</v>
      </c>
    </row>
    <row r="321" spans="1:28" s="127" customFormat="1" ht="27" customHeight="1" x14ac:dyDescent="0.3">
      <c r="A321" s="129">
        <v>312</v>
      </c>
      <c r="B321" s="129" t="s">
        <v>14</v>
      </c>
      <c r="C321" s="130">
        <v>2757</v>
      </c>
      <c r="D321" s="130">
        <v>226</v>
      </c>
      <c r="E321" s="130" t="s">
        <v>1470</v>
      </c>
      <c r="F321" s="130">
        <v>1</v>
      </c>
      <c r="G321" s="130">
        <v>14</v>
      </c>
      <c r="H321" s="130">
        <v>2</v>
      </c>
      <c r="I321" s="130">
        <v>68</v>
      </c>
      <c r="J321" s="130">
        <f t="shared" si="34"/>
        <v>5868</v>
      </c>
      <c r="K321" s="130">
        <v>100</v>
      </c>
      <c r="L321" s="130">
        <f t="shared" si="35"/>
        <v>586800</v>
      </c>
      <c r="M321" s="130">
        <v>1</v>
      </c>
      <c r="N321" s="130"/>
      <c r="O321" s="130"/>
      <c r="P321" s="130"/>
      <c r="Q321" s="130"/>
      <c r="R321" s="130"/>
      <c r="S321" s="130"/>
      <c r="T321" s="130">
        <f t="shared" si="36"/>
        <v>0</v>
      </c>
      <c r="U321" s="130"/>
      <c r="V321" s="130"/>
      <c r="W321" s="130">
        <f t="shared" si="37"/>
        <v>0</v>
      </c>
      <c r="X321" s="130">
        <f t="shared" si="38"/>
        <v>586800</v>
      </c>
      <c r="Y321" s="130">
        <v>0</v>
      </c>
      <c r="Z321" s="130">
        <v>50</v>
      </c>
      <c r="AA321" s="130">
        <v>0</v>
      </c>
      <c r="AB321" s="130">
        <v>0</v>
      </c>
    </row>
    <row r="322" spans="1:28" s="127" customFormat="1" ht="27" customHeight="1" x14ac:dyDescent="0.3">
      <c r="A322" s="129">
        <v>313</v>
      </c>
      <c r="B322" s="129" t="s">
        <v>14</v>
      </c>
      <c r="C322" s="130"/>
      <c r="D322" s="130">
        <v>194</v>
      </c>
      <c r="E322" s="130" t="s">
        <v>1470</v>
      </c>
      <c r="F322" s="130">
        <v>1</v>
      </c>
      <c r="G322" s="130">
        <v>2</v>
      </c>
      <c r="H322" s="130"/>
      <c r="I322" s="130">
        <v>23</v>
      </c>
      <c r="J322" s="130">
        <f t="shared" si="34"/>
        <v>823</v>
      </c>
      <c r="K322" s="130">
        <v>390</v>
      </c>
      <c r="L322" s="130">
        <f t="shared" si="35"/>
        <v>320970</v>
      </c>
      <c r="M322" s="130">
        <v>1</v>
      </c>
      <c r="N322" s="130"/>
      <c r="O322" s="130"/>
      <c r="P322" s="130"/>
      <c r="Q322" s="130"/>
      <c r="R322" s="130"/>
      <c r="S322" s="130"/>
      <c r="T322" s="130">
        <f t="shared" si="36"/>
        <v>0</v>
      </c>
      <c r="U322" s="130"/>
      <c r="V322" s="130"/>
      <c r="W322" s="130">
        <f t="shared" si="37"/>
        <v>0</v>
      </c>
      <c r="X322" s="130">
        <f t="shared" si="38"/>
        <v>320970</v>
      </c>
      <c r="Y322" s="130">
        <v>0</v>
      </c>
      <c r="Z322" s="130">
        <v>50</v>
      </c>
      <c r="AA322" s="130">
        <v>0</v>
      </c>
      <c r="AB322" s="130">
        <v>0</v>
      </c>
    </row>
    <row r="323" spans="1:28" s="127" customFormat="1" ht="27" customHeight="1" x14ac:dyDescent="0.3">
      <c r="A323" s="129">
        <v>314</v>
      </c>
      <c r="B323" s="129" t="s">
        <v>14</v>
      </c>
      <c r="C323" s="130">
        <v>1643</v>
      </c>
      <c r="D323" s="130">
        <v>384</v>
      </c>
      <c r="E323" s="130" t="s">
        <v>1470</v>
      </c>
      <c r="F323" s="130">
        <v>1</v>
      </c>
      <c r="G323" s="130">
        <v>7</v>
      </c>
      <c r="H323" s="130">
        <v>2</v>
      </c>
      <c r="I323" s="130">
        <v>41</v>
      </c>
      <c r="J323" s="130">
        <f t="shared" si="34"/>
        <v>3041</v>
      </c>
      <c r="K323" s="130">
        <v>75</v>
      </c>
      <c r="L323" s="130">
        <f t="shared" si="35"/>
        <v>228075</v>
      </c>
      <c r="M323" s="130">
        <v>1</v>
      </c>
      <c r="N323" s="130"/>
      <c r="O323" s="130"/>
      <c r="P323" s="130"/>
      <c r="Q323" s="130"/>
      <c r="R323" s="130"/>
      <c r="S323" s="130"/>
      <c r="T323" s="130">
        <f t="shared" si="36"/>
        <v>0</v>
      </c>
      <c r="U323" s="130"/>
      <c r="V323" s="130"/>
      <c r="W323" s="130">
        <f t="shared" si="37"/>
        <v>0</v>
      </c>
      <c r="X323" s="130">
        <f t="shared" si="38"/>
        <v>228075</v>
      </c>
      <c r="Y323" s="130">
        <v>0</v>
      </c>
      <c r="Z323" s="130">
        <v>50</v>
      </c>
      <c r="AA323" s="130">
        <v>0</v>
      </c>
      <c r="AB323" s="130">
        <v>0</v>
      </c>
    </row>
    <row r="324" spans="1:28" s="127" customFormat="1" ht="27" customHeight="1" x14ac:dyDescent="0.3">
      <c r="A324" s="129">
        <v>315</v>
      </c>
      <c r="B324" s="129" t="s">
        <v>14</v>
      </c>
      <c r="C324" s="130">
        <v>3518</v>
      </c>
      <c r="D324" s="130">
        <v>94</v>
      </c>
      <c r="E324" s="130" t="s">
        <v>1470</v>
      </c>
      <c r="F324" s="130">
        <v>1</v>
      </c>
      <c r="G324" s="130">
        <v>15</v>
      </c>
      <c r="H324" s="130">
        <v>2</v>
      </c>
      <c r="I324" s="130">
        <v>82</v>
      </c>
      <c r="J324" s="130">
        <f t="shared" si="34"/>
        <v>6282</v>
      </c>
      <c r="K324" s="130">
        <v>75</v>
      </c>
      <c r="L324" s="130">
        <f t="shared" si="35"/>
        <v>471150</v>
      </c>
      <c r="M324" s="130">
        <v>1</v>
      </c>
      <c r="N324" s="130"/>
      <c r="O324" s="130"/>
      <c r="P324" s="130"/>
      <c r="Q324" s="130"/>
      <c r="R324" s="130"/>
      <c r="S324" s="130"/>
      <c r="T324" s="130">
        <f t="shared" si="36"/>
        <v>0</v>
      </c>
      <c r="U324" s="130"/>
      <c r="V324" s="130"/>
      <c r="W324" s="130">
        <f t="shared" si="37"/>
        <v>0</v>
      </c>
      <c r="X324" s="130">
        <f t="shared" si="38"/>
        <v>471150</v>
      </c>
      <c r="Y324" s="130">
        <v>0</v>
      </c>
      <c r="Z324" s="130">
        <v>50</v>
      </c>
      <c r="AA324" s="130">
        <v>0</v>
      </c>
      <c r="AB324" s="130">
        <v>0</v>
      </c>
    </row>
    <row r="325" spans="1:28" s="127" customFormat="1" ht="27" customHeight="1" x14ac:dyDescent="0.3">
      <c r="A325" s="129">
        <v>316</v>
      </c>
      <c r="B325" s="129" t="s">
        <v>14</v>
      </c>
      <c r="C325" s="130">
        <v>5035</v>
      </c>
      <c r="D325" s="130">
        <v>243</v>
      </c>
      <c r="E325" s="130" t="s">
        <v>1470</v>
      </c>
      <c r="F325" s="130">
        <v>1</v>
      </c>
      <c r="G325" s="130"/>
      <c r="H325" s="130">
        <v>1</v>
      </c>
      <c r="I325" s="130">
        <v>15</v>
      </c>
      <c r="J325" s="130">
        <f t="shared" si="34"/>
        <v>115</v>
      </c>
      <c r="K325" s="130">
        <v>350</v>
      </c>
      <c r="L325" s="130">
        <f t="shared" si="35"/>
        <v>40250</v>
      </c>
      <c r="M325" s="130">
        <v>1</v>
      </c>
      <c r="N325" s="130"/>
      <c r="O325" s="130"/>
      <c r="P325" s="130"/>
      <c r="Q325" s="130"/>
      <c r="R325" s="130"/>
      <c r="S325" s="130"/>
      <c r="T325" s="130">
        <f t="shared" si="36"/>
        <v>0</v>
      </c>
      <c r="U325" s="130"/>
      <c r="V325" s="130"/>
      <c r="W325" s="130">
        <f t="shared" si="37"/>
        <v>0</v>
      </c>
      <c r="X325" s="130">
        <f t="shared" si="38"/>
        <v>40250</v>
      </c>
      <c r="Y325" s="130">
        <v>0</v>
      </c>
      <c r="Z325" s="130">
        <v>50</v>
      </c>
      <c r="AA325" s="130">
        <v>0</v>
      </c>
      <c r="AB325" s="130">
        <v>0</v>
      </c>
    </row>
    <row r="326" spans="1:28" s="127" customFormat="1" ht="27" customHeight="1" x14ac:dyDescent="0.3">
      <c r="A326" s="129">
        <v>317</v>
      </c>
      <c r="B326" s="129" t="s">
        <v>24</v>
      </c>
      <c r="C326" s="130"/>
      <c r="D326" s="130"/>
      <c r="E326" s="130" t="s">
        <v>1470</v>
      </c>
      <c r="F326" s="130">
        <v>1</v>
      </c>
      <c r="G326" s="130">
        <v>5</v>
      </c>
      <c r="H326" s="130"/>
      <c r="I326" s="130"/>
      <c r="J326" s="130">
        <f t="shared" si="34"/>
        <v>2000</v>
      </c>
      <c r="K326" s="130">
        <v>75</v>
      </c>
      <c r="L326" s="130">
        <f t="shared" si="35"/>
        <v>150000</v>
      </c>
      <c r="M326" s="130">
        <v>1</v>
      </c>
      <c r="N326" s="130"/>
      <c r="O326" s="130"/>
      <c r="P326" s="130"/>
      <c r="Q326" s="130"/>
      <c r="R326" s="130"/>
      <c r="S326" s="130"/>
      <c r="T326" s="130">
        <f t="shared" si="36"/>
        <v>0</v>
      </c>
      <c r="U326" s="130"/>
      <c r="V326" s="130"/>
      <c r="W326" s="130">
        <f t="shared" si="37"/>
        <v>0</v>
      </c>
      <c r="X326" s="130">
        <f t="shared" si="38"/>
        <v>150000</v>
      </c>
      <c r="Y326" s="130">
        <v>0</v>
      </c>
      <c r="Z326" s="130">
        <v>0</v>
      </c>
      <c r="AA326" s="130">
        <v>150000</v>
      </c>
      <c r="AB326" s="130">
        <v>0.01</v>
      </c>
    </row>
    <row r="327" spans="1:28" s="127" customFormat="1" ht="27" customHeight="1" x14ac:dyDescent="0.3">
      <c r="A327" s="129">
        <v>318</v>
      </c>
      <c r="B327" s="129" t="s">
        <v>14</v>
      </c>
      <c r="C327" s="130">
        <v>5526</v>
      </c>
      <c r="D327" s="130">
        <v>187</v>
      </c>
      <c r="E327" s="130" t="s">
        <v>1471</v>
      </c>
      <c r="F327" s="130">
        <v>2</v>
      </c>
      <c r="G327" s="130"/>
      <c r="H327" s="130"/>
      <c r="I327" s="130">
        <v>51</v>
      </c>
      <c r="J327" s="130">
        <f t="shared" si="34"/>
        <v>51</v>
      </c>
      <c r="K327" s="130">
        <v>430</v>
      </c>
      <c r="L327" s="130">
        <f t="shared" si="35"/>
        <v>21930</v>
      </c>
      <c r="M327" s="130">
        <v>2</v>
      </c>
      <c r="N327" s="130"/>
      <c r="O327" s="130"/>
      <c r="P327" s="130"/>
      <c r="Q327" s="130"/>
      <c r="R327" s="130"/>
      <c r="S327" s="130"/>
      <c r="T327" s="130">
        <f t="shared" si="36"/>
        <v>0</v>
      </c>
      <c r="U327" s="130"/>
      <c r="V327" s="130"/>
      <c r="W327" s="130">
        <f t="shared" si="37"/>
        <v>0</v>
      </c>
      <c r="X327" s="130">
        <f t="shared" si="38"/>
        <v>21930</v>
      </c>
      <c r="Y327" s="130">
        <v>0</v>
      </c>
      <c r="Z327" s="130">
        <v>50</v>
      </c>
      <c r="AA327" s="130">
        <v>0</v>
      </c>
      <c r="AB327" s="130">
        <v>0</v>
      </c>
    </row>
    <row r="328" spans="1:28" s="127" customFormat="1" ht="27" customHeight="1" x14ac:dyDescent="0.3">
      <c r="A328" s="129">
        <v>319</v>
      </c>
      <c r="B328" s="129" t="s">
        <v>14</v>
      </c>
      <c r="C328" s="130">
        <v>3441</v>
      </c>
      <c r="D328" s="130">
        <v>115</v>
      </c>
      <c r="E328" s="130" t="s">
        <v>1472</v>
      </c>
      <c r="F328" s="130">
        <v>1</v>
      </c>
      <c r="G328" s="130">
        <v>40</v>
      </c>
      <c r="H328" s="130">
        <v>3</v>
      </c>
      <c r="I328" s="130">
        <v>76</v>
      </c>
      <c r="J328" s="130">
        <f t="shared" si="34"/>
        <v>16376</v>
      </c>
      <c r="K328" s="130">
        <v>100</v>
      </c>
      <c r="L328" s="130">
        <f t="shared" si="35"/>
        <v>1637600</v>
      </c>
      <c r="M328" s="130">
        <v>1</v>
      </c>
      <c r="N328" s="130"/>
      <c r="O328" s="130"/>
      <c r="P328" s="130"/>
      <c r="Q328" s="130"/>
      <c r="R328" s="130"/>
      <c r="S328" s="130"/>
      <c r="T328" s="130">
        <f t="shared" si="36"/>
        <v>0</v>
      </c>
      <c r="U328" s="130"/>
      <c r="V328" s="130"/>
      <c r="W328" s="130">
        <f t="shared" si="37"/>
        <v>0</v>
      </c>
      <c r="X328" s="130">
        <f t="shared" si="38"/>
        <v>1637600</v>
      </c>
      <c r="Y328" s="130">
        <v>0</v>
      </c>
      <c r="Z328" s="130">
        <v>50</v>
      </c>
      <c r="AA328" s="130">
        <v>0</v>
      </c>
      <c r="AB328" s="130">
        <v>0</v>
      </c>
    </row>
    <row r="329" spans="1:28" s="127" customFormat="1" ht="27" customHeight="1" x14ac:dyDescent="0.3">
      <c r="A329" s="129">
        <v>320</v>
      </c>
      <c r="B329" s="129" t="s">
        <v>14</v>
      </c>
      <c r="C329" s="130">
        <v>2649</v>
      </c>
      <c r="D329" s="130">
        <v>186</v>
      </c>
      <c r="E329" s="130" t="s">
        <v>1472</v>
      </c>
      <c r="F329" s="130">
        <v>1</v>
      </c>
      <c r="G329" s="130">
        <v>23</v>
      </c>
      <c r="H329" s="130">
        <v>1</v>
      </c>
      <c r="I329" s="130">
        <v>65</v>
      </c>
      <c r="J329" s="130">
        <f t="shared" si="34"/>
        <v>9365</v>
      </c>
      <c r="K329" s="130">
        <v>180</v>
      </c>
      <c r="L329" s="130">
        <f t="shared" si="35"/>
        <v>1685700</v>
      </c>
      <c r="M329" s="130">
        <v>1</v>
      </c>
      <c r="N329" s="130"/>
      <c r="O329" s="130"/>
      <c r="P329" s="130"/>
      <c r="Q329" s="130"/>
      <c r="R329" s="130"/>
      <c r="S329" s="130"/>
      <c r="T329" s="130">
        <f t="shared" si="36"/>
        <v>0</v>
      </c>
      <c r="U329" s="130"/>
      <c r="V329" s="130"/>
      <c r="W329" s="130">
        <f t="shared" si="37"/>
        <v>0</v>
      </c>
      <c r="X329" s="130">
        <f t="shared" si="38"/>
        <v>1685700</v>
      </c>
      <c r="Y329" s="130">
        <v>0</v>
      </c>
      <c r="Z329" s="130">
        <v>50</v>
      </c>
      <c r="AA329" s="130">
        <v>0</v>
      </c>
      <c r="AB329" s="130">
        <v>0</v>
      </c>
    </row>
    <row r="330" spans="1:28" s="127" customFormat="1" ht="27" customHeight="1" x14ac:dyDescent="0.3">
      <c r="A330" s="129">
        <v>321</v>
      </c>
      <c r="B330" s="129" t="s">
        <v>14</v>
      </c>
      <c r="C330" s="130"/>
      <c r="D330" s="130">
        <v>8</v>
      </c>
      <c r="E330" s="130" t="s">
        <v>1472</v>
      </c>
      <c r="F330" s="130">
        <v>1</v>
      </c>
      <c r="G330" s="130"/>
      <c r="H330" s="130"/>
      <c r="I330" s="130">
        <v>46</v>
      </c>
      <c r="J330" s="130">
        <f t="shared" si="34"/>
        <v>46</v>
      </c>
      <c r="K330" s="130">
        <v>430</v>
      </c>
      <c r="L330" s="130">
        <f t="shared" si="35"/>
        <v>19780</v>
      </c>
      <c r="M330" s="130">
        <v>1</v>
      </c>
      <c r="N330" s="130"/>
      <c r="O330" s="130"/>
      <c r="P330" s="130"/>
      <c r="Q330" s="130"/>
      <c r="R330" s="130"/>
      <c r="S330" s="130"/>
      <c r="T330" s="130">
        <f t="shared" si="36"/>
        <v>0</v>
      </c>
      <c r="U330" s="130"/>
      <c r="V330" s="130"/>
      <c r="W330" s="130">
        <f t="shared" si="37"/>
        <v>0</v>
      </c>
      <c r="X330" s="130">
        <f t="shared" si="38"/>
        <v>19780</v>
      </c>
      <c r="Y330" s="130">
        <v>0</v>
      </c>
      <c r="Z330" s="130">
        <v>50</v>
      </c>
      <c r="AA330" s="130">
        <v>0</v>
      </c>
      <c r="AB330" s="130">
        <v>0</v>
      </c>
    </row>
    <row r="331" spans="1:28" s="127" customFormat="1" ht="27" customHeight="1" x14ac:dyDescent="0.3">
      <c r="A331" s="129">
        <v>322</v>
      </c>
      <c r="B331" s="129" t="s">
        <v>14</v>
      </c>
      <c r="C331" s="130"/>
      <c r="D331" s="130">
        <v>87</v>
      </c>
      <c r="E331" s="130" t="s">
        <v>1472</v>
      </c>
      <c r="F331" s="130">
        <v>2</v>
      </c>
      <c r="G331" s="130"/>
      <c r="H331" s="130"/>
      <c r="I331" s="130">
        <v>49</v>
      </c>
      <c r="J331" s="130">
        <f t="shared" si="34"/>
        <v>49</v>
      </c>
      <c r="K331" s="130">
        <v>430</v>
      </c>
      <c r="L331" s="130">
        <f t="shared" si="35"/>
        <v>21070</v>
      </c>
      <c r="M331" s="130">
        <v>2</v>
      </c>
      <c r="N331" s="130" t="s">
        <v>27</v>
      </c>
      <c r="O331" s="130" t="s">
        <v>16</v>
      </c>
      <c r="P331" s="130">
        <v>2</v>
      </c>
      <c r="Q331" s="130">
        <v>90</v>
      </c>
      <c r="R331" s="130"/>
      <c r="S331" s="130">
        <v>6400</v>
      </c>
      <c r="T331" s="130">
        <f t="shared" si="36"/>
        <v>576000</v>
      </c>
      <c r="U331" s="130">
        <v>30</v>
      </c>
      <c r="V331" s="130">
        <f>T331*85%</f>
        <v>489600</v>
      </c>
      <c r="W331" s="130">
        <f t="shared" si="37"/>
        <v>86400</v>
      </c>
      <c r="X331" s="130">
        <f t="shared" si="38"/>
        <v>107470</v>
      </c>
      <c r="Y331" s="130">
        <v>0</v>
      </c>
      <c r="Z331" s="130">
        <v>50</v>
      </c>
      <c r="AA331" s="130">
        <v>0</v>
      </c>
      <c r="AB331" s="130">
        <v>0</v>
      </c>
    </row>
    <row r="332" spans="1:28" s="127" customFormat="1" ht="27" customHeight="1" x14ac:dyDescent="0.3">
      <c r="A332" s="129">
        <v>323</v>
      </c>
      <c r="B332" s="129" t="s">
        <v>14</v>
      </c>
      <c r="C332" s="130">
        <v>313</v>
      </c>
      <c r="D332" s="130">
        <v>102</v>
      </c>
      <c r="E332" s="130" t="s">
        <v>1473</v>
      </c>
      <c r="F332" s="130">
        <v>2</v>
      </c>
      <c r="G332" s="130"/>
      <c r="H332" s="130">
        <v>1</v>
      </c>
      <c r="I332" s="130">
        <v>56</v>
      </c>
      <c r="J332" s="130">
        <f t="shared" si="34"/>
        <v>156</v>
      </c>
      <c r="K332" s="130">
        <v>430</v>
      </c>
      <c r="L332" s="130">
        <f t="shared" si="35"/>
        <v>67080</v>
      </c>
      <c r="M332" s="130">
        <v>2</v>
      </c>
      <c r="N332" s="130" t="s">
        <v>27</v>
      </c>
      <c r="O332" s="130" t="s">
        <v>16</v>
      </c>
      <c r="P332" s="130">
        <v>2</v>
      </c>
      <c r="Q332" s="130">
        <v>187</v>
      </c>
      <c r="R332" s="130"/>
      <c r="S332" s="130">
        <v>6400</v>
      </c>
      <c r="T332" s="130">
        <f t="shared" si="36"/>
        <v>1196800</v>
      </c>
      <c r="U332" s="130">
        <v>30</v>
      </c>
      <c r="V332" s="130">
        <f>T332*85%</f>
        <v>1017280</v>
      </c>
      <c r="W332" s="130">
        <f t="shared" si="37"/>
        <v>179520</v>
      </c>
      <c r="X332" s="130">
        <f t="shared" si="38"/>
        <v>246600</v>
      </c>
      <c r="Y332" s="130">
        <v>0</v>
      </c>
      <c r="Z332" s="130">
        <v>50</v>
      </c>
      <c r="AA332" s="130">
        <v>0</v>
      </c>
      <c r="AB332" s="130">
        <v>0</v>
      </c>
    </row>
    <row r="333" spans="1:28" s="127" customFormat="1" ht="27" customHeight="1" x14ac:dyDescent="0.3">
      <c r="A333" s="129">
        <v>324</v>
      </c>
      <c r="B333" s="129" t="s">
        <v>14</v>
      </c>
      <c r="C333" s="130">
        <v>2787</v>
      </c>
      <c r="D333" s="130">
        <v>8</v>
      </c>
      <c r="E333" s="130" t="s">
        <v>1473</v>
      </c>
      <c r="F333" s="130">
        <v>1</v>
      </c>
      <c r="G333" s="130">
        <v>7</v>
      </c>
      <c r="H333" s="130"/>
      <c r="I333" s="130">
        <v>30</v>
      </c>
      <c r="J333" s="130">
        <f t="shared" si="34"/>
        <v>2830</v>
      </c>
      <c r="K333" s="130">
        <v>75</v>
      </c>
      <c r="L333" s="130">
        <f t="shared" si="35"/>
        <v>212250</v>
      </c>
      <c r="M333" s="130">
        <v>1</v>
      </c>
      <c r="N333" s="130"/>
      <c r="O333" s="130"/>
      <c r="P333" s="130"/>
      <c r="Q333" s="130"/>
      <c r="R333" s="130"/>
      <c r="S333" s="130"/>
      <c r="T333" s="130">
        <f t="shared" si="36"/>
        <v>0</v>
      </c>
      <c r="U333" s="130"/>
      <c r="V333" s="130"/>
      <c r="W333" s="130">
        <f t="shared" si="37"/>
        <v>0</v>
      </c>
      <c r="X333" s="130">
        <f t="shared" si="38"/>
        <v>212250</v>
      </c>
      <c r="Y333" s="130">
        <v>0</v>
      </c>
      <c r="Z333" s="130">
        <v>50</v>
      </c>
      <c r="AA333" s="130">
        <v>0</v>
      </c>
      <c r="AB333" s="130">
        <v>0</v>
      </c>
    </row>
    <row r="334" spans="1:28" s="127" customFormat="1" ht="27" customHeight="1" x14ac:dyDescent="0.3">
      <c r="A334" s="129">
        <v>325</v>
      </c>
      <c r="B334" s="129" t="s">
        <v>14</v>
      </c>
      <c r="C334" s="130">
        <v>4625</v>
      </c>
      <c r="D334" s="130">
        <v>269</v>
      </c>
      <c r="E334" s="130" t="s">
        <v>1473</v>
      </c>
      <c r="F334" s="130">
        <v>1</v>
      </c>
      <c r="G334" s="130">
        <v>12</v>
      </c>
      <c r="H334" s="130"/>
      <c r="I334" s="130">
        <v>47</v>
      </c>
      <c r="J334" s="130">
        <f t="shared" si="34"/>
        <v>4847</v>
      </c>
      <c r="K334" s="130">
        <v>100</v>
      </c>
      <c r="L334" s="130">
        <f t="shared" si="35"/>
        <v>484700</v>
      </c>
      <c r="M334" s="130">
        <v>1</v>
      </c>
      <c r="N334" s="130"/>
      <c r="O334" s="130"/>
      <c r="P334" s="130"/>
      <c r="Q334" s="130"/>
      <c r="R334" s="130"/>
      <c r="S334" s="130"/>
      <c r="T334" s="130">
        <f t="shared" si="36"/>
        <v>0</v>
      </c>
      <c r="U334" s="130"/>
      <c r="V334" s="130"/>
      <c r="W334" s="130">
        <f t="shared" si="37"/>
        <v>0</v>
      </c>
      <c r="X334" s="130">
        <f t="shared" si="38"/>
        <v>484700</v>
      </c>
      <c r="Y334" s="130">
        <v>0</v>
      </c>
      <c r="Z334" s="130">
        <v>50</v>
      </c>
      <c r="AA334" s="130">
        <v>0</v>
      </c>
      <c r="AB334" s="130">
        <v>0</v>
      </c>
    </row>
    <row r="335" spans="1:28" s="127" customFormat="1" ht="27" customHeight="1" x14ac:dyDescent="0.3">
      <c r="A335" s="129">
        <v>326</v>
      </c>
      <c r="B335" s="129" t="s">
        <v>14</v>
      </c>
      <c r="C335" s="130">
        <v>46</v>
      </c>
      <c r="D335" s="130">
        <v>142</v>
      </c>
      <c r="E335" s="130" t="s">
        <v>1473</v>
      </c>
      <c r="F335" s="130">
        <v>1</v>
      </c>
      <c r="G335" s="130">
        <v>10</v>
      </c>
      <c r="H335" s="130">
        <v>1</v>
      </c>
      <c r="I335" s="130">
        <v>59</v>
      </c>
      <c r="J335" s="130">
        <f t="shared" si="34"/>
        <v>4159</v>
      </c>
      <c r="K335" s="130">
        <v>75</v>
      </c>
      <c r="L335" s="130">
        <f t="shared" si="35"/>
        <v>311925</v>
      </c>
      <c r="M335" s="130">
        <v>1</v>
      </c>
      <c r="N335" s="130"/>
      <c r="O335" s="130"/>
      <c r="P335" s="130"/>
      <c r="Q335" s="130"/>
      <c r="R335" s="130"/>
      <c r="S335" s="130"/>
      <c r="T335" s="130">
        <f t="shared" si="36"/>
        <v>0</v>
      </c>
      <c r="U335" s="130"/>
      <c r="V335" s="130"/>
      <c r="W335" s="130">
        <f t="shared" si="37"/>
        <v>0</v>
      </c>
      <c r="X335" s="130">
        <f t="shared" si="38"/>
        <v>311925</v>
      </c>
      <c r="Y335" s="130">
        <v>0</v>
      </c>
      <c r="Z335" s="130">
        <v>50</v>
      </c>
      <c r="AA335" s="130">
        <v>0</v>
      </c>
      <c r="AB335" s="130">
        <v>0</v>
      </c>
    </row>
    <row r="336" spans="1:28" s="127" customFormat="1" ht="27" customHeight="1" x14ac:dyDescent="0.3">
      <c r="A336" s="129">
        <v>327</v>
      </c>
      <c r="B336" s="129" t="s">
        <v>14</v>
      </c>
      <c r="C336" s="130">
        <v>5719</v>
      </c>
      <c r="D336" s="130">
        <v>69</v>
      </c>
      <c r="E336" s="130" t="s">
        <v>1473</v>
      </c>
      <c r="F336" s="130">
        <v>1</v>
      </c>
      <c r="G336" s="130"/>
      <c r="H336" s="130">
        <v>1</v>
      </c>
      <c r="I336" s="130">
        <v>93</v>
      </c>
      <c r="J336" s="130">
        <f t="shared" si="34"/>
        <v>193</v>
      </c>
      <c r="K336" s="130">
        <v>100</v>
      </c>
      <c r="L336" s="130">
        <f t="shared" si="35"/>
        <v>19300</v>
      </c>
      <c r="M336" s="130">
        <v>1</v>
      </c>
      <c r="N336" s="130"/>
      <c r="O336" s="130"/>
      <c r="P336" s="130"/>
      <c r="Q336" s="130"/>
      <c r="R336" s="130"/>
      <c r="S336" s="130"/>
      <c r="T336" s="130">
        <f t="shared" si="36"/>
        <v>0</v>
      </c>
      <c r="U336" s="130"/>
      <c r="V336" s="130"/>
      <c r="W336" s="130">
        <f t="shared" si="37"/>
        <v>0</v>
      </c>
      <c r="X336" s="130">
        <f t="shared" si="38"/>
        <v>19300</v>
      </c>
      <c r="Y336" s="130">
        <v>0</v>
      </c>
      <c r="Z336" s="130">
        <v>50</v>
      </c>
      <c r="AA336" s="130">
        <v>0</v>
      </c>
      <c r="AB336" s="130">
        <v>0</v>
      </c>
    </row>
    <row r="337" spans="1:28" s="127" customFormat="1" ht="27" customHeight="1" x14ac:dyDescent="0.3">
      <c r="A337" s="129">
        <v>328</v>
      </c>
      <c r="B337" s="129" t="s">
        <v>14</v>
      </c>
      <c r="C337" s="130"/>
      <c r="D337" s="130">
        <v>95</v>
      </c>
      <c r="E337" s="130" t="s">
        <v>1474</v>
      </c>
      <c r="F337" s="130">
        <v>2</v>
      </c>
      <c r="G337" s="130"/>
      <c r="H337" s="130"/>
      <c r="I337" s="130">
        <v>41</v>
      </c>
      <c r="J337" s="130">
        <f t="shared" si="34"/>
        <v>41</v>
      </c>
      <c r="K337" s="130">
        <v>430</v>
      </c>
      <c r="L337" s="130">
        <f t="shared" si="35"/>
        <v>17630</v>
      </c>
      <c r="M337" s="130">
        <v>2</v>
      </c>
      <c r="N337" s="130" t="s">
        <v>27</v>
      </c>
      <c r="O337" s="130" t="s">
        <v>16</v>
      </c>
      <c r="P337" s="130">
        <v>2</v>
      </c>
      <c r="Q337" s="130">
        <v>90</v>
      </c>
      <c r="R337" s="130"/>
      <c r="S337" s="130">
        <v>6400</v>
      </c>
      <c r="T337" s="130">
        <f t="shared" si="36"/>
        <v>576000</v>
      </c>
      <c r="U337" s="130">
        <v>30</v>
      </c>
      <c r="V337" s="130">
        <f>T337*85%</f>
        <v>489600</v>
      </c>
      <c r="W337" s="130">
        <f t="shared" si="37"/>
        <v>86400</v>
      </c>
      <c r="X337" s="130">
        <f t="shared" si="38"/>
        <v>104030</v>
      </c>
      <c r="Y337" s="130">
        <v>0</v>
      </c>
      <c r="Z337" s="130">
        <v>50</v>
      </c>
      <c r="AA337" s="130">
        <v>0</v>
      </c>
      <c r="AB337" s="130">
        <v>0</v>
      </c>
    </row>
    <row r="338" spans="1:28" s="127" customFormat="1" ht="27" customHeight="1" x14ac:dyDescent="0.3">
      <c r="A338" s="129">
        <v>329</v>
      </c>
      <c r="B338" s="129" t="s">
        <v>14</v>
      </c>
      <c r="C338" s="130">
        <v>1753</v>
      </c>
      <c r="D338" s="130">
        <v>6</v>
      </c>
      <c r="E338" s="130" t="s">
        <v>1475</v>
      </c>
      <c r="F338" s="130">
        <v>1</v>
      </c>
      <c r="G338" s="130">
        <v>7</v>
      </c>
      <c r="H338" s="130"/>
      <c r="I338" s="130"/>
      <c r="J338" s="130">
        <f t="shared" si="34"/>
        <v>2800</v>
      </c>
      <c r="K338" s="130">
        <v>230</v>
      </c>
      <c r="L338" s="130">
        <f t="shared" si="35"/>
        <v>644000</v>
      </c>
      <c r="M338" s="130">
        <v>1</v>
      </c>
      <c r="N338" s="130"/>
      <c r="O338" s="130"/>
      <c r="P338" s="130"/>
      <c r="Q338" s="130"/>
      <c r="R338" s="130"/>
      <c r="S338" s="130"/>
      <c r="T338" s="130">
        <f t="shared" si="36"/>
        <v>0</v>
      </c>
      <c r="U338" s="130"/>
      <c r="V338" s="130"/>
      <c r="W338" s="130">
        <f t="shared" si="37"/>
        <v>0</v>
      </c>
      <c r="X338" s="130">
        <f t="shared" si="38"/>
        <v>644000</v>
      </c>
      <c r="Y338" s="130">
        <v>0</v>
      </c>
      <c r="Z338" s="130">
        <v>50</v>
      </c>
      <c r="AA338" s="130">
        <v>0</v>
      </c>
      <c r="AB338" s="130">
        <v>0</v>
      </c>
    </row>
    <row r="339" spans="1:28" s="127" customFormat="1" ht="27" customHeight="1" x14ac:dyDescent="0.3">
      <c r="A339" s="129">
        <v>330</v>
      </c>
      <c r="B339" s="129" t="s">
        <v>14</v>
      </c>
      <c r="C339" s="130">
        <v>4487</v>
      </c>
      <c r="D339" s="130">
        <v>107</v>
      </c>
      <c r="E339" s="130" t="s">
        <v>1475</v>
      </c>
      <c r="F339" s="130">
        <v>1</v>
      </c>
      <c r="G339" s="130">
        <v>7</v>
      </c>
      <c r="H339" s="130"/>
      <c r="I339" s="130"/>
      <c r="J339" s="130">
        <f t="shared" si="34"/>
        <v>2800</v>
      </c>
      <c r="K339" s="130">
        <v>230</v>
      </c>
      <c r="L339" s="130">
        <f t="shared" si="35"/>
        <v>644000</v>
      </c>
      <c r="M339" s="130">
        <v>1</v>
      </c>
      <c r="N339" s="130"/>
      <c r="O339" s="130"/>
      <c r="P339" s="130"/>
      <c r="Q339" s="130"/>
      <c r="R339" s="130"/>
      <c r="S339" s="130"/>
      <c r="T339" s="130">
        <f t="shared" si="36"/>
        <v>0</v>
      </c>
      <c r="U339" s="130"/>
      <c r="V339" s="130"/>
      <c r="W339" s="130">
        <f t="shared" si="37"/>
        <v>0</v>
      </c>
      <c r="X339" s="130">
        <f t="shared" si="38"/>
        <v>644000</v>
      </c>
      <c r="Y339" s="130">
        <v>0</v>
      </c>
      <c r="Z339" s="130">
        <v>50</v>
      </c>
      <c r="AA339" s="130">
        <v>0</v>
      </c>
      <c r="AB339" s="130">
        <v>0</v>
      </c>
    </row>
    <row r="340" spans="1:28" s="127" customFormat="1" ht="27" customHeight="1" x14ac:dyDescent="0.3">
      <c r="A340" s="129">
        <v>331</v>
      </c>
      <c r="B340" s="129" t="s">
        <v>14</v>
      </c>
      <c r="C340" s="130">
        <v>1750</v>
      </c>
      <c r="D340" s="130">
        <v>3</v>
      </c>
      <c r="E340" s="130" t="s">
        <v>1476</v>
      </c>
      <c r="F340" s="130">
        <v>1</v>
      </c>
      <c r="G340" s="130">
        <v>9</v>
      </c>
      <c r="H340" s="130"/>
      <c r="I340" s="130">
        <v>90</v>
      </c>
      <c r="J340" s="130">
        <f t="shared" si="34"/>
        <v>3690</v>
      </c>
      <c r="K340" s="130">
        <v>180</v>
      </c>
      <c r="L340" s="130">
        <f t="shared" si="35"/>
        <v>664200</v>
      </c>
      <c r="M340" s="130">
        <v>1</v>
      </c>
      <c r="N340" s="130"/>
      <c r="O340" s="130"/>
      <c r="P340" s="130"/>
      <c r="Q340" s="130"/>
      <c r="R340" s="130"/>
      <c r="S340" s="130"/>
      <c r="T340" s="130">
        <f t="shared" si="36"/>
        <v>0</v>
      </c>
      <c r="U340" s="130"/>
      <c r="V340" s="130"/>
      <c r="W340" s="130">
        <f t="shared" si="37"/>
        <v>0</v>
      </c>
      <c r="X340" s="130">
        <f t="shared" si="38"/>
        <v>664200</v>
      </c>
      <c r="Y340" s="130">
        <v>0</v>
      </c>
      <c r="Z340" s="130">
        <v>50</v>
      </c>
      <c r="AA340" s="130">
        <v>0</v>
      </c>
      <c r="AB340" s="130">
        <v>0</v>
      </c>
    </row>
    <row r="341" spans="1:28" s="127" customFormat="1" ht="27" customHeight="1" x14ac:dyDescent="0.3">
      <c r="A341" s="129">
        <v>332</v>
      </c>
      <c r="B341" s="129" t="s">
        <v>126</v>
      </c>
      <c r="C341" s="130"/>
      <c r="D341" s="130"/>
      <c r="E341" s="130" t="s">
        <v>1477</v>
      </c>
      <c r="F341" s="130">
        <v>1</v>
      </c>
      <c r="G341" s="130">
        <v>8</v>
      </c>
      <c r="H341" s="130">
        <v>3</v>
      </c>
      <c r="I341" s="130">
        <v>11</v>
      </c>
      <c r="J341" s="130">
        <f t="shared" si="34"/>
        <v>3511</v>
      </c>
      <c r="K341" s="130">
        <v>75</v>
      </c>
      <c r="L341" s="130">
        <f t="shared" si="35"/>
        <v>263325</v>
      </c>
      <c r="M341" s="130">
        <v>1</v>
      </c>
      <c r="N341" s="130"/>
      <c r="O341" s="130"/>
      <c r="P341" s="130"/>
      <c r="Q341" s="130"/>
      <c r="R341" s="130"/>
      <c r="S341" s="130"/>
      <c r="T341" s="130">
        <f t="shared" si="36"/>
        <v>0</v>
      </c>
      <c r="U341" s="130"/>
      <c r="V341" s="130"/>
      <c r="W341" s="130">
        <f t="shared" si="37"/>
        <v>0</v>
      </c>
      <c r="X341" s="130">
        <f t="shared" si="38"/>
        <v>263325</v>
      </c>
      <c r="Y341" s="130">
        <v>0</v>
      </c>
      <c r="Z341" s="130">
        <v>0</v>
      </c>
      <c r="AA341" s="130">
        <v>263325</v>
      </c>
      <c r="AB341" s="130">
        <v>0.01</v>
      </c>
    </row>
    <row r="342" spans="1:28" s="127" customFormat="1" ht="27" customHeight="1" x14ac:dyDescent="0.3">
      <c r="A342" s="129">
        <v>333</v>
      </c>
      <c r="B342" s="129" t="s">
        <v>14</v>
      </c>
      <c r="C342" s="130">
        <v>2313</v>
      </c>
      <c r="D342" s="130">
        <v>248</v>
      </c>
      <c r="E342" s="130" t="s">
        <v>1478</v>
      </c>
      <c r="F342" s="130">
        <v>1</v>
      </c>
      <c r="G342" s="130">
        <v>8</v>
      </c>
      <c r="H342" s="130"/>
      <c r="I342" s="130">
        <v>23</v>
      </c>
      <c r="J342" s="130">
        <f t="shared" si="34"/>
        <v>3223</v>
      </c>
      <c r="K342" s="130">
        <v>100</v>
      </c>
      <c r="L342" s="130">
        <f t="shared" si="35"/>
        <v>322300</v>
      </c>
      <c r="M342" s="130">
        <v>1</v>
      </c>
      <c r="N342" s="130"/>
      <c r="O342" s="130"/>
      <c r="P342" s="130"/>
      <c r="Q342" s="130"/>
      <c r="R342" s="130"/>
      <c r="S342" s="130"/>
      <c r="T342" s="130">
        <f t="shared" si="36"/>
        <v>0</v>
      </c>
      <c r="U342" s="130"/>
      <c r="V342" s="130"/>
      <c r="W342" s="130">
        <f t="shared" si="37"/>
        <v>0</v>
      </c>
      <c r="X342" s="130">
        <f t="shared" si="38"/>
        <v>322300</v>
      </c>
      <c r="Y342" s="130">
        <v>0</v>
      </c>
      <c r="Z342" s="130">
        <v>50</v>
      </c>
      <c r="AA342" s="130">
        <v>0</v>
      </c>
      <c r="AB342" s="130">
        <v>0</v>
      </c>
    </row>
    <row r="343" spans="1:28" s="127" customFormat="1" ht="27" customHeight="1" x14ac:dyDescent="0.3">
      <c r="A343" s="129">
        <v>334</v>
      </c>
      <c r="B343" s="129" t="s">
        <v>338</v>
      </c>
      <c r="C343" s="130"/>
      <c r="D343" s="130"/>
      <c r="E343" s="130" t="s">
        <v>1479</v>
      </c>
      <c r="F343" s="130">
        <v>1</v>
      </c>
      <c r="G343" s="130">
        <v>8</v>
      </c>
      <c r="H343" s="130">
        <v>2</v>
      </c>
      <c r="I343" s="130">
        <v>30</v>
      </c>
      <c r="J343" s="130">
        <f t="shared" si="34"/>
        <v>3430</v>
      </c>
      <c r="K343" s="130">
        <v>75</v>
      </c>
      <c r="L343" s="130">
        <f t="shared" si="35"/>
        <v>257250</v>
      </c>
      <c r="M343" s="130">
        <v>1</v>
      </c>
      <c r="N343" s="130"/>
      <c r="O343" s="130"/>
      <c r="P343" s="130"/>
      <c r="Q343" s="130"/>
      <c r="R343" s="130"/>
      <c r="S343" s="130"/>
      <c r="T343" s="130">
        <f t="shared" si="36"/>
        <v>0</v>
      </c>
      <c r="U343" s="130"/>
      <c r="V343" s="130"/>
      <c r="W343" s="130">
        <f t="shared" si="37"/>
        <v>0</v>
      </c>
      <c r="X343" s="130">
        <f t="shared" si="38"/>
        <v>257250</v>
      </c>
      <c r="Y343" s="130">
        <v>0</v>
      </c>
      <c r="Z343" s="130">
        <v>0</v>
      </c>
      <c r="AA343" s="130">
        <v>257250</v>
      </c>
      <c r="AB343" s="130">
        <v>0.01</v>
      </c>
    </row>
    <row r="344" spans="1:28" s="127" customFormat="1" ht="27" customHeight="1" x14ac:dyDescent="0.3">
      <c r="A344" s="129">
        <v>335</v>
      </c>
      <c r="B344" s="129" t="s">
        <v>14</v>
      </c>
      <c r="C344" s="130">
        <v>1782</v>
      </c>
      <c r="D344" s="130">
        <v>47</v>
      </c>
      <c r="E344" s="130" t="s">
        <v>1480</v>
      </c>
      <c r="F344" s="130">
        <v>1</v>
      </c>
      <c r="G344" s="130">
        <v>19</v>
      </c>
      <c r="H344" s="130"/>
      <c r="I344" s="130">
        <v>72</v>
      </c>
      <c r="J344" s="130">
        <f t="shared" si="34"/>
        <v>7672</v>
      </c>
      <c r="K344" s="130">
        <v>75</v>
      </c>
      <c r="L344" s="130">
        <f t="shared" si="35"/>
        <v>575400</v>
      </c>
      <c r="M344" s="130">
        <v>1</v>
      </c>
      <c r="N344" s="130"/>
      <c r="O344" s="130"/>
      <c r="P344" s="130"/>
      <c r="Q344" s="130"/>
      <c r="R344" s="130"/>
      <c r="S344" s="130"/>
      <c r="T344" s="130">
        <f t="shared" si="36"/>
        <v>0</v>
      </c>
      <c r="U344" s="130"/>
      <c r="V344" s="130"/>
      <c r="W344" s="130">
        <f t="shared" si="37"/>
        <v>0</v>
      </c>
      <c r="X344" s="130">
        <f t="shared" si="38"/>
        <v>575400</v>
      </c>
      <c r="Y344" s="130">
        <v>0</v>
      </c>
      <c r="Z344" s="130">
        <v>50</v>
      </c>
      <c r="AA344" s="130">
        <v>0</v>
      </c>
      <c r="AB344" s="130">
        <v>0</v>
      </c>
    </row>
    <row r="345" spans="1:28" s="127" customFormat="1" ht="27" customHeight="1" x14ac:dyDescent="0.3">
      <c r="A345" s="129">
        <v>336</v>
      </c>
      <c r="B345" s="129" t="s">
        <v>14</v>
      </c>
      <c r="C345" s="130">
        <v>2444</v>
      </c>
      <c r="D345" s="130">
        <v>230</v>
      </c>
      <c r="E345" s="130" t="s">
        <v>1480</v>
      </c>
      <c r="F345" s="130">
        <v>1</v>
      </c>
      <c r="G345" s="130">
        <v>9</v>
      </c>
      <c r="H345" s="130"/>
      <c r="I345" s="130"/>
      <c r="J345" s="130">
        <f t="shared" si="34"/>
        <v>3600</v>
      </c>
      <c r="K345" s="130">
        <v>340</v>
      </c>
      <c r="L345" s="130">
        <f t="shared" si="35"/>
        <v>1224000</v>
      </c>
      <c r="M345" s="130">
        <v>1</v>
      </c>
      <c r="N345" s="130"/>
      <c r="O345" s="130"/>
      <c r="P345" s="130"/>
      <c r="Q345" s="130"/>
      <c r="R345" s="130"/>
      <c r="S345" s="130"/>
      <c r="T345" s="130"/>
      <c r="U345" s="130"/>
      <c r="V345" s="130"/>
      <c r="W345" s="130">
        <f t="shared" si="37"/>
        <v>0</v>
      </c>
      <c r="X345" s="130">
        <f t="shared" si="38"/>
        <v>1224000</v>
      </c>
      <c r="Y345" s="130">
        <v>0</v>
      </c>
      <c r="Z345" s="130">
        <v>50</v>
      </c>
      <c r="AA345" s="130">
        <v>0</v>
      </c>
      <c r="AB345" s="130">
        <v>0</v>
      </c>
    </row>
    <row r="346" spans="1:28" s="127" customFormat="1" ht="27" customHeight="1" x14ac:dyDescent="0.3">
      <c r="A346" s="129">
        <v>337</v>
      </c>
      <c r="B346" s="129" t="s">
        <v>24</v>
      </c>
      <c r="C346" s="130"/>
      <c r="D346" s="130"/>
      <c r="E346" s="130" t="s">
        <v>1481</v>
      </c>
      <c r="F346" s="130">
        <v>1</v>
      </c>
      <c r="G346" s="130">
        <v>5</v>
      </c>
      <c r="H346" s="130"/>
      <c r="I346" s="130"/>
      <c r="J346" s="130">
        <f t="shared" si="34"/>
        <v>2000</v>
      </c>
      <c r="K346" s="130">
        <v>75</v>
      </c>
      <c r="L346" s="130">
        <f t="shared" si="35"/>
        <v>150000</v>
      </c>
      <c r="M346" s="130">
        <v>1</v>
      </c>
      <c r="N346" s="130"/>
      <c r="O346" s="130"/>
      <c r="P346" s="130"/>
      <c r="Q346" s="130"/>
      <c r="R346" s="130"/>
      <c r="S346" s="130"/>
      <c r="T346" s="130">
        <f t="shared" si="36"/>
        <v>0</v>
      </c>
      <c r="U346" s="130"/>
      <c r="V346" s="130"/>
      <c r="W346" s="130">
        <f t="shared" si="37"/>
        <v>0</v>
      </c>
      <c r="X346" s="130">
        <f t="shared" si="38"/>
        <v>150000</v>
      </c>
      <c r="Y346" s="130">
        <v>0</v>
      </c>
      <c r="Z346" s="130">
        <v>0</v>
      </c>
      <c r="AA346" s="130">
        <v>150000</v>
      </c>
      <c r="AB346" s="130">
        <v>0.01</v>
      </c>
    </row>
    <row r="347" spans="1:28" s="127" customFormat="1" ht="27" customHeight="1" x14ac:dyDescent="0.3">
      <c r="A347" s="129">
        <v>338</v>
      </c>
      <c r="B347" s="129" t="s">
        <v>24</v>
      </c>
      <c r="C347" s="130"/>
      <c r="D347" s="130"/>
      <c r="E347" s="130" t="s">
        <v>1481</v>
      </c>
      <c r="F347" s="130">
        <v>1</v>
      </c>
      <c r="G347" s="130">
        <v>11</v>
      </c>
      <c r="H347" s="130"/>
      <c r="I347" s="130"/>
      <c r="J347" s="130">
        <f t="shared" si="34"/>
        <v>4400</v>
      </c>
      <c r="K347" s="130">
        <v>75</v>
      </c>
      <c r="L347" s="130">
        <f t="shared" si="35"/>
        <v>330000</v>
      </c>
      <c r="M347" s="130">
        <v>1</v>
      </c>
      <c r="N347" s="130"/>
      <c r="O347" s="130"/>
      <c r="P347" s="130"/>
      <c r="Q347" s="130"/>
      <c r="R347" s="130"/>
      <c r="S347" s="130"/>
      <c r="T347" s="130">
        <f t="shared" si="36"/>
        <v>0</v>
      </c>
      <c r="U347" s="130"/>
      <c r="V347" s="130"/>
      <c r="W347" s="130">
        <f t="shared" si="37"/>
        <v>0</v>
      </c>
      <c r="X347" s="130">
        <f t="shared" si="38"/>
        <v>330000</v>
      </c>
      <c r="Y347" s="130">
        <v>0</v>
      </c>
      <c r="Z347" s="130">
        <v>0</v>
      </c>
      <c r="AA347" s="130">
        <v>330000</v>
      </c>
      <c r="AB347" s="130">
        <v>0.01</v>
      </c>
    </row>
    <row r="348" spans="1:28" s="127" customFormat="1" ht="27" customHeight="1" x14ac:dyDescent="0.3">
      <c r="A348" s="129">
        <v>339</v>
      </c>
      <c r="B348" s="129" t="s">
        <v>24</v>
      </c>
      <c r="C348" s="130"/>
      <c r="D348" s="130"/>
      <c r="E348" s="130" t="s">
        <v>1481</v>
      </c>
      <c r="F348" s="130">
        <v>1</v>
      </c>
      <c r="G348" s="130">
        <v>2</v>
      </c>
      <c r="H348" s="130">
        <v>2</v>
      </c>
      <c r="I348" s="130"/>
      <c r="J348" s="130">
        <f t="shared" si="34"/>
        <v>1000</v>
      </c>
      <c r="K348" s="130">
        <v>75</v>
      </c>
      <c r="L348" s="130">
        <f t="shared" si="35"/>
        <v>75000</v>
      </c>
      <c r="M348" s="130">
        <v>1</v>
      </c>
      <c r="N348" s="130"/>
      <c r="O348" s="130"/>
      <c r="P348" s="130"/>
      <c r="Q348" s="130"/>
      <c r="R348" s="130"/>
      <c r="S348" s="130"/>
      <c r="T348" s="130">
        <f t="shared" si="36"/>
        <v>0</v>
      </c>
      <c r="U348" s="130"/>
      <c r="V348" s="130"/>
      <c r="W348" s="130">
        <f t="shared" si="37"/>
        <v>0</v>
      </c>
      <c r="X348" s="130">
        <f t="shared" si="38"/>
        <v>75000</v>
      </c>
      <c r="Y348" s="130">
        <v>0</v>
      </c>
      <c r="Z348" s="130">
        <v>0</v>
      </c>
      <c r="AA348" s="130">
        <v>75000</v>
      </c>
      <c r="AB348" s="130">
        <v>0.01</v>
      </c>
    </row>
    <row r="349" spans="1:28" s="127" customFormat="1" ht="27" customHeight="1" x14ac:dyDescent="0.3">
      <c r="A349" s="129">
        <v>340</v>
      </c>
      <c r="B349" s="129" t="s">
        <v>45</v>
      </c>
      <c r="C349" s="130">
        <v>2418</v>
      </c>
      <c r="D349" s="130">
        <v>109</v>
      </c>
      <c r="E349" s="130" t="s">
        <v>1481</v>
      </c>
      <c r="F349" s="130">
        <v>1</v>
      </c>
      <c r="G349" s="130">
        <v>24</v>
      </c>
      <c r="H349" s="130">
        <v>1</v>
      </c>
      <c r="I349" s="130">
        <v>20</v>
      </c>
      <c r="J349" s="130">
        <f t="shared" si="34"/>
        <v>9720</v>
      </c>
      <c r="K349" s="130">
        <v>100</v>
      </c>
      <c r="L349" s="130">
        <f t="shared" si="35"/>
        <v>972000</v>
      </c>
      <c r="M349" s="130">
        <v>1</v>
      </c>
      <c r="N349" s="130"/>
      <c r="O349" s="130"/>
      <c r="P349" s="130"/>
      <c r="Q349" s="130"/>
      <c r="R349" s="130"/>
      <c r="S349" s="130"/>
      <c r="T349" s="130">
        <f t="shared" si="36"/>
        <v>0</v>
      </c>
      <c r="U349" s="130"/>
      <c r="V349" s="130"/>
      <c r="W349" s="130">
        <f t="shared" si="37"/>
        <v>0</v>
      </c>
      <c r="X349" s="130">
        <f t="shared" si="38"/>
        <v>972000</v>
      </c>
      <c r="Y349" s="130">
        <v>0</v>
      </c>
      <c r="Z349" s="130">
        <v>0</v>
      </c>
      <c r="AA349" s="130">
        <v>972000</v>
      </c>
      <c r="AB349" s="130">
        <v>0.01</v>
      </c>
    </row>
    <row r="350" spans="1:28" s="127" customFormat="1" ht="27" customHeight="1" x14ac:dyDescent="0.3">
      <c r="A350" s="129">
        <v>341</v>
      </c>
      <c r="B350" s="129" t="s">
        <v>14</v>
      </c>
      <c r="C350" s="130">
        <v>5716</v>
      </c>
      <c r="D350" s="130">
        <v>66</v>
      </c>
      <c r="E350" s="130" t="s">
        <v>1481</v>
      </c>
      <c r="F350" s="130">
        <v>1</v>
      </c>
      <c r="G350" s="130"/>
      <c r="H350" s="130">
        <v>2</v>
      </c>
      <c r="I350" s="130">
        <v>88</v>
      </c>
      <c r="J350" s="130">
        <f t="shared" si="34"/>
        <v>288</v>
      </c>
      <c r="K350" s="130">
        <v>100</v>
      </c>
      <c r="L350" s="130">
        <f t="shared" si="35"/>
        <v>28800</v>
      </c>
      <c r="M350" s="130">
        <v>1</v>
      </c>
      <c r="N350" s="130"/>
      <c r="O350" s="130"/>
      <c r="P350" s="130"/>
      <c r="Q350" s="130"/>
      <c r="R350" s="130"/>
      <c r="S350" s="130"/>
      <c r="T350" s="130">
        <f t="shared" si="36"/>
        <v>0</v>
      </c>
      <c r="U350" s="130"/>
      <c r="V350" s="130"/>
      <c r="W350" s="130">
        <f t="shared" si="37"/>
        <v>0</v>
      </c>
      <c r="X350" s="130">
        <f t="shared" si="38"/>
        <v>28800</v>
      </c>
      <c r="Y350" s="130">
        <v>0</v>
      </c>
      <c r="Z350" s="130">
        <v>50</v>
      </c>
      <c r="AA350" s="130">
        <v>0</v>
      </c>
      <c r="AB350" s="130">
        <v>0</v>
      </c>
    </row>
    <row r="351" spans="1:28" s="127" customFormat="1" ht="27" customHeight="1" x14ac:dyDescent="0.3">
      <c r="A351" s="129">
        <v>342</v>
      </c>
      <c r="B351" s="129" t="s">
        <v>14</v>
      </c>
      <c r="C351" s="130">
        <v>284</v>
      </c>
      <c r="D351" s="130">
        <v>72</v>
      </c>
      <c r="E351" s="130" t="s">
        <v>1481</v>
      </c>
      <c r="F351" s="130">
        <v>1</v>
      </c>
      <c r="G351" s="130"/>
      <c r="H351" s="130"/>
      <c r="I351" s="130">
        <v>66</v>
      </c>
      <c r="J351" s="130">
        <f t="shared" si="34"/>
        <v>66</v>
      </c>
      <c r="K351" s="130">
        <v>430</v>
      </c>
      <c r="L351" s="130">
        <f t="shared" si="35"/>
        <v>28380</v>
      </c>
      <c r="M351" s="130">
        <v>1</v>
      </c>
      <c r="N351" s="130"/>
      <c r="O351" s="130"/>
      <c r="P351" s="130"/>
      <c r="Q351" s="130"/>
      <c r="R351" s="130"/>
      <c r="S351" s="130"/>
      <c r="T351" s="130">
        <f t="shared" si="36"/>
        <v>0</v>
      </c>
      <c r="U351" s="130"/>
      <c r="V351" s="130"/>
      <c r="W351" s="130">
        <f t="shared" si="37"/>
        <v>0</v>
      </c>
      <c r="X351" s="130">
        <f t="shared" si="38"/>
        <v>28380</v>
      </c>
      <c r="Y351" s="130">
        <v>0</v>
      </c>
      <c r="Z351" s="130">
        <v>50</v>
      </c>
      <c r="AA351" s="130">
        <v>0</v>
      </c>
      <c r="AB351" s="130">
        <v>0</v>
      </c>
    </row>
    <row r="352" spans="1:28" s="127" customFormat="1" ht="27" customHeight="1" x14ac:dyDescent="0.3">
      <c r="A352" s="129">
        <v>343</v>
      </c>
      <c r="B352" s="129" t="s">
        <v>14</v>
      </c>
      <c r="C352" s="130">
        <v>3519</v>
      </c>
      <c r="D352" s="130">
        <v>98</v>
      </c>
      <c r="E352" s="130" t="s">
        <v>1481</v>
      </c>
      <c r="F352" s="130">
        <v>1</v>
      </c>
      <c r="G352" s="130">
        <v>8</v>
      </c>
      <c r="H352" s="130"/>
      <c r="I352" s="130">
        <v>48</v>
      </c>
      <c r="J352" s="130">
        <f t="shared" si="34"/>
        <v>3248</v>
      </c>
      <c r="K352" s="130">
        <v>100</v>
      </c>
      <c r="L352" s="130">
        <f t="shared" si="35"/>
        <v>324800</v>
      </c>
      <c r="M352" s="130">
        <v>1</v>
      </c>
      <c r="N352" s="130"/>
      <c r="O352" s="130"/>
      <c r="P352" s="130"/>
      <c r="Q352" s="130"/>
      <c r="R352" s="130"/>
      <c r="S352" s="130"/>
      <c r="T352" s="130">
        <f t="shared" si="36"/>
        <v>0</v>
      </c>
      <c r="U352" s="130"/>
      <c r="V352" s="130"/>
      <c r="W352" s="130">
        <f t="shared" si="37"/>
        <v>0</v>
      </c>
      <c r="X352" s="130">
        <f t="shared" si="38"/>
        <v>324800</v>
      </c>
      <c r="Y352" s="130">
        <v>0</v>
      </c>
      <c r="Z352" s="130">
        <v>50</v>
      </c>
      <c r="AA352" s="130">
        <v>0</v>
      </c>
      <c r="AB352" s="130">
        <v>0</v>
      </c>
    </row>
    <row r="353" spans="1:28" s="127" customFormat="1" ht="27" customHeight="1" x14ac:dyDescent="0.3">
      <c r="A353" s="129">
        <v>344</v>
      </c>
      <c r="B353" s="129" t="s">
        <v>14</v>
      </c>
      <c r="C353" s="130">
        <v>2840</v>
      </c>
      <c r="D353" s="130">
        <v>416</v>
      </c>
      <c r="E353" s="130" t="s">
        <v>1481</v>
      </c>
      <c r="F353" s="130">
        <v>1</v>
      </c>
      <c r="G353" s="130">
        <v>14</v>
      </c>
      <c r="H353" s="130">
        <v>1</v>
      </c>
      <c r="I353" s="130">
        <v>79</v>
      </c>
      <c r="J353" s="130">
        <f t="shared" si="34"/>
        <v>5779</v>
      </c>
      <c r="K353" s="130">
        <v>180</v>
      </c>
      <c r="L353" s="130">
        <f t="shared" si="35"/>
        <v>1040220</v>
      </c>
      <c r="M353" s="130">
        <v>1</v>
      </c>
      <c r="N353" s="130"/>
      <c r="O353" s="130"/>
      <c r="P353" s="130"/>
      <c r="Q353" s="130"/>
      <c r="R353" s="130"/>
      <c r="S353" s="130"/>
      <c r="T353" s="130">
        <f t="shared" si="36"/>
        <v>0</v>
      </c>
      <c r="U353" s="130"/>
      <c r="V353" s="130"/>
      <c r="W353" s="130">
        <f t="shared" si="37"/>
        <v>0</v>
      </c>
      <c r="X353" s="130">
        <f t="shared" si="38"/>
        <v>1040220</v>
      </c>
      <c r="Y353" s="130">
        <v>0</v>
      </c>
      <c r="Z353" s="130">
        <v>50</v>
      </c>
      <c r="AA353" s="130">
        <v>0</v>
      </c>
      <c r="AB353" s="130">
        <v>0</v>
      </c>
    </row>
    <row r="354" spans="1:28" s="127" customFormat="1" ht="27" customHeight="1" x14ac:dyDescent="0.3">
      <c r="A354" s="129">
        <v>345</v>
      </c>
      <c r="B354" s="129" t="s">
        <v>14</v>
      </c>
      <c r="C354" s="130">
        <v>1603</v>
      </c>
      <c r="D354" s="130">
        <v>484</v>
      </c>
      <c r="E354" s="130" t="s">
        <v>1481</v>
      </c>
      <c r="F354" s="130">
        <v>1</v>
      </c>
      <c r="G354" s="130">
        <v>10</v>
      </c>
      <c r="H354" s="130"/>
      <c r="I354" s="130">
        <v>62</v>
      </c>
      <c r="J354" s="130">
        <f t="shared" si="34"/>
        <v>4062</v>
      </c>
      <c r="K354" s="130">
        <v>75</v>
      </c>
      <c r="L354" s="130">
        <f t="shared" si="35"/>
        <v>304650</v>
      </c>
      <c r="M354" s="130">
        <v>1</v>
      </c>
      <c r="N354" s="130"/>
      <c r="O354" s="130"/>
      <c r="P354" s="130"/>
      <c r="Q354" s="130"/>
      <c r="R354" s="130"/>
      <c r="S354" s="130"/>
      <c r="T354" s="130">
        <f t="shared" si="36"/>
        <v>0</v>
      </c>
      <c r="U354" s="130"/>
      <c r="V354" s="130"/>
      <c r="W354" s="130">
        <f t="shared" si="37"/>
        <v>0</v>
      </c>
      <c r="X354" s="130">
        <f t="shared" si="38"/>
        <v>304650</v>
      </c>
      <c r="Y354" s="130">
        <v>0</v>
      </c>
      <c r="Z354" s="130">
        <v>50</v>
      </c>
      <c r="AA354" s="130">
        <v>0</v>
      </c>
      <c r="AB354" s="130">
        <v>0</v>
      </c>
    </row>
    <row r="355" spans="1:28" s="127" customFormat="1" ht="27" customHeight="1" x14ac:dyDescent="0.3">
      <c r="A355" s="129">
        <v>346</v>
      </c>
      <c r="B355" s="129" t="s">
        <v>14</v>
      </c>
      <c r="C355" s="130">
        <v>274</v>
      </c>
      <c r="D355" s="130">
        <v>62</v>
      </c>
      <c r="E355" s="130" t="s">
        <v>1481</v>
      </c>
      <c r="F355" s="130">
        <v>2</v>
      </c>
      <c r="G355" s="130"/>
      <c r="H355" s="130"/>
      <c r="I355" s="130">
        <v>93</v>
      </c>
      <c r="J355" s="130">
        <f t="shared" si="34"/>
        <v>93</v>
      </c>
      <c r="K355" s="130">
        <v>430</v>
      </c>
      <c r="L355" s="130">
        <f t="shared" si="35"/>
        <v>39990</v>
      </c>
      <c r="M355" s="130">
        <v>2</v>
      </c>
      <c r="N355" s="130"/>
      <c r="O355" s="130"/>
      <c r="P355" s="130"/>
      <c r="Q355" s="130"/>
      <c r="R355" s="130"/>
      <c r="S355" s="130"/>
      <c r="T355" s="130">
        <f t="shared" si="36"/>
        <v>0</v>
      </c>
      <c r="U355" s="130"/>
      <c r="V355" s="130"/>
      <c r="W355" s="130">
        <f t="shared" si="37"/>
        <v>0</v>
      </c>
      <c r="X355" s="130">
        <f t="shared" si="38"/>
        <v>39990</v>
      </c>
      <c r="Y355" s="130">
        <v>0</v>
      </c>
      <c r="Z355" s="130">
        <v>50</v>
      </c>
      <c r="AA355" s="130">
        <v>0</v>
      </c>
      <c r="AB355" s="130">
        <v>0</v>
      </c>
    </row>
    <row r="356" spans="1:28" s="127" customFormat="1" ht="27" customHeight="1" x14ac:dyDescent="0.3">
      <c r="A356" s="129">
        <v>347</v>
      </c>
      <c r="B356" s="129" t="s">
        <v>14</v>
      </c>
      <c r="C356" s="130">
        <v>1555</v>
      </c>
      <c r="D356" s="130">
        <v>417</v>
      </c>
      <c r="E356" s="130" t="s">
        <v>1481</v>
      </c>
      <c r="F356" s="130">
        <v>1</v>
      </c>
      <c r="G356" s="130">
        <v>6</v>
      </c>
      <c r="H356" s="130">
        <v>1</v>
      </c>
      <c r="I356" s="130">
        <v>31</v>
      </c>
      <c r="J356" s="130">
        <f t="shared" si="34"/>
        <v>2531</v>
      </c>
      <c r="K356" s="130">
        <v>75</v>
      </c>
      <c r="L356" s="130">
        <f t="shared" si="35"/>
        <v>189825</v>
      </c>
      <c r="M356" s="130">
        <v>1</v>
      </c>
      <c r="N356" s="130"/>
      <c r="O356" s="130"/>
      <c r="P356" s="130"/>
      <c r="Q356" s="130"/>
      <c r="R356" s="130"/>
      <c r="S356" s="130"/>
      <c r="T356" s="130">
        <f t="shared" si="36"/>
        <v>0</v>
      </c>
      <c r="U356" s="130"/>
      <c r="V356" s="130"/>
      <c r="W356" s="130">
        <f t="shared" si="37"/>
        <v>0</v>
      </c>
      <c r="X356" s="130">
        <f t="shared" si="38"/>
        <v>189825</v>
      </c>
      <c r="Y356" s="130">
        <v>0</v>
      </c>
      <c r="Z356" s="130">
        <v>50</v>
      </c>
      <c r="AA356" s="130">
        <v>0</v>
      </c>
      <c r="AB356" s="130">
        <v>0</v>
      </c>
    </row>
    <row r="357" spans="1:28" s="127" customFormat="1" ht="27" customHeight="1" x14ac:dyDescent="0.3">
      <c r="A357" s="129">
        <v>348</v>
      </c>
      <c r="B357" s="129" t="s">
        <v>14</v>
      </c>
      <c r="C357" s="130">
        <v>3008</v>
      </c>
      <c r="D357" s="130">
        <v>11</v>
      </c>
      <c r="E357" s="130" t="s">
        <v>1481</v>
      </c>
      <c r="F357" s="130">
        <v>1</v>
      </c>
      <c r="G357" s="130">
        <v>10</v>
      </c>
      <c r="H357" s="130">
        <v>3</v>
      </c>
      <c r="I357" s="130">
        <v>40</v>
      </c>
      <c r="J357" s="130">
        <f t="shared" si="34"/>
        <v>4340</v>
      </c>
      <c r="K357" s="130">
        <v>180</v>
      </c>
      <c r="L357" s="130">
        <f t="shared" si="35"/>
        <v>781200</v>
      </c>
      <c r="M357" s="130">
        <v>1</v>
      </c>
      <c r="N357" s="130"/>
      <c r="O357" s="130"/>
      <c r="P357" s="130"/>
      <c r="Q357" s="130"/>
      <c r="R357" s="130"/>
      <c r="S357" s="130"/>
      <c r="T357" s="130">
        <f t="shared" si="36"/>
        <v>0</v>
      </c>
      <c r="U357" s="130"/>
      <c r="V357" s="130"/>
      <c r="W357" s="130">
        <f t="shared" si="37"/>
        <v>0</v>
      </c>
      <c r="X357" s="130">
        <f t="shared" si="38"/>
        <v>781200</v>
      </c>
      <c r="Y357" s="130">
        <v>0</v>
      </c>
      <c r="Z357" s="130">
        <v>50</v>
      </c>
      <c r="AA357" s="130">
        <v>0</v>
      </c>
      <c r="AB357" s="130">
        <v>0</v>
      </c>
    </row>
    <row r="358" spans="1:28" s="127" customFormat="1" ht="27" customHeight="1" x14ac:dyDescent="0.3">
      <c r="A358" s="129">
        <v>349</v>
      </c>
      <c r="B358" s="129" t="s">
        <v>14</v>
      </c>
      <c r="C358" s="130">
        <v>2555</v>
      </c>
      <c r="D358" s="130">
        <v>77</v>
      </c>
      <c r="E358" s="130" t="s">
        <v>1481</v>
      </c>
      <c r="F358" s="130">
        <v>1</v>
      </c>
      <c r="G358" s="130">
        <v>10</v>
      </c>
      <c r="H358" s="130">
        <v>2</v>
      </c>
      <c r="I358" s="130">
        <v>48</v>
      </c>
      <c r="J358" s="130">
        <f t="shared" si="34"/>
        <v>4248</v>
      </c>
      <c r="K358" s="130">
        <v>75</v>
      </c>
      <c r="L358" s="130">
        <f t="shared" si="35"/>
        <v>318600</v>
      </c>
      <c r="M358" s="130">
        <v>1</v>
      </c>
      <c r="N358" s="130"/>
      <c r="O358" s="130"/>
      <c r="P358" s="130"/>
      <c r="Q358" s="130"/>
      <c r="R358" s="130"/>
      <c r="S358" s="130"/>
      <c r="T358" s="130">
        <f t="shared" si="36"/>
        <v>0</v>
      </c>
      <c r="U358" s="130"/>
      <c r="V358" s="130"/>
      <c r="W358" s="130">
        <f t="shared" si="37"/>
        <v>0</v>
      </c>
      <c r="X358" s="130">
        <f t="shared" si="38"/>
        <v>318600</v>
      </c>
      <c r="Y358" s="130">
        <v>0</v>
      </c>
      <c r="Z358" s="130">
        <v>50</v>
      </c>
      <c r="AA358" s="130">
        <v>0</v>
      </c>
      <c r="AB358" s="130">
        <v>0</v>
      </c>
    </row>
    <row r="359" spans="1:28" s="127" customFormat="1" ht="27" customHeight="1" x14ac:dyDescent="0.3">
      <c r="A359" s="129">
        <v>350</v>
      </c>
      <c r="B359" s="129" t="s">
        <v>14</v>
      </c>
      <c r="C359" s="130">
        <v>1500</v>
      </c>
      <c r="D359" s="130">
        <v>439</v>
      </c>
      <c r="E359" s="130" t="s">
        <v>1482</v>
      </c>
      <c r="F359" s="130">
        <v>1</v>
      </c>
      <c r="G359" s="130">
        <v>21</v>
      </c>
      <c r="H359" s="130">
        <v>1</v>
      </c>
      <c r="I359" s="130">
        <v>8</v>
      </c>
      <c r="J359" s="130">
        <f t="shared" si="34"/>
        <v>8508</v>
      </c>
      <c r="K359" s="130">
        <v>75</v>
      </c>
      <c r="L359" s="130">
        <f t="shared" si="35"/>
        <v>638100</v>
      </c>
      <c r="M359" s="130">
        <v>1</v>
      </c>
      <c r="N359" s="130"/>
      <c r="O359" s="130"/>
      <c r="P359" s="130"/>
      <c r="Q359" s="130"/>
      <c r="R359" s="130"/>
      <c r="S359" s="130"/>
      <c r="T359" s="130">
        <f t="shared" si="36"/>
        <v>0</v>
      </c>
      <c r="U359" s="130"/>
      <c r="V359" s="130"/>
      <c r="W359" s="130">
        <f t="shared" si="37"/>
        <v>0</v>
      </c>
      <c r="X359" s="130">
        <f t="shared" si="38"/>
        <v>638100</v>
      </c>
      <c r="Y359" s="130">
        <v>0</v>
      </c>
      <c r="Z359" s="130">
        <v>50</v>
      </c>
      <c r="AA359" s="130">
        <v>0</v>
      </c>
      <c r="AB359" s="130">
        <v>0</v>
      </c>
    </row>
    <row r="360" spans="1:28" s="127" customFormat="1" ht="27" customHeight="1" x14ac:dyDescent="0.3">
      <c r="A360" s="129">
        <v>351</v>
      </c>
      <c r="B360" s="129" t="s">
        <v>14</v>
      </c>
      <c r="C360" s="130">
        <v>964</v>
      </c>
      <c r="D360" s="130">
        <v>81</v>
      </c>
      <c r="E360" s="130" t="s">
        <v>1482</v>
      </c>
      <c r="F360" s="130">
        <v>1</v>
      </c>
      <c r="G360" s="130"/>
      <c r="H360" s="130">
        <v>2</v>
      </c>
      <c r="I360" s="130">
        <v>38</v>
      </c>
      <c r="J360" s="130">
        <f t="shared" si="34"/>
        <v>238</v>
      </c>
      <c r="K360" s="130">
        <v>400</v>
      </c>
      <c r="L360" s="130">
        <f t="shared" si="35"/>
        <v>95200</v>
      </c>
      <c r="M360" s="130">
        <v>1</v>
      </c>
      <c r="N360" s="130"/>
      <c r="O360" s="130"/>
      <c r="P360" s="130"/>
      <c r="Q360" s="130"/>
      <c r="R360" s="130"/>
      <c r="S360" s="130"/>
      <c r="T360" s="130">
        <f t="shared" si="36"/>
        <v>0</v>
      </c>
      <c r="U360" s="130"/>
      <c r="V360" s="130"/>
      <c r="W360" s="130">
        <f t="shared" si="37"/>
        <v>0</v>
      </c>
      <c r="X360" s="130">
        <f t="shared" si="38"/>
        <v>95200</v>
      </c>
      <c r="Y360" s="130">
        <v>0</v>
      </c>
      <c r="Z360" s="130">
        <v>50</v>
      </c>
      <c r="AA360" s="130">
        <v>0</v>
      </c>
      <c r="AB360" s="130">
        <v>0</v>
      </c>
    </row>
    <row r="361" spans="1:28" s="127" customFormat="1" ht="27" customHeight="1" x14ac:dyDescent="0.3">
      <c r="A361" s="129">
        <v>352</v>
      </c>
      <c r="B361" s="129" t="s">
        <v>14</v>
      </c>
      <c r="C361" s="130">
        <v>256</v>
      </c>
      <c r="D361" s="130">
        <v>42</v>
      </c>
      <c r="E361" s="130" t="s">
        <v>1483</v>
      </c>
      <c r="F361" s="130">
        <v>2</v>
      </c>
      <c r="G361" s="130"/>
      <c r="H361" s="130"/>
      <c r="I361" s="130">
        <v>82</v>
      </c>
      <c r="J361" s="130">
        <f t="shared" si="34"/>
        <v>82</v>
      </c>
      <c r="K361" s="130">
        <v>430</v>
      </c>
      <c r="L361" s="130">
        <f t="shared" si="35"/>
        <v>35260</v>
      </c>
      <c r="M361" s="130">
        <v>2</v>
      </c>
      <c r="N361" s="130" t="s">
        <v>27</v>
      </c>
      <c r="O361" s="130" t="s">
        <v>1457</v>
      </c>
      <c r="P361" s="130">
        <v>2</v>
      </c>
      <c r="Q361" s="130">
        <v>67.5</v>
      </c>
      <c r="R361" s="130"/>
      <c r="S361" s="130">
        <v>6400</v>
      </c>
      <c r="T361" s="130">
        <f t="shared" si="36"/>
        <v>432000</v>
      </c>
      <c r="U361" s="130">
        <v>2</v>
      </c>
      <c r="V361" s="130">
        <f>T361*4%</f>
        <v>17280</v>
      </c>
      <c r="W361" s="130">
        <f t="shared" si="37"/>
        <v>414720</v>
      </c>
      <c r="X361" s="130">
        <f t="shared" si="38"/>
        <v>449980</v>
      </c>
      <c r="Y361" s="130">
        <v>0</v>
      </c>
      <c r="Z361" s="130">
        <v>50</v>
      </c>
      <c r="AA361" s="130">
        <v>0</v>
      </c>
      <c r="AB361" s="130">
        <v>0</v>
      </c>
    </row>
    <row r="362" spans="1:28" s="127" customFormat="1" ht="27" customHeight="1" x14ac:dyDescent="0.3">
      <c r="A362" s="129">
        <v>353</v>
      </c>
      <c r="B362" s="129" t="s">
        <v>14</v>
      </c>
      <c r="C362" s="130">
        <v>275</v>
      </c>
      <c r="D362" s="130">
        <v>63</v>
      </c>
      <c r="E362" s="130" t="s">
        <v>1484</v>
      </c>
      <c r="F362" s="130">
        <v>2</v>
      </c>
      <c r="G362" s="130"/>
      <c r="H362" s="130">
        <v>2</v>
      </c>
      <c r="I362" s="130">
        <v>41</v>
      </c>
      <c r="J362" s="130">
        <f t="shared" ref="J362:J415" si="39">G362*400+H362*100+I362</f>
        <v>241</v>
      </c>
      <c r="K362" s="130">
        <v>430</v>
      </c>
      <c r="L362" s="130">
        <f t="shared" ref="L362:L415" si="40">J362*K362</f>
        <v>103630</v>
      </c>
      <c r="M362" s="130">
        <v>2</v>
      </c>
      <c r="N362" s="130" t="s">
        <v>27</v>
      </c>
      <c r="O362" s="130" t="s">
        <v>16</v>
      </c>
      <c r="P362" s="130">
        <v>2</v>
      </c>
      <c r="Q362" s="130">
        <v>209</v>
      </c>
      <c r="R362" s="130"/>
      <c r="S362" s="130">
        <v>6400</v>
      </c>
      <c r="T362" s="130">
        <f t="shared" si="36"/>
        <v>1337600</v>
      </c>
      <c r="U362" s="130">
        <v>30</v>
      </c>
      <c r="V362" s="130">
        <f>T362*85%</f>
        <v>1136960</v>
      </c>
      <c r="W362" s="130">
        <f t="shared" si="37"/>
        <v>200640</v>
      </c>
      <c r="X362" s="130">
        <f t="shared" si="38"/>
        <v>304270</v>
      </c>
      <c r="Y362" s="130">
        <v>0</v>
      </c>
      <c r="Z362" s="130">
        <v>50</v>
      </c>
      <c r="AA362" s="130">
        <v>0</v>
      </c>
      <c r="AB362" s="130">
        <v>0</v>
      </c>
    </row>
    <row r="363" spans="1:28" s="127" customFormat="1" ht="27" customHeight="1" x14ac:dyDescent="0.3">
      <c r="A363" s="129">
        <v>354</v>
      </c>
      <c r="B363" s="129" t="s">
        <v>24</v>
      </c>
      <c r="C363" s="130"/>
      <c r="D363" s="130"/>
      <c r="E363" s="130" t="s">
        <v>1484</v>
      </c>
      <c r="F363" s="130">
        <v>1</v>
      </c>
      <c r="G363" s="130">
        <v>9</v>
      </c>
      <c r="H363" s="130">
        <v>3</v>
      </c>
      <c r="I363" s="130"/>
      <c r="J363" s="130">
        <f t="shared" si="39"/>
        <v>3900</v>
      </c>
      <c r="K363" s="130">
        <v>75</v>
      </c>
      <c r="L363" s="130">
        <f t="shared" si="40"/>
        <v>292500</v>
      </c>
      <c r="M363" s="130">
        <v>1</v>
      </c>
      <c r="N363" s="130"/>
      <c r="O363" s="130"/>
      <c r="P363" s="130"/>
      <c r="Q363" s="130"/>
      <c r="R363" s="130"/>
      <c r="S363" s="130"/>
      <c r="T363" s="130">
        <f t="shared" si="36"/>
        <v>0</v>
      </c>
      <c r="U363" s="130"/>
      <c r="V363" s="130"/>
      <c r="W363" s="130">
        <f t="shared" si="37"/>
        <v>0</v>
      </c>
      <c r="X363" s="130">
        <f t="shared" si="38"/>
        <v>292500</v>
      </c>
      <c r="Y363" s="130">
        <v>0</v>
      </c>
      <c r="Z363" s="130">
        <v>0</v>
      </c>
      <c r="AA363" s="130">
        <v>292500</v>
      </c>
      <c r="AB363" s="130">
        <v>0.01</v>
      </c>
    </row>
    <row r="364" spans="1:28" s="127" customFormat="1" ht="27" customHeight="1" x14ac:dyDescent="0.3">
      <c r="A364" s="129">
        <v>355</v>
      </c>
      <c r="B364" s="129" t="s">
        <v>24</v>
      </c>
      <c r="C364" s="130"/>
      <c r="D364" s="130"/>
      <c r="E364" s="130" t="s">
        <v>1484</v>
      </c>
      <c r="F364" s="130">
        <v>1</v>
      </c>
      <c r="G364" s="130"/>
      <c r="H364" s="130">
        <v>1</v>
      </c>
      <c r="I364" s="130"/>
      <c r="J364" s="130">
        <f t="shared" si="39"/>
        <v>100</v>
      </c>
      <c r="K364" s="130">
        <v>75</v>
      </c>
      <c r="L364" s="130">
        <f t="shared" si="40"/>
        <v>7500</v>
      </c>
      <c r="M364" s="130">
        <v>1</v>
      </c>
      <c r="N364" s="130"/>
      <c r="O364" s="130"/>
      <c r="P364" s="130"/>
      <c r="Q364" s="130"/>
      <c r="R364" s="130"/>
      <c r="S364" s="130"/>
      <c r="T364" s="130">
        <f t="shared" ref="T364:T416" si="41">Q364*S364</f>
        <v>0</v>
      </c>
      <c r="U364" s="130"/>
      <c r="V364" s="130"/>
      <c r="W364" s="130">
        <f t="shared" ref="W364:W416" si="42">T364-V364</f>
        <v>0</v>
      </c>
      <c r="X364" s="130">
        <f t="shared" ref="X364:X416" si="43">L364+W364</f>
        <v>7500</v>
      </c>
      <c r="Y364" s="130">
        <v>0</v>
      </c>
      <c r="Z364" s="130">
        <v>0</v>
      </c>
      <c r="AA364" s="130">
        <v>7500</v>
      </c>
      <c r="AB364" s="130">
        <v>0.01</v>
      </c>
    </row>
    <row r="365" spans="1:28" s="127" customFormat="1" ht="27" customHeight="1" x14ac:dyDescent="0.3">
      <c r="A365" s="129">
        <v>356</v>
      </c>
      <c r="B365" s="129" t="s">
        <v>24</v>
      </c>
      <c r="C365" s="130"/>
      <c r="D365" s="130"/>
      <c r="E365" s="130" t="s">
        <v>1484</v>
      </c>
      <c r="F365" s="130">
        <v>1</v>
      </c>
      <c r="G365" s="130"/>
      <c r="H365" s="130">
        <v>1</v>
      </c>
      <c r="I365" s="130">
        <v>54</v>
      </c>
      <c r="J365" s="130">
        <f t="shared" si="39"/>
        <v>154</v>
      </c>
      <c r="K365" s="130">
        <v>75</v>
      </c>
      <c r="L365" s="130">
        <f t="shared" si="40"/>
        <v>11550</v>
      </c>
      <c r="M365" s="130">
        <v>1</v>
      </c>
      <c r="N365" s="130"/>
      <c r="O365" s="130"/>
      <c r="P365" s="130"/>
      <c r="Q365" s="130"/>
      <c r="R365" s="130"/>
      <c r="S365" s="130"/>
      <c r="T365" s="130">
        <f t="shared" si="41"/>
        <v>0</v>
      </c>
      <c r="U365" s="130"/>
      <c r="V365" s="130"/>
      <c r="W365" s="130">
        <f t="shared" si="42"/>
        <v>0</v>
      </c>
      <c r="X365" s="130">
        <f t="shared" si="43"/>
        <v>11550</v>
      </c>
      <c r="Y365" s="130">
        <v>0</v>
      </c>
      <c r="Z365" s="130">
        <v>0</v>
      </c>
      <c r="AA365" s="130">
        <v>11550</v>
      </c>
      <c r="AB365" s="130">
        <v>0.01</v>
      </c>
    </row>
    <row r="366" spans="1:28" s="127" customFormat="1" ht="27" customHeight="1" x14ac:dyDescent="0.3">
      <c r="A366" s="129">
        <v>357</v>
      </c>
      <c r="B366" s="129" t="s">
        <v>14</v>
      </c>
      <c r="C366" s="130">
        <v>4490</v>
      </c>
      <c r="D366" s="130">
        <v>115</v>
      </c>
      <c r="E366" s="130" t="s">
        <v>1484</v>
      </c>
      <c r="F366" s="130">
        <v>1</v>
      </c>
      <c r="G366" s="130"/>
      <c r="H366" s="130">
        <v>2</v>
      </c>
      <c r="I366" s="130">
        <v>38</v>
      </c>
      <c r="J366" s="130">
        <f t="shared" si="39"/>
        <v>238</v>
      </c>
      <c r="K366" s="130">
        <v>75</v>
      </c>
      <c r="L366" s="130">
        <f t="shared" si="40"/>
        <v>17850</v>
      </c>
      <c r="M366" s="130">
        <v>1</v>
      </c>
      <c r="N366" s="130"/>
      <c r="O366" s="130"/>
      <c r="P366" s="130"/>
      <c r="Q366" s="130"/>
      <c r="R366" s="130"/>
      <c r="S366" s="130"/>
      <c r="T366" s="130">
        <f t="shared" si="41"/>
        <v>0</v>
      </c>
      <c r="U366" s="130"/>
      <c r="V366" s="130"/>
      <c r="W366" s="130">
        <f t="shared" si="42"/>
        <v>0</v>
      </c>
      <c r="X366" s="130">
        <f t="shared" si="43"/>
        <v>17850</v>
      </c>
      <c r="Y366" s="130">
        <v>0</v>
      </c>
      <c r="Z366" s="130">
        <v>50</v>
      </c>
      <c r="AA366" s="130">
        <v>0</v>
      </c>
      <c r="AB366" s="130">
        <v>0</v>
      </c>
    </row>
    <row r="367" spans="1:28" s="127" customFormat="1" ht="27" customHeight="1" x14ac:dyDescent="0.3">
      <c r="A367" s="129">
        <v>358</v>
      </c>
      <c r="B367" s="129" t="s">
        <v>14</v>
      </c>
      <c r="C367" s="130">
        <v>4638</v>
      </c>
      <c r="D367" s="130">
        <v>173</v>
      </c>
      <c r="E367" s="130" t="s">
        <v>1484</v>
      </c>
      <c r="F367" s="130">
        <v>1</v>
      </c>
      <c r="G367" s="130"/>
      <c r="H367" s="130"/>
      <c r="I367" s="130">
        <v>14</v>
      </c>
      <c r="J367" s="130">
        <f t="shared" si="39"/>
        <v>14</v>
      </c>
      <c r="K367" s="130">
        <v>430</v>
      </c>
      <c r="L367" s="130">
        <f t="shared" si="40"/>
        <v>6020</v>
      </c>
      <c r="M367" s="130">
        <v>1</v>
      </c>
      <c r="N367" s="130"/>
      <c r="O367" s="130"/>
      <c r="P367" s="130"/>
      <c r="Q367" s="130"/>
      <c r="R367" s="130"/>
      <c r="S367" s="130"/>
      <c r="T367" s="130">
        <f t="shared" si="41"/>
        <v>0</v>
      </c>
      <c r="U367" s="130"/>
      <c r="V367" s="130"/>
      <c r="W367" s="130">
        <f t="shared" si="42"/>
        <v>0</v>
      </c>
      <c r="X367" s="130">
        <f t="shared" si="43"/>
        <v>6020</v>
      </c>
      <c r="Y367" s="130">
        <v>0</v>
      </c>
      <c r="Z367" s="130">
        <v>50</v>
      </c>
      <c r="AA367" s="130">
        <v>0</v>
      </c>
      <c r="AB367" s="130">
        <v>0</v>
      </c>
    </row>
    <row r="368" spans="1:28" s="127" customFormat="1" ht="27" customHeight="1" x14ac:dyDescent="0.3">
      <c r="A368" s="129">
        <v>359</v>
      </c>
      <c r="B368" s="129" t="s">
        <v>14</v>
      </c>
      <c r="C368" s="130">
        <v>3540</v>
      </c>
      <c r="D368" s="130">
        <v>518</v>
      </c>
      <c r="E368" s="130" t="s">
        <v>1484</v>
      </c>
      <c r="F368" s="130">
        <v>1</v>
      </c>
      <c r="G368" s="130">
        <v>22</v>
      </c>
      <c r="H368" s="130">
        <v>1</v>
      </c>
      <c r="I368" s="130">
        <v>55</v>
      </c>
      <c r="J368" s="130">
        <f t="shared" si="39"/>
        <v>8955</v>
      </c>
      <c r="K368" s="130">
        <v>230</v>
      </c>
      <c r="L368" s="130">
        <f t="shared" si="40"/>
        <v>2059650</v>
      </c>
      <c r="M368" s="130">
        <v>1</v>
      </c>
      <c r="N368" s="130"/>
      <c r="O368" s="130"/>
      <c r="P368" s="130"/>
      <c r="Q368" s="130"/>
      <c r="R368" s="130"/>
      <c r="S368" s="130"/>
      <c r="T368" s="130">
        <f t="shared" si="41"/>
        <v>0</v>
      </c>
      <c r="U368" s="130"/>
      <c r="V368" s="130"/>
      <c r="W368" s="130">
        <f t="shared" si="42"/>
        <v>0</v>
      </c>
      <c r="X368" s="130">
        <f t="shared" si="43"/>
        <v>2059650</v>
      </c>
      <c r="Y368" s="130">
        <v>0</v>
      </c>
      <c r="Z368" s="130">
        <v>50</v>
      </c>
      <c r="AA368" s="130">
        <v>0</v>
      </c>
      <c r="AB368" s="130">
        <v>0</v>
      </c>
    </row>
    <row r="369" spans="1:28" s="127" customFormat="1" ht="27" customHeight="1" x14ac:dyDescent="0.3">
      <c r="A369" s="129">
        <v>360</v>
      </c>
      <c r="B369" s="129" t="s">
        <v>14</v>
      </c>
      <c r="C369" s="130">
        <v>1604</v>
      </c>
      <c r="D369" s="130">
        <v>485</v>
      </c>
      <c r="E369" s="130" t="s">
        <v>1484</v>
      </c>
      <c r="F369" s="130">
        <v>1</v>
      </c>
      <c r="G369" s="130">
        <v>7</v>
      </c>
      <c r="H369" s="130"/>
      <c r="I369" s="130"/>
      <c r="J369" s="130">
        <f t="shared" si="39"/>
        <v>2800</v>
      </c>
      <c r="K369" s="130">
        <v>75</v>
      </c>
      <c r="L369" s="130">
        <f t="shared" si="40"/>
        <v>210000</v>
      </c>
      <c r="M369" s="130">
        <v>1</v>
      </c>
      <c r="N369" s="130"/>
      <c r="O369" s="130"/>
      <c r="P369" s="130"/>
      <c r="Q369" s="130"/>
      <c r="R369" s="130"/>
      <c r="S369" s="130"/>
      <c r="T369" s="130">
        <f t="shared" si="41"/>
        <v>0</v>
      </c>
      <c r="U369" s="130"/>
      <c r="V369" s="130"/>
      <c r="W369" s="130">
        <f t="shared" si="42"/>
        <v>0</v>
      </c>
      <c r="X369" s="130">
        <f t="shared" si="43"/>
        <v>210000</v>
      </c>
      <c r="Y369" s="130">
        <v>0</v>
      </c>
      <c r="Z369" s="130">
        <v>50</v>
      </c>
      <c r="AA369" s="130">
        <v>0</v>
      </c>
      <c r="AB369" s="130">
        <v>0</v>
      </c>
    </row>
    <row r="370" spans="1:28" s="127" customFormat="1" ht="27" customHeight="1" x14ac:dyDescent="0.3">
      <c r="A370" s="129">
        <v>361</v>
      </c>
      <c r="B370" s="129" t="s">
        <v>14</v>
      </c>
      <c r="C370" s="130">
        <v>2837</v>
      </c>
      <c r="D370" s="130">
        <v>402</v>
      </c>
      <c r="E370" s="130" t="s">
        <v>1484</v>
      </c>
      <c r="F370" s="130">
        <v>1</v>
      </c>
      <c r="G370" s="130">
        <v>14</v>
      </c>
      <c r="H370" s="130">
        <v>1</v>
      </c>
      <c r="I370" s="130">
        <v>52</v>
      </c>
      <c r="J370" s="130">
        <f t="shared" si="39"/>
        <v>5752</v>
      </c>
      <c r="K370" s="130">
        <v>180</v>
      </c>
      <c r="L370" s="130">
        <f t="shared" si="40"/>
        <v>1035360</v>
      </c>
      <c r="M370" s="130">
        <v>1</v>
      </c>
      <c r="N370" s="130"/>
      <c r="O370" s="130"/>
      <c r="P370" s="130"/>
      <c r="Q370" s="130"/>
      <c r="R370" s="130"/>
      <c r="S370" s="130"/>
      <c r="T370" s="130">
        <f t="shared" si="41"/>
        <v>0</v>
      </c>
      <c r="U370" s="130"/>
      <c r="V370" s="130"/>
      <c r="W370" s="130">
        <f t="shared" si="42"/>
        <v>0</v>
      </c>
      <c r="X370" s="130">
        <f t="shared" si="43"/>
        <v>1035360</v>
      </c>
      <c r="Y370" s="130">
        <v>0</v>
      </c>
      <c r="Z370" s="130">
        <v>50</v>
      </c>
      <c r="AA370" s="130">
        <v>0</v>
      </c>
      <c r="AB370" s="130">
        <v>0</v>
      </c>
    </row>
    <row r="371" spans="1:28" s="127" customFormat="1" ht="27" customHeight="1" x14ac:dyDescent="0.3">
      <c r="A371" s="129">
        <v>362</v>
      </c>
      <c r="B371" s="129" t="s">
        <v>14</v>
      </c>
      <c r="C371" s="130">
        <v>3480</v>
      </c>
      <c r="D371" s="130">
        <v>41</v>
      </c>
      <c r="E371" s="130" t="s">
        <v>1484</v>
      </c>
      <c r="F371" s="130">
        <v>1</v>
      </c>
      <c r="G371" s="130">
        <v>22</v>
      </c>
      <c r="H371" s="130">
        <v>3</v>
      </c>
      <c r="I371" s="130">
        <v>18</v>
      </c>
      <c r="J371" s="130">
        <f t="shared" si="39"/>
        <v>9118</v>
      </c>
      <c r="K371" s="130">
        <v>180</v>
      </c>
      <c r="L371" s="130">
        <f t="shared" si="40"/>
        <v>1641240</v>
      </c>
      <c r="M371" s="130">
        <v>1</v>
      </c>
      <c r="N371" s="130"/>
      <c r="O371" s="130"/>
      <c r="P371" s="130"/>
      <c r="Q371" s="130"/>
      <c r="R371" s="130"/>
      <c r="S371" s="130"/>
      <c r="T371" s="130">
        <f t="shared" si="41"/>
        <v>0</v>
      </c>
      <c r="U371" s="130"/>
      <c r="V371" s="130"/>
      <c r="W371" s="130">
        <f t="shared" si="42"/>
        <v>0</v>
      </c>
      <c r="X371" s="130">
        <f t="shared" si="43"/>
        <v>1641240</v>
      </c>
      <c r="Y371" s="130">
        <v>0</v>
      </c>
      <c r="Z371" s="130">
        <v>50</v>
      </c>
      <c r="AA371" s="130">
        <v>0</v>
      </c>
      <c r="AB371" s="130">
        <v>0</v>
      </c>
    </row>
    <row r="372" spans="1:28" s="127" customFormat="1" ht="27" customHeight="1" x14ac:dyDescent="0.3">
      <c r="A372" s="129">
        <v>363</v>
      </c>
      <c r="B372" s="129" t="s">
        <v>14</v>
      </c>
      <c r="C372" s="130">
        <v>307</v>
      </c>
      <c r="D372" s="130">
        <v>96</v>
      </c>
      <c r="E372" s="130" t="s">
        <v>1485</v>
      </c>
      <c r="F372" s="130">
        <v>2</v>
      </c>
      <c r="G372" s="130">
        <v>72</v>
      </c>
      <c r="H372" s="130"/>
      <c r="I372" s="130"/>
      <c r="J372" s="130">
        <f t="shared" si="39"/>
        <v>28800</v>
      </c>
      <c r="K372" s="130">
        <v>430</v>
      </c>
      <c r="L372" s="130">
        <f t="shared" si="40"/>
        <v>12384000</v>
      </c>
      <c r="M372" s="130">
        <v>2</v>
      </c>
      <c r="N372" s="130" t="s">
        <v>27</v>
      </c>
      <c r="O372" s="130" t="s">
        <v>16</v>
      </c>
      <c r="P372" s="130">
        <v>2</v>
      </c>
      <c r="Q372" s="130">
        <v>84</v>
      </c>
      <c r="R372" s="130"/>
      <c r="S372" s="130">
        <v>6400</v>
      </c>
      <c r="T372" s="130">
        <f t="shared" si="41"/>
        <v>537600</v>
      </c>
      <c r="U372" s="130">
        <v>30</v>
      </c>
      <c r="V372" s="130">
        <f>T372*85%</f>
        <v>456960</v>
      </c>
      <c r="W372" s="130">
        <f t="shared" si="42"/>
        <v>80640</v>
      </c>
      <c r="X372" s="130">
        <f t="shared" si="43"/>
        <v>12464640</v>
      </c>
      <c r="Y372" s="130">
        <v>0</v>
      </c>
      <c r="Z372" s="130">
        <v>50</v>
      </c>
      <c r="AA372" s="130">
        <v>0</v>
      </c>
      <c r="AB372" s="130">
        <v>0</v>
      </c>
    </row>
    <row r="373" spans="1:28" s="127" customFormat="1" ht="27" customHeight="1" x14ac:dyDescent="0.3">
      <c r="A373" s="129">
        <v>364</v>
      </c>
      <c r="B373" s="129" t="s">
        <v>14</v>
      </c>
      <c r="C373" s="130">
        <v>2771</v>
      </c>
      <c r="D373" s="130">
        <v>55</v>
      </c>
      <c r="E373" s="130" t="s">
        <v>1485</v>
      </c>
      <c r="F373" s="130">
        <v>1</v>
      </c>
      <c r="G373" s="130">
        <v>7</v>
      </c>
      <c r="H373" s="130">
        <v>1</v>
      </c>
      <c r="I373" s="130">
        <v>74</v>
      </c>
      <c r="J373" s="130">
        <f t="shared" si="39"/>
        <v>2974</v>
      </c>
      <c r="K373" s="130">
        <v>75</v>
      </c>
      <c r="L373" s="130">
        <f t="shared" si="40"/>
        <v>223050</v>
      </c>
      <c r="M373" s="130">
        <v>1</v>
      </c>
      <c r="N373" s="130"/>
      <c r="O373" s="130"/>
      <c r="P373" s="130"/>
      <c r="Q373" s="130"/>
      <c r="R373" s="130"/>
      <c r="S373" s="130"/>
      <c r="T373" s="130">
        <f t="shared" si="41"/>
        <v>0</v>
      </c>
      <c r="U373" s="130"/>
      <c r="V373" s="130"/>
      <c r="W373" s="130">
        <f t="shared" si="42"/>
        <v>0</v>
      </c>
      <c r="X373" s="130">
        <f t="shared" si="43"/>
        <v>223050</v>
      </c>
      <c r="Y373" s="130">
        <v>0</v>
      </c>
      <c r="Z373" s="130">
        <v>50</v>
      </c>
      <c r="AA373" s="130">
        <v>0</v>
      </c>
      <c r="AB373" s="130">
        <v>0</v>
      </c>
    </row>
    <row r="374" spans="1:28" s="127" customFormat="1" ht="27" customHeight="1" x14ac:dyDescent="0.3">
      <c r="A374" s="129">
        <v>365</v>
      </c>
      <c r="B374" s="129" t="s">
        <v>14</v>
      </c>
      <c r="C374" s="130">
        <v>1705</v>
      </c>
      <c r="D374" s="130">
        <v>482</v>
      </c>
      <c r="E374" s="130" t="s">
        <v>1485</v>
      </c>
      <c r="F374" s="130">
        <v>1</v>
      </c>
      <c r="G374" s="130">
        <v>4</v>
      </c>
      <c r="H374" s="130">
        <v>2</v>
      </c>
      <c r="I374" s="130">
        <v>89</v>
      </c>
      <c r="J374" s="130">
        <f t="shared" si="39"/>
        <v>1889</v>
      </c>
      <c r="K374" s="130">
        <v>75</v>
      </c>
      <c r="L374" s="130">
        <f t="shared" si="40"/>
        <v>141675</v>
      </c>
      <c r="M374" s="130">
        <v>1</v>
      </c>
      <c r="N374" s="130"/>
      <c r="O374" s="130"/>
      <c r="P374" s="130"/>
      <c r="Q374" s="130"/>
      <c r="R374" s="130"/>
      <c r="S374" s="130"/>
      <c r="T374" s="130">
        <f t="shared" si="41"/>
        <v>0</v>
      </c>
      <c r="U374" s="130"/>
      <c r="V374" s="130"/>
      <c r="W374" s="130">
        <f t="shared" si="42"/>
        <v>0</v>
      </c>
      <c r="X374" s="130">
        <f t="shared" si="43"/>
        <v>141675</v>
      </c>
      <c r="Y374" s="130">
        <v>0</v>
      </c>
      <c r="Z374" s="130">
        <v>50</v>
      </c>
      <c r="AA374" s="130">
        <v>0</v>
      </c>
      <c r="AB374" s="130">
        <v>0</v>
      </c>
    </row>
    <row r="375" spans="1:28" s="127" customFormat="1" ht="27" customHeight="1" x14ac:dyDescent="0.3">
      <c r="A375" s="129">
        <v>366</v>
      </c>
      <c r="B375" s="129" t="s">
        <v>14</v>
      </c>
      <c r="C375" s="130">
        <v>1789</v>
      </c>
      <c r="D375" s="130">
        <v>59</v>
      </c>
      <c r="E375" s="130" t="s">
        <v>1485</v>
      </c>
      <c r="F375" s="130">
        <v>1</v>
      </c>
      <c r="G375" s="130">
        <v>10</v>
      </c>
      <c r="H375" s="130">
        <v>2</v>
      </c>
      <c r="I375" s="130">
        <v>48</v>
      </c>
      <c r="J375" s="130">
        <f t="shared" si="39"/>
        <v>4248</v>
      </c>
      <c r="K375" s="130">
        <v>180</v>
      </c>
      <c r="L375" s="130">
        <f t="shared" si="40"/>
        <v>764640</v>
      </c>
      <c r="M375" s="130">
        <v>1</v>
      </c>
      <c r="N375" s="130"/>
      <c r="O375" s="130"/>
      <c r="P375" s="130"/>
      <c r="Q375" s="130"/>
      <c r="R375" s="130"/>
      <c r="S375" s="130"/>
      <c r="T375" s="130">
        <f t="shared" si="41"/>
        <v>0</v>
      </c>
      <c r="U375" s="130"/>
      <c r="V375" s="130"/>
      <c r="W375" s="130">
        <f t="shared" si="42"/>
        <v>0</v>
      </c>
      <c r="X375" s="130">
        <f t="shared" si="43"/>
        <v>764640</v>
      </c>
      <c r="Y375" s="130">
        <v>0</v>
      </c>
      <c r="Z375" s="130">
        <v>50</v>
      </c>
      <c r="AA375" s="130">
        <v>0</v>
      </c>
      <c r="AB375" s="130">
        <v>0</v>
      </c>
    </row>
    <row r="376" spans="1:28" s="127" customFormat="1" ht="27" customHeight="1" x14ac:dyDescent="0.3">
      <c r="A376" s="129">
        <v>367</v>
      </c>
      <c r="B376" s="129" t="s">
        <v>14</v>
      </c>
      <c r="C376" s="130">
        <v>5461</v>
      </c>
      <c r="D376" s="130">
        <v>186</v>
      </c>
      <c r="E376" s="130" t="s">
        <v>1486</v>
      </c>
      <c r="F376" s="130">
        <v>2</v>
      </c>
      <c r="G376" s="130"/>
      <c r="H376" s="130"/>
      <c r="I376" s="130">
        <v>77</v>
      </c>
      <c r="J376" s="130">
        <f t="shared" si="39"/>
        <v>77</v>
      </c>
      <c r="K376" s="130">
        <v>430</v>
      </c>
      <c r="L376" s="130">
        <f t="shared" si="40"/>
        <v>33110</v>
      </c>
      <c r="M376" s="130">
        <v>2</v>
      </c>
      <c r="N376" s="130" t="s">
        <v>27</v>
      </c>
      <c r="O376" s="130" t="s">
        <v>16</v>
      </c>
      <c r="P376" s="130">
        <v>2</v>
      </c>
      <c r="Q376" s="130">
        <v>136</v>
      </c>
      <c r="R376" s="130"/>
      <c r="S376" s="130">
        <v>6400</v>
      </c>
      <c r="T376" s="130">
        <f t="shared" si="41"/>
        <v>870400</v>
      </c>
      <c r="U376" s="130">
        <v>30</v>
      </c>
      <c r="V376" s="130">
        <f>T376*85%</f>
        <v>739840</v>
      </c>
      <c r="W376" s="130">
        <f t="shared" si="42"/>
        <v>130560</v>
      </c>
      <c r="X376" s="130">
        <f t="shared" si="43"/>
        <v>163670</v>
      </c>
      <c r="Y376" s="130">
        <v>0</v>
      </c>
      <c r="Z376" s="130">
        <v>50</v>
      </c>
      <c r="AA376" s="130">
        <v>0</v>
      </c>
      <c r="AB376" s="130">
        <v>0</v>
      </c>
    </row>
    <row r="377" spans="1:28" s="127" customFormat="1" ht="27" customHeight="1" x14ac:dyDescent="0.3">
      <c r="A377" s="129">
        <v>368</v>
      </c>
      <c r="B377" s="129" t="s">
        <v>14</v>
      </c>
      <c r="C377" s="130">
        <v>4976</v>
      </c>
      <c r="D377" s="130">
        <v>297</v>
      </c>
      <c r="E377" s="130" t="s">
        <v>1486</v>
      </c>
      <c r="F377" s="130">
        <v>1</v>
      </c>
      <c r="G377" s="130">
        <v>5</v>
      </c>
      <c r="H377" s="130"/>
      <c r="I377" s="130"/>
      <c r="J377" s="130">
        <f t="shared" si="39"/>
        <v>2000</v>
      </c>
      <c r="K377" s="130">
        <v>75</v>
      </c>
      <c r="L377" s="130">
        <f t="shared" si="40"/>
        <v>150000</v>
      </c>
      <c r="M377" s="130">
        <v>1</v>
      </c>
      <c r="N377" s="130"/>
      <c r="O377" s="130"/>
      <c r="P377" s="130"/>
      <c r="Q377" s="130"/>
      <c r="R377" s="130"/>
      <c r="S377" s="130"/>
      <c r="T377" s="130">
        <f t="shared" si="41"/>
        <v>0</v>
      </c>
      <c r="U377" s="130"/>
      <c r="V377" s="130"/>
      <c r="W377" s="130">
        <f t="shared" si="42"/>
        <v>0</v>
      </c>
      <c r="X377" s="130">
        <f t="shared" si="43"/>
        <v>150000</v>
      </c>
      <c r="Y377" s="130">
        <v>0</v>
      </c>
      <c r="Z377" s="130">
        <v>50</v>
      </c>
      <c r="AA377" s="130">
        <v>0</v>
      </c>
      <c r="AB377" s="130">
        <v>0</v>
      </c>
    </row>
    <row r="378" spans="1:28" s="127" customFormat="1" ht="27" customHeight="1" x14ac:dyDescent="0.3">
      <c r="A378" s="129">
        <v>369</v>
      </c>
      <c r="B378" s="129" t="s">
        <v>14</v>
      </c>
      <c r="C378" s="130"/>
      <c r="D378" s="130"/>
      <c r="E378" s="130" t="s">
        <v>1487</v>
      </c>
      <c r="F378" s="130">
        <v>2</v>
      </c>
      <c r="G378" s="130"/>
      <c r="H378" s="130"/>
      <c r="I378" s="130"/>
      <c r="J378" s="130">
        <f t="shared" si="39"/>
        <v>0</v>
      </c>
      <c r="K378" s="130"/>
      <c r="L378" s="130">
        <f t="shared" si="40"/>
        <v>0</v>
      </c>
      <c r="M378" s="130">
        <v>2</v>
      </c>
      <c r="N378" s="130" t="s">
        <v>27</v>
      </c>
      <c r="O378" s="130" t="s">
        <v>16</v>
      </c>
      <c r="P378" s="130">
        <v>2</v>
      </c>
      <c r="Q378" s="130">
        <v>136</v>
      </c>
      <c r="R378" s="130"/>
      <c r="S378" s="130">
        <v>6400</v>
      </c>
      <c r="T378" s="130">
        <f t="shared" si="41"/>
        <v>870400</v>
      </c>
      <c r="U378" s="130">
        <v>30</v>
      </c>
      <c r="V378" s="130">
        <f>T378*85%</f>
        <v>739840</v>
      </c>
      <c r="W378" s="130">
        <f t="shared" si="42"/>
        <v>130560</v>
      </c>
      <c r="X378" s="130">
        <f t="shared" si="43"/>
        <v>130560</v>
      </c>
      <c r="Y378" s="130">
        <v>0</v>
      </c>
      <c r="Z378" s="130">
        <v>50</v>
      </c>
      <c r="AA378" s="130">
        <v>0</v>
      </c>
      <c r="AB378" s="130">
        <v>0</v>
      </c>
    </row>
    <row r="379" spans="1:28" s="127" customFormat="1" ht="27" customHeight="1" x14ac:dyDescent="0.3">
      <c r="A379" s="129">
        <v>370</v>
      </c>
      <c r="B379" s="129" t="s">
        <v>14</v>
      </c>
      <c r="C379" s="130">
        <v>4574</v>
      </c>
      <c r="D379" s="130">
        <v>110</v>
      </c>
      <c r="E379" s="130" t="s">
        <v>1487</v>
      </c>
      <c r="F379" s="130">
        <v>1</v>
      </c>
      <c r="G379" s="130">
        <v>8</v>
      </c>
      <c r="H379" s="130"/>
      <c r="I379" s="130">
        <v>3</v>
      </c>
      <c r="J379" s="130">
        <f t="shared" si="39"/>
        <v>3203</v>
      </c>
      <c r="K379" s="130">
        <v>75</v>
      </c>
      <c r="L379" s="130">
        <f t="shared" si="40"/>
        <v>240225</v>
      </c>
      <c r="M379" s="130">
        <v>1</v>
      </c>
      <c r="N379" s="130"/>
      <c r="O379" s="130"/>
      <c r="P379" s="130"/>
      <c r="Q379" s="130"/>
      <c r="R379" s="130"/>
      <c r="S379" s="130"/>
      <c r="T379" s="130">
        <f t="shared" si="41"/>
        <v>0</v>
      </c>
      <c r="U379" s="130"/>
      <c r="V379" s="130"/>
      <c r="W379" s="130">
        <f t="shared" si="42"/>
        <v>0</v>
      </c>
      <c r="X379" s="130">
        <f t="shared" si="43"/>
        <v>240225</v>
      </c>
      <c r="Y379" s="130">
        <v>0</v>
      </c>
      <c r="Z379" s="130">
        <v>50</v>
      </c>
      <c r="AA379" s="130">
        <v>0</v>
      </c>
      <c r="AB379" s="130">
        <v>0</v>
      </c>
    </row>
    <row r="380" spans="1:28" s="127" customFormat="1" ht="27" customHeight="1" x14ac:dyDescent="0.3">
      <c r="A380" s="129">
        <v>371</v>
      </c>
      <c r="B380" s="129" t="s">
        <v>14</v>
      </c>
      <c r="C380" s="130">
        <v>276</v>
      </c>
      <c r="D380" s="130">
        <v>64</v>
      </c>
      <c r="E380" s="130" t="s">
        <v>1353</v>
      </c>
      <c r="F380" s="130">
        <v>2</v>
      </c>
      <c r="G380" s="130"/>
      <c r="H380" s="130">
        <v>1</v>
      </c>
      <c r="I380" s="130">
        <v>24</v>
      </c>
      <c r="J380" s="130">
        <f t="shared" si="39"/>
        <v>124</v>
      </c>
      <c r="K380" s="130">
        <v>5</v>
      </c>
      <c r="L380" s="130">
        <f t="shared" si="40"/>
        <v>620</v>
      </c>
      <c r="M380" s="130">
        <v>2</v>
      </c>
      <c r="N380" s="130" t="s">
        <v>27</v>
      </c>
      <c r="O380" s="130" t="s">
        <v>16</v>
      </c>
      <c r="P380" s="130">
        <v>2</v>
      </c>
      <c r="Q380" s="130">
        <v>72</v>
      </c>
      <c r="R380" s="130"/>
      <c r="S380" s="130">
        <v>6400</v>
      </c>
      <c r="T380" s="130">
        <f t="shared" si="41"/>
        <v>460800</v>
      </c>
      <c r="U380" s="130">
        <v>10</v>
      </c>
      <c r="V380" s="130">
        <f>T380*30%</f>
        <v>138240</v>
      </c>
      <c r="W380" s="130">
        <f t="shared" si="42"/>
        <v>322560</v>
      </c>
      <c r="X380" s="130">
        <f t="shared" si="43"/>
        <v>323180</v>
      </c>
      <c r="Y380" s="130">
        <v>0</v>
      </c>
      <c r="Z380" s="130">
        <v>50</v>
      </c>
      <c r="AA380" s="130">
        <v>0</v>
      </c>
      <c r="AB380" s="130">
        <v>0</v>
      </c>
    </row>
    <row r="381" spans="1:28" s="127" customFormat="1" ht="27" customHeight="1" x14ac:dyDescent="0.3">
      <c r="A381" s="129">
        <v>372</v>
      </c>
      <c r="B381" s="129" t="s">
        <v>14</v>
      </c>
      <c r="C381" s="130">
        <v>2978</v>
      </c>
      <c r="D381" s="130">
        <v>124</v>
      </c>
      <c r="E381" s="130" t="s">
        <v>1353</v>
      </c>
      <c r="F381" s="130">
        <v>1</v>
      </c>
      <c r="G381" s="130">
        <v>11</v>
      </c>
      <c r="H381" s="130">
        <v>5</v>
      </c>
      <c r="I381" s="130">
        <v>57</v>
      </c>
      <c r="J381" s="130">
        <f t="shared" si="39"/>
        <v>4957</v>
      </c>
      <c r="K381" s="130">
        <v>75</v>
      </c>
      <c r="L381" s="130">
        <f t="shared" si="40"/>
        <v>371775</v>
      </c>
      <c r="M381" s="130">
        <v>1</v>
      </c>
      <c r="N381" s="130"/>
      <c r="O381" s="130"/>
      <c r="P381" s="130"/>
      <c r="Q381" s="130"/>
      <c r="R381" s="130"/>
      <c r="S381" s="130"/>
      <c r="T381" s="130">
        <f t="shared" si="41"/>
        <v>0</v>
      </c>
      <c r="U381" s="130"/>
      <c r="V381" s="130"/>
      <c r="W381" s="130">
        <f t="shared" si="42"/>
        <v>0</v>
      </c>
      <c r="X381" s="130">
        <f t="shared" si="43"/>
        <v>371775</v>
      </c>
      <c r="Y381" s="130">
        <v>0</v>
      </c>
      <c r="Z381" s="130">
        <v>50</v>
      </c>
      <c r="AA381" s="130">
        <v>0</v>
      </c>
      <c r="AB381" s="130">
        <v>0</v>
      </c>
    </row>
    <row r="382" spans="1:28" s="127" customFormat="1" ht="27" customHeight="1" x14ac:dyDescent="0.3">
      <c r="A382" s="129">
        <v>373</v>
      </c>
      <c r="B382" s="129" t="s">
        <v>14</v>
      </c>
      <c r="C382" s="130"/>
      <c r="D382" s="130">
        <v>70</v>
      </c>
      <c r="E382" s="130" t="s">
        <v>714</v>
      </c>
      <c r="F382" s="130">
        <v>2</v>
      </c>
      <c r="G382" s="130"/>
      <c r="H382" s="130"/>
      <c r="I382" s="130">
        <v>27</v>
      </c>
      <c r="J382" s="130">
        <f t="shared" si="39"/>
        <v>27</v>
      </c>
      <c r="K382" s="130">
        <v>430</v>
      </c>
      <c r="L382" s="130">
        <f t="shared" si="40"/>
        <v>11610</v>
      </c>
      <c r="M382" s="130">
        <v>2</v>
      </c>
      <c r="N382" s="130" t="s">
        <v>27</v>
      </c>
      <c r="O382" s="130" t="s">
        <v>60</v>
      </c>
      <c r="P382" s="130">
        <v>2</v>
      </c>
      <c r="Q382" s="130">
        <v>108</v>
      </c>
      <c r="R382" s="130"/>
      <c r="S382" s="130">
        <v>6400</v>
      </c>
      <c r="T382" s="130">
        <f t="shared" si="41"/>
        <v>691200</v>
      </c>
      <c r="U382" s="130">
        <v>2</v>
      </c>
      <c r="V382" s="130">
        <f>T382*2%</f>
        <v>13824</v>
      </c>
      <c r="W382" s="130">
        <f t="shared" si="42"/>
        <v>677376</v>
      </c>
      <c r="X382" s="130">
        <f t="shared" si="43"/>
        <v>688986</v>
      </c>
      <c r="Y382" s="130">
        <v>0</v>
      </c>
      <c r="Z382" s="130">
        <v>50</v>
      </c>
      <c r="AA382" s="130">
        <v>0</v>
      </c>
      <c r="AB382" s="130">
        <v>0</v>
      </c>
    </row>
    <row r="383" spans="1:28" s="127" customFormat="1" ht="27" customHeight="1" x14ac:dyDescent="0.3">
      <c r="A383" s="129">
        <v>374</v>
      </c>
      <c r="B383" s="129" t="s">
        <v>24</v>
      </c>
      <c r="C383" s="130"/>
      <c r="D383" s="130"/>
      <c r="E383" s="130" t="s">
        <v>714</v>
      </c>
      <c r="F383" s="130">
        <v>1</v>
      </c>
      <c r="G383" s="130">
        <v>10</v>
      </c>
      <c r="H383" s="130">
        <v>3</v>
      </c>
      <c r="I383" s="130">
        <v>38</v>
      </c>
      <c r="J383" s="130">
        <f t="shared" si="39"/>
        <v>4338</v>
      </c>
      <c r="K383" s="130">
        <v>75</v>
      </c>
      <c r="L383" s="130">
        <f t="shared" si="40"/>
        <v>325350</v>
      </c>
      <c r="M383" s="130">
        <v>1</v>
      </c>
      <c r="N383" s="130"/>
      <c r="O383" s="130"/>
      <c r="P383" s="130"/>
      <c r="Q383" s="130"/>
      <c r="R383" s="130"/>
      <c r="S383" s="130"/>
      <c r="T383" s="130">
        <f t="shared" si="41"/>
        <v>0</v>
      </c>
      <c r="U383" s="130"/>
      <c r="V383" s="130"/>
      <c r="W383" s="130">
        <f t="shared" si="42"/>
        <v>0</v>
      </c>
      <c r="X383" s="130">
        <f t="shared" si="43"/>
        <v>325350</v>
      </c>
      <c r="Y383" s="130">
        <v>0</v>
      </c>
      <c r="Z383" s="130">
        <v>0</v>
      </c>
      <c r="AA383" s="130">
        <v>325350</v>
      </c>
      <c r="AB383" s="130">
        <v>0.01</v>
      </c>
    </row>
    <row r="384" spans="1:28" s="127" customFormat="1" ht="27" customHeight="1" x14ac:dyDescent="0.3">
      <c r="A384" s="129">
        <v>375</v>
      </c>
      <c r="B384" s="129" t="s">
        <v>14</v>
      </c>
      <c r="C384" s="130">
        <v>2554</v>
      </c>
      <c r="D384" s="130">
        <v>76</v>
      </c>
      <c r="E384" s="130" t="s">
        <v>714</v>
      </c>
      <c r="F384" s="130">
        <v>1</v>
      </c>
      <c r="G384" s="130">
        <v>6</v>
      </c>
      <c r="H384" s="130"/>
      <c r="I384" s="130">
        <v>54</v>
      </c>
      <c r="J384" s="130">
        <f t="shared" si="39"/>
        <v>2454</v>
      </c>
      <c r="K384" s="130">
        <v>75</v>
      </c>
      <c r="L384" s="130">
        <f t="shared" si="40"/>
        <v>184050</v>
      </c>
      <c r="M384" s="130">
        <v>1</v>
      </c>
      <c r="N384" s="130"/>
      <c r="O384" s="130"/>
      <c r="P384" s="130"/>
      <c r="Q384" s="130"/>
      <c r="R384" s="130"/>
      <c r="S384" s="130"/>
      <c r="T384" s="130">
        <f t="shared" si="41"/>
        <v>0</v>
      </c>
      <c r="U384" s="130"/>
      <c r="V384" s="130"/>
      <c r="W384" s="130">
        <f t="shared" si="42"/>
        <v>0</v>
      </c>
      <c r="X384" s="130">
        <f t="shared" si="43"/>
        <v>184050</v>
      </c>
      <c r="Y384" s="130">
        <v>0</v>
      </c>
      <c r="Z384" s="130">
        <v>50</v>
      </c>
      <c r="AA384" s="130">
        <v>0</v>
      </c>
      <c r="AB384" s="130">
        <v>0</v>
      </c>
    </row>
    <row r="385" spans="1:28" s="127" customFormat="1" ht="27" customHeight="1" x14ac:dyDescent="0.3">
      <c r="A385" s="129">
        <v>376</v>
      </c>
      <c r="B385" s="129" t="s">
        <v>14</v>
      </c>
      <c r="C385" s="130">
        <v>3875</v>
      </c>
      <c r="D385" s="130">
        <v>244</v>
      </c>
      <c r="E385" s="130" t="s">
        <v>714</v>
      </c>
      <c r="F385" s="130">
        <v>1</v>
      </c>
      <c r="G385" s="130">
        <v>17</v>
      </c>
      <c r="H385" s="130">
        <v>1</v>
      </c>
      <c r="I385" s="130">
        <v>53</v>
      </c>
      <c r="J385" s="130">
        <f t="shared" si="39"/>
        <v>6953</v>
      </c>
      <c r="K385" s="130">
        <v>280</v>
      </c>
      <c r="L385" s="130">
        <f t="shared" si="40"/>
        <v>1946840</v>
      </c>
      <c r="M385" s="130">
        <v>1</v>
      </c>
      <c r="N385" s="130"/>
      <c r="O385" s="130"/>
      <c r="P385" s="130"/>
      <c r="Q385" s="130"/>
      <c r="R385" s="130"/>
      <c r="S385" s="130"/>
      <c r="T385" s="130">
        <f t="shared" si="41"/>
        <v>0</v>
      </c>
      <c r="U385" s="130"/>
      <c r="V385" s="130"/>
      <c r="W385" s="130">
        <f t="shared" si="42"/>
        <v>0</v>
      </c>
      <c r="X385" s="130">
        <f t="shared" si="43"/>
        <v>1946840</v>
      </c>
      <c r="Y385" s="130">
        <v>0</v>
      </c>
      <c r="Z385" s="130">
        <v>50</v>
      </c>
      <c r="AA385" s="130">
        <v>0</v>
      </c>
      <c r="AB385" s="130">
        <v>0</v>
      </c>
    </row>
    <row r="386" spans="1:28" s="127" customFormat="1" ht="27" customHeight="1" x14ac:dyDescent="0.3">
      <c r="A386" s="129">
        <v>377</v>
      </c>
      <c r="B386" s="129" t="s">
        <v>338</v>
      </c>
      <c r="C386" s="130"/>
      <c r="D386" s="130"/>
      <c r="E386" s="130" t="s">
        <v>714</v>
      </c>
      <c r="F386" s="130">
        <v>1</v>
      </c>
      <c r="G386" s="130">
        <v>7</v>
      </c>
      <c r="H386" s="130"/>
      <c r="I386" s="130"/>
      <c r="J386" s="130">
        <f t="shared" si="39"/>
        <v>2800</v>
      </c>
      <c r="K386" s="130">
        <v>75</v>
      </c>
      <c r="L386" s="130">
        <f t="shared" si="40"/>
        <v>210000</v>
      </c>
      <c r="M386" s="130">
        <v>1</v>
      </c>
      <c r="N386" s="130"/>
      <c r="O386" s="130"/>
      <c r="P386" s="130"/>
      <c r="Q386" s="130"/>
      <c r="R386" s="130"/>
      <c r="S386" s="130"/>
      <c r="T386" s="130">
        <f t="shared" si="41"/>
        <v>0</v>
      </c>
      <c r="U386" s="130"/>
      <c r="V386" s="130"/>
      <c r="W386" s="130">
        <f t="shared" si="42"/>
        <v>0</v>
      </c>
      <c r="X386" s="130">
        <f t="shared" si="43"/>
        <v>210000</v>
      </c>
      <c r="Y386" s="130">
        <v>0</v>
      </c>
      <c r="Z386" s="130">
        <v>0</v>
      </c>
      <c r="AA386" s="130">
        <v>210000</v>
      </c>
      <c r="AB386" s="130">
        <v>0.01</v>
      </c>
    </row>
    <row r="387" spans="1:28" s="127" customFormat="1" ht="27" customHeight="1" x14ac:dyDescent="0.3">
      <c r="A387" s="129">
        <v>378</v>
      </c>
      <c r="B387" s="129" t="s">
        <v>338</v>
      </c>
      <c r="C387" s="130"/>
      <c r="D387" s="130"/>
      <c r="E387" s="130" t="s">
        <v>714</v>
      </c>
      <c r="F387" s="130">
        <v>1</v>
      </c>
      <c r="G387" s="130">
        <v>8</v>
      </c>
      <c r="H387" s="130"/>
      <c r="I387" s="130"/>
      <c r="J387" s="130">
        <f t="shared" si="39"/>
        <v>3200</v>
      </c>
      <c r="K387" s="130">
        <v>75</v>
      </c>
      <c r="L387" s="130">
        <f t="shared" si="40"/>
        <v>240000</v>
      </c>
      <c r="M387" s="130">
        <v>1</v>
      </c>
      <c r="N387" s="130"/>
      <c r="O387" s="130"/>
      <c r="P387" s="130"/>
      <c r="Q387" s="130"/>
      <c r="R387" s="130"/>
      <c r="S387" s="130"/>
      <c r="T387" s="130">
        <f t="shared" si="41"/>
        <v>0</v>
      </c>
      <c r="U387" s="130"/>
      <c r="V387" s="130"/>
      <c r="W387" s="130">
        <f t="shared" si="42"/>
        <v>0</v>
      </c>
      <c r="X387" s="130">
        <f t="shared" si="43"/>
        <v>240000</v>
      </c>
      <c r="Y387" s="130">
        <v>0</v>
      </c>
      <c r="Z387" s="130">
        <v>0</v>
      </c>
      <c r="AA387" s="130">
        <v>240000</v>
      </c>
      <c r="AB387" s="130">
        <v>0.01</v>
      </c>
    </row>
    <row r="388" spans="1:28" s="127" customFormat="1" ht="27" customHeight="1" x14ac:dyDescent="0.3">
      <c r="A388" s="129">
        <v>379</v>
      </c>
      <c r="B388" s="129" t="s">
        <v>14</v>
      </c>
      <c r="C388" s="130">
        <v>278</v>
      </c>
      <c r="D388" s="130">
        <v>66</v>
      </c>
      <c r="E388" s="130" t="s">
        <v>1488</v>
      </c>
      <c r="F388" s="130">
        <v>2</v>
      </c>
      <c r="G388" s="130"/>
      <c r="H388" s="130"/>
      <c r="I388" s="130">
        <v>77</v>
      </c>
      <c r="J388" s="130">
        <f t="shared" si="39"/>
        <v>77</v>
      </c>
      <c r="K388" s="130">
        <v>430</v>
      </c>
      <c r="L388" s="130">
        <f t="shared" si="40"/>
        <v>33110</v>
      </c>
      <c r="M388" s="130">
        <v>2</v>
      </c>
      <c r="N388" s="130" t="s">
        <v>27</v>
      </c>
      <c r="O388" s="130" t="s">
        <v>16</v>
      </c>
      <c r="P388" s="130">
        <v>2</v>
      </c>
      <c r="Q388" s="130">
        <v>263</v>
      </c>
      <c r="R388" s="130"/>
      <c r="S388" s="130">
        <v>6400</v>
      </c>
      <c r="T388" s="130">
        <f t="shared" si="41"/>
        <v>1683200</v>
      </c>
      <c r="U388" s="130">
        <v>30</v>
      </c>
      <c r="V388" s="130">
        <f>T388*85%</f>
        <v>1430720</v>
      </c>
      <c r="W388" s="130">
        <f t="shared" si="42"/>
        <v>252480</v>
      </c>
      <c r="X388" s="130">
        <f t="shared" si="43"/>
        <v>285590</v>
      </c>
      <c r="Y388" s="130">
        <v>0</v>
      </c>
      <c r="Z388" s="130">
        <v>50</v>
      </c>
      <c r="AA388" s="130">
        <v>0</v>
      </c>
      <c r="AB388" s="130">
        <v>0</v>
      </c>
    </row>
    <row r="389" spans="1:28" s="127" customFormat="1" ht="27" customHeight="1" x14ac:dyDescent="0.3">
      <c r="A389" s="129">
        <v>380</v>
      </c>
      <c r="B389" s="129" t="s">
        <v>14</v>
      </c>
      <c r="C389" s="130">
        <v>2618</v>
      </c>
      <c r="D389" s="130">
        <v>148</v>
      </c>
      <c r="E389" s="130" t="s">
        <v>1488</v>
      </c>
      <c r="F389" s="130">
        <v>1</v>
      </c>
      <c r="G389" s="130">
        <v>15</v>
      </c>
      <c r="H389" s="130">
        <v>2</v>
      </c>
      <c r="I389" s="130">
        <v>98</v>
      </c>
      <c r="J389" s="130">
        <f t="shared" si="39"/>
        <v>6298</v>
      </c>
      <c r="K389" s="130">
        <v>180</v>
      </c>
      <c r="L389" s="130">
        <f t="shared" si="40"/>
        <v>1133640</v>
      </c>
      <c r="M389" s="130">
        <v>1</v>
      </c>
      <c r="N389" s="130"/>
      <c r="O389" s="130"/>
      <c r="P389" s="130"/>
      <c r="Q389" s="130"/>
      <c r="R389" s="130"/>
      <c r="S389" s="130"/>
      <c r="T389" s="130">
        <f t="shared" si="41"/>
        <v>0</v>
      </c>
      <c r="U389" s="130"/>
      <c r="V389" s="130"/>
      <c r="W389" s="130">
        <f t="shared" si="42"/>
        <v>0</v>
      </c>
      <c r="X389" s="130">
        <f t="shared" si="43"/>
        <v>1133640</v>
      </c>
      <c r="Y389" s="130">
        <v>0</v>
      </c>
      <c r="Z389" s="130">
        <v>50</v>
      </c>
      <c r="AA389" s="130">
        <v>0</v>
      </c>
      <c r="AB389" s="130">
        <v>0</v>
      </c>
    </row>
    <row r="390" spans="1:28" s="127" customFormat="1" ht="27" customHeight="1" x14ac:dyDescent="0.3">
      <c r="A390" s="129">
        <v>381</v>
      </c>
      <c r="B390" s="129" t="s">
        <v>14</v>
      </c>
      <c r="C390" s="130">
        <v>5462</v>
      </c>
      <c r="D390" s="130">
        <v>508</v>
      </c>
      <c r="E390" s="130" t="s">
        <v>1488</v>
      </c>
      <c r="F390" s="130">
        <v>1</v>
      </c>
      <c r="G390" s="130">
        <v>2</v>
      </c>
      <c r="H390" s="130"/>
      <c r="I390" s="130"/>
      <c r="J390" s="130">
        <f t="shared" si="39"/>
        <v>800</v>
      </c>
      <c r="K390" s="130">
        <v>75</v>
      </c>
      <c r="L390" s="130">
        <f t="shared" si="40"/>
        <v>60000</v>
      </c>
      <c r="M390" s="130">
        <v>1</v>
      </c>
      <c r="N390" s="130"/>
      <c r="O390" s="130"/>
      <c r="P390" s="130"/>
      <c r="Q390" s="130"/>
      <c r="R390" s="130"/>
      <c r="S390" s="130"/>
      <c r="T390" s="130">
        <f t="shared" si="41"/>
        <v>0</v>
      </c>
      <c r="U390" s="130"/>
      <c r="V390" s="130"/>
      <c r="W390" s="130">
        <f t="shared" si="42"/>
        <v>0</v>
      </c>
      <c r="X390" s="130">
        <f t="shared" si="43"/>
        <v>60000</v>
      </c>
      <c r="Y390" s="130">
        <v>0</v>
      </c>
      <c r="Z390" s="130">
        <v>50</v>
      </c>
      <c r="AA390" s="130">
        <v>0</v>
      </c>
      <c r="AB390" s="130">
        <v>0</v>
      </c>
    </row>
    <row r="391" spans="1:28" s="127" customFormat="1" ht="27" customHeight="1" x14ac:dyDescent="0.3">
      <c r="A391" s="129">
        <v>382</v>
      </c>
      <c r="B391" s="129" t="s">
        <v>14</v>
      </c>
      <c r="C391" s="130">
        <v>308</v>
      </c>
      <c r="D391" s="130">
        <v>97</v>
      </c>
      <c r="E391" s="130" t="s">
        <v>1489</v>
      </c>
      <c r="F391" s="130">
        <v>2</v>
      </c>
      <c r="G391" s="130"/>
      <c r="H391" s="130"/>
      <c r="I391" s="130">
        <v>71</v>
      </c>
      <c r="J391" s="130">
        <f t="shared" si="39"/>
        <v>71</v>
      </c>
      <c r="K391" s="130">
        <v>430</v>
      </c>
      <c r="L391" s="130">
        <f t="shared" si="40"/>
        <v>30530</v>
      </c>
      <c r="M391" s="130">
        <v>2</v>
      </c>
      <c r="N391" s="130" t="s">
        <v>27</v>
      </c>
      <c r="O391" s="130" t="s">
        <v>16</v>
      </c>
      <c r="P391" s="130">
        <v>2</v>
      </c>
      <c r="Q391" s="130">
        <v>263</v>
      </c>
      <c r="R391" s="130"/>
      <c r="S391" s="130">
        <v>6400</v>
      </c>
      <c r="T391" s="130">
        <f t="shared" si="41"/>
        <v>1683200</v>
      </c>
      <c r="U391" s="130">
        <v>30</v>
      </c>
      <c r="V391" s="130">
        <f>T391*85%</f>
        <v>1430720</v>
      </c>
      <c r="W391" s="130">
        <f t="shared" si="42"/>
        <v>252480</v>
      </c>
      <c r="X391" s="130">
        <f t="shared" si="43"/>
        <v>283010</v>
      </c>
      <c r="Y391" s="130">
        <v>0</v>
      </c>
      <c r="Z391" s="130">
        <v>50</v>
      </c>
      <c r="AA391" s="130">
        <v>0</v>
      </c>
      <c r="AB391" s="130">
        <v>0</v>
      </c>
    </row>
    <row r="392" spans="1:28" s="127" customFormat="1" ht="27" customHeight="1" x14ac:dyDescent="0.3">
      <c r="A392" s="129">
        <v>383</v>
      </c>
      <c r="B392" s="129" t="s">
        <v>14</v>
      </c>
      <c r="C392" s="130">
        <v>2466</v>
      </c>
      <c r="D392" s="130">
        <v>492</v>
      </c>
      <c r="E392" s="130" t="s">
        <v>1489</v>
      </c>
      <c r="F392" s="130">
        <v>1</v>
      </c>
      <c r="G392" s="130">
        <v>8</v>
      </c>
      <c r="H392" s="130">
        <v>3</v>
      </c>
      <c r="I392" s="130">
        <v>76</v>
      </c>
      <c r="J392" s="130">
        <f t="shared" si="39"/>
        <v>3576</v>
      </c>
      <c r="K392" s="130">
        <v>280</v>
      </c>
      <c r="L392" s="130">
        <f t="shared" si="40"/>
        <v>1001280</v>
      </c>
      <c r="M392" s="130">
        <v>1</v>
      </c>
      <c r="N392" s="130"/>
      <c r="O392" s="130"/>
      <c r="P392" s="130"/>
      <c r="Q392" s="130"/>
      <c r="R392" s="130"/>
      <c r="S392" s="130"/>
      <c r="T392" s="130">
        <f t="shared" si="41"/>
        <v>0</v>
      </c>
      <c r="U392" s="130"/>
      <c r="V392" s="130"/>
      <c r="W392" s="130">
        <f t="shared" si="42"/>
        <v>0</v>
      </c>
      <c r="X392" s="130">
        <f t="shared" si="43"/>
        <v>1001280</v>
      </c>
      <c r="Y392" s="130">
        <v>0</v>
      </c>
      <c r="Z392" s="130">
        <v>50</v>
      </c>
      <c r="AA392" s="130">
        <v>0</v>
      </c>
      <c r="AB392" s="130">
        <v>0</v>
      </c>
    </row>
    <row r="393" spans="1:28" s="127" customFormat="1" ht="27" customHeight="1" x14ac:dyDescent="0.3">
      <c r="A393" s="129">
        <v>384</v>
      </c>
      <c r="B393" s="129" t="s">
        <v>14</v>
      </c>
      <c r="C393" s="130">
        <v>2977</v>
      </c>
      <c r="D393" s="130">
        <v>77</v>
      </c>
      <c r="E393" s="130" t="s">
        <v>1489</v>
      </c>
      <c r="F393" s="130">
        <v>1</v>
      </c>
      <c r="G393" s="130">
        <v>9</v>
      </c>
      <c r="H393" s="130">
        <v>3</v>
      </c>
      <c r="I393" s="130">
        <v>90</v>
      </c>
      <c r="J393" s="130">
        <f t="shared" si="39"/>
        <v>3990</v>
      </c>
      <c r="K393" s="130">
        <v>75</v>
      </c>
      <c r="L393" s="130">
        <f t="shared" si="40"/>
        <v>299250</v>
      </c>
      <c r="M393" s="130">
        <v>1</v>
      </c>
      <c r="N393" s="130"/>
      <c r="O393" s="130"/>
      <c r="P393" s="130"/>
      <c r="Q393" s="130"/>
      <c r="R393" s="130"/>
      <c r="S393" s="130"/>
      <c r="T393" s="130">
        <f t="shared" si="41"/>
        <v>0</v>
      </c>
      <c r="U393" s="130"/>
      <c r="V393" s="130"/>
      <c r="W393" s="130">
        <f t="shared" si="42"/>
        <v>0</v>
      </c>
      <c r="X393" s="130">
        <f t="shared" si="43"/>
        <v>299250</v>
      </c>
      <c r="Y393" s="130">
        <v>0</v>
      </c>
      <c r="Z393" s="130">
        <v>50</v>
      </c>
      <c r="AA393" s="130">
        <v>0</v>
      </c>
      <c r="AB393" s="130">
        <v>0</v>
      </c>
    </row>
    <row r="394" spans="1:28" s="127" customFormat="1" ht="27" customHeight="1" x14ac:dyDescent="0.3">
      <c r="A394" s="129">
        <v>385</v>
      </c>
      <c r="B394" s="129" t="s">
        <v>45</v>
      </c>
      <c r="C394" s="130">
        <v>1921</v>
      </c>
      <c r="D394" s="130">
        <v>118</v>
      </c>
      <c r="E394" s="130" t="s">
        <v>1489</v>
      </c>
      <c r="F394" s="130">
        <v>1</v>
      </c>
      <c r="G394" s="130">
        <v>9</v>
      </c>
      <c r="H394" s="130">
        <v>2</v>
      </c>
      <c r="I394" s="130">
        <v>33</v>
      </c>
      <c r="J394" s="130">
        <f t="shared" si="39"/>
        <v>3833</v>
      </c>
      <c r="K394" s="130">
        <v>75</v>
      </c>
      <c r="L394" s="130">
        <f t="shared" si="40"/>
        <v>287475</v>
      </c>
      <c r="M394" s="130">
        <v>1</v>
      </c>
      <c r="N394" s="130"/>
      <c r="O394" s="130"/>
      <c r="P394" s="130"/>
      <c r="Q394" s="130"/>
      <c r="R394" s="130"/>
      <c r="S394" s="130"/>
      <c r="T394" s="130">
        <f t="shared" si="41"/>
        <v>0</v>
      </c>
      <c r="U394" s="130"/>
      <c r="V394" s="130"/>
      <c r="W394" s="130">
        <f t="shared" si="42"/>
        <v>0</v>
      </c>
      <c r="X394" s="130">
        <f t="shared" si="43"/>
        <v>287475</v>
      </c>
      <c r="Y394" s="130">
        <v>0</v>
      </c>
      <c r="Z394" s="130">
        <v>0</v>
      </c>
      <c r="AA394" s="130">
        <v>287475</v>
      </c>
      <c r="AB394" s="130">
        <v>0.01</v>
      </c>
    </row>
    <row r="395" spans="1:28" s="127" customFormat="1" ht="27" customHeight="1" x14ac:dyDescent="0.3">
      <c r="A395" s="129">
        <v>386</v>
      </c>
      <c r="B395" s="129" t="s">
        <v>14</v>
      </c>
      <c r="C395" s="130"/>
      <c r="D395" s="130">
        <v>8</v>
      </c>
      <c r="E395" s="130" t="s">
        <v>1489</v>
      </c>
      <c r="F395" s="130">
        <v>1</v>
      </c>
      <c r="G395" s="130">
        <v>27</v>
      </c>
      <c r="H395" s="130">
        <v>1</v>
      </c>
      <c r="I395" s="130">
        <v>69</v>
      </c>
      <c r="J395" s="130">
        <f t="shared" si="39"/>
        <v>10969</v>
      </c>
      <c r="K395" s="130">
        <v>75</v>
      </c>
      <c r="L395" s="130">
        <f t="shared" si="40"/>
        <v>822675</v>
      </c>
      <c r="M395" s="130">
        <v>1</v>
      </c>
      <c r="N395" s="130"/>
      <c r="O395" s="130"/>
      <c r="P395" s="130"/>
      <c r="Q395" s="130"/>
      <c r="R395" s="130"/>
      <c r="S395" s="130"/>
      <c r="T395" s="130">
        <f t="shared" si="41"/>
        <v>0</v>
      </c>
      <c r="U395" s="130"/>
      <c r="V395" s="130"/>
      <c r="W395" s="130">
        <f t="shared" si="42"/>
        <v>0</v>
      </c>
      <c r="X395" s="130">
        <f t="shared" si="43"/>
        <v>822675</v>
      </c>
      <c r="Y395" s="130">
        <v>0</v>
      </c>
      <c r="Z395" s="130">
        <v>50</v>
      </c>
      <c r="AA395" s="130">
        <v>0</v>
      </c>
      <c r="AB395" s="130">
        <v>0</v>
      </c>
    </row>
    <row r="396" spans="1:28" s="127" customFormat="1" ht="27" customHeight="1" x14ac:dyDescent="0.3">
      <c r="A396" s="129">
        <v>387</v>
      </c>
      <c r="B396" s="129" t="s">
        <v>14</v>
      </c>
      <c r="C396" s="130"/>
      <c r="D396" s="130">
        <v>210</v>
      </c>
      <c r="E396" s="130" t="s">
        <v>1489</v>
      </c>
      <c r="F396" s="130">
        <v>1</v>
      </c>
      <c r="G396" s="130">
        <v>19</v>
      </c>
      <c r="H396" s="130">
        <v>2</v>
      </c>
      <c r="I396" s="130">
        <v>82</v>
      </c>
      <c r="J396" s="130">
        <f t="shared" si="39"/>
        <v>7882</v>
      </c>
      <c r="K396" s="130">
        <v>100</v>
      </c>
      <c r="L396" s="130">
        <f t="shared" si="40"/>
        <v>788200</v>
      </c>
      <c r="M396" s="130">
        <v>1</v>
      </c>
      <c r="N396" s="130"/>
      <c r="O396" s="130"/>
      <c r="P396" s="130"/>
      <c r="Q396" s="130"/>
      <c r="R396" s="130"/>
      <c r="S396" s="130"/>
      <c r="T396" s="130">
        <f t="shared" si="41"/>
        <v>0</v>
      </c>
      <c r="U396" s="130"/>
      <c r="V396" s="130"/>
      <c r="W396" s="130">
        <f t="shared" si="42"/>
        <v>0</v>
      </c>
      <c r="X396" s="130">
        <f t="shared" si="43"/>
        <v>788200</v>
      </c>
      <c r="Y396" s="130">
        <v>0</v>
      </c>
      <c r="Z396" s="130">
        <v>50</v>
      </c>
      <c r="AA396" s="130">
        <v>0</v>
      </c>
      <c r="AB396" s="130">
        <v>0</v>
      </c>
    </row>
    <row r="397" spans="1:28" s="127" customFormat="1" ht="27" customHeight="1" x14ac:dyDescent="0.3">
      <c r="A397" s="129">
        <v>388</v>
      </c>
      <c r="B397" s="129" t="s">
        <v>14</v>
      </c>
      <c r="C397" s="130">
        <v>263</v>
      </c>
      <c r="D397" s="130">
        <v>3840</v>
      </c>
      <c r="E397" s="130" t="s">
        <v>1489</v>
      </c>
      <c r="F397" s="130">
        <v>1</v>
      </c>
      <c r="G397" s="130"/>
      <c r="H397" s="130">
        <v>1</v>
      </c>
      <c r="I397" s="130">
        <v>74</v>
      </c>
      <c r="J397" s="130">
        <f t="shared" si="39"/>
        <v>174</v>
      </c>
      <c r="K397" s="130">
        <v>150</v>
      </c>
      <c r="L397" s="130">
        <f t="shared" si="40"/>
        <v>26100</v>
      </c>
      <c r="M397" s="130">
        <v>1</v>
      </c>
      <c r="N397" s="130"/>
      <c r="O397" s="130"/>
      <c r="P397" s="130"/>
      <c r="Q397" s="130"/>
      <c r="R397" s="130"/>
      <c r="S397" s="130"/>
      <c r="T397" s="130">
        <f t="shared" si="41"/>
        <v>0</v>
      </c>
      <c r="U397" s="130"/>
      <c r="V397" s="130"/>
      <c r="W397" s="130">
        <f t="shared" si="42"/>
        <v>0</v>
      </c>
      <c r="X397" s="130">
        <f t="shared" si="43"/>
        <v>26100</v>
      </c>
      <c r="Y397" s="130">
        <v>0</v>
      </c>
      <c r="Z397" s="130">
        <v>50</v>
      </c>
      <c r="AA397" s="130">
        <v>0</v>
      </c>
      <c r="AB397" s="130">
        <v>0</v>
      </c>
    </row>
    <row r="398" spans="1:28" s="127" customFormat="1" ht="27" customHeight="1" x14ac:dyDescent="0.3">
      <c r="A398" s="129">
        <v>389</v>
      </c>
      <c r="B398" s="129" t="s">
        <v>14</v>
      </c>
      <c r="C398" s="130">
        <v>5718</v>
      </c>
      <c r="D398" s="130">
        <v>68</v>
      </c>
      <c r="E398" s="130" t="s">
        <v>1489</v>
      </c>
      <c r="F398" s="130">
        <v>1</v>
      </c>
      <c r="G398" s="130"/>
      <c r="H398" s="130">
        <v>1</v>
      </c>
      <c r="I398" s="130">
        <v>38</v>
      </c>
      <c r="J398" s="130">
        <f t="shared" si="39"/>
        <v>138</v>
      </c>
      <c r="K398" s="130">
        <v>100</v>
      </c>
      <c r="L398" s="130">
        <f t="shared" si="40"/>
        <v>13800</v>
      </c>
      <c r="M398" s="130">
        <v>1</v>
      </c>
      <c r="N398" s="130"/>
      <c r="O398" s="130"/>
      <c r="P398" s="130"/>
      <c r="Q398" s="130"/>
      <c r="R398" s="130"/>
      <c r="S398" s="130"/>
      <c r="T398" s="130">
        <f t="shared" si="41"/>
        <v>0</v>
      </c>
      <c r="U398" s="130"/>
      <c r="V398" s="130"/>
      <c r="W398" s="130">
        <f t="shared" si="42"/>
        <v>0</v>
      </c>
      <c r="X398" s="130">
        <f t="shared" si="43"/>
        <v>13800</v>
      </c>
      <c r="Y398" s="130">
        <v>0</v>
      </c>
      <c r="Z398" s="130">
        <v>50</v>
      </c>
      <c r="AA398" s="130">
        <v>0</v>
      </c>
      <c r="AB398" s="130">
        <v>0</v>
      </c>
    </row>
    <row r="399" spans="1:28" s="127" customFormat="1" ht="27" customHeight="1" x14ac:dyDescent="0.3">
      <c r="A399" s="129">
        <v>390</v>
      </c>
      <c r="B399" s="129" t="s">
        <v>14</v>
      </c>
      <c r="C399" s="130">
        <v>5722</v>
      </c>
      <c r="D399" s="130">
        <v>72</v>
      </c>
      <c r="E399" s="130" t="s">
        <v>1489</v>
      </c>
      <c r="F399" s="130">
        <v>1</v>
      </c>
      <c r="G399" s="130"/>
      <c r="H399" s="130">
        <v>1</v>
      </c>
      <c r="I399" s="130">
        <v>73</v>
      </c>
      <c r="J399" s="130">
        <f t="shared" si="39"/>
        <v>173</v>
      </c>
      <c r="K399" s="130">
        <v>100</v>
      </c>
      <c r="L399" s="130">
        <f t="shared" si="40"/>
        <v>17300</v>
      </c>
      <c r="M399" s="130">
        <v>1</v>
      </c>
      <c r="N399" s="130"/>
      <c r="O399" s="130"/>
      <c r="P399" s="130"/>
      <c r="Q399" s="130"/>
      <c r="R399" s="130"/>
      <c r="S399" s="130"/>
      <c r="T399" s="130">
        <f t="shared" si="41"/>
        <v>0</v>
      </c>
      <c r="U399" s="130"/>
      <c r="V399" s="130"/>
      <c r="W399" s="130">
        <f t="shared" si="42"/>
        <v>0</v>
      </c>
      <c r="X399" s="130">
        <f t="shared" si="43"/>
        <v>17300</v>
      </c>
      <c r="Y399" s="130">
        <v>0</v>
      </c>
      <c r="Z399" s="130">
        <v>50</v>
      </c>
      <c r="AA399" s="130">
        <v>0</v>
      </c>
      <c r="AB399" s="130">
        <v>0</v>
      </c>
    </row>
    <row r="400" spans="1:28" s="127" customFormat="1" ht="27" customHeight="1" x14ac:dyDescent="0.3">
      <c r="A400" s="129">
        <v>391</v>
      </c>
      <c r="B400" s="129" t="s">
        <v>14</v>
      </c>
      <c r="C400" s="134">
        <v>804</v>
      </c>
      <c r="D400" s="130">
        <v>276</v>
      </c>
      <c r="E400" s="130" t="s">
        <v>1490</v>
      </c>
      <c r="F400" s="130">
        <v>2</v>
      </c>
      <c r="G400" s="130"/>
      <c r="H400" s="130">
        <v>1</v>
      </c>
      <c r="I400" s="130">
        <v>43</v>
      </c>
      <c r="J400" s="130">
        <f t="shared" si="39"/>
        <v>143</v>
      </c>
      <c r="K400" s="130">
        <v>430</v>
      </c>
      <c r="L400" s="130">
        <f t="shared" si="40"/>
        <v>61490</v>
      </c>
      <c r="M400" s="130">
        <v>2</v>
      </c>
      <c r="N400" s="130" t="s">
        <v>27</v>
      </c>
      <c r="O400" s="130" t="s">
        <v>16</v>
      </c>
      <c r="P400" s="130">
        <v>2</v>
      </c>
      <c r="Q400" s="130">
        <v>156</v>
      </c>
      <c r="R400" s="130"/>
      <c r="S400" s="130">
        <v>6400</v>
      </c>
      <c r="T400" s="130">
        <f t="shared" si="41"/>
        <v>998400</v>
      </c>
      <c r="U400" s="130">
        <v>30</v>
      </c>
      <c r="V400" s="130">
        <f>T400*85%</f>
        <v>848640</v>
      </c>
      <c r="W400" s="130">
        <f t="shared" si="42"/>
        <v>149760</v>
      </c>
      <c r="X400" s="130">
        <f t="shared" si="43"/>
        <v>211250</v>
      </c>
      <c r="Y400" s="130">
        <v>0</v>
      </c>
      <c r="Z400" s="130">
        <v>50</v>
      </c>
      <c r="AA400" s="130">
        <v>0</v>
      </c>
      <c r="AB400" s="130">
        <v>0</v>
      </c>
    </row>
    <row r="401" spans="1:28" s="127" customFormat="1" ht="27" customHeight="1" x14ac:dyDescent="0.3">
      <c r="A401" s="129">
        <v>392</v>
      </c>
      <c r="B401" s="129" t="s">
        <v>14</v>
      </c>
      <c r="C401" s="134"/>
      <c r="D401" s="130">
        <v>98</v>
      </c>
      <c r="E401" s="130" t="s">
        <v>1490</v>
      </c>
      <c r="F401" s="130">
        <v>1</v>
      </c>
      <c r="G401" s="130"/>
      <c r="H401" s="130">
        <v>1</v>
      </c>
      <c r="I401" s="130">
        <v>10</v>
      </c>
      <c r="J401" s="130">
        <f t="shared" si="39"/>
        <v>110</v>
      </c>
      <c r="K401" s="130">
        <v>430</v>
      </c>
      <c r="L401" s="130">
        <f t="shared" si="40"/>
        <v>47300</v>
      </c>
      <c r="M401" s="130">
        <v>1</v>
      </c>
      <c r="N401" s="130"/>
      <c r="O401" s="130"/>
      <c r="P401" s="130"/>
      <c r="Q401" s="130"/>
      <c r="R401" s="130"/>
      <c r="S401" s="130"/>
      <c r="T401" s="130">
        <f t="shared" si="41"/>
        <v>0</v>
      </c>
      <c r="U401" s="130"/>
      <c r="V401" s="130"/>
      <c r="W401" s="130">
        <f t="shared" si="42"/>
        <v>0</v>
      </c>
      <c r="X401" s="130">
        <f t="shared" si="43"/>
        <v>47300</v>
      </c>
      <c r="Y401" s="130">
        <v>0</v>
      </c>
      <c r="Z401" s="130">
        <v>50</v>
      </c>
      <c r="AA401" s="130">
        <v>0</v>
      </c>
      <c r="AB401" s="130">
        <v>0</v>
      </c>
    </row>
    <row r="402" spans="1:28" s="127" customFormat="1" ht="27" customHeight="1" x14ac:dyDescent="0.3">
      <c r="A402" s="129">
        <v>393</v>
      </c>
      <c r="B402" s="129" t="s">
        <v>14</v>
      </c>
      <c r="C402" s="130">
        <v>2440</v>
      </c>
      <c r="D402" s="130">
        <v>444</v>
      </c>
      <c r="E402" s="130" t="s">
        <v>1490</v>
      </c>
      <c r="F402" s="130">
        <v>1</v>
      </c>
      <c r="G402" s="130">
        <v>3</v>
      </c>
      <c r="H402" s="130">
        <v>3</v>
      </c>
      <c r="I402" s="130">
        <v>1</v>
      </c>
      <c r="J402" s="130">
        <f t="shared" si="39"/>
        <v>1501</v>
      </c>
      <c r="K402" s="130">
        <v>75</v>
      </c>
      <c r="L402" s="130">
        <f t="shared" si="40"/>
        <v>112575</v>
      </c>
      <c r="M402" s="130">
        <v>1</v>
      </c>
      <c r="N402" s="130"/>
      <c r="O402" s="130"/>
      <c r="P402" s="130"/>
      <c r="Q402" s="130"/>
      <c r="R402" s="130"/>
      <c r="S402" s="130"/>
      <c r="T402" s="130">
        <f t="shared" si="41"/>
        <v>0</v>
      </c>
      <c r="U402" s="130"/>
      <c r="V402" s="130"/>
      <c r="W402" s="130">
        <f t="shared" si="42"/>
        <v>0</v>
      </c>
      <c r="X402" s="130">
        <f t="shared" si="43"/>
        <v>112575</v>
      </c>
      <c r="Y402" s="130">
        <v>0</v>
      </c>
      <c r="Z402" s="130">
        <v>50</v>
      </c>
      <c r="AA402" s="130">
        <v>0</v>
      </c>
      <c r="AB402" s="130">
        <v>0</v>
      </c>
    </row>
    <row r="403" spans="1:28" s="127" customFormat="1" ht="27" customHeight="1" x14ac:dyDescent="0.3">
      <c r="A403" s="129">
        <v>394</v>
      </c>
      <c r="B403" s="129" t="s">
        <v>14</v>
      </c>
      <c r="C403" s="130">
        <v>374</v>
      </c>
      <c r="D403" s="130">
        <v>103</v>
      </c>
      <c r="E403" s="130" t="s">
        <v>1490</v>
      </c>
      <c r="F403" s="130">
        <v>1</v>
      </c>
      <c r="G403" s="130"/>
      <c r="H403" s="130">
        <v>2</v>
      </c>
      <c r="I403" s="130">
        <v>66</v>
      </c>
      <c r="J403" s="130">
        <f t="shared" si="39"/>
        <v>266</v>
      </c>
      <c r="K403" s="130">
        <v>75</v>
      </c>
      <c r="L403" s="130">
        <f t="shared" si="40"/>
        <v>19950</v>
      </c>
      <c r="M403" s="130">
        <v>1</v>
      </c>
      <c r="N403" s="130"/>
      <c r="O403" s="130"/>
      <c r="P403" s="130"/>
      <c r="Q403" s="130"/>
      <c r="R403" s="130"/>
      <c r="S403" s="130"/>
      <c r="T403" s="130">
        <f t="shared" si="41"/>
        <v>0</v>
      </c>
      <c r="U403" s="130"/>
      <c r="V403" s="130"/>
      <c r="W403" s="130">
        <f t="shared" si="42"/>
        <v>0</v>
      </c>
      <c r="X403" s="130">
        <f t="shared" si="43"/>
        <v>19950</v>
      </c>
      <c r="Y403" s="130">
        <v>0</v>
      </c>
      <c r="Z403" s="130">
        <v>50</v>
      </c>
      <c r="AA403" s="130">
        <v>0</v>
      </c>
      <c r="AB403" s="130">
        <v>0</v>
      </c>
    </row>
    <row r="404" spans="1:28" s="127" customFormat="1" ht="27" customHeight="1" x14ac:dyDescent="0.3">
      <c r="A404" s="129">
        <v>395</v>
      </c>
      <c r="B404" s="129" t="s">
        <v>14</v>
      </c>
      <c r="C404" s="130">
        <v>4612</v>
      </c>
      <c r="D404" s="130">
        <v>80</v>
      </c>
      <c r="E404" s="130" t="s">
        <v>1490</v>
      </c>
      <c r="F404" s="130">
        <v>1</v>
      </c>
      <c r="G404" s="130"/>
      <c r="H404" s="130"/>
      <c r="I404" s="130">
        <v>32</v>
      </c>
      <c r="J404" s="130">
        <f t="shared" si="39"/>
        <v>32</v>
      </c>
      <c r="K404" s="130">
        <v>75</v>
      </c>
      <c r="L404" s="130">
        <f t="shared" si="40"/>
        <v>2400</v>
      </c>
      <c r="M404" s="130">
        <v>1</v>
      </c>
      <c r="N404" s="130"/>
      <c r="O404" s="130"/>
      <c r="P404" s="130"/>
      <c r="Q404" s="130"/>
      <c r="R404" s="130"/>
      <c r="S404" s="130"/>
      <c r="T404" s="130">
        <f t="shared" si="41"/>
        <v>0</v>
      </c>
      <c r="U404" s="130"/>
      <c r="V404" s="130"/>
      <c r="W404" s="130">
        <f t="shared" si="42"/>
        <v>0</v>
      </c>
      <c r="X404" s="130">
        <f t="shared" si="43"/>
        <v>2400</v>
      </c>
      <c r="Y404" s="130">
        <v>0</v>
      </c>
      <c r="Z404" s="130">
        <v>50</v>
      </c>
      <c r="AA404" s="130">
        <v>0</v>
      </c>
      <c r="AB404" s="130">
        <v>0</v>
      </c>
    </row>
    <row r="405" spans="1:28" s="127" customFormat="1" ht="27" customHeight="1" x14ac:dyDescent="0.3">
      <c r="A405" s="129">
        <v>396</v>
      </c>
      <c r="B405" s="129" t="s">
        <v>14</v>
      </c>
      <c r="C405" s="130">
        <v>273</v>
      </c>
      <c r="D405" s="130">
        <v>61</v>
      </c>
      <c r="E405" s="130" t="s">
        <v>1490</v>
      </c>
      <c r="F405" s="130">
        <v>1</v>
      </c>
      <c r="G405" s="130"/>
      <c r="H405" s="130"/>
      <c r="I405" s="130">
        <v>49</v>
      </c>
      <c r="J405" s="130">
        <f t="shared" si="39"/>
        <v>49</v>
      </c>
      <c r="K405" s="130">
        <v>430</v>
      </c>
      <c r="L405" s="130">
        <f t="shared" si="40"/>
        <v>21070</v>
      </c>
      <c r="M405" s="130">
        <v>1</v>
      </c>
      <c r="N405" s="130"/>
      <c r="O405" s="130"/>
      <c r="P405" s="130"/>
      <c r="Q405" s="130"/>
      <c r="R405" s="130"/>
      <c r="S405" s="130"/>
      <c r="T405" s="130">
        <f t="shared" si="41"/>
        <v>0</v>
      </c>
      <c r="U405" s="130"/>
      <c r="V405" s="130"/>
      <c r="W405" s="130">
        <f t="shared" si="42"/>
        <v>0</v>
      </c>
      <c r="X405" s="130">
        <f t="shared" si="43"/>
        <v>21070</v>
      </c>
      <c r="Y405" s="130">
        <v>0</v>
      </c>
      <c r="Z405" s="130">
        <v>50</v>
      </c>
      <c r="AA405" s="130">
        <v>0</v>
      </c>
      <c r="AB405" s="130">
        <v>0</v>
      </c>
    </row>
    <row r="406" spans="1:28" s="127" customFormat="1" ht="27" customHeight="1" x14ac:dyDescent="0.3">
      <c r="A406" s="129">
        <v>397</v>
      </c>
      <c r="B406" s="129" t="s">
        <v>14</v>
      </c>
      <c r="C406" s="130">
        <v>4575</v>
      </c>
      <c r="D406" s="130">
        <v>111</v>
      </c>
      <c r="E406" s="130" t="s">
        <v>1490</v>
      </c>
      <c r="F406" s="130">
        <v>1</v>
      </c>
      <c r="G406" s="130">
        <v>3</v>
      </c>
      <c r="H406" s="130">
        <v>2</v>
      </c>
      <c r="I406" s="130">
        <v>16</v>
      </c>
      <c r="J406" s="130">
        <f t="shared" si="39"/>
        <v>1416</v>
      </c>
      <c r="K406" s="130">
        <v>75</v>
      </c>
      <c r="L406" s="130">
        <f t="shared" si="40"/>
        <v>106200</v>
      </c>
      <c r="M406" s="130">
        <v>1</v>
      </c>
      <c r="N406" s="130"/>
      <c r="O406" s="130"/>
      <c r="P406" s="130"/>
      <c r="Q406" s="130"/>
      <c r="R406" s="130"/>
      <c r="S406" s="130"/>
      <c r="T406" s="130">
        <f t="shared" si="41"/>
        <v>0</v>
      </c>
      <c r="U406" s="130"/>
      <c r="V406" s="130"/>
      <c r="W406" s="130">
        <f t="shared" si="42"/>
        <v>0</v>
      </c>
      <c r="X406" s="130">
        <f t="shared" si="43"/>
        <v>106200</v>
      </c>
      <c r="Y406" s="130">
        <v>0</v>
      </c>
      <c r="Z406" s="130">
        <v>50</v>
      </c>
      <c r="AA406" s="130">
        <v>0</v>
      </c>
      <c r="AB406" s="130">
        <v>0</v>
      </c>
    </row>
    <row r="407" spans="1:28" s="127" customFormat="1" ht="27" customHeight="1" x14ac:dyDescent="0.3">
      <c r="A407" s="129">
        <v>398</v>
      </c>
      <c r="B407" s="129" t="s">
        <v>14</v>
      </c>
      <c r="C407" s="130"/>
      <c r="D407" s="130">
        <v>199</v>
      </c>
      <c r="E407" s="130" t="s">
        <v>1490</v>
      </c>
      <c r="F407" s="130">
        <v>1</v>
      </c>
      <c r="G407" s="130">
        <v>3</v>
      </c>
      <c r="H407" s="130">
        <v>1</v>
      </c>
      <c r="I407" s="130">
        <v>90</v>
      </c>
      <c r="J407" s="130">
        <f t="shared" si="39"/>
        <v>1390</v>
      </c>
      <c r="K407" s="130">
        <v>75</v>
      </c>
      <c r="L407" s="130">
        <f t="shared" si="40"/>
        <v>104250</v>
      </c>
      <c r="M407" s="130">
        <v>1</v>
      </c>
      <c r="N407" s="130"/>
      <c r="O407" s="130"/>
      <c r="P407" s="130"/>
      <c r="Q407" s="130"/>
      <c r="R407" s="130"/>
      <c r="S407" s="130"/>
      <c r="T407" s="130">
        <f t="shared" si="41"/>
        <v>0</v>
      </c>
      <c r="U407" s="130"/>
      <c r="V407" s="130"/>
      <c r="W407" s="130">
        <f t="shared" si="42"/>
        <v>0</v>
      </c>
      <c r="X407" s="130">
        <f t="shared" si="43"/>
        <v>104250</v>
      </c>
      <c r="Y407" s="130">
        <v>0</v>
      </c>
      <c r="Z407" s="130">
        <v>50</v>
      </c>
      <c r="AA407" s="130">
        <v>0</v>
      </c>
      <c r="AB407" s="130">
        <v>0</v>
      </c>
    </row>
    <row r="408" spans="1:28" s="127" customFormat="1" ht="27" customHeight="1" x14ac:dyDescent="0.3">
      <c r="A408" s="129">
        <v>399</v>
      </c>
      <c r="B408" s="129" t="s">
        <v>14</v>
      </c>
      <c r="C408" s="130">
        <v>4576</v>
      </c>
      <c r="D408" s="130">
        <v>112</v>
      </c>
      <c r="E408" s="130" t="s">
        <v>1490</v>
      </c>
      <c r="F408" s="130">
        <v>1</v>
      </c>
      <c r="G408" s="130">
        <v>3</v>
      </c>
      <c r="H408" s="130">
        <v>2</v>
      </c>
      <c r="I408" s="130">
        <v>89</v>
      </c>
      <c r="J408" s="130">
        <f t="shared" si="39"/>
        <v>1489</v>
      </c>
      <c r="K408" s="130">
        <v>75</v>
      </c>
      <c r="L408" s="130">
        <f t="shared" si="40"/>
        <v>111675</v>
      </c>
      <c r="M408" s="130">
        <v>1</v>
      </c>
      <c r="N408" s="130"/>
      <c r="O408" s="130"/>
      <c r="P408" s="130"/>
      <c r="Q408" s="130"/>
      <c r="R408" s="130"/>
      <c r="S408" s="130"/>
      <c r="T408" s="130">
        <f t="shared" si="41"/>
        <v>0</v>
      </c>
      <c r="U408" s="130"/>
      <c r="V408" s="130"/>
      <c r="W408" s="130">
        <f t="shared" si="42"/>
        <v>0</v>
      </c>
      <c r="X408" s="130">
        <f t="shared" si="43"/>
        <v>111675</v>
      </c>
      <c r="Y408" s="130">
        <v>0</v>
      </c>
      <c r="Z408" s="130">
        <v>50</v>
      </c>
      <c r="AA408" s="130">
        <v>0</v>
      </c>
      <c r="AB408" s="130">
        <v>0</v>
      </c>
    </row>
    <row r="409" spans="1:28" s="127" customFormat="1" ht="27" customHeight="1" x14ac:dyDescent="0.3">
      <c r="A409" s="129">
        <v>400</v>
      </c>
      <c r="B409" s="129" t="s">
        <v>24</v>
      </c>
      <c r="C409" s="130"/>
      <c r="D409" s="130"/>
      <c r="E409" s="130" t="s">
        <v>1490</v>
      </c>
      <c r="F409" s="130">
        <v>1</v>
      </c>
      <c r="G409" s="130">
        <v>5</v>
      </c>
      <c r="H409" s="130"/>
      <c r="I409" s="130"/>
      <c r="J409" s="130">
        <f t="shared" si="39"/>
        <v>2000</v>
      </c>
      <c r="K409" s="130">
        <v>75</v>
      </c>
      <c r="L409" s="130">
        <f t="shared" si="40"/>
        <v>150000</v>
      </c>
      <c r="M409" s="130">
        <v>1</v>
      </c>
      <c r="N409" s="130"/>
      <c r="O409" s="130"/>
      <c r="P409" s="130"/>
      <c r="Q409" s="130"/>
      <c r="R409" s="130"/>
      <c r="S409" s="130"/>
      <c r="T409" s="130">
        <f t="shared" si="41"/>
        <v>0</v>
      </c>
      <c r="U409" s="130"/>
      <c r="V409" s="130"/>
      <c r="W409" s="130">
        <f t="shared" si="42"/>
        <v>0</v>
      </c>
      <c r="X409" s="130">
        <f t="shared" si="43"/>
        <v>150000</v>
      </c>
      <c r="Y409" s="130">
        <v>0</v>
      </c>
      <c r="Z409" s="130">
        <v>0</v>
      </c>
      <c r="AA409" s="130">
        <v>150000</v>
      </c>
      <c r="AB409" s="130">
        <v>0.01</v>
      </c>
    </row>
    <row r="410" spans="1:28" s="127" customFormat="1" ht="27" customHeight="1" x14ac:dyDescent="0.3">
      <c r="A410" s="129">
        <v>401</v>
      </c>
      <c r="B410" s="129" t="s">
        <v>14</v>
      </c>
      <c r="C410" s="130"/>
      <c r="D410" s="130">
        <v>443</v>
      </c>
      <c r="E410" s="130" t="s">
        <v>1490</v>
      </c>
      <c r="F410" s="130">
        <v>1</v>
      </c>
      <c r="G410" s="130">
        <v>2</v>
      </c>
      <c r="H410" s="130"/>
      <c r="I410" s="130">
        <v>35</v>
      </c>
      <c r="J410" s="130">
        <f t="shared" si="39"/>
        <v>835</v>
      </c>
      <c r="K410" s="130">
        <v>75</v>
      </c>
      <c r="L410" s="130">
        <f t="shared" si="40"/>
        <v>62625</v>
      </c>
      <c r="M410" s="130">
        <v>1</v>
      </c>
      <c r="N410" s="130"/>
      <c r="O410" s="130"/>
      <c r="P410" s="130"/>
      <c r="Q410" s="130"/>
      <c r="R410" s="130"/>
      <c r="S410" s="130"/>
      <c r="T410" s="130">
        <f t="shared" si="41"/>
        <v>0</v>
      </c>
      <c r="U410" s="130"/>
      <c r="V410" s="130"/>
      <c r="W410" s="130">
        <f t="shared" si="42"/>
        <v>0</v>
      </c>
      <c r="X410" s="130">
        <f t="shared" si="43"/>
        <v>62625</v>
      </c>
      <c r="Y410" s="130">
        <v>0</v>
      </c>
      <c r="Z410" s="130">
        <v>50</v>
      </c>
      <c r="AA410" s="130">
        <v>0</v>
      </c>
      <c r="AB410" s="130">
        <v>0</v>
      </c>
    </row>
    <row r="411" spans="1:28" s="127" customFormat="1" ht="27" customHeight="1" x14ac:dyDescent="0.3">
      <c r="A411" s="129">
        <v>402</v>
      </c>
      <c r="B411" s="129" t="s">
        <v>14</v>
      </c>
      <c r="C411" s="130">
        <v>1795</v>
      </c>
      <c r="D411" s="130">
        <v>65</v>
      </c>
      <c r="E411" s="130" t="s">
        <v>1490</v>
      </c>
      <c r="F411" s="130">
        <v>1</v>
      </c>
      <c r="G411" s="130">
        <v>17</v>
      </c>
      <c r="H411" s="130"/>
      <c r="I411" s="130">
        <v>51</v>
      </c>
      <c r="J411" s="130">
        <f t="shared" si="39"/>
        <v>6851</v>
      </c>
      <c r="K411" s="130">
        <v>180</v>
      </c>
      <c r="L411" s="130">
        <f t="shared" si="40"/>
        <v>1233180</v>
      </c>
      <c r="M411" s="130">
        <v>1</v>
      </c>
      <c r="N411" s="130"/>
      <c r="O411" s="130"/>
      <c r="P411" s="130"/>
      <c r="Q411" s="130"/>
      <c r="R411" s="130"/>
      <c r="S411" s="130"/>
      <c r="T411" s="130">
        <f t="shared" si="41"/>
        <v>0</v>
      </c>
      <c r="U411" s="130"/>
      <c r="V411" s="130"/>
      <c r="W411" s="130">
        <f t="shared" si="42"/>
        <v>0</v>
      </c>
      <c r="X411" s="130">
        <f t="shared" si="43"/>
        <v>1233180</v>
      </c>
      <c r="Y411" s="130">
        <v>0</v>
      </c>
      <c r="Z411" s="130">
        <v>50</v>
      </c>
      <c r="AA411" s="130">
        <v>0</v>
      </c>
      <c r="AB411" s="130">
        <v>0</v>
      </c>
    </row>
    <row r="412" spans="1:28" s="127" customFormat="1" ht="27" customHeight="1" x14ac:dyDescent="0.3">
      <c r="A412" s="129">
        <v>403</v>
      </c>
      <c r="B412" s="129" t="s">
        <v>14</v>
      </c>
      <c r="C412" s="130">
        <v>4613</v>
      </c>
      <c r="D412" s="130">
        <v>81</v>
      </c>
      <c r="E412" s="130" t="s">
        <v>1490</v>
      </c>
      <c r="F412" s="130">
        <v>1</v>
      </c>
      <c r="G412" s="130">
        <v>8</v>
      </c>
      <c r="H412" s="130"/>
      <c r="I412" s="130">
        <v>1</v>
      </c>
      <c r="J412" s="130">
        <f t="shared" si="39"/>
        <v>3201</v>
      </c>
      <c r="K412" s="130">
        <v>130</v>
      </c>
      <c r="L412" s="130">
        <f t="shared" si="40"/>
        <v>416130</v>
      </c>
      <c r="M412" s="130">
        <v>1</v>
      </c>
      <c r="N412" s="130"/>
      <c r="O412" s="130"/>
      <c r="P412" s="130"/>
      <c r="Q412" s="130"/>
      <c r="R412" s="130"/>
      <c r="S412" s="130"/>
      <c r="T412" s="130">
        <f t="shared" si="41"/>
        <v>0</v>
      </c>
      <c r="U412" s="130"/>
      <c r="V412" s="130"/>
      <c r="W412" s="130">
        <f t="shared" si="42"/>
        <v>0</v>
      </c>
      <c r="X412" s="130">
        <f t="shared" si="43"/>
        <v>416130</v>
      </c>
      <c r="Y412" s="130">
        <v>0</v>
      </c>
      <c r="Z412" s="130">
        <v>50</v>
      </c>
      <c r="AA412" s="130">
        <v>0</v>
      </c>
      <c r="AB412" s="130">
        <v>0</v>
      </c>
    </row>
    <row r="413" spans="1:28" s="127" customFormat="1" ht="27" customHeight="1" x14ac:dyDescent="0.3">
      <c r="A413" s="129">
        <v>404</v>
      </c>
      <c r="B413" s="129" t="s">
        <v>14</v>
      </c>
      <c r="C413" s="130">
        <v>1788</v>
      </c>
      <c r="D413" s="130">
        <v>58</v>
      </c>
      <c r="E413" s="130" t="s">
        <v>1490</v>
      </c>
      <c r="F413" s="130">
        <v>1</v>
      </c>
      <c r="G413" s="130">
        <v>6</v>
      </c>
      <c r="H413" s="130">
        <v>1</v>
      </c>
      <c r="I413" s="130">
        <v>80</v>
      </c>
      <c r="J413" s="130">
        <f t="shared" si="39"/>
        <v>2580</v>
      </c>
      <c r="K413" s="130">
        <v>75</v>
      </c>
      <c r="L413" s="130">
        <f t="shared" si="40"/>
        <v>193500</v>
      </c>
      <c r="M413" s="130">
        <v>1</v>
      </c>
      <c r="N413" s="130"/>
      <c r="O413" s="130"/>
      <c r="P413" s="130"/>
      <c r="Q413" s="130"/>
      <c r="R413" s="130"/>
      <c r="S413" s="130"/>
      <c r="T413" s="130">
        <f t="shared" si="41"/>
        <v>0</v>
      </c>
      <c r="U413" s="130"/>
      <c r="V413" s="130"/>
      <c r="W413" s="130">
        <f t="shared" si="42"/>
        <v>0</v>
      </c>
      <c r="X413" s="130">
        <f t="shared" si="43"/>
        <v>193500</v>
      </c>
      <c r="Y413" s="130">
        <v>0</v>
      </c>
      <c r="Z413" s="130">
        <v>50</v>
      </c>
      <c r="AA413" s="130">
        <v>0</v>
      </c>
      <c r="AB413" s="130">
        <v>0</v>
      </c>
    </row>
    <row r="414" spans="1:28" s="127" customFormat="1" ht="27" customHeight="1" x14ac:dyDescent="0.3">
      <c r="A414" s="129">
        <v>405</v>
      </c>
      <c r="B414" s="129" t="s">
        <v>14</v>
      </c>
      <c r="C414" s="130">
        <v>246</v>
      </c>
      <c r="D414" s="130">
        <v>32</v>
      </c>
      <c r="E414" s="130" t="s">
        <v>1491</v>
      </c>
      <c r="F414" s="130">
        <v>2</v>
      </c>
      <c r="G414" s="130"/>
      <c r="H414" s="130">
        <v>1</v>
      </c>
      <c r="I414" s="130">
        <v>23</v>
      </c>
      <c r="J414" s="130">
        <f t="shared" si="39"/>
        <v>123</v>
      </c>
      <c r="K414" s="130">
        <v>430</v>
      </c>
      <c r="L414" s="130">
        <f t="shared" si="40"/>
        <v>52890</v>
      </c>
      <c r="M414" s="130">
        <v>2</v>
      </c>
      <c r="N414" s="130" t="s">
        <v>27</v>
      </c>
      <c r="O414" s="130" t="s">
        <v>16</v>
      </c>
      <c r="P414" s="130">
        <v>2</v>
      </c>
      <c r="Q414" s="130">
        <v>132</v>
      </c>
      <c r="R414" s="130"/>
      <c r="S414" s="130">
        <v>6400</v>
      </c>
      <c r="T414" s="130">
        <f t="shared" si="41"/>
        <v>844800</v>
      </c>
      <c r="U414" s="130">
        <v>20</v>
      </c>
      <c r="V414" s="130">
        <f>T414*93%</f>
        <v>785664</v>
      </c>
      <c r="W414" s="130">
        <f t="shared" si="42"/>
        <v>59136</v>
      </c>
      <c r="X414" s="130">
        <f t="shared" si="43"/>
        <v>112026</v>
      </c>
      <c r="Y414" s="130">
        <v>0</v>
      </c>
      <c r="Z414" s="130">
        <v>50</v>
      </c>
      <c r="AA414" s="130">
        <v>0</v>
      </c>
      <c r="AB414" s="130">
        <v>0</v>
      </c>
    </row>
    <row r="415" spans="1:28" s="127" customFormat="1" ht="27" customHeight="1" x14ac:dyDescent="0.3">
      <c r="A415" s="129">
        <v>406</v>
      </c>
      <c r="B415" s="129" t="s">
        <v>14</v>
      </c>
      <c r="C415" s="130">
        <v>1624</v>
      </c>
      <c r="D415" s="130">
        <v>355</v>
      </c>
      <c r="E415" s="130" t="s">
        <v>1491</v>
      </c>
      <c r="F415" s="130">
        <v>1</v>
      </c>
      <c r="G415" s="130">
        <v>8</v>
      </c>
      <c r="H415" s="130"/>
      <c r="I415" s="130"/>
      <c r="J415" s="130">
        <f t="shared" si="39"/>
        <v>3200</v>
      </c>
      <c r="K415" s="130">
        <v>75</v>
      </c>
      <c r="L415" s="130">
        <f t="shared" si="40"/>
        <v>240000</v>
      </c>
      <c r="M415" s="130">
        <v>1</v>
      </c>
      <c r="N415" s="130"/>
      <c r="O415" s="130"/>
      <c r="P415" s="130"/>
      <c r="Q415" s="130"/>
      <c r="R415" s="130"/>
      <c r="S415" s="130"/>
      <c r="T415" s="130">
        <f t="shared" si="41"/>
        <v>0</v>
      </c>
      <c r="U415" s="130"/>
      <c r="V415" s="130"/>
      <c r="W415" s="130">
        <f t="shared" si="42"/>
        <v>0</v>
      </c>
      <c r="X415" s="130">
        <f t="shared" si="43"/>
        <v>240000</v>
      </c>
      <c r="Y415" s="130">
        <v>0</v>
      </c>
      <c r="Z415" s="130">
        <v>50</v>
      </c>
      <c r="AA415" s="130">
        <v>0</v>
      </c>
      <c r="AB415" s="130">
        <v>0</v>
      </c>
    </row>
    <row r="416" spans="1:28" s="127" customFormat="1" ht="27" customHeight="1" x14ac:dyDescent="0.3">
      <c r="A416" s="129">
        <v>407</v>
      </c>
      <c r="B416" s="129" t="s">
        <v>14</v>
      </c>
      <c r="C416" s="130">
        <v>1591</v>
      </c>
      <c r="D416" s="130">
        <v>468</v>
      </c>
      <c r="E416" s="130" t="s">
        <v>1492</v>
      </c>
      <c r="F416" s="130">
        <v>2</v>
      </c>
      <c r="G416" s="130">
        <v>4</v>
      </c>
      <c r="H416" s="130"/>
      <c r="I416" s="130">
        <v>72</v>
      </c>
      <c r="J416" s="130">
        <f t="shared" ref="J416:J461" si="44">G416*400+H416*100+I416</f>
        <v>1672</v>
      </c>
      <c r="K416" s="130">
        <v>130</v>
      </c>
      <c r="L416" s="130">
        <f t="shared" ref="L416:L461" si="45">J416*K416</f>
        <v>217360</v>
      </c>
      <c r="M416" s="130">
        <v>2</v>
      </c>
      <c r="N416" s="130" t="s">
        <v>27</v>
      </c>
      <c r="O416" s="130" t="s">
        <v>16</v>
      </c>
      <c r="P416" s="130">
        <v>2</v>
      </c>
      <c r="Q416" s="130">
        <v>96</v>
      </c>
      <c r="R416" s="130"/>
      <c r="S416" s="130">
        <v>6400</v>
      </c>
      <c r="T416" s="130">
        <f t="shared" si="41"/>
        <v>614400</v>
      </c>
      <c r="U416" s="130">
        <v>10</v>
      </c>
      <c r="V416" s="130">
        <f>T416*30%</f>
        <v>184320</v>
      </c>
      <c r="W416" s="130">
        <f t="shared" si="42"/>
        <v>430080</v>
      </c>
      <c r="X416" s="130">
        <f t="shared" si="43"/>
        <v>647440</v>
      </c>
      <c r="Y416" s="130">
        <v>0</v>
      </c>
      <c r="Z416" s="130">
        <v>50</v>
      </c>
      <c r="AA416" s="130">
        <v>0</v>
      </c>
      <c r="AB416" s="130">
        <v>0</v>
      </c>
    </row>
    <row r="417" spans="1:28" s="127" customFormat="1" ht="27" customHeight="1" x14ac:dyDescent="0.3">
      <c r="A417" s="129">
        <v>408</v>
      </c>
      <c r="B417" s="129" t="s">
        <v>14</v>
      </c>
      <c r="C417" s="130">
        <v>237</v>
      </c>
      <c r="D417" s="130">
        <v>22</v>
      </c>
      <c r="E417" s="130" t="s">
        <v>1493</v>
      </c>
      <c r="F417" s="130">
        <v>2</v>
      </c>
      <c r="G417" s="130"/>
      <c r="H417" s="130"/>
      <c r="I417" s="130">
        <v>49</v>
      </c>
      <c r="J417" s="130">
        <f t="shared" si="44"/>
        <v>49</v>
      </c>
      <c r="K417" s="130">
        <v>430</v>
      </c>
      <c r="L417" s="130">
        <f t="shared" si="45"/>
        <v>21070</v>
      </c>
      <c r="M417" s="130">
        <v>2</v>
      </c>
      <c r="N417" s="130" t="s">
        <v>27</v>
      </c>
      <c r="O417" s="130" t="s">
        <v>16</v>
      </c>
      <c r="P417" s="130">
        <v>2</v>
      </c>
      <c r="Q417" s="130">
        <v>172</v>
      </c>
      <c r="R417" s="130"/>
      <c r="S417" s="130">
        <v>6400</v>
      </c>
      <c r="T417" s="130">
        <f t="shared" ref="T417:T461" si="46">Q417*S417</f>
        <v>1100800</v>
      </c>
      <c r="U417" s="130">
        <v>30</v>
      </c>
      <c r="V417" s="130">
        <f>T417*85%</f>
        <v>935680</v>
      </c>
      <c r="W417" s="130">
        <f t="shared" ref="W417:W461" si="47">T417-V417</f>
        <v>165120</v>
      </c>
      <c r="X417" s="130">
        <f t="shared" ref="X417:X461" si="48">L417+W417</f>
        <v>186190</v>
      </c>
      <c r="Y417" s="130">
        <v>0</v>
      </c>
      <c r="Z417" s="130">
        <v>50</v>
      </c>
      <c r="AA417" s="130">
        <v>0</v>
      </c>
      <c r="AB417" s="130">
        <v>0</v>
      </c>
    </row>
    <row r="418" spans="1:28" s="127" customFormat="1" ht="27" customHeight="1" x14ac:dyDescent="0.3">
      <c r="A418" s="129">
        <v>409</v>
      </c>
      <c r="B418" s="129" t="s">
        <v>14</v>
      </c>
      <c r="C418" s="130"/>
      <c r="D418" s="130">
        <v>68</v>
      </c>
      <c r="E418" s="130" t="s">
        <v>1493</v>
      </c>
      <c r="F418" s="130">
        <v>1</v>
      </c>
      <c r="G418" s="130"/>
      <c r="H418" s="130">
        <v>1</v>
      </c>
      <c r="I418" s="130">
        <v>2</v>
      </c>
      <c r="J418" s="130">
        <f t="shared" ref="J418" si="49">G418*400+H418*100+I418</f>
        <v>102</v>
      </c>
      <c r="K418" s="130">
        <v>430</v>
      </c>
      <c r="L418" s="130">
        <f t="shared" ref="L418" si="50">J418*K418</f>
        <v>43860</v>
      </c>
      <c r="M418" s="130">
        <v>1</v>
      </c>
      <c r="N418" s="130"/>
      <c r="O418" s="130"/>
      <c r="P418" s="130">
        <v>1</v>
      </c>
      <c r="Q418" s="130"/>
      <c r="R418" s="130"/>
      <c r="S418" s="130"/>
      <c r="T418" s="130">
        <f t="shared" ref="T418" si="51">Q418*S418</f>
        <v>0</v>
      </c>
      <c r="U418" s="130"/>
      <c r="V418" s="130">
        <f>T418*85%</f>
        <v>0</v>
      </c>
      <c r="W418" s="130">
        <f t="shared" si="47"/>
        <v>0</v>
      </c>
      <c r="X418" s="130">
        <f t="shared" si="48"/>
        <v>43860</v>
      </c>
      <c r="Y418" s="130">
        <v>0</v>
      </c>
      <c r="Z418" s="130">
        <v>50</v>
      </c>
      <c r="AA418" s="130">
        <v>0</v>
      </c>
      <c r="AB418" s="130">
        <v>0</v>
      </c>
    </row>
    <row r="419" spans="1:28" s="127" customFormat="1" ht="27" customHeight="1" x14ac:dyDescent="0.3">
      <c r="A419" s="129">
        <v>410</v>
      </c>
      <c r="B419" s="129" t="s">
        <v>14</v>
      </c>
      <c r="C419" s="130">
        <v>2993</v>
      </c>
      <c r="D419" s="130">
        <v>1</v>
      </c>
      <c r="E419" s="130" t="s">
        <v>1493</v>
      </c>
      <c r="F419" s="130">
        <v>1</v>
      </c>
      <c r="G419" s="130">
        <v>45</v>
      </c>
      <c r="H419" s="130">
        <v>1</v>
      </c>
      <c r="I419" s="130">
        <v>73</v>
      </c>
      <c r="J419" s="130">
        <f t="shared" si="44"/>
        <v>18173</v>
      </c>
      <c r="K419" s="130">
        <v>75</v>
      </c>
      <c r="L419" s="130">
        <f t="shared" si="45"/>
        <v>1362975</v>
      </c>
      <c r="M419" s="130">
        <v>1</v>
      </c>
      <c r="N419" s="130"/>
      <c r="O419" s="130"/>
      <c r="P419" s="130"/>
      <c r="Q419" s="130"/>
      <c r="R419" s="130"/>
      <c r="S419" s="130"/>
      <c r="T419" s="130">
        <f t="shared" si="46"/>
        <v>0</v>
      </c>
      <c r="U419" s="130"/>
      <c r="V419" s="130"/>
      <c r="W419" s="130">
        <f t="shared" si="47"/>
        <v>0</v>
      </c>
      <c r="X419" s="130">
        <f t="shared" si="48"/>
        <v>1362975</v>
      </c>
      <c r="Y419" s="130">
        <v>0</v>
      </c>
      <c r="Z419" s="130">
        <v>50</v>
      </c>
      <c r="AA419" s="130">
        <v>0</v>
      </c>
      <c r="AB419" s="130">
        <v>0</v>
      </c>
    </row>
    <row r="420" spans="1:28" s="127" customFormat="1" ht="27" customHeight="1" x14ac:dyDescent="0.3">
      <c r="A420" s="129">
        <v>411</v>
      </c>
      <c r="B420" s="129" t="s">
        <v>14</v>
      </c>
      <c r="C420" s="130">
        <v>3741</v>
      </c>
      <c r="D420" s="130">
        <v>37</v>
      </c>
      <c r="E420" s="130" t="s">
        <v>1493</v>
      </c>
      <c r="F420" s="130">
        <v>1</v>
      </c>
      <c r="G420" s="130">
        <v>12</v>
      </c>
      <c r="H420" s="130"/>
      <c r="I420" s="130">
        <v>99</v>
      </c>
      <c r="J420" s="130">
        <f t="shared" si="44"/>
        <v>4899</v>
      </c>
      <c r="K420" s="130">
        <v>180</v>
      </c>
      <c r="L420" s="130">
        <f t="shared" si="45"/>
        <v>881820</v>
      </c>
      <c r="M420" s="130">
        <v>1</v>
      </c>
      <c r="N420" s="130"/>
      <c r="O420" s="130"/>
      <c r="P420" s="130"/>
      <c r="Q420" s="130"/>
      <c r="R420" s="130"/>
      <c r="S420" s="130"/>
      <c r="T420" s="130">
        <f t="shared" si="46"/>
        <v>0</v>
      </c>
      <c r="U420" s="130"/>
      <c r="V420" s="130"/>
      <c r="W420" s="130">
        <f t="shared" si="47"/>
        <v>0</v>
      </c>
      <c r="X420" s="130">
        <f t="shared" si="48"/>
        <v>881820</v>
      </c>
      <c r="Y420" s="130">
        <v>0</v>
      </c>
      <c r="Z420" s="130">
        <v>50</v>
      </c>
      <c r="AA420" s="130">
        <v>0</v>
      </c>
      <c r="AB420" s="130">
        <v>0</v>
      </c>
    </row>
    <row r="421" spans="1:28" s="127" customFormat="1" ht="27" customHeight="1" x14ac:dyDescent="0.3">
      <c r="A421" s="129">
        <v>412</v>
      </c>
      <c r="B421" s="129" t="s">
        <v>14</v>
      </c>
      <c r="C421" s="130">
        <v>239</v>
      </c>
      <c r="D421" s="130">
        <v>24</v>
      </c>
      <c r="E421" s="130" t="s">
        <v>1494</v>
      </c>
      <c r="F421" s="130">
        <v>2</v>
      </c>
      <c r="G421" s="130"/>
      <c r="H421" s="130"/>
      <c r="I421" s="130">
        <v>51</v>
      </c>
      <c r="J421" s="130">
        <f t="shared" si="44"/>
        <v>51</v>
      </c>
      <c r="K421" s="130">
        <v>430</v>
      </c>
      <c r="L421" s="130">
        <f t="shared" si="45"/>
        <v>21930</v>
      </c>
      <c r="M421" s="130">
        <v>2</v>
      </c>
      <c r="N421" s="130" t="s">
        <v>27</v>
      </c>
      <c r="O421" s="130" t="s">
        <v>16</v>
      </c>
      <c r="P421" s="130">
        <v>2</v>
      </c>
      <c r="Q421" s="130">
        <v>196</v>
      </c>
      <c r="R421" s="130"/>
      <c r="S421" s="130">
        <v>6400</v>
      </c>
      <c r="T421" s="130">
        <f t="shared" si="46"/>
        <v>1254400</v>
      </c>
      <c r="U421" s="130">
        <v>30</v>
      </c>
      <c r="V421" s="130">
        <f>T421*85%</f>
        <v>1066240</v>
      </c>
      <c r="W421" s="130">
        <f t="shared" si="47"/>
        <v>188160</v>
      </c>
      <c r="X421" s="130">
        <f t="shared" si="48"/>
        <v>210090</v>
      </c>
      <c r="Y421" s="130">
        <v>0</v>
      </c>
      <c r="Z421" s="130">
        <v>50</v>
      </c>
      <c r="AA421" s="130">
        <v>0</v>
      </c>
      <c r="AB421" s="130">
        <v>0</v>
      </c>
    </row>
    <row r="422" spans="1:28" s="127" customFormat="1" ht="27" customHeight="1" x14ac:dyDescent="0.3">
      <c r="A422" s="129">
        <v>413</v>
      </c>
      <c r="B422" s="129" t="s">
        <v>14</v>
      </c>
      <c r="C422" s="130">
        <v>1585</v>
      </c>
      <c r="D422" s="130">
        <v>458</v>
      </c>
      <c r="E422" s="130" t="s">
        <v>1494</v>
      </c>
      <c r="F422" s="130">
        <v>1</v>
      </c>
      <c r="G422" s="130">
        <v>9</v>
      </c>
      <c r="H422" s="130">
        <v>2</v>
      </c>
      <c r="I422" s="130">
        <v>55</v>
      </c>
      <c r="J422" s="130">
        <f t="shared" si="44"/>
        <v>3855</v>
      </c>
      <c r="K422" s="130">
        <v>280</v>
      </c>
      <c r="L422" s="130">
        <f t="shared" si="45"/>
        <v>1079400</v>
      </c>
      <c r="M422" s="130">
        <v>1</v>
      </c>
      <c r="N422" s="130"/>
      <c r="O422" s="130"/>
      <c r="P422" s="130"/>
      <c r="Q422" s="130"/>
      <c r="R422" s="130"/>
      <c r="S422" s="130"/>
      <c r="T422" s="130">
        <f t="shared" si="46"/>
        <v>0</v>
      </c>
      <c r="U422" s="130"/>
      <c r="V422" s="130"/>
      <c r="W422" s="130">
        <f t="shared" si="47"/>
        <v>0</v>
      </c>
      <c r="X422" s="130">
        <f t="shared" si="48"/>
        <v>1079400</v>
      </c>
      <c r="Y422" s="130">
        <v>0</v>
      </c>
      <c r="Z422" s="130">
        <v>50</v>
      </c>
      <c r="AA422" s="130">
        <v>0</v>
      </c>
      <c r="AB422" s="130">
        <v>0</v>
      </c>
    </row>
    <row r="423" spans="1:28" s="127" customFormat="1" ht="27" customHeight="1" x14ac:dyDescent="0.3">
      <c r="A423" s="129">
        <v>414</v>
      </c>
      <c r="B423" s="129" t="s">
        <v>14</v>
      </c>
      <c r="C423" s="130">
        <v>1623</v>
      </c>
      <c r="D423" s="130">
        <v>354</v>
      </c>
      <c r="E423" s="130" t="s">
        <v>1494</v>
      </c>
      <c r="F423" s="130">
        <v>1</v>
      </c>
      <c r="G423" s="130">
        <v>12</v>
      </c>
      <c r="H423" s="130">
        <v>3</v>
      </c>
      <c r="I423" s="130">
        <v>39</v>
      </c>
      <c r="J423" s="130">
        <f t="shared" si="44"/>
        <v>5139</v>
      </c>
      <c r="K423" s="130">
        <v>75</v>
      </c>
      <c r="L423" s="130">
        <f t="shared" si="45"/>
        <v>385425</v>
      </c>
      <c r="M423" s="130">
        <v>1</v>
      </c>
      <c r="N423" s="130"/>
      <c r="O423" s="130"/>
      <c r="P423" s="130"/>
      <c r="Q423" s="130"/>
      <c r="R423" s="130"/>
      <c r="S423" s="130"/>
      <c r="T423" s="130">
        <f t="shared" si="46"/>
        <v>0</v>
      </c>
      <c r="U423" s="130"/>
      <c r="V423" s="130"/>
      <c r="W423" s="130">
        <f t="shared" si="47"/>
        <v>0</v>
      </c>
      <c r="X423" s="130">
        <f t="shared" si="48"/>
        <v>385425</v>
      </c>
      <c r="Y423" s="130">
        <v>0</v>
      </c>
      <c r="Z423" s="130">
        <v>50</v>
      </c>
      <c r="AA423" s="130">
        <v>0</v>
      </c>
      <c r="AB423" s="130">
        <v>0</v>
      </c>
    </row>
    <row r="424" spans="1:28" s="127" customFormat="1" ht="27" customHeight="1" x14ac:dyDescent="0.3">
      <c r="A424" s="129">
        <v>415</v>
      </c>
      <c r="B424" s="129" t="s">
        <v>14</v>
      </c>
      <c r="C424" s="130"/>
      <c r="D424" s="130">
        <v>456</v>
      </c>
      <c r="E424" s="130" t="s">
        <v>1494</v>
      </c>
      <c r="F424" s="130">
        <v>1</v>
      </c>
      <c r="G424" s="130">
        <v>3</v>
      </c>
      <c r="H424" s="130">
        <v>3</v>
      </c>
      <c r="I424" s="130"/>
      <c r="J424" s="130">
        <f t="shared" si="44"/>
        <v>1500</v>
      </c>
      <c r="K424" s="130">
        <v>280</v>
      </c>
      <c r="L424" s="130">
        <f t="shared" si="45"/>
        <v>420000</v>
      </c>
      <c r="M424" s="130">
        <v>1</v>
      </c>
      <c r="N424" s="130"/>
      <c r="O424" s="130"/>
      <c r="P424" s="130"/>
      <c r="Q424" s="130"/>
      <c r="R424" s="130"/>
      <c r="S424" s="130"/>
      <c r="T424" s="130">
        <f t="shared" si="46"/>
        <v>0</v>
      </c>
      <c r="U424" s="130"/>
      <c r="V424" s="130"/>
      <c r="W424" s="130">
        <f t="shared" si="47"/>
        <v>0</v>
      </c>
      <c r="X424" s="130">
        <f t="shared" si="48"/>
        <v>420000</v>
      </c>
      <c r="Y424" s="130">
        <v>0</v>
      </c>
      <c r="Z424" s="130">
        <v>50</v>
      </c>
      <c r="AA424" s="130">
        <v>0</v>
      </c>
      <c r="AB424" s="130">
        <v>0</v>
      </c>
    </row>
    <row r="425" spans="1:28" s="127" customFormat="1" ht="27" customHeight="1" x14ac:dyDescent="0.3">
      <c r="A425" s="129">
        <v>416</v>
      </c>
      <c r="B425" s="129" t="s">
        <v>14</v>
      </c>
      <c r="C425" s="130">
        <v>277</v>
      </c>
      <c r="D425" s="130">
        <v>65</v>
      </c>
      <c r="E425" s="130" t="s">
        <v>1494</v>
      </c>
      <c r="F425" s="130">
        <v>1</v>
      </c>
      <c r="G425" s="130"/>
      <c r="H425" s="130"/>
      <c r="I425" s="130">
        <v>75</v>
      </c>
      <c r="J425" s="130">
        <f t="shared" si="44"/>
        <v>75</v>
      </c>
      <c r="K425" s="130">
        <v>430</v>
      </c>
      <c r="L425" s="130">
        <f t="shared" si="45"/>
        <v>32250</v>
      </c>
      <c r="M425" s="130">
        <v>1</v>
      </c>
      <c r="N425" s="130"/>
      <c r="O425" s="130"/>
      <c r="P425" s="130"/>
      <c r="Q425" s="130"/>
      <c r="R425" s="130"/>
      <c r="S425" s="130"/>
      <c r="T425" s="130">
        <f t="shared" si="46"/>
        <v>0</v>
      </c>
      <c r="U425" s="130"/>
      <c r="V425" s="130"/>
      <c r="W425" s="130">
        <f t="shared" si="47"/>
        <v>0</v>
      </c>
      <c r="X425" s="130">
        <f t="shared" si="48"/>
        <v>32250</v>
      </c>
      <c r="Y425" s="130">
        <v>0</v>
      </c>
      <c r="Z425" s="130">
        <v>50</v>
      </c>
      <c r="AA425" s="130">
        <v>0</v>
      </c>
      <c r="AB425" s="130">
        <v>0</v>
      </c>
    </row>
    <row r="426" spans="1:28" s="127" customFormat="1" ht="27" customHeight="1" x14ac:dyDescent="0.3">
      <c r="A426" s="129">
        <v>417</v>
      </c>
      <c r="B426" s="129" t="s">
        <v>14</v>
      </c>
      <c r="C426" s="130">
        <v>287</v>
      </c>
      <c r="D426" s="130">
        <v>75</v>
      </c>
      <c r="E426" s="130" t="s">
        <v>1495</v>
      </c>
      <c r="F426" s="130">
        <v>2</v>
      </c>
      <c r="G426" s="130"/>
      <c r="H426" s="130">
        <v>1</v>
      </c>
      <c r="I426" s="130">
        <v>83</v>
      </c>
      <c r="J426" s="130">
        <f t="shared" si="44"/>
        <v>183</v>
      </c>
      <c r="K426" s="130">
        <v>430</v>
      </c>
      <c r="L426" s="130">
        <f t="shared" si="45"/>
        <v>78690</v>
      </c>
      <c r="M426" s="130">
        <v>2</v>
      </c>
      <c r="N426" s="130" t="s">
        <v>27</v>
      </c>
      <c r="O426" s="130" t="s">
        <v>16</v>
      </c>
      <c r="P426" s="130">
        <v>2</v>
      </c>
      <c r="Q426" s="130">
        <v>207</v>
      </c>
      <c r="R426" s="130"/>
      <c r="S426" s="130">
        <v>6400</v>
      </c>
      <c r="T426" s="130">
        <f t="shared" si="46"/>
        <v>1324800</v>
      </c>
      <c r="U426" s="130">
        <v>30</v>
      </c>
      <c r="V426" s="130">
        <f>T426*85%</f>
        <v>1126080</v>
      </c>
      <c r="W426" s="130">
        <f t="shared" si="47"/>
        <v>198720</v>
      </c>
      <c r="X426" s="130">
        <f t="shared" si="48"/>
        <v>277410</v>
      </c>
      <c r="Y426" s="130">
        <v>0</v>
      </c>
      <c r="Z426" s="130">
        <v>50</v>
      </c>
      <c r="AA426" s="130">
        <v>0</v>
      </c>
      <c r="AB426" s="130">
        <v>0</v>
      </c>
    </row>
    <row r="427" spans="1:28" s="127" customFormat="1" ht="27" customHeight="1" x14ac:dyDescent="0.3">
      <c r="A427" s="129">
        <v>418</v>
      </c>
      <c r="B427" s="129" t="s">
        <v>14</v>
      </c>
      <c r="C427" s="130">
        <v>5006</v>
      </c>
      <c r="D427" s="130">
        <v>124</v>
      </c>
      <c r="E427" s="130" t="s">
        <v>1495</v>
      </c>
      <c r="F427" s="130">
        <v>1</v>
      </c>
      <c r="G427" s="130">
        <v>2</v>
      </c>
      <c r="H427" s="130"/>
      <c r="I427" s="130">
        <v>74</v>
      </c>
      <c r="J427" s="130">
        <f t="shared" si="44"/>
        <v>874</v>
      </c>
      <c r="K427" s="130">
        <v>75</v>
      </c>
      <c r="L427" s="130">
        <f t="shared" si="45"/>
        <v>65550</v>
      </c>
      <c r="M427" s="130">
        <v>1</v>
      </c>
      <c r="N427" s="130"/>
      <c r="O427" s="130"/>
      <c r="P427" s="130"/>
      <c r="Q427" s="130"/>
      <c r="R427" s="130"/>
      <c r="S427" s="130"/>
      <c r="T427" s="130">
        <f t="shared" si="46"/>
        <v>0</v>
      </c>
      <c r="U427" s="130"/>
      <c r="V427" s="130"/>
      <c r="W427" s="130">
        <f t="shared" si="47"/>
        <v>0</v>
      </c>
      <c r="X427" s="130">
        <f t="shared" si="48"/>
        <v>65550</v>
      </c>
      <c r="Y427" s="130">
        <v>0</v>
      </c>
      <c r="Z427" s="130">
        <v>50</v>
      </c>
      <c r="AA427" s="130">
        <v>0</v>
      </c>
      <c r="AB427" s="130">
        <v>0</v>
      </c>
    </row>
    <row r="428" spans="1:28" s="127" customFormat="1" ht="27" customHeight="1" x14ac:dyDescent="0.3">
      <c r="A428" s="129">
        <v>419</v>
      </c>
      <c r="B428" s="129" t="s">
        <v>14</v>
      </c>
      <c r="C428" s="130">
        <v>1978</v>
      </c>
      <c r="D428" s="130">
        <v>50</v>
      </c>
      <c r="E428" s="130" t="s">
        <v>1495</v>
      </c>
      <c r="F428" s="130">
        <v>1</v>
      </c>
      <c r="G428" s="130">
        <v>17</v>
      </c>
      <c r="H428" s="130">
        <v>1</v>
      </c>
      <c r="I428" s="130">
        <v>30</v>
      </c>
      <c r="J428" s="130">
        <f t="shared" si="44"/>
        <v>6930</v>
      </c>
      <c r="K428" s="130">
        <v>75</v>
      </c>
      <c r="L428" s="130">
        <f t="shared" si="45"/>
        <v>519750</v>
      </c>
      <c r="M428" s="130">
        <v>1</v>
      </c>
      <c r="N428" s="130"/>
      <c r="O428" s="130"/>
      <c r="P428" s="130"/>
      <c r="Q428" s="130"/>
      <c r="R428" s="130"/>
      <c r="S428" s="130"/>
      <c r="T428" s="130">
        <f t="shared" si="46"/>
        <v>0</v>
      </c>
      <c r="U428" s="130"/>
      <c r="V428" s="130"/>
      <c r="W428" s="130">
        <f t="shared" si="47"/>
        <v>0</v>
      </c>
      <c r="X428" s="130">
        <f t="shared" si="48"/>
        <v>519750</v>
      </c>
      <c r="Y428" s="130">
        <v>0</v>
      </c>
      <c r="Z428" s="130">
        <v>50</v>
      </c>
      <c r="AA428" s="130">
        <v>0</v>
      </c>
      <c r="AB428" s="130">
        <v>0</v>
      </c>
    </row>
    <row r="429" spans="1:28" s="127" customFormat="1" ht="27" customHeight="1" x14ac:dyDescent="0.3">
      <c r="A429" s="129">
        <v>420</v>
      </c>
      <c r="B429" s="129" t="s">
        <v>14</v>
      </c>
      <c r="C429" s="130">
        <v>1784</v>
      </c>
      <c r="D429" s="130">
        <v>64</v>
      </c>
      <c r="E429" s="130" t="s">
        <v>1495</v>
      </c>
      <c r="F429" s="130">
        <v>1</v>
      </c>
      <c r="G429" s="130">
        <v>6</v>
      </c>
      <c r="H429" s="130">
        <v>3</v>
      </c>
      <c r="I429" s="130">
        <v>48</v>
      </c>
      <c r="J429" s="130">
        <f t="shared" si="44"/>
        <v>2748</v>
      </c>
      <c r="K429" s="130">
        <v>75</v>
      </c>
      <c r="L429" s="130">
        <f t="shared" si="45"/>
        <v>206100</v>
      </c>
      <c r="M429" s="130">
        <v>1</v>
      </c>
      <c r="N429" s="130"/>
      <c r="O429" s="130"/>
      <c r="P429" s="130"/>
      <c r="Q429" s="130"/>
      <c r="R429" s="130"/>
      <c r="S429" s="130"/>
      <c r="T429" s="130">
        <f t="shared" si="46"/>
        <v>0</v>
      </c>
      <c r="U429" s="130"/>
      <c r="V429" s="130"/>
      <c r="W429" s="130">
        <f t="shared" si="47"/>
        <v>0</v>
      </c>
      <c r="X429" s="130">
        <f t="shared" si="48"/>
        <v>206100</v>
      </c>
      <c r="Y429" s="130">
        <v>0</v>
      </c>
      <c r="Z429" s="130">
        <v>50</v>
      </c>
      <c r="AA429" s="130">
        <v>0</v>
      </c>
      <c r="AB429" s="130">
        <v>0</v>
      </c>
    </row>
    <row r="430" spans="1:28" s="127" customFormat="1" ht="27" customHeight="1" x14ac:dyDescent="0.3">
      <c r="A430" s="129">
        <v>421</v>
      </c>
      <c r="B430" s="129" t="s">
        <v>14</v>
      </c>
      <c r="C430" s="130">
        <v>4331</v>
      </c>
      <c r="D430" s="130">
        <v>160</v>
      </c>
      <c r="E430" s="130" t="s">
        <v>1496</v>
      </c>
      <c r="F430" s="130">
        <v>2</v>
      </c>
      <c r="G430" s="130"/>
      <c r="H430" s="130"/>
      <c r="I430" s="130">
        <v>88</v>
      </c>
      <c r="J430" s="130">
        <f t="shared" si="44"/>
        <v>88</v>
      </c>
      <c r="K430" s="130">
        <v>430</v>
      </c>
      <c r="L430" s="130">
        <f t="shared" si="45"/>
        <v>37840</v>
      </c>
      <c r="M430" s="130">
        <v>2</v>
      </c>
      <c r="N430" s="130" t="s">
        <v>27</v>
      </c>
      <c r="O430" s="130" t="s">
        <v>16</v>
      </c>
      <c r="P430" s="130">
        <v>2</v>
      </c>
      <c r="Q430" s="130">
        <v>96</v>
      </c>
      <c r="R430" s="130"/>
      <c r="S430" s="130">
        <v>6400</v>
      </c>
      <c r="T430" s="130">
        <f t="shared" si="46"/>
        <v>614400</v>
      </c>
      <c r="U430" s="130">
        <v>30</v>
      </c>
      <c r="V430" s="130">
        <f>T430*85%</f>
        <v>522240</v>
      </c>
      <c r="W430" s="130">
        <f t="shared" si="47"/>
        <v>92160</v>
      </c>
      <c r="X430" s="130">
        <f t="shared" si="48"/>
        <v>130000</v>
      </c>
      <c r="Y430" s="130">
        <v>0</v>
      </c>
      <c r="Z430" s="130">
        <v>50</v>
      </c>
      <c r="AA430" s="130">
        <v>0</v>
      </c>
      <c r="AB430" s="130">
        <v>0</v>
      </c>
    </row>
    <row r="431" spans="1:28" s="127" customFormat="1" ht="27" customHeight="1" x14ac:dyDescent="0.3">
      <c r="A431" s="129">
        <v>422</v>
      </c>
      <c r="B431" s="129" t="s">
        <v>14</v>
      </c>
      <c r="C431" s="130">
        <v>4537</v>
      </c>
      <c r="D431" s="130">
        <v>7</v>
      </c>
      <c r="E431" s="130" t="s">
        <v>1496</v>
      </c>
      <c r="F431" s="130">
        <v>1</v>
      </c>
      <c r="G431" s="130">
        <v>11</v>
      </c>
      <c r="H431" s="130">
        <v>2</v>
      </c>
      <c r="I431" s="130">
        <v>45</v>
      </c>
      <c r="J431" s="130">
        <f t="shared" si="44"/>
        <v>4645</v>
      </c>
      <c r="K431" s="130">
        <v>75</v>
      </c>
      <c r="L431" s="130">
        <f t="shared" si="45"/>
        <v>348375</v>
      </c>
      <c r="M431" s="130">
        <v>1</v>
      </c>
      <c r="N431" s="130"/>
      <c r="O431" s="130"/>
      <c r="P431" s="130"/>
      <c r="Q431" s="130"/>
      <c r="R431" s="130"/>
      <c r="S431" s="130"/>
      <c r="T431" s="130">
        <f t="shared" si="46"/>
        <v>0</v>
      </c>
      <c r="U431" s="130"/>
      <c r="V431" s="130"/>
      <c r="W431" s="130">
        <f t="shared" si="47"/>
        <v>0</v>
      </c>
      <c r="X431" s="130">
        <f t="shared" si="48"/>
        <v>348375</v>
      </c>
      <c r="Y431" s="130">
        <v>0</v>
      </c>
      <c r="Z431" s="130">
        <v>50</v>
      </c>
      <c r="AA431" s="130">
        <v>0</v>
      </c>
      <c r="AB431" s="130">
        <v>0</v>
      </c>
    </row>
    <row r="432" spans="1:28" s="127" customFormat="1" ht="27" customHeight="1" x14ac:dyDescent="0.3">
      <c r="A432" s="129">
        <v>423</v>
      </c>
      <c r="B432" s="129" t="s">
        <v>24</v>
      </c>
      <c r="C432" s="130"/>
      <c r="D432" s="130"/>
      <c r="E432" s="130" t="s">
        <v>1496</v>
      </c>
      <c r="F432" s="130">
        <v>1</v>
      </c>
      <c r="G432" s="130">
        <v>4</v>
      </c>
      <c r="H432" s="130"/>
      <c r="I432" s="130"/>
      <c r="J432" s="130">
        <f t="shared" si="44"/>
        <v>1600</v>
      </c>
      <c r="K432" s="130">
        <v>75</v>
      </c>
      <c r="L432" s="130">
        <f t="shared" si="45"/>
        <v>120000</v>
      </c>
      <c r="M432" s="130">
        <v>1</v>
      </c>
      <c r="N432" s="130"/>
      <c r="O432" s="130"/>
      <c r="P432" s="130"/>
      <c r="Q432" s="130"/>
      <c r="R432" s="130"/>
      <c r="S432" s="130"/>
      <c r="T432" s="130">
        <f t="shared" si="46"/>
        <v>0</v>
      </c>
      <c r="U432" s="130"/>
      <c r="V432" s="130"/>
      <c r="W432" s="130">
        <f t="shared" si="47"/>
        <v>0</v>
      </c>
      <c r="X432" s="130">
        <f t="shared" si="48"/>
        <v>120000</v>
      </c>
      <c r="Y432" s="130">
        <v>0</v>
      </c>
      <c r="Z432" s="130">
        <v>0</v>
      </c>
      <c r="AA432" s="130">
        <v>120000</v>
      </c>
      <c r="AB432" s="130">
        <v>0.01</v>
      </c>
    </row>
    <row r="433" spans="1:28" s="127" customFormat="1" ht="27" customHeight="1" x14ac:dyDescent="0.3">
      <c r="A433" s="129">
        <v>424</v>
      </c>
      <c r="B433" s="129" t="s">
        <v>14</v>
      </c>
      <c r="C433" s="130">
        <v>4538</v>
      </c>
      <c r="D433" s="130">
        <v>8</v>
      </c>
      <c r="E433" s="130" t="s">
        <v>1496</v>
      </c>
      <c r="F433" s="130">
        <v>1</v>
      </c>
      <c r="G433" s="130">
        <v>1</v>
      </c>
      <c r="H433" s="130"/>
      <c r="I433" s="130">
        <v>80</v>
      </c>
      <c r="J433" s="130">
        <f t="shared" si="44"/>
        <v>480</v>
      </c>
      <c r="K433" s="130">
        <v>75</v>
      </c>
      <c r="L433" s="130">
        <f t="shared" si="45"/>
        <v>36000</v>
      </c>
      <c r="M433" s="130">
        <v>1</v>
      </c>
      <c r="N433" s="130"/>
      <c r="O433" s="130"/>
      <c r="P433" s="130"/>
      <c r="Q433" s="130"/>
      <c r="R433" s="130"/>
      <c r="S433" s="130"/>
      <c r="T433" s="130">
        <f t="shared" si="46"/>
        <v>0</v>
      </c>
      <c r="U433" s="130"/>
      <c r="V433" s="130"/>
      <c r="W433" s="130">
        <f t="shared" si="47"/>
        <v>0</v>
      </c>
      <c r="X433" s="130">
        <f t="shared" si="48"/>
        <v>36000</v>
      </c>
      <c r="Y433" s="130">
        <v>0</v>
      </c>
      <c r="Z433" s="130">
        <v>50</v>
      </c>
      <c r="AA433" s="130">
        <v>0</v>
      </c>
      <c r="AB433" s="130">
        <v>0</v>
      </c>
    </row>
    <row r="434" spans="1:28" s="127" customFormat="1" ht="27" customHeight="1" x14ac:dyDescent="0.3">
      <c r="A434" s="129">
        <v>425</v>
      </c>
      <c r="B434" s="129" t="s">
        <v>14</v>
      </c>
      <c r="C434" s="130"/>
      <c r="D434" s="130">
        <v>101</v>
      </c>
      <c r="E434" s="130" t="s">
        <v>1497</v>
      </c>
      <c r="F434" s="130">
        <v>2</v>
      </c>
      <c r="G434" s="130"/>
      <c r="H434" s="130"/>
      <c r="I434" s="130">
        <v>47</v>
      </c>
      <c r="J434" s="130">
        <f t="shared" si="44"/>
        <v>47</v>
      </c>
      <c r="K434" s="130">
        <v>430</v>
      </c>
      <c r="L434" s="130">
        <f t="shared" si="45"/>
        <v>20210</v>
      </c>
      <c r="M434" s="130">
        <v>2</v>
      </c>
      <c r="N434" s="130" t="s">
        <v>27</v>
      </c>
      <c r="O434" s="130" t="s">
        <v>16</v>
      </c>
      <c r="P434" s="130">
        <v>2</v>
      </c>
      <c r="Q434" s="130">
        <v>209</v>
      </c>
      <c r="R434" s="130"/>
      <c r="S434" s="130">
        <v>6400</v>
      </c>
      <c r="T434" s="130">
        <f t="shared" si="46"/>
        <v>1337600</v>
      </c>
      <c r="U434" s="130">
        <v>30</v>
      </c>
      <c r="V434" s="130">
        <f>T434*85%</f>
        <v>1136960</v>
      </c>
      <c r="W434" s="130">
        <f t="shared" si="47"/>
        <v>200640</v>
      </c>
      <c r="X434" s="130">
        <f t="shared" si="48"/>
        <v>220850</v>
      </c>
      <c r="Y434" s="130">
        <v>0</v>
      </c>
      <c r="Z434" s="130">
        <v>50</v>
      </c>
      <c r="AA434" s="130">
        <v>0</v>
      </c>
      <c r="AB434" s="130">
        <v>0</v>
      </c>
    </row>
    <row r="435" spans="1:28" s="127" customFormat="1" ht="27" customHeight="1" x14ac:dyDescent="0.3">
      <c r="A435" s="129">
        <v>426</v>
      </c>
      <c r="B435" s="129" t="s">
        <v>24</v>
      </c>
      <c r="C435" s="130"/>
      <c r="D435" s="130"/>
      <c r="E435" s="130" t="s">
        <v>1497</v>
      </c>
      <c r="F435" s="130">
        <v>1</v>
      </c>
      <c r="G435" s="130">
        <v>15</v>
      </c>
      <c r="H435" s="130"/>
      <c r="I435" s="130"/>
      <c r="J435" s="130">
        <f t="shared" si="44"/>
        <v>6000</v>
      </c>
      <c r="K435" s="130">
        <v>75</v>
      </c>
      <c r="L435" s="130">
        <f t="shared" si="45"/>
        <v>450000</v>
      </c>
      <c r="M435" s="130">
        <v>1</v>
      </c>
      <c r="N435" s="130"/>
      <c r="O435" s="130"/>
      <c r="P435" s="130"/>
      <c r="Q435" s="130"/>
      <c r="R435" s="130"/>
      <c r="S435" s="130"/>
      <c r="T435" s="130">
        <f t="shared" si="46"/>
        <v>0</v>
      </c>
      <c r="U435" s="130"/>
      <c r="V435" s="130"/>
      <c r="W435" s="130">
        <f t="shared" si="47"/>
        <v>0</v>
      </c>
      <c r="X435" s="130">
        <f t="shared" si="48"/>
        <v>450000</v>
      </c>
      <c r="Y435" s="130">
        <v>0</v>
      </c>
      <c r="Z435" s="130">
        <v>0</v>
      </c>
      <c r="AA435" s="130">
        <v>450000</v>
      </c>
      <c r="AB435" s="130">
        <v>0.01</v>
      </c>
    </row>
    <row r="436" spans="1:28" s="127" customFormat="1" ht="27" customHeight="1" x14ac:dyDescent="0.3">
      <c r="A436" s="129">
        <v>427</v>
      </c>
      <c r="B436" s="129" t="s">
        <v>24</v>
      </c>
      <c r="C436" s="130"/>
      <c r="D436" s="130"/>
      <c r="E436" s="130" t="s">
        <v>1497</v>
      </c>
      <c r="F436" s="130">
        <v>1</v>
      </c>
      <c r="G436" s="130">
        <v>14</v>
      </c>
      <c r="H436" s="130"/>
      <c r="I436" s="130"/>
      <c r="J436" s="130">
        <f t="shared" si="44"/>
        <v>5600</v>
      </c>
      <c r="K436" s="130">
        <v>75</v>
      </c>
      <c r="L436" s="130">
        <f t="shared" si="45"/>
        <v>420000</v>
      </c>
      <c r="M436" s="130">
        <v>1</v>
      </c>
      <c r="N436" s="130"/>
      <c r="O436" s="130"/>
      <c r="P436" s="130"/>
      <c r="Q436" s="130"/>
      <c r="R436" s="130"/>
      <c r="S436" s="130"/>
      <c r="T436" s="130">
        <f t="shared" si="46"/>
        <v>0</v>
      </c>
      <c r="U436" s="130"/>
      <c r="V436" s="130"/>
      <c r="W436" s="130">
        <f t="shared" si="47"/>
        <v>0</v>
      </c>
      <c r="X436" s="130">
        <f t="shared" si="48"/>
        <v>420000</v>
      </c>
      <c r="Y436" s="130">
        <v>0</v>
      </c>
      <c r="Z436" s="130">
        <v>0</v>
      </c>
      <c r="AA436" s="130">
        <v>420000</v>
      </c>
      <c r="AB436" s="130">
        <v>0.01</v>
      </c>
    </row>
    <row r="437" spans="1:28" s="127" customFormat="1" ht="27" customHeight="1" x14ac:dyDescent="0.3">
      <c r="A437" s="129">
        <v>428</v>
      </c>
      <c r="B437" s="129" t="s">
        <v>14</v>
      </c>
      <c r="C437" s="130">
        <v>2034</v>
      </c>
      <c r="D437" s="130">
        <v>137</v>
      </c>
      <c r="E437" s="130" t="s">
        <v>1497</v>
      </c>
      <c r="F437" s="130">
        <v>1</v>
      </c>
      <c r="G437" s="130">
        <v>6</v>
      </c>
      <c r="H437" s="130"/>
      <c r="I437" s="130">
        <v>8</v>
      </c>
      <c r="J437" s="130">
        <f t="shared" si="44"/>
        <v>2408</v>
      </c>
      <c r="K437" s="130">
        <v>75</v>
      </c>
      <c r="L437" s="130">
        <f t="shared" si="45"/>
        <v>180600</v>
      </c>
      <c r="M437" s="130">
        <v>1</v>
      </c>
      <c r="N437" s="130"/>
      <c r="O437" s="130"/>
      <c r="P437" s="130"/>
      <c r="Q437" s="130"/>
      <c r="R437" s="130"/>
      <c r="S437" s="130"/>
      <c r="T437" s="130">
        <f t="shared" si="46"/>
        <v>0</v>
      </c>
      <c r="U437" s="130"/>
      <c r="V437" s="130"/>
      <c r="W437" s="130">
        <f t="shared" si="47"/>
        <v>0</v>
      </c>
      <c r="X437" s="130">
        <f t="shared" si="48"/>
        <v>180600</v>
      </c>
      <c r="Y437" s="130">
        <v>0</v>
      </c>
      <c r="Z437" s="130">
        <v>50</v>
      </c>
      <c r="AA437" s="130">
        <v>0</v>
      </c>
      <c r="AB437" s="130">
        <v>0</v>
      </c>
    </row>
    <row r="438" spans="1:28" s="127" customFormat="1" ht="27" customHeight="1" x14ac:dyDescent="0.3">
      <c r="A438" s="129">
        <v>429</v>
      </c>
      <c r="B438" s="129" t="s">
        <v>45</v>
      </c>
      <c r="C438" s="130">
        <v>1925</v>
      </c>
      <c r="D438" s="130">
        <v>122</v>
      </c>
      <c r="E438" s="130" t="s">
        <v>1497</v>
      </c>
      <c r="F438" s="130">
        <v>1</v>
      </c>
      <c r="G438" s="130">
        <v>14</v>
      </c>
      <c r="H438" s="130">
        <v>2</v>
      </c>
      <c r="I438" s="130">
        <v>90</v>
      </c>
      <c r="J438" s="130">
        <f t="shared" si="44"/>
        <v>5890</v>
      </c>
      <c r="K438" s="130">
        <v>75</v>
      </c>
      <c r="L438" s="130">
        <f t="shared" si="45"/>
        <v>441750</v>
      </c>
      <c r="M438" s="130">
        <v>1</v>
      </c>
      <c r="N438" s="130"/>
      <c r="O438" s="130"/>
      <c r="P438" s="130"/>
      <c r="Q438" s="130"/>
      <c r="R438" s="130"/>
      <c r="S438" s="130"/>
      <c r="T438" s="130">
        <f t="shared" si="46"/>
        <v>0</v>
      </c>
      <c r="U438" s="130"/>
      <c r="V438" s="130"/>
      <c r="W438" s="130">
        <f t="shared" si="47"/>
        <v>0</v>
      </c>
      <c r="X438" s="130">
        <f t="shared" si="48"/>
        <v>441750</v>
      </c>
      <c r="Y438" s="130">
        <v>0</v>
      </c>
      <c r="Z438" s="130">
        <v>0</v>
      </c>
      <c r="AA438" s="130">
        <v>441750</v>
      </c>
      <c r="AB438" s="130">
        <v>0.01</v>
      </c>
    </row>
    <row r="439" spans="1:28" s="127" customFormat="1" ht="27" customHeight="1" x14ac:dyDescent="0.3">
      <c r="A439" s="129">
        <v>430</v>
      </c>
      <c r="B439" s="129" t="s">
        <v>14</v>
      </c>
      <c r="C439" s="130"/>
      <c r="D439" s="130">
        <v>100</v>
      </c>
      <c r="E439" s="130" t="s">
        <v>1497</v>
      </c>
      <c r="F439" s="130">
        <v>1</v>
      </c>
      <c r="G439" s="130"/>
      <c r="H439" s="130"/>
      <c r="I439" s="130">
        <v>18</v>
      </c>
      <c r="J439" s="130">
        <f t="shared" si="44"/>
        <v>18</v>
      </c>
      <c r="K439" s="130">
        <v>75</v>
      </c>
      <c r="L439" s="130">
        <f t="shared" si="45"/>
        <v>1350</v>
      </c>
      <c r="M439" s="130">
        <v>1</v>
      </c>
      <c r="N439" s="130"/>
      <c r="O439" s="130"/>
      <c r="P439" s="130"/>
      <c r="Q439" s="130"/>
      <c r="R439" s="130"/>
      <c r="S439" s="130"/>
      <c r="T439" s="130">
        <f t="shared" si="46"/>
        <v>0</v>
      </c>
      <c r="U439" s="130"/>
      <c r="V439" s="130"/>
      <c r="W439" s="130">
        <f t="shared" si="47"/>
        <v>0</v>
      </c>
      <c r="X439" s="130">
        <f t="shared" si="48"/>
        <v>1350</v>
      </c>
      <c r="Y439" s="130">
        <v>0</v>
      </c>
      <c r="Z439" s="130">
        <v>50</v>
      </c>
      <c r="AA439" s="130">
        <v>0</v>
      </c>
      <c r="AB439" s="130">
        <v>0</v>
      </c>
    </row>
    <row r="440" spans="1:28" s="127" customFormat="1" ht="27" customHeight="1" x14ac:dyDescent="0.3">
      <c r="A440" s="129">
        <v>431</v>
      </c>
      <c r="B440" s="129" t="s">
        <v>14</v>
      </c>
      <c r="C440" s="130">
        <v>2811</v>
      </c>
      <c r="D440" s="130">
        <v>141</v>
      </c>
      <c r="E440" s="130" t="s">
        <v>1497</v>
      </c>
      <c r="F440" s="130">
        <v>1</v>
      </c>
      <c r="G440" s="130">
        <v>4</v>
      </c>
      <c r="H440" s="130">
        <v>1</v>
      </c>
      <c r="I440" s="130">
        <v>62</v>
      </c>
      <c r="J440" s="130">
        <f t="shared" si="44"/>
        <v>1762</v>
      </c>
      <c r="K440" s="130">
        <v>75</v>
      </c>
      <c r="L440" s="130">
        <f t="shared" si="45"/>
        <v>132150</v>
      </c>
      <c r="M440" s="130">
        <v>1</v>
      </c>
      <c r="N440" s="130"/>
      <c r="O440" s="130"/>
      <c r="P440" s="130"/>
      <c r="Q440" s="130"/>
      <c r="R440" s="130"/>
      <c r="S440" s="130"/>
      <c r="T440" s="130">
        <f t="shared" si="46"/>
        <v>0</v>
      </c>
      <c r="U440" s="130"/>
      <c r="V440" s="130"/>
      <c r="W440" s="130">
        <f t="shared" si="47"/>
        <v>0</v>
      </c>
      <c r="X440" s="130">
        <f t="shared" si="48"/>
        <v>132150</v>
      </c>
      <c r="Y440" s="130">
        <v>0</v>
      </c>
      <c r="Z440" s="130">
        <v>50</v>
      </c>
      <c r="AA440" s="130">
        <v>0</v>
      </c>
      <c r="AB440" s="130">
        <v>0</v>
      </c>
    </row>
    <row r="441" spans="1:28" s="127" customFormat="1" ht="27" customHeight="1" x14ac:dyDescent="0.3">
      <c r="A441" s="129">
        <v>432</v>
      </c>
      <c r="B441" s="129" t="s">
        <v>14</v>
      </c>
      <c r="C441" s="130">
        <v>2810</v>
      </c>
      <c r="D441" s="130">
        <v>140</v>
      </c>
      <c r="E441" s="130" t="s">
        <v>1497</v>
      </c>
      <c r="F441" s="130">
        <v>1</v>
      </c>
      <c r="G441" s="130">
        <v>2</v>
      </c>
      <c r="H441" s="130"/>
      <c r="I441" s="130">
        <v>56</v>
      </c>
      <c r="J441" s="130">
        <f t="shared" si="44"/>
        <v>856</v>
      </c>
      <c r="K441" s="130">
        <v>75</v>
      </c>
      <c r="L441" s="130">
        <f t="shared" si="45"/>
        <v>64200</v>
      </c>
      <c r="M441" s="130">
        <v>1</v>
      </c>
      <c r="N441" s="130"/>
      <c r="O441" s="130"/>
      <c r="P441" s="130"/>
      <c r="Q441" s="130"/>
      <c r="R441" s="130"/>
      <c r="S441" s="130"/>
      <c r="T441" s="130">
        <f t="shared" si="46"/>
        <v>0</v>
      </c>
      <c r="U441" s="130"/>
      <c r="V441" s="130"/>
      <c r="W441" s="130">
        <f t="shared" si="47"/>
        <v>0</v>
      </c>
      <c r="X441" s="130">
        <f t="shared" si="48"/>
        <v>64200</v>
      </c>
      <c r="Y441" s="130">
        <v>0</v>
      </c>
      <c r="Z441" s="130">
        <v>50</v>
      </c>
      <c r="AA441" s="130">
        <v>0</v>
      </c>
      <c r="AB441" s="130">
        <v>0</v>
      </c>
    </row>
    <row r="442" spans="1:28" s="127" customFormat="1" ht="27" customHeight="1" x14ac:dyDescent="0.3">
      <c r="A442" s="129">
        <v>433</v>
      </c>
      <c r="B442" s="129" t="s">
        <v>14</v>
      </c>
      <c r="C442" s="130">
        <v>4392</v>
      </c>
      <c r="D442" s="130">
        <v>169</v>
      </c>
      <c r="E442" s="130" t="s">
        <v>1498</v>
      </c>
      <c r="F442" s="130">
        <v>2</v>
      </c>
      <c r="G442" s="130"/>
      <c r="H442" s="130">
        <v>1</v>
      </c>
      <c r="I442" s="130">
        <v>46</v>
      </c>
      <c r="J442" s="130">
        <f t="shared" si="44"/>
        <v>146</v>
      </c>
      <c r="K442" s="130">
        <v>430</v>
      </c>
      <c r="L442" s="130">
        <f t="shared" si="45"/>
        <v>62780</v>
      </c>
      <c r="M442" s="130">
        <v>2</v>
      </c>
      <c r="N442" s="130" t="s">
        <v>27</v>
      </c>
      <c r="O442" s="130" t="s">
        <v>16</v>
      </c>
      <c r="P442" s="130">
        <v>2</v>
      </c>
      <c r="Q442" s="130">
        <v>206</v>
      </c>
      <c r="R442" s="130"/>
      <c r="S442" s="130">
        <v>6400</v>
      </c>
      <c r="T442" s="130">
        <f t="shared" si="46"/>
        <v>1318400</v>
      </c>
      <c r="U442" s="130">
        <v>30</v>
      </c>
      <c r="V442" s="130">
        <f>T442*85%</f>
        <v>1120640</v>
      </c>
      <c r="W442" s="130">
        <f t="shared" si="47"/>
        <v>197760</v>
      </c>
      <c r="X442" s="130">
        <f t="shared" si="48"/>
        <v>260540</v>
      </c>
      <c r="Y442" s="130">
        <v>0</v>
      </c>
      <c r="Z442" s="130">
        <v>50</v>
      </c>
      <c r="AA442" s="130">
        <v>0</v>
      </c>
      <c r="AB442" s="130">
        <v>0</v>
      </c>
    </row>
    <row r="443" spans="1:28" s="127" customFormat="1" ht="27" customHeight="1" x14ac:dyDescent="0.3">
      <c r="A443" s="129">
        <v>434</v>
      </c>
      <c r="B443" s="129" t="s">
        <v>14</v>
      </c>
      <c r="C443" s="130">
        <v>4816</v>
      </c>
      <c r="D443" s="130">
        <v>159</v>
      </c>
      <c r="E443" s="130" t="s">
        <v>1498</v>
      </c>
      <c r="F443" s="130">
        <v>1</v>
      </c>
      <c r="G443" s="130">
        <v>14</v>
      </c>
      <c r="H443" s="130"/>
      <c r="I443" s="130">
        <v>87</v>
      </c>
      <c r="J443" s="130">
        <f t="shared" si="44"/>
        <v>5687</v>
      </c>
      <c r="K443" s="130">
        <v>75</v>
      </c>
      <c r="L443" s="130">
        <f t="shared" si="45"/>
        <v>426525</v>
      </c>
      <c r="M443" s="130">
        <v>1</v>
      </c>
      <c r="N443" s="130"/>
      <c r="O443" s="130"/>
      <c r="P443" s="130"/>
      <c r="Q443" s="130"/>
      <c r="R443" s="130"/>
      <c r="S443" s="130"/>
      <c r="T443" s="130">
        <f t="shared" si="46"/>
        <v>0</v>
      </c>
      <c r="U443" s="130"/>
      <c r="V443" s="130"/>
      <c r="W443" s="130">
        <f t="shared" si="47"/>
        <v>0</v>
      </c>
      <c r="X443" s="130">
        <f t="shared" si="48"/>
        <v>426525</v>
      </c>
      <c r="Y443" s="130">
        <v>0</v>
      </c>
      <c r="Z443" s="130">
        <v>50</v>
      </c>
      <c r="AA443" s="130">
        <v>0</v>
      </c>
      <c r="AB443" s="130">
        <v>0</v>
      </c>
    </row>
    <row r="444" spans="1:28" s="127" customFormat="1" ht="27" customHeight="1" x14ac:dyDescent="0.3">
      <c r="A444" s="129">
        <v>435</v>
      </c>
      <c r="B444" s="129" t="s">
        <v>14</v>
      </c>
      <c r="C444" s="130">
        <v>229</v>
      </c>
      <c r="D444" s="130">
        <v>14</v>
      </c>
      <c r="E444" s="130" t="s">
        <v>1499</v>
      </c>
      <c r="F444" s="130">
        <v>2</v>
      </c>
      <c r="G444" s="130"/>
      <c r="H444" s="130"/>
      <c r="I444" s="130">
        <v>61</v>
      </c>
      <c r="J444" s="130">
        <f t="shared" si="44"/>
        <v>61</v>
      </c>
      <c r="K444" s="130">
        <v>75</v>
      </c>
      <c r="L444" s="130">
        <f t="shared" si="45"/>
        <v>4575</v>
      </c>
      <c r="M444" s="130">
        <v>2</v>
      </c>
      <c r="N444" s="130" t="s">
        <v>27</v>
      </c>
      <c r="O444" s="130" t="s">
        <v>16</v>
      </c>
      <c r="P444" s="130">
        <v>2</v>
      </c>
      <c r="Q444" s="130">
        <v>122</v>
      </c>
      <c r="R444" s="130"/>
      <c r="S444" s="130">
        <v>6400</v>
      </c>
      <c r="T444" s="130">
        <f t="shared" si="46"/>
        <v>780800</v>
      </c>
      <c r="U444" s="130">
        <v>40</v>
      </c>
      <c r="V444" s="130">
        <f>T444*85%</f>
        <v>663680</v>
      </c>
      <c r="W444" s="130">
        <f t="shared" si="47"/>
        <v>117120</v>
      </c>
      <c r="X444" s="130">
        <f t="shared" si="48"/>
        <v>121695</v>
      </c>
      <c r="Y444" s="130">
        <v>0</v>
      </c>
      <c r="Z444" s="130">
        <v>50</v>
      </c>
      <c r="AA444" s="130">
        <v>0</v>
      </c>
      <c r="AB444" s="130">
        <v>0</v>
      </c>
    </row>
    <row r="445" spans="1:28" s="127" customFormat="1" ht="27" customHeight="1" x14ac:dyDescent="0.3">
      <c r="A445" s="129">
        <v>436</v>
      </c>
      <c r="B445" s="129" t="s">
        <v>338</v>
      </c>
      <c r="C445" s="130"/>
      <c r="D445" s="130"/>
      <c r="E445" s="130" t="s">
        <v>1499</v>
      </c>
      <c r="F445" s="130">
        <v>1</v>
      </c>
      <c r="G445" s="130">
        <v>5</v>
      </c>
      <c r="H445" s="130">
        <v>1</v>
      </c>
      <c r="I445" s="130"/>
      <c r="J445" s="130">
        <f t="shared" si="44"/>
        <v>2100</v>
      </c>
      <c r="K445" s="130">
        <v>75</v>
      </c>
      <c r="L445" s="130">
        <f t="shared" si="45"/>
        <v>157500</v>
      </c>
      <c r="M445" s="130">
        <v>1</v>
      </c>
      <c r="N445" s="130"/>
      <c r="O445" s="130"/>
      <c r="P445" s="130"/>
      <c r="Q445" s="130"/>
      <c r="R445" s="130"/>
      <c r="S445" s="130"/>
      <c r="T445" s="130">
        <f t="shared" si="46"/>
        <v>0</v>
      </c>
      <c r="U445" s="130"/>
      <c r="V445" s="130"/>
      <c r="W445" s="130">
        <f t="shared" si="47"/>
        <v>0</v>
      </c>
      <c r="X445" s="130">
        <f t="shared" si="48"/>
        <v>157500</v>
      </c>
      <c r="Y445" s="130">
        <v>0</v>
      </c>
      <c r="Z445" s="130">
        <v>0</v>
      </c>
      <c r="AA445" s="130">
        <v>157500</v>
      </c>
      <c r="AB445" s="130">
        <v>0.01</v>
      </c>
    </row>
    <row r="446" spans="1:28" s="127" customFormat="1" ht="27" customHeight="1" x14ac:dyDescent="0.3">
      <c r="A446" s="129">
        <v>437</v>
      </c>
      <c r="B446" s="129" t="s">
        <v>14</v>
      </c>
      <c r="C446" s="130"/>
      <c r="D446" s="130"/>
      <c r="E446" s="130" t="s">
        <v>1500</v>
      </c>
      <c r="F446" s="130">
        <v>2</v>
      </c>
      <c r="G446" s="130"/>
      <c r="H446" s="130"/>
      <c r="I446" s="130"/>
      <c r="J446" s="130">
        <f t="shared" si="44"/>
        <v>0</v>
      </c>
      <c r="K446" s="130"/>
      <c r="L446" s="130">
        <f t="shared" si="45"/>
        <v>0</v>
      </c>
      <c r="M446" s="130">
        <v>2</v>
      </c>
      <c r="N446" s="130" t="s">
        <v>27</v>
      </c>
      <c r="O446" s="130" t="s">
        <v>16</v>
      </c>
      <c r="P446" s="130">
        <v>2</v>
      </c>
      <c r="Q446" s="130">
        <v>222</v>
      </c>
      <c r="R446" s="130"/>
      <c r="S446" s="130">
        <v>6400</v>
      </c>
      <c r="T446" s="130">
        <f t="shared" si="46"/>
        <v>1420800</v>
      </c>
      <c r="U446" s="130">
        <v>20</v>
      </c>
      <c r="V446" s="130">
        <f>T446*93%</f>
        <v>1321344</v>
      </c>
      <c r="W446" s="130">
        <f t="shared" si="47"/>
        <v>99456</v>
      </c>
      <c r="X446" s="130">
        <f t="shared" si="48"/>
        <v>99456</v>
      </c>
      <c r="Y446" s="130">
        <v>0</v>
      </c>
      <c r="Z446" s="130">
        <v>50</v>
      </c>
      <c r="AA446" s="130">
        <v>0</v>
      </c>
      <c r="AB446" s="130">
        <v>0</v>
      </c>
    </row>
    <row r="447" spans="1:28" s="127" customFormat="1" ht="27" customHeight="1" x14ac:dyDescent="0.3">
      <c r="A447" s="129">
        <v>438</v>
      </c>
      <c r="B447" s="129" t="s">
        <v>14</v>
      </c>
      <c r="C447" s="130"/>
      <c r="D447" s="130"/>
      <c r="E447" s="130" t="s">
        <v>1501</v>
      </c>
      <c r="F447" s="130">
        <v>2</v>
      </c>
      <c r="G447" s="130"/>
      <c r="H447" s="130"/>
      <c r="I447" s="130"/>
      <c r="J447" s="130">
        <f t="shared" si="44"/>
        <v>0</v>
      </c>
      <c r="K447" s="130"/>
      <c r="L447" s="130">
        <f t="shared" si="45"/>
        <v>0</v>
      </c>
      <c r="M447" s="130">
        <v>2</v>
      </c>
      <c r="N447" s="130" t="s">
        <v>27</v>
      </c>
      <c r="O447" s="130" t="s">
        <v>16</v>
      </c>
      <c r="P447" s="130">
        <v>2</v>
      </c>
      <c r="Q447" s="130">
        <v>116</v>
      </c>
      <c r="R447" s="130"/>
      <c r="S447" s="130">
        <v>6400</v>
      </c>
      <c r="T447" s="130">
        <f t="shared" si="46"/>
        <v>742400</v>
      </c>
      <c r="U447" s="130">
        <v>30</v>
      </c>
      <c r="V447" s="130">
        <f>T447*85%</f>
        <v>631040</v>
      </c>
      <c r="W447" s="130">
        <f t="shared" si="47"/>
        <v>111360</v>
      </c>
      <c r="X447" s="130">
        <f t="shared" si="48"/>
        <v>111360</v>
      </c>
      <c r="Y447" s="130">
        <v>0</v>
      </c>
      <c r="Z447" s="130">
        <v>50</v>
      </c>
      <c r="AA447" s="130">
        <v>0</v>
      </c>
      <c r="AB447" s="130">
        <v>0</v>
      </c>
    </row>
    <row r="448" spans="1:28" s="127" customFormat="1" ht="27" customHeight="1" x14ac:dyDescent="0.3">
      <c r="A448" s="129">
        <v>439</v>
      </c>
      <c r="B448" s="129" t="s">
        <v>14</v>
      </c>
      <c r="C448" s="130">
        <v>4579</v>
      </c>
      <c r="D448" s="130">
        <v>13</v>
      </c>
      <c r="E448" s="130" t="s">
        <v>1501</v>
      </c>
      <c r="F448" s="130">
        <v>1</v>
      </c>
      <c r="G448" s="130">
        <v>11</v>
      </c>
      <c r="H448" s="130"/>
      <c r="I448" s="130"/>
      <c r="J448" s="130">
        <f t="shared" si="44"/>
        <v>4400</v>
      </c>
      <c r="K448" s="130">
        <v>75</v>
      </c>
      <c r="L448" s="130">
        <f t="shared" si="45"/>
        <v>330000</v>
      </c>
      <c r="M448" s="130">
        <v>1</v>
      </c>
      <c r="N448" s="130"/>
      <c r="O448" s="130"/>
      <c r="P448" s="130"/>
      <c r="Q448" s="130"/>
      <c r="R448" s="130"/>
      <c r="S448" s="130"/>
      <c r="T448" s="130">
        <f t="shared" si="46"/>
        <v>0</v>
      </c>
      <c r="U448" s="130"/>
      <c r="V448" s="130"/>
      <c r="W448" s="130">
        <f t="shared" si="47"/>
        <v>0</v>
      </c>
      <c r="X448" s="130">
        <f t="shared" si="48"/>
        <v>330000</v>
      </c>
      <c r="Y448" s="130">
        <v>0</v>
      </c>
      <c r="Z448" s="130">
        <v>50</v>
      </c>
      <c r="AA448" s="130">
        <v>0</v>
      </c>
      <c r="AB448" s="130">
        <v>0</v>
      </c>
    </row>
    <row r="449" spans="1:28" s="127" customFormat="1" ht="27" customHeight="1" x14ac:dyDescent="0.3">
      <c r="A449" s="129">
        <v>440</v>
      </c>
      <c r="B449" s="129" t="s">
        <v>14</v>
      </c>
      <c r="C449" s="130"/>
      <c r="D449" s="130">
        <v>15</v>
      </c>
      <c r="E449" s="130" t="s">
        <v>1502</v>
      </c>
      <c r="F449" s="130">
        <v>2</v>
      </c>
      <c r="G449" s="130"/>
      <c r="H449" s="130"/>
      <c r="I449" s="130">
        <v>93</v>
      </c>
      <c r="J449" s="130">
        <f t="shared" si="44"/>
        <v>93</v>
      </c>
      <c r="K449" s="130">
        <v>430</v>
      </c>
      <c r="L449" s="130">
        <f t="shared" si="45"/>
        <v>39990</v>
      </c>
      <c r="M449" s="130">
        <v>2</v>
      </c>
      <c r="N449" s="130" t="s">
        <v>27</v>
      </c>
      <c r="O449" s="130" t="s">
        <v>55</v>
      </c>
      <c r="P449" s="130">
        <v>2</v>
      </c>
      <c r="Q449" s="130">
        <v>72</v>
      </c>
      <c r="R449" s="130"/>
      <c r="S449" s="130">
        <v>6400</v>
      </c>
      <c r="T449" s="130">
        <f t="shared" si="46"/>
        <v>460800</v>
      </c>
      <c r="U449" s="130">
        <v>10</v>
      </c>
      <c r="V449" s="130">
        <f>T449*10%</f>
        <v>46080</v>
      </c>
      <c r="W449" s="130">
        <f t="shared" si="47"/>
        <v>414720</v>
      </c>
      <c r="X449" s="130">
        <f t="shared" si="48"/>
        <v>454710</v>
      </c>
      <c r="Y449" s="130">
        <v>0</v>
      </c>
      <c r="Z449" s="130">
        <v>50</v>
      </c>
      <c r="AA449" s="130">
        <v>0</v>
      </c>
      <c r="AB449" s="130">
        <v>0</v>
      </c>
    </row>
    <row r="450" spans="1:28" s="127" customFormat="1" ht="27" customHeight="1" x14ac:dyDescent="0.3">
      <c r="A450" s="129">
        <v>441</v>
      </c>
      <c r="B450" s="129" t="s">
        <v>14</v>
      </c>
      <c r="C450" s="130">
        <v>1633</v>
      </c>
      <c r="D450" s="130">
        <v>372</v>
      </c>
      <c r="E450" s="130" t="s">
        <v>1502</v>
      </c>
      <c r="F450" s="130">
        <v>1</v>
      </c>
      <c r="G450" s="130">
        <v>7</v>
      </c>
      <c r="H450" s="130">
        <v>2</v>
      </c>
      <c r="I450" s="130">
        <v>8</v>
      </c>
      <c r="J450" s="130">
        <f t="shared" si="44"/>
        <v>3008</v>
      </c>
      <c r="K450" s="130">
        <v>75</v>
      </c>
      <c r="L450" s="130">
        <f t="shared" si="45"/>
        <v>225600</v>
      </c>
      <c r="M450" s="130">
        <v>1</v>
      </c>
      <c r="N450" s="130"/>
      <c r="O450" s="130"/>
      <c r="P450" s="130"/>
      <c r="Q450" s="130"/>
      <c r="R450" s="130"/>
      <c r="S450" s="130"/>
      <c r="T450" s="130">
        <f t="shared" si="46"/>
        <v>0</v>
      </c>
      <c r="U450" s="130"/>
      <c r="V450" s="130"/>
      <c r="W450" s="130">
        <f t="shared" si="47"/>
        <v>0</v>
      </c>
      <c r="X450" s="130">
        <f t="shared" si="48"/>
        <v>225600</v>
      </c>
      <c r="Y450" s="130">
        <v>0</v>
      </c>
      <c r="Z450" s="130">
        <v>50</v>
      </c>
      <c r="AA450" s="130">
        <v>0</v>
      </c>
      <c r="AB450" s="130">
        <v>0</v>
      </c>
    </row>
    <row r="451" spans="1:28" s="127" customFormat="1" ht="27" customHeight="1" x14ac:dyDescent="0.3">
      <c r="A451" s="129">
        <v>442</v>
      </c>
      <c r="B451" s="129" t="s">
        <v>14</v>
      </c>
      <c r="C451" s="130">
        <v>4740</v>
      </c>
      <c r="D451" s="130">
        <v>110</v>
      </c>
      <c r="E451" s="130" t="s">
        <v>1502</v>
      </c>
      <c r="F451" s="130">
        <v>1</v>
      </c>
      <c r="G451" s="130">
        <v>5</v>
      </c>
      <c r="H451" s="130"/>
      <c r="I451" s="130"/>
      <c r="J451" s="130">
        <f t="shared" si="44"/>
        <v>2000</v>
      </c>
      <c r="K451" s="130">
        <v>75</v>
      </c>
      <c r="L451" s="130">
        <f t="shared" si="45"/>
        <v>150000</v>
      </c>
      <c r="M451" s="130">
        <v>1</v>
      </c>
      <c r="N451" s="130"/>
      <c r="O451" s="130"/>
      <c r="P451" s="130"/>
      <c r="Q451" s="130"/>
      <c r="R451" s="130"/>
      <c r="S451" s="130"/>
      <c r="T451" s="130">
        <f t="shared" si="46"/>
        <v>0</v>
      </c>
      <c r="U451" s="130"/>
      <c r="V451" s="130"/>
      <c r="W451" s="130">
        <f t="shared" si="47"/>
        <v>0</v>
      </c>
      <c r="X451" s="130">
        <f t="shared" si="48"/>
        <v>150000</v>
      </c>
      <c r="Y451" s="130">
        <v>0</v>
      </c>
      <c r="Z451" s="130">
        <v>50</v>
      </c>
      <c r="AA451" s="130">
        <v>0</v>
      </c>
      <c r="AB451" s="130">
        <v>0</v>
      </c>
    </row>
    <row r="452" spans="1:28" s="127" customFormat="1" ht="27" customHeight="1" x14ac:dyDescent="0.3">
      <c r="A452" s="129">
        <v>443</v>
      </c>
      <c r="B452" s="129" t="s">
        <v>14</v>
      </c>
      <c r="C452" s="130">
        <v>4985</v>
      </c>
      <c r="D452" s="130">
        <v>203</v>
      </c>
      <c r="E452" s="130" t="s">
        <v>1502</v>
      </c>
      <c r="F452" s="130">
        <v>1</v>
      </c>
      <c r="G452" s="130">
        <v>5</v>
      </c>
      <c r="H452" s="130"/>
      <c r="I452" s="130">
        <v>68</v>
      </c>
      <c r="J452" s="130">
        <f t="shared" si="44"/>
        <v>2068</v>
      </c>
      <c r="K452" s="130">
        <v>75</v>
      </c>
      <c r="L452" s="130">
        <f t="shared" si="45"/>
        <v>155100</v>
      </c>
      <c r="M452" s="130">
        <v>1</v>
      </c>
      <c r="N452" s="130"/>
      <c r="O452" s="130"/>
      <c r="P452" s="130"/>
      <c r="Q452" s="130"/>
      <c r="R452" s="130"/>
      <c r="S452" s="130"/>
      <c r="T452" s="130">
        <f t="shared" si="46"/>
        <v>0</v>
      </c>
      <c r="U452" s="130"/>
      <c r="V452" s="130"/>
      <c r="W452" s="130">
        <f t="shared" si="47"/>
        <v>0</v>
      </c>
      <c r="X452" s="130">
        <f t="shared" si="48"/>
        <v>155100</v>
      </c>
      <c r="Y452" s="130">
        <v>0</v>
      </c>
      <c r="Z452" s="130">
        <v>50</v>
      </c>
      <c r="AA452" s="130">
        <v>0</v>
      </c>
      <c r="AB452" s="130">
        <v>0</v>
      </c>
    </row>
    <row r="453" spans="1:28" s="127" customFormat="1" ht="27" customHeight="1" x14ac:dyDescent="0.3">
      <c r="A453" s="129">
        <v>444</v>
      </c>
      <c r="B453" s="129" t="s">
        <v>52</v>
      </c>
      <c r="C453" s="130"/>
      <c r="D453" s="130"/>
      <c r="E453" s="130" t="s">
        <v>1502</v>
      </c>
      <c r="F453" s="130">
        <v>1</v>
      </c>
      <c r="G453" s="130">
        <v>22</v>
      </c>
      <c r="H453" s="130">
        <v>3</v>
      </c>
      <c r="I453" s="130">
        <v>74</v>
      </c>
      <c r="J453" s="130">
        <f t="shared" si="44"/>
        <v>9174</v>
      </c>
      <c r="K453" s="130">
        <v>75</v>
      </c>
      <c r="L453" s="130">
        <f t="shared" si="45"/>
        <v>688050</v>
      </c>
      <c r="M453" s="130">
        <v>1</v>
      </c>
      <c r="N453" s="130"/>
      <c r="O453" s="130"/>
      <c r="P453" s="130"/>
      <c r="Q453" s="130"/>
      <c r="R453" s="130"/>
      <c r="S453" s="130"/>
      <c r="T453" s="130">
        <f t="shared" si="46"/>
        <v>0</v>
      </c>
      <c r="U453" s="130"/>
      <c r="V453" s="130"/>
      <c r="W453" s="130">
        <f t="shared" si="47"/>
        <v>0</v>
      </c>
      <c r="X453" s="130">
        <f t="shared" si="48"/>
        <v>688050</v>
      </c>
      <c r="Y453" s="130">
        <v>0</v>
      </c>
      <c r="Z453" s="130">
        <v>0</v>
      </c>
      <c r="AA453" s="130">
        <v>688050</v>
      </c>
      <c r="AB453" s="130">
        <v>0.01</v>
      </c>
    </row>
    <row r="454" spans="1:28" s="127" customFormat="1" ht="27" customHeight="1" x14ac:dyDescent="0.3">
      <c r="A454" s="129">
        <v>445</v>
      </c>
      <c r="B454" s="129" t="s">
        <v>14</v>
      </c>
      <c r="C454" s="130">
        <v>297</v>
      </c>
      <c r="D454" s="130">
        <v>86</v>
      </c>
      <c r="E454" s="130" t="s">
        <v>1503</v>
      </c>
      <c r="F454" s="130">
        <v>2</v>
      </c>
      <c r="G454" s="130"/>
      <c r="H454" s="130"/>
      <c r="I454" s="130">
        <v>54</v>
      </c>
      <c r="J454" s="130">
        <f t="shared" si="44"/>
        <v>54</v>
      </c>
      <c r="K454" s="130">
        <v>430</v>
      </c>
      <c r="L454" s="130">
        <f t="shared" si="45"/>
        <v>23220</v>
      </c>
      <c r="M454" s="130">
        <v>2</v>
      </c>
      <c r="N454" s="130" t="s">
        <v>27</v>
      </c>
      <c r="O454" s="130" t="s">
        <v>16</v>
      </c>
      <c r="P454" s="130">
        <v>2</v>
      </c>
      <c r="Q454" s="130">
        <v>96</v>
      </c>
      <c r="R454" s="130"/>
      <c r="S454" s="130">
        <v>6400</v>
      </c>
      <c r="T454" s="130">
        <f t="shared" si="46"/>
        <v>614400</v>
      </c>
      <c r="U454" s="130">
        <v>30</v>
      </c>
      <c r="V454" s="130">
        <f>T454*85%</f>
        <v>522240</v>
      </c>
      <c r="W454" s="130">
        <f t="shared" si="47"/>
        <v>92160</v>
      </c>
      <c r="X454" s="130">
        <f t="shared" si="48"/>
        <v>115380</v>
      </c>
      <c r="Y454" s="130">
        <v>0</v>
      </c>
      <c r="Z454" s="130">
        <v>50</v>
      </c>
      <c r="AA454" s="130">
        <v>0</v>
      </c>
      <c r="AB454" s="130">
        <v>0</v>
      </c>
    </row>
    <row r="455" spans="1:28" s="127" customFormat="1" ht="27" customHeight="1" x14ac:dyDescent="0.3">
      <c r="A455" s="129">
        <v>446</v>
      </c>
      <c r="B455" s="129" t="s">
        <v>14</v>
      </c>
      <c r="C455" s="130">
        <v>1629</v>
      </c>
      <c r="D455" s="130">
        <v>360</v>
      </c>
      <c r="E455" s="130" t="s">
        <v>1503</v>
      </c>
      <c r="F455" s="130">
        <v>1</v>
      </c>
      <c r="G455" s="130">
        <v>9</v>
      </c>
      <c r="H455" s="130">
        <v>1</v>
      </c>
      <c r="I455" s="130">
        <v>94</v>
      </c>
      <c r="J455" s="130">
        <f t="shared" si="44"/>
        <v>3794</v>
      </c>
      <c r="K455" s="130">
        <v>75</v>
      </c>
      <c r="L455" s="130">
        <f t="shared" si="45"/>
        <v>284550</v>
      </c>
      <c r="M455" s="130">
        <v>1</v>
      </c>
      <c r="N455" s="130"/>
      <c r="O455" s="130"/>
      <c r="P455" s="130"/>
      <c r="Q455" s="130"/>
      <c r="R455" s="130"/>
      <c r="S455" s="130"/>
      <c r="T455" s="130">
        <f t="shared" si="46"/>
        <v>0</v>
      </c>
      <c r="U455" s="130"/>
      <c r="V455" s="130"/>
      <c r="W455" s="130">
        <f t="shared" si="47"/>
        <v>0</v>
      </c>
      <c r="X455" s="130">
        <f t="shared" si="48"/>
        <v>284550</v>
      </c>
      <c r="Y455" s="130">
        <v>0</v>
      </c>
      <c r="Z455" s="130">
        <v>50</v>
      </c>
      <c r="AA455" s="130">
        <v>0</v>
      </c>
      <c r="AB455" s="130">
        <v>0</v>
      </c>
    </row>
    <row r="456" spans="1:28" s="127" customFormat="1" ht="27" customHeight="1" x14ac:dyDescent="0.3">
      <c r="A456" s="129">
        <v>447</v>
      </c>
      <c r="B456" s="129" t="s">
        <v>14</v>
      </c>
      <c r="C456" s="130"/>
      <c r="D456" s="130"/>
      <c r="E456" s="130" t="s">
        <v>1503</v>
      </c>
      <c r="F456" s="130">
        <v>1</v>
      </c>
      <c r="G456" s="130">
        <v>7</v>
      </c>
      <c r="H456" s="130"/>
      <c r="I456" s="130">
        <v>10</v>
      </c>
      <c r="J456" s="130">
        <f t="shared" si="44"/>
        <v>2810</v>
      </c>
      <c r="K456" s="130">
        <v>100</v>
      </c>
      <c r="L456" s="130">
        <f t="shared" si="45"/>
        <v>281000</v>
      </c>
      <c r="M456" s="130">
        <v>1</v>
      </c>
      <c r="N456" s="130"/>
      <c r="O456" s="130"/>
      <c r="P456" s="130"/>
      <c r="Q456" s="130"/>
      <c r="R456" s="130"/>
      <c r="S456" s="130"/>
      <c r="T456" s="130">
        <f t="shared" si="46"/>
        <v>0</v>
      </c>
      <c r="U456" s="130"/>
      <c r="V456" s="130"/>
      <c r="W456" s="130">
        <f t="shared" si="47"/>
        <v>0</v>
      </c>
      <c r="X456" s="130">
        <f t="shared" si="48"/>
        <v>281000</v>
      </c>
      <c r="Y456" s="130">
        <v>0</v>
      </c>
      <c r="Z456" s="130">
        <v>50</v>
      </c>
      <c r="AA456" s="130">
        <v>0</v>
      </c>
      <c r="AB456" s="130">
        <v>0</v>
      </c>
    </row>
    <row r="457" spans="1:28" s="127" customFormat="1" ht="27" customHeight="1" x14ac:dyDescent="0.3">
      <c r="A457" s="129">
        <v>448</v>
      </c>
      <c r="B457" s="129" t="s">
        <v>14</v>
      </c>
      <c r="C457" s="130">
        <v>1558</v>
      </c>
      <c r="D457" s="130">
        <v>420</v>
      </c>
      <c r="E457" s="130" t="s">
        <v>1503</v>
      </c>
      <c r="F457" s="130">
        <v>1</v>
      </c>
      <c r="G457" s="130">
        <v>21</v>
      </c>
      <c r="H457" s="130">
        <v>2</v>
      </c>
      <c r="I457" s="130">
        <v>24</v>
      </c>
      <c r="J457" s="130">
        <f t="shared" si="44"/>
        <v>8624</v>
      </c>
      <c r="K457" s="130">
        <v>75</v>
      </c>
      <c r="L457" s="130">
        <f t="shared" si="45"/>
        <v>646800</v>
      </c>
      <c r="M457" s="130">
        <v>1</v>
      </c>
      <c r="N457" s="130"/>
      <c r="O457" s="130"/>
      <c r="P457" s="130"/>
      <c r="Q457" s="130"/>
      <c r="R457" s="130"/>
      <c r="S457" s="130"/>
      <c r="T457" s="130">
        <f t="shared" si="46"/>
        <v>0</v>
      </c>
      <c r="U457" s="130"/>
      <c r="V457" s="130"/>
      <c r="W457" s="130">
        <f t="shared" si="47"/>
        <v>0</v>
      </c>
      <c r="X457" s="130">
        <f t="shared" si="48"/>
        <v>646800</v>
      </c>
      <c r="Y457" s="130">
        <v>0</v>
      </c>
      <c r="Z457" s="130">
        <v>50</v>
      </c>
      <c r="AA457" s="130">
        <v>0</v>
      </c>
      <c r="AB457" s="130">
        <v>0</v>
      </c>
    </row>
    <row r="458" spans="1:28" s="127" customFormat="1" ht="27" customHeight="1" x14ac:dyDescent="0.3">
      <c r="A458" s="129">
        <v>449</v>
      </c>
      <c r="B458" s="129" t="s">
        <v>14</v>
      </c>
      <c r="C458" s="130">
        <v>2638</v>
      </c>
      <c r="D458" s="130">
        <v>175</v>
      </c>
      <c r="E458" s="130" t="s">
        <v>1503</v>
      </c>
      <c r="F458" s="130">
        <v>1</v>
      </c>
      <c r="G458" s="130">
        <v>4</v>
      </c>
      <c r="H458" s="130">
        <v>3</v>
      </c>
      <c r="I458" s="130">
        <v>71</v>
      </c>
      <c r="J458" s="130">
        <f t="shared" si="44"/>
        <v>1971</v>
      </c>
      <c r="K458" s="130">
        <v>100</v>
      </c>
      <c r="L458" s="130">
        <f t="shared" si="45"/>
        <v>197100</v>
      </c>
      <c r="M458" s="130">
        <v>1</v>
      </c>
      <c r="N458" s="130"/>
      <c r="O458" s="130"/>
      <c r="P458" s="130"/>
      <c r="Q458" s="130"/>
      <c r="R458" s="130"/>
      <c r="S458" s="130"/>
      <c r="T458" s="130">
        <f t="shared" si="46"/>
        <v>0</v>
      </c>
      <c r="U458" s="130"/>
      <c r="V458" s="130"/>
      <c r="W458" s="130">
        <f t="shared" si="47"/>
        <v>0</v>
      </c>
      <c r="X458" s="130">
        <f t="shared" si="48"/>
        <v>197100</v>
      </c>
      <c r="Y458" s="130">
        <v>0</v>
      </c>
      <c r="Z458" s="130">
        <v>50</v>
      </c>
      <c r="AA458" s="130">
        <v>0</v>
      </c>
      <c r="AB458" s="130">
        <v>0</v>
      </c>
    </row>
    <row r="459" spans="1:28" s="127" customFormat="1" ht="27" customHeight="1" x14ac:dyDescent="0.3">
      <c r="A459" s="129">
        <v>450</v>
      </c>
      <c r="B459" s="129" t="s">
        <v>14</v>
      </c>
      <c r="C459" s="130">
        <v>4700</v>
      </c>
      <c r="D459" s="130">
        <v>174</v>
      </c>
      <c r="E459" s="130" t="s">
        <v>1504</v>
      </c>
      <c r="F459" s="130">
        <v>2</v>
      </c>
      <c r="G459" s="130"/>
      <c r="H459" s="130"/>
      <c r="I459" s="130">
        <v>62</v>
      </c>
      <c r="J459" s="130">
        <f t="shared" si="44"/>
        <v>62</v>
      </c>
      <c r="K459" s="130">
        <v>100</v>
      </c>
      <c r="L459" s="130">
        <f t="shared" si="45"/>
        <v>6200</v>
      </c>
      <c r="M459" s="130">
        <v>2</v>
      </c>
      <c r="N459" s="130" t="s">
        <v>27</v>
      </c>
      <c r="O459" s="130" t="s">
        <v>16</v>
      </c>
      <c r="P459" s="130">
        <v>2</v>
      </c>
      <c r="Q459" s="130">
        <v>123</v>
      </c>
      <c r="R459" s="130"/>
      <c r="S459" s="130">
        <v>6400</v>
      </c>
      <c r="T459" s="130">
        <f t="shared" si="46"/>
        <v>787200</v>
      </c>
      <c r="U459" s="130">
        <v>30</v>
      </c>
      <c r="V459" s="130">
        <f>T459*85%</f>
        <v>669120</v>
      </c>
      <c r="W459" s="130">
        <f t="shared" si="47"/>
        <v>118080</v>
      </c>
      <c r="X459" s="130">
        <f t="shared" si="48"/>
        <v>124280</v>
      </c>
      <c r="Y459" s="130">
        <v>0</v>
      </c>
      <c r="Z459" s="130">
        <v>50</v>
      </c>
      <c r="AA459" s="130">
        <v>0</v>
      </c>
      <c r="AB459" s="130">
        <v>0</v>
      </c>
    </row>
    <row r="460" spans="1:28" s="127" customFormat="1" ht="27" customHeight="1" x14ac:dyDescent="0.3">
      <c r="A460" s="129">
        <v>451</v>
      </c>
      <c r="B460" s="129" t="s">
        <v>14</v>
      </c>
      <c r="C460" s="130"/>
      <c r="D460" s="130"/>
      <c r="E460" s="130" t="s">
        <v>1505</v>
      </c>
      <c r="F460" s="130">
        <v>2</v>
      </c>
      <c r="G460" s="130"/>
      <c r="H460" s="130"/>
      <c r="I460" s="130"/>
      <c r="J460" s="130">
        <f t="shared" si="44"/>
        <v>0</v>
      </c>
      <c r="K460" s="130"/>
      <c r="L460" s="130">
        <f t="shared" si="45"/>
        <v>0</v>
      </c>
      <c r="M460" s="130">
        <v>2</v>
      </c>
      <c r="N460" s="130" t="s">
        <v>27</v>
      </c>
      <c r="O460" s="130" t="s">
        <v>55</v>
      </c>
      <c r="P460" s="130">
        <v>2</v>
      </c>
      <c r="Q460" s="130">
        <v>80</v>
      </c>
      <c r="R460" s="130"/>
      <c r="S460" s="130">
        <v>6400</v>
      </c>
      <c r="T460" s="130">
        <f t="shared" si="46"/>
        <v>512000</v>
      </c>
      <c r="U460" s="130">
        <v>20</v>
      </c>
      <c r="V460" s="130">
        <f>T460*30%</f>
        <v>153600</v>
      </c>
      <c r="W460" s="130">
        <f t="shared" si="47"/>
        <v>358400</v>
      </c>
      <c r="X460" s="130">
        <f t="shared" si="48"/>
        <v>358400</v>
      </c>
      <c r="Y460" s="130">
        <v>0</v>
      </c>
      <c r="Z460" s="130">
        <v>50</v>
      </c>
      <c r="AA460" s="130">
        <v>0</v>
      </c>
      <c r="AB460" s="130">
        <v>0</v>
      </c>
    </row>
    <row r="461" spans="1:28" s="127" customFormat="1" ht="27" customHeight="1" x14ac:dyDescent="0.3">
      <c r="A461" s="129">
        <v>452</v>
      </c>
      <c r="B461" s="129" t="s">
        <v>14</v>
      </c>
      <c r="C461" s="130">
        <v>5573</v>
      </c>
      <c r="D461" s="130">
        <v>64</v>
      </c>
      <c r="E461" s="130" t="s">
        <v>1532</v>
      </c>
      <c r="F461" s="130">
        <v>1</v>
      </c>
      <c r="G461" s="130">
        <v>3</v>
      </c>
      <c r="H461" s="130"/>
      <c r="I461" s="130"/>
      <c r="J461" s="130">
        <f t="shared" si="44"/>
        <v>1200</v>
      </c>
      <c r="K461" s="130">
        <v>150</v>
      </c>
      <c r="L461" s="130">
        <f t="shared" si="45"/>
        <v>180000</v>
      </c>
      <c r="M461" s="130">
        <v>1</v>
      </c>
      <c r="N461" s="130"/>
      <c r="O461" s="130"/>
      <c r="P461" s="130"/>
      <c r="Q461" s="130"/>
      <c r="R461" s="130"/>
      <c r="S461" s="130"/>
      <c r="T461" s="130">
        <f t="shared" si="46"/>
        <v>0</v>
      </c>
      <c r="U461" s="130"/>
      <c r="V461" s="130">
        <f t="shared" ref="V461" si="52">T461*30%</f>
        <v>0</v>
      </c>
      <c r="W461" s="130">
        <f t="shared" si="47"/>
        <v>0</v>
      </c>
      <c r="X461" s="130">
        <f t="shared" si="48"/>
        <v>180000</v>
      </c>
      <c r="Y461" s="130">
        <v>0</v>
      </c>
      <c r="Z461" s="130">
        <v>50</v>
      </c>
      <c r="AA461" s="130">
        <v>0</v>
      </c>
      <c r="AB461" s="130">
        <v>0</v>
      </c>
    </row>
    <row r="462" spans="1:28" s="127" customFormat="1" ht="27" customHeight="1" x14ac:dyDescent="0.3">
      <c r="A462" s="129">
        <v>453</v>
      </c>
      <c r="B462" s="129" t="s">
        <v>14</v>
      </c>
      <c r="C462" s="130">
        <v>224</v>
      </c>
      <c r="D462" s="130">
        <v>9</v>
      </c>
      <c r="E462" s="130" t="s">
        <v>1535</v>
      </c>
      <c r="F462" s="130">
        <v>2</v>
      </c>
      <c r="G462" s="130"/>
      <c r="H462" s="130">
        <v>1</v>
      </c>
      <c r="I462" s="130">
        <v>77</v>
      </c>
      <c r="J462" s="130">
        <f t="shared" ref="J462" si="53">G462*400+H462*100+I462</f>
        <v>177</v>
      </c>
      <c r="K462" s="130">
        <v>430</v>
      </c>
      <c r="L462" s="130">
        <f t="shared" ref="L462" si="54">J462*K462</f>
        <v>76110</v>
      </c>
      <c r="M462" s="130">
        <v>2</v>
      </c>
      <c r="N462" s="130" t="s">
        <v>27</v>
      </c>
      <c r="O462" s="130" t="s">
        <v>16</v>
      </c>
      <c r="P462" s="130">
        <v>2</v>
      </c>
      <c r="Q462" s="130">
        <v>120</v>
      </c>
      <c r="R462" s="130"/>
      <c r="S462" s="130">
        <v>6400</v>
      </c>
      <c r="T462" s="130">
        <f t="shared" ref="T462" si="55">Q462*S462</f>
        <v>768000</v>
      </c>
      <c r="U462" s="130">
        <v>21</v>
      </c>
      <c r="V462" s="130">
        <f t="shared" ref="V462" si="56">T462*30%</f>
        <v>230400</v>
      </c>
      <c r="W462" s="130">
        <f t="shared" ref="W462" si="57">T462-V462</f>
        <v>537600</v>
      </c>
      <c r="X462" s="130">
        <f t="shared" ref="X462" si="58">L462+W462</f>
        <v>613710</v>
      </c>
      <c r="Y462" s="130">
        <v>0</v>
      </c>
      <c r="Z462" s="130">
        <v>50</v>
      </c>
      <c r="AA462" s="130">
        <v>0</v>
      </c>
      <c r="AB462" s="130">
        <v>0</v>
      </c>
    </row>
    <row r="463" spans="1:28" s="127" customFormat="1" ht="27" customHeight="1" x14ac:dyDescent="0.3">
      <c r="A463" s="129">
        <v>454</v>
      </c>
      <c r="B463" s="129" t="s">
        <v>14</v>
      </c>
      <c r="C463" s="130">
        <v>3486</v>
      </c>
      <c r="D463" s="130">
        <v>63</v>
      </c>
      <c r="E463" s="130" t="s">
        <v>1535</v>
      </c>
      <c r="F463" s="130">
        <v>1</v>
      </c>
      <c r="G463" s="130">
        <v>7</v>
      </c>
      <c r="H463" s="130">
        <v>2</v>
      </c>
      <c r="I463" s="130">
        <v>17</v>
      </c>
      <c r="J463" s="130">
        <f t="shared" ref="J463" si="59">G463*400+H463*100+I463</f>
        <v>3017</v>
      </c>
      <c r="K463" s="130">
        <v>100</v>
      </c>
      <c r="L463" s="130">
        <f t="shared" ref="L463" si="60">J463*K463</f>
        <v>301700</v>
      </c>
      <c r="M463" s="130">
        <v>1</v>
      </c>
      <c r="N463" s="130"/>
      <c r="O463" s="130"/>
      <c r="P463" s="130"/>
      <c r="Q463" s="130"/>
      <c r="R463" s="130"/>
      <c r="S463" s="130"/>
      <c r="T463" s="130">
        <f t="shared" ref="T463" si="61">Q463*S463</f>
        <v>0</v>
      </c>
      <c r="U463" s="130"/>
      <c r="V463" s="130">
        <f t="shared" ref="V463" si="62">T463*30%</f>
        <v>0</v>
      </c>
      <c r="W463" s="130">
        <f t="shared" ref="W463" si="63">T463-V463</f>
        <v>0</v>
      </c>
      <c r="X463" s="130">
        <f t="shared" ref="X463" si="64">L463+W463</f>
        <v>301700</v>
      </c>
      <c r="Y463" s="130">
        <v>0</v>
      </c>
      <c r="Z463" s="130">
        <v>50</v>
      </c>
      <c r="AA463" s="130">
        <v>0</v>
      </c>
      <c r="AB463" s="130">
        <v>0</v>
      </c>
    </row>
    <row r="464" spans="1:28" s="127" customFormat="1" ht="27" customHeight="1" x14ac:dyDescent="0.3">
      <c r="A464" s="129">
        <v>455</v>
      </c>
      <c r="B464" s="129"/>
      <c r="C464" s="130"/>
      <c r="D464" s="130"/>
      <c r="E464" s="130" t="s">
        <v>1536</v>
      </c>
      <c r="F464" s="130">
        <v>2</v>
      </c>
      <c r="G464" s="130"/>
      <c r="H464" s="130"/>
      <c r="I464" s="130"/>
      <c r="J464" s="130">
        <f t="shared" ref="J464:J474" si="65">G464*400+H464*100+I464</f>
        <v>0</v>
      </c>
      <c r="K464" s="130"/>
      <c r="L464" s="130">
        <f t="shared" ref="L464:L474" si="66">J464*K464</f>
        <v>0</v>
      </c>
      <c r="M464" s="130">
        <v>2</v>
      </c>
      <c r="N464" s="130" t="s">
        <v>27</v>
      </c>
      <c r="O464" s="130" t="s">
        <v>16</v>
      </c>
      <c r="P464" s="130">
        <v>2</v>
      </c>
      <c r="Q464" s="130">
        <v>120</v>
      </c>
      <c r="R464" s="130"/>
      <c r="S464" s="130">
        <v>6400</v>
      </c>
      <c r="T464" s="130">
        <f t="shared" ref="T464:T473" si="67">Q464*S464</f>
        <v>768000</v>
      </c>
      <c r="U464" s="130">
        <v>21</v>
      </c>
      <c r="V464" s="130">
        <f>T464*85%</f>
        <v>652800</v>
      </c>
      <c r="W464" s="130">
        <f t="shared" ref="W464:W473" si="68">T464-V464</f>
        <v>115200</v>
      </c>
      <c r="X464" s="130">
        <f t="shared" ref="X464:X474" si="69">L464+W464</f>
        <v>115200</v>
      </c>
      <c r="Y464" s="130">
        <v>0</v>
      </c>
      <c r="Z464" s="130">
        <v>0</v>
      </c>
      <c r="AA464" s="130">
        <v>115200</v>
      </c>
      <c r="AB464" s="130">
        <v>0.02</v>
      </c>
    </row>
    <row r="465" spans="1:28" s="127" customFormat="1" ht="27" customHeight="1" x14ac:dyDescent="0.3">
      <c r="A465" s="129">
        <v>456</v>
      </c>
      <c r="B465" s="129" t="s">
        <v>14</v>
      </c>
      <c r="C465" s="130">
        <v>1557</v>
      </c>
      <c r="D465" s="130">
        <v>419</v>
      </c>
      <c r="E465" s="130" t="s">
        <v>1536</v>
      </c>
      <c r="F465" s="130">
        <v>1</v>
      </c>
      <c r="G465" s="130">
        <v>10</v>
      </c>
      <c r="H465" s="130">
        <v>3</v>
      </c>
      <c r="I465" s="130">
        <v>62</v>
      </c>
      <c r="J465" s="130">
        <f t="shared" si="65"/>
        <v>4362</v>
      </c>
      <c r="K465" s="130">
        <v>75</v>
      </c>
      <c r="L465" s="130">
        <f t="shared" si="66"/>
        <v>327150</v>
      </c>
      <c r="M465" s="130">
        <v>1</v>
      </c>
      <c r="N465" s="130"/>
      <c r="O465" s="130"/>
      <c r="P465" s="130"/>
      <c r="Q465" s="130"/>
      <c r="R465" s="130"/>
      <c r="S465" s="130"/>
      <c r="T465" s="130">
        <f t="shared" si="67"/>
        <v>0</v>
      </c>
      <c r="U465" s="130"/>
      <c r="V465" s="130">
        <f>T465*85%</f>
        <v>0</v>
      </c>
      <c r="W465" s="130">
        <f t="shared" si="68"/>
        <v>0</v>
      </c>
      <c r="X465" s="130">
        <f t="shared" si="69"/>
        <v>327150</v>
      </c>
      <c r="Y465" s="130">
        <v>0</v>
      </c>
      <c r="Z465" s="130">
        <v>50</v>
      </c>
      <c r="AA465" s="130">
        <v>0</v>
      </c>
      <c r="AB465" s="130">
        <v>0</v>
      </c>
    </row>
    <row r="466" spans="1:28" s="127" customFormat="1" ht="27" customHeight="1" x14ac:dyDescent="0.3">
      <c r="A466" s="129">
        <v>457</v>
      </c>
      <c r="B466" s="130" t="s">
        <v>14</v>
      </c>
      <c r="C466" s="130"/>
      <c r="D466" s="130"/>
      <c r="E466" s="130" t="s">
        <v>1539</v>
      </c>
      <c r="F466" s="130">
        <v>3</v>
      </c>
      <c r="G466" s="130"/>
      <c r="H466" s="130"/>
      <c r="I466" s="130">
        <v>68</v>
      </c>
      <c r="J466" s="130">
        <f t="shared" si="65"/>
        <v>68</v>
      </c>
      <c r="K466" s="130">
        <v>430</v>
      </c>
      <c r="L466" s="130">
        <f t="shared" si="66"/>
        <v>29240</v>
      </c>
      <c r="M466" s="130"/>
      <c r="N466" s="130" t="s">
        <v>27</v>
      </c>
      <c r="O466" s="130" t="s">
        <v>1540</v>
      </c>
      <c r="P466" s="130">
        <v>2</v>
      </c>
      <c r="Q466" s="130">
        <v>120</v>
      </c>
      <c r="R466" s="130"/>
      <c r="S466" s="130">
        <v>6400</v>
      </c>
      <c r="T466" s="130">
        <f t="shared" si="67"/>
        <v>768000</v>
      </c>
      <c r="U466" s="156">
        <v>21</v>
      </c>
      <c r="V466" s="130">
        <f t="shared" ref="V466:V467" si="70">T466*85%</f>
        <v>652800</v>
      </c>
      <c r="W466" s="130">
        <f t="shared" si="68"/>
        <v>115200</v>
      </c>
      <c r="X466" s="130">
        <f t="shared" si="69"/>
        <v>144440</v>
      </c>
      <c r="Y466" s="130">
        <v>0</v>
      </c>
      <c r="Z466" s="130">
        <v>0</v>
      </c>
      <c r="AA466" s="130">
        <v>127160</v>
      </c>
      <c r="AB466" s="130">
        <v>0.03</v>
      </c>
    </row>
    <row r="467" spans="1:28" s="127" customFormat="1" ht="27" customHeight="1" x14ac:dyDescent="0.3">
      <c r="A467" s="129">
        <v>458</v>
      </c>
      <c r="B467" s="130" t="s">
        <v>14</v>
      </c>
      <c r="C467" s="130"/>
      <c r="D467" s="130"/>
      <c r="E467" s="130" t="s">
        <v>1539</v>
      </c>
      <c r="F467" s="130">
        <v>3</v>
      </c>
      <c r="G467" s="39"/>
      <c r="H467" s="39">
        <v>1</v>
      </c>
      <c r="I467" s="39">
        <v>24</v>
      </c>
      <c r="J467" s="130">
        <f t="shared" si="65"/>
        <v>124</v>
      </c>
      <c r="K467" s="130">
        <v>100</v>
      </c>
      <c r="L467" s="130">
        <f t="shared" si="66"/>
        <v>12400</v>
      </c>
      <c r="M467" s="130"/>
      <c r="N467" s="39" t="s">
        <v>766</v>
      </c>
      <c r="O467" s="39" t="s">
        <v>55</v>
      </c>
      <c r="P467" s="39">
        <v>2</v>
      </c>
      <c r="Q467" s="39">
        <v>27</v>
      </c>
      <c r="R467" s="130"/>
      <c r="S467" s="39">
        <v>6400</v>
      </c>
      <c r="T467" s="130">
        <f t="shared" si="67"/>
        <v>172800</v>
      </c>
      <c r="U467" s="156">
        <v>21</v>
      </c>
      <c r="V467" s="130">
        <f t="shared" si="70"/>
        <v>146880</v>
      </c>
      <c r="W467" s="130">
        <f t="shared" si="68"/>
        <v>25920</v>
      </c>
      <c r="X467" s="130">
        <f t="shared" si="69"/>
        <v>38320</v>
      </c>
      <c r="Y467" s="130">
        <v>0</v>
      </c>
      <c r="Z467" s="130">
        <v>0</v>
      </c>
      <c r="AA467" s="130">
        <v>19592.8</v>
      </c>
      <c r="AB467" s="130">
        <v>0.03</v>
      </c>
    </row>
    <row r="468" spans="1:28" s="127" customFormat="1" ht="27" customHeight="1" x14ac:dyDescent="0.3">
      <c r="A468" s="129">
        <v>459</v>
      </c>
      <c r="B468" s="130" t="s">
        <v>14</v>
      </c>
      <c r="C468" s="130"/>
      <c r="D468" s="130"/>
      <c r="E468" s="130" t="s">
        <v>1539</v>
      </c>
      <c r="F468" s="130">
        <v>1</v>
      </c>
      <c r="G468" s="39">
        <v>6</v>
      </c>
      <c r="H468" s="39"/>
      <c r="I468" s="39">
        <v>55</v>
      </c>
      <c r="J468" s="130">
        <f t="shared" si="65"/>
        <v>2455</v>
      </c>
      <c r="K468" s="130">
        <v>75</v>
      </c>
      <c r="L468" s="130">
        <f t="shared" si="66"/>
        <v>184125</v>
      </c>
      <c r="M468" s="130"/>
      <c r="N468" s="130"/>
      <c r="O468" s="130"/>
      <c r="P468" s="130">
        <v>1</v>
      </c>
      <c r="Q468" s="130"/>
      <c r="R468" s="130"/>
      <c r="S468" s="130"/>
      <c r="T468" s="130">
        <f t="shared" si="67"/>
        <v>0</v>
      </c>
      <c r="U468" s="156">
        <f t="shared" ref="U468:U472" si="71">R468-T468</f>
        <v>0</v>
      </c>
      <c r="V468" s="130"/>
      <c r="W468" s="130">
        <f t="shared" si="68"/>
        <v>0</v>
      </c>
      <c r="X468" s="130">
        <f t="shared" si="69"/>
        <v>184125</v>
      </c>
      <c r="Y468" s="130">
        <v>0</v>
      </c>
      <c r="Z468" s="130">
        <v>50</v>
      </c>
      <c r="AA468" s="130">
        <v>0</v>
      </c>
      <c r="AB468" s="130">
        <v>0</v>
      </c>
    </row>
    <row r="469" spans="1:28" s="127" customFormat="1" ht="27" customHeight="1" x14ac:dyDescent="0.3">
      <c r="A469" s="129">
        <v>460</v>
      </c>
      <c r="B469" s="130" t="s">
        <v>14</v>
      </c>
      <c r="C469" s="130"/>
      <c r="D469" s="130"/>
      <c r="E469" s="130" t="s">
        <v>1539</v>
      </c>
      <c r="F469" s="130">
        <v>1</v>
      </c>
      <c r="G469" s="39">
        <v>12</v>
      </c>
      <c r="H469" s="39">
        <v>3</v>
      </c>
      <c r="I469" s="39">
        <v>2</v>
      </c>
      <c r="J469" s="130">
        <f t="shared" si="65"/>
        <v>5102</v>
      </c>
      <c r="K469" s="130">
        <v>75</v>
      </c>
      <c r="L469" s="130">
        <f t="shared" si="66"/>
        <v>382650</v>
      </c>
      <c r="M469" s="130"/>
      <c r="N469" s="130"/>
      <c r="O469" s="130"/>
      <c r="P469" s="130">
        <v>1</v>
      </c>
      <c r="Q469" s="130"/>
      <c r="R469" s="130"/>
      <c r="S469" s="130"/>
      <c r="T469" s="130">
        <f t="shared" si="67"/>
        <v>0</v>
      </c>
      <c r="U469" s="156">
        <f t="shared" si="71"/>
        <v>0</v>
      </c>
      <c r="V469" s="130"/>
      <c r="W469" s="130">
        <f t="shared" si="68"/>
        <v>0</v>
      </c>
      <c r="X469" s="130">
        <f t="shared" si="69"/>
        <v>382650</v>
      </c>
      <c r="Y469" s="130">
        <v>0</v>
      </c>
      <c r="Z469" s="130">
        <v>50</v>
      </c>
      <c r="AA469" s="130">
        <v>0</v>
      </c>
      <c r="AB469" s="130">
        <v>0</v>
      </c>
    </row>
    <row r="470" spans="1:28" s="127" customFormat="1" ht="27" customHeight="1" x14ac:dyDescent="0.3">
      <c r="A470" s="129">
        <v>461</v>
      </c>
      <c r="B470" s="130" t="s">
        <v>14</v>
      </c>
      <c r="C470" s="130"/>
      <c r="D470" s="130"/>
      <c r="E470" s="130" t="s">
        <v>1539</v>
      </c>
      <c r="F470" s="130">
        <v>1</v>
      </c>
      <c r="G470" s="39">
        <v>9</v>
      </c>
      <c r="H470" s="39"/>
      <c r="I470" s="39">
        <v>16</v>
      </c>
      <c r="J470" s="130">
        <f t="shared" si="65"/>
        <v>3616</v>
      </c>
      <c r="K470" s="130">
        <v>75</v>
      </c>
      <c r="L470" s="130">
        <f t="shared" si="66"/>
        <v>271200</v>
      </c>
      <c r="M470" s="130"/>
      <c r="N470" s="130"/>
      <c r="O470" s="130"/>
      <c r="P470" s="130">
        <v>1</v>
      </c>
      <c r="Q470" s="130"/>
      <c r="R470" s="130"/>
      <c r="S470" s="130"/>
      <c r="T470" s="130">
        <f t="shared" si="67"/>
        <v>0</v>
      </c>
      <c r="U470" s="156">
        <f t="shared" si="71"/>
        <v>0</v>
      </c>
      <c r="V470" s="130"/>
      <c r="W470" s="130">
        <f t="shared" si="68"/>
        <v>0</v>
      </c>
      <c r="X470" s="130">
        <f t="shared" si="69"/>
        <v>271200</v>
      </c>
      <c r="Y470" s="130">
        <v>0</v>
      </c>
      <c r="Z470" s="130">
        <v>50</v>
      </c>
      <c r="AA470" s="130">
        <v>0</v>
      </c>
      <c r="AB470" s="130">
        <v>0</v>
      </c>
    </row>
    <row r="471" spans="1:28" s="127" customFormat="1" ht="27" customHeight="1" x14ac:dyDescent="0.3">
      <c r="A471" s="129">
        <v>462</v>
      </c>
      <c r="B471" s="130" t="s">
        <v>14</v>
      </c>
      <c r="C471" s="130"/>
      <c r="D471" s="130"/>
      <c r="E471" s="130" t="s">
        <v>1539</v>
      </c>
      <c r="F471" s="130">
        <v>1</v>
      </c>
      <c r="G471" s="39">
        <v>6</v>
      </c>
      <c r="H471" s="39">
        <v>3</v>
      </c>
      <c r="I471" s="39">
        <v>65</v>
      </c>
      <c r="J471" s="130">
        <f t="shared" si="65"/>
        <v>2765</v>
      </c>
      <c r="K471" s="130">
        <v>200</v>
      </c>
      <c r="L471" s="130">
        <f t="shared" si="66"/>
        <v>553000</v>
      </c>
      <c r="M471" s="130"/>
      <c r="N471" s="130"/>
      <c r="O471" s="130"/>
      <c r="P471" s="130">
        <v>1</v>
      </c>
      <c r="Q471" s="130"/>
      <c r="R471" s="130"/>
      <c r="S471" s="130"/>
      <c r="T471" s="130">
        <f t="shared" si="67"/>
        <v>0</v>
      </c>
      <c r="U471" s="156">
        <f t="shared" si="71"/>
        <v>0</v>
      </c>
      <c r="V471" s="130"/>
      <c r="W471" s="130">
        <f t="shared" si="68"/>
        <v>0</v>
      </c>
      <c r="X471" s="130">
        <f t="shared" si="69"/>
        <v>553000</v>
      </c>
      <c r="Y471" s="130">
        <v>0</v>
      </c>
      <c r="Z471" s="130">
        <v>50</v>
      </c>
      <c r="AA471" s="130">
        <v>0</v>
      </c>
      <c r="AB471" s="130">
        <v>0</v>
      </c>
    </row>
    <row r="472" spans="1:28" s="127" customFormat="1" ht="27" customHeight="1" x14ac:dyDescent="0.3">
      <c r="A472" s="129">
        <v>463</v>
      </c>
      <c r="B472" s="130" t="s">
        <v>52</v>
      </c>
      <c r="C472" s="130">
        <v>1</v>
      </c>
      <c r="D472" s="130">
        <v>18</v>
      </c>
      <c r="E472" s="130" t="s">
        <v>1541</v>
      </c>
      <c r="F472" s="130"/>
      <c r="G472" s="130">
        <v>18</v>
      </c>
      <c r="H472" s="130"/>
      <c r="I472" s="130"/>
      <c r="J472" s="130">
        <f t="shared" si="65"/>
        <v>7200</v>
      </c>
      <c r="K472" s="130">
        <v>75</v>
      </c>
      <c r="L472" s="130">
        <f t="shared" si="66"/>
        <v>540000</v>
      </c>
      <c r="M472" s="130"/>
      <c r="N472" s="130"/>
      <c r="O472" s="130"/>
      <c r="P472" s="130">
        <v>1</v>
      </c>
      <c r="Q472" s="130"/>
      <c r="R472" s="130"/>
      <c r="S472" s="130"/>
      <c r="T472" s="130">
        <f t="shared" si="67"/>
        <v>0</v>
      </c>
      <c r="U472" s="156">
        <f t="shared" si="71"/>
        <v>0</v>
      </c>
      <c r="V472" s="130"/>
      <c r="W472" s="130">
        <f t="shared" si="68"/>
        <v>0</v>
      </c>
      <c r="X472" s="130">
        <f t="shared" si="69"/>
        <v>540000</v>
      </c>
      <c r="Y472" s="130">
        <v>0</v>
      </c>
      <c r="Z472" s="130">
        <v>0</v>
      </c>
      <c r="AA472" s="130">
        <v>540000</v>
      </c>
      <c r="AB472" s="130">
        <v>0.01</v>
      </c>
    </row>
    <row r="473" spans="1:28" s="127" customFormat="1" ht="27" customHeight="1" x14ac:dyDescent="0.3">
      <c r="A473" s="129">
        <v>464</v>
      </c>
      <c r="B473" s="130" t="s">
        <v>14</v>
      </c>
      <c r="C473" s="130"/>
      <c r="D473" s="130"/>
      <c r="E473" s="130" t="s">
        <v>1542</v>
      </c>
      <c r="F473" s="130">
        <v>2</v>
      </c>
      <c r="G473" s="39"/>
      <c r="H473" s="39"/>
      <c r="I473" s="39">
        <v>73</v>
      </c>
      <c r="J473" s="130">
        <f t="shared" si="65"/>
        <v>73</v>
      </c>
      <c r="K473" s="130">
        <v>400</v>
      </c>
      <c r="L473" s="130">
        <f t="shared" si="66"/>
        <v>29200</v>
      </c>
      <c r="M473" s="130"/>
      <c r="N473" s="130" t="s">
        <v>27</v>
      </c>
      <c r="O473" s="130" t="s">
        <v>1540</v>
      </c>
      <c r="P473" s="130">
        <v>2</v>
      </c>
      <c r="Q473" s="130">
        <v>120</v>
      </c>
      <c r="R473" s="130"/>
      <c r="S473" s="130">
        <v>6400</v>
      </c>
      <c r="T473" s="130">
        <f t="shared" si="67"/>
        <v>768000</v>
      </c>
      <c r="U473" s="156">
        <v>21</v>
      </c>
      <c r="V473" s="130">
        <f t="shared" ref="V473" si="72">T473*85%</f>
        <v>652800</v>
      </c>
      <c r="W473" s="130">
        <f t="shared" si="68"/>
        <v>115200</v>
      </c>
      <c r="X473" s="130">
        <f t="shared" si="69"/>
        <v>144400</v>
      </c>
      <c r="Y473" s="130">
        <v>0</v>
      </c>
      <c r="Z473" s="130">
        <v>50</v>
      </c>
      <c r="AA473" s="130">
        <v>0</v>
      </c>
      <c r="AB473" s="130">
        <v>0</v>
      </c>
    </row>
    <row r="474" spans="1:28" s="127" customFormat="1" ht="27" customHeight="1" x14ac:dyDescent="0.3">
      <c r="A474" s="129">
        <v>465</v>
      </c>
      <c r="B474" s="129" t="s">
        <v>14</v>
      </c>
      <c r="C474" s="130"/>
      <c r="D474" s="130"/>
      <c r="E474" s="130" t="s">
        <v>1542</v>
      </c>
      <c r="F474" s="130">
        <v>1</v>
      </c>
      <c r="G474" s="130">
        <v>13</v>
      </c>
      <c r="H474" s="130">
        <v>2</v>
      </c>
      <c r="I474" s="130">
        <v>64</v>
      </c>
      <c r="J474" s="130">
        <f t="shared" si="65"/>
        <v>5464</v>
      </c>
      <c r="K474" s="130">
        <v>75</v>
      </c>
      <c r="L474" s="130">
        <f t="shared" si="66"/>
        <v>409800</v>
      </c>
      <c r="M474" s="130"/>
      <c r="N474" s="130"/>
      <c r="O474" s="130"/>
      <c r="P474" s="130">
        <v>1</v>
      </c>
      <c r="Q474" s="130"/>
      <c r="R474" s="130"/>
      <c r="S474" s="130"/>
      <c r="T474" s="130"/>
      <c r="U474" s="130"/>
      <c r="V474" s="130"/>
      <c r="W474" s="130"/>
      <c r="X474" s="130">
        <f t="shared" si="69"/>
        <v>409800</v>
      </c>
      <c r="Y474" s="130">
        <v>0</v>
      </c>
      <c r="Z474" s="130">
        <v>50</v>
      </c>
      <c r="AA474" s="130">
        <v>0</v>
      </c>
      <c r="AB474" s="130">
        <v>0</v>
      </c>
    </row>
    <row r="475" spans="1:28" s="127" customFormat="1" ht="27" customHeight="1" x14ac:dyDescent="0.3">
      <c r="A475" s="130"/>
      <c r="B475" s="129"/>
      <c r="C475" s="130"/>
      <c r="D475" s="130"/>
      <c r="E475" s="130"/>
      <c r="F475" s="130"/>
      <c r="G475" s="130"/>
      <c r="H475" s="130"/>
      <c r="I475" s="130"/>
      <c r="J475" s="130"/>
      <c r="K475" s="130"/>
      <c r="L475" s="130"/>
      <c r="M475" s="130"/>
      <c r="N475" s="130"/>
      <c r="O475" s="130"/>
      <c r="P475" s="130"/>
      <c r="Q475" s="130"/>
      <c r="R475" s="130"/>
      <c r="S475" s="130"/>
      <c r="T475" s="130"/>
      <c r="U475" s="130"/>
      <c r="V475" s="130"/>
      <c r="W475" s="130"/>
      <c r="X475" s="130"/>
      <c r="Y475" s="130"/>
      <c r="Z475" s="130"/>
      <c r="AA475" s="130"/>
      <c r="AB475" s="130"/>
    </row>
    <row r="476" spans="1:28" s="127" customFormat="1" ht="27" customHeight="1" x14ac:dyDescent="0.3">
      <c r="A476" s="130"/>
      <c r="B476" s="129"/>
      <c r="C476" s="130"/>
      <c r="D476" s="130"/>
      <c r="E476" s="130"/>
      <c r="F476" s="130"/>
      <c r="G476" s="130"/>
      <c r="H476" s="130"/>
      <c r="I476" s="130"/>
      <c r="J476" s="130"/>
      <c r="K476" s="130"/>
      <c r="L476" s="130"/>
      <c r="M476" s="130"/>
      <c r="N476" s="130"/>
      <c r="O476" s="130"/>
      <c r="P476" s="130"/>
      <c r="Q476" s="130"/>
      <c r="R476" s="130"/>
      <c r="S476" s="130"/>
      <c r="T476" s="130"/>
      <c r="U476" s="130"/>
      <c r="V476" s="130"/>
      <c r="W476" s="130"/>
      <c r="X476" s="130"/>
      <c r="Y476" s="130"/>
      <c r="Z476" s="130"/>
      <c r="AA476" s="130"/>
      <c r="AB476" s="130"/>
    </row>
    <row r="477" spans="1:28" s="127" customFormat="1" ht="27" customHeight="1" x14ac:dyDescent="0.3">
      <c r="A477" s="130"/>
      <c r="B477" s="129"/>
      <c r="C477" s="130"/>
      <c r="D477" s="130"/>
      <c r="E477" s="130"/>
      <c r="F477" s="130"/>
      <c r="G477" s="130"/>
      <c r="H477" s="130"/>
      <c r="I477" s="130"/>
      <c r="J477" s="130"/>
      <c r="K477" s="130"/>
      <c r="L477" s="130"/>
      <c r="M477" s="130"/>
      <c r="N477" s="130"/>
      <c r="O477" s="130"/>
      <c r="P477" s="130"/>
      <c r="Q477" s="130"/>
      <c r="R477" s="130"/>
      <c r="S477" s="130"/>
      <c r="T477" s="130"/>
      <c r="U477" s="130"/>
      <c r="V477" s="130"/>
      <c r="W477" s="130"/>
      <c r="X477" s="130"/>
      <c r="Y477" s="130"/>
      <c r="Z477" s="130"/>
      <c r="AA477" s="130"/>
      <c r="AB477" s="130"/>
    </row>
    <row r="478" spans="1:28" s="3" customFormat="1" ht="18.75" x14ac:dyDescent="0.2">
      <c r="A478" s="7"/>
      <c r="B478" s="7"/>
      <c r="C478" s="7"/>
      <c r="D478" s="7"/>
      <c r="E478" s="7"/>
      <c r="F478" s="7"/>
      <c r="G478" s="7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155"/>
      <c r="U478" s="7"/>
      <c r="V478" s="7"/>
      <c r="W478" s="7"/>
      <c r="X478" s="7"/>
      <c r="Y478" s="7"/>
      <c r="Z478" s="7"/>
      <c r="AA478" s="7"/>
      <c r="AB478" s="7"/>
    </row>
    <row r="479" spans="1:28" s="3" customFormat="1" ht="18.75" x14ac:dyDescent="0.2">
      <c r="A479" s="7"/>
      <c r="B479" s="7"/>
      <c r="C479" s="7"/>
      <c r="D479" s="7"/>
      <c r="E479" s="7"/>
      <c r="F479" s="7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155"/>
      <c r="U479" s="7"/>
      <c r="V479" s="7"/>
      <c r="W479" s="7"/>
      <c r="X479" s="7"/>
      <c r="Y479" s="7"/>
      <c r="Z479" s="7"/>
      <c r="AA479" s="7"/>
      <c r="AB479" s="7"/>
    </row>
    <row r="480" spans="1:28" s="3" customFormat="1" ht="21" x14ac:dyDescent="0.35">
      <c r="A480" s="132" t="s">
        <v>17</v>
      </c>
      <c r="B480" s="131"/>
      <c r="C480" s="131"/>
      <c r="D480" s="131" t="s">
        <v>18</v>
      </c>
      <c r="E480" s="131"/>
      <c r="F480" s="131"/>
      <c r="G480" s="131" t="s">
        <v>19</v>
      </c>
      <c r="H480" s="131"/>
      <c r="I480" s="132"/>
      <c r="J480" s="132"/>
      <c r="K480" s="128"/>
      <c r="L480" s="128"/>
      <c r="M480" s="11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  <c r="AA480" s="7"/>
      <c r="AB480" s="7"/>
    </row>
    <row r="481" spans="1:28" s="3" customFormat="1" ht="21" x14ac:dyDescent="0.35">
      <c r="A481" s="132"/>
      <c r="B481" s="131"/>
      <c r="C481" s="131"/>
      <c r="D481" s="131"/>
      <c r="E481" s="131"/>
      <c r="F481" s="131"/>
      <c r="G481" s="131" t="s">
        <v>20</v>
      </c>
      <c r="H481" s="131"/>
      <c r="I481" s="132"/>
      <c r="J481" s="132"/>
      <c r="K481" s="128"/>
      <c r="L481" s="128"/>
      <c r="M481" s="11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  <c r="AA481" s="7"/>
      <c r="AB481" s="7"/>
    </row>
    <row r="482" spans="1:28" s="3" customFormat="1" ht="21" x14ac:dyDescent="0.35">
      <c r="A482" s="132"/>
      <c r="B482" s="131"/>
      <c r="C482" s="131"/>
      <c r="D482" s="131"/>
      <c r="E482" s="131"/>
      <c r="F482" s="131"/>
      <c r="G482" s="131" t="s">
        <v>21</v>
      </c>
      <c r="H482" s="131"/>
      <c r="I482" s="132"/>
      <c r="J482" s="132"/>
      <c r="K482" s="128"/>
      <c r="L482" s="128"/>
      <c r="M482" s="11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  <c r="AA482" s="7"/>
      <c r="AB482" s="7"/>
    </row>
    <row r="483" spans="1:28" s="3" customFormat="1" ht="21" x14ac:dyDescent="0.35">
      <c r="A483" s="132"/>
      <c r="B483" s="131"/>
      <c r="C483" s="131"/>
      <c r="D483" s="131"/>
      <c r="E483" s="131"/>
      <c r="F483" s="131"/>
      <c r="G483" s="131" t="s">
        <v>22</v>
      </c>
      <c r="H483" s="131"/>
      <c r="I483" s="132"/>
      <c r="J483" s="132"/>
      <c r="K483" s="128"/>
      <c r="L483" s="128"/>
      <c r="M483" s="11"/>
      <c r="N483" s="11"/>
      <c r="O483" s="11"/>
      <c r="P483" s="11"/>
      <c r="Q483" s="11"/>
      <c r="R483" s="11"/>
      <c r="S483" s="11"/>
      <c r="T483" s="11"/>
      <c r="U483" s="11"/>
      <c r="V483" s="11"/>
      <c r="W483" s="11"/>
      <c r="X483" s="11"/>
      <c r="Y483" s="11"/>
      <c r="Z483" s="11"/>
      <c r="AA483" s="11"/>
      <c r="AB483" s="11"/>
    </row>
    <row r="484" spans="1:28" s="3" customFormat="1" ht="21" x14ac:dyDescent="0.35">
      <c r="A484" s="132"/>
      <c r="B484" s="131"/>
      <c r="C484" s="131"/>
      <c r="D484" s="131"/>
      <c r="E484" s="131"/>
      <c r="F484" s="131"/>
      <c r="G484" s="131" t="s">
        <v>23</v>
      </c>
      <c r="H484" s="131"/>
      <c r="I484" s="132"/>
      <c r="J484" s="132"/>
      <c r="K484" s="128"/>
      <c r="L484" s="128"/>
      <c r="M484" s="11"/>
      <c r="N484" s="11"/>
      <c r="O484" s="11"/>
      <c r="P484" s="11"/>
      <c r="Q484" s="11"/>
      <c r="R484" s="11"/>
      <c r="S484" s="11"/>
      <c r="T484" s="11"/>
      <c r="U484" s="11"/>
      <c r="V484" s="11"/>
      <c r="W484" s="11"/>
      <c r="X484" s="11"/>
      <c r="Y484" s="11"/>
      <c r="Z484" s="11"/>
      <c r="AA484" s="11"/>
      <c r="AB484" s="11"/>
    </row>
  </sheetData>
  <mergeCells count="33">
    <mergeCell ref="A1:AA1"/>
    <mergeCell ref="A3:A9"/>
    <mergeCell ref="B3:B9"/>
    <mergeCell ref="C3:C9"/>
    <mergeCell ref="D3:D9"/>
    <mergeCell ref="E3:E9"/>
    <mergeCell ref="F3:F9"/>
    <mergeCell ref="G3:L3"/>
    <mergeCell ref="M3:Y3"/>
    <mergeCell ref="Z3:Z9"/>
    <mergeCell ref="AA3:AA9"/>
    <mergeCell ref="R4:R9"/>
    <mergeCell ref="T4:T9"/>
    <mergeCell ref="U4:U9"/>
    <mergeCell ref="V4:V9"/>
    <mergeCell ref="K2:S2"/>
    <mergeCell ref="AB3:AB9"/>
    <mergeCell ref="N4:N9"/>
    <mergeCell ref="O4:O9"/>
    <mergeCell ref="P4:P9"/>
    <mergeCell ref="W4:W9"/>
    <mergeCell ref="X4:X9"/>
    <mergeCell ref="Y4:Y9"/>
    <mergeCell ref="S4:S9"/>
    <mergeCell ref="Q4:Q9"/>
    <mergeCell ref="G4:I4"/>
    <mergeCell ref="J4:J9"/>
    <mergeCell ref="K4:K9"/>
    <mergeCell ref="L4:L9"/>
    <mergeCell ref="M4:M9"/>
    <mergeCell ref="G5:G9"/>
    <mergeCell ref="H5:H9"/>
    <mergeCell ref="I5:I9"/>
  </mergeCells>
  <pageMargins left="0.7" right="0.7" top="0.75" bottom="0.75" header="0.3" footer="0.3"/>
  <pageSetup paperSize="9" scale="45" orientation="landscape" horizontalDpi="4294967293" verticalDpi="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AE331"/>
  <sheetViews>
    <sheetView workbookViewId="0">
      <pane xSplit="16" ySplit="9" topLeftCell="Q295" activePane="bottomRight" state="frozenSplit"/>
      <selection pane="topRight" activeCell="Q1" sqref="Q1"/>
      <selection pane="bottomLeft" activeCell="A4" sqref="A4"/>
      <selection pane="bottomRight" activeCell="E309" sqref="E309"/>
    </sheetView>
  </sheetViews>
  <sheetFormatPr defaultRowHeight="14.25" x14ac:dyDescent="0.2"/>
  <cols>
    <col min="1" max="1" width="7.125" customWidth="1"/>
    <col min="2" max="2" width="10.625" hidden="1" customWidth="1"/>
    <col min="3" max="3" width="10.375" customWidth="1"/>
    <col min="7" max="7" width="13.125" customWidth="1"/>
  </cols>
  <sheetData>
    <row r="1" spans="1:30" s="3" customFormat="1" ht="20.25" x14ac:dyDescent="0.3">
      <c r="A1" s="213" t="s">
        <v>0</v>
      </c>
      <c r="B1" s="213"/>
      <c r="C1" s="213"/>
      <c r="D1" s="213"/>
      <c r="E1" s="213"/>
      <c r="F1" s="213"/>
      <c r="G1" s="213"/>
      <c r="H1" s="213"/>
      <c r="I1" s="213"/>
      <c r="J1" s="213"/>
      <c r="K1" s="213"/>
      <c r="L1" s="213"/>
      <c r="M1" s="213"/>
      <c r="N1" s="213"/>
      <c r="O1" s="213"/>
      <c r="P1" s="213"/>
      <c r="Q1" s="213"/>
      <c r="R1" s="213"/>
      <c r="S1" s="213"/>
      <c r="T1" s="213"/>
      <c r="U1" s="213"/>
      <c r="V1" s="213"/>
      <c r="W1" s="213"/>
      <c r="X1" s="213"/>
      <c r="Y1" s="213"/>
      <c r="Z1" s="213"/>
      <c r="AA1" s="213"/>
      <c r="AB1" s="213"/>
      <c r="AC1" s="213"/>
      <c r="AD1" s="166"/>
    </row>
    <row r="2" spans="1:30" s="3" customFormat="1" ht="20.25" x14ac:dyDescent="0.3">
      <c r="A2" s="167"/>
      <c r="B2" s="167"/>
      <c r="C2" s="157"/>
      <c r="D2" s="167"/>
      <c r="E2" s="167"/>
      <c r="F2" s="167"/>
      <c r="G2" s="167"/>
      <c r="H2" s="168" t="s">
        <v>1785</v>
      </c>
      <c r="I2" s="168"/>
      <c r="J2" s="168"/>
      <c r="K2" s="168"/>
      <c r="L2" s="168"/>
      <c r="M2" s="168"/>
      <c r="N2" s="168"/>
      <c r="O2" s="168"/>
      <c r="P2" s="168"/>
      <c r="Q2" s="168"/>
      <c r="R2" s="168"/>
      <c r="S2" s="168"/>
      <c r="T2" s="167"/>
      <c r="U2" s="167"/>
      <c r="V2" s="167"/>
      <c r="W2" s="167"/>
      <c r="X2" s="167"/>
      <c r="Y2" s="167"/>
      <c r="Z2" s="167"/>
      <c r="AA2" s="167"/>
      <c r="AB2" s="167"/>
      <c r="AC2" s="167"/>
      <c r="AD2" s="169" t="s">
        <v>1</v>
      </c>
    </row>
    <row r="3" spans="1:30" s="3" customFormat="1" ht="14.25" customHeight="1" x14ac:dyDescent="0.2">
      <c r="A3" s="204" t="s">
        <v>3</v>
      </c>
      <c r="B3" s="204" t="s">
        <v>1549</v>
      </c>
      <c r="C3" s="204" t="s">
        <v>761</v>
      </c>
      <c r="D3" s="204" t="s">
        <v>4</v>
      </c>
      <c r="E3" s="204" t="s">
        <v>762</v>
      </c>
      <c r="F3" s="207" t="s">
        <v>1550</v>
      </c>
      <c r="G3" s="207" t="s">
        <v>852</v>
      </c>
      <c r="H3" s="207" t="s">
        <v>18</v>
      </c>
      <c r="I3" s="210" t="s">
        <v>0</v>
      </c>
      <c r="J3" s="211"/>
      <c r="K3" s="211"/>
      <c r="L3" s="211"/>
      <c r="M3" s="211"/>
      <c r="N3" s="212"/>
      <c r="O3" s="210" t="s">
        <v>2</v>
      </c>
      <c r="P3" s="211"/>
      <c r="Q3" s="211"/>
      <c r="R3" s="211"/>
      <c r="S3" s="211"/>
      <c r="T3" s="211"/>
      <c r="U3" s="211"/>
      <c r="V3" s="211"/>
      <c r="W3" s="211"/>
      <c r="X3" s="211"/>
      <c r="Y3" s="211"/>
      <c r="Z3" s="211"/>
      <c r="AA3" s="212"/>
      <c r="AB3" s="207" t="s">
        <v>756</v>
      </c>
      <c r="AC3" s="207" t="s">
        <v>757</v>
      </c>
      <c r="AD3" s="207" t="s">
        <v>857</v>
      </c>
    </row>
    <row r="4" spans="1:30" s="3" customFormat="1" ht="14.25" customHeight="1" x14ac:dyDescent="0.2">
      <c r="A4" s="205"/>
      <c r="B4" s="205"/>
      <c r="C4" s="205"/>
      <c r="D4" s="205"/>
      <c r="E4" s="205"/>
      <c r="F4" s="208"/>
      <c r="G4" s="208"/>
      <c r="H4" s="208"/>
      <c r="I4" s="210" t="s">
        <v>7</v>
      </c>
      <c r="J4" s="211"/>
      <c r="K4" s="212"/>
      <c r="L4" s="207" t="s">
        <v>847</v>
      </c>
      <c r="M4" s="207" t="s">
        <v>744</v>
      </c>
      <c r="N4" s="207" t="s">
        <v>853</v>
      </c>
      <c r="O4" s="204" t="s">
        <v>3</v>
      </c>
      <c r="P4" s="207" t="s">
        <v>746</v>
      </c>
      <c r="Q4" s="207" t="s">
        <v>747</v>
      </c>
      <c r="R4" s="207" t="s">
        <v>18</v>
      </c>
      <c r="S4" s="207" t="s">
        <v>854</v>
      </c>
      <c r="T4" s="207" t="s">
        <v>855</v>
      </c>
      <c r="U4" s="207" t="s">
        <v>749</v>
      </c>
      <c r="V4" s="207" t="s">
        <v>750</v>
      </c>
      <c r="W4" s="207" t="s">
        <v>751</v>
      </c>
      <c r="X4" s="207" t="s">
        <v>752</v>
      </c>
      <c r="Y4" s="207" t="s">
        <v>753</v>
      </c>
      <c r="Z4" s="207" t="s">
        <v>754</v>
      </c>
      <c r="AA4" s="207" t="s">
        <v>856</v>
      </c>
      <c r="AB4" s="208"/>
      <c r="AC4" s="208"/>
      <c r="AD4" s="208"/>
    </row>
    <row r="5" spans="1:30" s="3" customFormat="1" x14ac:dyDescent="0.2">
      <c r="A5" s="205"/>
      <c r="B5" s="205"/>
      <c r="C5" s="205"/>
      <c r="D5" s="205"/>
      <c r="E5" s="205"/>
      <c r="F5" s="208"/>
      <c r="G5" s="208"/>
      <c r="H5" s="208"/>
      <c r="I5" s="204" t="s">
        <v>9</v>
      </c>
      <c r="J5" s="204" t="s">
        <v>10</v>
      </c>
      <c r="K5" s="204" t="s">
        <v>11</v>
      </c>
      <c r="L5" s="208"/>
      <c r="M5" s="208"/>
      <c r="N5" s="208"/>
      <c r="O5" s="205"/>
      <c r="P5" s="208"/>
      <c r="Q5" s="208"/>
      <c r="R5" s="208"/>
      <c r="S5" s="208"/>
      <c r="T5" s="208"/>
      <c r="U5" s="208"/>
      <c r="V5" s="208"/>
      <c r="W5" s="208"/>
      <c r="X5" s="208"/>
      <c r="Y5" s="208"/>
      <c r="Z5" s="208"/>
      <c r="AA5" s="208"/>
      <c r="AB5" s="208"/>
      <c r="AC5" s="208"/>
      <c r="AD5" s="208"/>
    </row>
    <row r="6" spans="1:30" s="3" customFormat="1" x14ac:dyDescent="0.2">
      <c r="A6" s="205"/>
      <c r="B6" s="205"/>
      <c r="C6" s="205"/>
      <c r="D6" s="205"/>
      <c r="E6" s="205"/>
      <c r="F6" s="208"/>
      <c r="G6" s="208"/>
      <c r="H6" s="208"/>
      <c r="I6" s="205"/>
      <c r="J6" s="205"/>
      <c r="K6" s="205"/>
      <c r="L6" s="208"/>
      <c r="M6" s="208"/>
      <c r="N6" s="208"/>
      <c r="O6" s="205"/>
      <c r="P6" s="208"/>
      <c r="Q6" s="208"/>
      <c r="R6" s="208"/>
      <c r="S6" s="208"/>
      <c r="T6" s="208"/>
      <c r="U6" s="208"/>
      <c r="V6" s="208"/>
      <c r="W6" s="208"/>
      <c r="X6" s="208"/>
      <c r="Y6" s="208"/>
      <c r="Z6" s="208"/>
      <c r="AA6" s="208"/>
      <c r="AB6" s="208"/>
      <c r="AC6" s="208"/>
      <c r="AD6" s="208"/>
    </row>
    <row r="7" spans="1:30" s="3" customFormat="1" x14ac:dyDescent="0.2">
      <c r="A7" s="205"/>
      <c r="B7" s="205"/>
      <c r="C7" s="205"/>
      <c r="D7" s="205"/>
      <c r="E7" s="205"/>
      <c r="F7" s="208"/>
      <c r="G7" s="208"/>
      <c r="H7" s="208"/>
      <c r="I7" s="205"/>
      <c r="J7" s="205"/>
      <c r="K7" s="205"/>
      <c r="L7" s="208"/>
      <c r="M7" s="208"/>
      <c r="N7" s="208"/>
      <c r="O7" s="205"/>
      <c r="P7" s="208"/>
      <c r="Q7" s="208"/>
      <c r="R7" s="208"/>
      <c r="S7" s="208"/>
      <c r="T7" s="208"/>
      <c r="U7" s="208"/>
      <c r="V7" s="208"/>
      <c r="W7" s="208"/>
      <c r="X7" s="208"/>
      <c r="Y7" s="208"/>
      <c r="Z7" s="208"/>
      <c r="AA7" s="208"/>
      <c r="AB7" s="208"/>
      <c r="AC7" s="208"/>
      <c r="AD7" s="208"/>
    </row>
    <row r="8" spans="1:30" s="3" customFormat="1" x14ac:dyDescent="0.2">
      <c r="A8" s="205"/>
      <c r="B8" s="205"/>
      <c r="C8" s="205"/>
      <c r="D8" s="205"/>
      <c r="E8" s="205"/>
      <c r="F8" s="208"/>
      <c r="G8" s="208"/>
      <c r="H8" s="208"/>
      <c r="I8" s="205"/>
      <c r="J8" s="205"/>
      <c r="K8" s="205"/>
      <c r="L8" s="208"/>
      <c r="M8" s="208"/>
      <c r="N8" s="208"/>
      <c r="O8" s="205"/>
      <c r="P8" s="208"/>
      <c r="Q8" s="208"/>
      <c r="R8" s="208"/>
      <c r="S8" s="208"/>
      <c r="T8" s="208"/>
      <c r="U8" s="208"/>
      <c r="V8" s="208"/>
      <c r="W8" s="208"/>
      <c r="X8" s="208"/>
      <c r="Y8" s="208"/>
      <c r="Z8" s="208"/>
      <c r="AA8" s="208"/>
      <c r="AB8" s="208"/>
      <c r="AC8" s="208"/>
      <c r="AD8" s="208"/>
    </row>
    <row r="9" spans="1:30" s="3" customFormat="1" x14ac:dyDescent="0.2">
      <c r="A9" s="206"/>
      <c r="B9" s="206"/>
      <c r="C9" s="206"/>
      <c r="D9" s="206"/>
      <c r="E9" s="206"/>
      <c r="F9" s="209"/>
      <c r="G9" s="209"/>
      <c r="H9" s="209"/>
      <c r="I9" s="206"/>
      <c r="J9" s="206"/>
      <c r="K9" s="206"/>
      <c r="L9" s="209"/>
      <c r="M9" s="209"/>
      <c r="N9" s="209"/>
      <c r="O9" s="206"/>
      <c r="P9" s="209"/>
      <c r="Q9" s="209"/>
      <c r="R9" s="209"/>
      <c r="S9" s="209"/>
      <c r="T9" s="209"/>
      <c r="U9" s="209"/>
      <c r="V9" s="209"/>
      <c r="W9" s="209"/>
      <c r="X9" s="209"/>
      <c r="Y9" s="209"/>
      <c r="Z9" s="209"/>
      <c r="AA9" s="209"/>
      <c r="AB9" s="209"/>
      <c r="AC9" s="209"/>
      <c r="AD9" s="209"/>
    </row>
    <row r="10" spans="1:30" s="3" customFormat="1" ht="18.75" x14ac:dyDescent="0.2">
      <c r="A10" s="39">
        <v>1</v>
      </c>
      <c r="B10" s="164" t="s">
        <v>1551</v>
      </c>
      <c r="C10" s="164" t="s">
        <v>14</v>
      </c>
      <c r="D10" s="39">
        <v>744</v>
      </c>
      <c r="E10" s="39">
        <v>80</v>
      </c>
      <c r="F10" s="39">
        <v>7230</v>
      </c>
      <c r="G10" s="39" t="s">
        <v>1552</v>
      </c>
      <c r="H10" s="39">
        <v>2</v>
      </c>
      <c r="I10" s="39"/>
      <c r="J10" s="39">
        <v>3</v>
      </c>
      <c r="K10" s="39">
        <v>15</v>
      </c>
      <c r="L10" s="130">
        <f>I10*400+J10*100+K10</f>
        <v>315</v>
      </c>
      <c r="M10" s="164">
        <v>450</v>
      </c>
      <c r="N10" s="39">
        <f>L10*M10</f>
        <v>141750</v>
      </c>
      <c r="O10" s="164">
        <v>2</v>
      </c>
      <c r="P10" s="164" t="s">
        <v>27</v>
      </c>
      <c r="Q10" s="164" t="s">
        <v>16</v>
      </c>
      <c r="R10" s="164">
        <v>2</v>
      </c>
      <c r="S10" s="164">
        <v>157</v>
      </c>
      <c r="T10" s="164"/>
      <c r="U10" s="164">
        <v>6400</v>
      </c>
      <c r="V10" s="39">
        <f>S10*U10</f>
        <v>1004800</v>
      </c>
      <c r="W10" s="164">
        <v>21</v>
      </c>
      <c r="X10" s="164">
        <f>V10*80%</f>
        <v>803840</v>
      </c>
      <c r="Y10" s="39">
        <f>V10-X10</f>
        <v>200960</v>
      </c>
      <c r="Z10" s="39">
        <f>N10+Y10</f>
        <v>342710</v>
      </c>
      <c r="AA10" s="164">
        <v>0</v>
      </c>
      <c r="AB10" s="39">
        <v>50</v>
      </c>
      <c r="AC10" s="39">
        <v>0</v>
      </c>
      <c r="AD10" s="170">
        <f>AB10*AC10%</f>
        <v>0</v>
      </c>
    </row>
    <row r="11" spans="1:30" s="3" customFormat="1" ht="18.75" x14ac:dyDescent="0.2">
      <c r="A11" s="164">
        <v>2</v>
      </c>
      <c r="B11" s="164"/>
      <c r="C11" s="164" t="s">
        <v>14</v>
      </c>
      <c r="D11" s="164">
        <v>103</v>
      </c>
      <c r="E11" s="164">
        <v>767</v>
      </c>
      <c r="F11" s="164">
        <v>7253</v>
      </c>
      <c r="G11" s="164" t="s">
        <v>1553</v>
      </c>
      <c r="H11" s="164">
        <v>1</v>
      </c>
      <c r="I11" s="164"/>
      <c r="J11" s="164">
        <v>1</v>
      </c>
      <c r="K11" s="164">
        <v>42</v>
      </c>
      <c r="L11" s="130">
        <f t="shared" ref="L11:L74" si="0">I11*400+J11*100+K11</f>
        <v>142</v>
      </c>
      <c r="M11" s="164">
        <v>430</v>
      </c>
      <c r="N11" s="39">
        <f t="shared" ref="N11:N74" si="1">L11*M11</f>
        <v>61060</v>
      </c>
      <c r="O11" s="164">
        <v>1</v>
      </c>
      <c r="P11" s="164"/>
      <c r="Q11" s="164"/>
      <c r="R11" s="164"/>
      <c r="S11" s="164"/>
      <c r="T11" s="164"/>
      <c r="U11" s="164"/>
      <c r="V11" s="39">
        <f t="shared" ref="V11:V74" si="2">S11*U11</f>
        <v>0</v>
      </c>
      <c r="W11" s="164"/>
      <c r="X11" s="164"/>
      <c r="Y11" s="39">
        <f t="shared" ref="Y11:Y74" si="3">V11-X11</f>
        <v>0</v>
      </c>
      <c r="Z11" s="39">
        <f t="shared" ref="Z11:Z74" si="4">N11+Y11</f>
        <v>61060</v>
      </c>
      <c r="AA11" s="164">
        <v>0</v>
      </c>
      <c r="AB11" s="164">
        <v>50</v>
      </c>
      <c r="AC11" s="164">
        <v>0</v>
      </c>
      <c r="AD11" s="170">
        <f t="shared" ref="AD11:AD74" si="5">AB11*AC11%</f>
        <v>0</v>
      </c>
    </row>
    <row r="12" spans="1:30" s="3" customFormat="1" ht="18.75" x14ac:dyDescent="0.2">
      <c r="A12" s="39">
        <v>3</v>
      </c>
      <c r="B12" s="164" t="s">
        <v>1554</v>
      </c>
      <c r="C12" s="164" t="s">
        <v>14</v>
      </c>
      <c r="D12" s="164">
        <v>5</v>
      </c>
      <c r="E12" s="164">
        <v>4276</v>
      </c>
      <c r="F12" s="164">
        <v>41817</v>
      </c>
      <c r="G12" s="164" t="s">
        <v>1555</v>
      </c>
      <c r="H12" s="164">
        <v>2</v>
      </c>
      <c r="I12" s="164"/>
      <c r="J12" s="164">
        <v>1</v>
      </c>
      <c r="K12" s="164">
        <v>58</v>
      </c>
      <c r="L12" s="130">
        <f t="shared" si="0"/>
        <v>158</v>
      </c>
      <c r="M12" s="164">
        <v>430</v>
      </c>
      <c r="N12" s="39">
        <f t="shared" si="1"/>
        <v>67940</v>
      </c>
      <c r="O12" s="164">
        <v>2</v>
      </c>
      <c r="P12" s="164" t="s">
        <v>27</v>
      </c>
      <c r="Q12" s="164" t="s">
        <v>55</v>
      </c>
      <c r="R12" s="164">
        <v>2</v>
      </c>
      <c r="S12" s="164">
        <v>18</v>
      </c>
      <c r="T12" s="164"/>
      <c r="U12" s="164">
        <v>6400</v>
      </c>
      <c r="V12" s="39">
        <f t="shared" si="2"/>
        <v>115200</v>
      </c>
      <c r="W12" s="164">
        <v>10</v>
      </c>
      <c r="X12" s="164">
        <f>V12*10%</f>
        <v>11520</v>
      </c>
      <c r="Y12" s="39">
        <f t="shared" si="3"/>
        <v>103680</v>
      </c>
      <c r="Z12" s="39">
        <f t="shared" si="4"/>
        <v>171620</v>
      </c>
      <c r="AA12" s="164">
        <v>0</v>
      </c>
      <c r="AB12" s="164">
        <v>50</v>
      </c>
      <c r="AC12" s="164">
        <v>0</v>
      </c>
      <c r="AD12" s="170">
        <f t="shared" si="5"/>
        <v>0</v>
      </c>
    </row>
    <row r="13" spans="1:30" s="3" customFormat="1" ht="18.75" x14ac:dyDescent="0.2">
      <c r="A13" s="164">
        <v>4</v>
      </c>
      <c r="B13" s="164" t="s">
        <v>1556</v>
      </c>
      <c r="C13" s="164" t="s">
        <v>14</v>
      </c>
      <c r="D13" s="164">
        <v>58</v>
      </c>
      <c r="E13" s="164">
        <v>5300</v>
      </c>
      <c r="F13" s="164">
        <v>55410</v>
      </c>
      <c r="G13" s="164" t="s">
        <v>1557</v>
      </c>
      <c r="H13" s="164">
        <v>2</v>
      </c>
      <c r="I13" s="164"/>
      <c r="J13" s="164">
        <v>1</v>
      </c>
      <c r="K13" s="164">
        <v>8</v>
      </c>
      <c r="L13" s="130">
        <f t="shared" si="0"/>
        <v>108</v>
      </c>
      <c r="M13" s="164">
        <v>400</v>
      </c>
      <c r="N13" s="39">
        <f t="shared" si="1"/>
        <v>43200</v>
      </c>
      <c r="O13" s="164">
        <v>2</v>
      </c>
      <c r="P13" s="164" t="s">
        <v>27</v>
      </c>
      <c r="Q13" s="164" t="s">
        <v>16</v>
      </c>
      <c r="R13" s="164">
        <v>2</v>
      </c>
      <c r="S13" s="164">
        <v>80</v>
      </c>
      <c r="T13" s="164"/>
      <c r="U13" s="164">
        <v>6400</v>
      </c>
      <c r="V13" s="39">
        <f t="shared" si="2"/>
        <v>512000</v>
      </c>
      <c r="W13" s="164">
        <v>16</v>
      </c>
      <c r="X13" s="164">
        <f>V13*34%</f>
        <v>174080</v>
      </c>
      <c r="Y13" s="39">
        <f t="shared" si="3"/>
        <v>337920</v>
      </c>
      <c r="Z13" s="39">
        <f t="shared" si="4"/>
        <v>381120</v>
      </c>
      <c r="AA13" s="164">
        <v>0</v>
      </c>
      <c r="AB13" s="164">
        <v>50</v>
      </c>
      <c r="AC13" s="164">
        <v>0</v>
      </c>
      <c r="AD13" s="170">
        <f t="shared" si="5"/>
        <v>0</v>
      </c>
    </row>
    <row r="14" spans="1:30" s="3" customFormat="1" ht="18.75" x14ac:dyDescent="0.2">
      <c r="A14" s="39">
        <v>5</v>
      </c>
      <c r="B14" s="164"/>
      <c r="C14" s="164" t="s">
        <v>14</v>
      </c>
      <c r="D14" s="164">
        <v>147</v>
      </c>
      <c r="E14" s="164">
        <v>5812</v>
      </c>
      <c r="F14" s="164">
        <v>56364</v>
      </c>
      <c r="G14" s="164" t="s">
        <v>1557</v>
      </c>
      <c r="H14" s="164">
        <v>1</v>
      </c>
      <c r="I14" s="164">
        <v>9</v>
      </c>
      <c r="J14" s="164">
        <v>2</v>
      </c>
      <c r="K14" s="164">
        <v>78</v>
      </c>
      <c r="L14" s="130">
        <f t="shared" si="0"/>
        <v>3878</v>
      </c>
      <c r="M14" s="164">
        <v>430</v>
      </c>
      <c r="N14" s="39">
        <f t="shared" si="1"/>
        <v>1667540</v>
      </c>
      <c r="O14" s="164">
        <v>1</v>
      </c>
      <c r="P14" s="164"/>
      <c r="Q14" s="164"/>
      <c r="R14" s="164">
        <v>1</v>
      </c>
      <c r="S14" s="164"/>
      <c r="T14" s="164"/>
      <c r="U14" s="164"/>
      <c r="V14" s="39">
        <f t="shared" si="2"/>
        <v>0</v>
      </c>
      <c r="W14" s="164"/>
      <c r="X14" s="164"/>
      <c r="Y14" s="39">
        <f t="shared" si="3"/>
        <v>0</v>
      </c>
      <c r="Z14" s="39">
        <f t="shared" si="4"/>
        <v>1667540</v>
      </c>
      <c r="AA14" s="164">
        <v>0</v>
      </c>
      <c r="AB14" s="164">
        <v>50</v>
      </c>
      <c r="AC14" s="164">
        <v>0</v>
      </c>
      <c r="AD14" s="170">
        <f t="shared" si="5"/>
        <v>0</v>
      </c>
    </row>
    <row r="15" spans="1:30" s="3" customFormat="1" ht="18.75" x14ac:dyDescent="0.2">
      <c r="A15" s="164">
        <v>6</v>
      </c>
      <c r="B15" s="164"/>
      <c r="C15" s="164" t="s">
        <v>24</v>
      </c>
      <c r="D15" s="164"/>
      <c r="E15" s="164"/>
      <c r="F15" s="164"/>
      <c r="G15" s="164" t="s">
        <v>1557</v>
      </c>
      <c r="H15" s="164">
        <v>1</v>
      </c>
      <c r="I15" s="164">
        <v>9</v>
      </c>
      <c r="J15" s="164"/>
      <c r="K15" s="164"/>
      <c r="L15" s="130">
        <f t="shared" si="0"/>
        <v>3600</v>
      </c>
      <c r="M15" s="164">
        <v>75</v>
      </c>
      <c r="N15" s="39">
        <f t="shared" si="1"/>
        <v>270000</v>
      </c>
      <c r="O15" s="164">
        <v>1</v>
      </c>
      <c r="P15" s="164"/>
      <c r="Q15" s="164"/>
      <c r="R15" s="164">
        <v>1</v>
      </c>
      <c r="S15" s="164"/>
      <c r="T15" s="164"/>
      <c r="U15" s="164"/>
      <c r="V15" s="39">
        <f t="shared" si="2"/>
        <v>0</v>
      </c>
      <c r="W15" s="164"/>
      <c r="X15" s="164"/>
      <c r="Y15" s="39">
        <f t="shared" si="3"/>
        <v>0</v>
      </c>
      <c r="Z15" s="39">
        <f t="shared" si="4"/>
        <v>270000</v>
      </c>
      <c r="AA15" s="164">
        <v>0</v>
      </c>
      <c r="AB15" s="164">
        <v>0</v>
      </c>
      <c r="AC15" s="164">
        <v>270000</v>
      </c>
      <c r="AD15" s="170">
        <v>0.01</v>
      </c>
    </row>
    <row r="16" spans="1:30" s="3" customFormat="1" ht="18.75" x14ac:dyDescent="0.2">
      <c r="A16" s="39">
        <v>7</v>
      </c>
      <c r="B16" s="164" t="s">
        <v>1558</v>
      </c>
      <c r="C16" s="164" t="s">
        <v>14</v>
      </c>
      <c r="D16" s="164">
        <v>3879</v>
      </c>
      <c r="E16" s="164">
        <v>16</v>
      </c>
      <c r="F16" s="164">
        <v>8619</v>
      </c>
      <c r="G16" s="164" t="s">
        <v>1559</v>
      </c>
      <c r="H16" s="164">
        <v>2</v>
      </c>
      <c r="I16" s="164"/>
      <c r="J16" s="164">
        <v>1</v>
      </c>
      <c r="K16" s="164">
        <v>55</v>
      </c>
      <c r="L16" s="130">
        <f t="shared" si="0"/>
        <v>155</v>
      </c>
      <c r="M16" s="164">
        <v>400</v>
      </c>
      <c r="N16" s="39">
        <f t="shared" si="1"/>
        <v>62000</v>
      </c>
      <c r="O16" s="164">
        <v>2</v>
      </c>
      <c r="P16" s="164" t="s">
        <v>27</v>
      </c>
      <c r="Q16" s="164" t="s">
        <v>16</v>
      </c>
      <c r="R16" s="164">
        <v>2</v>
      </c>
      <c r="S16" s="164">
        <v>189</v>
      </c>
      <c r="T16" s="164"/>
      <c r="U16" s="164">
        <v>6400</v>
      </c>
      <c r="V16" s="39">
        <f t="shared" si="2"/>
        <v>1209600</v>
      </c>
      <c r="W16" s="164">
        <v>21</v>
      </c>
      <c r="X16" s="164">
        <f>V16*80%</f>
        <v>967680</v>
      </c>
      <c r="Y16" s="39">
        <f t="shared" si="3"/>
        <v>241920</v>
      </c>
      <c r="Z16" s="39">
        <f t="shared" si="4"/>
        <v>303920</v>
      </c>
      <c r="AA16" s="164">
        <v>0</v>
      </c>
      <c r="AB16" s="164">
        <v>50</v>
      </c>
      <c r="AC16" s="164">
        <v>0</v>
      </c>
      <c r="AD16" s="170">
        <f t="shared" si="5"/>
        <v>0</v>
      </c>
    </row>
    <row r="17" spans="1:30" s="3" customFormat="1" ht="18.75" x14ac:dyDescent="0.2">
      <c r="A17" s="164">
        <v>8</v>
      </c>
      <c r="B17" s="164"/>
      <c r="C17" s="164" t="s">
        <v>14</v>
      </c>
      <c r="D17" s="164">
        <v>1754</v>
      </c>
      <c r="E17" s="164">
        <v>7</v>
      </c>
      <c r="F17" s="164">
        <v>14592</v>
      </c>
      <c r="G17" s="164" t="s">
        <v>1559</v>
      </c>
      <c r="H17" s="164">
        <v>1</v>
      </c>
      <c r="I17" s="164">
        <v>14</v>
      </c>
      <c r="J17" s="164">
        <v>2</v>
      </c>
      <c r="K17" s="164">
        <v>79</v>
      </c>
      <c r="L17" s="130">
        <f t="shared" si="0"/>
        <v>5879</v>
      </c>
      <c r="M17" s="164">
        <v>430</v>
      </c>
      <c r="N17" s="39">
        <f t="shared" si="1"/>
        <v>2527970</v>
      </c>
      <c r="O17" s="164">
        <v>1</v>
      </c>
      <c r="P17" s="164"/>
      <c r="Q17" s="164"/>
      <c r="R17" s="164">
        <v>1</v>
      </c>
      <c r="S17" s="164"/>
      <c r="T17" s="164"/>
      <c r="U17" s="164"/>
      <c r="V17" s="39">
        <f t="shared" si="2"/>
        <v>0</v>
      </c>
      <c r="W17" s="164"/>
      <c r="X17" s="164"/>
      <c r="Y17" s="39">
        <f t="shared" si="3"/>
        <v>0</v>
      </c>
      <c r="Z17" s="39">
        <f t="shared" si="4"/>
        <v>2527970</v>
      </c>
      <c r="AA17" s="164">
        <v>0</v>
      </c>
      <c r="AB17" s="164">
        <v>50</v>
      </c>
      <c r="AC17" s="164">
        <v>0</v>
      </c>
      <c r="AD17" s="170">
        <f t="shared" si="5"/>
        <v>0</v>
      </c>
    </row>
    <row r="18" spans="1:30" s="3" customFormat="1" ht="18.75" x14ac:dyDescent="0.2">
      <c r="A18" s="39">
        <v>9</v>
      </c>
      <c r="B18" s="164"/>
      <c r="C18" s="164" t="s">
        <v>14</v>
      </c>
      <c r="D18" s="164">
        <v>4186</v>
      </c>
      <c r="E18" s="164">
        <v>49</v>
      </c>
      <c r="F18" s="164">
        <v>39468</v>
      </c>
      <c r="G18" s="164" t="s">
        <v>1559</v>
      </c>
      <c r="H18" s="164">
        <v>1</v>
      </c>
      <c r="I18" s="164"/>
      <c r="J18" s="164"/>
      <c r="K18" s="164">
        <v>76</v>
      </c>
      <c r="L18" s="130">
        <f t="shared" si="0"/>
        <v>76</v>
      </c>
      <c r="M18" s="164">
        <v>400</v>
      </c>
      <c r="N18" s="39">
        <f t="shared" si="1"/>
        <v>30400</v>
      </c>
      <c r="O18" s="164">
        <v>1</v>
      </c>
      <c r="P18" s="164"/>
      <c r="Q18" s="164"/>
      <c r="R18" s="164">
        <v>1</v>
      </c>
      <c r="S18" s="164"/>
      <c r="T18" s="164"/>
      <c r="U18" s="164"/>
      <c r="V18" s="39">
        <f t="shared" si="2"/>
        <v>0</v>
      </c>
      <c r="W18" s="164"/>
      <c r="X18" s="164"/>
      <c r="Y18" s="39">
        <f t="shared" si="3"/>
        <v>0</v>
      </c>
      <c r="Z18" s="39">
        <f t="shared" si="4"/>
        <v>30400</v>
      </c>
      <c r="AA18" s="164">
        <v>0</v>
      </c>
      <c r="AB18" s="164">
        <v>50</v>
      </c>
      <c r="AC18" s="164">
        <v>0</v>
      </c>
      <c r="AD18" s="170">
        <f t="shared" si="5"/>
        <v>0</v>
      </c>
    </row>
    <row r="19" spans="1:30" s="3" customFormat="1" ht="18.75" x14ac:dyDescent="0.2">
      <c r="A19" s="164">
        <v>10</v>
      </c>
      <c r="B19" s="164"/>
      <c r="C19" s="164" t="s">
        <v>14</v>
      </c>
      <c r="D19" s="164">
        <v>4155</v>
      </c>
      <c r="E19" s="164">
        <v>52</v>
      </c>
      <c r="F19" s="164">
        <v>54020</v>
      </c>
      <c r="G19" s="164" t="s">
        <v>1559</v>
      </c>
      <c r="H19" s="164">
        <v>1</v>
      </c>
      <c r="I19" s="164"/>
      <c r="J19" s="164">
        <v>3</v>
      </c>
      <c r="K19" s="164">
        <v>56</v>
      </c>
      <c r="L19" s="130">
        <f t="shared" si="0"/>
        <v>356</v>
      </c>
      <c r="M19" s="164">
        <v>350</v>
      </c>
      <c r="N19" s="39">
        <f t="shared" si="1"/>
        <v>124600</v>
      </c>
      <c r="O19" s="164">
        <v>1</v>
      </c>
      <c r="P19" s="164"/>
      <c r="Q19" s="164"/>
      <c r="R19" s="164">
        <v>1</v>
      </c>
      <c r="S19" s="164"/>
      <c r="T19" s="164"/>
      <c r="U19" s="164"/>
      <c r="V19" s="39">
        <f t="shared" si="2"/>
        <v>0</v>
      </c>
      <c r="W19" s="164"/>
      <c r="X19" s="164"/>
      <c r="Y19" s="39">
        <f t="shared" si="3"/>
        <v>0</v>
      </c>
      <c r="Z19" s="39">
        <f t="shared" si="4"/>
        <v>124600</v>
      </c>
      <c r="AA19" s="164">
        <v>0</v>
      </c>
      <c r="AB19" s="164">
        <v>50</v>
      </c>
      <c r="AC19" s="164">
        <v>0</v>
      </c>
      <c r="AD19" s="170">
        <f t="shared" si="5"/>
        <v>0</v>
      </c>
    </row>
    <row r="20" spans="1:30" s="3" customFormat="1" ht="18.75" x14ac:dyDescent="0.2">
      <c r="A20" s="39">
        <v>11</v>
      </c>
      <c r="B20" s="164"/>
      <c r="C20" s="164" t="s">
        <v>24</v>
      </c>
      <c r="D20" s="164"/>
      <c r="E20" s="164"/>
      <c r="F20" s="164"/>
      <c r="G20" s="164" t="s">
        <v>1559</v>
      </c>
      <c r="H20" s="164">
        <v>1</v>
      </c>
      <c r="I20" s="164">
        <v>35</v>
      </c>
      <c r="J20" s="164"/>
      <c r="K20" s="164"/>
      <c r="L20" s="130">
        <f t="shared" si="0"/>
        <v>14000</v>
      </c>
      <c r="M20" s="164">
        <v>75</v>
      </c>
      <c r="N20" s="39">
        <f t="shared" si="1"/>
        <v>1050000</v>
      </c>
      <c r="O20" s="164">
        <v>1</v>
      </c>
      <c r="P20" s="164"/>
      <c r="Q20" s="164"/>
      <c r="R20" s="164">
        <v>1</v>
      </c>
      <c r="S20" s="164"/>
      <c r="T20" s="164"/>
      <c r="U20" s="164"/>
      <c r="V20" s="39">
        <f t="shared" si="2"/>
        <v>0</v>
      </c>
      <c r="W20" s="164"/>
      <c r="X20" s="164"/>
      <c r="Y20" s="39">
        <f t="shared" si="3"/>
        <v>0</v>
      </c>
      <c r="Z20" s="39">
        <f t="shared" si="4"/>
        <v>1050000</v>
      </c>
      <c r="AA20" s="164">
        <v>0</v>
      </c>
      <c r="AB20" s="164">
        <v>0</v>
      </c>
      <c r="AC20" s="164">
        <v>1050000</v>
      </c>
      <c r="AD20" s="170">
        <v>0.01</v>
      </c>
    </row>
    <row r="21" spans="1:30" s="3" customFormat="1" ht="18.75" x14ac:dyDescent="0.2">
      <c r="A21" s="164">
        <v>12</v>
      </c>
      <c r="B21" s="164" t="s">
        <v>1560</v>
      </c>
      <c r="C21" s="164" t="s">
        <v>14</v>
      </c>
      <c r="D21" s="164">
        <v>6038</v>
      </c>
      <c r="E21" s="164">
        <v>74</v>
      </c>
      <c r="F21" s="164">
        <v>62018</v>
      </c>
      <c r="G21" s="164" t="s">
        <v>1561</v>
      </c>
      <c r="H21" s="164">
        <v>2</v>
      </c>
      <c r="I21" s="164"/>
      <c r="J21" s="164"/>
      <c r="K21" s="164">
        <v>99</v>
      </c>
      <c r="L21" s="130">
        <f t="shared" si="0"/>
        <v>99</v>
      </c>
      <c r="M21" s="164">
        <v>430</v>
      </c>
      <c r="N21" s="39">
        <f t="shared" si="1"/>
        <v>42570</v>
      </c>
      <c r="O21" s="164">
        <v>2</v>
      </c>
      <c r="P21" s="164" t="s">
        <v>27</v>
      </c>
      <c r="Q21" s="164" t="s">
        <v>55</v>
      </c>
      <c r="R21" s="164">
        <v>2</v>
      </c>
      <c r="S21" s="164">
        <v>86</v>
      </c>
      <c r="T21" s="164"/>
      <c r="U21" s="164">
        <v>6400</v>
      </c>
      <c r="V21" s="39">
        <f t="shared" si="2"/>
        <v>550400</v>
      </c>
      <c r="W21" s="164">
        <v>21</v>
      </c>
      <c r="X21" s="164">
        <f>V21*80%</f>
        <v>440320</v>
      </c>
      <c r="Y21" s="39">
        <f t="shared" si="3"/>
        <v>110080</v>
      </c>
      <c r="Z21" s="39">
        <f t="shared" si="4"/>
        <v>152650</v>
      </c>
      <c r="AA21" s="164">
        <v>0</v>
      </c>
      <c r="AB21" s="164">
        <v>50</v>
      </c>
      <c r="AC21" s="164">
        <v>0</v>
      </c>
      <c r="AD21" s="170">
        <f t="shared" si="5"/>
        <v>0</v>
      </c>
    </row>
    <row r="22" spans="1:30" s="3" customFormat="1" ht="18.75" x14ac:dyDescent="0.2">
      <c r="A22" s="39">
        <v>13</v>
      </c>
      <c r="B22" s="164"/>
      <c r="C22" s="164" t="s">
        <v>14</v>
      </c>
      <c r="D22" s="164">
        <v>4647</v>
      </c>
      <c r="E22" s="164">
        <v>189</v>
      </c>
      <c r="F22" s="164">
        <v>48470</v>
      </c>
      <c r="G22" s="164" t="s">
        <v>1561</v>
      </c>
      <c r="H22" s="164">
        <v>1</v>
      </c>
      <c r="I22" s="164">
        <v>9</v>
      </c>
      <c r="J22" s="164">
        <v>1</v>
      </c>
      <c r="K22" s="164">
        <v>31</v>
      </c>
      <c r="L22" s="130">
        <f t="shared" si="0"/>
        <v>3731</v>
      </c>
      <c r="M22" s="164">
        <v>75</v>
      </c>
      <c r="N22" s="39">
        <f t="shared" si="1"/>
        <v>279825</v>
      </c>
      <c r="O22" s="164">
        <v>1</v>
      </c>
      <c r="P22" s="164"/>
      <c r="Q22" s="164"/>
      <c r="R22" s="164">
        <v>1</v>
      </c>
      <c r="S22" s="164"/>
      <c r="T22" s="164"/>
      <c r="U22" s="164"/>
      <c r="V22" s="39">
        <f t="shared" si="2"/>
        <v>0</v>
      </c>
      <c r="W22" s="164"/>
      <c r="X22" s="164"/>
      <c r="Y22" s="39">
        <f t="shared" si="3"/>
        <v>0</v>
      </c>
      <c r="Z22" s="39">
        <f t="shared" si="4"/>
        <v>279825</v>
      </c>
      <c r="AA22" s="164">
        <v>0</v>
      </c>
      <c r="AB22" s="164">
        <v>50</v>
      </c>
      <c r="AC22" s="164">
        <v>0</v>
      </c>
      <c r="AD22" s="170">
        <f t="shared" si="5"/>
        <v>0</v>
      </c>
    </row>
    <row r="23" spans="1:30" s="3" customFormat="1" ht="18.75" x14ac:dyDescent="0.2">
      <c r="A23" s="164">
        <v>14</v>
      </c>
      <c r="B23" s="164" t="s">
        <v>1562</v>
      </c>
      <c r="C23" s="164" t="s">
        <v>14</v>
      </c>
      <c r="D23" s="164">
        <v>765</v>
      </c>
      <c r="E23" s="164">
        <v>101</v>
      </c>
      <c r="F23" s="164">
        <v>7251</v>
      </c>
      <c r="G23" s="164" t="s">
        <v>1563</v>
      </c>
      <c r="H23" s="164">
        <v>1</v>
      </c>
      <c r="I23" s="164">
        <v>2</v>
      </c>
      <c r="J23" s="164">
        <v>1</v>
      </c>
      <c r="K23" s="164">
        <v>54</v>
      </c>
      <c r="L23" s="130">
        <f t="shared" si="0"/>
        <v>954</v>
      </c>
      <c r="M23" s="164">
        <v>390</v>
      </c>
      <c r="N23" s="39">
        <f t="shared" si="1"/>
        <v>372060</v>
      </c>
      <c r="O23" s="164">
        <v>1</v>
      </c>
      <c r="P23" s="164"/>
      <c r="Q23" s="164"/>
      <c r="R23" s="164">
        <v>1</v>
      </c>
      <c r="S23" s="164"/>
      <c r="T23" s="164"/>
      <c r="U23" s="164"/>
      <c r="V23" s="39">
        <f t="shared" si="2"/>
        <v>0</v>
      </c>
      <c r="W23" s="164"/>
      <c r="X23" s="164"/>
      <c r="Y23" s="39">
        <f t="shared" si="3"/>
        <v>0</v>
      </c>
      <c r="Z23" s="39">
        <f t="shared" si="4"/>
        <v>372060</v>
      </c>
      <c r="AA23" s="164">
        <v>0</v>
      </c>
      <c r="AB23" s="164">
        <v>50</v>
      </c>
      <c r="AC23" s="164">
        <v>0</v>
      </c>
      <c r="AD23" s="170">
        <f t="shared" si="5"/>
        <v>0</v>
      </c>
    </row>
    <row r="24" spans="1:30" s="3" customFormat="1" ht="18.75" x14ac:dyDescent="0.2">
      <c r="A24" s="39">
        <v>15</v>
      </c>
      <c r="B24" s="164" t="s">
        <v>1564</v>
      </c>
      <c r="C24" s="164" t="s">
        <v>14</v>
      </c>
      <c r="D24" s="164">
        <v>662</v>
      </c>
      <c r="E24" s="164">
        <v>109</v>
      </c>
      <c r="F24" s="164">
        <v>7145</v>
      </c>
      <c r="G24" s="164" t="s">
        <v>1565</v>
      </c>
      <c r="H24" s="164">
        <v>2</v>
      </c>
      <c r="I24" s="164">
        <v>1</v>
      </c>
      <c r="J24" s="164">
        <v>2</v>
      </c>
      <c r="K24" s="164">
        <v>9</v>
      </c>
      <c r="L24" s="130">
        <f t="shared" si="0"/>
        <v>609</v>
      </c>
      <c r="M24" s="164">
        <v>390</v>
      </c>
      <c r="N24" s="39">
        <f t="shared" si="1"/>
        <v>237510</v>
      </c>
      <c r="O24" s="164">
        <v>2</v>
      </c>
      <c r="P24" s="164" t="s">
        <v>27</v>
      </c>
      <c r="Q24" s="164" t="s">
        <v>16</v>
      </c>
      <c r="R24" s="164">
        <v>2</v>
      </c>
      <c r="S24" s="164">
        <v>138</v>
      </c>
      <c r="T24" s="164"/>
      <c r="U24" s="164">
        <v>6400</v>
      </c>
      <c r="V24" s="39">
        <f t="shared" si="2"/>
        <v>883200</v>
      </c>
      <c r="W24" s="164">
        <v>21</v>
      </c>
      <c r="X24" s="164">
        <f>V24*80%</f>
        <v>706560</v>
      </c>
      <c r="Y24" s="39">
        <f t="shared" si="3"/>
        <v>176640</v>
      </c>
      <c r="Z24" s="39">
        <f t="shared" si="4"/>
        <v>414150</v>
      </c>
      <c r="AA24" s="164">
        <v>0</v>
      </c>
      <c r="AB24" s="164">
        <v>50</v>
      </c>
      <c r="AC24" s="164">
        <v>0</v>
      </c>
      <c r="AD24" s="170">
        <f t="shared" si="5"/>
        <v>0</v>
      </c>
    </row>
    <row r="25" spans="1:30" s="3" customFormat="1" ht="18.75" x14ac:dyDescent="0.2">
      <c r="A25" s="164">
        <v>16</v>
      </c>
      <c r="B25" s="164" t="s">
        <v>1566</v>
      </c>
      <c r="C25" s="164" t="s">
        <v>14</v>
      </c>
      <c r="D25" s="164">
        <v>1519</v>
      </c>
      <c r="E25" s="164">
        <v>139</v>
      </c>
      <c r="F25" s="164">
        <v>41029</v>
      </c>
      <c r="G25" s="164" t="s">
        <v>1565</v>
      </c>
      <c r="H25" s="164">
        <v>1</v>
      </c>
      <c r="I25" s="164">
        <v>5</v>
      </c>
      <c r="J25" s="164">
        <v>1</v>
      </c>
      <c r="K25" s="164">
        <v>48</v>
      </c>
      <c r="L25" s="130">
        <f t="shared" si="0"/>
        <v>2148</v>
      </c>
      <c r="M25" s="164">
        <v>75</v>
      </c>
      <c r="N25" s="39">
        <f t="shared" si="1"/>
        <v>161100</v>
      </c>
      <c r="O25" s="164">
        <v>1</v>
      </c>
      <c r="P25" s="164"/>
      <c r="Q25" s="164"/>
      <c r="R25" s="164">
        <v>1</v>
      </c>
      <c r="S25" s="164"/>
      <c r="T25" s="164"/>
      <c r="U25" s="164"/>
      <c r="V25" s="39">
        <f t="shared" si="2"/>
        <v>0</v>
      </c>
      <c r="W25" s="164"/>
      <c r="X25" s="164"/>
      <c r="Y25" s="39">
        <f t="shared" si="3"/>
        <v>0</v>
      </c>
      <c r="Z25" s="39">
        <f t="shared" si="4"/>
        <v>161100</v>
      </c>
      <c r="AA25" s="164">
        <v>0</v>
      </c>
      <c r="AB25" s="164">
        <v>50</v>
      </c>
      <c r="AC25" s="164">
        <v>0</v>
      </c>
      <c r="AD25" s="170">
        <f t="shared" si="5"/>
        <v>0</v>
      </c>
    </row>
    <row r="26" spans="1:30" s="3" customFormat="1" ht="18.75" x14ac:dyDescent="0.2">
      <c r="A26" s="39">
        <v>17</v>
      </c>
      <c r="B26" s="164" t="s">
        <v>1567</v>
      </c>
      <c r="C26" s="164" t="s">
        <v>14</v>
      </c>
      <c r="D26" s="164">
        <v>3842</v>
      </c>
      <c r="E26" s="164">
        <v>265</v>
      </c>
      <c r="F26" s="164">
        <v>33812</v>
      </c>
      <c r="G26" s="164" t="s">
        <v>1568</v>
      </c>
      <c r="H26" s="164">
        <v>2</v>
      </c>
      <c r="I26" s="164">
        <v>1</v>
      </c>
      <c r="J26" s="164">
        <v>2</v>
      </c>
      <c r="K26" s="164">
        <v>46</v>
      </c>
      <c r="L26" s="130">
        <f t="shared" si="0"/>
        <v>646</v>
      </c>
      <c r="M26" s="164">
        <v>380</v>
      </c>
      <c r="N26" s="39">
        <f t="shared" si="1"/>
        <v>245480</v>
      </c>
      <c r="O26" s="164">
        <v>2</v>
      </c>
      <c r="P26" s="164" t="s">
        <v>27</v>
      </c>
      <c r="Q26" s="164" t="s">
        <v>16</v>
      </c>
      <c r="R26" s="164">
        <v>2</v>
      </c>
      <c r="S26" s="164">
        <v>180</v>
      </c>
      <c r="T26" s="164"/>
      <c r="U26" s="164">
        <v>6400</v>
      </c>
      <c r="V26" s="39">
        <f t="shared" si="2"/>
        <v>1152000</v>
      </c>
      <c r="W26" s="164">
        <v>21</v>
      </c>
      <c r="X26" s="164">
        <f>V26*80%</f>
        <v>921600</v>
      </c>
      <c r="Y26" s="39">
        <f t="shared" si="3"/>
        <v>230400</v>
      </c>
      <c r="Z26" s="39">
        <f t="shared" si="4"/>
        <v>475880</v>
      </c>
      <c r="AA26" s="164">
        <v>0</v>
      </c>
      <c r="AB26" s="164">
        <v>50</v>
      </c>
      <c r="AC26" s="164">
        <v>0</v>
      </c>
      <c r="AD26" s="170">
        <f t="shared" si="5"/>
        <v>0</v>
      </c>
    </row>
    <row r="27" spans="1:30" s="3" customFormat="1" ht="18.75" x14ac:dyDescent="0.2">
      <c r="A27" s="164">
        <v>18</v>
      </c>
      <c r="B27" s="164"/>
      <c r="C27" s="164" t="s">
        <v>14</v>
      </c>
      <c r="D27" s="164">
        <v>5741</v>
      </c>
      <c r="E27" s="164">
        <v>166</v>
      </c>
      <c r="F27" s="164">
        <v>55214</v>
      </c>
      <c r="G27" s="164" t="s">
        <v>1568</v>
      </c>
      <c r="H27" s="164">
        <v>1</v>
      </c>
      <c r="I27" s="164">
        <v>9</v>
      </c>
      <c r="J27" s="164">
        <v>1</v>
      </c>
      <c r="K27" s="164">
        <v>70</v>
      </c>
      <c r="L27" s="130">
        <f t="shared" si="0"/>
        <v>3770</v>
      </c>
      <c r="M27" s="164">
        <v>75</v>
      </c>
      <c r="N27" s="39">
        <f t="shared" si="1"/>
        <v>282750</v>
      </c>
      <c r="O27" s="164">
        <v>1</v>
      </c>
      <c r="P27" s="164"/>
      <c r="Q27" s="164"/>
      <c r="R27" s="164"/>
      <c r="S27" s="164"/>
      <c r="T27" s="164"/>
      <c r="U27" s="164"/>
      <c r="V27" s="39">
        <f t="shared" si="2"/>
        <v>0</v>
      </c>
      <c r="W27" s="164"/>
      <c r="X27" s="164"/>
      <c r="Y27" s="39">
        <f t="shared" si="3"/>
        <v>0</v>
      </c>
      <c r="Z27" s="39">
        <f t="shared" si="4"/>
        <v>282750</v>
      </c>
      <c r="AA27" s="164">
        <v>0</v>
      </c>
      <c r="AB27" s="164">
        <v>50</v>
      </c>
      <c r="AC27" s="164">
        <v>0</v>
      </c>
      <c r="AD27" s="170">
        <f t="shared" si="5"/>
        <v>0</v>
      </c>
    </row>
    <row r="28" spans="1:30" s="3" customFormat="1" ht="18.75" x14ac:dyDescent="0.2">
      <c r="A28" s="39">
        <v>19</v>
      </c>
      <c r="B28" s="164"/>
      <c r="C28" s="164" t="s">
        <v>14</v>
      </c>
      <c r="D28" s="164">
        <v>3640</v>
      </c>
      <c r="E28" s="164">
        <v>46</v>
      </c>
      <c r="F28" s="164"/>
      <c r="G28" s="164" t="s">
        <v>1568</v>
      </c>
      <c r="H28" s="164">
        <v>1</v>
      </c>
      <c r="I28" s="164">
        <v>7</v>
      </c>
      <c r="J28" s="164"/>
      <c r="K28" s="164">
        <v>36</v>
      </c>
      <c r="L28" s="130">
        <f t="shared" si="0"/>
        <v>2836</v>
      </c>
      <c r="M28" s="164">
        <v>75</v>
      </c>
      <c r="N28" s="39">
        <f t="shared" si="1"/>
        <v>212700</v>
      </c>
      <c r="O28" s="164">
        <v>1</v>
      </c>
      <c r="P28" s="164"/>
      <c r="Q28" s="164"/>
      <c r="R28" s="164"/>
      <c r="S28" s="164"/>
      <c r="T28" s="164"/>
      <c r="U28" s="164"/>
      <c r="V28" s="39">
        <f t="shared" si="2"/>
        <v>0</v>
      </c>
      <c r="W28" s="164"/>
      <c r="X28" s="164"/>
      <c r="Y28" s="39">
        <f t="shared" si="3"/>
        <v>0</v>
      </c>
      <c r="Z28" s="39">
        <f t="shared" si="4"/>
        <v>212700</v>
      </c>
      <c r="AA28" s="164">
        <v>0</v>
      </c>
      <c r="AB28" s="164">
        <v>50</v>
      </c>
      <c r="AC28" s="164">
        <v>0</v>
      </c>
      <c r="AD28" s="170">
        <f t="shared" si="5"/>
        <v>0</v>
      </c>
    </row>
    <row r="29" spans="1:30" s="3" customFormat="1" ht="18.75" x14ac:dyDescent="0.2">
      <c r="A29" s="164">
        <v>20</v>
      </c>
      <c r="B29" s="164"/>
      <c r="C29" s="164" t="s">
        <v>14</v>
      </c>
      <c r="D29" s="164">
        <v>2866</v>
      </c>
      <c r="E29" s="164">
        <v>43</v>
      </c>
      <c r="F29" s="164">
        <v>16933</v>
      </c>
      <c r="G29" s="164" t="s">
        <v>1568</v>
      </c>
      <c r="H29" s="164">
        <v>1</v>
      </c>
      <c r="I29" s="164">
        <v>10</v>
      </c>
      <c r="J29" s="164">
        <v>3</v>
      </c>
      <c r="K29" s="164"/>
      <c r="L29" s="130">
        <f t="shared" si="0"/>
        <v>4300</v>
      </c>
      <c r="M29" s="164">
        <v>75</v>
      </c>
      <c r="N29" s="39">
        <f t="shared" si="1"/>
        <v>322500</v>
      </c>
      <c r="O29" s="164">
        <v>1</v>
      </c>
      <c r="P29" s="164"/>
      <c r="Q29" s="164"/>
      <c r="R29" s="164"/>
      <c r="S29" s="164"/>
      <c r="T29" s="164"/>
      <c r="U29" s="164"/>
      <c r="V29" s="39">
        <f t="shared" si="2"/>
        <v>0</v>
      </c>
      <c r="W29" s="164"/>
      <c r="X29" s="164"/>
      <c r="Y29" s="39">
        <f t="shared" si="3"/>
        <v>0</v>
      </c>
      <c r="Z29" s="39">
        <f t="shared" si="4"/>
        <v>322500</v>
      </c>
      <c r="AA29" s="164">
        <v>0</v>
      </c>
      <c r="AB29" s="164">
        <v>50</v>
      </c>
      <c r="AC29" s="164">
        <v>0</v>
      </c>
      <c r="AD29" s="170">
        <f t="shared" si="5"/>
        <v>0</v>
      </c>
    </row>
    <row r="30" spans="1:30" s="3" customFormat="1" ht="18.75" x14ac:dyDescent="0.2">
      <c r="A30" s="39">
        <v>21</v>
      </c>
      <c r="B30" s="164" t="s">
        <v>1569</v>
      </c>
      <c r="C30" s="164" t="s">
        <v>14</v>
      </c>
      <c r="D30" s="164">
        <v>4314</v>
      </c>
      <c r="E30" s="164">
        <v>279</v>
      </c>
      <c r="F30" s="164">
        <v>43648</v>
      </c>
      <c r="G30" s="164" t="s">
        <v>1570</v>
      </c>
      <c r="H30" s="164">
        <v>2</v>
      </c>
      <c r="I30" s="164"/>
      <c r="J30" s="164">
        <v>2</v>
      </c>
      <c r="K30" s="164">
        <v>43</v>
      </c>
      <c r="L30" s="130">
        <f t="shared" si="0"/>
        <v>243</v>
      </c>
      <c r="M30" s="164">
        <v>450</v>
      </c>
      <c r="N30" s="39">
        <f t="shared" si="1"/>
        <v>109350</v>
      </c>
      <c r="O30" s="164">
        <v>2</v>
      </c>
      <c r="P30" s="164" t="s">
        <v>27</v>
      </c>
      <c r="Q30" s="164" t="s">
        <v>55</v>
      </c>
      <c r="R30" s="164">
        <v>2</v>
      </c>
      <c r="S30" s="164">
        <v>84</v>
      </c>
      <c r="T30" s="164"/>
      <c r="U30" s="164">
        <v>6400</v>
      </c>
      <c r="V30" s="39">
        <f t="shared" si="2"/>
        <v>537600</v>
      </c>
      <c r="W30" s="164">
        <v>10</v>
      </c>
      <c r="X30" s="164">
        <f>V30*10%</f>
        <v>53760</v>
      </c>
      <c r="Y30" s="39">
        <f t="shared" si="3"/>
        <v>483840</v>
      </c>
      <c r="Z30" s="39">
        <f t="shared" si="4"/>
        <v>593190</v>
      </c>
      <c r="AA30" s="164">
        <v>0</v>
      </c>
      <c r="AB30" s="164">
        <v>50</v>
      </c>
      <c r="AC30" s="164">
        <v>0</v>
      </c>
      <c r="AD30" s="170">
        <f t="shared" si="5"/>
        <v>0</v>
      </c>
    </row>
    <row r="31" spans="1:30" s="3" customFormat="1" ht="18.75" x14ac:dyDescent="0.2">
      <c r="A31" s="164">
        <v>22</v>
      </c>
      <c r="B31" s="164"/>
      <c r="C31" s="164" t="s">
        <v>14</v>
      </c>
      <c r="D31" s="164">
        <v>4937</v>
      </c>
      <c r="E31" s="164">
        <v>98</v>
      </c>
      <c r="F31" s="164">
        <v>52032</v>
      </c>
      <c r="G31" s="164" t="s">
        <v>1570</v>
      </c>
      <c r="H31" s="164">
        <v>1</v>
      </c>
      <c r="I31" s="164">
        <v>8</v>
      </c>
      <c r="J31" s="164">
        <v>1</v>
      </c>
      <c r="K31" s="164">
        <v>97</v>
      </c>
      <c r="L31" s="130">
        <f t="shared" si="0"/>
        <v>3397</v>
      </c>
      <c r="M31" s="164">
        <v>75</v>
      </c>
      <c r="N31" s="39">
        <f t="shared" si="1"/>
        <v>254775</v>
      </c>
      <c r="O31" s="164">
        <v>1</v>
      </c>
      <c r="P31" s="164"/>
      <c r="Q31" s="164"/>
      <c r="R31" s="164"/>
      <c r="S31" s="164"/>
      <c r="T31" s="164"/>
      <c r="U31" s="164"/>
      <c r="V31" s="39">
        <f t="shared" si="2"/>
        <v>0</v>
      </c>
      <c r="W31" s="164"/>
      <c r="X31" s="164"/>
      <c r="Y31" s="39">
        <f t="shared" si="3"/>
        <v>0</v>
      </c>
      <c r="Z31" s="39">
        <f t="shared" si="4"/>
        <v>254775</v>
      </c>
      <c r="AA31" s="164">
        <v>0</v>
      </c>
      <c r="AB31" s="164">
        <v>50</v>
      </c>
      <c r="AC31" s="164">
        <v>0</v>
      </c>
      <c r="AD31" s="170">
        <f t="shared" si="5"/>
        <v>0</v>
      </c>
    </row>
    <row r="32" spans="1:30" s="3" customFormat="1" ht="18.75" x14ac:dyDescent="0.2">
      <c r="A32" s="39">
        <v>23</v>
      </c>
      <c r="B32" s="164"/>
      <c r="C32" s="164" t="s">
        <v>14</v>
      </c>
      <c r="D32" s="164">
        <v>5024</v>
      </c>
      <c r="E32" s="164">
        <v>308</v>
      </c>
      <c r="F32" s="164">
        <v>53538</v>
      </c>
      <c r="G32" s="171" t="s">
        <v>1570</v>
      </c>
      <c r="H32" s="164">
        <v>1</v>
      </c>
      <c r="I32" s="164"/>
      <c r="J32" s="164">
        <v>2</v>
      </c>
      <c r="K32" s="164">
        <v>80</v>
      </c>
      <c r="L32" s="130">
        <f t="shared" si="0"/>
        <v>280</v>
      </c>
      <c r="M32" s="164">
        <v>150</v>
      </c>
      <c r="N32" s="39">
        <f t="shared" si="1"/>
        <v>42000</v>
      </c>
      <c r="O32" s="164">
        <v>1</v>
      </c>
      <c r="P32" s="164"/>
      <c r="Q32" s="164"/>
      <c r="R32" s="164"/>
      <c r="S32" s="164"/>
      <c r="T32" s="164"/>
      <c r="U32" s="164"/>
      <c r="V32" s="39">
        <f t="shared" si="2"/>
        <v>0</v>
      </c>
      <c r="W32" s="164"/>
      <c r="X32" s="164"/>
      <c r="Y32" s="39">
        <f t="shared" si="3"/>
        <v>0</v>
      </c>
      <c r="Z32" s="39">
        <f t="shared" si="4"/>
        <v>42000</v>
      </c>
      <c r="AA32" s="164">
        <v>0</v>
      </c>
      <c r="AB32" s="164">
        <v>50</v>
      </c>
      <c r="AC32" s="164">
        <v>0</v>
      </c>
      <c r="AD32" s="170">
        <f t="shared" si="5"/>
        <v>0</v>
      </c>
    </row>
    <row r="33" spans="1:30" s="3" customFormat="1" ht="18.75" x14ac:dyDescent="0.2">
      <c r="A33" s="164">
        <v>24</v>
      </c>
      <c r="B33" s="164"/>
      <c r="C33" s="164" t="s">
        <v>14</v>
      </c>
      <c r="D33" s="164">
        <v>5022</v>
      </c>
      <c r="E33" s="164">
        <v>306</v>
      </c>
      <c r="F33" s="164">
        <v>53536</v>
      </c>
      <c r="G33" s="164" t="s">
        <v>1570</v>
      </c>
      <c r="H33" s="164">
        <v>1</v>
      </c>
      <c r="I33" s="164">
        <v>2</v>
      </c>
      <c r="J33" s="164"/>
      <c r="K33" s="164">
        <v>88</v>
      </c>
      <c r="L33" s="130">
        <f t="shared" si="0"/>
        <v>888</v>
      </c>
      <c r="M33" s="164">
        <v>75</v>
      </c>
      <c r="N33" s="39">
        <f t="shared" si="1"/>
        <v>66600</v>
      </c>
      <c r="O33" s="164">
        <v>1</v>
      </c>
      <c r="P33" s="164"/>
      <c r="Q33" s="164"/>
      <c r="R33" s="164"/>
      <c r="S33" s="164"/>
      <c r="T33" s="164"/>
      <c r="U33" s="164"/>
      <c r="V33" s="39">
        <f t="shared" si="2"/>
        <v>0</v>
      </c>
      <c r="W33" s="164"/>
      <c r="X33" s="164"/>
      <c r="Y33" s="39">
        <f t="shared" si="3"/>
        <v>0</v>
      </c>
      <c r="Z33" s="39">
        <f t="shared" si="4"/>
        <v>66600</v>
      </c>
      <c r="AA33" s="164">
        <v>0</v>
      </c>
      <c r="AB33" s="164">
        <v>50</v>
      </c>
      <c r="AC33" s="164">
        <v>0</v>
      </c>
      <c r="AD33" s="170">
        <f t="shared" si="5"/>
        <v>0</v>
      </c>
    </row>
    <row r="34" spans="1:30" s="3" customFormat="1" ht="18.75" x14ac:dyDescent="0.2">
      <c r="A34" s="39">
        <v>25</v>
      </c>
      <c r="B34" s="164" t="s">
        <v>1571</v>
      </c>
      <c r="C34" s="164" t="s">
        <v>14</v>
      </c>
      <c r="D34" s="164">
        <v>3643</v>
      </c>
      <c r="E34" s="164">
        <v>229</v>
      </c>
      <c r="F34" s="164">
        <v>30290</v>
      </c>
      <c r="G34" s="164" t="s">
        <v>1572</v>
      </c>
      <c r="H34" s="164">
        <v>2</v>
      </c>
      <c r="I34" s="164"/>
      <c r="J34" s="164">
        <v>1</v>
      </c>
      <c r="K34" s="164">
        <v>39</v>
      </c>
      <c r="L34" s="130">
        <f t="shared" si="0"/>
        <v>139</v>
      </c>
      <c r="M34" s="164">
        <v>430</v>
      </c>
      <c r="N34" s="39">
        <f t="shared" si="1"/>
        <v>59770</v>
      </c>
      <c r="O34" s="164">
        <v>2</v>
      </c>
      <c r="P34" s="164" t="s">
        <v>27</v>
      </c>
      <c r="Q34" s="164" t="s">
        <v>16</v>
      </c>
      <c r="R34" s="164">
        <v>2</v>
      </c>
      <c r="S34" s="164">
        <v>72</v>
      </c>
      <c r="T34" s="164"/>
      <c r="U34" s="164">
        <v>6400</v>
      </c>
      <c r="V34" s="39">
        <f t="shared" si="2"/>
        <v>460800</v>
      </c>
      <c r="W34" s="164">
        <v>21</v>
      </c>
      <c r="X34" s="164">
        <f>V34*80%</f>
        <v>368640</v>
      </c>
      <c r="Y34" s="39">
        <f t="shared" si="3"/>
        <v>92160</v>
      </c>
      <c r="Z34" s="39">
        <f t="shared" si="4"/>
        <v>151930</v>
      </c>
      <c r="AA34" s="164">
        <v>0</v>
      </c>
      <c r="AB34" s="164">
        <v>50</v>
      </c>
      <c r="AC34" s="164">
        <v>0</v>
      </c>
      <c r="AD34" s="170">
        <f t="shared" si="5"/>
        <v>0</v>
      </c>
    </row>
    <row r="35" spans="1:30" s="3" customFormat="1" ht="18.75" x14ac:dyDescent="0.2">
      <c r="A35" s="164">
        <v>26</v>
      </c>
      <c r="B35" s="164"/>
      <c r="C35" s="164" t="s">
        <v>14</v>
      </c>
      <c r="D35" s="164">
        <v>3642</v>
      </c>
      <c r="E35" s="164">
        <v>228</v>
      </c>
      <c r="F35" s="164">
        <v>30289</v>
      </c>
      <c r="G35" s="164" t="s">
        <v>1572</v>
      </c>
      <c r="H35" s="164">
        <v>1</v>
      </c>
      <c r="I35" s="164"/>
      <c r="J35" s="164">
        <v>1</v>
      </c>
      <c r="K35" s="164">
        <v>39</v>
      </c>
      <c r="L35" s="130">
        <f t="shared" si="0"/>
        <v>139</v>
      </c>
      <c r="M35" s="164">
        <v>75</v>
      </c>
      <c r="N35" s="39">
        <f t="shared" si="1"/>
        <v>10425</v>
      </c>
      <c r="O35" s="164">
        <v>1</v>
      </c>
      <c r="P35" s="164"/>
      <c r="Q35" s="164"/>
      <c r="R35" s="164">
        <v>1</v>
      </c>
      <c r="S35" s="164"/>
      <c r="T35" s="164"/>
      <c r="U35" s="164"/>
      <c r="V35" s="39">
        <f t="shared" si="2"/>
        <v>0</v>
      </c>
      <c r="W35" s="164"/>
      <c r="X35" s="164"/>
      <c r="Y35" s="39">
        <f t="shared" si="3"/>
        <v>0</v>
      </c>
      <c r="Z35" s="39">
        <f t="shared" si="4"/>
        <v>10425</v>
      </c>
      <c r="AA35" s="164">
        <v>0</v>
      </c>
      <c r="AB35" s="164">
        <v>50</v>
      </c>
      <c r="AC35" s="164">
        <v>0</v>
      </c>
      <c r="AD35" s="170">
        <f t="shared" si="5"/>
        <v>0</v>
      </c>
    </row>
    <row r="36" spans="1:30" s="3" customFormat="1" ht="18.75" x14ac:dyDescent="0.2">
      <c r="A36" s="39">
        <v>27</v>
      </c>
      <c r="B36" s="164" t="s">
        <v>1573</v>
      </c>
      <c r="C36" s="164" t="s">
        <v>14</v>
      </c>
      <c r="D36" s="164">
        <v>7727</v>
      </c>
      <c r="E36" s="164">
        <v>242</v>
      </c>
      <c r="F36" s="164">
        <v>32820</v>
      </c>
      <c r="G36" s="164" t="s">
        <v>1574</v>
      </c>
      <c r="H36" s="164">
        <v>2</v>
      </c>
      <c r="I36" s="164"/>
      <c r="J36" s="164">
        <v>1</v>
      </c>
      <c r="K36" s="164">
        <v>92</v>
      </c>
      <c r="L36" s="130">
        <f t="shared" si="0"/>
        <v>192</v>
      </c>
      <c r="M36" s="164">
        <v>430</v>
      </c>
      <c r="N36" s="39">
        <f t="shared" si="1"/>
        <v>82560</v>
      </c>
      <c r="O36" s="164">
        <v>2</v>
      </c>
      <c r="P36" s="164" t="s">
        <v>27</v>
      </c>
      <c r="Q36" s="164" t="s">
        <v>55</v>
      </c>
      <c r="R36" s="164">
        <v>2</v>
      </c>
      <c r="S36" s="164">
        <v>108</v>
      </c>
      <c r="T36" s="164"/>
      <c r="U36" s="164">
        <v>6400</v>
      </c>
      <c r="V36" s="39">
        <f t="shared" si="2"/>
        <v>691200</v>
      </c>
      <c r="W36" s="164">
        <v>6</v>
      </c>
      <c r="X36" s="164">
        <f>V36*6%</f>
        <v>41472</v>
      </c>
      <c r="Y36" s="39">
        <f t="shared" si="3"/>
        <v>649728</v>
      </c>
      <c r="Z36" s="39">
        <f t="shared" si="4"/>
        <v>732288</v>
      </c>
      <c r="AA36" s="164">
        <v>0</v>
      </c>
      <c r="AB36" s="164">
        <v>50</v>
      </c>
      <c r="AC36" s="164">
        <v>0</v>
      </c>
      <c r="AD36" s="170">
        <f t="shared" si="5"/>
        <v>0</v>
      </c>
    </row>
    <row r="37" spans="1:30" s="3" customFormat="1" ht="18.75" x14ac:dyDescent="0.2">
      <c r="A37" s="164">
        <v>28</v>
      </c>
      <c r="B37" s="164"/>
      <c r="C37" s="164" t="s">
        <v>14</v>
      </c>
      <c r="D37" s="39">
        <v>3556</v>
      </c>
      <c r="E37" s="39">
        <v>194</v>
      </c>
      <c r="F37" s="39">
        <v>14721</v>
      </c>
      <c r="G37" s="39" t="s">
        <v>1574</v>
      </c>
      <c r="H37" s="39">
        <v>1</v>
      </c>
      <c r="I37" s="39">
        <v>9</v>
      </c>
      <c r="J37" s="39">
        <v>2</v>
      </c>
      <c r="K37" s="39">
        <v>32</v>
      </c>
      <c r="L37" s="130">
        <f t="shared" si="0"/>
        <v>3832</v>
      </c>
      <c r="M37" s="39">
        <v>75</v>
      </c>
      <c r="N37" s="39">
        <f t="shared" si="1"/>
        <v>287400</v>
      </c>
      <c r="O37" s="39">
        <v>1</v>
      </c>
      <c r="P37" s="39"/>
      <c r="Q37" s="39"/>
      <c r="R37" s="39"/>
      <c r="S37" s="39"/>
      <c r="T37" s="39"/>
      <c r="U37" s="39"/>
      <c r="V37" s="39">
        <f t="shared" si="2"/>
        <v>0</v>
      </c>
      <c r="W37" s="39"/>
      <c r="X37" s="39"/>
      <c r="Y37" s="39">
        <f t="shared" si="3"/>
        <v>0</v>
      </c>
      <c r="Z37" s="39">
        <f t="shared" si="4"/>
        <v>287400</v>
      </c>
      <c r="AA37" s="39">
        <v>0</v>
      </c>
      <c r="AB37" s="39">
        <v>50</v>
      </c>
      <c r="AC37" s="39">
        <v>0</v>
      </c>
      <c r="AD37" s="170">
        <v>0</v>
      </c>
    </row>
    <row r="38" spans="1:30" s="3" customFormat="1" ht="18.75" x14ac:dyDescent="0.2">
      <c r="A38" s="39">
        <v>29</v>
      </c>
      <c r="B38" s="164" t="s">
        <v>1575</v>
      </c>
      <c r="C38" s="164" t="s">
        <v>14</v>
      </c>
      <c r="D38" s="39">
        <v>5313</v>
      </c>
      <c r="E38" s="39">
        <v>500</v>
      </c>
      <c r="F38" s="39">
        <v>56949</v>
      </c>
      <c r="G38" s="39" t="s">
        <v>1576</v>
      </c>
      <c r="H38" s="39">
        <v>2</v>
      </c>
      <c r="I38" s="39"/>
      <c r="J38" s="39">
        <v>2</v>
      </c>
      <c r="K38" s="39">
        <v>98</v>
      </c>
      <c r="L38" s="130">
        <f t="shared" si="0"/>
        <v>298</v>
      </c>
      <c r="M38" s="39">
        <v>450</v>
      </c>
      <c r="N38" s="39">
        <f t="shared" si="1"/>
        <v>134100</v>
      </c>
      <c r="O38" s="39">
        <v>2</v>
      </c>
      <c r="P38" s="39" t="s">
        <v>27</v>
      </c>
      <c r="Q38" s="39" t="s">
        <v>16</v>
      </c>
      <c r="R38" s="39">
        <v>2</v>
      </c>
      <c r="S38" s="39">
        <v>135</v>
      </c>
      <c r="T38" s="39"/>
      <c r="U38" s="39">
        <v>6400</v>
      </c>
      <c r="V38" s="39">
        <f t="shared" si="2"/>
        <v>864000</v>
      </c>
      <c r="W38" s="39">
        <v>21</v>
      </c>
      <c r="X38" s="164">
        <f>V38*80%</f>
        <v>691200</v>
      </c>
      <c r="Y38" s="39">
        <f t="shared" si="3"/>
        <v>172800</v>
      </c>
      <c r="Z38" s="39">
        <f t="shared" si="4"/>
        <v>306900</v>
      </c>
      <c r="AA38" s="39">
        <v>0</v>
      </c>
      <c r="AB38" s="39">
        <v>50</v>
      </c>
      <c r="AC38" s="39">
        <v>0</v>
      </c>
      <c r="AD38" s="170">
        <f t="shared" si="5"/>
        <v>0</v>
      </c>
    </row>
    <row r="39" spans="1:30" s="3" customFormat="1" ht="18.75" x14ac:dyDescent="0.2">
      <c r="A39" s="164">
        <v>30</v>
      </c>
      <c r="B39" s="164"/>
      <c r="C39" s="164" t="s">
        <v>14</v>
      </c>
      <c r="D39" s="39">
        <v>5314</v>
      </c>
      <c r="E39" s="39">
        <v>501</v>
      </c>
      <c r="F39" s="39">
        <v>56950</v>
      </c>
      <c r="G39" s="39" t="s">
        <v>1576</v>
      </c>
      <c r="H39" s="39">
        <v>1</v>
      </c>
      <c r="I39" s="39"/>
      <c r="J39" s="39">
        <v>2</v>
      </c>
      <c r="K39" s="39">
        <v>5</v>
      </c>
      <c r="L39" s="130">
        <f t="shared" si="0"/>
        <v>205</v>
      </c>
      <c r="M39" s="39">
        <v>450</v>
      </c>
      <c r="N39" s="39">
        <f t="shared" si="1"/>
        <v>92250</v>
      </c>
      <c r="O39" s="39">
        <v>1</v>
      </c>
      <c r="P39" s="39"/>
      <c r="Q39" s="39"/>
      <c r="R39" s="39"/>
      <c r="S39" s="39"/>
      <c r="T39" s="39"/>
      <c r="U39" s="39"/>
      <c r="V39" s="39">
        <f t="shared" si="2"/>
        <v>0</v>
      </c>
      <c r="W39" s="39"/>
      <c r="X39" s="39"/>
      <c r="Y39" s="39">
        <f t="shared" si="3"/>
        <v>0</v>
      </c>
      <c r="Z39" s="39">
        <f t="shared" si="4"/>
        <v>92250</v>
      </c>
      <c r="AA39" s="39">
        <v>0</v>
      </c>
      <c r="AB39" s="39">
        <v>50</v>
      </c>
      <c r="AC39" s="39">
        <v>0</v>
      </c>
      <c r="AD39" s="170">
        <f t="shared" si="5"/>
        <v>0</v>
      </c>
    </row>
    <row r="40" spans="1:30" s="3" customFormat="1" ht="18.75" x14ac:dyDescent="0.2">
      <c r="A40" s="39">
        <v>31</v>
      </c>
      <c r="B40" s="164"/>
      <c r="C40" s="164" t="s">
        <v>14</v>
      </c>
      <c r="D40" s="39">
        <v>5311</v>
      </c>
      <c r="E40" s="39">
        <v>498</v>
      </c>
      <c r="F40" s="39">
        <v>56947</v>
      </c>
      <c r="G40" s="39" t="s">
        <v>1576</v>
      </c>
      <c r="H40" s="39">
        <v>1</v>
      </c>
      <c r="I40" s="39"/>
      <c r="J40" s="39">
        <v>3</v>
      </c>
      <c r="K40" s="39">
        <v>50</v>
      </c>
      <c r="L40" s="130">
        <f t="shared" si="0"/>
        <v>350</v>
      </c>
      <c r="M40" s="39">
        <v>450</v>
      </c>
      <c r="N40" s="39">
        <f t="shared" si="1"/>
        <v>157500</v>
      </c>
      <c r="O40" s="39">
        <v>1</v>
      </c>
      <c r="P40" s="39"/>
      <c r="Q40" s="39"/>
      <c r="R40" s="39"/>
      <c r="S40" s="39"/>
      <c r="T40" s="39"/>
      <c r="U40" s="39"/>
      <c r="V40" s="39">
        <f t="shared" si="2"/>
        <v>0</v>
      </c>
      <c r="W40" s="39"/>
      <c r="X40" s="164"/>
      <c r="Y40" s="39">
        <f t="shared" si="3"/>
        <v>0</v>
      </c>
      <c r="Z40" s="39">
        <f t="shared" si="4"/>
        <v>157500</v>
      </c>
      <c r="AA40" s="39">
        <v>0</v>
      </c>
      <c r="AB40" s="39">
        <v>50</v>
      </c>
      <c r="AC40" s="39">
        <v>0</v>
      </c>
      <c r="AD40" s="170">
        <f t="shared" si="5"/>
        <v>0</v>
      </c>
    </row>
    <row r="41" spans="1:30" s="3" customFormat="1" ht="18.75" x14ac:dyDescent="0.2">
      <c r="A41" s="164">
        <v>32</v>
      </c>
      <c r="B41" s="164" t="s">
        <v>1577</v>
      </c>
      <c r="C41" s="164" t="s">
        <v>14</v>
      </c>
      <c r="D41" s="39">
        <v>4377</v>
      </c>
      <c r="E41" s="39">
        <v>288</v>
      </c>
      <c r="F41" s="39">
        <v>43865</v>
      </c>
      <c r="G41" s="39" t="s">
        <v>1578</v>
      </c>
      <c r="H41" s="39">
        <v>2</v>
      </c>
      <c r="I41" s="39"/>
      <c r="J41" s="39">
        <v>2</v>
      </c>
      <c r="K41" s="39">
        <v>35</v>
      </c>
      <c r="L41" s="130">
        <f t="shared" si="0"/>
        <v>235</v>
      </c>
      <c r="M41" s="39">
        <v>430</v>
      </c>
      <c r="N41" s="39">
        <f t="shared" si="1"/>
        <v>101050</v>
      </c>
      <c r="O41" s="39">
        <v>2</v>
      </c>
      <c r="P41" s="39" t="s">
        <v>27</v>
      </c>
      <c r="Q41" s="39" t="s">
        <v>16</v>
      </c>
      <c r="R41" s="39">
        <v>2</v>
      </c>
      <c r="S41" s="39">
        <v>59.3</v>
      </c>
      <c r="T41" s="39"/>
      <c r="U41" s="39">
        <v>6400</v>
      </c>
      <c r="V41" s="39">
        <f t="shared" si="2"/>
        <v>379520</v>
      </c>
      <c r="W41" s="39">
        <v>16</v>
      </c>
      <c r="X41" s="164">
        <f>V41*55%</f>
        <v>208736.00000000003</v>
      </c>
      <c r="Y41" s="39">
        <f t="shared" si="3"/>
        <v>170783.99999999997</v>
      </c>
      <c r="Z41" s="39">
        <f t="shared" si="4"/>
        <v>271834</v>
      </c>
      <c r="AA41" s="39">
        <v>0</v>
      </c>
      <c r="AB41" s="39">
        <v>50</v>
      </c>
      <c r="AC41" s="39">
        <v>0</v>
      </c>
      <c r="AD41" s="170">
        <f t="shared" si="5"/>
        <v>0</v>
      </c>
    </row>
    <row r="42" spans="1:30" s="3" customFormat="1" ht="18.75" x14ac:dyDescent="0.2">
      <c r="A42" s="39">
        <v>33</v>
      </c>
      <c r="B42" s="164"/>
      <c r="C42" s="164" t="s">
        <v>14</v>
      </c>
      <c r="D42" s="39">
        <v>3062</v>
      </c>
      <c r="E42" s="39">
        <v>60</v>
      </c>
      <c r="F42" s="39">
        <v>26144</v>
      </c>
      <c r="G42" s="39" t="s">
        <v>1578</v>
      </c>
      <c r="H42" s="39">
        <v>1</v>
      </c>
      <c r="I42" s="39">
        <v>32</v>
      </c>
      <c r="J42" s="39">
        <v>2</v>
      </c>
      <c r="K42" s="39">
        <v>27</v>
      </c>
      <c r="L42" s="130">
        <f t="shared" si="0"/>
        <v>13027</v>
      </c>
      <c r="M42" s="39">
        <v>75</v>
      </c>
      <c r="N42" s="39">
        <f t="shared" si="1"/>
        <v>977025</v>
      </c>
      <c r="O42" s="39">
        <v>1</v>
      </c>
      <c r="P42" s="39"/>
      <c r="Q42" s="39"/>
      <c r="R42" s="39"/>
      <c r="S42" s="39"/>
      <c r="T42" s="39"/>
      <c r="U42" s="39"/>
      <c r="V42" s="39">
        <f t="shared" si="2"/>
        <v>0</v>
      </c>
      <c r="W42" s="39"/>
      <c r="X42" s="39"/>
      <c r="Y42" s="39">
        <f t="shared" si="3"/>
        <v>0</v>
      </c>
      <c r="Z42" s="39">
        <f t="shared" si="4"/>
        <v>977025</v>
      </c>
      <c r="AA42" s="39">
        <v>0</v>
      </c>
      <c r="AB42" s="39">
        <v>50</v>
      </c>
      <c r="AC42" s="39">
        <v>0</v>
      </c>
      <c r="AD42" s="170">
        <f t="shared" si="5"/>
        <v>0</v>
      </c>
    </row>
    <row r="43" spans="1:30" s="3" customFormat="1" ht="18.75" x14ac:dyDescent="0.2">
      <c r="A43" s="164">
        <v>34</v>
      </c>
      <c r="B43" s="164" t="s">
        <v>1579</v>
      </c>
      <c r="C43" s="164"/>
      <c r="D43" s="39"/>
      <c r="E43" s="39"/>
      <c r="F43" s="39"/>
      <c r="G43" s="39" t="s">
        <v>1580</v>
      </c>
      <c r="H43" s="39">
        <v>2</v>
      </c>
      <c r="I43" s="39"/>
      <c r="J43" s="39"/>
      <c r="K43" s="39"/>
      <c r="L43" s="130">
        <f t="shared" si="0"/>
        <v>0</v>
      </c>
      <c r="M43" s="39"/>
      <c r="N43" s="39">
        <f t="shared" si="1"/>
        <v>0</v>
      </c>
      <c r="O43" s="39">
        <v>2</v>
      </c>
      <c r="P43" s="39" t="s">
        <v>27</v>
      </c>
      <c r="Q43" s="39" t="s">
        <v>16</v>
      </c>
      <c r="R43" s="39">
        <v>2</v>
      </c>
      <c r="S43" s="39">
        <v>159</v>
      </c>
      <c r="T43" s="39"/>
      <c r="U43" s="39">
        <v>6400</v>
      </c>
      <c r="V43" s="39">
        <f t="shared" si="2"/>
        <v>1017600</v>
      </c>
      <c r="W43" s="39">
        <v>21</v>
      </c>
      <c r="X43" s="164">
        <f>V43*80%</f>
        <v>814080</v>
      </c>
      <c r="Y43" s="39">
        <f t="shared" si="3"/>
        <v>203520</v>
      </c>
      <c r="Z43" s="39">
        <f t="shared" si="4"/>
        <v>203520</v>
      </c>
      <c r="AA43" s="39">
        <v>0</v>
      </c>
      <c r="AB43" s="39">
        <v>0</v>
      </c>
      <c r="AC43" s="39">
        <v>203520</v>
      </c>
      <c r="AD43" s="170">
        <v>0.02</v>
      </c>
    </row>
    <row r="44" spans="1:30" s="3" customFormat="1" ht="18.75" x14ac:dyDescent="0.2">
      <c r="A44" s="39">
        <v>35</v>
      </c>
      <c r="B44" s="164"/>
      <c r="C44" s="164" t="s">
        <v>14</v>
      </c>
      <c r="D44" s="39"/>
      <c r="E44" s="39">
        <v>118</v>
      </c>
      <c r="F44" s="39">
        <v>16539</v>
      </c>
      <c r="G44" s="39" t="s">
        <v>1580</v>
      </c>
      <c r="H44" s="39">
        <v>1</v>
      </c>
      <c r="I44" s="39">
        <v>2</v>
      </c>
      <c r="J44" s="39">
        <v>1</v>
      </c>
      <c r="K44" s="39">
        <v>26</v>
      </c>
      <c r="L44" s="130">
        <f t="shared" si="0"/>
        <v>926</v>
      </c>
      <c r="M44" s="39">
        <v>130</v>
      </c>
      <c r="N44" s="39">
        <f t="shared" si="1"/>
        <v>120380</v>
      </c>
      <c r="O44" s="39">
        <v>1</v>
      </c>
      <c r="P44" s="39"/>
      <c r="Q44" s="39"/>
      <c r="R44" s="39"/>
      <c r="S44" s="39"/>
      <c r="T44" s="39"/>
      <c r="U44" s="39"/>
      <c r="V44" s="39">
        <f t="shared" si="2"/>
        <v>0</v>
      </c>
      <c r="W44" s="39"/>
      <c r="X44" s="164"/>
      <c r="Y44" s="39">
        <f t="shared" si="3"/>
        <v>0</v>
      </c>
      <c r="Z44" s="39">
        <f t="shared" si="4"/>
        <v>120380</v>
      </c>
      <c r="AA44" s="39">
        <v>0</v>
      </c>
      <c r="AB44" s="39">
        <v>50</v>
      </c>
      <c r="AC44" s="39">
        <v>0</v>
      </c>
      <c r="AD44" s="170">
        <f t="shared" si="5"/>
        <v>0</v>
      </c>
    </row>
    <row r="45" spans="1:30" s="3" customFormat="1" ht="18.75" x14ac:dyDescent="0.2">
      <c r="A45" s="164">
        <v>36</v>
      </c>
      <c r="B45" s="164" t="s">
        <v>1581</v>
      </c>
      <c r="C45" s="164" t="s">
        <v>14</v>
      </c>
      <c r="D45" s="39">
        <v>747</v>
      </c>
      <c r="E45" s="39">
        <v>83</v>
      </c>
      <c r="F45" s="39">
        <v>7233</v>
      </c>
      <c r="G45" s="39" t="s">
        <v>1582</v>
      </c>
      <c r="H45" s="39">
        <v>2</v>
      </c>
      <c r="I45" s="39"/>
      <c r="J45" s="39"/>
      <c r="K45" s="39">
        <v>49</v>
      </c>
      <c r="L45" s="130">
        <f t="shared" si="0"/>
        <v>49</v>
      </c>
      <c r="M45" s="39">
        <v>430</v>
      </c>
      <c r="N45" s="39">
        <f t="shared" si="1"/>
        <v>21070</v>
      </c>
      <c r="O45" s="39">
        <v>2</v>
      </c>
      <c r="P45" s="39" t="s">
        <v>27</v>
      </c>
      <c r="Q45" s="39" t="s">
        <v>55</v>
      </c>
      <c r="R45" s="39">
        <v>2</v>
      </c>
      <c r="S45" s="39">
        <v>54</v>
      </c>
      <c r="T45" s="39"/>
      <c r="U45" s="39">
        <v>6400</v>
      </c>
      <c r="V45" s="39">
        <f t="shared" si="2"/>
        <v>345600</v>
      </c>
      <c r="W45" s="39">
        <v>3</v>
      </c>
      <c r="X45" s="164">
        <f>V45*3%</f>
        <v>10368</v>
      </c>
      <c r="Y45" s="39">
        <f t="shared" si="3"/>
        <v>335232</v>
      </c>
      <c r="Z45" s="39">
        <f t="shared" si="4"/>
        <v>356302</v>
      </c>
      <c r="AA45" s="39">
        <v>0</v>
      </c>
      <c r="AB45" s="39">
        <v>50</v>
      </c>
      <c r="AC45" s="39">
        <v>0</v>
      </c>
      <c r="AD45" s="170">
        <f t="shared" si="5"/>
        <v>0</v>
      </c>
    </row>
    <row r="46" spans="1:30" s="3" customFormat="1" ht="18.75" x14ac:dyDescent="0.2">
      <c r="A46" s="39">
        <v>37</v>
      </c>
      <c r="B46" s="164" t="s">
        <v>1583</v>
      </c>
      <c r="C46" s="164" t="s">
        <v>14</v>
      </c>
      <c r="D46" s="39">
        <v>2126</v>
      </c>
      <c r="E46" s="39">
        <v>245</v>
      </c>
      <c r="F46" s="39">
        <v>58979</v>
      </c>
      <c r="G46" s="39" t="s">
        <v>1584</v>
      </c>
      <c r="H46" s="39">
        <v>2</v>
      </c>
      <c r="I46" s="39"/>
      <c r="J46" s="39">
        <v>2</v>
      </c>
      <c r="K46" s="39">
        <v>95</v>
      </c>
      <c r="L46" s="130">
        <f t="shared" si="0"/>
        <v>295</v>
      </c>
      <c r="M46" s="39">
        <v>430</v>
      </c>
      <c r="N46" s="39">
        <f t="shared" si="1"/>
        <v>126850</v>
      </c>
      <c r="O46" s="39">
        <v>2</v>
      </c>
      <c r="P46" s="39" t="s">
        <v>27</v>
      </c>
      <c r="Q46" s="39" t="s">
        <v>55</v>
      </c>
      <c r="R46" s="39">
        <v>2</v>
      </c>
      <c r="S46" s="39">
        <v>142</v>
      </c>
      <c r="T46" s="39"/>
      <c r="U46" s="39">
        <v>6400</v>
      </c>
      <c r="V46" s="39">
        <f t="shared" si="2"/>
        <v>908800</v>
      </c>
      <c r="W46" s="39">
        <v>6</v>
      </c>
      <c r="X46" s="164">
        <f>V46*6%</f>
        <v>54528</v>
      </c>
      <c r="Y46" s="39">
        <f t="shared" si="3"/>
        <v>854272</v>
      </c>
      <c r="Z46" s="39">
        <f t="shared" si="4"/>
        <v>981122</v>
      </c>
      <c r="AA46" s="39">
        <v>0</v>
      </c>
      <c r="AB46" s="39">
        <v>50</v>
      </c>
      <c r="AC46" s="39">
        <v>0</v>
      </c>
      <c r="AD46" s="170">
        <f t="shared" si="5"/>
        <v>0</v>
      </c>
    </row>
    <row r="47" spans="1:30" s="3" customFormat="1" ht="18.75" x14ac:dyDescent="0.2">
      <c r="A47" s="164">
        <v>38</v>
      </c>
      <c r="B47" s="164" t="s">
        <v>1585</v>
      </c>
      <c r="C47" s="164" t="s">
        <v>14</v>
      </c>
      <c r="D47" s="39">
        <v>4757</v>
      </c>
      <c r="E47" s="39">
        <v>30</v>
      </c>
      <c r="F47" s="39">
        <v>50732</v>
      </c>
      <c r="G47" s="39" t="s">
        <v>1586</v>
      </c>
      <c r="H47" s="39">
        <v>2</v>
      </c>
      <c r="I47" s="39"/>
      <c r="J47" s="39">
        <v>2</v>
      </c>
      <c r="K47" s="39">
        <v>74</v>
      </c>
      <c r="L47" s="130">
        <f t="shared" si="0"/>
        <v>274</v>
      </c>
      <c r="M47" s="39">
        <v>130</v>
      </c>
      <c r="N47" s="39">
        <f t="shared" si="1"/>
        <v>35620</v>
      </c>
      <c r="O47" s="39">
        <v>2</v>
      </c>
      <c r="P47" s="39" t="s">
        <v>27</v>
      </c>
      <c r="Q47" s="39" t="s">
        <v>55</v>
      </c>
      <c r="R47" s="39">
        <v>2</v>
      </c>
      <c r="S47" s="39">
        <v>54</v>
      </c>
      <c r="T47" s="39"/>
      <c r="U47" s="39">
        <v>6400</v>
      </c>
      <c r="V47" s="39">
        <f t="shared" si="2"/>
        <v>345600</v>
      </c>
      <c r="W47" s="39">
        <v>6</v>
      </c>
      <c r="X47" s="164">
        <f>V47*6%</f>
        <v>20736</v>
      </c>
      <c r="Y47" s="39">
        <f t="shared" si="3"/>
        <v>324864</v>
      </c>
      <c r="Z47" s="39">
        <f t="shared" si="4"/>
        <v>360484</v>
      </c>
      <c r="AA47" s="39">
        <v>0</v>
      </c>
      <c r="AB47" s="39">
        <v>50</v>
      </c>
      <c r="AC47" s="39">
        <v>0</v>
      </c>
      <c r="AD47" s="170">
        <f t="shared" si="5"/>
        <v>0</v>
      </c>
    </row>
    <row r="48" spans="1:30" s="3" customFormat="1" ht="18.75" x14ac:dyDescent="0.2">
      <c r="A48" s="39">
        <v>39</v>
      </c>
      <c r="B48" s="164"/>
      <c r="C48" s="164" t="s">
        <v>14</v>
      </c>
      <c r="D48" s="39">
        <v>5133</v>
      </c>
      <c r="E48" s="39">
        <v>61</v>
      </c>
      <c r="F48" s="39">
        <v>53699</v>
      </c>
      <c r="G48" s="39" t="s">
        <v>1586</v>
      </c>
      <c r="H48" s="39">
        <v>1</v>
      </c>
      <c r="I48" s="39">
        <v>5</v>
      </c>
      <c r="J48" s="39"/>
      <c r="K48" s="39">
        <v>50</v>
      </c>
      <c r="L48" s="130">
        <f t="shared" si="0"/>
        <v>2050</v>
      </c>
      <c r="M48" s="39">
        <v>75</v>
      </c>
      <c r="N48" s="39">
        <f t="shared" si="1"/>
        <v>153750</v>
      </c>
      <c r="O48" s="39">
        <v>1</v>
      </c>
      <c r="P48" s="39"/>
      <c r="Q48" s="39"/>
      <c r="R48" s="39"/>
      <c r="S48" s="39"/>
      <c r="T48" s="39"/>
      <c r="U48" s="39"/>
      <c r="V48" s="39">
        <f t="shared" si="2"/>
        <v>0</v>
      </c>
      <c r="W48" s="39"/>
      <c r="X48" s="164"/>
      <c r="Y48" s="39">
        <f t="shared" si="3"/>
        <v>0</v>
      </c>
      <c r="Z48" s="39">
        <f t="shared" si="4"/>
        <v>153750</v>
      </c>
      <c r="AA48" s="39">
        <v>0</v>
      </c>
      <c r="AB48" s="39">
        <v>50</v>
      </c>
      <c r="AC48" s="39">
        <v>0</v>
      </c>
      <c r="AD48" s="170">
        <f t="shared" si="5"/>
        <v>0</v>
      </c>
    </row>
    <row r="49" spans="1:30" s="3" customFormat="1" ht="18.75" x14ac:dyDescent="0.2">
      <c r="A49" s="164">
        <v>40</v>
      </c>
      <c r="B49" s="164" t="s">
        <v>1587</v>
      </c>
      <c r="C49" s="164" t="s">
        <v>14</v>
      </c>
      <c r="D49" s="39">
        <v>4682</v>
      </c>
      <c r="E49" s="39">
        <v>290</v>
      </c>
      <c r="F49" s="39">
        <v>48931</v>
      </c>
      <c r="G49" s="39" t="s">
        <v>1588</v>
      </c>
      <c r="H49" s="39">
        <v>2</v>
      </c>
      <c r="I49" s="39">
        <v>1</v>
      </c>
      <c r="J49" s="39">
        <v>1</v>
      </c>
      <c r="K49" s="39">
        <v>24</v>
      </c>
      <c r="L49" s="130">
        <f t="shared" si="0"/>
        <v>524</v>
      </c>
      <c r="M49" s="39">
        <v>150</v>
      </c>
      <c r="N49" s="39">
        <f t="shared" si="1"/>
        <v>78600</v>
      </c>
      <c r="O49" s="39">
        <v>2</v>
      </c>
      <c r="P49" s="39" t="s">
        <v>27</v>
      </c>
      <c r="Q49" s="39" t="s">
        <v>16</v>
      </c>
      <c r="R49" s="39">
        <v>2</v>
      </c>
      <c r="S49" s="39">
        <v>90</v>
      </c>
      <c r="T49" s="39"/>
      <c r="U49" s="39">
        <v>6400</v>
      </c>
      <c r="V49" s="39">
        <f t="shared" si="2"/>
        <v>576000</v>
      </c>
      <c r="W49" s="39">
        <v>31</v>
      </c>
      <c r="X49" s="164">
        <f>V49*85%</f>
        <v>489600</v>
      </c>
      <c r="Y49" s="39">
        <f t="shared" si="3"/>
        <v>86400</v>
      </c>
      <c r="Z49" s="39">
        <f t="shared" si="4"/>
        <v>165000</v>
      </c>
      <c r="AA49" s="39">
        <v>0</v>
      </c>
      <c r="AB49" s="39">
        <v>50</v>
      </c>
      <c r="AC49" s="39">
        <v>0</v>
      </c>
      <c r="AD49" s="170">
        <f t="shared" si="5"/>
        <v>0</v>
      </c>
    </row>
    <row r="50" spans="1:30" s="3" customFormat="1" ht="18.75" x14ac:dyDescent="0.2">
      <c r="A50" s="39">
        <v>41</v>
      </c>
      <c r="B50" s="164"/>
      <c r="C50" s="164" t="s">
        <v>14</v>
      </c>
      <c r="D50" s="39">
        <v>4282</v>
      </c>
      <c r="E50" s="39">
        <v>7</v>
      </c>
      <c r="F50" s="39">
        <v>41711</v>
      </c>
      <c r="G50" s="39" t="s">
        <v>1588</v>
      </c>
      <c r="H50" s="39">
        <v>1</v>
      </c>
      <c r="I50" s="39"/>
      <c r="J50" s="39">
        <v>1</v>
      </c>
      <c r="K50" s="39">
        <v>91</v>
      </c>
      <c r="L50" s="130">
        <f t="shared" si="0"/>
        <v>191</v>
      </c>
      <c r="M50" s="39">
        <v>450</v>
      </c>
      <c r="N50" s="39">
        <f t="shared" si="1"/>
        <v>85950</v>
      </c>
      <c r="O50" s="39">
        <v>1</v>
      </c>
      <c r="P50" s="39"/>
      <c r="Q50" s="39"/>
      <c r="R50" s="39"/>
      <c r="S50" s="39"/>
      <c r="T50" s="39"/>
      <c r="U50" s="39"/>
      <c r="V50" s="39">
        <f t="shared" si="2"/>
        <v>0</v>
      </c>
      <c r="W50" s="39"/>
      <c r="X50" s="164"/>
      <c r="Y50" s="39">
        <f t="shared" si="3"/>
        <v>0</v>
      </c>
      <c r="Z50" s="39">
        <f t="shared" si="4"/>
        <v>85950</v>
      </c>
      <c r="AA50" s="39">
        <v>0</v>
      </c>
      <c r="AB50" s="39">
        <v>50</v>
      </c>
      <c r="AC50" s="39">
        <v>0</v>
      </c>
      <c r="AD50" s="170">
        <f t="shared" si="5"/>
        <v>0</v>
      </c>
    </row>
    <row r="51" spans="1:30" s="3" customFormat="1" ht="18.75" x14ac:dyDescent="0.2">
      <c r="A51" s="164">
        <v>42</v>
      </c>
      <c r="B51" s="164"/>
      <c r="C51" s="164" t="s">
        <v>14</v>
      </c>
      <c r="D51" s="39">
        <v>2685</v>
      </c>
      <c r="E51" s="39">
        <v>191</v>
      </c>
      <c r="F51" s="39">
        <v>16737</v>
      </c>
      <c r="G51" s="39" t="s">
        <v>1588</v>
      </c>
      <c r="H51" s="39">
        <v>1</v>
      </c>
      <c r="I51" s="39">
        <v>14</v>
      </c>
      <c r="J51" s="39">
        <v>2</v>
      </c>
      <c r="K51" s="39">
        <v>18</v>
      </c>
      <c r="L51" s="130">
        <f t="shared" si="0"/>
        <v>5818</v>
      </c>
      <c r="M51" s="39">
        <v>100</v>
      </c>
      <c r="N51" s="39">
        <f t="shared" si="1"/>
        <v>581800</v>
      </c>
      <c r="O51" s="39">
        <v>1</v>
      </c>
      <c r="P51" s="39"/>
      <c r="Q51" s="39"/>
      <c r="R51" s="39"/>
      <c r="S51" s="39"/>
      <c r="T51" s="39"/>
      <c r="U51" s="39"/>
      <c r="V51" s="39">
        <f t="shared" si="2"/>
        <v>0</v>
      </c>
      <c r="W51" s="39"/>
      <c r="X51" s="164"/>
      <c r="Y51" s="39">
        <f t="shared" si="3"/>
        <v>0</v>
      </c>
      <c r="Z51" s="39">
        <f t="shared" si="4"/>
        <v>581800</v>
      </c>
      <c r="AA51" s="39">
        <v>0</v>
      </c>
      <c r="AB51" s="39">
        <v>50</v>
      </c>
      <c r="AC51" s="39">
        <v>0</v>
      </c>
      <c r="AD51" s="170">
        <f t="shared" si="5"/>
        <v>0</v>
      </c>
    </row>
    <row r="52" spans="1:30" s="3" customFormat="1" ht="18.75" x14ac:dyDescent="0.2">
      <c r="A52" s="39">
        <v>43</v>
      </c>
      <c r="B52" s="164" t="s">
        <v>1589</v>
      </c>
      <c r="C52" s="164" t="s">
        <v>14</v>
      </c>
      <c r="D52" s="39">
        <v>764</v>
      </c>
      <c r="E52" s="39">
        <v>100</v>
      </c>
      <c r="F52" s="39">
        <v>7250</v>
      </c>
      <c r="G52" s="39" t="s">
        <v>1590</v>
      </c>
      <c r="H52" s="39">
        <v>2</v>
      </c>
      <c r="I52" s="39"/>
      <c r="J52" s="39">
        <v>1</v>
      </c>
      <c r="K52" s="39">
        <v>91</v>
      </c>
      <c r="L52" s="130">
        <f t="shared" si="0"/>
        <v>191</v>
      </c>
      <c r="M52" s="39">
        <v>430</v>
      </c>
      <c r="N52" s="39">
        <f t="shared" si="1"/>
        <v>82130</v>
      </c>
      <c r="O52" s="39">
        <v>2</v>
      </c>
      <c r="P52" s="39" t="s">
        <v>27</v>
      </c>
      <c r="Q52" s="39" t="s">
        <v>16</v>
      </c>
      <c r="R52" s="39">
        <v>2</v>
      </c>
      <c r="S52" s="39">
        <v>237</v>
      </c>
      <c r="T52" s="39"/>
      <c r="U52" s="39">
        <v>6400</v>
      </c>
      <c r="V52" s="39">
        <f t="shared" si="2"/>
        <v>1516800</v>
      </c>
      <c r="W52" s="39">
        <v>31</v>
      </c>
      <c r="X52" s="164">
        <f>V52*85%</f>
        <v>1289280</v>
      </c>
      <c r="Y52" s="39">
        <f t="shared" si="3"/>
        <v>227520</v>
      </c>
      <c r="Z52" s="39">
        <f t="shared" si="4"/>
        <v>309650</v>
      </c>
      <c r="AA52" s="39">
        <v>0</v>
      </c>
      <c r="AB52" s="39">
        <v>50</v>
      </c>
      <c r="AC52" s="39">
        <v>0</v>
      </c>
      <c r="AD52" s="170">
        <v>0</v>
      </c>
    </row>
    <row r="53" spans="1:30" s="3" customFormat="1" ht="18.75" x14ac:dyDescent="0.2">
      <c r="A53" s="164">
        <v>44</v>
      </c>
      <c r="B53" s="164" t="s">
        <v>1591</v>
      </c>
      <c r="C53" s="164" t="s">
        <v>14</v>
      </c>
      <c r="D53" s="39">
        <v>724</v>
      </c>
      <c r="E53" s="39">
        <v>58</v>
      </c>
      <c r="F53" s="39">
        <v>7208</v>
      </c>
      <c r="G53" s="39" t="s">
        <v>1592</v>
      </c>
      <c r="H53" s="39">
        <v>2</v>
      </c>
      <c r="I53" s="39"/>
      <c r="J53" s="39">
        <v>1</v>
      </c>
      <c r="K53" s="39">
        <v>99</v>
      </c>
      <c r="L53" s="130">
        <f t="shared" si="0"/>
        <v>199</v>
      </c>
      <c r="M53" s="39">
        <v>430</v>
      </c>
      <c r="N53" s="39">
        <f t="shared" si="1"/>
        <v>85570</v>
      </c>
      <c r="O53" s="39">
        <v>2</v>
      </c>
      <c r="P53" s="39" t="s">
        <v>27</v>
      </c>
      <c r="Q53" s="39" t="s">
        <v>55</v>
      </c>
      <c r="R53" s="39">
        <v>2</v>
      </c>
      <c r="S53" s="39">
        <v>117</v>
      </c>
      <c r="T53" s="39"/>
      <c r="U53" s="39">
        <v>6400</v>
      </c>
      <c r="V53" s="39">
        <f t="shared" si="2"/>
        <v>748800</v>
      </c>
      <c r="W53" s="39">
        <v>6</v>
      </c>
      <c r="X53" s="164">
        <f>V53*6%</f>
        <v>44928</v>
      </c>
      <c r="Y53" s="39">
        <f t="shared" si="3"/>
        <v>703872</v>
      </c>
      <c r="Z53" s="39">
        <f t="shared" si="4"/>
        <v>789442</v>
      </c>
      <c r="AA53" s="39">
        <v>0</v>
      </c>
      <c r="AB53" s="39">
        <v>50</v>
      </c>
      <c r="AC53" s="39">
        <v>0</v>
      </c>
      <c r="AD53" s="170">
        <f t="shared" si="5"/>
        <v>0</v>
      </c>
    </row>
    <row r="54" spans="1:30" s="3" customFormat="1" ht="18.75" x14ac:dyDescent="0.2">
      <c r="A54" s="39">
        <v>45</v>
      </c>
      <c r="B54" s="164"/>
      <c r="C54" s="164" t="s">
        <v>14</v>
      </c>
      <c r="D54" s="39">
        <v>4666</v>
      </c>
      <c r="E54" s="39">
        <v>271</v>
      </c>
      <c r="F54" s="39">
        <v>48546</v>
      </c>
      <c r="G54" s="39" t="s">
        <v>1592</v>
      </c>
      <c r="H54" s="39">
        <v>1</v>
      </c>
      <c r="I54" s="39">
        <v>6</v>
      </c>
      <c r="J54" s="39">
        <v>3</v>
      </c>
      <c r="K54" s="39">
        <v>96</v>
      </c>
      <c r="L54" s="130">
        <f t="shared" si="0"/>
        <v>2796</v>
      </c>
      <c r="M54" s="39">
        <v>75</v>
      </c>
      <c r="N54" s="39">
        <f t="shared" si="1"/>
        <v>209700</v>
      </c>
      <c r="O54" s="39">
        <v>1</v>
      </c>
      <c r="P54" s="39"/>
      <c r="Q54" s="39"/>
      <c r="R54" s="39"/>
      <c r="S54" s="39"/>
      <c r="T54" s="39"/>
      <c r="U54" s="39"/>
      <c r="V54" s="39">
        <f t="shared" si="2"/>
        <v>0</v>
      </c>
      <c r="W54" s="39"/>
      <c r="X54" s="164"/>
      <c r="Y54" s="39">
        <f t="shared" si="3"/>
        <v>0</v>
      </c>
      <c r="Z54" s="39">
        <f t="shared" si="4"/>
        <v>209700</v>
      </c>
      <c r="AA54" s="39">
        <v>0</v>
      </c>
      <c r="AB54" s="39">
        <v>50</v>
      </c>
      <c r="AC54" s="39">
        <v>0</v>
      </c>
      <c r="AD54" s="170">
        <f t="shared" si="5"/>
        <v>0</v>
      </c>
    </row>
    <row r="55" spans="1:30" s="3" customFormat="1" ht="18.75" x14ac:dyDescent="0.2">
      <c r="A55" s="164">
        <v>46</v>
      </c>
      <c r="B55" s="164" t="s">
        <v>1593</v>
      </c>
      <c r="C55" s="164" t="s">
        <v>14</v>
      </c>
      <c r="D55" s="39">
        <v>4277</v>
      </c>
      <c r="E55" s="39">
        <v>6</v>
      </c>
      <c r="F55" s="39">
        <v>41818</v>
      </c>
      <c r="G55" s="39" t="s">
        <v>1594</v>
      </c>
      <c r="H55" s="39">
        <v>2</v>
      </c>
      <c r="I55" s="39"/>
      <c r="J55" s="39">
        <v>2</v>
      </c>
      <c r="K55" s="39">
        <v>44</v>
      </c>
      <c r="L55" s="130">
        <f t="shared" si="0"/>
        <v>244</v>
      </c>
      <c r="M55" s="39">
        <v>430</v>
      </c>
      <c r="N55" s="39">
        <f t="shared" si="1"/>
        <v>104920</v>
      </c>
      <c r="O55" s="39">
        <v>2</v>
      </c>
      <c r="P55" s="39" t="s">
        <v>27</v>
      </c>
      <c r="Q55" s="39" t="s">
        <v>16</v>
      </c>
      <c r="R55" s="39">
        <v>2</v>
      </c>
      <c r="S55" s="39">
        <v>150</v>
      </c>
      <c r="T55" s="39"/>
      <c r="U55" s="39">
        <v>6400</v>
      </c>
      <c r="V55" s="39">
        <f t="shared" si="2"/>
        <v>960000</v>
      </c>
      <c r="W55" s="39">
        <v>21</v>
      </c>
      <c r="X55" s="164">
        <f>V55*80%</f>
        <v>768000</v>
      </c>
      <c r="Y55" s="39">
        <f t="shared" si="3"/>
        <v>192000</v>
      </c>
      <c r="Z55" s="39">
        <f t="shared" si="4"/>
        <v>296920</v>
      </c>
      <c r="AA55" s="39">
        <v>0</v>
      </c>
      <c r="AB55" s="39">
        <v>50</v>
      </c>
      <c r="AC55" s="39">
        <v>0</v>
      </c>
      <c r="AD55" s="170">
        <f t="shared" si="5"/>
        <v>0</v>
      </c>
    </row>
    <row r="56" spans="1:30" s="3" customFormat="1" ht="18.75" x14ac:dyDescent="0.2">
      <c r="A56" s="39">
        <v>47</v>
      </c>
      <c r="B56" s="164"/>
      <c r="C56" s="164" t="s">
        <v>14</v>
      </c>
      <c r="D56" s="39">
        <v>4668</v>
      </c>
      <c r="E56" s="39">
        <v>273</v>
      </c>
      <c r="F56" s="39">
        <v>48548</v>
      </c>
      <c r="G56" s="39" t="s">
        <v>1594</v>
      </c>
      <c r="H56" s="39">
        <v>1</v>
      </c>
      <c r="I56" s="39">
        <v>12</v>
      </c>
      <c r="J56" s="39">
        <v>1</v>
      </c>
      <c r="K56" s="39">
        <v>80</v>
      </c>
      <c r="L56" s="130">
        <f t="shared" si="0"/>
        <v>4980</v>
      </c>
      <c r="M56" s="39">
        <v>75</v>
      </c>
      <c r="N56" s="39">
        <f t="shared" si="1"/>
        <v>373500</v>
      </c>
      <c r="O56" s="39">
        <v>1</v>
      </c>
      <c r="P56" s="39"/>
      <c r="Q56" s="39"/>
      <c r="R56" s="39"/>
      <c r="S56" s="39"/>
      <c r="T56" s="39"/>
      <c r="U56" s="39"/>
      <c r="V56" s="39">
        <f t="shared" si="2"/>
        <v>0</v>
      </c>
      <c r="W56" s="39"/>
      <c r="X56" s="164"/>
      <c r="Y56" s="39">
        <f t="shared" si="3"/>
        <v>0</v>
      </c>
      <c r="Z56" s="39">
        <f t="shared" si="4"/>
        <v>373500</v>
      </c>
      <c r="AA56" s="39">
        <v>0</v>
      </c>
      <c r="AB56" s="39">
        <v>50</v>
      </c>
      <c r="AC56" s="39">
        <v>0</v>
      </c>
      <c r="AD56" s="170">
        <f t="shared" si="5"/>
        <v>0</v>
      </c>
    </row>
    <row r="57" spans="1:30" s="3" customFormat="1" ht="18.75" x14ac:dyDescent="0.2">
      <c r="A57" s="164">
        <v>48</v>
      </c>
      <c r="B57" s="164"/>
      <c r="C57" s="164" t="s">
        <v>14</v>
      </c>
      <c r="D57" s="39">
        <v>5617</v>
      </c>
      <c r="E57" s="39">
        <v>96</v>
      </c>
      <c r="F57" s="39">
        <v>59398</v>
      </c>
      <c r="G57" s="39" t="s">
        <v>1594</v>
      </c>
      <c r="H57" s="39">
        <v>1</v>
      </c>
      <c r="I57" s="39"/>
      <c r="J57" s="39">
        <v>1</v>
      </c>
      <c r="K57" s="39">
        <v>18</v>
      </c>
      <c r="L57" s="130">
        <f t="shared" si="0"/>
        <v>118</v>
      </c>
      <c r="M57" s="39">
        <v>430</v>
      </c>
      <c r="N57" s="39">
        <f t="shared" si="1"/>
        <v>50740</v>
      </c>
      <c r="O57" s="39">
        <v>1</v>
      </c>
      <c r="P57" s="39"/>
      <c r="Q57" s="39"/>
      <c r="R57" s="39"/>
      <c r="S57" s="39"/>
      <c r="T57" s="39"/>
      <c r="U57" s="39"/>
      <c r="V57" s="39">
        <f t="shared" si="2"/>
        <v>0</v>
      </c>
      <c r="W57" s="39"/>
      <c r="X57" s="164"/>
      <c r="Y57" s="39">
        <f t="shared" si="3"/>
        <v>0</v>
      </c>
      <c r="Z57" s="39">
        <f t="shared" si="4"/>
        <v>50740</v>
      </c>
      <c r="AA57" s="39">
        <v>0</v>
      </c>
      <c r="AB57" s="39">
        <v>50</v>
      </c>
      <c r="AC57" s="39">
        <v>0</v>
      </c>
      <c r="AD57" s="170">
        <f t="shared" si="5"/>
        <v>0</v>
      </c>
    </row>
    <row r="58" spans="1:30" s="3" customFormat="1" ht="18.75" x14ac:dyDescent="0.2">
      <c r="A58" s="39">
        <v>49</v>
      </c>
      <c r="B58" s="164" t="s">
        <v>1595</v>
      </c>
      <c r="C58" s="164" t="s">
        <v>14</v>
      </c>
      <c r="D58" s="39">
        <v>5616</v>
      </c>
      <c r="E58" s="39">
        <v>95</v>
      </c>
      <c r="F58" s="39">
        <v>59397</v>
      </c>
      <c r="G58" s="39" t="s">
        <v>1596</v>
      </c>
      <c r="H58" s="39">
        <v>2</v>
      </c>
      <c r="I58" s="39"/>
      <c r="J58" s="39">
        <v>1</v>
      </c>
      <c r="K58" s="39">
        <v>3</v>
      </c>
      <c r="L58" s="130">
        <f t="shared" si="0"/>
        <v>103</v>
      </c>
      <c r="M58" s="39">
        <v>430</v>
      </c>
      <c r="N58" s="39">
        <f t="shared" si="1"/>
        <v>44290</v>
      </c>
      <c r="O58" s="39">
        <v>2</v>
      </c>
      <c r="P58" s="39" t="s">
        <v>27</v>
      </c>
      <c r="Q58" s="39" t="s">
        <v>55</v>
      </c>
      <c r="R58" s="39">
        <v>2</v>
      </c>
      <c r="S58" s="39">
        <v>54</v>
      </c>
      <c r="T58" s="39"/>
      <c r="U58" s="39">
        <v>6400</v>
      </c>
      <c r="V58" s="39">
        <f t="shared" si="2"/>
        <v>345600</v>
      </c>
      <c r="W58" s="39">
        <v>6</v>
      </c>
      <c r="X58" s="164">
        <f>V58*6%</f>
        <v>20736</v>
      </c>
      <c r="Y58" s="39">
        <f t="shared" si="3"/>
        <v>324864</v>
      </c>
      <c r="Z58" s="39">
        <f t="shared" si="4"/>
        <v>369154</v>
      </c>
      <c r="AA58" s="39">
        <v>0</v>
      </c>
      <c r="AB58" s="39">
        <v>50</v>
      </c>
      <c r="AC58" s="39">
        <v>0</v>
      </c>
      <c r="AD58" s="170">
        <f t="shared" si="5"/>
        <v>0</v>
      </c>
    </row>
    <row r="59" spans="1:30" s="3" customFormat="1" ht="18.75" x14ac:dyDescent="0.2">
      <c r="A59" s="164">
        <v>50</v>
      </c>
      <c r="B59" s="164" t="s">
        <v>1597</v>
      </c>
      <c r="C59" s="164" t="s">
        <v>14</v>
      </c>
      <c r="D59" s="39">
        <v>4602</v>
      </c>
      <c r="E59" s="39">
        <v>22</v>
      </c>
      <c r="F59" s="39">
        <v>47400</v>
      </c>
      <c r="G59" s="39" t="s">
        <v>1598</v>
      </c>
      <c r="H59" s="39">
        <v>2</v>
      </c>
      <c r="I59" s="39"/>
      <c r="J59" s="39">
        <v>1</v>
      </c>
      <c r="K59" s="39">
        <v>19</v>
      </c>
      <c r="L59" s="130">
        <f t="shared" si="0"/>
        <v>119</v>
      </c>
      <c r="M59" s="39">
        <v>450</v>
      </c>
      <c r="N59" s="39">
        <f t="shared" si="1"/>
        <v>53550</v>
      </c>
      <c r="O59" s="39">
        <v>2</v>
      </c>
      <c r="P59" s="39" t="s">
        <v>27</v>
      </c>
      <c r="Q59" s="39" t="s">
        <v>55</v>
      </c>
      <c r="R59" s="39">
        <v>2</v>
      </c>
      <c r="S59" s="39">
        <v>54</v>
      </c>
      <c r="T59" s="39"/>
      <c r="U59" s="39">
        <v>6400</v>
      </c>
      <c r="V59" s="39">
        <f t="shared" si="2"/>
        <v>345600</v>
      </c>
      <c r="W59" s="39">
        <v>6</v>
      </c>
      <c r="X59" s="164">
        <f>V59*6%</f>
        <v>20736</v>
      </c>
      <c r="Y59" s="39">
        <f t="shared" si="3"/>
        <v>324864</v>
      </c>
      <c r="Z59" s="39">
        <f t="shared" si="4"/>
        <v>378414</v>
      </c>
      <c r="AA59" s="39">
        <v>0</v>
      </c>
      <c r="AB59" s="39">
        <v>50</v>
      </c>
      <c r="AC59" s="39">
        <v>0</v>
      </c>
      <c r="AD59" s="170">
        <f t="shared" si="5"/>
        <v>0</v>
      </c>
    </row>
    <row r="60" spans="1:30" s="3" customFormat="1" ht="18.75" x14ac:dyDescent="0.2">
      <c r="A60" s="39">
        <v>51</v>
      </c>
      <c r="B60" s="164" t="s">
        <v>1599</v>
      </c>
      <c r="C60" s="164" t="s">
        <v>14</v>
      </c>
      <c r="D60" s="39">
        <v>4544</v>
      </c>
      <c r="E60" s="39">
        <v>16</v>
      </c>
      <c r="F60" s="39">
        <v>45401</v>
      </c>
      <c r="G60" s="39" t="s">
        <v>1600</v>
      </c>
      <c r="H60" s="39">
        <v>2</v>
      </c>
      <c r="I60" s="39"/>
      <c r="J60" s="39">
        <v>1</v>
      </c>
      <c r="K60" s="39">
        <v>28</v>
      </c>
      <c r="L60" s="130">
        <f t="shared" si="0"/>
        <v>128</v>
      </c>
      <c r="M60" s="39">
        <v>430</v>
      </c>
      <c r="N60" s="39">
        <f t="shared" si="1"/>
        <v>55040</v>
      </c>
      <c r="O60" s="39">
        <v>2</v>
      </c>
      <c r="P60" s="39" t="s">
        <v>27</v>
      </c>
      <c r="Q60" s="39" t="s">
        <v>16</v>
      </c>
      <c r="R60" s="39">
        <v>2</v>
      </c>
      <c r="S60" s="39">
        <v>198</v>
      </c>
      <c r="T60" s="39"/>
      <c r="U60" s="39">
        <v>6400</v>
      </c>
      <c r="V60" s="39">
        <f t="shared" si="2"/>
        <v>1267200</v>
      </c>
      <c r="W60" s="39">
        <v>21</v>
      </c>
      <c r="X60" s="164">
        <f>V60*80%</f>
        <v>1013760</v>
      </c>
      <c r="Y60" s="39">
        <f t="shared" si="3"/>
        <v>253440</v>
      </c>
      <c r="Z60" s="39">
        <f t="shared" si="4"/>
        <v>308480</v>
      </c>
      <c r="AA60" s="39">
        <v>0</v>
      </c>
      <c r="AB60" s="39">
        <v>50</v>
      </c>
      <c r="AC60" s="39">
        <v>0</v>
      </c>
      <c r="AD60" s="170">
        <f t="shared" si="5"/>
        <v>0</v>
      </c>
    </row>
    <row r="61" spans="1:30" s="3" customFormat="1" ht="18.75" x14ac:dyDescent="0.2">
      <c r="A61" s="164">
        <v>52</v>
      </c>
      <c r="B61" s="164" t="s">
        <v>1601</v>
      </c>
      <c r="C61" s="164" t="s">
        <v>14</v>
      </c>
      <c r="D61" s="39">
        <v>4927</v>
      </c>
      <c r="E61" s="39">
        <v>46</v>
      </c>
      <c r="F61" s="39">
        <v>42078</v>
      </c>
      <c r="G61" s="39" t="s">
        <v>1602</v>
      </c>
      <c r="H61" s="39">
        <v>2</v>
      </c>
      <c r="I61" s="39"/>
      <c r="J61" s="39">
        <v>1</v>
      </c>
      <c r="K61" s="39">
        <v>32</v>
      </c>
      <c r="L61" s="130">
        <f t="shared" si="0"/>
        <v>132</v>
      </c>
      <c r="M61" s="39">
        <v>430</v>
      </c>
      <c r="N61" s="39">
        <f t="shared" si="1"/>
        <v>56760</v>
      </c>
      <c r="O61" s="39">
        <v>2</v>
      </c>
      <c r="P61" s="39" t="s">
        <v>27</v>
      </c>
      <c r="Q61" s="39" t="s">
        <v>16</v>
      </c>
      <c r="R61" s="39">
        <v>2</v>
      </c>
      <c r="S61" s="39">
        <v>255</v>
      </c>
      <c r="T61" s="39"/>
      <c r="U61" s="39">
        <v>6400</v>
      </c>
      <c r="V61" s="39">
        <f t="shared" si="2"/>
        <v>1632000</v>
      </c>
      <c r="W61" s="39">
        <v>21</v>
      </c>
      <c r="X61" s="164">
        <f>V61*80%</f>
        <v>1305600</v>
      </c>
      <c r="Y61" s="39">
        <f t="shared" si="3"/>
        <v>326400</v>
      </c>
      <c r="Z61" s="39">
        <f t="shared" si="4"/>
        <v>383160</v>
      </c>
      <c r="AA61" s="39">
        <v>0</v>
      </c>
      <c r="AB61" s="39">
        <v>50</v>
      </c>
      <c r="AC61" s="39">
        <v>0</v>
      </c>
      <c r="AD61" s="170">
        <f t="shared" si="5"/>
        <v>0</v>
      </c>
    </row>
    <row r="62" spans="1:30" s="3" customFormat="1" ht="18.75" x14ac:dyDescent="0.2">
      <c r="A62" s="39">
        <v>53</v>
      </c>
      <c r="B62" s="164" t="s">
        <v>1603</v>
      </c>
      <c r="C62" s="164"/>
      <c r="D62" s="39"/>
      <c r="E62" s="39"/>
      <c r="F62" s="39"/>
      <c r="G62" s="39" t="s">
        <v>1604</v>
      </c>
      <c r="H62" s="39">
        <v>2</v>
      </c>
      <c r="I62" s="39"/>
      <c r="J62" s="39"/>
      <c r="K62" s="39"/>
      <c r="L62" s="130">
        <f t="shared" si="0"/>
        <v>0</v>
      </c>
      <c r="M62" s="39"/>
      <c r="N62" s="39">
        <f t="shared" si="1"/>
        <v>0</v>
      </c>
      <c r="O62" s="39">
        <v>2</v>
      </c>
      <c r="P62" s="39" t="s">
        <v>27</v>
      </c>
      <c r="Q62" s="39" t="s">
        <v>16</v>
      </c>
      <c r="R62" s="39">
        <v>2</v>
      </c>
      <c r="S62" s="39">
        <v>94</v>
      </c>
      <c r="T62" s="39"/>
      <c r="U62" s="39">
        <v>6400</v>
      </c>
      <c r="V62" s="39">
        <f t="shared" si="2"/>
        <v>601600</v>
      </c>
      <c r="W62" s="39">
        <v>21</v>
      </c>
      <c r="X62" s="164">
        <f>V62*80%</f>
        <v>481280</v>
      </c>
      <c r="Y62" s="39">
        <f t="shared" si="3"/>
        <v>120320</v>
      </c>
      <c r="Z62" s="39">
        <f t="shared" si="4"/>
        <v>120320</v>
      </c>
      <c r="AA62" s="39">
        <v>0</v>
      </c>
      <c r="AB62" s="39">
        <v>0</v>
      </c>
      <c r="AC62" s="39">
        <v>120320</v>
      </c>
      <c r="AD62" s="170">
        <v>0.02</v>
      </c>
    </row>
    <row r="63" spans="1:30" s="3" customFormat="1" ht="18.75" x14ac:dyDescent="0.2">
      <c r="A63" s="164">
        <v>54</v>
      </c>
      <c r="B63" s="164"/>
      <c r="C63" s="164" t="s">
        <v>14</v>
      </c>
      <c r="D63" s="39">
        <v>1877</v>
      </c>
      <c r="E63" s="39">
        <v>199</v>
      </c>
      <c r="F63" s="39">
        <v>14725</v>
      </c>
      <c r="G63" s="39" t="s">
        <v>1605</v>
      </c>
      <c r="H63" s="39">
        <v>1</v>
      </c>
      <c r="I63" s="39">
        <v>5</v>
      </c>
      <c r="J63" s="39">
        <v>3</v>
      </c>
      <c r="K63" s="39">
        <v>59</v>
      </c>
      <c r="L63" s="130">
        <f t="shared" si="0"/>
        <v>2359</v>
      </c>
      <c r="M63" s="39">
        <v>75</v>
      </c>
      <c r="N63" s="39">
        <f t="shared" si="1"/>
        <v>176925</v>
      </c>
      <c r="O63" s="39">
        <v>1</v>
      </c>
      <c r="P63" s="39"/>
      <c r="Q63" s="39"/>
      <c r="R63" s="39"/>
      <c r="S63" s="39"/>
      <c r="T63" s="39"/>
      <c r="U63" s="39"/>
      <c r="V63" s="39">
        <f t="shared" si="2"/>
        <v>0</v>
      </c>
      <c r="W63" s="39"/>
      <c r="X63" s="164"/>
      <c r="Y63" s="39">
        <f t="shared" si="3"/>
        <v>0</v>
      </c>
      <c r="Z63" s="39">
        <f t="shared" si="4"/>
        <v>176925</v>
      </c>
      <c r="AA63" s="39">
        <v>0</v>
      </c>
      <c r="AB63" s="39">
        <v>50</v>
      </c>
      <c r="AC63" s="39">
        <v>0</v>
      </c>
      <c r="AD63" s="170">
        <f t="shared" si="5"/>
        <v>0</v>
      </c>
    </row>
    <row r="64" spans="1:30" s="3" customFormat="1" ht="18.75" x14ac:dyDescent="0.2">
      <c r="A64" s="39">
        <v>55</v>
      </c>
      <c r="B64" s="164" t="s">
        <v>1606</v>
      </c>
      <c r="C64" s="164" t="s">
        <v>14</v>
      </c>
      <c r="D64" s="39">
        <v>4017</v>
      </c>
      <c r="E64" s="39">
        <v>123</v>
      </c>
      <c r="F64" s="39">
        <v>35884</v>
      </c>
      <c r="G64" s="39" t="s">
        <v>1607</v>
      </c>
      <c r="H64" s="39">
        <v>2</v>
      </c>
      <c r="I64" s="39"/>
      <c r="J64" s="39">
        <v>3</v>
      </c>
      <c r="K64" s="39">
        <v>72</v>
      </c>
      <c r="L64" s="130">
        <f t="shared" si="0"/>
        <v>372</v>
      </c>
      <c r="M64" s="39">
        <v>430</v>
      </c>
      <c r="N64" s="39">
        <f t="shared" si="1"/>
        <v>159960</v>
      </c>
      <c r="O64" s="39">
        <v>2</v>
      </c>
      <c r="P64" s="39" t="s">
        <v>27</v>
      </c>
      <c r="Q64" s="39" t="s">
        <v>16</v>
      </c>
      <c r="R64" s="39">
        <v>2</v>
      </c>
      <c r="S64" s="39">
        <v>138</v>
      </c>
      <c r="T64" s="39"/>
      <c r="U64" s="39">
        <v>6400</v>
      </c>
      <c r="V64" s="39">
        <f t="shared" si="2"/>
        <v>883200</v>
      </c>
      <c r="W64" s="39">
        <v>6</v>
      </c>
      <c r="X64" s="164">
        <f>V64*14%</f>
        <v>123648.00000000001</v>
      </c>
      <c r="Y64" s="39">
        <f t="shared" si="3"/>
        <v>759552</v>
      </c>
      <c r="Z64" s="39">
        <f t="shared" si="4"/>
        <v>919512</v>
      </c>
      <c r="AA64" s="39">
        <v>0</v>
      </c>
      <c r="AB64" s="39">
        <v>50</v>
      </c>
      <c r="AC64" s="39">
        <v>0</v>
      </c>
      <c r="AD64" s="170">
        <f t="shared" si="5"/>
        <v>0</v>
      </c>
    </row>
    <row r="65" spans="1:31" s="3" customFormat="1" ht="18.75" x14ac:dyDescent="0.2">
      <c r="A65" s="164">
        <v>56</v>
      </c>
      <c r="B65" s="164"/>
      <c r="C65" s="164" t="s">
        <v>14</v>
      </c>
      <c r="D65" s="39">
        <v>4017</v>
      </c>
      <c r="E65" s="39">
        <v>123</v>
      </c>
      <c r="F65" s="39">
        <v>35884</v>
      </c>
      <c r="G65" s="39" t="s">
        <v>1607</v>
      </c>
      <c r="H65" s="39">
        <v>1</v>
      </c>
      <c r="I65" s="39">
        <v>25</v>
      </c>
      <c r="J65" s="39">
        <v>3</v>
      </c>
      <c r="K65" s="39">
        <v>60</v>
      </c>
      <c r="L65" s="130">
        <f t="shared" si="0"/>
        <v>10360</v>
      </c>
      <c r="M65" s="39">
        <v>75</v>
      </c>
      <c r="N65" s="39">
        <f t="shared" si="1"/>
        <v>777000</v>
      </c>
      <c r="O65" s="39">
        <v>1</v>
      </c>
      <c r="P65" s="39"/>
      <c r="Q65" s="39"/>
      <c r="R65" s="39"/>
      <c r="S65" s="39"/>
      <c r="T65" s="39"/>
      <c r="U65" s="39"/>
      <c r="V65" s="39">
        <f t="shared" si="2"/>
        <v>0</v>
      </c>
      <c r="W65" s="39"/>
      <c r="X65" s="164"/>
      <c r="Y65" s="39">
        <f t="shared" si="3"/>
        <v>0</v>
      </c>
      <c r="Z65" s="39">
        <f t="shared" si="4"/>
        <v>777000</v>
      </c>
      <c r="AA65" s="39">
        <v>0</v>
      </c>
      <c r="AB65" s="39">
        <v>50</v>
      </c>
      <c r="AC65" s="39">
        <v>0</v>
      </c>
      <c r="AD65" s="170">
        <f t="shared" si="5"/>
        <v>0</v>
      </c>
    </row>
    <row r="66" spans="1:31" s="3" customFormat="1" ht="18.75" x14ac:dyDescent="0.2">
      <c r="A66" s="39">
        <v>57</v>
      </c>
      <c r="B66" s="164" t="s">
        <v>1608</v>
      </c>
      <c r="C66" s="164" t="s">
        <v>14</v>
      </c>
      <c r="D66" s="39"/>
      <c r="E66" s="39">
        <v>113</v>
      </c>
      <c r="F66" s="39">
        <v>7149</v>
      </c>
      <c r="G66" s="39" t="s">
        <v>1609</v>
      </c>
      <c r="H66" s="39">
        <v>2</v>
      </c>
      <c r="I66" s="39"/>
      <c r="J66" s="39">
        <v>3</v>
      </c>
      <c r="K66" s="39">
        <v>94</v>
      </c>
      <c r="L66" s="130">
        <f t="shared" si="0"/>
        <v>394</v>
      </c>
      <c r="M66" s="39">
        <v>390</v>
      </c>
      <c r="N66" s="39">
        <f t="shared" si="1"/>
        <v>153660</v>
      </c>
      <c r="O66" s="39">
        <v>2</v>
      </c>
      <c r="P66" s="39" t="s">
        <v>27</v>
      </c>
      <c r="Q66" s="39" t="s">
        <v>55</v>
      </c>
      <c r="R66" s="39">
        <v>2</v>
      </c>
      <c r="S66" s="39">
        <v>48</v>
      </c>
      <c r="T66" s="39"/>
      <c r="U66" s="39">
        <v>6400</v>
      </c>
      <c r="V66" s="39">
        <f t="shared" si="2"/>
        <v>307200</v>
      </c>
      <c r="W66" s="39">
        <v>6</v>
      </c>
      <c r="X66" s="164">
        <f>V66*6%</f>
        <v>18432</v>
      </c>
      <c r="Y66" s="39">
        <f t="shared" si="3"/>
        <v>288768</v>
      </c>
      <c r="Z66" s="39">
        <f t="shared" si="4"/>
        <v>442428</v>
      </c>
      <c r="AA66" s="39">
        <v>0</v>
      </c>
      <c r="AB66" s="39">
        <v>50</v>
      </c>
      <c r="AC66" s="39">
        <v>0</v>
      </c>
      <c r="AD66" s="170">
        <f t="shared" si="5"/>
        <v>0</v>
      </c>
    </row>
    <row r="67" spans="1:31" s="3" customFormat="1" ht="18.75" x14ac:dyDescent="0.2">
      <c r="A67" s="164">
        <v>58</v>
      </c>
      <c r="B67" s="164"/>
      <c r="C67" s="164" t="s">
        <v>14</v>
      </c>
      <c r="D67" s="39">
        <v>7144</v>
      </c>
      <c r="E67" s="39">
        <v>661</v>
      </c>
      <c r="F67" s="39">
        <v>108</v>
      </c>
      <c r="G67" s="39" t="s">
        <v>1609</v>
      </c>
      <c r="H67" s="39">
        <v>1</v>
      </c>
      <c r="I67" s="39">
        <v>3</v>
      </c>
      <c r="J67" s="39">
        <v>1</v>
      </c>
      <c r="K67" s="39">
        <v>96</v>
      </c>
      <c r="L67" s="130">
        <f t="shared" si="0"/>
        <v>1396</v>
      </c>
      <c r="M67" s="39">
        <v>130</v>
      </c>
      <c r="N67" s="39">
        <f t="shared" si="1"/>
        <v>181480</v>
      </c>
      <c r="O67" s="39">
        <v>1</v>
      </c>
      <c r="P67" s="39"/>
      <c r="Q67" s="39"/>
      <c r="R67" s="39"/>
      <c r="S67" s="39"/>
      <c r="T67" s="39"/>
      <c r="U67" s="39"/>
      <c r="V67" s="39">
        <f t="shared" si="2"/>
        <v>0</v>
      </c>
      <c r="W67" s="39"/>
      <c r="X67" s="164"/>
      <c r="Y67" s="39">
        <f t="shared" si="3"/>
        <v>0</v>
      </c>
      <c r="Z67" s="39">
        <f t="shared" si="4"/>
        <v>181480</v>
      </c>
      <c r="AA67" s="39">
        <v>0</v>
      </c>
      <c r="AB67" s="39">
        <v>50</v>
      </c>
      <c r="AC67" s="39">
        <v>0</v>
      </c>
      <c r="AD67" s="170">
        <f t="shared" si="5"/>
        <v>0</v>
      </c>
    </row>
    <row r="68" spans="1:31" s="3" customFormat="1" ht="18.75" x14ac:dyDescent="0.2">
      <c r="A68" s="39">
        <v>59</v>
      </c>
      <c r="B68" s="164" t="s">
        <v>1610</v>
      </c>
      <c r="C68" s="164"/>
      <c r="D68" s="39"/>
      <c r="E68" s="39"/>
      <c r="F68" s="39"/>
      <c r="G68" s="39" t="s">
        <v>1611</v>
      </c>
      <c r="H68" s="39">
        <v>2</v>
      </c>
      <c r="I68" s="39"/>
      <c r="J68" s="39"/>
      <c r="K68" s="39"/>
      <c r="L68" s="130">
        <f t="shared" si="0"/>
        <v>0</v>
      </c>
      <c r="M68" s="39"/>
      <c r="N68" s="39">
        <f t="shared" si="1"/>
        <v>0</v>
      </c>
      <c r="O68" s="39">
        <v>2</v>
      </c>
      <c r="P68" s="39" t="s">
        <v>27</v>
      </c>
      <c r="Q68" s="39" t="s">
        <v>16</v>
      </c>
      <c r="R68" s="39">
        <v>2</v>
      </c>
      <c r="S68" s="39">
        <v>95</v>
      </c>
      <c r="T68" s="39"/>
      <c r="U68" s="39">
        <v>6400</v>
      </c>
      <c r="V68" s="39">
        <f t="shared" si="2"/>
        <v>608000</v>
      </c>
      <c r="W68" s="39">
        <v>21</v>
      </c>
      <c r="X68" s="164">
        <f>V68*80%</f>
        <v>486400</v>
      </c>
      <c r="Y68" s="39">
        <f t="shared" si="3"/>
        <v>121600</v>
      </c>
      <c r="Z68" s="39">
        <f t="shared" si="4"/>
        <v>121600</v>
      </c>
      <c r="AA68" s="39">
        <v>0</v>
      </c>
      <c r="AB68" s="39">
        <v>0</v>
      </c>
      <c r="AC68" s="39">
        <v>121600</v>
      </c>
      <c r="AD68" s="170">
        <v>0.02</v>
      </c>
    </row>
    <row r="69" spans="1:31" s="3" customFormat="1" ht="18.75" x14ac:dyDescent="0.2">
      <c r="A69" s="164">
        <v>60</v>
      </c>
      <c r="B69" s="164"/>
      <c r="C69" s="164" t="s">
        <v>14</v>
      </c>
      <c r="D69" s="39">
        <v>2991</v>
      </c>
      <c r="E69" s="39">
        <v>214</v>
      </c>
      <c r="F69" s="39">
        <v>17063</v>
      </c>
      <c r="G69" s="39" t="s">
        <v>1611</v>
      </c>
      <c r="H69" s="39">
        <v>1</v>
      </c>
      <c r="I69" s="39">
        <v>10</v>
      </c>
      <c r="J69" s="39">
        <v>3</v>
      </c>
      <c r="K69" s="39">
        <v>52</v>
      </c>
      <c r="L69" s="130">
        <f t="shared" si="0"/>
        <v>4352</v>
      </c>
      <c r="M69" s="39">
        <v>150</v>
      </c>
      <c r="N69" s="39">
        <f t="shared" si="1"/>
        <v>652800</v>
      </c>
      <c r="O69" s="39">
        <v>1</v>
      </c>
      <c r="P69" s="39"/>
      <c r="Q69" s="39"/>
      <c r="R69" s="39"/>
      <c r="S69" s="39"/>
      <c r="T69" s="39"/>
      <c r="U69" s="39"/>
      <c r="V69" s="39">
        <f t="shared" si="2"/>
        <v>0</v>
      </c>
      <c r="W69" s="39"/>
      <c r="X69" s="39"/>
      <c r="Y69" s="39">
        <f t="shared" si="3"/>
        <v>0</v>
      </c>
      <c r="Z69" s="39">
        <f t="shared" si="4"/>
        <v>652800</v>
      </c>
      <c r="AA69" s="39">
        <v>0</v>
      </c>
      <c r="AB69" s="39">
        <v>50</v>
      </c>
      <c r="AC69" s="39">
        <v>0</v>
      </c>
      <c r="AD69" s="170">
        <f t="shared" si="5"/>
        <v>0</v>
      </c>
    </row>
    <row r="70" spans="1:31" s="3" customFormat="1" ht="18.75" x14ac:dyDescent="0.2">
      <c r="A70" s="39">
        <v>61</v>
      </c>
      <c r="B70" s="164" t="s">
        <v>1612</v>
      </c>
      <c r="C70" s="164" t="s">
        <v>14</v>
      </c>
      <c r="D70" s="39">
        <v>6005</v>
      </c>
      <c r="E70" s="39">
        <v>190</v>
      </c>
      <c r="F70" s="39">
        <v>61836</v>
      </c>
      <c r="G70" s="39" t="s">
        <v>1613</v>
      </c>
      <c r="H70" s="39">
        <v>1</v>
      </c>
      <c r="I70" s="39">
        <v>4</v>
      </c>
      <c r="J70" s="39"/>
      <c r="K70" s="39"/>
      <c r="L70" s="130">
        <f t="shared" si="0"/>
        <v>1600</v>
      </c>
      <c r="M70" s="39">
        <v>75</v>
      </c>
      <c r="N70" s="39">
        <f t="shared" si="1"/>
        <v>120000</v>
      </c>
      <c r="O70" s="39">
        <v>1</v>
      </c>
      <c r="P70" s="39"/>
      <c r="Q70" s="39"/>
      <c r="R70" s="39"/>
      <c r="S70" s="39"/>
      <c r="T70" s="39"/>
      <c r="U70" s="39"/>
      <c r="V70" s="39">
        <f t="shared" si="2"/>
        <v>0</v>
      </c>
      <c r="W70" s="39"/>
      <c r="X70" s="164"/>
      <c r="Y70" s="39">
        <f t="shared" si="3"/>
        <v>0</v>
      </c>
      <c r="Z70" s="39">
        <f t="shared" si="4"/>
        <v>120000</v>
      </c>
      <c r="AA70" s="39">
        <v>0</v>
      </c>
      <c r="AB70" s="39">
        <v>50</v>
      </c>
      <c r="AC70" s="39">
        <v>0</v>
      </c>
      <c r="AD70" s="170">
        <f t="shared" si="5"/>
        <v>0</v>
      </c>
    </row>
    <row r="71" spans="1:31" s="3" customFormat="1" ht="18.75" x14ac:dyDescent="0.2">
      <c r="A71" s="164">
        <v>62</v>
      </c>
      <c r="B71" s="164"/>
      <c r="C71" s="164" t="s">
        <v>14</v>
      </c>
      <c r="D71" s="39">
        <v>4586</v>
      </c>
      <c r="E71" s="39">
        <v>140</v>
      </c>
      <c r="F71" s="39">
        <v>46900</v>
      </c>
      <c r="G71" s="39" t="s">
        <v>1613</v>
      </c>
      <c r="H71" s="39">
        <v>1</v>
      </c>
      <c r="I71" s="39">
        <v>4</v>
      </c>
      <c r="J71" s="39"/>
      <c r="K71" s="39"/>
      <c r="L71" s="130">
        <f t="shared" si="0"/>
        <v>1600</v>
      </c>
      <c r="M71" s="39">
        <v>75</v>
      </c>
      <c r="N71" s="39">
        <f t="shared" si="1"/>
        <v>120000</v>
      </c>
      <c r="O71" s="39">
        <v>1</v>
      </c>
      <c r="P71" s="39"/>
      <c r="Q71" s="39"/>
      <c r="R71" s="39"/>
      <c r="S71" s="39"/>
      <c r="T71" s="39"/>
      <c r="U71" s="39"/>
      <c r="V71" s="39">
        <f t="shared" si="2"/>
        <v>0</v>
      </c>
      <c r="W71" s="39"/>
      <c r="X71" s="39"/>
      <c r="Y71" s="39">
        <f t="shared" si="3"/>
        <v>0</v>
      </c>
      <c r="Z71" s="39">
        <f t="shared" si="4"/>
        <v>120000</v>
      </c>
      <c r="AA71" s="39">
        <v>0</v>
      </c>
      <c r="AB71" s="39">
        <v>50</v>
      </c>
      <c r="AC71" s="39">
        <v>0</v>
      </c>
      <c r="AD71" s="170">
        <f t="shared" si="5"/>
        <v>0</v>
      </c>
    </row>
    <row r="72" spans="1:31" s="3" customFormat="1" ht="18.75" x14ac:dyDescent="0.2">
      <c r="A72" s="39">
        <v>63</v>
      </c>
      <c r="B72" s="164" t="s">
        <v>1614</v>
      </c>
      <c r="C72" s="164" t="s">
        <v>14</v>
      </c>
      <c r="D72" s="39">
        <v>4569</v>
      </c>
      <c r="E72" s="39">
        <v>291</v>
      </c>
      <c r="F72" s="39">
        <v>46461</v>
      </c>
      <c r="G72" s="39" t="s">
        <v>1615</v>
      </c>
      <c r="H72" s="39">
        <v>2</v>
      </c>
      <c r="I72" s="39"/>
      <c r="J72" s="39"/>
      <c r="K72" s="39">
        <v>89</v>
      </c>
      <c r="L72" s="130">
        <f t="shared" si="0"/>
        <v>89</v>
      </c>
      <c r="M72" s="39">
        <v>75</v>
      </c>
      <c r="N72" s="39">
        <f t="shared" si="1"/>
        <v>6675</v>
      </c>
      <c r="O72" s="39">
        <v>2</v>
      </c>
      <c r="P72" s="39" t="s">
        <v>27</v>
      </c>
      <c r="Q72" s="39" t="s">
        <v>16</v>
      </c>
      <c r="R72" s="39">
        <v>2</v>
      </c>
      <c r="S72" s="39">
        <v>129</v>
      </c>
      <c r="T72" s="39"/>
      <c r="U72" s="39">
        <v>6400</v>
      </c>
      <c r="V72" s="39">
        <f t="shared" si="2"/>
        <v>825600</v>
      </c>
      <c r="W72" s="39">
        <v>21</v>
      </c>
      <c r="X72" s="164">
        <f>V72*80%</f>
        <v>660480</v>
      </c>
      <c r="Y72" s="39">
        <f t="shared" si="3"/>
        <v>165120</v>
      </c>
      <c r="Z72" s="39">
        <f t="shared" si="4"/>
        <v>171795</v>
      </c>
      <c r="AA72" s="39">
        <v>0</v>
      </c>
      <c r="AB72" s="39">
        <v>50</v>
      </c>
      <c r="AC72" s="39">
        <v>0</v>
      </c>
      <c r="AD72" s="170">
        <f t="shared" si="5"/>
        <v>0</v>
      </c>
    </row>
    <row r="73" spans="1:31" s="3" customFormat="1" ht="18.75" x14ac:dyDescent="0.2">
      <c r="A73" s="164">
        <v>64</v>
      </c>
      <c r="B73" s="164"/>
      <c r="C73" s="164" t="s">
        <v>14</v>
      </c>
      <c r="D73" s="39">
        <v>3762</v>
      </c>
      <c r="E73" s="39">
        <v>52</v>
      </c>
      <c r="F73" s="39">
        <v>34085</v>
      </c>
      <c r="G73" s="39" t="s">
        <v>1615</v>
      </c>
      <c r="H73" s="39">
        <v>1</v>
      </c>
      <c r="I73" s="39">
        <v>12</v>
      </c>
      <c r="J73" s="39">
        <v>1</v>
      </c>
      <c r="K73" s="39">
        <v>67</v>
      </c>
      <c r="L73" s="130">
        <f t="shared" si="0"/>
        <v>4967</v>
      </c>
      <c r="M73" s="39">
        <v>130</v>
      </c>
      <c r="N73" s="39">
        <f t="shared" si="1"/>
        <v>645710</v>
      </c>
      <c r="O73" s="39">
        <v>1</v>
      </c>
      <c r="P73" s="39"/>
      <c r="Q73" s="39"/>
      <c r="R73" s="39"/>
      <c r="S73" s="39"/>
      <c r="T73" s="39"/>
      <c r="U73" s="39"/>
      <c r="V73" s="39">
        <f t="shared" si="2"/>
        <v>0</v>
      </c>
      <c r="W73" s="39"/>
      <c r="X73" s="39"/>
      <c r="Y73" s="39">
        <f t="shared" si="3"/>
        <v>0</v>
      </c>
      <c r="Z73" s="39">
        <f t="shared" si="4"/>
        <v>645710</v>
      </c>
      <c r="AA73" s="39">
        <v>0</v>
      </c>
      <c r="AB73" s="39">
        <v>50</v>
      </c>
      <c r="AC73" s="39">
        <v>0</v>
      </c>
      <c r="AD73" s="170">
        <f t="shared" si="5"/>
        <v>0</v>
      </c>
    </row>
    <row r="74" spans="1:31" s="3" customFormat="1" ht="18.75" x14ac:dyDescent="0.2">
      <c r="A74" s="39">
        <v>65</v>
      </c>
      <c r="B74" s="164"/>
      <c r="C74" s="164" t="s">
        <v>14</v>
      </c>
      <c r="D74" s="39">
        <v>3757</v>
      </c>
      <c r="E74" s="39">
        <v>107</v>
      </c>
      <c r="F74" s="39">
        <v>32354</v>
      </c>
      <c r="G74" s="39" t="s">
        <v>1615</v>
      </c>
      <c r="H74" s="39">
        <v>1</v>
      </c>
      <c r="I74" s="39">
        <v>6</v>
      </c>
      <c r="J74" s="39">
        <v>3</v>
      </c>
      <c r="K74" s="39">
        <v>60</v>
      </c>
      <c r="L74" s="130">
        <f t="shared" si="0"/>
        <v>2760</v>
      </c>
      <c r="M74" s="39">
        <v>75</v>
      </c>
      <c r="N74" s="39">
        <f t="shared" si="1"/>
        <v>207000</v>
      </c>
      <c r="O74" s="39">
        <v>1</v>
      </c>
      <c r="P74" s="39"/>
      <c r="Q74" s="39"/>
      <c r="R74" s="39"/>
      <c r="S74" s="39"/>
      <c r="T74" s="39"/>
      <c r="U74" s="39"/>
      <c r="V74" s="39">
        <f t="shared" si="2"/>
        <v>0</v>
      </c>
      <c r="W74" s="39"/>
      <c r="X74" s="39"/>
      <c r="Y74" s="39">
        <f t="shared" si="3"/>
        <v>0</v>
      </c>
      <c r="Z74" s="39">
        <f t="shared" si="4"/>
        <v>207000</v>
      </c>
      <c r="AA74" s="39">
        <v>0</v>
      </c>
      <c r="AB74" s="39">
        <v>50</v>
      </c>
      <c r="AC74" s="39">
        <v>0</v>
      </c>
      <c r="AD74" s="170">
        <f t="shared" si="5"/>
        <v>0</v>
      </c>
    </row>
    <row r="75" spans="1:31" s="3" customFormat="1" ht="18.75" x14ac:dyDescent="0.2">
      <c r="A75" s="164">
        <v>66</v>
      </c>
      <c r="B75" s="164" t="s">
        <v>1616</v>
      </c>
      <c r="C75" s="164" t="s">
        <v>14</v>
      </c>
      <c r="D75" s="39">
        <v>5575</v>
      </c>
      <c r="E75" s="39">
        <v>303</v>
      </c>
      <c r="F75" s="39">
        <v>58913</v>
      </c>
      <c r="G75" s="39" t="s">
        <v>1617</v>
      </c>
      <c r="H75" s="39">
        <v>2</v>
      </c>
      <c r="I75" s="39"/>
      <c r="J75" s="39">
        <v>1</v>
      </c>
      <c r="K75" s="39">
        <v>10</v>
      </c>
      <c r="L75" s="130">
        <f t="shared" ref="L75:L141" si="6">I75*400+J75*100+K75</f>
        <v>110</v>
      </c>
      <c r="M75" s="39">
        <v>75</v>
      </c>
      <c r="N75" s="39">
        <f t="shared" ref="N75:N141" si="7">L75*M75</f>
        <v>8250</v>
      </c>
      <c r="O75" s="39">
        <v>2</v>
      </c>
      <c r="P75" s="39" t="s">
        <v>27</v>
      </c>
      <c r="Q75" s="39" t="s">
        <v>16</v>
      </c>
      <c r="R75" s="39">
        <v>2</v>
      </c>
      <c r="S75" s="39">
        <v>181</v>
      </c>
      <c r="T75" s="39"/>
      <c r="U75" s="39">
        <v>6400</v>
      </c>
      <c r="V75" s="39">
        <f t="shared" ref="V75:V141" si="8">S75*U75</f>
        <v>1158400</v>
      </c>
      <c r="W75" s="39">
        <v>21</v>
      </c>
      <c r="X75" s="164">
        <f>V75*80%</f>
        <v>926720</v>
      </c>
      <c r="Y75" s="39">
        <f t="shared" ref="Y75:Y138" si="9">V75-X75</f>
        <v>231680</v>
      </c>
      <c r="Z75" s="39">
        <f t="shared" ref="Z75:Z141" si="10">N75+Y75</f>
        <v>239930</v>
      </c>
      <c r="AA75" s="39">
        <v>0</v>
      </c>
      <c r="AB75" s="39">
        <v>50</v>
      </c>
      <c r="AC75" s="39">
        <v>0</v>
      </c>
      <c r="AD75" s="170">
        <f t="shared" ref="AD75:AD141" si="11">AB75*AC75%</f>
        <v>0</v>
      </c>
    </row>
    <row r="76" spans="1:31" ht="18.75" x14ac:dyDescent="0.2">
      <c r="A76" s="39">
        <v>67</v>
      </c>
      <c r="B76" s="164"/>
      <c r="C76" s="164" t="s">
        <v>14</v>
      </c>
      <c r="D76" s="39">
        <v>5469</v>
      </c>
      <c r="E76" s="39">
        <v>301</v>
      </c>
      <c r="F76" s="39">
        <v>57955</v>
      </c>
      <c r="G76" s="39" t="s">
        <v>1617</v>
      </c>
      <c r="H76" s="39">
        <v>1</v>
      </c>
      <c r="I76" s="39"/>
      <c r="J76" s="39"/>
      <c r="K76" s="39">
        <v>90</v>
      </c>
      <c r="L76" s="130">
        <f t="shared" si="6"/>
        <v>90</v>
      </c>
      <c r="M76" s="39">
        <v>450</v>
      </c>
      <c r="N76" s="39">
        <f t="shared" si="7"/>
        <v>40500</v>
      </c>
      <c r="O76" s="39">
        <v>1</v>
      </c>
      <c r="P76" s="39"/>
      <c r="Q76" s="39"/>
      <c r="R76" s="39"/>
      <c r="S76" s="39"/>
      <c r="T76" s="39"/>
      <c r="U76" s="39"/>
      <c r="V76" s="39">
        <f t="shared" si="8"/>
        <v>0</v>
      </c>
      <c r="W76" s="39"/>
      <c r="X76" s="39"/>
      <c r="Y76" s="39">
        <f t="shared" si="9"/>
        <v>0</v>
      </c>
      <c r="Z76" s="39">
        <f t="shared" si="10"/>
        <v>40500</v>
      </c>
      <c r="AA76" s="39">
        <v>0</v>
      </c>
      <c r="AB76" s="39">
        <v>50</v>
      </c>
      <c r="AC76" s="39">
        <v>0</v>
      </c>
      <c r="AD76" s="170">
        <f t="shared" si="11"/>
        <v>0</v>
      </c>
      <c r="AE76" s="3"/>
    </row>
    <row r="77" spans="1:31" ht="18.75" x14ac:dyDescent="0.2">
      <c r="A77" s="164">
        <v>68</v>
      </c>
      <c r="B77" s="164"/>
      <c r="C77" s="164" t="s">
        <v>14</v>
      </c>
      <c r="D77" s="39">
        <v>2983</v>
      </c>
      <c r="E77" s="39">
        <v>196</v>
      </c>
      <c r="F77" s="39">
        <v>17055</v>
      </c>
      <c r="G77" s="39" t="s">
        <v>1617</v>
      </c>
      <c r="H77" s="39">
        <v>1</v>
      </c>
      <c r="I77" s="39">
        <v>6</v>
      </c>
      <c r="J77" s="39">
        <v>2</v>
      </c>
      <c r="K77" s="39">
        <v>84</v>
      </c>
      <c r="L77" s="130">
        <f t="shared" si="6"/>
        <v>2684</v>
      </c>
      <c r="M77" s="39">
        <v>100</v>
      </c>
      <c r="N77" s="39">
        <f t="shared" si="7"/>
        <v>268400</v>
      </c>
      <c r="O77" s="39">
        <v>1</v>
      </c>
      <c r="P77" s="39"/>
      <c r="Q77" s="39"/>
      <c r="R77" s="39"/>
      <c r="S77" s="39"/>
      <c r="T77" s="39"/>
      <c r="U77" s="39"/>
      <c r="V77" s="39">
        <f t="shared" si="8"/>
        <v>0</v>
      </c>
      <c r="W77" s="39"/>
      <c r="X77" s="39"/>
      <c r="Y77" s="39">
        <f t="shared" si="9"/>
        <v>0</v>
      </c>
      <c r="Z77" s="39">
        <f t="shared" si="10"/>
        <v>268400</v>
      </c>
      <c r="AA77" s="39">
        <v>0</v>
      </c>
      <c r="AB77" s="39">
        <v>50</v>
      </c>
      <c r="AC77" s="39">
        <v>0</v>
      </c>
      <c r="AD77" s="170">
        <v>0</v>
      </c>
      <c r="AE77" s="3"/>
    </row>
    <row r="78" spans="1:31" ht="18.75" x14ac:dyDescent="0.2">
      <c r="A78" s="39">
        <v>69</v>
      </c>
      <c r="B78" s="164" t="s">
        <v>1618</v>
      </c>
      <c r="C78" s="164" t="s">
        <v>14</v>
      </c>
      <c r="D78" s="39">
        <v>3755</v>
      </c>
      <c r="E78" s="39">
        <v>50</v>
      </c>
      <c r="F78" s="39">
        <v>32364</v>
      </c>
      <c r="G78" s="39" t="s">
        <v>1619</v>
      </c>
      <c r="H78" s="39">
        <v>2</v>
      </c>
      <c r="I78" s="39">
        <v>9</v>
      </c>
      <c r="J78" s="39">
        <v>1</v>
      </c>
      <c r="K78" s="39">
        <v>68</v>
      </c>
      <c r="L78" s="130">
        <f t="shared" si="6"/>
        <v>3768</v>
      </c>
      <c r="M78" s="39">
        <v>100</v>
      </c>
      <c r="N78" s="39">
        <f t="shared" si="7"/>
        <v>376800</v>
      </c>
      <c r="O78" s="39">
        <v>2</v>
      </c>
      <c r="P78" s="39" t="s">
        <v>27</v>
      </c>
      <c r="Q78" s="39" t="s">
        <v>16</v>
      </c>
      <c r="R78" s="39">
        <v>2</v>
      </c>
      <c r="S78" s="39">
        <v>138</v>
      </c>
      <c r="T78" s="39"/>
      <c r="U78" s="39">
        <v>6400</v>
      </c>
      <c r="V78" s="39">
        <f t="shared" si="8"/>
        <v>883200</v>
      </c>
      <c r="W78" s="39">
        <v>31</v>
      </c>
      <c r="X78" s="164">
        <f>V78*85%</f>
        <v>750720</v>
      </c>
      <c r="Y78" s="39">
        <f t="shared" si="9"/>
        <v>132480</v>
      </c>
      <c r="Z78" s="39">
        <f t="shared" si="10"/>
        <v>509280</v>
      </c>
      <c r="AA78" s="39">
        <v>0</v>
      </c>
      <c r="AB78" s="39">
        <v>50</v>
      </c>
      <c r="AC78" s="39">
        <v>0</v>
      </c>
      <c r="AD78" s="170">
        <f t="shared" si="11"/>
        <v>0</v>
      </c>
      <c r="AE78" s="3"/>
    </row>
    <row r="79" spans="1:31" ht="18.75" x14ac:dyDescent="0.2">
      <c r="A79" s="164">
        <v>70</v>
      </c>
      <c r="B79" s="164"/>
      <c r="C79" s="164" t="s">
        <v>14</v>
      </c>
      <c r="D79" s="39">
        <v>3758</v>
      </c>
      <c r="E79" s="39">
        <v>108</v>
      </c>
      <c r="F79" s="39">
        <v>32355</v>
      </c>
      <c r="G79" s="39" t="s">
        <v>1619</v>
      </c>
      <c r="H79" s="39">
        <v>1</v>
      </c>
      <c r="I79" s="39">
        <v>2</v>
      </c>
      <c r="J79" s="39">
        <v>2</v>
      </c>
      <c r="K79" s="39">
        <v>35</v>
      </c>
      <c r="L79" s="130">
        <f t="shared" si="6"/>
        <v>1035</v>
      </c>
      <c r="M79" s="39">
        <v>75</v>
      </c>
      <c r="N79" s="39">
        <f t="shared" si="7"/>
        <v>77625</v>
      </c>
      <c r="O79" s="39">
        <v>1</v>
      </c>
      <c r="P79" s="39"/>
      <c r="Q79" s="39"/>
      <c r="R79" s="39"/>
      <c r="S79" s="39"/>
      <c r="T79" s="39"/>
      <c r="U79" s="39"/>
      <c r="V79" s="39">
        <f t="shared" si="8"/>
        <v>0</v>
      </c>
      <c r="W79" s="39"/>
      <c r="X79" s="39"/>
      <c r="Y79" s="39">
        <f t="shared" si="9"/>
        <v>0</v>
      </c>
      <c r="Z79" s="39">
        <f t="shared" si="10"/>
        <v>77625</v>
      </c>
      <c r="AA79" s="39">
        <v>0</v>
      </c>
      <c r="AB79" s="39">
        <v>50</v>
      </c>
      <c r="AC79" s="39">
        <v>0</v>
      </c>
      <c r="AD79" s="170">
        <f t="shared" si="11"/>
        <v>0</v>
      </c>
      <c r="AE79" s="3"/>
    </row>
    <row r="80" spans="1:31" ht="18.75" x14ac:dyDescent="0.2">
      <c r="A80" s="39">
        <v>71</v>
      </c>
      <c r="B80" s="164"/>
      <c r="C80" s="164" t="s">
        <v>14</v>
      </c>
      <c r="D80" s="39">
        <v>668</v>
      </c>
      <c r="E80" s="39">
        <v>115</v>
      </c>
      <c r="F80" s="39">
        <v>7151</v>
      </c>
      <c r="G80" s="39" t="s">
        <v>1619</v>
      </c>
      <c r="H80" s="39">
        <v>1</v>
      </c>
      <c r="I80" s="39"/>
      <c r="J80" s="39">
        <v>2</v>
      </c>
      <c r="K80" s="39">
        <v>15</v>
      </c>
      <c r="L80" s="130">
        <f t="shared" si="6"/>
        <v>215</v>
      </c>
      <c r="M80" s="39">
        <v>390</v>
      </c>
      <c r="N80" s="39">
        <f t="shared" si="7"/>
        <v>83850</v>
      </c>
      <c r="O80" s="39">
        <v>1</v>
      </c>
      <c r="P80" s="39"/>
      <c r="Q80" s="39"/>
      <c r="R80" s="39"/>
      <c r="S80" s="39"/>
      <c r="T80" s="39"/>
      <c r="U80" s="39"/>
      <c r="V80" s="39">
        <f t="shared" si="8"/>
        <v>0</v>
      </c>
      <c r="W80" s="39"/>
      <c r="X80" s="39"/>
      <c r="Y80" s="39">
        <f t="shared" si="9"/>
        <v>0</v>
      </c>
      <c r="Z80" s="39">
        <f t="shared" si="10"/>
        <v>83850</v>
      </c>
      <c r="AA80" s="39">
        <v>0</v>
      </c>
      <c r="AB80" s="39">
        <v>50</v>
      </c>
      <c r="AC80" s="39">
        <v>0</v>
      </c>
      <c r="AD80" s="170">
        <f t="shared" si="11"/>
        <v>0</v>
      </c>
      <c r="AE80" s="3"/>
    </row>
    <row r="81" spans="1:31" ht="18.75" x14ac:dyDescent="0.2">
      <c r="A81" s="164">
        <v>72</v>
      </c>
      <c r="B81" s="164"/>
      <c r="C81" s="164" t="s">
        <v>14</v>
      </c>
      <c r="D81" s="39">
        <v>2561</v>
      </c>
      <c r="E81" s="39">
        <v>13</v>
      </c>
      <c r="F81" s="39">
        <v>16689</v>
      </c>
      <c r="G81" s="39" t="s">
        <v>1619</v>
      </c>
      <c r="H81" s="39">
        <v>1</v>
      </c>
      <c r="I81" s="39">
        <v>1</v>
      </c>
      <c r="J81" s="39">
        <v>2</v>
      </c>
      <c r="K81" s="39">
        <v>25</v>
      </c>
      <c r="L81" s="130">
        <f t="shared" si="6"/>
        <v>625</v>
      </c>
      <c r="M81" s="39">
        <v>390</v>
      </c>
      <c r="N81" s="39">
        <f t="shared" si="7"/>
        <v>243750</v>
      </c>
      <c r="O81" s="39">
        <v>1</v>
      </c>
      <c r="P81" s="39"/>
      <c r="Q81" s="39"/>
      <c r="R81" s="39"/>
      <c r="S81" s="39"/>
      <c r="T81" s="39"/>
      <c r="U81" s="39"/>
      <c r="V81" s="39">
        <f t="shared" si="8"/>
        <v>0</v>
      </c>
      <c r="W81" s="39"/>
      <c r="X81" s="39"/>
      <c r="Y81" s="39">
        <f t="shared" si="9"/>
        <v>0</v>
      </c>
      <c r="Z81" s="39">
        <f t="shared" si="10"/>
        <v>243750</v>
      </c>
      <c r="AA81" s="39">
        <v>0</v>
      </c>
      <c r="AB81" s="39">
        <v>50</v>
      </c>
      <c r="AC81" s="39">
        <v>0</v>
      </c>
      <c r="AD81" s="170">
        <v>0</v>
      </c>
      <c r="AE81" s="3"/>
    </row>
    <row r="82" spans="1:31" ht="18.75" x14ac:dyDescent="0.2">
      <c r="A82" s="39">
        <v>73</v>
      </c>
      <c r="B82" s="164"/>
      <c r="C82" s="164" t="s">
        <v>14</v>
      </c>
      <c r="D82" s="39">
        <v>3753</v>
      </c>
      <c r="E82" s="39">
        <v>48</v>
      </c>
      <c r="F82" s="39">
        <v>32362</v>
      </c>
      <c r="G82" s="39" t="s">
        <v>1619</v>
      </c>
      <c r="H82" s="39">
        <v>1</v>
      </c>
      <c r="I82" s="39">
        <v>13</v>
      </c>
      <c r="J82" s="39">
        <v>2</v>
      </c>
      <c r="K82" s="39">
        <v>8</v>
      </c>
      <c r="L82" s="130">
        <f t="shared" si="6"/>
        <v>5408</v>
      </c>
      <c r="M82" s="39">
        <v>100</v>
      </c>
      <c r="N82" s="39">
        <f t="shared" si="7"/>
        <v>540800</v>
      </c>
      <c r="O82" s="39">
        <v>1</v>
      </c>
      <c r="P82" s="39"/>
      <c r="Q82" s="39"/>
      <c r="R82" s="39"/>
      <c r="S82" s="39"/>
      <c r="T82" s="39"/>
      <c r="U82" s="39"/>
      <c r="V82" s="39">
        <f t="shared" si="8"/>
        <v>0</v>
      </c>
      <c r="W82" s="39"/>
      <c r="X82" s="39"/>
      <c r="Y82" s="39">
        <f t="shared" si="9"/>
        <v>0</v>
      </c>
      <c r="Z82" s="39">
        <f t="shared" si="10"/>
        <v>540800</v>
      </c>
      <c r="AA82" s="39">
        <v>0</v>
      </c>
      <c r="AB82" s="39">
        <v>50</v>
      </c>
      <c r="AC82" s="39">
        <v>0</v>
      </c>
      <c r="AD82" s="170">
        <f t="shared" si="11"/>
        <v>0</v>
      </c>
      <c r="AE82" s="3"/>
    </row>
    <row r="83" spans="1:31" ht="18.75" x14ac:dyDescent="0.2">
      <c r="A83" s="164">
        <v>74</v>
      </c>
      <c r="B83" s="164"/>
      <c r="C83" s="164" t="s">
        <v>14</v>
      </c>
      <c r="D83" s="39">
        <v>3153</v>
      </c>
      <c r="E83" s="39">
        <v>27</v>
      </c>
      <c r="F83" s="39">
        <v>26225</v>
      </c>
      <c r="G83" s="39" t="s">
        <v>1619</v>
      </c>
      <c r="H83" s="39">
        <v>1</v>
      </c>
      <c r="I83" s="39">
        <v>13</v>
      </c>
      <c r="J83" s="39">
        <v>1</v>
      </c>
      <c r="K83" s="39">
        <v>48</v>
      </c>
      <c r="L83" s="130">
        <f t="shared" si="6"/>
        <v>5348</v>
      </c>
      <c r="M83" s="39">
        <v>100</v>
      </c>
      <c r="N83" s="39">
        <f t="shared" si="7"/>
        <v>534800</v>
      </c>
      <c r="O83" s="39">
        <v>1</v>
      </c>
      <c r="P83" s="39"/>
      <c r="Q83" s="39"/>
      <c r="R83" s="39"/>
      <c r="S83" s="39"/>
      <c r="T83" s="39"/>
      <c r="U83" s="39"/>
      <c r="V83" s="39">
        <f t="shared" si="8"/>
        <v>0</v>
      </c>
      <c r="W83" s="39"/>
      <c r="X83" s="164"/>
      <c r="Y83" s="39">
        <f t="shared" si="9"/>
        <v>0</v>
      </c>
      <c r="Z83" s="39">
        <f t="shared" si="10"/>
        <v>534800</v>
      </c>
      <c r="AA83" s="39">
        <v>0</v>
      </c>
      <c r="AB83" s="39">
        <v>50</v>
      </c>
      <c r="AC83" s="39">
        <v>0</v>
      </c>
      <c r="AD83" s="170">
        <f t="shared" si="11"/>
        <v>0</v>
      </c>
      <c r="AE83" s="3"/>
    </row>
    <row r="84" spans="1:31" ht="18.75" x14ac:dyDescent="0.2">
      <c r="A84" s="39">
        <v>75</v>
      </c>
      <c r="B84" s="164"/>
      <c r="C84" s="164" t="s">
        <v>14</v>
      </c>
      <c r="D84" s="39">
        <v>3763</v>
      </c>
      <c r="E84" s="39">
        <v>53</v>
      </c>
      <c r="F84" s="39">
        <v>34084</v>
      </c>
      <c r="G84" s="39" t="s">
        <v>1619</v>
      </c>
      <c r="H84" s="39">
        <v>1</v>
      </c>
      <c r="I84" s="39">
        <v>14</v>
      </c>
      <c r="J84" s="39">
        <v>2</v>
      </c>
      <c r="K84" s="39">
        <v>47</v>
      </c>
      <c r="L84" s="130">
        <f t="shared" si="6"/>
        <v>5847</v>
      </c>
      <c r="M84" s="39">
        <v>130</v>
      </c>
      <c r="N84" s="39">
        <f t="shared" si="7"/>
        <v>760110</v>
      </c>
      <c r="O84" s="39">
        <v>1</v>
      </c>
      <c r="P84" s="39"/>
      <c r="Q84" s="39"/>
      <c r="R84" s="39"/>
      <c r="S84" s="39"/>
      <c r="T84" s="39"/>
      <c r="U84" s="39"/>
      <c r="V84" s="39">
        <f t="shared" si="8"/>
        <v>0</v>
      </c>
      <c r="W84" s="39"/>
      <c r="X84" s="39"/>
      <c r="Y84" s="39">
        <f t="shared" si="9"/>
        <v>0</v>
      </c>
      <c r="Z84" s="39">
        <f t="shared" si="10"/>
        <v>760110</v>
      </c>
      <c r="AA84" s="39">
        <v>0</v>
      </c>
      <c r="AB84" s="39">
        <v>50</v>
      </c>
      <c r="AC84" s="39">
        <v>0</v>
      </c>
      <c r="AD84" s="170">
        <f t="shared" si="11"/>
        <v>0</v>
      </c>
      <c r="AE84" s="3"/>
    </row>
    <row r="85" spans="1:31" ht="18.75" x14ac:dyDescent="0.2">
      <c r="A85" s="164">
        <v>76</v>
      </c>
      <c r="B85" s="164" t="s">
        <v>1620</v>
      </c>
      <c r="C85" s="164" t="s">
        <v>14</v>
      </c>
      <c r="D85" s="39">
        <v>658</v>
      </c>
      <c r="E85" s="39">
        <v>105</v>
      </c>
      <c r="F85" s="39">
        <v>7141</v>
      </c>
      <c r="G85" s="39" t="s">
        <v>1621</v>
      </c>
      <c r="H85" s="39">
        <v>2</v>
      </c>
      <c r="I85" s="39"/>
      <c r="J85" s="39"/>
      <c r="K85" s="39">
        <v>95.8</v>
      </c>
      <c r="L85" s="130">
        <f t="shared" si="6"/>
        <v>95.8</v>
      </c>
      <c r="M85" s="39">
        <v>430</v>
      </c>
      <c r="N85" s="39">
        <f t="shared" si="7"/>
        <v>41194</v>
      </c>
      <c r="O85" s="39">
        <v>2</v>
      </c>
      <c r="P85" s="39" t="s">
        <v>27</v>
      </c>
      <c r="Q85" s="39" t="s">
        <v>16</v>
      </c>
      <c r="R85" s="39">
        <v>2</v>
      </c>
      <c r="S85" s="39">
        <v>207</v>
      </c>
      <c r="T85" s="39"/>
      <c r="U85" s="39">
        <v>6400</v>
      </c>
      <c r="V85" s="39">
        <f t="shared" si="8"/>
        <v>1324800</v>
      </c>
      <c r="W85" s="39">
        <v>21</v>
      </c>
      <c r="X85" s="164">
        <f>V85*80%</f>
        <v>1059840</v>
      </c>
      <c r="Y85" s="39">
        <f t="shared" si="9"/>
        <v>264960</v>
      </c>
      <c r="Z85" s="39">
        <f t="shared" si="10"/>
        <v>306154</v>
      </c>
      <c r="AA85" s="39">
        <v>0</v>
      </c>
      <c r="AB85" s="39">
        <v>50</v>
      </c>
      <c r="AC85" s="39">
        <v>0</v>
      </c>
      <c r="AD85" s="170">
        <f t="shared" si="11"/>
        <v>0</v>
      </c>
      <c r="AE85" s="3"/>
    </row>
    <row r="86" spans="1:31" ht="18.75" x14ac:dyDescent="0.2">
      <c r="A86" s="39">
        <v>77</v>
      </c>
      <c r="B86" s="164"/>
      <c r="C86" s="164" t="s">
        <v>14</v>
      </c>
      <c r="D86" s="39">
        <v>4351</v>
      </c>
      <c r="E86" s="39">
        <v>86</v>
      </c>
      <c r="F86" s="39">
        <v>16856</v>
      </c>
      <c r="G86" s="39" t="s">
        <v>1621</v>
      </c>
      <c r="H86" s="39">
        <v>1</v>
      </c>
      <c r="I86" s="39">
        <v>20</v>
      </c>
      <c r="J86" s="39"/>
      <c r="K86" s="39"/>
      <c r="L86" s="130">
        <f t="shared" si="6"/>
        <v>8000</v>
      </c>
      <c r="M86" s="39">
        <v>100</v>
      </c>
      <c r="N86" s="39">
        <f t="shared" si="7"/>
        <v>800000</v>
      </c>
      <c r="O86" s="39">
        <v>1</v>
      </c>
      <c r="P86" s="39"/>
      <c r="Q86" s="39"/>
      <c r="R86" s="39"/>
      <c r="S86" s="39"/>
      <c r="T86" s="39"/>
      <c r="U86" s="39"/>
      <c r="V86" s="39">
        <f t="shared" si="8"/>
        <v>0</v>
      </c>
      <c r="W86" s="39"/>
      <c r="X86" s="39"/>
      <c r="Y86" s="39">
        <f t="shared" si="9"/>
        <v>0</v>
      </c>
      <c r="Z86" s="39">
        <f t="shared" si="10"/>
        <v>800000</v>
      </c>
      <c r="AA86" s="39">
        <v>0</v>
      </c>
      <c r="AB86" s="39">
        <v>50</v>
      </c>
      <c r="AC86" s="39">
        <v>0</v>
      </c>
      <c r="AD86" s="170">
        <f t="shared" si="11"/>
        <v>0</v>
      </c>
      <c r="AE86" s="3"/>
    </row>
    <row r="87" spans="1:31" ht="18.75" x14ac:dyDescent="0.2">
      <c r="A87" s="164">
        <v>78</v>
      </c>
      <c r="B87" s="164" t="s">
        <v>1622</v>
      </c>
      <c r="C87" s="164" t="s">
        <v>14</v>
      </c>
      <c r="D87" s="39"/>
      <c r="E87" s="39"/>
      <c r="F87" s="39"/>
      <c r="G87" s="39" t="s">
        <v>1623</v>
      </c>
      <c r="H87" s="39">
        <v>2</v>
      </c>
      <c r="I87" s="39"/>
      <c r="J87" s="39"/>
      <c r="K87" s="39"/>
      <c r="L87" s="130">
        <f t="shared" si="6"/>
        <v>0</v>
      </c>
      <c r="M87" s="39"/>
      <c r="N87" s="39">
        <f t="shared" si="7"/>
        <v>0</v>
      </c>
      <c r="O87" s="39">
        <v>2</v>
      </c>
      <c r="P87" s="39" t="s">
        <v>27</v>
      </c>
      <c r="Q87" s="39" t="s">
        <v>16</v>
      </c>
      <c r="R87" s="39">
        <v>2</v>
      </c>
      <c r="S87" s="39">
        <v>175.5</v>
      </c>
      <c r="T87" s="39"/>
      <c r="U87" s="39">
        <v>6400</v>
      </c>
      <c r="V87" s="39">
        <f t="shared" si="8"/>
        <v>1123200</v>
      </c>
      <c r="W87" s="39">
        <v>31</v>
      </c>
      <c r="X87" s="164">
        <f>V87*85%</f>
        <v>954720</v>
      </c>
      <c r="Y87" s="39">
        <f t="shared" si="9"/>
        <v>168480</v>
      </c>
      <c r="Z87" s="39">
        <f t="shared" si="10"/>
        <v>168480</v>
      </c>
      <c r="AA87" s="39">
        <v>0</v>
      </c>
      <c r="AB87" s="39">
        <v>0</v>
      </c>
      <c r="AC87" s="39">
        <v>168480</v>
      </c>
      <c r="AD87" s="170">
        <v>0.02</v>
      </c>
      <c r="AE87" s="3"/>
    </row>
    <row r="88" spans="1:31" ht="18.75" x14ac:dyDescent="0.2">
      <c r="A88" s="39">
        <v>79</v>
      </c>
      <c r="B88" s="164"/>
      <c r="C88" s="164" t="s">
        <v>14</v>
      </c>
      <c r="D88" s="39">
        <v>2804</v>
      </c>
      <c r="E88" s="39">
        <v>17</v>
      </c>
      <c r="F88" s="39">
        <v>16864</v>
      </c>
      <c r="G88" s="39" t="s">
        <v>1623</v>
      </c>
      <c r="H88" s="39">
        <v>1</v>
      </c>
      <c r="I88" s="39">
        <v>10</v>
      </c>
      <c r="J88" s="39">
        <v>2</v>
      </c>
      <c r="K88" s="39">
        <v>43</v>
      </c>
      <c r="L88" s="130">
        <f t="shared" si="6"/>
        <v>4243</v>
      </c>
      <c r="M88" s="39">
        <v>75</v>
      </c>
      <c r="N88" s="39">
        <f t="shared" si="7"/>
        <v>318225</v>
      </c>
      <c r="O88" s="39">
        <v>1</v>
      </c>
      <c r="P88" s="39"/>
      <c r="Q88" s="39"/>
      <c r="R88" s="39"/>
      <c r="S88" s="39"/>
      <c r="T88" s="39"/>
      <c r="U88" s="39"/>
      <c r="V88" s="39">
        <f t="shared" si="8"/>
        <v>0</v>
      </c>
      <c r="W88" s="39"/>
      <c r="X88" s="39"/>
      <c r="Y88" s="39">
        <f t="shared" si="9"/>
        <v>0</v>
      </c>
      <c r="Z88" s="39">
        <f t="shared" si="10"/>
        <v>318225</v>
      </c>
      <c r="AA88" s="39">
        <v>0</v>
      </c>
      <c r="AB88" s="39">
        <v>50</v>
      </c>
      <c r="AC88" s="39">
        <v>0</v>
      </c>
      <c r="AD88" s="170">
        <f t="shared" si="11"/>
        <v>0</v>
      </c>
      <c r="AE88" s="3"/>
    </row>
    <row r="89" spans="1:31" ht="18.75" x14ac:dyDescent="0.2">
      <c r="A89" s="164">
        <v>80</v>
      </c>
      <c r="B89" s="164" t="s">
        <v>1624</v>
      </c>
      <c r="C89" s="164" t="s">
        <v>14</v>
      </c>
      <c r="D89" s="39">
        <v>725</v>
      </c>
      <c r="E89" s="39">
        <v>60</v>
      </c>
      <c r="F89" s="39">
        <v>7210</v>
      </c>
      <c r="G89" s="39" t="s">
        <v>1625</v>
      </c>
      <c r="H89" s="39">
        <v>2</v>
      </c>
      <c r="I89" s="39"/>
      <c r="J89" s="39">
        <v>3</v>
      </c>
      <c r="K89" s="39">
        <v>47</v>
      </c>
      <c r="L89" s="130">
        <f t="shared" si="6"/>
        <v>347</v>
      </c>
      <c r="M89" s="39">
        <v>430</v>
      </c>
      <c r="N89" s="39">
        <f t="shared" si="7"/>
        <v>149210</v>
      </c>
      <c r="O89" s="39">
        <v>2</v>
      </c>
      <c r="P89" s="39" t="s">
        <v>27</v>
      </c>
      <c r="Q89" s="39" t="s">
        <v>16</v>
      </c>
      <c r="R89" s="39">
        <v>2</v>
      </c>
      <c r="S89" s="39">
        <v>192</v>
      </c>
      <c r="T89" s="39"/>
      <c r="U89" s="39">
        <v>6400</v>
      </c>
      <c r="V89" s="39">
        <f t="shared" si="8"/>
        <v>1228800</v>
      </c>
      <c r="W89" s="39">
        <v>31</v>
      </c>
      <c r="X89" s="164">
        <f>V89*85%</f>
        <v>1044480</v>
      </c>
      <c r="Y89" s="39">
        <f t="shared" si="9"/>
        <v>184320</v>
      </c>
      <c r="Z89" s="39">
        <f t="shared" si="10"/>
        <v>333530</v>
      </c>
      <c r="AA89" s="39">
        <v>0</v>
      </c>
      <c r="AB89" s="39">
        <v>50</v>
      </c>
      <c r="AC89" s="39">
        <v>0</v>
      </c>
      <c r="AD89" s="170">
        <f t="shared" si="11"/>
        <v>0</v>
      </c>
      <c r="AE89" s="3"/>
    </row>
    <row r="90" spans="1:31" ht="18.75" x14ac:dyDescent="0.2">
      <c r="A90" s="39">
        <v>81</v>
      </c>
      <c r="B90" s="164" t="s">
        <v>1626</v>
      </c>
      <c r="C90" s="164"/>
      <c r="D90" s="39"/>
      <c r="E90" s="39"/>
      <c r="F90" s="39"/>
      <c r="G90" s="39" t="s">
        <v>1627</v>
      </c>
      <c r="H90" s="39">
        <v>2</v>
      </c>
      <c r="I90" s="39"/>
      <c r="J90" s="39"/>
      <c r="K90" s="39"/>
      <c r="L90" s="130">
        <f t="shared" si="6"/>
        <v>0</v>
      </c>
      <c r="M90" s="39"/>
      <c r="N90" s="39">
        <f t="shared" si="7"/>
        <v>0</v>
      </c>
      <c r="O90" s="39">
        <v>2</v>
      </c>
      <c r="P90" s="39" t="s">
        <v>27</v>
      </c>
      <c r="Q90" s="39" t="s">
        <v>16</v>
      </c>
      <c r="R90" s="39">
        <v>2</v>
      </c>
      <c r="S90" s="39">
        <v>154.5</v>
      </c>
      <c r="T90" s="39"/>
      <c r="U90" s="39">
        <v>6400</v>
      </c>
      <c r="V90" s="39">
        <f t="shared" si="8"/>
        <v>988800</v>
      </c>
      <c r="W90" s="39">
        <v>21</v>
      </c>
      <c r="X90" s="164">
        <f>V90*80%</f>
        <v>791040</v>
      </c>
      <c r="Y90" s="39">
        <f t="shared" si="9"/>
        <v>197760</v>
      </c>
      <c r="Z90" s="39">
        <f t="shared" si="10"/>
        <v>197760</v>
      </c>
      <c r="AA90" s="39">
        <v>0</v>
      </c>
      <c r="AB90" s="39">
        <v>0</v>
      </c>
      <c r="AC90" s="39">
        <v>197760</v>
      </c>
      <c r="AD90" s="170">
        <v>0.02</v>
      </c>
      <c r="AE90" s="3"/>
    </row>
    <row r="91" spans="1:31" ht="18.75" x14ac:dyDescent="0.2">
      <c r="A91" s="164">
        <v>82</v>
      </c>
      <c r="B91" s="164"/>
      <c r="C91" s="164" t="s">
        <v>14</v>
      </c>
      <c r="D91" s="39">
        <v>4461</v>
      </c>
      <c r="E91" s="39">
        <v>137</v>
      </c>
      <c r="F91" s="39">
        <v>44631</v>
      </c>
      <c r="G91" s="39" t="s">
        <v>1627</v>
      </c>
      <c r="H91" s="39">
        <v>1</v>
      </c>
      <c r="I91" s="39">
        <v>6</v>
      </c>
      <c r="J91" s="39"/>
      <c r="K91" s="39"/>
      <c r="L91" s="130">
        <f t="shared" si="6"/>
        <v>2400</v>
      </c>
      <c r="M91" s="39">
        <v>100</v>
      </c>
      <c r="N91" s="39">
        <f t="shared" si="7"/>
        <v>240000</v>
      </c>
      <c r="O91" s="39">
        <v>1</v>
      </c>
      <c r="P91" s="39"/>
      <c r="Q91" s="39"/>
      <c r="R91" s="39"/>
      <c r="S91" s="39"/>
      <c r="T91" s="39"/>
      <c r="U91" s="39"/>
      <c r="V91" s="39">
        <f t="shared" si="8"/>
        <v>0</v>
      </c>
      <c r="W91" s="39"/>
      <c r="X91" s="164"/>
      <c r="Y91" s="39">
        <f t="shared" si="9"/>
        <v>0</v>
      </c>
      <c r="Z91" s="39">
        <f t="shared" si="10"/>
        <v>240000</v>
      </c>
      <c r="AA91" s="39">
        <v>0</v>
      </c>
      <c r="AB91" s="39">
        <v>50</v>
      </c>
      <c r="AC91" s="39">
        <v>0</v>
      </c>
      <c r="AD91" s="170">
        <f t="shared" si="11"/>
        <v>0</v>
      </c>
      <c r="AE91" s="3"/>
    </row>
    <row r="92" spans="1:31" ht="18.75" x14ac:dyDescent="0.2">
      <c r="A92" s="39">
        <v>83</v>
      </c>
      <c r="B92" s="164" t="s">
        <v>1628</v>
      </c>
      <c r="C92" s="164" t="s">
        <v>14</v>
      </c>
      <c r="D92" s="39"/>
      <c r="E92" s="39"/>
      <c r="F92" s="39">
        <v>58881</v>
      </c>
      <c r="G92" s="39" t="s">
        <v>1629</v>
      </c>
      <c r="H92" s="39">
        <v>2</v>
      </c>
      <c r="I92" s="39"/>
      <c r="J92" s="39">
        <v>1</v>
      </c>
      <c r="K92" s="39">
        <v>88</v>
      </c>
      <c r="L92" s="130">
        <f t="shared" si="6"/>
        <v>188</v>
      </c>
      <c r="M92" s="39">
        <v>450</v>
      </c>
      <c r="N92" s="39">
        <f t="shared" si="7"/>
        <v>84600</v>
      </c>
      <c r="O92" s="39">
        <v>2</v>
      </c>
      <c r="P92" s="39" t="s">
        <v>27</v>
      </c>
      <c r="Q92" s="39" t="s">
        <v>55</v>
      </c>
      <c r="R92" s="39">
        <v>2</v>
      </c>
      <c r="S92" s="39">
        <v>117</v>
      </c>
      <c r="T92" s="39"/>
      <c r="U92" s="39">
        <v>6400</v>
      </c>
      <c r="V92" s="39">
        <f t="shared" si="8"/>
        <v>748800</v>
      </c>
      <c r="W92" s="39">
        <v>6</v>
      </c>
      <c r="X92" s="164">
        <f>V92*6%</f>
        <v>44928</v>
      </c>
      <c r="Y92" s="39">
        <f t="shared" si="9"/>
        <v>703872</v>
      </c>
      <c r="Z92" s="39">
        <f t="shared" si="10"/>
        <v>788472</v>
      </c>
      <c r="AA92" s="39">
        <v>0</v>
      </c>
      <c r="AB92" s="39">
        <v>50</v>
      </c>
      <c r="AC92" s="39">
        <v>0</v>
      </c>
      <c r="AD92" s="170">
        <f t="shared" si="11"/>
        <v>0</v>
      </c>
      <c r="AE92" s="3"/>
    </row>
    <row r="93" spans="1:31" ht="18.75" x14ac:dyDescent="0.2">
      <c r="A93" s="164">
        <v>84</v>
      </c>
      <c r="B93" s="164" t="s">
        <v>1630</v>
      </c>
      <c r="C93" s="164" t="s">
        <v>14</v>
      </c>
      <c r="D93" s="39">
        <v>4842</v>
      </c>
      <c r="E93" s="39">
        <v>281</v>
      </c>
      <c r="F93" s="39">
        <v>50452</v>
      </c>
      <c r="G93" s="39" t="s">
        <v>1631</v>
      </c>
      <c r="H93" s="39">
        <v>2</v>
      </c>
      <c r="I93" s="39"/>
      <c r="J93" s="39">
        <v>2</v>
      </c>
      <c r="K93" s="39">
        <v>48</v>
      </c>
      <c r="L93" s="130">
        <f t="shared" si="6"/>
        <v>248</v>
      </c>
      <c r="M93" s="39">
        <v>430</v>
      </c>
      <c r="N93" s="39">
        <f t="shared" si="7"/>
        <v>106640</v>
      </c>
      <c r="O93" s="39">
        <v>2</v>
      </c>
      <c r="P93" s="39" t="s">
        <v>27</v>
      </c>
      <c r="Q93" s="39" t="s">
        <v>16</v>
      </c>
      <c r="R93" s="39">
        <v>2</v>
      </c>
      <c r="S93" s="39">
        <v>72</v>
      </c>
      <c r="T93" s="39"/>
      <c r="U93" s="39">
        <v>6400</v>
      </c>
      <c r="V93" s="39">
        <f t="shared" si="8"/>
        <v>460800</v>
      </c>
      <c r="W93" s="39">
        <v>16</v>
      </c>
      <c r="X93" s="164">
        <f>V93*55%</f>
        <v>253440.00000000003</v>
      </c>
      <c r="Y93" s="39">
        <f t="shared" si="9"/>
        <v>207359.99999999997</v>
      </c>
      <c r="Z93" s="39">
        <f t="shared" si="10"/>
        <v>314000</v>
      </c>
      <c r="AA93" s="39">
        <v>0</v>
      </c>
      <c r="AB93" s="39">
        <v>50</v>
      </c>
      <c r="AC93" s="39">
        <v>0</v>
      </c>
      <c r="AD93" s="170">
        <f t="shared" si="11"/>
        <v>0</v>
      </c>
      <c r="AE93" s="3"/>
    </row>
    <row r="94" spans="1:31" ht="18.75" x14ac:dyDescent="0.2">
      <c r="A94" s="39">
        <v>85</v>
      </c>
      <c r="B94" s="164" t="s">
        <v>1632</v>
      </c>
      <c r="C94" s="164"/>
      <c r="D94" s="39"/>
      <c r="E94" s="39"/>
      <c r="F94" s="39"/>
      <c r="G94" s="39" t="s">
        <v>1633</v>
      </c>
      <c r="H94" s="39">
        <v>2</v>
      </c>
      <c r="I94" s="39"/>
      <c r="J94" s="39"/>
      <c r="K94" s="39"/>
      <c r="L94" s="130">
        <f t="shared" si="6"/>
        <v>0</v>
      </c>
      <c r="M94" s="39"/>
      <c r="N94" s="39">
        <f t="shared" si="7"/>
        <v>0</v>
      </c>
      <c r="O94" s="39">
        <v>2</v>
      </c>
      <c r="P94" s="39" t="s">
        <v>27</v>
      </c>
      <c r="Q94" s="39" t="s">
        <v>16</v>
      </c>
      <c r="R94" s="39">
        <v>2</v>
      </c>
      <c r="S94" s="39">
        <v>99</v>
      </c>
      <c r="T94" s="39"/>
      <c r="U94" s="39">
        <v>6400</v>
      </c>
      <c r="V94" s="39">
        <f t="shared" si="8"/>
        <v>633600</v>
      </c>
      <c r="W94" s="39">
        <v>21</v>
      </c>
      <c r="X94" s="164">
        <f>V94*80%</f>
        <v>506880</v>
      </c>
      <c r="Y94" s="39">
        <f t="shared" si="9"/>
        <v>126720</v>
      </c>
      <c r="Z94" s="39">
        <f t="shared" si="10"/>
        <v>126720</v>
      </c>
      <c r="AA94" s="39">
        <v>0</v>
      </c>
      <c r="AB94" s="39">
        <v>0</v>
      </c>
      <c r="AC94" s="39">
        <v>126720</v>
      </c>
      <c r="AD94" s="170">
        <v>0.02</v>
      </c>
      <c r="AE94" s="3"/>
    </row>
    <row r="95" spans="1:31" ht="18.75" x14ac:dyDescent="0.2">
      <c r="A95" s="164">
        <v>86</v>
      </c>
      <c r="B95" s="164"/>
      <c r="C95" s="164" t="s">
        <v>14</v>
      </c>
      <c r="D95" s="39">
        <v>3756</v>
      </c>
      <c r="E95" s="39">
        <v>51</v>
      </c>
      <c r="F95" s="39">
        <v>32365</v>
      </c>
      <c r="G95" s="39" t="s">
        <v>1633</v>
      </c>
      <c r="H95" s="39">
        <v>1</v>
      </c>
      <c r="I95" s="39">
        <v>6</v>
      </c>
      <c r="J95" s="39">
        <v>2</v>
      </c>
      <c r="K95" s="39">
        <v>92</v>
      </c>
      <c r="L95" s="130">
        <f t="shared" si="6"/>
        <v>2692</v>
      </c>
      <c r="M95" s="39">
        <v>75</v>
      </c>
      <c r="N95" s="39">
        <f t="shared" si="7"/>
        <v>201900</v>
      </c>
      <c r="O95" s="39">
        <v>1</v>
      </c>
      <c r="P95" s="39"/>
      <c r="Q95" s="39"/>
      <c r="R95" s="39"/>
      <c r="S95" s="39"/>
      <c r="T95" s="39"/>
      <c r="U95" s="39"/>
      <c r="V95" s="39">
        <f t="shared" si="8"/>
        <v>0</v>
      </c>
      <c r="W95" s="39"/>
      <c r="X95" s="164"/>
      <c r="Y95" s="39">
        <f t="shared" si="9"/>
        <v>0</v>
      </c>
      <c r="Z95" s="39">
        <f t="shared" si="10"/>
        <v>201900</v>
      </c>
      <c r="AA95" s="39">
        <v>0</v>
      </c>
      <c r="AB95" s="39">
        <v>50</v>
      </c>
      <c r="AC95" s="39">
        <v>0</v>
      </c>
      <c r="AD95" s="170">
        <f t="shared" si="11"/>
        <v>0</v>
      </c>
      <c r="AE95" s="3"/>
    </row>
    <row r="96" spans="1:31" ht="18.75" x14ac:dyDescent="0.2">
      <c r="A96" s="39">
        <v>87</v>
      </c>
      <c r="B96" s="164"/>
      <c r="C96" s="164" t="s">
        <v>14</v>
      </c>
      <c r="D96" s="39">
        <v>3754</v>
      </c>
      <c r="E96" s="39">
        <v>49</v>
      </c>
      <c r="F96" s="39">
        <v>32363</v>
      </c>
      <c r="G96" s="39" t="s">
        <v>1633</v>
      </c>
      <c r="H96" s="39">
        <v>1</v>
      </c>
      <c r="I96" s="39">
        <v>12</v>
      </c>
      <c r="J96" s="39"/>
      <c r="K96" s="39">
        <v>55</v>
      </c>
      <c r="L96" s="130">
        <f t="shared" si="6"/>
        <v>4855</v>
      </c>
      <c r="M96" s="39">
        <v>100</v>
      </c>
      <c r="N96" s="39">
        <f t="shared" si="7"/>
        <v>485500</v>
      </c>
      <c r="O96" s="39">
        <v>1</v>
      </c>
      <c r="P96" s="39"/>
      <c r="Q96" s="39"/>
      <c r="R96" s="39"/>
      <c r="S96" s="39"/>
      <c r="T96" s="39"/>
      <c r="U96" s="39"/>
      <c r="V96" s="39">
        <f t="shared" si="8"/>
        <v>0</v>
      </c>
      <c r="W96" s="39"/>
      <c r="X96" s="164"/>
      <c r="Y96" s="39">
        <f t="shared" si="9"/>
        <v>0</v>
      </c>
      <c r="Z96" s="39">
        <f t="shared" si="10"/>
        <v>485500</v>
      </c>
      <c r="AA96" s="39">
        <v>0</v>
      </c>
      <c r="AB96" s="39">
        <v>50</v>
      </c>
      <c r="AC96" s="39">
        <v>0</v>
      </c>
      <c r="AD96" s="170">
        <f t="shared" si="11"/>
        <v>0</v>
      </c>
      <c r="AE96" s="3"/>
    </row>
    <row r="97" spans="1:31" ht="18.75" x14ac:dyDescent="0.2">
      <c r="A97" s="164">
        <v>88</v>
      </c>
      <c r="B97" s="164" t="s">
        <v>1634</v>
      </c>
      <c r="C97" s="164" t="s">
        <v>14</v>
      </c>
      <c r="D97" s="39">
        <v>3846</v>
      </c>
      <c r="E97" s="39">
        <v>269</v>
      </c>
      <c r="F97" s="39">
        <v>33816</v>
      </c>
      <c r="G97" s="39" t="s">
        <v>1635</v>
      </c>
      <c r="H97" s="39">
        <v>2</v>
      </c>
      <c r="I97" s="39"/>
      <c r="J97" s="39">
        <v>1</v>
      </c>
      <c r="K97" s="39">
        <v>46</v>
      </c>
      <c r="L97" s="130">
        <f t="shared" si="6"/>
        <v>146</v>
      </c>
      <c r="M97" s="39">
        <v>430</v>
      </c>
      <c r="N97" s="39">
        <f t="shared" si="7"/>
        <v>62780</v>
      </c>
      <c r="O97" s="39">
        <v>2</v>
      </c>
      <c r="P97" s="39" t="s">
        <v>27</v>
      </c>
      <c r="Q97" s="39" t="s">
        <v>16</v>
      </c>
      <c r="R97" s="39">
        <v>2</v>
      </c>
      <c r="S97" s="39">
        <v>138</v>
      </c>
      <c r="T97" s="39"/>
      <c r="U97" s="39">
        <v>6400</v>
      </c>
      <c r="V97" s="39">
        <f t="shared" si="8"/>
        <v>883200</v>
      </c>
      <c r="W97" s="39">
        <v>21</v>
      </c>
      <c r="X97" s="164">
        <f>V97*80%</f>
        <v>706560</v>
      </c>
      <c r="Y97" s="39">
        <f t="shared" si="9"/>
        <v>176640</v>
      </c>
      <c r="Z97" s="39">
        <f t="shared" si="10"/>
        <v>239420</v>
      </c>
      <c r="AA97" s="39">
        <v>0</v>
      </c>
      <c r="AB97" s="39">
        <v>50</v>
      </c>
      <c r="AC97" s="39">
        <v>0</v>
      </c>
      <c r="AD97" s="170">
        <f t="shared" si="11"/>
        <v>0</v>
      </c>
      <c r="AE97" s="3"/>
    </row>
    <row r="98" spans="1:31" ht="18.75" x14ac:dyDescent="0.2">
      <c r="A98" s="39">
        <v>89</v>
      </c>
      <c r="B98" s="164"/>
      <c r="C98" s="164" t="s">
        <v>14</v>
      </c>
      <c r="D98" s="39">
        <v>4842</v>
      </c>
      <c r="E98" s="39">
        <v>281</v>
      </c>
      <c r="F98" s="39">
        <v>50452</v>
      </c>
      <c r="G98" s="39" t="s">
        <v>1635</v>
      </c>
      <c r="H98" s="39">
        <v>1</v>
      </c>
      <c r="I98" s="39"/>
      <c r="J98" s="39">
        <v>2</v>
      </c>
      <c r="K98" s="39">
        <v>48</v>
      </c>
      <c r="L98" s="130">
        <f t="shared" si="6"/>
        <v>248</v>
      </c>
      <c r="M98" s="39">
        <v>100</v>
      </c>
      <c r="N98" s="39">
        <f t="shared" si="7"/>
        <v>24800</v>
      </c>
      <c r="O98" s="39">
        <v>1</v>
      </c>
      <c r="P98" s="39"/>
      <c r="Q98" s="39"/>
      <c r="R98" s="39"/>
      <c r="S98" s="39"/>
      <c r="T98" s="39"/>
      <c r="U98" s="39"/>
      <c r="V98" s="39">
        <f t="shared" si="8"/>
        <v>0</v>
      </c>
      <c r="W98" s="39"/>
      <c r="X98" s="164"/>
      <c r="Y98" s="39">
        <f t="shared" si="9"/>
        <v>0</v>
      </c>
      <c r="Z98" s="39">
        <f t="shared" si="10"/>
        <v>24800</v>
      </c>
      <c r="AA98" s="39">
        <v>0</v>
      </c>
      <c r="AB98" s="39">
        <v>50</v>
      </c>
      <c r="AC98" s="39">
        <v>0</v>
      </c>
      <c r="AD98" s="170">
        <f t="shared" si="11"/>
        <v>0</v>
      </c>
      <c r="AE98" s="3"/>
    </row>
    <row r="99" spans="1:31" ht="18.75" x14ac:dyDescent="0.2">
      <c r="A99" s="164">
        <v>90</v>
      </c>
      <c r="B99" s="164"/>
      <c r="C99" s="164" t="s">
        <v>14</v>
      </c>
      <c r="D99" s="39">
        <v>2798</v>
      </c>
      <c r="E99" s="39">
        <v>88</v>
      </c>
      <c r="F99" s="39">
        <v>16858</v>
      </c>
      <c r="G99" s="39" t="s">
        <v>1635</v>
      </c>
      <c r="H99" s="39">
        <v>1</v>
      </c>
      <c r="I99" s="39">
        <v>21</v>
      </c>
      <c r="J99" s="39">
        <v>2</v>
      </c>
      <c r="K99" s="39">
        <v>71</v>
      </c>
      <c r="L99" s="130">
        <f t="shared" si="6"/>
        <v>8671</v>
      </c>
      <c r="M99" s="39">
        <v>100</v>
      </c>
      <c r="N99" s="39">
        <f t="shared" si="7"/>
        <v>867100</v>
      </c>
      <c r="O99" s="39">
        <v>1</v>
      </c>
      <c r="P99" s="39"/>
      <c r="Q99" s="39"/>
      <c r="R99" s="39"/>
      <c r="S99" s="39"/>
      <c r="T99" s="39"/>
      <c r="U99" s="39"/>
      <c r="V99" s="39">
        <f t="shared" si="8"/>
        <v>0</v>
      </c>
      <c r="W99" s="39"/>
      <c r="X99" s="164"/>
      <c r="Y99" s="39">
        <f t="shared" si="9"/>
        <v>0</v>
      </c>
      <c r="Z99" s="39">
        <f t="shared" si="10"/>
        <v>867100</v>
      </c>
      <c r="AA99" s="39">
        <v>0</v>
      </c>
      <c r="AB99" s="39">
        <v>50</v>
      </c>
      <c r="AC99" s="39">
        <v>0</v>
      </c>
      <c r="AD99" s="170">
        <f t="shared" si="11"/>
        <v>0</v>
      </c>
      <c r="AE99" s="3"/>
    </row>
    <row r="100" spans="1:31" ht="18.75" x14ac:dyDescent="0.2">
      <c r="A100" s="39">
        <v>91</v>
      </c>
      <c r="B100" s="164"/>
      <c r="C100" s="164" t="s">
        <v>14</v>
      </c>
      <c r="D100" s="39">
        <v>2797</v>
      </c>
      <c r="E100" s="39">
        <v>87</v>
      </c>
      <c r="F100" s="39">
        <v>16857</v>
      </c>
      <c r="G100" s="39" t="s">
        <v>1635</v>
      </c>
      <c r="H100" s="39">
        <v>1</v>
      </c>
      <c r="I100" s="39">
        <v>22</v>
      </c>
      <c r="J100" s="39">
        <v>1</v>
      </c>
      <c r="K100" s="39">
        <v>51</v>
      </c>
      <c r="L100" s="130">
        <f t="shared" si="6"/>
        <v>8951</v>
      </c>
      <c r="M100" s="39">
        <v>75</v>
      </c>
      <c r="N100" s="39">
        <f t="shared" si="7"/>
        <v>671325</v>
      </c>
      <c r="O100" s="39">
        <v>1</v>
      </c>
      <c r="P100" s="39"/>
      <c r="Q100" s="39"/>
      <c r="R100" s="39"/>
      <c r="S100" s="39"/>
      <c r="T100" s="39"/>
      <c r="U100" s="39"/>
      <c r="V100" s="39">
        <f t="shared" si="8"/>
        <v>0</v>
      </c>
      <c r="W100" s="39"/>
      <c r="X100" s="39"/>
      <c r="Y100" s="39">
        <f t="shared" si="9"/>
        <v>0</v>
      </c>
      <c r="Z100" s="39">
        <f t="shared" si="10"/>
        <v>671325</v>
      </c>
      <c r="AA100" s="39">
        <v>0</v>
      </c>
      <c r="AB100" s="39">
        <v>50</v>
      </c>
      <c r="AC100" s="39">
        <v>0</v>
      </c>
      <c r="AD100" s="170">
        <f t="shared" si="11"/>
        <v>0</v>
      </c>
      <c r="AE100" s="3"/>
    </row>
    <row r="101" spans="1:31" ht="18.75" x14ac:dyDescent="0.2">
      <c r="A101" s="164">
        <v>92</v>
      </c>
      <c r="B101" s="164" t="s">
        <v>1636</v>
      </c>
      <c r="C101" s="164" t="s">
        <v>14</v>
      </c>
      <c r="D101" s="39">
        <v>4843</v>
      </c>
      <c r="E101" s="39">
        <v>283</v>
      </c>
      <c r="F101" s="39">
        <v>50453</v>
      </c>
      <c r="G101" s="39" t="s">
        <v>1637</v>
      </c>
      <c r="H101" s="39">
        <v>3</v>
      </c>
      <c r="I101" s="39"/>
      <c r="J101" s="39">
        <v>2</v>
      </c>
      <c r="K101" s="39">
        <v>32</v>
      </c>
      <c r="L101" s="130">
        <f t="shared" si="6"/>
        <v>232</v>
      </c>
      <c r="M101" s="39">
        <v>430</v>
      </c>
      <c r="N101" s="39">
        <f t="shared" si="7"/>
        <v>99760</v>
      </c>
      <c r="O101" s="39">
        <v>3</v>
      </c>
      <c r="P101" s="39"/>
      <c r="Q101" s="39"/>
      <c r="R101" s="39"/>
      <c r="S101" s="39"/>
      <c r="T101" s="39"/>
      <c r="U101" s="39"/>
      <c r="V101" s="39">
        <f t="shared" si="8"/>
        <v>0</v>
      </c>
      <c r="W101" s="39"/>
      <c r="X101" s="164"/>
      <c r="Y101" s="39">
        <f t="shared" si="9"/>
        <v>0</v>
      </c>
      <c r="Z101" s="39">
        <f t="shared" si="10"/>
        <v>99760</v>
      </c>
      <c r="AA101" s="39">
        <v>0</v>
      </c>
      <c r="AB101" s="39">
        <v>0</v>
      </c>
      <c r="AC101" s="39">
        <v>99760</v>
      </c>
      <c r="AD101" s="170">
        <v>0.03</v>
      </c>
      <c r="AE101" s="3"/>
    </row>
    <row r="102" spans="1:31" ht="18.75" x14ac:dyDescent="0.2">
      <c r="A102" s="39">
        <v>93</v>
      </c>
      <c r="B102" s="164" t="s">
        <v>1638</v>
      </c>
      <c r="C102" s="164" t="s">
        <v>14</v>
      </c>
      <c r="D102" s="39">
        <v>5127</v>
      </c>
      <c r="E102" s="39">
        <v>246</v>
      </c>
      <c r="F102" s="39">
        <v>58980</v>
      </c>
      <c r="G102" s="39" t="s">
        <v>1639</v>
      </c>
      <c r="H102" s="39">
        <v>2</v>
      </c>
      <c r="I102" s="39"/>
      <c r="J102" s="39">
        <v>1</v>
      </c>
      <c r="K102" s="39">
        <v>67</v>
      </c>
      <c r="L102" s="130">
        <f t="shared" si="6"/>
        <v>167</v>
      </c>
      <c r="M102" s="39">
        <v>430</v>
      </c>
      <c r="N102" s="39">
        <f t="shared" si="7"/>
        <v>71810</v>
      </c>
      <c r="O102" s="39">
        <v>2</v>
      </c>
      <c r="P102" s="39" t="s">
        <v>27</v>
      </c>
      <c r="Q102" s="39" t="s">
        <v>16</v>
      </c>
      <c r="R102" s="39">
        <v>2</v>
      </c>
      <c r="S102" s="39">
        <v>93</v>
      </c>
      <c r="T102" s="39"/>
      <c r="U102" s="39">
        <v>6400</v>
      </c>
      <c r="V102" s="39">
        <f t="shared" si="8"/>
        <v>595200</v>
      </c>
      <c r="W102" s="39">
        <v>21</v>
      </c>
      <c r="X102" s="164">
        <f>V102*80%</f>
        <v>476160</v>
      </c>
      <c r="Y102" s="39">
        <f t="shared" si="9"/>
        <v>119040</v>
      </c>
      <c r="Z102" s="39">
        <f t="shared" si="10"/>
        <v>190850</v>
      </c>
      <c r="AA102" s="39">
        <v>0</v>
      </c>
      <c r="AB102" s="39">
        <v>50</v>
      </c>
      <c r="AC102" s="39">
        <v>0</v>
      </c>
      <c r="AD102" s="170">
        <f t="shared" si="11"/>
        <v>0</v>
      </c>
      <c r="AE102" s="3"/>
    </row>
    <row r="103" spans="1:31" ht="18.75" x14ac:dyDescent="0.2">
      <c r="A103" s="164">
        <v>94</v>
      </c>
      <c r="B103" s="164" t="s">
        <v>1640</v>
      </c>
      <c r="C103" s="164" t="s">
        <v>14</v>
      </c>
      <c r="D103" s="39">
        <v>747</v>
      </c>
      <c r="E103" s="39">
        <v>83</v>
      </c>
      <c r="F103" s="39">
        <v>7233</v>
      </c>
      <c r="G103" s="39" t="s">
        <v>1641</v>
      </c>
      <c r="H103" s="39">
        <v>2</v>
      </c>
      <c r="I103" s="39"/>
      <c r="J103" s="39"/>
      <c r="K103" s="39">
        <v>41</v>
      </c>
      <c r="L103" s="130">
        <f t="shared" si="6"/>
        <v>41</v>
      </c>
      <c r="M103" s="39">
        <v>75</v>
      </c>
      <c r="N103" s="39">
        <f t="shared" si="7"/>
        <v>3075</v>
      </c>
      <c r="O103" s="39">
        <v>2</v>
      </c>
      <c r="P103" s="39" t="s">
        <v>27</v>
      </c>
      <c r="Q103" s="39" t="s">
        <v>55</v>
      </c>
      <c r="R103" s="39">
        <v>2</v>
      </c>
      <c r="S103" s="39">
        <v>54</v>
      </c>
      <c r="T103" s="39"/>
      <c r="U103" s="39">
        <v>6400</v>
      </c>
      <c r="V103" s="39">
        <f t="shared" si="8"/>
        <v>345600</v>
      </c>
      <c r="W103" s="39">
        <v>7</v>
      </c>
      <c r="X103" s="164">
        <f>V103*7%</f>
        <v>24192.000000000004</v>
      </c>
      <c r="Y103" s="39">
        <f t="shared" si="9"/>
        <v>321408</v>
      </c>
      <c r="Z103" s="39">
        <f t="shared" si="10"/>
        <v>324483</v>
      </c>
      <c r="AA103" s="39">
        <v>0</v>
      </c>
      <c r="AB103" s="39">
        <v>50</v>
      </c>
      <c r="AC103" s="39">
        <v>0</v>
      </c>
      <c r="AD103" s="170">
        <f t="shared" si="11"/>
        <v>0</v>
      </c>
      <c r="AE103" s="3"/>
    </row>
    <row r="104" spans="1:31" ht="18.75" x14ac:dyDescent="0.2">
      <c r="A104" s="39">
        <v>95</v>
      </c>
      <c r="B104" s="164" t="s">
        <v>1642</v>
      </c>
      <c r="C104" s="164" t="s">
        <v>14</v>
      </c>
      <c r="D104" s="39">
        <v>5660</v>
      </c>
      <c r="E104" s="39">
        <v>185</v>
      </c>
      <c r="F104" s="39">
        <v>62039</v>
      </c>
      <c r="G104" s="39" t="s">
        <v>1643</v>
      </c>
      <c r="H104" s="39">
        <v>1</v>
      </c>
      <c r="I104" s="39">
        <v>3</v>
      </c>
      <c r="J104" s="39">
        <v>2</v>
      </c>
      <c r="K104" s="39">
        <v>80</v>
      </c>
      <c r="L104" s="130">
        <f t="shared" si="6"/>
        <v>1480</v>
      </c>
      <c r="M104" s="39">
        <v>75</v>
      </c>
      <c r="N104" s="39">
        <f t="shared" si="7"/>
        <v>111000</v>
      </c>
      <c r="O104" s="39">
        <v>1</v>
      </c>
      <c r="P104" s="39"/>
      <c r="Q104" s="39"/>
      <c r="R104" s="39"/>
      <c r="S104" s="39"/>
      <c r="T104" s="39"/>
      <c r="U104" s="39"/>
      <c r="V104" s="39">
        <f t="shared" si="8"/>
        <v>0</v>
      </c>
      <c r="W104" s="39"/>
      <c r="X104" s="39"/>
      <c r="Y104" s="39">
        <f t="shared" si="9"/>
        <v>0</v>
      </c>
      <c r="Z104" s="39">
        <f t="shared" si="10"/>
        <v>111000</v>
      </c>
      <c r="AA104" s="39">
        <v>0</v>
      </c>
      <c r="AB104" s="39">
        <v>50</v>
      </c>
      <c r="AC104" s="39">
        <v>0</v>
      </c>
      <c r="AD104" s="170">
        <f t="shared" si="11"/>
        <v>0</v>
      </c>
      <c r="AE104" s="3"/>
    </row>
    <row r="105" spans="1:31" ht="18.75" x14ac:dyDescent="0.2">
      <c r="A105" s="164">
        <v>96</v>
      </c>
      <c r="B105" s="164"/>
      <c r="C105" s="164" t="s">
        <v>14</v>
      </c>
      <c r="D105" s="39">
        <v>5659</v>
      </c>
      <c r="E105" s="39">
        <v>498</v>
      </c>
      <c r="F105" s="39">
        <v>62038</v>
      </c>
      <c r="G105" s="39" t="s">
        <v>1643</v>
      </c>
      <c r="H105" s="39">
        <v>1</v>
      </c>
      <c r="I105" s="39">
        <v>3</v>
      </c>
      <c r="J105" s="39">
        <v>2</v>
      </c>
      <c r="K105" s="39">
        <v>80</v>
      </c>
      <c r="L105" s="130">
        <f t="shared" si="6"/>
        <v>1480</v>
      </c>
      <c r="M105" s="39">
        <v>75</v>
      </c>
      <c r="N105" s="39">
        <f t="shared" si="7"/>
        <v>111000</v>
      </c>
      <c r="O105" s="39">
        <v>1</v>
      </c>
      <c r="P105" s="39"/>
      <c r="Q105" s="39"/>
      <c r="R105" s="39"/>
      <c r="S105" s="39"/>
      <c r="T105" s="39"/>
      <c r="U105" s="39"/>
      <c r="V105" s="39">
        <f t="shared" si="8"/>
        <v>0</v>
      </c>
      <c r="W105" s="39"/>
      <c r="X105" s="39"/>
      <c r="Y105" s="39">
        <f t="shared" si="9"/>
        <v>0</v>
      </c>
      <c r="Z105" s="39">
        <f t="shared" si="10"/>
        <v>111000</v>
      </c>
      <c r="AA105" s="39">
        <v>0</v>
      </c>
      <c r="AB105" s="39">
        <v>50</v>
      </c>
      <c r="AC105" s="39">
        <v>0</v>
      </c>
      <c r="AD105" s="170">
        <f t="shared" si="11"/>
        <v>0</v>
      </c>
      <c r="AE105" s="3"/>
    </row>
    <row r="106" spans="1:31" ht="18.75" x14ac:dyDescent="0.2">
      <c r="A106" s="39">
        <v>97</v>
      </c>
      <c r="B106" s="164"/>
      <c r="C106" s="164" t="s">
        <v>14</v>
      </c>
      <c r="D106" s="39">
        <v>5658</v>
      </c>
      <c r="E106" s="39">
        <v>497</v>
      </c>
      <c r="F106" s="39">
        <v>62037</v>
      </c>
      <c r="G106" s="39" t="s">
        <v>1643</v>
      </c>
      <c r="H106" s="39">
        <v>1</v>
      </c>
      <c r="I106" s="39">
        <v>3</v>
      </c>
      <c r="J106" s="39">
        <v>2</v>
      </c>
      <c r="K106" s="39">
        <v>80</v>
      </c>
      <c r="L106" s="130">
        <f t="shared" si="6"/>
        <v>1480</v>
      </c>
      <c r="M106" s="39">
        <v>75</v>
      </c>
      <c r="N106" s="39">
        <f t="shared" si="7"/>
        <v>111000</v>
      </c>
      <c r="O106" s="39">
        <v>1</v>
      </c>
      <c r="P106" s="39"/>
      <c r="Q106" s="39"/>
      <c r="R106" s="39"/>
      <c r="S106" s="39"/>
      <c r="T106" s="39"/>
      <c r="U106" s="39"/>
      <c r="V106" s="39">
        <f t="shared" si="8"/>
        <v>0</v>
      </c>
      <c r="W106" s="39"/>
      <c r="X106" s="164"/>
      <c r="Y106" s="39">
        <f t="shared" si="9"/>
        <v>0</v>
      </c>
      <c r="Z106" s="39">
        <f t="shared" si="10"/>
        <v>111000</v>
      </c>
      <c r="AA106" s="39">
        <v>0</v>
      </c>
      <c r="AB106" s="39">
        <v>50</v>
      </c>
      <c r="AC106" s="39">
        <v>0</v>
      </c>
      <c r="AD106" s="170">
        <f t="shared" si="11"/>
        <v>0</v>
      </c>
      <c r="AE106" s="3"/>
    </row>
    <row r="107" spans="1:31" ht="18.75" x14ac:dyDescent="0.2">
      <c r="A107" s="164">
        <v>98</v>
      </c>
      <c r="B107" s="164"/>
      <c r="C107" s="164" t="s">
        <v>14</v>
      </c>
      <c r="D107" s="39">
        <v>3847</v>
      </c>
      <c r="E107" s="39">
        <v>270</v>
      </c>
      <c r="F107" s="39">
        <v>33817</v>
      </c>
      <c r="G107" s="39" t="s">
        <v>1643</v>
      </c>
      <c r="H107" s="39">
        <v>1</v>
      </c>
      <c r="I107" s="39"/>
      <c r="J107" s="39">
        <v>1</v>
      </c>
      <c r="K107" s="39">
        <v>39</v>
      </c>
      <c r="L107" s="130">
        <f t="shared" si="6"/>
        <v>139</v>
      </c>
      <c r="M107" s="39">
        <v>100</v>
      </c>
      <c r="N107" s="39">
        <f t="shared" si="7"/>
        <v>13900</v>
      </c>
      <c r="O107" s="39">
        <v>1</v>
      </c>
      <c r="P107" s="39"/>
      <c r="Q107" s="39"/>
      <c r="R107" s="39"/>
      <c r="S107" s="39"/>
      <c r="T107" s="39"/>
      <c r="U107" s="39"/>
      <c r="V107" s="39">
        <f t="shared" si="8"/>
        <v>0</v>
      </c>
      <c r="W107" s="39"/>
      <c r="X107" s="39"/>
      <c r="Y107" s="39">
        <f t="shared" si="9"/>
        <v>0</v>
      </c>
      <c r="Z107" s="39">
        <f t="shared" si="10"/>
        <v>13900</v>
      </c>
      <c r="AA107" s="39">
        <v>0</v>
      </c>
      <c r="AB107" s="39">
        <v>50</v>
      </c>
      <c r="AC107" s="39">
        <v>0</v>
      </c>
      <c r="AD107" s="170">
        <f t="shared" si="11"/>
        <v>0</v>
      </c>
      <c r="AE107" s="3"/>
    </row>
    <row r="108" spans="1:31" ht="18.75" x14ac:dyDescent="0.2">
      <c r="A108" s="39">
        <v>99</v>
      </c>
      <c r="B108" s="164"/>
      <c r="C108" s="164" t="s">
        <v>14</v>
      </c>
      <c r="D108" s="39">
        <v>3845</v>
      </c>
      <c r="E108" s="39">
        <v>268</v>
      </c>
      <c r="F108" s="39">
        <v>33815</v>
      </c>
      <c r="G108" s="39" t="s">
        <v>1643</v>
      </c>
      <c r="H108" s="39">
        <v>1</v>
      </c>
      <c r="I108" s="39"/>
      <c r="J108" s="39">
        <v>1</v>
      </c>
      <c r="K108" s="39">
        <v>40</v>
      </c>
      <c r="L108" s="130">
        <f t="shared" si="6"/>
        <v>140</v>
      </c>
      <c r="M108" s="39">
        <v>130</v>
      </c>
      <c r="N108" s="39">
        <f t="shared" si="7"/>
        <v>18200</v>
      </c>
      <c r="O108" s="39">
        <v>1</v>
      </c>
      <c r="P108" s="39"/>
      <c r="Q108" s="39"/>
      <c r="R108" s="39"/>
      <c r="S108" s="39"/>
      <c r="T108" s="39"/>
      <c r="U108" s="39"/>
      <c r="V108" s="39">
        <f t="shared" si="8"/>
        <v>0</v>
      </c>
      <c r="W108" s="39"/>
      <c r="X108" s="39"/>
      <c r="Y108" s="39">
        <f t="shared" si="9"/>
        <v>0</v>
      </c>
      <c r="Z108" s="39">
        <f t="shared" si="10"/>
        <v>18200</v>
      </c>
      <c r="AA108" s="39">
        <v>0</v>
      </c>
      <c r="AB108" s="39">
        <v>50</v>
      </c>
      <c r="AC108" s="39">
        <v>0</v>
      </c>
      <c r="AD108" s="170">
        <f t="shared" si="11"/>
        <v>0</v>
      </c>
      <c r="AE108" s="3"/>
    </row>
    <row r="109" spans="1:31" ht="18.75" x14ac:dyDescent="0.2">
      <c r="A109" s="164">
        <v>100</v>
      </c>
      <c r="B109" s="164"/>
      <c r="C109" s="164" t="s">
        <v>14</v>
      </c>
      <c r="D109" s="39">
        <v>4463</v>
      </c>
      <c r="E109" s="39">
        <v>139</v>
      </c>
      <c r="F109" s="39">
        <v>44633</v>
      </c>
      <c r="G109" s="39" t="s">
        <v>1643</v>
      </c>
      <c r="H109" s="39">
        <v>1</v>
      </c>
      <c r="I109" s="39">
        <v>7</v>
      </c>
      <c r="J109" s="39"/>
      <c r="K109" s="39">
        <v>29</v>
      </c>
      <c r="L109" s="130">
        <f t="shared" si="6"/>
        <v>2829</v>
      </c>
      <c r="M109" s="39">
        <v>75</v>
      </c>
      <c r="N109" s="39">
        <f t="shared" si="7"/>
        <v>212175</v>
      </c>
      <c r="O109" s="39">
        <v>1</v>
      </c>
      <c r="P109" s="39"/>
      <c r="Q109" s="39"/>
      <c r="R109" s="39"/>
      <c r="S109" s="39"/>
      <c r="T109" s="39"/>
      <c r="U109" s="39"/>
      <c r="V109" s="39">
        <f t="shared" si="8"/>
        <v>0</v>
      </c>
      <c r="W109" s="39"/>
      <c r="X109" s="39"/>
      <c r="Y109" s="39">
        <f t="shared" si="9"/>
        <v>0</v>
      </c>
      <c r="Z109" s="39">
        <f t="shared" si="10"/>
        <v>212175</v>
      </c>
      <c r="AA109" s="39">
        <v>0</v>
      </c>
      <c r="AB109" s="39">
        <v>50</v>
      </c>
      <c r="AC109" s="39">
        <v>0</v>
      </c>
      <c r="AD109" s="170">
        <f t="shared" si="11"/>
        <v>0</v>
      </c>
      <c r="AE109" s="3"/>
    </row>
    <row r="110" spans="1:31" ht="18.75" x14ac:dyDescent="0.2">
      <c r="A110" s="39">
        <v>101</v>
      </c>
      <c r="B110" s="164"/>
      <c r="C110" s="164" t="s">
        <v>14</v>
      </c>
      <c r="D110" s="39">
        <v>4027</v>
      </c>
      <c r="E110" s="39">
        <v>57</v>
      </c>
      <c r="F110" s="39">
        <v>36696</v>
      </c>
      <c r="G110" s="39" t="s">
        <v>1643</v>
      </c>
      <c r="H110" s="39">
        <v>1</v>
      </c>
      <c r="I110" s="39"/>
      <c r="J110" s="39">
        <v>1</v>
      </c>
      <c r="K110" s="39">
        <v>82</v>
      </c>
      <c r="L110" s="130">
        <f t="shared" si="6"/>
        <v>182</v>
      </c>
      <c r="M110" s="39">
        <v>130</v>
      </c>
      <c r="N110" s="39">
        <f t="shared" si="7"/>
        <v>23660</v>
      </c>
      <c r="O110" s="39">
        <v>1</v>
      </c>
      <c r="P110" s="39"/>
      <c r="Q110" s="39"/>
      <c r="R110" s="39"/>
      <c r="S110" s="39"/>
      <c r="T110" s="39"/>
      <c r="U110" s="39"/>
      <c r="V110" s="39">
        <f t="shared" si="8"/>
        <v>0</v>
      </c>
      <c r="W110" s="39"/>
      <c r="X110" s="39"/>
      <c r="Y110" s="39">
        <f t="shared" si="9"/>
        <v>0</v>
      </c>
      <c r="Z110" s="39">
        <f t="shared" si="10"/>
        <v>23660</v>
      </c>
      <c r="AA110" s="39">
        <v>0</v>
      </c>
      <c r="AB110" s="39">
        <v>50</v>
      </c>
      <c r="AC110" s="39">
        <v>0</v>
      </c>
      <c r="AD110" s="170">
        <f t="shared" si="11"/>
        <v>0</v>
      </c>
      <c r="AE110" s="3"/>
    </row>
    <row r="111" spans="1:31" ht="18.75" x14ac:dyDescent="0.2">
      <c r="A111" s="164">
        <v>102</v>
      </c>
      <c r="B111" s="164" t="s">
        <v>1644</v>
      </c>
      <c r="C111" s="164" t="s">
        <v>14</v>
      </c>
      <c r="D111" s="39">
        <v>4278</v>
      </c>
      <c r="E111" s="39">
        <v>277</v>
      </c>
      <c r="F111" s="39">
        <v>41719</v>
      </c>
      <c r="G111" s="172" t="s">
        <v>1645</v>
      </c>
      <c r="H111" s="39">
        <v>2</v>
      </c>
      <c r="I111" s="39"/>
      <c r="J111" s="39">
        <v>1</v>
      </c>
      <c r="K111" s="39">
        <v>40</v>
      </c>
      <c r="L111" s="130">
        <f t="shared" si="6"/>
        <v>140</v>
      </c>
      <c r="M111" s="39">
        <v>75</v>
      </c>
      <c r="N111" s="39">
        <f t="shared" si="7"/>
        <v>10500</v>
      </c>
      <c r="O111" s="39">
        <v>2</v>
      </c>
      <c r="P111" s="39" t="s">
        <v>27</v>
      </c>
      <c r="Q111" s="39" t="s">
        <v>16</v>
      </c>
      <c r="R111" s="39">
        <v>2</v>
      </c>
      <c r="S111" s="39">
        <v>90</v>
      </c>
      <c r="T111" s="39"/>
      <c r="U111" s="39">
        <v>6400</v>
      </c>
      <c r="V111" s="39">
        <f t="shared" si="8"/>
        <v>576000</v>
      </c>
      <c r="W111" s="39">
        <v>21</v>
      </c>
      <c r="X111" s="164">
        <f>V111*80%</f>
        <v>460800</v>
      </c>
      <c r="Y111" s="39">
        <f t="shared" si="9"/>
        <v>115200</v>
      </c>
      <c r="Z111" s="39">
        <f t="shared" si="10"/>
        <v>125700</v>
      </c>
      <c r="AA111" s="39">
        <v>0</v>
      </c>
      <c r="AB111" s="39">
        <v>50</v>
      </c>
      <c r="AC111" s="39">
        <v>0</v>
      </c>
      <c r="AD111" s="170">
        <f t="shared" si="11"/>
        <v>0</v>
      </c>
      <c r="AE111" s="3"/>
    </row>
    <row r="112" spans="1:31" ht="18.75" x14ac:dyDescent="0.2">
      <c r="A112" s="39">
        <v>103</v>
      </c>
      <c r="B112" s="164"/>
      <c r="C112" s="164" t="s">
        <v>14</v>
      </c>
      <c r="D112" s="39">
        <v>652</v>
      </c>
      <c r="E112" s="39">
        <v>99</v>
      </c>
      <c r="F112" s="39">
        <v>7135</v>
      </c>
      <c r="G112" s="172" t="s">
        <v>1645</v>
      </c>
      <c r="H112" s="39">
        <v>1</v>
      </c>
      <c r="I112" s="39"/>
      <c r="J112" s="39"/>
      <c r="K112" s="39">
        <v>76</v>
      </c>
      <c r="L112" s="130">
        <f t="shared" si="6"/>
        <v>76</v>
      </c>
      <c r="M112" s="39">
        <v>450</v>
      </c>
      <c r="N112" s="39">
        <f t="shared" si="7"/>
        <v>34200</v>
      </c>
      <c r="O112" s="39">
        <v>1</v>
      </c>
      <c r="P112" s="39"/>
      <c r="Q112" s="39"/>
      <c r="R112" s="39"/>
      <c r="S112" s="39"/>
      <c r="T112" s="39"/>
      <c r="U112" s="39"/>
      <c r="V112" s="39">
        <f t="shared" si="8"/>
        <v>0</v>
      </c>
      <c r="W112" s="39"/>
      <c r="X112" s="39"/>
      <c r="Y112" s="39">
        <f t="shared" si="9"/>
        <v>0</v>
      </c>
      <c r="Z112" s="39">
        <f t="shared" si="10"/>
        <v>34200</v>
      </c>
      <c r="AA112" s="39">
        <v>0</v>
      </c>
      <c r="AB112" s="39">
        <v>50</v>
      </c>
      <c r="AC112" s="39">
        <v>0</v>
      </c>
      <c r="AD112" s="170">
        <f t="shared" si="11"/>
        <v>0</v>
      </c>
      <c r="AE112" s="3"/>
    </row>
    <row r="113" spans="1:31" ht="18.75" x14ac:dyDescent="0.2">
      <c r="A113" s="164">
        <v>104</v>
      </c>
      <c r="B113" s="164"/>
      <c r="C113" s="164" t="s">
        <v>14</v>
      </c>
      <c r="D113" s="39">
        <v>2596</v>
      </c>
      <c r="E113" s="39">
        <v>121</v>
      </c>
      <c r="F113" s="39">
        <v>16542</v>
      </c>
      <c r="G113" s="172" t="s">
        <v>1645</v>
      </c>
      <c r="H113" s="39">
        <v>1</v>
      </c>
      <c r="I113" s="39">
        <v>18</v>
      </c>
      <c r="J113" s="39">
        <v>3</v>
      </c>
      <c r="K113" s="39">
        <v>59</v>
      </c>
      <c r="L113" s="130">
        <f t="shared" si="6"/>
        <v>7559</v>
      </c>
      <c r="M113" s="39">
        <v>75</v>
      </c>
      <c r="N113" s="39">
        <f t="shared" si="7"/>
        <v>566925</v>
      </c>
      <c r="O113" s="39">
        <v>1</v>
      </c>
      <c r="P113" s="39"/>
      <c r="Q113" s="39"/>
      <c r="R113" s="39"/>
      <c r="S113" s="39"/>
      <c r="T113" s="39"/>
      <c r="U113" s="39"/>
      <c r="V113" s="39">
        <f t="shared" si="8"/>
        <v>0</v>
      </c>
      <c r="W113" s="39"/>
      <c r="X113" s="39"/>
      <c r="Y113" s="39">
        <f t="shared" si="9"/>
        <v>0</v>
      </c>
      <c r="Z113" s="39">
        <f t="shared" si="10"/>
        <v>566925</v>
      </c>
      <c r="AA113" s="39">
        <v>0</v>
      </c>
      <c r="AB113" s="39">
        <v>50</v>
      </c>
      <c r="AC113" s="39">
        <v>0</v>
      </c>
      <c r="AD113" s="170">
        <f t="shared" si="11"/>
        <v>0</v>
      </c>
      <c r="AE113" s="3"/>
    </row>
    <row r="114" spans="1:31" ht="18.75" x14ac:dyDescent="0.2">
      <c r="A114" s="39">
        <v>105</v>
      </c>
      <c r="B114" s="164" t="s">
        <v>1646</v>
      </c>
      <c r="C114" s="164" t="s">
        <v>14</v>
      </c>
      <c r="D114" s="39">
        <v>5822</v>
      </c>
      <c r="E114" s="39">
        <v>299</v>
      </c>
      <c r="F114" s="39">
        <v>55825</v>
      </c>
      <c r="G114" s="39" t="s">
        <v>1645</v>
      </c>
      <c r="H114" s="39">
        <v>1</v>
      </c>
      <c r="I114" s="39"/>
      <c r="J114" s="39">
        <v>1</v>
      </c>
      <c r="K114" s="39">
        <v>9</v>
      </c>
      <c r="L114" s="130">
        <f t="shared" si="6"/>
        <v>109</v>
      </c>
      <c r="M114" s="39">
        <v>75</v>
      </c>
      <c r="N114" s="39">
        <f t="shared" si="7"/>
        <v>8175</v>
      </c>
      <c r="O114" s="39">
        <v>1</v>
      </c>
      <c r="P114" s="39"/>
      <c r="Q114" s="39"/>
      <c r="R114" s="39"/>
      <c r="S114" s="39"/>
      <c r="T114" s="39"/>
      <c r="U114" s="39"/>
      <c r="V114" s="39">
        <f t="shared" si="8"/>
        <v>0</v>
      </c>
      <c r="W114" s="39"/>
      <c r="X114" s="39"/>
      <c r="Y114" s="39">
        <f t="shared" si="9"/>
        <v>0</v>
      </c>
      <c r="Z114" s="39">
        <f t="shared" si="10"/>
        <v>8175</v>
      </c>
      <c r="AA114" s="39">
        <v>0</v>
      </c>
      <c r="AB114" s="39">
        <v>50</v>
      </c>
      <c r="AC114" s="39">
        <v>0</v>
      </c>
      <c r="AD114" s="170">
        <f t="shared" si="11"/>
        <v>0</v>
      </c>
      <c r="AE114" s="3"/>
    </row>
    <row r="115" spans="1:31" ht="18.75" x14ac:dyDescent="0.2">
      <c r="A115" s="164">
        <v>106</v>
      </c>
      <c r="B115" s="164" t="s">
        <v>1647</v>
      </c>
      <c r="C115" s="164" t="s">
        <v>14</v>
      </c>
      <c r="D115" s="39">
        <v>4048</v>
      </c>
      <c r="E115" s="39">
        <v>251</v>
      </c>
      <c r="F115" s="39">
        <v>37101</v>
      </c>
      <c r="G115" s="39" t="s">
        <v>1635</v>
      </c>
      <c r="H115" s="39">
        <v>1</v>
      </c>
      <c r="I115" s="39">
        <v>2</v>
      </c>
      <c r="J115" s="39">
        <v>3</v>
      </c>
      <c r="K115" s="39">
        <v>64</v>
      </c>
      <c r="L115" s="130">
        <f t="shared" si="6"/>
        <v>1164</v>
      </c>
      <c r="M115" s="39">
        <v>110</v>
      </c>
      <c r="N115" s="39">
        <f t="shared" si="7"/>
        <v>128040</v>
      </c>
      <c r="O115" s="39">
        <v>1</v>
      </c>
      <c r="P115" s="39"/>
      <c r="Q115" s="39"/>
      <c r="R115" s="39"/>
      <c r="S115" s="39"/>
      <c r="T115" s="39"/>
      <c r="U115" s="39"/>
      <c r="V115" s="39">
        <f t="shared" si="8"/>
        <v>0</v>
      </c>
      <c r="W115" s="39"/>
      <c r="X115" s="164"/>
      <c r="Y115" s="39">
        <f t="shared" si="9"/>
        <v>0</v>
      </c>
      <c r="Z115" s="39">
        <f t="shared" si="10"/>
        <v>128040</v>
      </c>
      <c r="AA115" s="39">
        <v>0</v>
      </c>
      <c r="AB115" s="39">
        <v>50</v>
      </c>
      <c r="AC115" s="39">
        <v>0</v>
      </c>
      <c r="AD115" s="170">
        <f t="shared" si="11"/>
        <v>0</v>
      </c>
      <c r="AE115" s="3"/>
    </row>
    <row r="116" spans="1:31" ht="18.75" x14ac:dyDescent="0.2">
      <c r="A116" s="39">
        <v>107</v>
      </c>
      <c r="B116" s="164" t="s">
        <v>1648</v>
      </c>
      <c r="C116" s="164" t="s">
        <v>14</v>
      </c>
      <c r="D116" s="39">
        <v>6003</v>
      </c>
      <c r="E116" s="39">
        <v>153</v>
      </c>
      <c r="F116" s="39">
        <v>61861</v>
      </c>
      <c r="G116" s="39" t="s">
        <v>1649</v>
      </c>
      <c r="H116" s="39">
        <v>1</v>
      </c>
      <c r="I116" s="39">
        <v>2</v>
      </c>
      <c r="J116" s="39"/>
      <c r="K116" s="39">
        <v>53</v>
      </c>
      <c r="L116" s="130">
        <f t="shared" si="6"/>
        <v>853</v>
      </c>
      <c r="M116" s="39">
        <v>75</v>
      </c>
      <c r="N116" s="39">
        <f t="shared" si="7"/>
        <v>63975</v>
      </c>
      <c r="O116" s="39">
        <v>1</v>
      </c>
      <c r="P116" s="39"/>
      <c r="Q116" s="39"/>
      <c r="R116" s="39"/>
      <c r="S116" s="39"/>
      <c r="T116" s="39"/>
      <c r="U116" s="39"/>
      <c r="V116" s="39">
        <f t="shared" si="8"/>
        <v>0</v>
      </c>
      <c r="W116" s="39"/>
      <c r="X116" s="39"/>
      <c r="Y116" s="39">
        <f t="shared" si="9"/>
        <v>0</v>
      </c>
      <c r="Z116" s="39">
        <f t="shared" si="10"/>
        <v>63975</v>
      </c>
      <c r="AA116" s="39">
        <v>0</v>
      </c>
      <c r="AB116" s="39">
        <v>50</v>
      </c>
      <c r="AC116" s="39">
        <v>0</v>
      </c>
      <c r="AD116" s="170">
        <f t="shared" si="11"/>
        <v>0</v>
      </c>
      <c r="AE116" s="3"/>
    </row>
    <row r="117" spans="1:31" ht="18.75" x14ac:dyDescent="0.2">
      <c r="A117" s="164">
        <v>108</v>
      </c>
      <c r="B117" s="164"/>
      <c r="C117" s="164" t="s">
        <v>14</v>
      </c>
      <c r="D117" s="39">
        <v>5425</v>
      </c>
      <c r="E117" s="39">
        <v>178</v>
      </c>
      <c r="F117" s="39">
        <v>57560</v>
      </c>
      <c r="G117" s="39" t="s">
        <v>1649</v>
      </c>
      <c r="H117" s="39">
        <v>1</v>
      </c>
      <c r="I117" s="39">
        <v>2</v>
      </c>
      <c r="J117" s="39"/>
      <c r="K117" s="39">
        <v>19</v>
      </c>
      <c r="L117" s="130">
        <f t="shared" si="6"/>
        <v>819</v>
      </c>
      <c r="M117" s="39">
        <v>75</v>
      </c>
      <c r="N117" s="39">
        <f t="shared" si="7"/>
        <v>61425</v>
      </c>
      <c r="O117" s="39">
        <v>1</v>
      </c>
      <c r="P117" s="39"/>
      <c r="Q117" s="39"/>
      <c r="R117" s="39"/>
      <c r="S117" s="39"/>
      <c r="T117" s="39"/>
      <c r="U117" s="39"/>
      <c r="V117" s="39">
        <f t="shared" si="8"/>
        <v>0</v>
      </c>
      <c r="W117" s="39"/>
      <c r="X117" s="39"/>
      <c r="Y117" s="39">
        <f t="shared" si="9"/>
        <v>0</v>
      </c>
      <c r="Z117" s="39">
        <f t="shared" si="10"/>
        <v>61425</v>
      </c>
      <c r="AA117" s="39">
        <v>0</v>
      </c>
      <c r="AB117" s="39">
        <v>50</v>
      </c>
      <c r="AC117" s="39">
        <v>0</v>
      </c>
      <c r="AD117" s="170">
        <f t="shared" si="11"/>
        <v>0</v>
      </c>
      <c r="AE117" s="3"/>
    </row>
    <row r="118" spans="1:31" ht="18.75" x14ac:dyDescent="0.2">
      <c r="A118" s="39">
        <v>109</v>
      </c>
      <c r="B118" s="164"/>
      <c r="C118" s="164" t="s">
        <v>14</v>
      </c>
      <c r="D118" s="39">
        <v>3958</v>
      </c>
      <c r="E118" s="39">
        <v>117</v>
      </c>
      <c r="F118" s="39">
        <v>35216</v>
      </c>
      <c r="G118" s="39" t="s">
        <v>1649</v>
      </c>
      <c r="H118" s="39">
        <v>1</v>
      </c>
      <c r="I118" s="39">
        <v>3</v>
      </c>
      <c r="J118" s="39">
        <v>1</v>
      </c>
      <c r="K118" s="39">
        <v>79</v>
      </c>
      <c r="L118" s="130">
        <f t="shared" si="6"/>
        <v>1379</v>
      </c>
      <c r="M118" s="39">
        <v>100</v>
      </c>
      <c r="N118" s="39">
        <f t="shared" si="7"/>
        <v>137900</v>
      </c>
      <c r="O118" s="39">
        <v>1</v>
      </c>
      <c r="P118" s="39"/>
      <c r="Q118" s="39"/>
      <c r="R118" s="39"/>
      <c r="S118" s="39"/>
      <c r="T118" s="39"/>
      <c r="U118" s="39"/>
      <c r="V118" s="39">
        <f t="shared" si="8"/>
        <v>0</v>
      </c>
      <c r="W118" s="39"/>
      <c r="X118" s="39"/>
      <c r="Y118" s="39">
        <f t="shared" si="9"/>
        <v>0</v>
      </c>
      <c r="Z118" s="39">
        <f t="shared" si="10"/>
        <v>137900</v>
      </c>
      <c r="AA118" s="39">
        <v>0</v>
      </c>
      <c r="AB118" s="39">
        <v>50</v>
      </c>
      <c r="AC118" s="39">
        <v>0</v>
      </c>
      <c r="AD118" s="170">
        <f t="shared" si="11"/>
        <v>0</v>
      </c>
      <c r="AE118" s="3"/>
    </row>
    <row r="119" spans="1:31" ht="18.75" x14ac:dyDescent="0.2">
      <c r="A119" s="164">
        <v>110</v>
      </c>
      <c r="B119" s="164"/>
      <c r="C119" s="164" t="s">
        <v>14</v>
      </c>
      <c r="D119" s="39"/>
      <c r="E119" s="39"/>
      <c r="F119" s="39"/>
      <c r="G119" s="39" t="s">
        <v>1649</v>
      </c>
      <c r="H119" s="39">
        <v>1</v>
      </c>
      <c r="I119" s="39">
        <v>2</v>
      </c>
      <c r="J119" s="39"/>
      <c r="K119" s="39"/>
      <c r="L119" s="130">
        <f t="shared" si="6"/>
        <v>800</v>
      </c>
      <c r="M119" s="39">
        <v>75</v>
      </c>
      <c r="N119" s="39">
        <f t="shared" si="7"/>
        <v>60000</v>
      </c>
      <c r="O119" s="39">
        <v>1</v>
      </c>
      <c r="P119" s="39"/>
      <c r="Q119" s="39"/>
      <c r="R119" s="39"/>
      <c r="S119" s="39"/>
      <c r="T119" s="39"/>
      <c r="U119" s="39"/>
      <c r="V119" s="39">
        <f t="shared" si="8"/>
        <v>0</v>
      </c>
      <c r="W119" s="39"/>
      <c r="X119" s="39"/>
      <c r="Y119" s="39">
        <f t="shared" si="9"/>
        <v>0</v>
      </c>
      <c r="Z119" s="39">
        <f t="shared" si="10"/>
        <v>60000</v>
      </c>
      <c r="AA119" s="39">
        <v>0</v>
      </c>
      <c r="AB119" s="39">
        <v>50</v>
      </c>
      <c r="AC119" s="39">
        <v>0</v>
      </c>
      <c r="AD119" s="170">
        <f t="shared" si="11"/>
        <v>0</v>
      </c>
      <c r="AE119" s="3"/>
    </row>
    <row r="120" spans="1:31" ht="18.75" x14ac:dyDescent="0.2">
      <c r="A120" s="39">
        <v>111</v>
      </c>
      <c r="B120" s="164" t="s">
        <v>1650</v>
      </c>
      <c r="C120" s="164" t="s">
        <v>14</v>
      </c>
      <c r="D120" s="39">
        <v>4934</v>
      </c>
      <c r="E120" s="39">
        <v>49</v>
      </c>
      <c r="F120" s="39">
        <v>52113</v>
      </c>
      <c r="G120" s="39" t="s">
        <v>1651</v>
      </c>
      <c r="H120" s="39">
        <v>3</v>
      </c>
      <c r="I120" s="39"/>
      <c r="J120" s="39"/>
      <c r="K120" s="39">
        <v>56</v>
      </c>
      <c r="L120" s="130">
        <f t="shared" si="6"/>
        <v>56</v>
      </c>
      <c r="M120" s="39">
        <v>450</v>
      </c>
      <c r="N120" s="39">
        <f t="shared" si="7"/>
        <v>25200</v>
      </c>
      <c r="O120" s="39">
        <v>3</v>
      </c>
      <c r="P120" s="39"/>
      <c r="Q120" s="39"/>
      <c r="R120" s="39"/>
      <c r="S120" s="39"/>
      <c r="T120" s="39"/>
      <c r="U120" s="39"/>
      <c r="V120" s="39">
        <f t="shared" si="8"/>
        <v>0</v>
      </c>
      <c r="W120" s="39"/>
      <c r="X120" s="39"/>
      <c r="Y120" s="39">
        <f t="shared" si="9"/>
        <v>0</v>
      </c>
      <c r="Z120" s="39">
        <f t="shared" si="10"/>
        <v>25200</v>
      </c>
      <c r="AA120" s="39">
        <v>0</v>
      </c>
      <c r="AB120" s="39">
        <v>0</v>
      </c>
      <c r="AC120" s="39">
        <v>25200</v>
      </c>
      <c r="AD120" s="170">
        <v>0.03</v>
      </c>
      <c r="AE120" s="3"/>
    </row>
    <row r="121" spans="1:31" ht="18.75" x14ac:dyDescent="0.2">
      <c r="A121" s="164">
        <v>112</v>
      </c>
      <c r="B121" s="164" t="s">
        <v>1652</v>
      </c>
      <c r="C121" s="164" t="s">
        <v>14</v>
      </c>
      <c r="D121" s="39">
        <v>706</v>
      </c>
      <c r="E121" s="39">
        <v>36</v>
      </c>
      <c r="F121" s="39">
        <v>7190</v>
      </c>
      <c r="G121" s="39" t="s">
        <v>1653</v>
      </c>
      <c r="H121" s="39">
        <v>1</v>
      </c>
      <c r="I121" s="39">
        <v>1</v>
      </c>
      <c r="J121" s="39">
        <v>1</v>
      </c>
      <c r="K121" s="39">
        <v>88</v>
      </c>
      <c r="L121" s="130">
        <f t="shared" si="6"/>
        <v>588</v>
      </c>
      <c r="M121" s="39">
        <v>430</v>
      </c>
      <c r="N121" s="39">
        <f t="shared" si="7"/>
        <v>252840</v>
      </c>
      <c r="O121" s="39">
        <v>1</v>
      </c>
      <c r="P121" s="39"/>
      <c r="Q121" s="39"/>
      <c r="R121" s="39"/>
      <c r="S121" s="39"/>
      <c r="T121" s="39"/>
      <c r="U121" s="39"/>
      <c r="V121" s="39">
        <f t="shared" si="8"/>
        <v>0</v>
      </c>
      <c r="W121" s="39"/>
      <c r="X121" s="39"/>
      <c r="Y121" s="39">
        <f t="shared" si="9"/>
        <v>0</v>
      </c>
      <c r="Z121" s="39">
        <f t="shared" si="10"/>
        <v>252840</v>
      </c>
      <c r="AA121" s="39">
        <v>0</v>
      </c>
      <c r="AB121" s="39">
        <v>50</v>
      </c>
      <c r="AC121" s="39">
        <v>0</v>
      </c>
      <c r="AD121" s="170">
        <f t="shared" si="11"/>
        <v>0</v>
      </c>
      <c r="AE121" s="3"/>
    </row>
    <row r="122" spans="1:31" ht="18.75" x14ac:dyDescent="0.2">
      <c r="A122" s="39">
        <v>113</v>
      </c>
      <c r="B122" s="164" t="s">
        <v>1654</v>
      </c>
      <c r="C122" s="164" t="s">
        <v>14</v>
      </c>
      <c r="D122" s="39">
        <v>3677</v>
      </c>
      <c r="E122" s="39">
        <v>261</v>
      </c>
      <c r="F122" s="39">
        <v>44915</v>
      </c>
      <c r="G122" s="39" t="s">
        <v>1561</v>
      </c>
      <c r="H122" s="39">
        <v>2</v>
      </c>
      <c r="I122" s="39"/>
      <c r="J122" s="39"/>
      <c r="K122" s="39">
        <v>75</v>
      </c>
      <c r="L122" s="130">
        <f t="shared" si="6"/>
        <v>75</v>
      </c>
      <c r="M122" s="39">
        <v>450</v>
      </c>
      <c r="N122" s="39">
        <f t="shared" si="7"/>
        <v>33750</v>
      </c>
      <c r="O122" s="39">
        <v>2</v>
      </c>
      <c r="P122" s="39" t="s">
        <v>27</v>
      </c>
      <c r="Q122" s="39" t="s">
        <v>16</v>
      </c>
      <c r="R122" s="39">
        <v>2</v>
      </c>
      <c r="S122" s="39">
        <v>126</v>
      </c>
      <c r="T122" s="39"/>
      <c r="U122" s="39">
        <v>6400</v>
      </c>
      <c r="V122" s="39">
        <f t="shared" si="8"/>
        <v>806400</v>
      </c>
      <c r="W122" s="39">
        <v>21</v>
      </c>
      <c r="X122" s="164">
        <f t="shared" ref="X122:X185" si="12">V122*80%</f>
        <v>645120</v>
      </c>
      <c r="Y122" s="39">
        <f t="shared" si="9"/>
        <v>161280</v>
      </c>
      <c r="Z122" s="39">
        <f t="shared" si="10"/>
        <v>195030</v>
      </c>
      <c r="AA122" s="39">
        <v>0</v>
      </c>
      <c r="AB122" s="39">
        <v>50</v>
      </c>
      <c r="AC122" s="39">
        <v>0</v>
      </c>
      <c r="AD122" s="170">
        <f t="shared" si="11"/>
        <v>0</v>
      </c>
      <c r="AE122" s="3"/>
    </row>
    <row r="123" spans="1:31" ht="18.75" x14ac:dyDescent="0.2">
      <c r="A123" s="164">
        <v>114</v>
      </c>
      <c r="B123" s="164"/>
      <c r="C123" s="164" t="s">
        <v>14</v>
      </c>
      <c r="D123" s="39">
        <v>2651</v>
      </c>
      <c r="E123" s="39">
        <v>25</v>
      </c>
      <c r="F123" s="39">
        <v>16701</v>
      </c>
      <c r="G123" s="39" t="s">
        <v>1561</v>
      </c>
      <c r="H123" s="39">
        <v>1</v>
      </c>
      <c r="I123" s="39">
        <v>16</v>
      </c>
      <c r="J123" s="39"/>
      <c r="K123" s="39">
        <v>48</v>
      </c>
      <c r="L123" s="130">
        <f t="shared" si="6"/>
        <v>6448</v>
      </c>
      <c r="M123" s="39">
        <v>75</v>
      </c>
      <c r="N123" s="39">
        <f t="shared" si="7"/>
        <v>483600</v>
      </c>
      <c r="O123" s="39">
        <v>1</v>
      </c>
      <c r="P123" s="39"/>
      <c r="Q123" s="39"/>
      <c r="R123" s="39"/>
      <c r="S123" s="39"/>
      <c r="T123" s="39"/>
      <c r="U123" s="39"/>
      <c r="V123" s="39">
        <f t="shared" si="8"/>
        <v>0</v>
      </c>
      <c r="W123" s="39"/>
      <c r="X123" s="164">
        <f t="shared" si="12"/>
        <v>0</v>
      </c>
      <c r="Y123" s="39">
        <f t="shared" si="9"/>
        <v>0</v>
      </c>
      <c r="Z123" s="39">
        <f t="shared" si="10"/>
        <v>483600</v>
      </c>
      <c r="AA123" s="39">
        <v>0</v>
      </c>
      <c r="AB123" s="39">
        <v>50</v>
      </c>
      <c r="AC123" s="39">
        <v>0</v>
      </c>
      <c r="AD123" s="170">
        <f t="shared" si="11"/>
        <v>0</v>
      </c>
      <c r="AE123" s="3"/>
    </row>
    <row r="124" spans="1:31" ht="18.75" x14ac:dyDescent="0.2">
      <c r="A124" s="39">
        <v>115</v>
      </c>
      <c r="B124" s="164" t="s">
        <v>1655</v>
      </c>
      <c r="C124" s="164" t="s">
        <v>14</v>
      </c>
      <c r="D124" s="39">
        <v>5580</v>
      </c>
      <c r="E124" s="39">
        <v>307</v>
      </c>
      <c r="F124" s="39">
        <v>59060</v>
      </c>
      <c r="G124" s="39" t="s">
        <v>1656</v>
      </c>
      <c r="H124" s="39">
        <v>2</v>
      </c>
      <c r="I124" s="39"/>
      <c r="J124" s="39"/>
      <c r="K124" s="39">
        <v>86</v>
      </c>
      <c r="L124" s="130">
        <f t="shared" si="6"/>
        <v>86</v>
      </c>
      <c r="M124" s="39">
        <v>450</v>
      </c>
      <c r="N124" s="39">
        <f t="shared" si="7"/>
        <v>38700</v>
      </c>
      <c r="O124" s="39">
        <v>2</v>
      </c>
      <c r="P124" s="39" t="s">
        <v>27</v>
      </c>
      <c r="Q124" s="39" t="s">
        <v>16</v>
      </c>
      <c r="R124" s="39">
        <v>2</v>
      </c>
      <c r="S124" s="39">
        <v>237</v>
      </c>
      <c r="T124" s="39"/>
      <c r="U124" s="39">
        <v>6400</v>
      </c>
      <c r="V124" s="39">
        <f t="shared" si="8"/>
        <v>1516800</v>
      </c>
      <c r="W124" s="39">
        <v>21</v>
      </c>
      <c r="X124" s="164">
        <f t="shared" si="12"/>
        <v>1213440</v>
      </c>
      <c r="Y124" s="39">
        <f t="shared" si="9"/>
        <v>303360</v>
      </c>
      <c r="Z124" s="39">
        <f t="shared" si="10"/>
        <v>342060</v>
      </c>
      <c r="AA124" s="39">
        <v>0</v>
      </c>
      <c r="AB124" s="39">
        <v>50</v>
      </c>
      <c r="AC124" s="39">
        <v>0</v>
      </c>
      <c r="AD124" s="170">
        <f t="shared" si="11"/>
        <v>0</v>
      </c>
      <c r="AE124" s="3"/>
    </row>
    <row r="125" spans="1:31" ht="18.75" x14ac:dyDescent="0.2">
      <c r="A125" s="164">
        <v>116</v>
      </c>
      <c r="B125" s="164"/>
      <c r="C125" s="164" t="s">
        <v>14</v>
      </c>
      <c r="D125" s="39">
        <v>4899</v>
      </c>
      <c r="E125" s="39">
        <v>92</v>
      </c>
      <c r="F125" s="39">
        <v>52157</v>
      </c>
      <c r="G125" s="39" t="s">
        <v>1656</v>
      </c>
      <c r="H125" s="39">
        <v>1</v>
      </c>
      <c r="I125" s="39">
        <v>7</v>
      </c>
      <c r="J125" s="39"/>
      <c r="K125" s="39">
        <v>1</v>
      </c>
      <c r="L125" s="130">
        <f t="shared" si="6"/>
        <v>2801</v>
      </c>
      <c r="M125" s="39">
        <v>75</v>
      </c>
      <c r="N125" s="39">
        <f t="shared" si="7"/>
        <v>210075</v>
      </c>
      <c r="O125" s="39">
        <v>1</v>
      </c>
      <c r="P125" s="39"/>
      <c r="Q125" s="39"/>
      <c r="R125" s="39"/>
      <c r="S125" s="39"/>
      <c r="T125" s="39"/>
      <c r="U125" s="39"/>
      <c r="V125" s="39">
        <f t="shared" si="8"/>
        <v>0</v>
      </c>
      <c r="W125" s="39"/>
      <c r="X125" s="164">
        <f t="shared" si="12"/>
        <v>0</v>
      </c>
      <c r="Y125" s="39">
        <f t="shared" si="9"/>
        <v>0</v>
      </c>
      <c r="Z125" s="39">
        <f t="shared" si="10"/>
        <v>210075</v>
      </c>
      <c r="AA125" s="39">
        <v>0</v>
      </c>
      <c r="AB125" s="39">
        <v>50</v>
      </c>
      <c r="AC125" s="39">
        <v>0</v>
      </c>
      <c r="AD125" s="170">
        <f t="shared" si="11"/>
        <v>0</v>
      </c>
      <c r="AE125" s="3"/>
    </row>
    <row r="126" spans="1:31" ht="18.75" x14ac:dyDescent="0.2">
      <c r="A126" s="39">
        <v>117</v>
      </c>
      <c r="B126" s="164" t="s">
        <v>1657</v>
      </c>
      <c r="C126" s="164" t="s">
        <v>14</v>
      </c>
      <c r="D126" s="39">
        <v>664</v>
      </c>
      <c r="E126" s="39">
        <v>111</v>
      </c>
      <c r="F126" s="39">
        <v>7147</v>
      </c>
      <c r="G126" s="39" t="s">
        <v>1658</v>
      </c>
      <c r="H126" s="39">
        <v>2</v>
      </c>
      <c r="I126" s="39"/>
      <c r="J126" s="39"/>
      <c r="K126" s="39">
        <v>91</v>
      </c>
      <c r="L126" s="130">
        <f t="shared" si="6"/>
        <v>91</v>
      </c>
      <c r="M126" s="39">
        <v>430</v>
      </c>
      <c r="N126" s="39">
        <f t="shared" si="7"/>
        <v>39130</v>
      </c>
      <c r="O126" s="39">
        <v>2</v>
      </c>
      <c r="P126" s="39" t="s">
        <v>27</v>
      </c>
      <c r="Q126" s="39" t="s">
        <v>16</v>
      </c>
      <c r="R126" s="39">
        <v>2</v>
      </c>
      <c r="S126" s="39">
        <v>172</v>
      </c>
      <c r="T126" s="39"/>
      <c r="U126" s="39">
        <v>6400</v>
      </c>
      <c r="V126" s="39">
        <f t="shared" si="8"/>
        <v>1100800</v>
      </c>
      <c r="W126" s="39">
        <v>21</v>
      </c>
      <c r="X126" s="164">
        <f t="shared" si="12"/>
        <v>880640</v>
      </c>
      <c r="Y126" s="39">
        <f t="shared" si="9"/>
        <v>220160</v>
      </c>
      <c r="Z126" s="39">
        <f t="shared" si="10"/>
        <v>259290</v>
      </c>
      <c r="AA126" s="39">
        <v>0</v>
      </c>
      <c r="AB126" s="39">
        <v>50</v>
      </c>
      <c r="AC126" s="39">
        <v>0</v>
      </c>
      <c r="AD126" s="170">
        <f t="shared" si="11"/>
        <v>0</v>
      </c>
      <c r="AE126" s="3"/>
    </row>
    <row r="127" spans="1:31" ht="18.75" x14ac:dyDescent="0.2">
      <c r="A127" s="164">
        <v>118</v>
      </c>
      <c r="B127" s="164" t="s">
        <v>1659</v>
      </c>
      <c r="C127" s="164" t="s">
        <v>14</v>
      </c>
      <c r="D127" s="39">
        <v>722</v>
      </c>
      <c r="E127" s="39">
        <v>46</v>
      </c>
      <c r="F127" s="39">
        <v>7206</v>
      </c>
      <c r="G127" s="39" t="s">
        <v>1660</v>
      </c>
      <c r="H127" s="39">
        <v>2</v>
      </c>
      <c r="I127" s="39"/>
      <c r="J127" s="39">
        <v>3</v>
      </c>
      <c r="K127" s="39">
        <v>17</v>
      </c>
      <c r="L127" s="130">
        <f t="shared" si="6"/>
        <v>317</v>
      </c>
      <c r="M127" s="39">
        <v>430</v>
      </c>
      <c r="N127" s="39">
        <f t="shared" si="7"/>
        <v>136310</v>
      </c>
      <c r="O127" s="39">
        <v>2</v>
      </c>
      <c r="P127" s="39" t="s">
        <v>27</v>
      </c>
      <c r="Q127" s="39" t="s">
        <v>16</v>
      </c>
      <c r="R127" s="39">
        <v>2</v>
      </c>
      <c r="S127" s="39">
        <v>175.5</v>
      </c>
      <c r="T127" s="39"/>
      <c r="U127" s="39">
        <v>6400</v>
      </c>
      <c r="V127" s="39">
        <f t="shared" si="8"/>
        <v>1123200</v>
      </c>
      <c r="W127" s="39">
        <v>21</v>
      </c>
      <c r="X127" s="164">
        <f t="shared" si="12"/>
        <v>898560</v>
      </c>
      <c r="Y127" s="39">
        <f t="shared" si="9"/>
        <v>224640</v>
      </c>
      <c r="Z127" s="39">
        <f t="shared" si="10"/>
        <v>360950</v>
      </c>
      <c r="AA127" s="39">
        <v>0</v>
      </c>
      <c r="AB127" s="39">
        <v>50</v>
      </c>
      <c r="AC127" s="39">
        <v>0</v>
      </c>
      <c r="AD127" s="170">
        <f t="shared" si="11"/>
        <v>0</v>
      </c>
      <c r="AE127" s="3"/>
    </row>
    <row r="128" spans="1:31" ht="18.75" x14ac:dyDescent="0.2">
      <c r="A128" s="39">
        <v>119</v>
      </c>
      <c r="B128" s="164"/>
      <c r="C128" s="164" t="s">
        <v>14</v>
      </c>
      <c r="D128" s="39">
        <v>1873</v>
      </c>
      <c r="E128" s="39">
        <v>193</v>
      </c>
      <c r="F128" s="39">
        <v>14720</v>
      </c>
      <c r="G128" s="39" t="s">
        <v>1660</v>
      </c>
      <c r="H128" s="39">
        <v>1</v>
      </c>
      <c r="I128" s="39">
        <v>13</v>
      </c>
      <c r="J128" s="39">
        <v>2</v>
      </c>
      <c r="K128" s="39">
        <v>78</v>
      </c>
      <c r="L128" s="130">
        <f t="shared" si="6"/>
        <v>5478</v>
      </c>
      <c r="M128" s="39">
        <v>100</v>
      </c>
      <c r="N128" s="39">
        <f t="shared" si="7"/>
        <v>547800</v>
      </c>
      <c r="O128" s="39">
        <v>1</v>
      </c>
      <c r="P128" s="39"/>
      <c r="Q128" s="39"/>
      <c r="R128" s="39"/>
      <c r="S128" s="39"/>
      <c r="T128" s="39"/>
      <c r="U128" s="39"/>
      <c r="V128" s="39">
        <f t="shared" si="8"/>
        <v>0</v>
      </c>
      <c r="W128" s="39"/>
      <c r="X128" s="164">
        <f t="shared" si="12"/>
        <v>0</v>
      </c>
      <c r="Y128" s="39">
        <f t="shared" si="9"/>
        <v>0</v>
      </c>
      <c r="Z128" s="39">
        <f t="shared" si="10"/>
        <v>547800</v>
      </c>
      <c r="AA128" s="39">
        <v>0</v>
      </c>
      <c r="AB128" s="39">
        <v>50</v>
      </c>
      <c r="AC128" s="39">
        <v>0</v>
      </c>
      <c r="AD128" s="170">
        <f t="shared" si="11"/>
        <v>0</v>
      </c>
      <c r="AE128" s="3"/>
    </row>
    <row r="129" spans="1:31" ht="18.75" x14ac:dyDescent="0.2">
      <c r="A129" s="164">
        <v>120</v>
      </c>
      <c r="B129" s="164" t="s">
        <v>1661</v>
      </c>
      <c r="C129" s="164" t="s">
        <v>14</v>
      </c>
      <c r="D129" s="39">
        <v>4787</v>
      </c>
      <c r="E129" s="39">
        <v>292</v>
      </c>
      <c r="F129" s="39">
        <v>51318</v>
      </c>
      <c r="G129" s="39" t="s">
        <v>1662</v>
      </c>
      <c r="H129" s="39">
        <v>2</v>
      </c>
      <c r="I129" s="39"/>
      <c r="J129" s="39">
        <v>2</v>
      </c>
      <c r="K129" s="39">
        <v>18</v>
      </c>
      <c r="L129" s="130">
        <f t="shared" si="6"/>
        <v>218</v>
      </c>
      <c r="M129" s="39">
        <v>450</v>
      </c>
      <c r="N129" s="39">
        <f t="shared" si="7"/>
        <v>98100</v>
      </c>
      <c r="O129" s="39">
        <v>2</v>
      </c>
      <c r="P129" s="39" t="s">
        <v>27</v>
      </c>
      <c r="Q129" s="39" t="s">
        <v>16</v>
      </c>
      <c r="R129" s="39">
        <v>2</v>
      </c>
      <c r="S129" s="39">
        <v>199.5</v>
      </c>
      <c r="T129" s="39"/>
      <c r="U129" s="39">
        <v>6400</v>
      </c>
      <c r="V129" s="39">
        <f t="shared" si="8"/>
        <v>1276800</v>
      </c>
      <c r="W129" s="39">
        <v>21</v>
      </c>
      <c r="X129" s="164">
        <f t="shared" si="12"/>
        <v>1021440</v>
      </c>
      <c r="Y129" s="39">
        <f t="shared" si="9"/>
        <v>255360</v>
      </c>
      <c r="Z129" s="39">
        <f t="shared" si="10"/>
        <v>353460</v>
      </c>
      <c r="AA129" s="39">
        <v>0</v>
      </c>
      <c r="AB129" s="39">
        <v>50</v>
      </c>
      <c r="AC129" s="39">
        <v>0</v>
      </c>
      <c r="AD129" s="170">
        <f t="shared" si="11"/>
        <v>0</v>
      </c>
      <c r="AE129" s="3"/>
    </row>
    <row r="130" spans="1:31" ht="18.75" x14ac:dyDescent="0.2">
      <c r="A130" s="39">
        <v>121</v>
      </c>
      <c r="B130" s="164"/>
      <c r="C130" s="164" t="s">
        <v>14</v>
      </c>
      <c r="D130" s="39">
        <v>5023</v>
      </c>
      <c r="E130" s="39">
        <v>307</v>
      </c>
      <c r="F130" s="39">
        <v>53537</v>
      </c>
      <c r="G130" s="39" t="s">
        <v>1662</v>
      </c>
      <c r="H130" s="39">
        <v>1</v>
      </c>
      <c r="I130" s="39"/>
      <c r="J130" s="39">
        <v>4</v>
      </c>
      <c r="K130" s="39">
        <v>46</v>
      </c>
      <c r="L130" s="130">
        <f t="shared" si="6"/>
        <v>446</v>
      </c>
      <c r="M130" s="39">
        <v>150</v>
      </c>
      <c r="N130" s="39">
        <f t="shared" si="7"/>
        <v>66900</v>
      </c>
      <c r="O130" s="39">
        <v>1</v>
      </c>
      <c r="P130" s="39"/>
      <c r="Q130" s="39"/>
      <c r="R130" s="39"/>
      <c r="S130" s="39"/>
      <c r="T130" s="39"/>
      <c r="U130" s="39"/>
      <c r="V130" s="39">
        <f t="shared" si="8"/>
        <v>0</v>
      </c>
      <c r="W130" s="39"/>
      <c r="X130" s="164">
        <f t="shared" si="12"/>
        <v>0</v>
      </c>
      <c r="Y130" s="39">
        <f t="shared" si="9"/>
        <v>0</v>
      </c>
      <c r="Z130" s="39">
        <f t="shared" si="10"/>
        <v>66900</v>
      </c>
      <c r="AA130" s="39">
        <v>0</v>
      </c>
      <c r="AB130" s="39">
        <v>50</v>
      </c>
      <c r="AC130" s="39">
        <v>0</v>
      </c>
      <c r="AD130" s="170">
        <f t="shared" si="11"/>
        <v>0</v>
      </c>
      <c r="AE130" s="3"/>
    </row>
    <row r="131" spans="1:31" ht="18.75" x14ac:dyDescent="0.2">
      <c r="A131" s="164">
        <v>122</v>
      </c>
      <c r="B131" s="164"/>
      <c r="C131" s="164" t="s">
        <v>14</v>
      </c>
      <c r="D131" s="39">
        <v>4317</v>
      </c>
      <c r="E131" s="39">
        <v>282</v>
      </c>
      <c r="F131" s="39">
        <v>43651</v>
      </c>
      <c r="G131" s="39" t="s">
        <v>1662</v>
      </c>
      <c r="H131" s="39">
        <v>1</v>
      </c>
      <c r="I131" s="39"/>
      <c r="J131" s="39">
        <v>2</v>
      </c>
      <c r="K131" s="39">
        <v>63</v>
      </c>
      <c r="L131" s="130">
        <f t="shared" si="6"/>
        <v>263</v>
      </c>
      <c r="M131" s="39">
        <v>150</v>
      </c>
      <c r="N131" s="39">
        <f t="shared" si="7"/>
        <v>39450</v>
      </c>
      <c r="O131" s="39">
        <v>1</v>
      </c>
      <c r="P131" s="39"/>
      <c r="Q131" s="39"/>
      <c r="R131" s="39"/>
      <c r="S131" s="39"/>
      <c r="T131" s="39"/>
      <c r="U131" s="39"/>
      <c r="V131" s="39">
        <f t="shared" si="8"/>
        <v>0</v>
      </c>
      <c r="W131" s="39"/>
      <c r="X131" s="164">
        <f t="shared" si="12"/>
        <v>0</v>
      </c>
      <c r="Y131" s="39">
        <f t="shared" si="9"/>
        <v>0</v>
      </c>
      <c r="Z131" s="39">
        <f t="shared" si="10"/>
        <v>39450</v>
      </c>
      <c r="AA131" s="39">
        <v>0</v>
      </c>
      <c r="AB131" s="39">
        <v>50</v>
      </c>
      <c r="AC131" s="39">
        <v>0</v>
      </c>
      <c r="AD131" s="170">
        <f t="shared" si="11"/>
        <v>0</v>
      </c>
      <c r="AE131" s="3"/>
    </row>
    <row r="132" spans="1:31" ht="18.75" x14ac:dyDescent="0.2">
      <c r="A132" s="39">
        <v>123</v>
      </c>
      <c r="B132" s="164"/>
      <c r="C132" s="164" t="s">
        <v>14</v>
      </c>
      <c r="D132" s="39">
        <v>2498</v>
      </c>
      <c r="E132" s="39">
        <v>29</v>
      </c>
      <c r="F132" s="39">
        <v>16624</v>
      </c>
      <c r="G132" s="39" t="s">
        <v>1662</v>
      </c>
      <c r="H132" s="39">
        <v>1</v>
      </c>
      <c r="I132" s="39">
        <v>1</v>
      </c>
      <c r="J132" s="39">
        <v>2</v>
      </c>
      <c r="K132" s="39">
        <v>49</v>
      </c>
      <c r="L132" s="130">
        <f t="shared" si="6"/>
        <v>649</v>
      </c>
      <c r="M132" s="39">
        <v>75</v>
      </c>
      <c r="N132" s="39">
        <f t="shared" si="7"/>
        <v>48675</v>
      </c>
      <c r="O132" s="39">
        <v>1</v>
      </c>
      <c r="P132" s="39"/>
      <c r="Q132" s="39"/>
      <c r="R132" s="39"/>
      <c r="S132" s="39"/>
      <c r="T132" s="39"/>
      <c r="U132" s="39"/>
      <c r="V132" s="39">
        <f t="shared" si="8"/>
        <v>0</v>
      </c>
      <c r="W132" s="39"/>
      <c r="X132" s="164">
        <f t="shared" si="12"/>
        <v>0</v>
      </c>
      <c r="Y132" s="39">
        <f t="shared" si="9"/>
        <v>0</v>
      </c>
      <c r="Z132" s="39">
        <f t="shared" si="10"/>
        <v>48675</v>
      </c>
      <c r="AA132" s="39">
        <v>0</v>
      </c>
      <c r="AB132" s="39">
        <v>50</v>
      </c>
      <c r="AC132" s="39">
        <v>0</v>
      </c>
      <c r="AD132" s="170">
        <f t="shared" si="11"/>
        <v>0</v>
      </c>
      <c r="AE132" s="3"/>
    </row>
    <row r="133" spans="1:31" ht="18.75" x14ac:dyDescent="0.2">
      <c r="A133" s="164">
        <v>124</v>
      </c>
      <c r="B133" s="164"/>
      <c r="C133" s="164" t="s">
        <v>14</v>
      </c>
      <c r="D133" s="39">
        <v>2500</v>
      </c>
      <c r="E133" s="39">
        <v>31</v>
      </c>
      <c r="F133" s="39">
        <v>16626</v>
      </c>
      <c r="G133" s="39" t="s">
        <v>1662</v>
      </c>
      <c r="H133" s="39">
        <v>1</v>
      </c>
      <c r="I133" s="39">
        <v>14</v>
      </c>
      <c r="J133" s="39"/>
      <c r="K133" s="39">
        <v>93</v>
      </c>
      <c r="L133" s="130">
        <f t="shared" si="6"/>
        <v>5693</v>
      </c>
      <c r="M133" s="39">
        <v>75</v>
      </c>
      <c r="N133" s="39">
        <f t="shared" si="7"/>
        <v>426975</v>
      </c>
      <c r="O133" s="39">
        <v>1</v>
      </c>
      <c r="P133" s="39"/>
      <c r="Q133" s="39"/>
      <c r="R133" s="39"/>
      <c r="S133" s="39"/>
      <c r="T133" s="39"/>
      <c r="U133" s="39"/>
      <c r="V133" s="39">
        <f t="shared" si="8"/>
        <v>0</v>
      </c>
      <c r="W133" s="39"/>
      <c r="X133" s="164">
        <f t="shared" si="12"/>
        <v>0</v>
      </c>
      <c r="Y133" s="39">
        <f t="shared" si="9"/>
        <v>0</v>
      </c>
      <c r="Z133" s="39">
        <f t="shared" si="10"/>
        <v>426975</v>
      </c>
      <c r="AA133" s="39">
        <v>0</v>
      </c>
      <c r="AB133" s="39">
        <v>50</v>
      </c>
      <c r="AC133" s="39">
        <v>0</v>
      </c>
      <c r="AD133" s="170">
        <f t="shared" si="11"/>
        <v>0</v>
      </c>
      <c r="AE133" s="3"/>
    </row>
    <row r="134" spans="1:31" ht="18.75" x14ac:dyDescent="0.2">
      <c r="A134" s="39">
        <v>125</v>
      </c>
      <c r="B134" s="164"/>
      <c r="C134" s="164" t="s">
        <v>14</v>
      </c>
      <c r="D134" s="39">
        <v>4922</v>
      </c>
      <c r="E134" s="39">
        <v>100</v>
      </c>
      <c r="F134" s="39">
        <v>52034</v>
      </c>
      <c r="G134" s="39" t="s">
        <v>1662</v>
      </c>
      <c r="H134" s="39">
        <v>1</v>
      </c>
      <c r="I134" s="39">
        <v>4</v>
      </c>
      <c r="J134" s="39"/>
      <c r="K134" s="39">
        <v>34</v>
      </c>
      <c r="L134" s="130">
        <f t="shared" si="6"/>
        <v>1634</v>
      </c>
      <c r="M134" s="39">
        <v>75</v>
      </c>
      <c r="N134" s="39">
        <f t="shared" si="7"/>
        <v>122550</v>
      </c>
      <c r="O134" s="39">
        <v>1</v>
      </c>
      <c r="P134" s="39"/>
      <c r="Q134" s="39"/>
      <c r="R134" s="39"/>
      <c r="S134" s="39"/>
      <c r="T134" s="39"/>
      <c r="U134" s="39"/>
      <c r="V134" s="39">
        <f t="shared" si="8"/>
        <v>0</v>
      </c>
      <c r="W134" s="39"/>
      <c r="X134" s="164">
        <f t="shared" si="12"/>
        <v>0</v>
      </c>
      <c r="Y134" s="39">
        <f t="shared" si="9"/>
        <v>0</v>
      </c>
      <c r="Z134" s="39">
        <f t="shared" si="10"/>
        <v>122550</v>
      </c>
      <c r="AA134" s="39">
        <v>0</v>
      </c>
      <c r="AB134" s="39">
        <v>50</v>
      </c>
      <c r="AC134" s="39">
        <v>0</v>
      </c>
      <c r="AD134" s="170">
        <f t="shared" si="11"/>
        <v>0</v>
      </c>
      <c r="AE134" s="3"/>
    </row>
    <row r="135" spans="1:31" ht="18.75" x14ac:dyDescent="0.2">
      <c r="A135" s="164">
        <v>126</v>
      </c>
      <c r="B135" s="164" t="s">
        <v>1663</v>
      </c>
      <c r="C135" s="164" t="s">
        <v>14</v>
      </c>
      <c r="D135" s="39">
        <v>659</v>
      </c>
      <c r="E135" s="39">
        <v>106</v>
      </c>
      <c r="F135" s="39">
        <v>7142</v>
      </c>
      <c r="G135" s="39" t="s">
        <v>1664</v>
      </c>
      <c r="H135" s="39">
        <v>2</v>
      </c>
      <c r="I135" s="39">
        <v>1</v>
      </c>
      <c r="J135" s="39">
        <v>1</v>
      </c>
      <c r="K135" s="39">
        <v>89</v>
      </c>
      <c r="L135" s="130">
        <f t="shared" si="6"/>
        <v>589</v>
      </c>
      <c r="M135" s="39">
        <v>390</v>
      </c>
      <c r="N135" s="39">
        <f t="shared" si="7"/>
        <v>229710</v>
      </c>
      <c r="O135" s="39">
        <v>2</v>
      </c>
      <c r="P135" s="39" t="s">
        <v>27</v>
      </c>
      <c r="Q135" s="39" t="s">
        <v>16</v>
      </c>
      <c r="R135" s="39">
        <v>2</v>
      </c>
      <c r="S135" s="39">
        <v>196</v>
      </c>
      <c r="T135" s="39"/>
      <c r="U135" s="39">
        <v>6400</v>
      </c>
      <c r="V135" s="39">
        <f t="shared" si="8"/>
        <v>1254400</v>
      </c>
      <c r="W135" s="39">
        <v>21</v>
      </c>
      <c r="X135" s="164">
        <f t="shared" si="12"/>
        <v>1003520</v>
      </c>
      <c r="Y135" s="39">
        <f t="shared" si="9"/>
        <v>250880</v>
      </c>
      <c r="Z135" s="39">
        <f t="shared" si="10"/>
        <v>480590</v>
      </c>
      <c r="AA135" s="39">
        <v>0</v>
      </c>
      <c r="AB135" s="39">
        <v>50</v>
      </c>
      <c r="AC135" s="39">
        <v>0</v>
      </c>
      <c r="AD135" s="170">
        <f t="shared" si="11"/>
        <v>0</v>
      </c>
      <c r="AE135" s="3"/>
    </row>
    <row r="136" spans="1:31" ht="18.75" x14ac:dyDescent="0.2">
      <c r="A136" s="39">
        <v>127</v>
      </c>
      <c r="B136" s="164"/>
      <c r="C136" s="164" t="s">
        <v>14</v>
      </c>
      <c r="D136" s="39">
        <v>660</v>
      </c>
      <c r="E136" s="39">
        <v>107</v>
      </c>
      <c r="F136" s="39">
        <v>7143</v>
      </c>
      <c r="G136" s="39" t="s">
        <v>1664</v>
      </c>
      <c r="H136" s="39">
        <v>1</v>
      </c>
      <c r="I136" s="39">
        <v>2</v>
      </c>
      <c r="J136" s="39"/>
      <c r="K136" s="39">
        <v>4</v>
      </c>
      <c r="L136" s="130">
        <f t="shared" si="6"/>
        <v>804</v>
      </c>
      <c r="M136" s="39">
        <v>110</v>
      </c>
      <c r="N136" s="39">
        <f t="shared" si="7"/>
        <v>88440</v>
      </c>
      <c r="O136" s="39">
        <v>1</v>
      </c>
      <c r="P136" s="39"/>
      <c r="Q136" s="39"/>
      <c r="R136" s="39"/>
      <c r="S136" s="39"/>
      <c r="T136" s="39"/>
      <c r="U136" s="39"/>
      <c r="V136" s="39">
        <f t="shared" si="8"/>
        <v>0</v>
      </c>
      <c r="W136" s="39"/>
      <c r="X136" s="164"/>
      <c r="Y136" s="39">
        <f t="shared" si="9"/>
        <v>0</v>
      </c>
      <c r="Z136" s="39">
        <f t="shared" si="10"/>
        <v>88440</v>
      </c>
      <c r="AA136" s="39">
        <v>0</v>
      </c>
      <c r="AB136" s="39">
        <v>50</v>
      </c>
      <c r="AC136" s="39">
        <v>0</v>
      </c>
      <c r="AD136" s="170">
        <f t="shared" si="11"/>
        <v>0</v>
      </c>
      <c r="AE136" s="3"/>
    </row>
    <row r="137" spans="1:31" ht="18.75" x14ac:dyDescent="0.2">
      <c r="A137" s="164">
        <v>128</v>
      </c>
      <c r="B137" s="164"/>
      <c r="C137" s="164" t="s">
        <v>14</v>
      </c>
      <c r="D137" s="39">
        <v>2569</v>
      </c>
      <c r="E137" s="39">
        <v>21</v>
      </c>
      <c r="F137" s="39">
        <v>16697</v>
      </c>
      <c r="G137" s="39" t="s">
        <v>1664</v>
      </c>
      <c r="H137" s="39">
        <v>1</v>
      </c>
      <c r="I137" s="39">
        <v>3</v>
      </c>
      <c r="J137" s="39">
        <v>3</v>
      </c>
      <c r="K137" s="39">
        <v>44</v>
      </c>
      <c r="L137" s="130">
        <f t="shared" si="6"/>
        <v>1544</v>
      </c>
      <c r="M137" s="39">
        <v>75</v>
      </c>
      <c r="N137" s="39">
        <f t="shared" si="7"/>
        <v>115800</v>
      </c>
      <c r="O137" s="39">
        <v>1</v>
      </c>
      <c r="P137" s="39"/>
      <c r="Q137" s="39"/>
      <c r="R137" s="39"/>
      <c r="S137" s="39"/>
      <c r="T137" s="39"/>
      <c r="U137" s="39"/>
      <c r="V137" s="39">
        <f t="shared" si="8"/>
        <v>0</v>
      </c>
      <c r="W137" s="39"/>
      <c r="X137" s="164"/>
      <c r="Y137" s="39">
        <f t="shared" si="9"/>
        <v>0</v>
      </c>
      <c r="Z137" s="39">
        <f t="shared" si="10"/>
        <v>115800</v>
      </c>
      <c r="AA137" s="39">
        <v>0</v>
      </c>
      <c r="AB137" s="39">
        <v>50</v>
      </c>
      <c r="AC137" s="39">
        <v>0</v>
      </c>
      <c r="AD137" s="170">
        <f t="shared" si="11"/>
        <v>0</v>
      </c>
      <c r="AE137" s="3"/>
    </row>
    <row r="138" spans="1:31" ht="18.75" x14ac:dyDescent="0.2">
      <c r="A138" s="39">
        <v>129</v>
      </c>
      <c r="B138" s="164"/>
      <c r="C138" s="164" t="s">
        <v>14</v>
      </c>
      <c r="D138" s="39">
        <v>2503</v>
      </c>
      <c r="E138" s="39">
        <v>34</v>
      </c>
      <c r="F138" s="39">
        <v>16629</v>
      </c>
      <c r="G138" s="39" t="s">
        <v>1664</v>
      </c>
      <c r="H138" s="39">
        <v>1</v>
      </c>
      <c r="I138" s="39">
        <v>2</v>
      </c>
      <c r="J138" s="39"/>
      <c r="K138" s="39">
        <v>30</v>
      </c>
      <c r="L138" s="130">
        <f t="shared" si="6"/>
        <v>830</v>
      </c>
      <c r="M138" s="39">
        <v>150</v>
      </c>
      <c r="N138" s="39">
        <f t="shared" si="7"/>
        <v>124500</v>
      </c>
      <c r="O138" s="39">
        <v>1</v>
      </c>
      <c r="P138" s="39"/>
      <c r="Q138" s="39"/>
      <c r="R138" s="39"/>
      <c r="S138" s="39"/>
      <c r="T138" s="39"/>
      <c r="U138" s="39"/>
      <c r="V138" s="39">
        <f t="shared" si="8"/>
        <v>0</v>
      </c>
      <c r="W138" s="39"/>
      <c r="X138" s="164"/>
      <c r="Y138" s="39">
        <f t="shared" si="9"/>
        <v>0</v>
      </c>
      <c r="Z138" s="39">
        <f t="shared" si="10"/>
        <v>124500</v>
      </c>
      <c r="AA138" s="39">
        <v>0</v>
      </c>
      <c r="AB138" s="39">
        <v>50</v>
      </c>
      <c r="AC138" s="39">
        <v>0</v>
      </c>
      <c r="AD138" s="170">
        <f t="shared" si="11"/>
        <v>0</v>
      </c>
      <c r="AE138" s="3"/>
    </row>
    <row r="139" spans="1:31" ht="18.75" x14ac:dyDescent="0.2">
      <c r="A139" s="164">
        <v>130</v>
      </c>
      <c r="B139" s="164"/>
      <c r="C139" s="164" t="s">
        <v>14</v>
      </c>
      <c r="D139" s="39">
        <v>773</v>
      </c>
      <c r="E139" s="39">
        <v>110</v>
      </c>
      <c r="F139" s="39">
        <v>7259</v>
      </c>
      <c r="G139" s="39" t="s">
        <v>1664</v>
      </c>
      <c r="H139" s="39">
        <v>1</v>
      </c>
      <c r="I139" s="39">
        <v>1</v>
      </c>
      <c r="J139" s="39"/>
      <c r="K139" s="39">
        <v>21</v>
      </c>
      <c r="L139" s="130">
        <f t="shared" si="6"/>
        <v>421</v>
      </c>
      <c r="M139" s="39">
        <v>75</v>
      </c>
      <c r="N139" s="39">
        <f t="shared" si="7"/>
        <v>31575</v>
      </c>
      <c r="O139" s="39">
        <v>1</v>
      </c>
      <c r="P139" s="39"/>
      <c r="Q139" s="39"/>
      <c r="R139" s="39"/>
      <c r="S139" s="39"/>
      <c r="T139" s="39"/>
      <c r="U139" s="39"/>
      <c r="V139" s="39">
        <f t="shared" si="8"/>
        <v>0</v>
      </c>
      <c r="W139" s="39"/>
      <c r="X139" s="164"/>
      <c r="Y139" s="39">
        <f t="shared" ref="Y139:Y202" si="13">V139-X139</f>
        <v>0</v>
      </c>
      <c r="Z139" s="39">
        <f t="shared" si="10"/>
        <v>31575</v>
      </c>
      <c r="AA139" s="39">
        <v>0</v>
      </c>
      <c r="AB139" s="39">
        <v>50</v>
      </c>
      <c r="AC139" s="39">
        <v>0</v>
      </c>
      <c r="AD139" s="170">
        <f t="shared" si="11"/>
        <v>0</v>
      </c>
      <c r="AE139" s="3"/>
    </row>
    <row r="140" spans="1:31" ht="18.75" x14ac:dyDescent="0.2">
      <c r="A140" s="39">
        <v>131</v>
      </c>
      <c r="B140" s="164"/>
      <c r="C140" s="164" t="s">
        <v>14</v>
      </c>
      <c r="D140" s="39">
        <v>2863</v>
      </c>
      <c r="E140" s="39">
        <v>40</v>
      </c>
      <c r="F140" s="39">
        <v>16930</v>
      </c>
      <c r="G140" s="39" t="s">
        <v>1664</v>
      </c>
      <c r="H140" s="39">
        <v>1</v>
      </c>
      <c r="I140" s="39">
        <v>21</v>
      </c>
      <c r="J140" s="39"/>
      <c r="K140" s="39"/>
      <c r="L140" s="130">
        <f t="shared" si="6"/>
        <v>8400</v>
      </c>
      <c r="M140" s="39">
        <v>75</v>
      </c>
      <c r="N140" s="39">
        <f t="shared" si="7"/>
        <v>630000</v>
      </c>
      <c r="O140" s="39">
        <v>1</v>
      </c>
      <c r="P140" s="39"/>
      <c r="Q140" s="39"/>
      <c r="R140" s="39"/>
      <c r="S140" s="39"/>
      <c r="T140" s="39"/>
      <c r="U140" s="39"/>
      <c r="V140" s="39">
        <f t="shared" si="8"/>
        <v>0</v>
      </c>
      <c r="W140" s="39"/>
      <c r="X140" s="164"/>
      <c r="Y140" s="39">
        <f t="shared" si="13"/>
        <v>0</v>
      </c>
      <c r="Z140" s="39">
        <f t="shared" si="10"/>
        <v>630000</v>
      </c>
      <c r="AA140" s="39">
        <v>0</v>
      </c>
      <c r="AB140" s="39">
        <v>50</v>
      </c>
      <c r="AC140" s="39">
        <v>0</v>
      </c>
      <c r="AD140" s="170">
        <f t="shared" si="11"/>
        <v>0</v>
      </c>
      <c r="AE140" s="3"/>
    </row>
    <row r="141" spans="1:31" ht="18.75" x14ac:dyDescent="0.2">
      <c r="A141" s="164">
        <v>132</v>
      </c>
      <c r="B141" s="164"/>
      <c r="C141" s="164" t="s">
        <v>14</v>
      </c>
      <c r="D141" s="39">
        <v>4898</v>
      </c>
      <c r="E141" s="39">
        <v>91</v>
      </c>
      <c r="F141" s="39">
        <v>52156</v>
      </c>
      <c r="G141" s="39" t="s">
        <v>1664</v>
      </c>
      <c r="H141" s="39">
        <v>1</v>
      </c>
      <c r="I141" s="39">
        <v>7</v>
      </c>
      <c r="J141" s="39"/>
      <c r="K141" s="39"/>
      <c r="L141" s="130">
        <f t="shared" si="6"/>
        <v>2800</v>
      </c>
      <c r="M141" s="39">
        <v>75</v>
      </c>
      <c r="N141" s="39">
        <f t="shared" si="7"/>
        <v>210000</v>
      </c>
      <c r="O141" s="39">
        <v>1</v>
      </c>
      <c r="P141" s="39"/>
      <c r="Q141" s="39"/>
      <c r="R141" s="39"/>
      <c r="S141" s="39"/>
      <c r="T141" s="39"/>
      <c r="U141" s="39"/>
      <c r="V141" s="39">
        <f t="shared" si="8"/>
        <v>0</v>
      </c>
      <c r="W141" s="39"/>
      <c r="X141" s="164"/>
      <c r="Y141" s="39">
        <f t="shared" si="13"/>
        <v>0</v>
      </c>
      <c r="Z141" s="39">
        <f t="shared" si="10"/>
        <v>210000</v>
      </c>
      <c r="AA141" s="39">
        <v>0</v>
      </c>
      <c r="AB141" s="39">
        <v>50</v>
      </c>
      <c r="AC141" s="39">
        <v>0</v>
      </c>
      <c r="AD141" s="170">
        <f t="shared" si="11"/>
        <v>0</v>
      </c>
      <c r="AE141" s="3"/>
    </row>
    <row r="142" spans="1:31" ht="18.75" x14ac:dyDescent="0.2">
      <c r="A142" s="39">
        <v>133</v>
      </c>
      <c r="B142" s="164"/>
      <c r="C142" s="164" t="s">
        <v>14</v>
      </c>
      <c r="D142" s="39">
        <v>4896</v>
      </c>
      <c r="E142" s="39">
        <v>89</v>
      </c>
      <c r="F142" s="39">
        <v>52154</v>
      </c>
      <c r="G142" s="39" t="s">
        <v>1664</v>
      </c>
      <c r="H142" s="39">
        <v>1</v>
      </c>
      <c r="I142" s="39">
        <v>5</v>
      </c>
      <c r="J142" s="39"/>
      <c r="K142" s="39"/>
      <c r="L142" s="130">
        <f t="shared" ref="L142:L205" si="14">I142*400+J142*100+K142</f>
        <v>2000</v>
      </c>
      <c r="M142" s="39">
        <v>75</v>
      </c>
      <c r="N142" s="39">
        <f t="shared" ref="N142:N205" si="15">L142*M142</f>
        <v>150000</v>
      </c>
      <c r="O142" s="39">
        <v>1</v>
      </c>
      <c r="P142" s="39"/>
      <c r="Q142" s="39"/>
      <c r="R142" s="39"/>
      <c r="S142" s="39"/>
      <c r="T142" s="39"/>
      <c r="U142" s="39"/>
      <c r="V142" s="39">
        <f t="shared" ref="V142:V205" si="16">S142*U142</f>
        <v>0</v>
      </c>
      <c r="W142" s="39"/>
      <c r="X142" s="164"/>
      <c r="Y142" s="39">
        <f t="shared" si="13"/>
        <v>0</v>
      </c>
      <c r="Z142" s="39">
        <f t="shared" ref="Z142:Z205" si="17">N142+Y142</f>
        <v>150000</v>
      </c>
      <c r="AA142" s="173">
        <v>0</v>
      </c>
      <c r="AB142" s="39">
        <v>50</v>
      </c>
      <c r="AC142" s="39">
        <v>0</v>
      </c>
      <c r="AD142" s="170">
        <f t="shared" ref="AD142:AD205" si="18">AB142*AC142%</f>
        <v>0</v>
      </c>
      <c r="AE142" s="3"/>
    </row>
    <row r="143" spans="1:31" ht="18.75" x14ac:dyDescent="0.2">
      <c r="A143" s="164">
        <v>134</v>
      </c>
      <c r="B143" s="164"/>
      <c r="C143" s="164" t="s">
        <v>14</v>
      </c>
      <c r="D143" s="39">
        <v>4897</v>
      </c>
      <c r="E143" s="39">
        <v>90</v>
      </c>
      <c r="F143" s="39">
        <v>52155</v>
      </c>
      <c r="G143" s="39" t="s">
        <v>1664</v>
      </c>
      <c r="H143" s="39">
        <v>1</v>
      </c>
      <c r="I143" s="39">
        <v>5</v>
      </c>
      <c r="J143" s="39"/>
      <c r="K143" s="39"/>
      <c r="L143" s="130">
        <f t="shared" si="14"/>
        <v>2000</v>
      </c>
      <c r="M143" s="39">
        <v>75</v>
      </c>
      <c r="N143" s="39">
        <f t="shared" si="15"/>
        <v>150000</v>
      </c>
      <c r="O143" s="39">
        <v>1</v>
      </c>
      <c r="P143" s="39"/>
      <c r="Q143" s="39"/>
      <c r="R143" s="39"/>
      <c r="S143" s="39"/>
      <c r="T143" s="39"/>
      <c r="U143" s="39"/>
      <c r="V143" s="39">
        <f t="shared" si="16"/>
        <v>0</v>
      </c>
      <c r="W143" s="39"/>
      <c r="X143" s="164"/>
      <c r="Y143" s="39">
        <f t="shared" si="13"/>
        <v>0</v>
      </c>
      <c r="Z143" s="39">
        <f t="shared" si="17"/>
        <v>150000</v>
      </c>
      <c r="AA143" s="39">
        <v>0</v>
      </c>
      <c r="AB143" s="39">
        <v>50</v>
      </c>
      <c r="AC143" s="39">
        <v>0</v>
      </c>
      <c r="AD143" s="170">
        <f t="shared" si="18"/>
        <v>0</v>
      </c>
      <c r="AE143" s="3"/>
    </row>
    <row r="144" spans="1:31" ht="18.75" x14ac:dyDescent="0.2">
      <c r="A144" s="39">
        <v>135</v>
      </c>
      <c r="B144" s="164" t="s">
        <v>1665</v>
      </c>
      <c r="C144" s="164" t="s">
        <v>14</v>
      </c>
      <c r="D144" s="39">
        <v>4340</v>
      </c>
      <c r="E144" s="39">
        <v>10</v>
      </c>
      <c r="F144" s="39">
        <v>42996</v>
      </c>
      <c r="G144" s="39" t="s">
        <v>1666</v>
      </c>
      <c r="H144" s="39">
        <v>2</v>
      </c>
      <c r="I144" s="39"/>
      <c r="J144" s="39"/>
      <c r="K144" s="39">
        <v>79</v>
      </c>
      <c r="L144" s="130">
        <f t="shared" si="14"/>
        <v>79</v>
      </c>
      <c r="M144" s="39">
        <v>430</v>
      </c>
      <c r="N144" s="39">
        <f t="shared" si="15"/>
        <v>33970</v>
      </c>
      <c r="O144" s="39">
        <v>2</v>
      </c>
      <c r="P144" s="39" t="s">
        <v>27</v>
      </c>
      <c r="Q144" s="39" t="s">
        <v>55</v>
      </c>
      <c r="R144" s="39">
        <v>2</v>
      </c>
      <c r="S144" s="39">
        <v>54</v>
      </c>
      <c r="T144" s="39"/>
      <c r="U144" s="39">
        <v>6400</v>
      </c>
      <c r="V144" s="39">
        <f t="shared" si="16"/>
        <v>345600</v>
      </c>
      <c r="W144" s="39">
        <v>6</v>
      </c>
      <c r="X144" s="164">
        <f>V144*6%</f>
        <v>20736</v>
      </c>
      <c r="Y144" s="39">
        <f t="shared" si="13"/>
        <v>324864</v>
      </c>
      <c r="Z144" s="39">
        <f t="shared" si="17"/>
        <v>358834</v>
      </c>
      <c r="AA144" s="39">
        <v>0</v>
      </c>
      <c r="AB144" s="39">
        <v>50</v>
      </c>
      <c r="AC144" s="39">
        <v>0</v>
      </c>
      <c r="AD144" s="170">
        <f t="shared" si="18"/>
        <v>0</v>
      </c>
      <c r="AE144" s="3"/>
    </row>
    <row r="145" spans="1:31" ht="18.75" x14ac:dyDescent="0.2">
      <c r="A145" s="164">
        <v>136</v>
      </c>
      <c r="B145" s="164" t="s">
        <v>1667</v>
      </c>
      <c r="C145" s="164" t="s">
        <v>14</v>
      </c>
      <c r="D145" s="39">
        <v>663</v>
      </c>
      <c r="E145" s="39">
        <v>110</v>
      </c>
      <c r="F145" s="39">
        <v>7146</v>
      </c>
      <c r="G145" s="39" t="s">
        <v>1668</v>
      </c>
      <c r="H145" s="39">
        <v>2</v>
      </c>
      <c r="I145" s="39"/>
      <c r="J145" s="39">
        <v>1</v>
      </c>
      <c r="K145" s="39">
        <v>14</v>
      </c>
      <c r="L145" s="130">
        <f t="shared" si="14"/>
        <v>114</v>
      </c>
      <c r="M145" s="39">
        <v>430</v>
      </c>
      <c r="N145" s="39">
        <f t="shared" si="15"/>
        <v>49020</v>
      </c>
      <c r="O145" s="39">
        <v>2</v>
      </c>
      <c r="P145" s="39" t="s">
        <v>27</v>
      </c>
      <c r="Q145" s="39" t="s">
        <v>16</v>
      </c>
      <c r="R145" s="39">
        <v>2</v>
      </c>
      <c r="S145" s="39">
        <v>171</v>
      </c>
      <c r="T145" s="39"/>
      <c r="U145" s="39">
        <v>6400</v>
      </c>
      <c r="V145" s="39">
        <f t="shared" si="16"/>
        <v>1094400</v>
      </c>
      <c r="W145" s="39">
        <v>16</v>
      </c>
      <c r="X145" s="164">
        <f>V145*55%</f>
        <v>601920</v>
      </c>
      <c r="Y145" s="39">
        <f t="shared" si="13"/>
        <v>492480</v>
      </c>
      <c r="Z145" s="39">
        <f t="shared" si="17"/>
        <v>541500</v>
      </c>
      <c r="AA145" s="39">
        <v>0</v>
      </c>
      <c r="AB145" s="39">
        <v>50</v>
      </c>
      <c r="AC145" s="39">
        <v>0</v>
      </c>
      <c r="AD145" s="170">
        <f t="shared" si="18"/>
        <v>0</v>
      </c>
      <c r="AE145" s="3"/>
    </row>
    <row r="146" spans="1:31" ht="18.75" x14ac:dyDescent="0.2">
      <c r="A146" s="39">
        <v>137</v>
      </c>
      <c r="B146" s="164"/>
      <c r="C146" s="164" t="s">
        <v>14</v>
      </c>
      <c r="D146" s="39">
        <v>774</v>
      </c>
      <c r="E146" s="39">
        <v>111</v>
      </c>
      <c r="F146" s="39">
        <v>7260</v>
      </c>
      <c r="G146" s="39" t="s">
        <v>1668</v>
      </c>
      <c r="H146" s="39">
        <v>1</v>
      </c>
      <c r="I146" s="39">
        <v>2</v>
      </c>
      <c r="J146" s="39"/>
      <c r="K146" s="39">
        <v>41</v>
      </c>
      <c r="L146" s="130">
        <f t="shared" si="14"/>
        <v>841</v>
      </c>
      <c r="M146" s="39">
        <v>75</v>
      </c>
      <c r="N146" s="39">
        <f t="shared" si="15"/>
        <v>63075</v>
      </c>
      <c r="O146" s="39">
        <v>1</v>
      </c>
      <c r="P146" s="39"/>
      <c r="Q146" s="39"/>
      <c r="R146" s="39"/>
      <c r="S146" s="39"/>
      <c r="T146" s="39"/>
      <c r="U146" s="39"/>
      <c r="V146" s="39">
        <f t="shared" si="16"/>
        <v>0</v>
      </c>
      <c r="W146" s="39"/>
      <c r="X146" s="164">
        <f t="shared" si="12"/>
        <v>0</v>
      </c>
      <c r="Y146" s="39">
        <f t="shared" si="13"/>
        <v>0</v>
      </c>
      <c r="Z146" s="39">
        <f t="shared" si="17"/>
        <v>63075</v>
      </c>
      <c r="AA146" s="39">
        <v>0</v>
      </c>
      <c r="AB146" s="39">
        <v>50</v>
      </c>
      <c r="AC146" s="39">
        <v>0</v>
      </c>
      <c r="AD146" s="170">
        <f t="shared" si="18"/>
        <v>0</v>
      </c>
      <c r="AE146" s="3"/>
    </row>
    <row r="147" spans="1:31" ht="18.75" x14ac:dyDescent="0.2">
      <c r="A147" s="164">
        <v>138</v>
      </c>
      <c r="B147" s="164"/>
      <c r="C147" s="164" t="s">
        <v>14</v>
      </c>
      <c r="D147" s="39">
        <v>2641</v>
      </c>
      <c r="E147" s="39">
        <v>178</v>
      </c>
      <c r="F147" s="39">
        <v>16590</v>
      </c>
      <c r="G147" s="39" t="s">
        <v>1668</v>
      </c>
      <c r="H147" s="39">
        <v>1</v>
      </c>
      <c r="I147" s="39">
        <v>14</v>
      </c>
      <c r="J147" s="39"/>
      <c r="K147" s="39">
        <v>27</v>
      </c>
      <c r="L147" s="130">
        <f t="shared" si="14"/>
        <v>5627</v>
      </c>
      <c r="M147" s="39">
        <v>110</v>
      </c>
      <c r="N147" s="39">
        <f t="shared" si="15"/>
        <v>618970</v>
      </c>
      <c r="O147" s="39">
        <v>1</v>
      </c>
      <c r="P147" s="39"/>
      <c r="Q147" s="39"/>
      <c r="R147" s="39"/>
      <c r="S147" s="39"/>
      <c r="T147" s="39"/>
      <c r="U147" s="39"/>
      <c r="V147" s="39">
        <f t="shared" si="16"/>
        <v>0</v>
      </c>
      <c r="W147" s="39"/>
      <c r="X147" s="164">
        <f t="shared" si="12"/>
        <v>0</v>
      </c>
      <c r="Y147" s="39">
        <f t="shared" si="13"/>
        <v>0</v>
      </c>
      <c r="Z147" s="39">
        <f t="shared" si="17"/>
        <v>618970</v>
      </c>
      <c r="AA147" s="39">
        <v>0</v>
      </c>
      <c r="AB147" s="39">
        <v>50</v>
      </c>
      <c r="AC147" s="39">
        <v>0</v>
      </c>
      <c r="AD147" s="170">
        <f t="shared" si="18"/>
        <v>0</v>
      </c>
      <c r="AE147" s="3"/>
    </row>
    <row r="148" spans="1:31" ht="18.75" x14ac:dyDescent="0.2">
      <c r="A148" s="39">
        <v>139</v>
      </c>
      <c r="B148" s="164"/>
      <c r="C148" s="164" t="s">
        <v>14</v>
      </c>
      <c r="D148" s="39">
        <v>2680</v>
      </c>
      <c r="E148" s="39">
        <v>177</v>
      </c>
      <c r="F148" s="39">
        <v>16589</v>
      </c>
      <c r="G148" s="39" t="s">
        <v>1668</v>
      </c>
      <c r="H148" s="39">
        <v>1</v>
      </c>
      <c r="I148" s="39">
        <v>2</v>
      </c>
      <c r="J148" s="39">
        <v>3</v>
      </c>
      <c r="K148" s="39">
        <v>35</v>
      </c>
      <c r="L148" s="130">
        <f t="shared" si="14"/>
        <v>1135</v>
      </c>
      <c r="M148" s="39">
        <v>150</v>
      </c>
      <c r="N148" s="39">
        <f t="shared" si="15"/>
        <v>170250</v>
      </c>
      <c r="O148" s="39">
        <v>1</v>
      </c>
      <c r="P148" s="39"/>
      <c r="Q148" s="39"/>
      <c r="R148" s="39"/>
      <c r="S148" s="39"/>
      <c r="T148" s="39"/>
      <c r="U148" s="39"/>
      <c r="V148" s="39">
        <f t="shared" si="16"/>
        <v>0</v>
      </c>
      <c r="W148" s="39"/>
      <c r="X148" s="164">
        <f t="shared" si="12"/>
        <v>0</v>
      </c>
      <c r="Y148" s="39">
        <f t="shared" si="13"/>
        <v>0</v>
      </c>
      <c r="Z148" s="39">
        <f t="shared" si="17"/>
        <v>170250</v>
      </c>
      <c r="AA148" s="39">
        <v>0</v>
      </c>
      <c r="AB148" s="39">
        <v>50</v>
      </c>
      <c r="AC148" s="39">
        <v>0</v>
      </c>
      <c r="AD148" s="170">
        <f t="shared" si="18"/>
        <v>0</v>
      </c>
      <c r="AE148" s="3"/>
    </row>
    <row r="149" spans="1:31" ht="18.75" x14ac:dyDescent="0.2">
      <c r="A149" s="164">
        <v>140</v>
      </c>
      <c r="B149" s="164" t="s">
        <v>1669</v>
      </c>
      <c r="C149" s="164" t="s">
        <v>14</v>
      </c>
      <c r="D149" s="39">
        <v>4210</v>
      </c>
      <c r="E149" s="39">
        <v>59</v>
      </c>
      <c r="F149" s="39">
        <v>7209</v>
      </c>
      <c r="G149" s="39" t="s">
        <v>1670</v>
      </c>
      <c r="H149" s="39">
        <v>2</v>
      </c>
      <c r="I149" s="39"/>
      <c r="J149" s="39">
        <v>1</v>
      </c>
      <c r="K149" s="39">
        <v>24</v>
      </c>
      <c r="L149" s="130">
        <f t="shared" si="14"/>
        <v>124</v>
      </c>
      <c r="M149" s="39">
        <v>430</v>
      </c>
      <c r="N149" s="39">
        <f t="shared" si="15"/>
        <v>53320</v>
      </c>
      <c r="O149" s="39">
        <v>2</v>
      </c>
      <c r="P149" s="39"/>
      <c r="Q149" s="39"/>
      <c r="R149" s="39"/>
      <c r="S149" s="39"/>
      <c r="T149" s="39"/>
      <c r="U149" s="39"/>
      <c r="V149" s="39">
        <f t="shared" si="16"/>
        <v>0</v>
      </c>
      <c r="W149" s="39"/>
      <c r="X149" s="164">
        <f t="shared" si="12"/>
        <v>0</v>
      </c>
      <c r="Y149" s="39">
        <f t="shared" si="13"/>
        <v>0</v>
      </c>
      <c r="Z149" s="39">
        <f t="shared" si="17"/>
        <v>53320</v>
      </c>
      <c r="AA149" s="39">
        <v>0</v>
      </c>
      <c r="AB149" s="39">
        <v>50</v>
      </c>
      <c r="AC149" s="39">
        <v>0</v>
      </c>
      <c r="AD149" s="170">
        <f t="shared" si="18"/>
        <v>0</v>
      </c>
      <c r="AE149" s="3"/>
    </row>
    <row r="150" spans="1:31" ht="18.75" x14ac:dyDescent="0.2">
      <c r="A150" s="39">
        <v>141</v>
      </c>
      <c r="B150" s="164"/>
      <c r="C150" s="164" t="s">
        <v>14</v>
      </c>
      <c r="D150" s="39">
        <v>742</v>
      </c>
      <c r="E150" s="39">
        <v>77</v>
      </c>
      <c r="F150" s="39">
        <v>7227</v>
      </c>
      <c r="G150" s="39" t="s">
        <v>1670</v>
      </c>
      <c r="H150" s="39">
        <v>1</v>
      </c>
      <c r="I150" s="39"/>
      <c r="J150" s="39">
        <v>3</v>
      </c>
      <c r="K150" s="39">
        <v>24</v>
      </c>
      <c r="L150" s="130">
        <f t="shared" si="14"/>
        <v>324</v>
      </c>
      <c r="M150" s="39">
        <v>75</v>
      </c>
      <c r="N150" s="39">
        <f t="shared" si="15"/>
        <v>24300</v>
      </c>
      <c r="O150" s="39">
        <v>1</v>
      </c>
      <c r="P150" s="39"/>
      <c r="Q150" s="39"/>
      <c r="R150" s="39"/>
      <c r="S150" s="39"/>
      <c r="T150" s="39"/>
      <c r="U150" s="39"/>
      <c r="V150" s="39">
        <f t="shared" si="16"/>
        <v>0</v>
      </c>
      <c r="W150" s="39"/>
      <c r="X150" s="164">
        <f t="shared" si="12"/>
        <v>0</v>
      </c>
      <c r="Y150" s="39">
        <f t="shared" si="13"/>
        <v>0</v>
      </c>
      <c r="Z150" s="39">
        <f t="shared" si="17"/>
        <v>24300</v>
      </c>
      <c r="AA150" s="39">
        <v>0</v>
      </c>
      <c r="AB150" s="39">
        <v>50</v>
      </c>
      <c r="AC150" s="39">
        <v>0</v>
      </c>
      <c r="AD150" s="170">
        <f t="shared" si="18"/>
        <v>0</v>
      </c>
      <c r="AE150" s="3"/>
    </row>
    <row r="151" spans="1:31" ht="18.75" x14ac:dyDescent="0.2">
      <c r="A151" s="164">
        <v>142</v>
      </c>
      <c r="B151" s="164"/>
      <c r="C151" s="164" t="s">
        <v>14</v>
      </c>
      <c r="D151" s="39">
        <v>2660</v>
      </c>
      <c r="E151" s="39">
        <v>36</v>
      </c>
      <c r="F151" s="39">
        <v>16710</v>
      </c>
      <c r="G151" s="39" t="s">
        <v>1670</v>
      </c>
      <c r="H151" s="39">
        <v>1</v>
      </c>
      <c r="I151" s="39">
        <v>11</v>
      </c>
      <c r="J151" s="39">
        <v>1</v>
      </c>
      <c r="K151" s="39">
        <v>78</v>
      </c>
      <c r="L151" s="130">
        <f t="shared" si="14"/>
        <v>4578</v>
      </c>
      <c r="M151" s="39">
        <v>100</v>
      </c>
      <c r="N151" s="39">
        <f t="shared" si="15"/>
        <v>457800</v>
      </c>
      <c r="O151" s="39">
        <v>1</v>
      </c>
      <c r="P151" s="39"/>
      <c r="Q151" s="39"/>
      <c r="R151" s="39"/>
      <c r="S151" s="39"/>
      <c r="T151" s="39"/>
      <c r="U151" s="39"/>
      <c r="V151" s="39">
        <f t="shared" si="16"/>
        <v>0</v>
      </c>
      <c r="W151" s="39"/>
      <c r="X151" s="164">
        <f t="shared" si="12"/>
        <v>0</v>
      </c>
      <c r="Y151" s="39">
        <f t="shared" si="13"/>
        <v>0</v>
      </c>
      <c r="Z151" s="39">
        <f t="shared" si="17"/>
        <v>457800</v>
      </c>
      <c r="AA151" s="39">
        <v>0</v>
      </c>
      <c r="AB151" s="39">
        <v>50</v>
      </c>
      <c r="AC151" s="39">
        <v>0</v>
      </c>
      <c r="AD151" s="170">
        <f t="shared" si="18"/>
        <v>0</v>
      </c>
      <c r="AE151" s="3"/>
    </row>
    <row r="152" spans="1:31" ht="18.75" x14ac:dyDescent="0.2">
      <c r="A152" s="39">
        <v>143</v>
      </c>
      <c r="B152" s="164" t="s">
        <v>1671</v>
      </c>
      <c r="C152" s="164" t="s">
        <v>14</v>
      </c>
      <c r="D152" s="39">
        <v>657</v>
      </c>
      <c r="E152" s="39">
        <v>104</v>
      </c>
      <c r="F152" s="39">
        <v>7140</v>
      </c>
      <c r="G152" s="39" t="s">
        <v>1672</v>
      </c>
      <c r="H152" s="39">
        <v>2</v>
      </c>
      <c r="I152" s="39"/>
      <c r="J152" s="39"/>
      <c r="K152" s="39">
        <v>71</v>
      </c>
      <c r="L152" s="130">
        <f t="shared" si="14"/>
        <v>71</v>
      </c>
      <c r="M152" s="39">
        <v>75</v>
      </c>
      <c r="N152" s="39">
        <f t="shared" si="15"/>
        <v>5325</v>
      </c>
      <c r="O152" s="39">
        <v>1</v>
      </c>
      <c r="P152" s="39"/>
      <c r="Q152" s="39"/>
      <c r="R152" s="39"/>
      <c r="S152" s="39"/>
      <c r="T152" s="39"/>
      <c r="U152" s="39"/>
      <c r="V152" s="39">
        <f t="shared" si="16"/>
        <v>0</v>
      </c>
      <c r="W152" s="39"/>
      <c r="X152" s="164">
        <f t="shared" si="12"/>
        <v>0</v>
      </c>
      <c r="Y152" s="39">
        <f t="shared" si="13"/>
        <v>0</v>
      </c>
      <c r="Z152" s="39">
        <f t="shared" si="17"/>
        <v>5325</v>
      </c>
      <c r="AA152" s="39">
        <v>0</v>
      </c>
      <c r="AB152" s="39">
        <v>50</v>
      </c>
      <c r="AC152" s="39">
        <v>0</v>
      </c>
      <c r="AD152" s="170">
        <f t="shared" si="18"/>
        <v>0</v>
      </c>
      <c r="AE152" s="3"/>
    </row>
    <row r="153" spans="1:31" ht="18.75" x14ac:dyDescent="0.2">
      <c r="A153" s="164">
        <v>144</v>
      </c>
      <c r="B153" s="164"/>
      <c r="C153" s="164" t="s">
        <v>14</v>
      </c>
      <c r="D153" s="39">
        <v>5574</v>
      </c>
      <c r="E153" s="39">
        <v>302</v>
      </c>
      <c r="F153" s="39">
        <v>58912</v>
      </c>
      <c r="G153" s="39" t="s">
        <v>1672</v>
      </c>
      <c r="H153" s="39">
        <v>1</v>
      </c>
      <c r="I153" s="39"/>
      <c r="J153" s="39"/>
      <c r="K153" s="39">
        <v>63</v>
      </c>
      <c r="L153" s="130">
        <f t="shared" si="14"/>
        <v>63</v>
      </c>
      <c r="M153" s="39">
        <v>75</v>
      </c>
      <c r="N153" s="39">
        <f t="shared" si="15"/>
        <v>4725</v>
      </c>
      <c r="O153" s="39">
        <v>1</v>
      </c>
      <c r="P153" s="39"/>
      <c r="Q153" s="39"/>
      <c r="R153" s="39"/>
      <c r="S153" s="39"/>
      <c r="T153" s="39"/>
      <c r="U153" s="39"/>
      <c r="V153" s="39">
        <f t="shared" si="16"/>
        <v>0</v>
      </c>
      <c r="W153" s="39"/>
      <c r="X153" s="164">
        <f t="shared" si="12"/>
        <v>0</v>
      </c>
      <c r="Y153" s="39">
        <f t="shared" si="13"/>
        <v>0</v>
      </c>
      <c r="Z153" s="39">
        <f t="shared" si="17"/>
        <v>4725</v>
      </c>
      <c r="AA153" s="39">
        <v>0</v>
      </c>
      <c r="AB153" s="39">
        <v>50</v>
      </c>
      <c r="AC153" s="39">
        <v>0</v>
      </c>
      <c r="AD153" s="170">
        <f t="shared" si="18"/>
        <v>0</v>
      </c>
      <c r="AE153" s="3"/>
    </row>
    <row r="154" spans="1:31" ht="18.75" x14ac:dyDescent="0.2">
      <c r="A154" s="39">
        <v>145</v>
      </c>
      <c r="B154" s="164"/>
      <c r="C154" s="164" t="s">
        <v>14</v>
      </c>
      <c r="D154" s="39">
        <v>4477</v>
      </c>
      <c r="E154" s="39">
        <v>265</v>
      </c>
      <c r="F154" s="39">
        <v>44720</v>
      </c>
      <c r="G154" s="39" t="s">
        <v>1672</v>
      </c>
      <c r="H154" s="39">
        <v>1</v>
      </c>
      <c r="I154" s="39">
        <v>6</v>
      </c>
      <c r="J154" s="39"/>
      <c r="K154" s="39">
        <v>66</v>
      </c>
      <c r="L154" s="130">
        <f t="shared" si="14"/>
        <v>2466</v>
      </c>
      <c r="M154" s="39">
        <v>100</v>
      </c>
      <c r="N154" s="39">
        <f t="shared" si="15"/>
        <v>246600</v>
      </c>
      <c r="O154" s="39">
        <v>1</v>
      </c>
      <c r="P154" s="39"/>
      <c r="Q154" s="39"/>
      <c r="R154" s="39"/>
      <c r="S154" s="39"/>
      <c r="T154" s="39"/>
      <c r="U154" s="39"/>
      <c r="V154" s="39">
        <f t="shared" si="16"/>
        <v>0</v>
      </c>
      <c r="W154" s="39"/>
      <c r="X154" s="164">
        <f t="shared" si="12"/>
        <v>0</v>
      </c>
      <c r="Y154" s="39">
        <f t="shared" si="13"/>
        <v>0</v>
      </c>
      <c r="Z154" s="39">
        <f t="shared" si="17"/>
        <v>246600</v>
      </c>
      <c r="AA154" s="39">
        <v>0</v>
      </c>
      <c r="AB154" s="39">
        <v>50</v>
      </c>
      <c r="AC154" s="39">
        <v>0</v>
      </c>
      <c r="AD154" s="170">
        <f t="shared" si="18"/>
        <v>0</v>
      </c>
      <c r="AE154" s="3"/>
    </row>
    <row r="155" spans="1:31" ht="18.75" x14ac:dyDescent="0.2">
      <c r="A155" s="164">
        <v>146</v>
      </c>
      <c r="B155" s="164"/>
      <c r="C155" s="164" t="s">
        <v>14</v>
      </c>
      <c r="D155" s="39">
        <v>5984</v>
      </c>
      <c r="E155" s="39">
        <v>308</v>
      </c>
      <c r="F155" s="39">
        <v>61351</v>
      </c>
      <c r="G155" s="39" t="s">
        <v>1672</v>
      </c>
      <c r="H155" s="39">
        <v>1</v>
      </c>
      <c r="I155" s="39"/>
      <c r="J155" s="39"/>
      <c r="K155" s="39">
        <v>84</v>
      </c>
      <c r="L155" s="130">
        <f t="shared" si="14"/>
        <v>84</v>
      </c>
      <c r="M155" s="39">
        <v>130</v>
      </c>
      <c r="N155" s="39">
        <f t="shared" si="15"/>
        <v>10920</v>
      </c>
      <c r="O155" s="39">
        <v>1</v>
      </c>
      <c r="P155" s="39"/>
      <c r="Q155" s="39"/>
      <c r="R155" s="39"/>
      <c r="S155" s="39"/>
      <c r="T155" s="39"/>
      <c r="U155" s="39"/>
      <c r="V155" s="39">
        <f t="shared" si="16"/>
        <v>0</v>
      </c>
      <c r="W155" s="39"/>
      <c r="X155" s="164">
        <f t="shared" si="12"/>
        <v>0</v>
      </c>
      <c r="Y155" s="39">
        <f t="shared" si="13"/>
        <v>0</v>
      </c>
      <c r="Z155" s="39">
        <f t="shared" si="17"/>
        <v>10920</v>
      </c>
      <c r="AA155" s="39">
        <v>0</v>
      </c>
      <c r="AB155" s="39">
        <v>50</v>
      </c>
      <c r="AC155" s="39">
        <v>0</v>
      </c>
      <c r="AD155" s="170">
        <f t="shared" si="18"/>
        <v>0</v>
      </c>
      <c r="AE155" s="3"/>
    </row>
    <row r="156" spans="1:31" ht="18.75" x14ac:dyDescent="0.2">
      <c r="A156" s="39">
        <v>147</v>
      </c>
      <c r="B156" s="164"/>
      <c r="C156" s="164" t="s">
        <v>14</v>
      </c>
      <c r="D156" s="39">
        <v>655</v>
      </c>
      <c r="E156" s="39">
        <v>102</v>
      </c>
      <c r="F156" s="39">
        <v>7138</v>
      </c>
      <c r="G156" s="39" t="s">
        <v>1672</v>
      </c>
      <c r="H156" s="39">
        <v>1</v>
      </c>
      <c r="I156" s="39"/>
      <c r="J156" s="39"/>
      <c r="K156" s="39">
        <v>85</v>
      </c>
      <c r="L156" s="130">
        <f t="shared" si="14"/>
        <v>85</v>
      </c>
      <c r="M156" s="39">
        <v>430</v>
      </c>
      <c r="N156" s="39">
        <f t="shared" si="15"/>
        <v>36550</v>
      </c>
      <c r="O156" s="39">
        <v>1</v>
      </c>
      <c r="P156" s="39"/>
      <c r="Q156" s="39"/>
      <c r="R156" s="39"/>
      <c r="S156" s="39"/>
      <c r="T156" s="39"/>
      <c r="U156" s="39"/>
      <c r="V156" s="39">
        <f t="shared" si="16"/>
        <v>0</v>
      </c>
      <c r="W156" s="39"/>
      <c r="X156" s="164">
        <f t="shared" si="12"/>
        <v>0</v>
      </c>
      <c r="Y156" s="39">
        <f t="shared" si="13"/>
        <v>0</v>
      </c>
      <c r="Z156" s="39">
        <f t="shared" si="17"/>
        <v>36550</v>
      </c>
      <c r="AA156" s="39">
        <v>0</v>
      </c>
      <c r="AB156" s="39">
        <v>50</v>
      </c>
      <c r="AC156" s="39">
        <v>0</v>
      </c>
      <c r="AD156" s="170">
        <f t="shared" si="18"/>
        <v>0</v>
      </c>
      <c r="AE156" s="3"/>
    </row>
    <row r="157" spans="1:31" ht="18.75" x14ac:dyDescent="0.2">
      <c r="A157" s="164">
        <v>148</v>
      </c>
      <c r="B157" s="164" t="s">
        <v>1673</v>
      </c>
      <c r="C157" s="164" t="s">
        <v>14</v>
      </c>
      <c r="D157" s="39">
        <v>4901</v>
      </c>
      <c r="E157" s="39">
        <v>286</v>
      </c>
      <c r="F157" s="39">
        <v>51720</v>
      </c>
      <c r="G157" s="39" t="s">
        <v>1674</v>
      </c>
      <c r="H157" s="39">
        <v>2</v>
      </c>
      <c r="I157" s="39">
        <v>1</v>
      </c>
      <c r="J157" s="39">
        <v>2</v>
      </c>
      <c r="K157" s="39">
        <v>32</v>
      </c>
      <c r="L157" s="130">
        <f t="shared" si="14"/>
        <v>632</v>
      </c>
      <c r="M157" s="39">
        <v>340</v>
      </c>
      <c r="N157" s="39">
        <f t="shared" si="15"/>
        <v>214880</v>
      </c>
      <c r="O157" s="39">
        <v>2</v>
      </c>
      <c r="P157" s="39"/>
      <c r="Q157" s="39"/>
      <c r="R157" s="39"/>
      <c r="S157" s="39"/>
      <c r="T157" s="39"/>
      <c r="U157" s="39"/>
      <c r="V157" s="39">
        <f t="shared" si="16"/>
        <v>0</v>
      </c>
      <c r="W157" s="39"/>
      <c r="X157" s="164">
        <f t="shared" si="12"/>
        <v>0</v>
      </c>
      <c r="Y157" s="39">
        <f t="shared" si="13"/>
        <v>0</v>
      </c>
      <c r="Z157" s="39">
        <f t="shared" si="17"/>
        <v>214880</v>
      </c>
      <c r="AA157" s="39">
        <v>0</v>
      </c>
      <c r="AB157" s="39">
        <v>50</v>
      </c>
      <c r="AC157" s="39">
        <v>0</v>
      </c>
      <c r="AD157" s="170">
        <f t="shared" si="18"/>
        <v>0</v>
      </c>
      <c r="AE157" s="3"/>
    </row>
    <row r="158" spans="1:31" ht="18.75" x14ac:dyDescent="0.2">
      <c r="A158" s="39">
        <v>149</v>
      </c>
      <c r="B158" s="164"/>
      <c r="C158" s="164" t="s">
        <v>1675</v>
      </c>
      <c r="D158" s="39"/>
      <c r="E158" s="39">
        <v>59</v>
      </c>
      <c r="F158" s="39">
        <v>3150</v>
      </c>
      <c r="G158" s="39" t="s">
        <v>1674</v>
      </c>
      <c r="H158" s="39">
        <v>1</v>
      </c>
      <c r="I158" s="39">
        <v>12</v>
      </c>
      <c r="J158" s="39"/>
      <c r="K158" s="39"/>
      <c r="L158" s="130">
        <f t="shared" si="14"/>
        <v>4800</v>
      </c>
      <c r="M158" s="39">
        <v>75</v>
      </c>
      <c r="N158" s="39">
        <f t="shared" si="15"/>
        <v>360000</v>
      </c>
      <c r="O158" s="39">
        <v>1</v>
      </c>
      <c r="P158" s="39"/>
      <c r="Q158" s="39"/>
      <c r="R158" s="39"/>
      <c r="S158" s="39"/>
      <c r="T158" s="39"/>
      <c r="U158" s="39"/>
      <c r="V158" s="39">
        <f t="shared" si="16"/>
        <v>0</v>
      </c>
      <c r="W158" s="39"/>
      <c r="X158" s="164">
        <f t="shared" si="12"/>
        <v>0</v>
      </c>
      <c r="Y158" s="39">
        <f t="shared" si="13"/>
        <v>0</v>
      </c>
      <c r="Z158" s="39">
        <f t="shared" si="17"/>
        <v>360000</v>
      </c>
      <c r="AA158" s="39">
        <v>0</v>
      </c>
      <c r="AB158" s="39">
        <v>0</v>
      </c>
      <c r="AC158" s="39">
        <v>360000</v>
      </c>
      <c r="AD158" s="170">
        <v>0.01</v>
      </c>
      <c r="AE158" s="3"/>
    </row>
    <row r="159" spans="1:31" ht="18.75" x14ac:dyDescent="0.2">
      <c r="A159" s="164">
        <v>150</v>
      </c>
      <c r="B159" s="164" t="s">
        <v>1676</v>
      </c>
      <c r="C159" s="164" t="s">
        <v>14</v>
      </c>
      <c r="D159" s="39">
        <v>3648</v>
      </c>
      <c r="E159" s="39">
        <v>234</v>
      </c>
      <c r="F159" s="39">
        <v>30295</v>
      </c>
      <c r="G159" s="39" t="s">
        <v>1677</v>
      </c>
      <c r="H159" s="39">
        <v>2</v>
      </c>
      <c r="I159" s="39"/>
      <c r="J159" s="39">
        <v>2</v>
      </c>
      <c r="K159" s="39">
        <v>44</v>
      </c>
      <c r="L159" s="130">
        <f t="shared" si="14"/>
        <v>244</v>
      </c>
      <c r="M159" s="39">
        <v>430</v>
      </c>
      <c r="N159" s="39">
        <f t="shared" si="15"/>
        <v>104920</v>
      </c>
      <c r="O159" s="39">
        <v>2</v>
      </c>
      <c r="P159" s="39" t="s">
        <v>27</v>
      </c>
      <c r="Q159" s="39" t="s">
        <v>16</v>
      </c>
      <c r="R159" s="39">
        <v>2</v>
      </c>
      <c r="S159" s="39">
        <v>226</v>
      </c>
      <c r="T159" s="39"/>
      <c r="U159" s="39">
        <v>6400</v>
      </c>
      <c r="V159" s="39">
        <f t="shared" si="16"/>
        <v>1446400</v>
      </c>
      <c r="W159" s="39">
        <v>21</v>
      </c>
      <c r="X159" s="164">
        <f t="shared" si="12"/>
        <v>1157120</v>
      </c>
      <c r="Y159" s="39">
        <f t="shared" si="13"/>
        <v>289280</v>
      </c>
      <c r="Z159" s="39">
        <f t="shared" si="17"/>
        <v>394200</v>
      </c>
      <c r="AA159" s="39">
        <v>0</v>
      </c>
      <c r="AB159" s="39">
        <v>50</v>
      </c>
      <c r="AC159" s="39">
        <v>0</v>
      </c>
      <c r="AD159" s="170">
        <f t="shared" si="18"/>
        <v>0</v>
      </c>
      <c r="AE159" s="3"/>
    </row>
    <row r="160" spans="1:31" ht="18.75" x14ac:dyDescent="0.2">
      <c r="A160" s="39">
        <v>151</v>
      </c>
      <c r="B160" s="164"/>
      <c r="C160" s="164" t="s">
        <v>14</v>
      </c>
      <c r="D160" s="39">
        <v>4214</v>
      </c>
      <c r="E160" s="39">
        <v>278</v>
      </c>
      <c r="F160" s="39">
        <v>39641</v>
      </c>
      <c r="G160" s="39" t="s">
        <v>1677</v>
      </c>
      <c r="H160" s="39">
        <v>1</v>
      </c>
      <c r="I160" s="39">
        <v>5</v>
      </c>
      <c r="J160" s="39"/>
      <c r="K160" s="39"/>
      <c r="L160" s="130">
        <f t="shared" si="14"/>
        <v>2000</v>
      </c>
      <c r="M160" s="39">
        <v>75</v>
      </c>
      <c r="N160" s="39">
        <f t="shared" si="15"/>
        <v>150000</v>
      </c>
      <c r="O160" s="39">
        <v>1</v>
      </c>
      <c r="P160" s="39"/>
      <c r="Q160" s="39"/>
      <c r="R160" s="39"/>
      <c r="S160" s="39"/>
      <c r="T160" s="39"/>
      <c r="U160" s="39"/>
      <c r="V160" s="39">
        <f t="shared" si="16"/>
        <v>0</v>
      </c>
      <c r="W160" s="39"/>
      <c r="X160" s="164">
        <f t="shared" si="12"/>
        <v>0</v>
      </c>
      <c r="Y160" s="39">
        <f t="shared" si="13"/>
        <v>0</v>
      </c>
      <c r="Z160" s="39">
        <f t="shared" si="17"/>
        <v>150000</v>
      </c>
      <c r="AA160" s="39">
        <v>0</v>
      </c>
      <c r="AB160" s="39">
        <v>50</v>
      </c>
      <c r="AC160" s="39">
        <v>0</v>
      </c>
      <c r="AD160" s="170">
        <f t="shared" si="18"/>
        <v>0</v>
      </c>
      <c r="AE160" s="3"/>
    </row>
    <row r="161" spans="1:31" ht="18.75" x14ac:dyDescent="0.2">
      <c r="A161" s="164">
        <v>152</v>
      </c>
      <c r="B161" s="164"/>
      <c r="C161" s="164" t="s">
        <v>14</v>
      </c>
      <c r="D161" s="39">
        <v>2587</v>
      </c>
      <c r="E161" s="39">
        <v>12</v>
      </c>
      <c r="F161" s="39">
        <v>16533</v>
      </c>
      <c r="G161" s="39" t="s">
        <v>1677</v>
      </c>
      <c r="H161" s="39">
        <v>1</v>
      </c>
      <c r="I161" s="39">
        <v>9</v>
      </c>
      <c r="J161" s="39">
        <v>2</v>
      </c>
      <c r="K161" s="39">
        <v>45</v>
      </c>
      <c r="L161" s="130">
        <f t="shared" si="14"/>
        <v>3845</v>
      </c>
      <c r="M161" s="39">
        <v>75</v>
      </c>
      <c r="N161" s="39">
        <f t="shared" si="15"/>
        <v>288375</v>
      </c>
      <c r="O161" s="39">
        <v>1</v>
      </c>
      <c r="P161" s="39"/>
      <c r="Q161" s="39"/>
      <c r="R161" s="39"/>
      <c r="S161" s="39"/>
      <c r="T161" s="39"/>
      <c r="U161" s="39"/>
      <c r="V161" s="39">
        <f t="shared" si="16"/>
        <v>0</v>
      </c>
      <c r="W161" s="39"/>
      <c r="X161" s="164">
        <f t="shared" si="12"/>
        <v>0</v>
      </c>
      <c r="Y161" s="39">
        <f t="shared" si="13"/>
        <v>0</v>
      </c>
      <c r="Z161" s="39">
        <f t="shared" si="17"/>
        <v>288375</v>
      </c>
      <c r="AA161" s="39">
        <v>0</v>
      </c>
      <c r="AB161" s="39">
        <v>50</v>
      </c>
      <c r="AC161" s="39">
        <v>0</v>
      </c>
      <c r="AD161" s="170">
        <f t="shared" si="18"/>
        <v>0</v>
      </c>
      <c r="AE161" s="3"/>
    </row>
    <row r="162" spans="1:31" ht="18.75" x14ac:dyDescent="0.2">
      <c r="A162" s="39">
        <v>153</v>
      </c>
      <c r="B162" s="164" t="s">
        <v>1678</v>
      </c>
      <c r="C162" s="164" t="s">
        <v>14</v>
      </c>
      <c r="D162" s="39">
        <v>4926</v>
      </c>
      <c r="E162" s="39">
        <v>45</v>
      </c>
      <c r="F162" s="39">
        <v>52077</v>
      </c>
      <c r="G162" s="39" t="s">
        <v>1679</v>
      </c>
      <c r="H162" s="39">
        <v>1</v>
      </c>
      <c r="I162" s="39"/>
      <c r="J162" s="39"/>
      <c r="K162" s="39">
        <v>35</v>
      </c>
      <c r="L162" s="130">
        <f t="shared" si="14"/>
        <v>35</v>
      </c>
      <c r="M162" s="39">
        <v>430</v>
      </c>
      <c r="N162" s="39">
        <f t="shared" si="15"/>
        <v>15050</v>
      </c>
      <c r="O162" s="39">
        <v>1</v>
      </c>
      <c r="P162" s="39"/>
      <c r="Q162" s="39"/>
      <c r="R162" s="39"/>
      <c r="S162" s="39"/>
      <c r="T162" s="39"/>
      <c r="U162" s="39"/>
      <c r="V162" s="39">
        <f t="shared" si="16"/>
        <v>0</v>
      </c>
      <c r="W162" s="39"/>
      <c r="X162" s="164">
        <f t="shared" si="12"/>
        <v>0</v>
      </c>
      <c r="Y162" s="39">
        <f t="shared" si="13"/>
        <v>0</v>
      </c>
      <c r="Z162" s="39">
        <f t="shared" si="17"/>
        <v>15050</v>
      </c>
      <c r="AA162" s="39">
        <v>0</v>
      </c>
      <c r="AB162" s="39">
        <v>50</v>
      </c>
      <c r="AC162" s="39">
        <v>0</v>
      </c>
      <c r="AD162" s="170">
        <f t="shared" si="18"/>
        <v>0</v>
      </c>
      <c r="AE162" s="3"/>
    </row>
    <row r="163" spans="1:31" ht="18.75" x14ac:dyDescent="0.2">
      <c r="A163" s="164">
        <v>154</v>
      </c>
      <c r="B163" s="164" t="s">
        <v>1680</v>
      </c>
      <c r="C163" s="164" t="s">
        <v>14</v>
      </c>
      <c r="D163" s="39">
        <v>4799</v>
      </c>
      <c r="E163" s="39">
        <v>35</v>
      </c>
      <c r="F163" s="39">
        <v>50262</v>
      </c>
      <c r="G163" s="39" t="s">
        <v>1679</v>
      </c>
      <c r="H163" s="39">
        <v>2</v>
      </c>
      <c r="I163" s="39"/>
      <c r="J163" s="39">
        <v>1</v>
      </c>
      <c r="K163" s="39">
        <v>9</v>
      </c>
      <c r="L163" s="130">
        <f t="shared" si="14"/>
        <v>109</v>
      </c>
      <c r="M163" s="39">
        <v>430</v>
      </c>
      <c r="N163" s="39">
        <f t="shared" si="15"/>
        <v>46870</v>
      </c>
      <c r="O163" s="39">
        <v>2</v>
      </c>
      <c r="P163" s="39" t="s">
        <v>27</v>
      </c>
      <c r="Q163" s="39" t="s">
        <v>16</v>
      </c>
      <c r="R163" s="39">
        <v>2</v>
      </c>
      <c r="S163" s="39">
        <v>156</v>
      </c>
      <c r="T163" s="39"/>
      <c r="U163" s="39">
        <v>6400</v>
      </c>
      <c r="V163" s="39">
        <f t="shared" si="16"/>
        <v>998400</v>
      </c>
      <c r="W163" s="39">
        <v>21</v>
      </c>
      <c r="X163" s="164">
        <f t="shared" si="12"/>
        <v>798720</v>
      </c>
      <c r="Y163" s="39">
        <f t="shared" si="13"/>
        <v>199680</v>
      </c>
      <c r="Z163" s="39">
        <f t="shared" si="17"/>
        <v>246550</v>
      </c>
      <c r="AA163" s="39">
        <v>0</v>
      </c>
      <c r="AB163" s="39">
        <v>50</v>
      </c>
      <c r="AC163" s="39">
        <v>0</v>
      </c>
      <c r="AD163" s="170">
        <f t="shared" si="18"/>
        <v>0</v>
      </c>
      <c r="AE163" s="3"/>
    </row>
    <row r="164" spans="1:31" ht="18.75" x14ac:dyDescent="0.2">
      <c r="A164" s="39">
        <v>155</v>
      </c>
      <c r="B164" s="164"/>
      <c r="C164" s="164" t="s">
        <v>14</v>
      </c>
      <c r="D164" s="39">
        <v>4805</v>
      </c>
      <c r="E164" s="39">
        <v>41</v>
      </c>
      <c r="F164" s="39">
        <v>50268</v>
      </c>
      <c r="G164" s="39" t="s">
        <v>1679</v>
      </c>
      <c r="H164" s="39">
        <v>1</v>
      </c>
      <c r="I164" s="39"/>
      <c r="J164" s="39"/>
      <c r="K164" s="39">
        <v>28</v>
      </c>
      <c r="L164" s="130">
        <f t="shared" si="14"/>
        <v>28</v>
      </c>
      <c r="M164" s="39">
        <v>430</v>
      </c>
      <c r="N164" s="39">
        <f t="shared" si="15"/>
        <v>12040</v>
      </c>
      <c r="O164" s="39">
        <v>1</v>
      </c>
      <c r="P164" s="39"/>
      <c r="Q164" s="39"/>
      <c r="R164" s="39"/>
      <c r="S164" s="39"/>
      <c r="T164" s="39"/>
      <c r="U164" s="39"/>
      <c r="V164" s="39">
        <f t="shared" si="16"/>
        <v>0</v>
      </c>
      <c r="W164" s="39"/>
      <c r="X164" s="164">
        <f t="shared" si="12"/>
        <v>0</v>
      </c>
      <c r="Y164" s="39">
        <f t="shared" si="13"/>
        <v>0</v>
      </c>
      <c r="Z164" s="39">
        <f t="shared" si="17"/>
        <v>12040</v>
      </c>
      <c r="AA164" s="39">
        <v>0</v>
      </c>
      <c r="AB164" s="39">
        <v>50</v>
      </c>
      <c r="AC164" s="39">
        <v>0</v>
      </c>
      <c r="AD164" s="170">
        <f t="shared" si="18"/>
        <v>0</v>
      </c>
      <c r="AE164" s="3"/>
    </row>
    <row r="165" spans="1:31" ht="18.75" x14ac:dyDescent="0.2">
      <c r="A165" s="164">
        <v>156</v>
      </c>
      <c r="B165" s="164" t="s">
        <v>1681</v>
      </c>
      <c r="C165" s="164" t="s">
        <v>14</v>
      </c>
      <c r="D165" s="39">
        <v>4804</v>
      </c>
      <c r="E165" s="39">
        <v>40</v>
      </c>
      <c r="F165" s="39">
        <v>50267</v>
      </c>
      <c r="G165" s="39" t="s">
        <v>1682</v>
      </c>
      <c r="H165" s="39">
        <v>2</v>
      </c>
      <c r="I165" s="39"/>
      <c r="J165" s="39">
        <v>1</v>
      </c>
      <c r="K165" s="39">
        <v>36</v>
      </c>
      <c r="L165" s="130">
        <f t="shared" si="14"/>
        <v>136</v>
      </c>
      <c r="M165" s="39">
        <v>75</v>
      </c>
      <c r="N165" s="39">
        <f t="shared" si="15"/>
        <v>10200</v>
      </c>
      <c r="O165" s="39">
        <v>2</v>
      </c>
      <c r="P165" s="39" t="s">
        <v>27</v>
      </c>
      <c r="Q165" s="39" t="s">
        <v>16</v>
      </c>
      <c r="R165" s="39">
        <v>2</v>
      </c>
      <c r="S165" s="39">
        <v>138</v>
      </c>
      <c r="T165" s="39"/>
      <c r="U165" s="39">
        <v>6400</v>
      </c>
      <c r="V165" s="39">
        <f t="shared" si="16"/>
        <v>883200</v>
      </c>
      <c r="W165" s="39">
        <v>21</v>
      </c>
      <c r="X165" s="164">
        <f t="shared" si="12"/>
        <v>706560</v>
      </c>
      <c r="Y165" s="39">
        <f t="shared" si="13"/>
        <v>176640</v>
      </c>
      <c r="Z165" s="39">
        <f t="shared" si="17"/>
        <v>186840</v>
      </c>
      <c r="AA165" s="39">
        <v>0</v>
      </c>
      <c r="AB165" s="39">
        <v>50</v>
      </c>
      <c r="AC165" s="39">
        <v>0</v>
      </c>
      <c r="AD165" s="170">
        <f t="shared" si="18"/>
        <v>0</v>
      </c>
      <c r="AE165" s="3"/>
    </row>
    <row r="166" spans="1:31" ht="18.75" x14ac:dyDescent="0.2">
      <c r="A166" s="39">
        <v>157</v>
      </c>
      <c r="B166" s="164"/>
      <c r="C166" s="164" t="s">
        <v>14</v>
      </c>
      <c r="D166" s="39">
        <v>5982</v>
      </c>
      <c r="E166" s="39">
        <v>269</v>
      </c>
      <c r="F166" s="39">
        <v>61317</v>
      </c>
      <c r="G166" s="39" t="s">
        <v>1682</v>
      </c>
      <c r="H166" s="39">
        <v>1</v>
      </c>
      <c r="I166" s="39"/>
      <c r="J166" s="39">
        <v>1</v>
      </c>
      <c r="K166" s="39">
        <v>64</v>
      </c>
      <c r="L166" s="130">
        <f t="shared" si="14"/>
        <v>164</v>
      </c>
      <c r="M166" s="39">
        <v>75</v>
      </c>
      <c r="N166" s="39">
        <f t="shared" si="15"/>
        <v>12300</v>
      </c>
      <c r="O166" s="39">
        <v>1</v>
      </c>
      <c r="P166" s="39"/>
      <c r="Q166" s="39"/>
      <c r="R166" s="39"/>
      <c r="S166" s="39"/>
      <c r="T166" s="39"/>
      <c r="U166" s="39"/>
      <c r="V166" s="39">
        <f t="shared" si="16"/>
        <v>0</v>
      </c>
      <c r="W166" s="39"/>
      <c r="X166" s="164">
        <f t="shared" si="12"/>
        <v>0</v>
      </c>
      <c r="Y166" s="39">
        <f t="shared" si="13"/>
        <v>0</v>
      </c>
      <c r="Z166" s="39">
        <f t="shared" si="17"/>
        <v>12300</v>
      </c>
      <c r="AA166" s="39">
        <v>0</v>
      </c>
      <c r="AB166" s="39">
        <v>50</v>
      </c>
      <c r="AC166" s="39">
        <v>0</v>
      </c>
      <c r="AD166" s="170">
        <f t="shared" si="18"/>
        <v>0</v>
      </c>
      <c r="AE166" s="3"/>
    </row>
    <row r="167" spans="1:31" ht="18.75" x14ac:dyDescent="0.2">
      <c r="A167" s="164">
        <v>158</v>
      </c>
      <c r="B167" s="164"/>
      <c r="C167" s="164" t="s">
        <v>14</v>
      </c>
      <c r="D167" s="39">
        <v>748</v>
      </c>
      <c r="E167" s="39">
        <v>84</v>
      </c>
      <c r="F167" s="39">
        <v>7234</v>
      </c>
      <c r="G167" s="39" t="s">
        <v>1682</v>
      </c>
      <c r="H167" s="39">
        <v>1</v>
      </c>
      <c r="I167" s="39"/>
      <c r="J167" s="39">
        <v>3</v>
      </c>
      <c r="K167" s="39">
        <v>38</v>
      </c>
      <c r="L167" s="130">
        <f t="shared" si="14"/>
        <v>338</v>
      </c>
      <c r="M167" s="39">
        <v>430</v>
      </c>
      <c r="N167" s="39">
        <f t="shared" si="15"/>
        <v>145340</v>
      </c>
      <c r="O167" s="39">
        <v>1</v>
      </c>
      <c r="P167" s="39"/>
      <c r="Q167" s="39"/>
      <c r="R167" s="39"/>
      <c r="S167" s="39"/>
      <c r="T167" s="39"/>
      <c r="U167" s="39"/>
      <c r="V167" s="39">
        <f t="shared" si="16"/>
        <v>0</v>
      </c>
      <c r="W167" s="39"/>
      <c r="X167" s="164">
        <f t="shared" si="12"/>
        <v>0</v>
      </c>
      <c r="Y167" s="39">
        <f t="shared" si="13"/>
        <v>0</v>
      </c>
      <c r="Z167" s="39">
        <f t="shared" si="17"/>
        <v>145340</v>
      </c>
      <c r="AA167" s="39">
        <v>0</v>
      </c>
      <c r="AB167" s="39">
        <v>50</v>
      </c>
      <c r="AC167" s="39">
        <v>0</v>
      </c>
      <c r="AD167" s="170">
        <f t="shared" si="18"/>
        <v>0</v>
      </c>
      <c r="AE167" s="3"/>
    </row>
    <row r="168" spans="1:31" ht="18.75" x14ac:dyDescent="0.2">
      <c r="A168" s="39">
        <v>159</v>
      </c>
      <c r="B168" s="164" t="s">
        <v>1683</v>
      </c>
      <c r="C168" s="164" t="s">
        <v>14</v>
      </c>
      <c r="D168" s="39">
        <v>717</v>
      </c>
      <c r="E168" s="39">
        <v>51</v>
      </c>
      <c r="F168" s="39">
        <v>7201</v>
      </c>
      <c r="G168" s="39" t="s">
        <v>1684</v>
      </c>
      <c r="H168" s="39">
        <v>2</v>
      </c>
      <c r="I168" s="39"/>
      <c r="J168" s="39">
        <v>1</v>
      </c>
      <c r="K168" s="39">
        <v>39</v>
      </c>
      <c r="L168" s="130">
        <f t="shared" si="14"/>
        <v>139</v>
      </c>
      <c r="M168" s="39">
        <v>430</v>
      </c>
      <c r="N168" s="39">
        <f t="shared" si="15"/>
        <v>59770</v>
      </c>
      <c r="O168" s="39">
        <v>2</v>
      </c>
      <c r="P168" s="39" t="s">
        <v>27</v>
      </c>
      <c r="Q168" s="39" t="s">
        <v>16</v>
      </c>
      <c r="R168" s="39">
        <v>2</v>
      </c>
      <c r="S168" s="39">
        <v>178</v>
      </c>
      <c r="T168" s="39"/>
      <c r="U168" s="39">
        <v>6400</v>
      </c>
      <c r="V168" s="39">
        <f t="shared" si="16"/>
        <v>1139200</v>
      </c>
      <c r="W168" s="39">
        <v>21</v>
      </c>
      <c r="X168" s="164">
        <f t="shared" si="12"/>
        <v>911360</v>
      </c>
      <c r="Y168" s="39">
        <f t="shared" si="13"/>
        <v>227840</v>
      </c>
      <c r="Z168" s="39">
        <f t="shared" si="17"/>
        <v>287610</v>
      </c>
      <c r="AA168" s="39">
        <v>0</v>
      </c>
      <c r="AB168" s="39">
        <v>50</v>
      </c>
      <c r="AC168" s="39">
        <v>0</v>
      </c>
      <c r="AD168" s="170">
        <f t="shared" si="18"/>
        <v>0</v>
      </c>
      <c r="AE168" s="3"/>
    </row>
    <row r="169" spans="1:31" ht="18.75" x14ac:dyDescent="0.2">
      <c r="A169" s="164">
        <v>160</v>
      </c>
      <c r="B169" s="164"/>
      <c r="C169" s="164" t="s">
        <v>14</v>
      </c>
      <c r="D169" s="39">
        <v>5039</v>
      </c>
      <c r="E169" s="39">
        <v>72</v>
      </c>
      <c r="F169" s="39">
        <v>53476</v>
      </c>
      <c r="G169" s="39" t="s">
        <v>1684</v>
      </c>
      <c r="H169" s="39">
        <v>1</v>
      </c>
      <c r="I169" s="39"/>
      <c r="J169" s="39">
        <v>3</v>
      </c>
      <c r="K169" s="39">
        <v>54</v>
      </c>
      <c r="L169" s="130">
        <f t="shared" si="14"/>
        <v>354</v>
      </c>
      <c r="M169" s="39">
        <v>430</v>
      </c>
      <c r="N169" s="39">
        <f t="shared" si="15"/>
        <v>152220</v>
      </c>
      <c r="O169" s="39">
        <v>1</v>
      </c>
      <c r="P169" s="39"/>
      <c r="Q169" s="39"/>
      <c r="R169" s="39"/>
      <c r="S169" s="39"/>
      <c r="T169" s="39"/>
      <c r="U169" s="39"/>
      <c r="V169" s="39">
        <f t="shared" si="16"/>
        <v>0</v>
      </c>
      <c r="W169" s="39"/>
      <c r="X169" s="164">
        <f t="shared" si="12"/>
        <v>0</v>
      </c>
      <c r="Y169" s="39">
        <f t="shared" si="13"/>
        <v>0</v>
      </c>
      <c r="Z169" s="39">
        <f t="shared" si="17"/>
        <v>152220</v>
      </c>
      <c r="AA169" s="39">
        <v>0</v>
      </c>
      <c r="AB169" s="39">
        <v>50</v>
      </c>
      <c r="AC169" s="39">
        <v>0</v>
      </c>
      <c r="AD169" s="170">
        <f t="shared" si="18"/>
        <v>0</v>
      </c>
      <c r="AE169" s="3"/>
    </row>
    <row r="170" spans="1:31" ht="18.75" x14ac:dyDescent="0.2">
      <c r="A170" s="39">
        <v>161</v>
      </c>
      <c r="B170" s="164"/>
      <c r="C170" s="164" t="s">
        <v>14</v>
      </c>
      <c r="D170" s="39">
        <v>3776</v>
      </c>
      <c r="E170" s="39">
        <v>113</v>
      </c>
      <c r="F170" s="39">
        <v>32997</v>
      </c>
      <c r="G170" s="39" t="s">
        <v>1684</v>
      </c>
      <c r="H170" s="39">
        <v>1</v>
      </c>
      <c r="I170" s="39">
        <v>4</v>
      </c>
      <c r="J170" s="39"/>
      <c r="K170" s="39">
        <v>24</v>
      </c>
      <c r="L170" s="130">
        <f t="shared" si="14"/>
        <v>1624</v>
      </c>
      <c r="M170" s="39">
        <v>75</v>
      </c>
      <c r="N170" s="39">
        <f t="shared" si="15"/>
        <v>121800</v>
      </c>
      <c r="O170" s="39">
        <v>1</v>
      </c>
      <c r="P170" s="39"/>
      <c r="Q170" s="39"/>
      <c r="R170" s="39"/>
      <c r="S170" s="39"/>
      <c r="T170" s="39"/>
      <c r="U170" s="39"/>
      <c r="V170" s="39">
        <f t="shared" si="16"/>
        <v>0</v>
      </c>
      <c r="W170" s="39"/>
      <c r="X170" s="164">
        <f t="shared" si="12"/>
        <v>0</v>
      </c>
      <c r="Y170" s="39">
        <f t="shared" si="13"/>
        <v>0</v>
      </c>
      <c r="Z170" s="39">
        <f t="shared" si="17"/>
        <v>121800</v>
      </c>
      <c r="AA170" s="39">
        <v>0</v>
      </c>
      <c r="AB170" s="39">
        <v>50</v>
      </c>
      <c r="AC170" s="39">
        <v>0</v>
      </c>
      <c r="AD170" s="170">
        <f t="shared" si="18"/>
        <v>0</v>
      </c>
      <c r="AE170" s="3"/>
    </row>
    <row r="171" spans="1:31" ht="18.75" x14ac:dyDescent="0.2">
      <c r="A171" s="164">
        <v>162</v>
      </c>
      <c r="B171" s="164"/>
      <c r="C171" s="164" t="s">
        <v>14</v>
      </c>
      <c r="D171" s="39">
        <v>3629</v>
      </c>
      <c r="E171" s="39">
        <v>91</v>
      </c>
      <c r="F171" s="39">
        <v>29742</v>
      </c>
      <c r="G171" s="39" t="s">
        <v>1684</v>
      </c>
      <c r="H171" s="39">
        <v>1</v>
      </c>
      <c r="I171" s="39">
        <v>10</v>
      </c>
      <c r="J171" s="39">
        <v>2</v>
      </c>
      <c r="K171" s="39">
        <v>31</v>
      </c>
      <c r="L171" s="130">
        <f t="shared" si="14"/>
        <v>4231</v>
      </c>
      <c r="M171" s="39">
        <v>75</v>
      </c>
      <c r="N171" s="39">
        <f t="shared" si="15"/>
        <v>317325</v>
      </c>
      <c r="O171" s="39">
        <v>1</v>
      </c>
      <c r="P171" s="39"/>
      <c r="Q171" s="39"/>
      <c r="R171" s="39"/>
      <c r="S171" s="39"/>
      <c r="T171" s="39"/>
      <c r="U171" s="39"/>
      <c r="V171" s="39">
        <f t="shared" si="16"/>
        <v>0</v>
      </c>
      <c r="W171" s="39"/>
      <c r="X171" s="164">
        <f t="shared" si="12"/>
        <v>0</v>
      </c>
      <c r="Y171" s="39">
        <f t="shared" si="13"/>
        <v>0</v>
      </c>
      <c r="Z171" s="39">
        <f t="shared" si="17"/>
        <v>317325</v>
      </c>
      <c r="AA171" s="39">
        <v>0</v>
      </c>
      <c r="AB171" s="39">
        <v>50</v>
      </c>
      <c r="AC171" s="39">
        <v>0</v>
      </c>
      <c r="AD171" s="170">
        <f t="shared" si="18"/>
        <v>0</v>
      </c>
      <c r="AE171" s="3"/>
    </row>
    <row r="172" spans="1:31" ht="18.75" x14ac:dyDescent="0.2">
      <c r="A172" s="39">
        <v>163</v>
      </c>
      <c r="B172" s="164" t="s">
        <v>1685</v>
      </c>
      <c r="C172" s="164" t="s">
        <v>14</v>
      </c>
      <c r="D172" s="39">
        <v>4798</v>
      </c>
      <c r="E172" s="39">
        <v>34</v>
      </c>
      <c r="F172" s="39">
        <v>50261</v>
      </c>
      <c r="G172" s="39" t="s">
        <v>1686</v>
      </c>
      <c r="H172" s="39">
        <v>2</v>
      </c>
      <c r="I172" s="39"/>
      <c r="J172" s="39"/>
      <c r="K172" s="39">
        <v>76</v>
      </c>
      <c r="L172" s="130">
        <f t="shared" si="14"/>
        <v>76</v>
      </c>
      <c r="M172" s="39">
        <v>450</v>
      </c>
      <c r="N172" s="39">
        <f t="shared" si="15"/>
        <v>34200</v>
      </c>
      <c r="O172" s="39">
        <v>2</v>
      </c>
      <c r="P172" s="39" t="s">
        <v>27</v>
      </c>
      <c r="Q172" s="39" t="s">
        <v>16</v>
      </c>
      <c r="R172" s="39">
        <v>2</v>
      </c>
      <c r="S172" s="39">
        <v>132</v>
      </c>
      <c r="T172" s="39"/>
      <c r="U172" s="39">
        <v>6400</v>
      </c>
      <c r="V172" s="39">
        <f t="shared" si="16"/>
        <v>844800</v>
      </c>
      <c r="W172" s="39">
        <v>21</v>
      </c>
      <c r="X172" s="164">
        <f t="shared" si="12"/>
        <v>675840</v>
      </c>
      <c r="Y172" s="39">
        <f t="shared" si="13"/>
        <v>168960</v>
      </c>
      <c r="Z172" s="39">
        <f t="shared" si="17"/>
        <v>203160</v>
      </c>
      <c r="AA172" s="39">
        <v>0</v>
      </c>
      <c r="AB172" s="39">
        <v>50</v>
      </c>
      <c r="AC172" s="39">
        <v>0</v>
      </c>
      <c r="AD172" s="170">
        <f t="shared" si="18"/>
        <v>0</v>
      </c>
      <c r="AE172" s="3"/>
    </row>
    <row r="173" spans="1:31" ht="18.75" x14ac:dyDescent="0.2">
      <c r="A173" s="164">
        <v>164</v>
      </c>
      <c r="B173" s="164"/>
      <c r="C173" s="164" t="s">
        <v>14</v>
      </c>
      <c r="D173" s="39">
        <v>1851</v>
      </c>
      <c r="E173" s="39">
        <v>135</v>
      </c>
      <c r="F173" s="39">
        <v>14694</v>
      </c>
      <c r="G173" s="39" t="s">
        <v>1686</v>
      </c>
      <c r="H173" s="39">
        <v>1</v>
      </c>
      <c r="I173" s="39">
        <v>3</v>
      </c>
      <c r="J173" s="39">
        <v>3</v>
      </c>
      <c r="K173" s="39">
        <v>38</v>
      </c>
      <c r="L173" s="130">
        <f t="shared" si="14"/>
        <v>1538</v>
      </c>
      <c r="M173" s="39">
        <v>100</v>
      </c>
      <c r="N173" s="39">
        <f t="shared" si="15"/>
        <v>153800</v>
      </c>
      <c r="O173" s="39">
        <v>1</v>
      </c>
      <c r="P173" s="39"/>
      <c r="Q173" s="39"/>
      <c r="R173" s="39"/>
      <c r="S173" s="39"/>
      <c r="T173" s="39"/>
      <c r="U173" s="39"/>
      <c r="V173" s="39">
        <f t="shared" si="16"/>
        <v>0</v>
      </c>
      <c r="W173" s="39"/>
      <c r="X173" s="164"/>
      <c r="Y173" s="39">
        <f t="shared" si="13"/>
        <v>0</v>
      </c>
      <c r="Z173" s="39">
        <f t="shared" si="17"/>
        <v>153800</v>
      </c>
      <c r="AA173" s="39">
        <v>0</v>
      </c>
      <c r="AB173" s="39">
        <v>50</v>
      </c>
      <c r="AC173" s="39">
        <v>0</v>
      </c>
      <c r="AD173" s="170">
        <f t="shared" si="18"/>
        <v>0</v>
      </c>
      <c r="AE173" s="3"/>
    </row>
    <row r="174" spans="1:31" ht="18.75" x14ac:dyDescent="0.2">
      <c r="A174" s="39">
        <v>165</v>
      </c>
      <c r="B174" s="164" t="s">
        <v>1687</v>
      </c>
      <c r="C174" s="164" t="s">
        <v>14</v>
      </c>
      <c r="D174" s="39">
        <v>647</v>
      </c>
      <c r="E174" s="39">
        <v>93</v>
      </c>
      <c r="F174" s="39">
        <v>7130</v>
      </c>
      <c r="G174" s="39" t="s">
        <v>1688</v>
      </c>
      <c r="H174" s="39">
        <v>2</v>
      </c>
      <c r="I174" s="39"/>
      <c r="J174" s="39">
        <v>1</v>
      </c>
      <c r="K174" s="39">
        <v>76</v>
      </c>
      <c r="L174" s="130">
        <f t="shared" si="14"/>
        <v>176</v>
      </c>
      <c r="M174" s="39">
        <v>450</v>
      </c>
      <c r="N174" s="39">
        <f t="shared" si="15"/>
        <v>79200</v>
      </c>
      <c r="O174" s="39">
        <v>2</v>
      </c>
      <c r="P174" s="39" t="s">
        <v>27</v>
      </c>
      <c r="Q174" s="39" t="s">
        <v>16</v>
      </c>
      <c r="R174" s="39">
        <v>2</v>
      </c>
      <c r="S174" s="39">
        <v>213</v>
      </c>
      <c r="T174" s="39"/>
      <c r="U174" s="39">
        <v>6400</v>
      </c>
      <c r="V174" s="39">
        <f t="shared" si="16"/>
        <v>1363200</v>
      </c>
      <c r="W174" s="39">
        <v>31</v>
      </c>
      <c r="X174" s="164">
        <f>V174*85%</f>
        <v>1158720</v>
      </c>
      <c r="Y174" s="39">
        <f t="shared" si="13"/>
        <v>204480</v>
      </c>
      <c r="Z174" s="39">
        <f t="shared" si="17"/>
        <v>283680</v>
      </c>
      <c r="AA174" s="39">
        <v>0</v>
      </c>
      <c r="AB174" s="39">
        <v>50</v>
      </c>
      <c r="AC174" s="39">
        <v>0</v>
      </c>
      <c r="AD174" s="170">
        <f t="shared" si="18"/>
        <v>0</v>
      </c>
      <c r="AE174" s="3"/>
    </row>
    <row r="175" spans="1:31" ht="18.75" x14ac:dyDescent="0.2">
      <c r="A175" s="164">
        <v>166</v>
      </c>
      <c r="B175" s="164"/>
      <c r="C175" s="164" t="s">
        <v>14</v>
      </c>
      <c r="D175" s="39">
        <v>5578</v>
      </c>
      <c r="E175" s="39">
        <v>305</v>
      </c>
      <c r="F175" s="39">
        <v>59038</v>
      </c>
      <c r="G175" s="39" t="s">
        <v>1688</v>
      </c>
      <c r="H175" s="39">
        <v>1</v>
      </c>
      <c r="I175" s="39"/>
      <c r="J175" s="39">
        <v>1</v>
      </c>
      <c r="K175" s="39">
        <v>37</v>
      </c>
      <c r="L175" s="130">
        <f t="shared" si="14"/>
        <v>137</v>
      </c>
      <c r="M175" s="39">
        <v>130</v>
      </c>
      <c r="N175" s="39">
        <f t="shared" si="15"/>
        <v>17810</v>
      </c>
      <c r="O175" s="39">
        <v>1</v>
      </c>
      <c r="P175" s="39"/>
      <c r="Q175" s="39"/>
      <c r="R175" s="39"/>
      <c r="S175" s="39"/>
      <c r="T175" s="39"/>
      <c r="U175" s="39"/>
      <c r="V175" s="39">
        <f t="shared" si="16"/>
        <v>0</v>
      </c>
      <c r="W175" s="39"/>
      <c r="X175" s="164">
        <f t="shared" si="12"/>
        <v>0</v>
      </c>
      <c r="Y175" s="39">
        <f t="shared" si="13"/>
        <v>0</v>
      </c>
      <c r="Z175" s="39">
        <f t="shared" si="17"/>
        <v>17810</v>
      </c>
      <c r="AA175" s="39">
        <v>0</v>
      </c>
      <c r="AB175" s="39">
        <v>50</v>
      </c>
      <c r="AC175" s="39">
        <v>0</v>
      </c>
      <c r="AD175" s="170">
        <f t="shared" si="18"/>
        <v>0</v>
      </c>
      <c r="AE175" s="3"/>
    </row>
    <row r="176" spans="1:31" ht="18.75" x14ac:dyDescent="0.2">
      <c r="A176" s="39">
        <v>167</v>
      </c>
      <c r="B176" s="164"/>
      <c r="C176" s="164" t="s">
        <v>14</v>
      </c>
      <c r="D176" s="39">
        <v>3054</v>
      </c>
      <c r="E176" s="39">
        <v>61</v>
      </c>
      <c r="F176" s="39">
        <v>26117</v>
      </c>
      <c r="G176" s="39" t="s">
        <v>1688</v>
      </c>
      <c r="H176" s="39">
        <v>1</v>
      </c>
      <c r="I176" s="39">
        <v>4</v>
      </c>
      <c r="J176" s="39"/>
      <c r="K176" s="39">
        <v>36</v>
      </c>
      <c r="L176" s="130">
        <f t="shared" si="14"/>
        <v>1636</v>
      </c>
      <c r="M176" s="39">
        <v>100</v>
      </c>
      <c r="N176" s="39">
        <f t="shared" si="15"/>
        <v>163600</v>
      </c>
      <c r="O176" s="39">
        <v>1</v>
      </c>
      <c r="P176" s="39"/>
      <c r="Q176" s="39"/>
      <c r="R176" s="39"/>
      <c r="S176" s="39"/>
      <c r="T176" s="39"/>
      <c r="U176" s="39"/>
      <c r="V176" s="39">
        <f t="shared" si="16"/>
        <v>0</v>
      </c>
      <c r="W176" s="39"/>
      <c r="X176" s="164">
        <f t="shared" si="12"/>
        <v>0</v>
      </c>
      <c r="Y176" s="39">
        <f t="shared" si="13"/>
        <v>0</v>
      </c>
      <c r="Z176" s="39">
        <f t="shared" si="17"/>
        <v>163600</v>
      </c>
      <c r="AA176" s="39">
        <v>0</v>
      </c>
      <c r="AB176" s="39">
        <v>50</v>
      </c>
      <c r="AC176" s="39">
        <v>0</v>
      </c>
      <c r="AD176" s="170">
        <f t="shared" si="18"/>
        <v>0</v>
      </c>
      <c r="AE176" s="3"/>
    </row>
    <row r="177" spans="1:31" ht="18.75" x14ac:dyDescent="0.2">
      <c r="A177" s="164">
        <v>168</v>
      </c>
      <c r="B177" s="164"/>
      <c r="C177" s="164" t="s">
        <v>14</v>
      </c>
      <c r="D177" s="39">
        <v>648</v>
      </c>
      <c r="E177" s="39">
        <v>94</v>
      </c>
      <c r="F177" s="39">
        <v>7131</v>
      </c>
      <c r="G177" s="39" t="s">
        <v>1688</v>
      </c>
      <c r="H177" s="39">
        <v>1</v>
      </c>
      <c r="I177" s="39"/>
      <c r="J177" s="39"/>
      <c r="K177" s="39">
        <v>74</v>
      </c>
      <c r="L177" s="130">
        <f t="shared" si="14"/>
        <v>74</v>
      </c>
      <c r="M177" s="39">
        <v>430</v>
      </c>
      <c r="N177" s="39">
        <f t="shared" si="15"/>
        <v>31820</v>
      </c>
      <c r="O177" s="39">
        <v>1</v>
      </c>
      <c r="P177" s="39"/>
      <c r="Q177" s="39"/>
      <c r="R177" s="39"/>
      <c r="S177" s="39"/>
      <c r="T177" s="39"/>
      <c r="U177" s="39"/>
      <c r="V177" s="39">
        <f t="shared" si="16"/>
        <v>0</v>
      </c>
      <c r="W177" s="39"/>
      <c r="X177" s="164">
        <f t="shared" si="12"/>
        <v>0</v>
      </c>
      <c r="Y177" s="39">
        <f t="shared" si="13"/>
        <v>0</v>
      </c>
      <c r="Z177" s="39">
        <f t="shared" si="17"/>
        <v>31820</v>
      </c>
      <c r="AA177" s="39">
        <v>0</v>
      </c>
      <c r="AB177" s="39">
        <v>50</v>
      </c>
      <c r="AC177" s="39">
        <v>0</v>
      </c>
      <c r="AD177" s="170">
        <f t="shared" si="18"/>
        <v>0</v>
      </c>
      <c r="AE177" s="3"/>
    </row>
    <row r="178" spans="1:31" ht="18.75" x14ac:dyDescent="0.2">
      <c r="A178" s="39">
        <v>169</v>
      </c>
      <c r="B178" s="164"/>
      <c r="C178" s="164" t="s">
        <v>14</v>
      </c>
      <c r="D178" s="39">
        <v>4476</v>
      </c>
      <c r="E178" s="39">
        <v>264</v>
      </c>
      <c r="F178" s="39">
        <v>44719</v>
      </c>
      <c r="G178" s="39" t="s">
        <v>1688</v>
      </c>
      <c r="H178" s="39">
        <v>1</v>
      </c>
      <c r="I178" s="39">
        <v>1</v>
      </c>
      <c r="J178" s="39">
        <v>3</v>
      </c>
      <c r="K178" s="39">
        <v>70</v>
      </c>
      <c r="L178" s="130">
        <f t="shared" si="14"/>
        <v>770</v>
      </c>
      <c r="M178" s="39">
        <v>280</v>
      </c>
      <c r="N178" s="39">
        <f t="shared" si="15"/>
        <v>215600</v>
      </c>
      <c r="O178" s="39">
        <v>1</v>
      </c>
      <c r="P178" s="39"/>
      <c r="Q178" s="39"/>
      <c r="R178" s="39"/>
      <c r="S178" s="39"/>
      <c r="T178" s="39"/>
      <c r="U178" s="39"/>
      <c r="V178" s="39">
        <f t="shared" si="16"/>
        <v>0</v>
      </c>
      <c r="W178" s="39"/>
      <c r="X178" s="164">
        <f t="shared" si="12"/>
        <v>0</v>
      </c>
      <c r="Y178" s="39">
        <f t="shared" si="13"/>
        <v>0</v>
      </c>
      <c r="Z178" s="39">
        <f t="shared" si="17"/>
        <v>215600</v>
      </c>
      <c r="AA178" s="39">
        <v>0</v>
      </c>
      <c r="AB178" s="39">
        <v>50</v>
      </c>
      <c r="AC178" s="39">
        <v>0</v>
      </c>
      <c r="AD178" s="170">
        <f t="shared" si="18"/>
        <v>0</v>
      </c>
      <c r="AE178" s="3"/>
    </row>
    <row r="179" spans="1:31" ht="18.75" x14ac:dyDescent="0.2">
      <c r="A179" s="164">
        <v>170</v>
      </c>
      <c r="B179" s="164"/>
      <c r="C179" s="164" t="s">
        <v>14</v>
      </c>
      <c r="D179" s="39">
        <v>3915</v>
      </c>
      <c r="E179" s="39">
        <v>280</v>
      </c>
      <c r="F179" s="39">
        <v>34662</v>
      </c>
      <c r="G179" s="39" t="s">
        <v>1688</v>
      </c>
      <c r="H179" s="39">
        <v>1</v>
      </c>
      <c r="I179" s="39">
        <v>7</v>
      </c>
      <c r="J179" s="39">
        <v>3</v>
      </c>
      <c r="K179" s="39">
        <v>45</v>
      </c>
      <c r="L179" s="130">
        <f t="shared" si="14"/>
        <v>3145</v>
      </c>
      <c r="M179" s="39">
        <v>450</v>
      </c>
      <c r="N179" s="39">
        <f t="shared" si="15"/>
        <v>1415250</v>
      </c>
      <c r="O179" s="39">
        <v>1</v>
      </c>
      <c r="P179" s="39"/>
      <c r="Q179" s="39"/>
      <c r="R179" s="39"/>
      <c r="S179" s="39"/>
      <c r="T179" s="39"/>
      <c r="U179" s="39"/>
      <c r="V179" s="39">
        <f t="shared" si="16"/>
        <v>0</v>
      </c>
      <c r="W179" s="39"/>
      <c r="X179" s="164">
        <f t="shared" si="12"/>
        <v>0</v>
      </c>
      <c r="Y179" s="39">
        <f t="shared" si="13"/>
        <v>0</v>
      </c>
      <c r="Z179" s="39">
        <f t="shared" si="17"/>
        <v>1415250</v>
      </c>
      <c r="AA179" s="39">
        <v>0</v>
      </c>
      <c r="AB179" s="39">
        <v>50</v>
      </c>
      <c r="AC179" s="39">
        <v>0</v>
      </c>
      <c r="AD179" s="170">
        <f t="shared" si="18"/>
        <v>0</v>
      </c>
      <c r="AE179" s="3"/>
    </row>
    <row r="180" spans="1:31" ht="18.75" x14ac:dyDescent="0.2">
      <c r="A180" s="39">
        <v>171</v>
      </c>
      <c r="B180" s="164"/>
      <c r="C180" s="164" t="s">
        <v>14</v>
      </c>
      <c r="D180" s="39">
        <v>2741</v>
      </c>
      <c r="E180" s="39">
        <v>7</v>
      </c>
      <c r="F180" s="39">
        <v>16795</v>
      </c>
      <c r="G180" s="39" t="s">
        <v>1688</v>
      </c>
      <c r="H180" s="39">
        <v>1</v>
      </c>
      <c r="I180" s="39">
        <v>13</v>
      </c>
      <c r="J180" s="39">
        <v>3</v>
      </c>
      <c r="K180" s="39">
        <v>29</v>
      </c>
      <c r="L180" s="130">
        <f t="shared" si="14"/>
        <v>5529</v>
      </c>
      <c r="M180" s="39">
        <v>75</v>
      </c>
      <c r="N180" s="39">
        <f t="shared" si="15"/>
        <v>414675</v>
      </c>
      <c r="O180" s="39">
        <v>1</v>
      </c>
      <c r="P180" s="39"/>
      <c r="Q180" s="39"/>
      <c r="R180" s="39"/>
      <c r="S180" s="39"/>
      <c r="T180" s="39"/>
      <c r="U180" s="39"/>
      <c r="V180" s="39">
        <f t="shared" si="16"/>
        <v>0</v>
      </c>
      <c r="W180" s="39"/>
      <c r="X180" s="164">
        <f t="shared" si="12"/>
        <v>0</v>
      </c>
      <c r="Y180" s="39">
        <f t="shared" si="13"/>
        <v>0</v>
      </c>
      <c r="Z180" s="39">
        <f t="shared" si="17"/>
        <v>414675</v>
      </c>
      <c r="AA180" s="39">
        <v>0</v>
      </c>
      <c r="AB180" s="39">
        <v>50</v>
      </c>
      <c r="AC180" s="39">
        <v>0</v>
      </c>
      <c r="AD180" s="170">
        <f t="shared" si="18"/>
        <v>0</v>
      </c>
      <c r="AE180" s="3"/>
    </row>
    <row r="181" spans="1:31" ht="18.75" x14ac:dyDescent="0.2">
      <c r="A181" s="164">
        <v>172</v>
      </c>
      <c r="B181" s="164"/>
      <c r="C181" s="164" t="s">
        <v>14</v>
      </c>
      <c r="D181" s="39">
        <v>1799</v>
      </c>
      <c r="E181" s="39">
        <v>72</v>
      </c>
      <c r="F181" s="39">
        <v>14640</v>
      </c>
      <c r="G181" s="39" t="s">
        <v>1688</v>
      </c>
      <c r="H181" s="39">
        <v>1</v>
      </c>
      <c r="I181" s="39">
        <v>5</v>
      </c>
      <c r="J181" s="39">
        <v>2</v>
      </c>
      <c r="K181" s="39">
        <v>9</v>
      </c>
      <c r="L181" s="130">
        <f t="shared" si="14"/>
        <v>2209</v>
      </c>
      <c r="M181" s="39">
        <v>380</v>
      </c>
      <c r="N181" s="39">
        <f t="shared" si="15"/>
        <v>839420</v>
      </c>
      <c r="O181" s="39">
        <v>1</v>
      </c>
      <c r="P181" s="39"/>
      <c r="Q181" s="39"/>
      <c r="R181" s="39"/>
      <c r="S181" s="39"/>
      <c r="T181" s="39"/>
      <c r="U181" s="39"/>
      <c r="V181" s="39">
        <f t="shared" si="16"/>
        <v>0</v>
      </c>
      <c r="W181" s="39"/>
      <c r="X181" s="164">
        <f t="shared" si="12"/>
        <v>0</v>
      </c>
      <c r="Y181" s="39">
        <f t="shared" si="13"/>
        <v>0</v>
      </c>
      <c r="Z181" s="39">
        <f t="shared" si="17"/>
        <v>839420</v>
      </c>
      <c r="AA181" s="39">
        <v>0</v>
      </c>
      <c r="AB181" s="39">
        <v>50</v>
      </c>
      <c r="AC181" s="39">
        <v>0</v>
      </c>
      <c r="AD181" s="170">
        <f t="shared" si="18"/>
        <v>0</v>
      </c>
      <c r="AE181" s="3"/>
    </row>
    <row r="182" spans="1:31" ht="18.75" x14ac:dyDescent="0.2">
      <c r="A182" s="39">
        <v>173</v>
      </c>
      <c r="B182" s="164" t="s">
        <v>1689</v>
      </c>
      <c r="C182" s="164" t="s">
        <v>14</v>
      </c>
      <c r="D182" s="39">
        <v>4416</v>
      </c>
      <c r="E182" s="39">
        <v>103</v>
      </c>
      <c r="F182" s="39">
        <v>45291</v>
      </c>
      <c r="G182" s="39" t="s">
        <v>1690</v>
      </c>
      <c r="H182" s="39">
        <v>1</v>
      </c>
      <c r="I182" s="39">
        <v>4</v>
      </c>
      <c r="J182" s="39">
        <v>3</v>
      </c>
      <c r="K182" s="39">
        <v>28</v>
      </c>
      <c r="L182" s="130">
        <f t="shared" si="14"/>
        <v>1928</v>
      </c>
      <c r="M182" s="39">
        <v>75</v>
      </c>
      <c r="N182" s="39">
        <f t="shared" si="15"/>
        <v>144600</v>
      </c>
      <c r="O182" s="39">
        <v>1</v>
      </c>
      <c r="P182" s="39"/>
      <c r="Q182" s="39"/>
      <c r="R182" s="39"/>
      <c r="S182" s="39"/>
      <c r="T182" s="39"/>
      <c r="U182" s="39"/>
      <c r="V182" s="39">
        <f t="shared" si="16"/>
        <v>0</v>
      </c>
      <c r="W182" s="39"/>
      <c r="X182" s="164">
        <f t="shared" si="12"/>
        <v>0</v>
      </c>
      <c r="Y182" s="39">
        <f t="shared" si="13"/>
        <v>0</v>
      </c>
      <c r="Z182" s="39">
        <f t="shared" si="17"/>
        <v>144600</v>
      </c>
      <c r="AA182" s="39">
        <v>0</v>
      </c>
      <c r="AB182" s="39">
        <v>50</v>
      </c>
      <c r="AC182" s="39">
        <v>0</v>
      </c>
      <c r="AD182" s="170">
        <f t="shared" si="18"/>
        <v>0</v>
      </c>
      <c r="AE182" s="3"/>
    </row>
    <row r="183" spans="1:31" ht="18.75" x14ac:dyDescent="0.2">
      <c r="A183" s="164">
        <v>174</v>
      </c>
      <c r="B183" s="164" t="s">
        <v>1691</v>
      </c>
      <c r="C183" s="164" t="s">
        <v>14</v>
      </c>
      <c r="D183" s="39">
        <v>3971</v>
      </c>
      <c r="E183" s="39">
        <v>55</v>
      </c>
      <c r="F183" s="39">
        <v>35314</v>
      </c>
      <c r="G183" s="39" t="s">
        <v>1692</v>
      </c>
      <c r="H183" s="39">
        <v>1</v>
      </c>
      <c r="I183" s="39">
        <v>7</v>
      </c>
      <c r="J183" s="39"/>
      <c r="K183" s="39"/>
      <c r="L183" s="130">
        <f t="shared" si="14"/>
        <v>2800</v>
      </c>
      <c r="M183" s="39">
        <v>75</v>
      </c>
      <c r="N183" s="39">
        <f t="shared" si="15"/>
        <v>210000</v>
      </c>
      <c r="O183" s="39">
        <v>1</v>
      </c>
      <c r="P183" s="39"/>
      <c r="Q183" s="39"/>
      <c r="R183" s="39"/>
      <c r="S183" s="39"/>
      <c r="T183" s="39"/>
      <c r="U183" s="39"/>
      <c r="V183" s="39">
        <f t="shared" si="16"/>
        <v>0</v>
      </c>
      <c r="W183" s="39"/>
      <c r="X183" s="164">
        <f t="shared" si="12"/>
        <v>0</v>
      </c>
      <c r="Y183" s="39">
        <f t="shared" si="13"/>
        <v>0</v>
      </c>
      <c r="Z183" s="39">
        <f t="shared" si="17"/>
        <v>210000</v>
      </c>
      <c r="AA183" s="39">
        <v>0</v>
      </c>
      <c r="AB183" s="39">
        <v>50</v>
      </c>
      <c r="AC183" s="39">
        <v>0</v>
      </c>
      <c r="AD183" s="170">
        <f t="shared" si="18"/>
        <v>0</v>
      </c>
      <c r="AE183" s="3"/>
    </row>
    <row r="184" spans="1:31" ht="18.75" x14ac:dyDescent="0.2">
      <c r="A184" s="39">
        <v>175</v>
      </c>
      <c r="B184" s="164" t="s">
        <v>1693</v>
      </c>
      <c r="C184" s="164" t="s">
        <v>14</v>
      </c>
      <c r="D184" s="39">
        <v>717</v>
      </c>
      <c r="E184" s="39">
        <v>52</v>
      </c>
      <c r="F184" s="39">
        <v>7202</v>
      </c>
      <c r="G184" s="39" t="s">
        <v>1694</v>
      </c>
      <c r="H184" s="39">
        <v>2</v>
      </c>
      <c r="I184" s="39"/>
      <c r="J184" s="39"/>
      <c r="K184" s="39">
        <v>60</v>
      </c>
      <c r="L184" s="130">
        <f t="shared" si="14"/>
        <v>60</v>
      </c>
      <c r="M184" s="39">
        <v>430</v>
      </c>
      <c r="N184" s="39">
        <f t="shared" si="15"/>
        <v>25800</v>
      </c>
      <c r="O184" s="39">
        <v>2</v>
      </c>
      <c r="P184" s="39" t="s">
        <v>27</v>
      </c>
      <c r="Q184" s="39" t="s">
        <v>16</v>
      </c>
      <c r="R184" s="39">
        <v>2</v>
      </c>
      <c r="S184" s="39">
        <v>156</v>
      </c>
      <c r="T184" s="39"/>
      <c r="U184" s="39">
        <v>6400</v>
      </c>
      <c r="V184" s="39">
        <f t="shared" si="16"/>
        <v>998400</v>
      </c>
      <c r="W184" s="39">
        <v>21</v>
      </c>
      <c r="X184" s="164">
        <f t="shared" si="12"/>
        <v>798720</v>
      </c>
      <c r="Y184" s="39">
        <f t="shared" si="13"/>
        <v>199680</v>
      </c>
      <c r="Z184" s="39">
        <f t="shared" si="17"/>
        <v>225480</v>
      </c>
      <c r="AA184" s="39">
        <v>0</v>
      </c>
      <c r="AB184" s="39">
        <v>50</v>
      </c>
      <c r="AC184" s="39">
        <v>0</v>
      </c>
      <c r="AD184" s="170">
        <f t="shared" si="18"/>
        <v>0</v>
      </c>
      <c r="AE184" s="3"/>
    </row>
    <row r="185" spans="1:31" ht="18.75" x14ac:dyDescent="0.2">
      <c r="A185" s="164">
        <v>176</v>
      </c>
      <c r="B185" s="164"/>
      <c r="C185" s="164" t="s">
        <v>14</v>
      </c>
      <c r="D185" s="39">
        <v>719</v>
      </c>
      <c r="E185" s="39">
        <v>57</v>
      </c>
      <c r="F185" s="39">
        <v>7203</v>
      </c>
      <c r="G185" s="39" t="s">
        <v>1694</v>
      </c>
      <c r="H185" s="39">
        <v>1</v>
      </c>
      <c r="I185" s="39"/>
      <c r="J185" s="39"/>
      <c r="K185" s="39">
        <v>56</v>
      </c>
      <c r="L185" s="130">
        <f t="shared" si="14"/>
        <v>56</v>
      </c>
      <c r="M185" s="39">
        <v>430</v>
      </c>
      <c r="N185" s="39">
        <f t="shared" si="15"/>
        <v>24080</v>
      </c>
      <c r="O185" s="39">
        <v>1</v>
      </c>
      <c r="P185" s="39"/>
      <c r="Q185" s="39"/>
      <c r="R185" s="39"/>
      <c r="S185" s="39"/>
      <c r="T185" s="39"/>
      <c r="U185" s="39"/>
      <c r="V185" s="39">
        <f t="shared" si="16"/>
        <v>0</v>
      </c>
      <c r="W185" s="39"/>
      <c r="X185" s="164">
        <f t="shared" si="12"/>
        <v>0</v>
      </c>
      <c r="Y185" s="39">
        <f t="shared" si="13"/>
        <v>0</v>
      </c>
      <c r="Z185" s="39">
        <f t="shared" si="17"/>
        <v>24080</v>
      </c>
      <c r="AA185" s="39">
        <v>0</v>
      </c>
      <c r="AB185" s="39">
        <v>50</v>
      </c>
      <c r="AC185" s="39">
        <v>0</v>
      </c>
      <c r="AD185" s="170">
        <f t="shared" si="18"/>
        <v>0</v>
      </c>
      <c r="AE185" s="3"/>
    </row>
    <row r="186" spans="1:31" ht="18.75" x14ac:dyDescent="0.2">
      <c r="A186" s="39">
        <v>177</v>
      </c>
      <c r="B186" s="164"/>
      <c r="C186" s="164" t="s">
        <v>14</v>
      </c>
      <c r="D186" s="39">
        <v>1952</v>
      </c>
      <c r="E186" s="39">
        <v>3</v>
      </c>
      <c r="F186" s="39">
        <v>14804</v>
      </c>
      <c r="G186" s="39" t="s">
        <v>1694</v>
      </c>
      <c r="H186" s="39">
        <v>1</v>
      </c>
      <c r="I186" s="39">
        <v>9</v>
      </c>
      <c r="J186" s="39">
        <v>2</v>
      </c>
      <c r="K186" s="39">
        <v>28</v>
      </c>
      <c r="L186" s="130">
        <f t="shared" si="14"/>
        <v>3828</v>
      </c>
      <c r="M186" s="39">
        <v>75</v>
      </c>
      <c r="N186" s="39">
        <f t="shared" si="15"/>
        <v>287100</v>
      </c>
      <c r="O186" s="39">
        <v>1</v>
      </c>
      <c r="P186" s="39"/>
      <c r="Q186" s="39"/>
      <c r="R186" s="39"/>
      <c r="S186" s="39"/>
      <c r="T186" s="39"/>
      <c r="U186" s="39"/>
      <c r="V186" s="39">
        <f t="shared" si="16"/>
        <v>0</v>
      </c>
      <c r="W186" s="39"/>
      <c r="X186" s="164">
        <f t="shared" ref="X186:X192" si="19">V186*80%</f>
        <v>0</v>
      </c>
      <c r="Y186" s="39">
        <f t="shared" si="13"/>
        <v>0</v>
      </c>
      <c r="Z186" s="39">
        <f t="shared" si="17"/>
        <v>287100</v>
      </c>
      <c r="AA186" s="39">
        <v>0</v>
      </c>
      <c r="AB186" s="39">
        <v>50</v>
      </c>
      <c r="AC186" s="39">
        <v>0</v>
      </c>
      <c r="AD186" s="170">
        <f t="shared" si="18"/>
        <v>0</v>
      </c>
      <c r="AE186" s="3"/>
    </row>
    <row r="187" spans="1:31" ht="18.75" x14ac:dyDescent="0.2">
      <c r="A187" s="164">
        <v>178</v>
      </c>
      <c r="B187" s="164"/>
      <c r="C187" s="164" t="s">
        <v>14</v>
      </c>
      <c r="D187" s="39">
        <v>2642</v>
      </c>
      <c r="E187" s="39">
        <v>179</v>
      </c>
      <c r="F187" s="39">
        <v>16571</v>
      </c>
      <c r="G187" s="39" t="s">
        <v>1694</v>
      </c>
      <c r="H187" s="39">
        <v>1</v>
      </c>
      <c r="I187" s="39">
        <v>2</v>
      </c>
      <c r="J187" s="39">
        <v>2</v>
      </c>
      <c r="K187" s="39">
        <v>64</v>
      </c>
      <c r="L187" s="130">
        <f t="shared" si="14"/>
        <v>1064</v>
      </c>
      <c r="M187" s="39">
        <v>75</v>
      </c>
      <c r="N187" s="39">
        <f t="shared" si="15"/>
        <v>79800</v>
      </c>
      <c r="O187" s="39">
        <v>1</v>
      </c>
      <c r="P187" s="39"/>
      <c r="Q187" s="39"/>
      <c r="R187" s="39"/>
      <c r="S187" s="39"/>
      <c r="T187" s="39"/>
      <c r="U187" s="39"/>
      <c r="V187" s="39">
        <f t="shared" si="16"/>
        <v>0</v>
      </c>
      <c r="W187" s="39"/>
      <c r="X187" s="164">
        <f t="shared" si="19"/>
        <v>0</v>
      </c>
      <c r="Y187" s="39">
        <f t="shared" si="13"/>
        <v>0</v>
      </c>
      <c r="Z187" s="39">
        <f t="shared" si="17"/>
        <v>79800</v>
      </c>
      <c r="AA187" s="39">
        <v>0</v>
      </c>
      <c r="AB187" s="39">
        <v>50</v>
      </c>
      <c r="AC187" s="39">
        <v>0</v>
      </c>
      <c r="AD187" s="170">
        <f t="shared" si="18"/>
        <v>0</v>
      </c>
      <c r="AE187" s="3"/>
    </row>
    <row r="188" spans="1:31" ht="18.75" x14ac:dyDescent="0.2">
      <c r="A188" s="39">
        <v>179</v>
      </c>
      <c r="B188" s="164" t="s">
        <v>1695</v>
      </c>
      <c r="C188" s="164" t="s">
        <v>14</v>
      </c>
      <c r="D188" s="39">
        <v>700</v>
      </c>
      <c r="E188" s="39">
        <v>30</v>
      </c>
      <c r="F188" s="39">
        <v>7184</v>
      </c>
      <c r="G188" s="39" t="s">
        <v>1696</v>
      </c>
      <c r="H188" s="39">
        <v>2</v>
      </c>
      <c r="I188" s="39"/>
      <c r="J188" s="39">
        <v>3</v>
      </c>
      <c r="K188" s="39">
        <v>81</v>
      </c>
      <c r="L188" s="130">
        <f t="shared" si="14"/>
        <v>381</v>
      </c>
      <c r="M188" s="39">
        <v>430</v>
      </c>
      <c r="N188" s="39">
        <f t="shared" si="15"/>
        <v>163830</v>
      </c>
      <c r="O188" s="39">
        <v>2</v>
      </c>
      <c r="P188" s="39" t="s">
        <v>27</v>
      </c>
      <c r="Q188" s="39" t="s">
        <v>16</v>
      </c>
      <c r="R188" s="39">
        <v>2</v>
      </c>
      <c r="S188" s="39">
        <v>198</v>
      </c>
      <c r="T188" s="39"/>
      <c r="U188" s="39">
        <v>6400</v>
      </c>
      <c r="V188" s="39">
        <f t="shared" si="16"/>
        <v>1267200</v>
      </c>
      <c r="W188" s="39">
        <v>21</v>
      </c>
      <c r="X188" s="164">
        <f t="shared" si="19"/>
        <v>1013760</v>
      </c>
      <c r="Y188" s="39">
        <f t="shared" si="13"/>
        <v>253440</v>
      </c>
      <c r="Z188" s="39">
        <f t="shared" si="17"/>
        <v>417270</v>
      </c>
      <c r="AA188" s="39">
        <v>0</v>
      </c>
      <c r="AB188" s="39">
        <v>50</v>
      </c>
      <c r="AC188" s="39">
        <v>0</v>
      </c>
      <c r="AD188" s="170">
        <f t="shared" si="18"/>
        <v>0</v>
      </c>
      <c r="AE188" s="3"/>
    </row>
    <row r="189" spans="1:31" ht="18.75" x14ac:dyDescent="0.2">
      <c r="A189" s="164">
        <v>180</v>
      </c>
      <c r="B189" s="164"/>
      <c r="C189" s="164" t="s">
        <v>14</v>
      </c>
      <c r="D189" s="39"/>
      <c r="E189" s="39">
        <v>44</v>
      </c>
      <c r="F189" s="39">
        <v>16716</v>
      </c>
      <c r="G189" s="39" t="s">
        <v>1696</v>
      </c>
      <c r="H189" s="39">
        <v>1</v>
      </c>
      <c r="I189" s="39">
        <v>14</v>
      </c>
      <c r="J189" s="39">
        <v>3</v>
      </c>
      <c r="K189" s="39">
        <v>83</v>
      </c>
      <c r="L189" s="130">
        <f t="shared" si="14"/>
        <v>5983</v>
      </c>
      <c r="M189" s="39">
        <v>75</v>
      </c>
      <c r="N189" s="39">
        <f t="shared" si="15"/>
        <v>448725</v>
      </c>
      <c r="O189" s="39">
        <v>1</v>
      </c>
      <c r="P189" s="39"/>
      <c r="Q189" s="39"/>
      <c r="R189" s="39"/>
      <c r="S189" s="39"/>
      <c r="T189" s="39"/>
      <c r="U189" s="39"/>
      <c r="V189" s="39">
        <f t="shared" si="16"/>
        <v>0</v>
      </c>
      <c r="W189" s="39"/>
      <c r="X189" s="164">
        <f t="shared" si="19"/>
        <v>0</v>
      </c>
      <c r="Y189" s="39">
        <f t="shared" si="13"/>
        <v>0</v>
      </c>
      <c r="Z189" s="39">
        <f t="shared" si="17"/>
        <v>448725</v>
      </c>
      <c r="AA189" s="39">
        <v>0</v>
      </c>
      <c r="AB189" s="39">
        <v>50</v>
      </c>
      <c r="AC189" s="39">
        <v>0</v>
      </c>
      <c r="AD189" s="170">
        <f t="shared" si="18"/>
        <v>0</v>
      </c>
      <c r="AE189" s="3"/>
    </row>
    <row r="190" spans="1:31" ht="18.75" x14ac:dyDescent="0.2">
      <c r="A190" s="39">
        <v>181</v>
      </c>
      <c r="B190" s="164"/>
      <c r="C190" s="164" t="s">
        <v>14</v>
      </c>
      <c r="D190" s="39">
        <v>2665</v>
      </c>
      <c r="E190" s="39">
        <v>43</v>
      </c>
      <c r="F190" s="39">
        <v>12705</v>
      </c>
      <c r="G190" s="39" t="s">
        <v>1696</v>
      </c>
      <c r="H190" s="39">
        <v>1</v>
      </c>
      <c r="I190" s="39">
        <v>3</v>
      </c>
      <c r="J190" s="39">
        <v>2</v>
      </c>
      <c r="K190" s="39">
        <v>31</v>
      </c>
      <c r="L190" s="130">
        <f t="shared" si="14"/>
        <v>1431</v>
      </c>
      <c r="M190" s="39">
        <v>75</v>
      </c>
      <c r="N190" s="39">
        <f t="shared" si="15"/>
        <v>107325</v>
      </c>
      <c r="O190" s="39">
        <v>1</v>
      </c>
      <c r="P190" s="39"/>
      <c r="Q190" s="39"/>
      <c r="R190" s="39"/>
      <c r="S190" s="39"/>
      <c r="T190" s="39"/>
      <c r="U190" s="39"/>
      <c r="V190" s="39">
        <f t="shared" si="16"/>
        <v>0</v>
      </c>
      <c r="W190" s="39"/>
      <c r="X190" s="164">
        <f t="shared" si="19"/>
        <v>0</v>
      </c>
      <c r="Y190" s="39">
        <f t="shared" si="13"/>
        <v>0</v>
      </c>
      <c r="Z190" s="39">
        <f t="shared" si="17"/>
        <v>107325</v>
      </c>
      <c r="AA190" s="39">
        <v>0</v>
      </c>
      <c r="AB190" s="39">
        <v>50</v>
      </c>
      <c r="AC190" s="39">
        <v>0</v>
      </c>
      <c r="AD190" s="170">
        <f t="shared" si="18"/>
        <v>0</v>
      </c>
      <c r="AE190" s="3"/>
    </row>
    <row r="191" spans="1:31" ht="18.75" x14ac:dyDescent="0.2">
      <c r="A191" s="164">
        <v>182</v>
      </c>
      <c r="B191" s="164"/>
      <c r="C191" s="164" t="s">
        <v>24</v>
      </c>
      <c r="D191" s="39"/>
      <c r="E191" s="39"/>
      <c r="F191" s="39"/>
      <c r="G191" s="172" t="s">
        <v>1696</v>
      </c>
      <c r="H191" s="39">
        <v>1</v>
      </c>
      <c r="I191" s="39">
        <v>8</v>
      </c>
      <c r="J191" s="39"/>
      <c r="K191" s="39"/>
      <c r="L191" s="130">
        <f t="shared" si="14"/>
        <v>3200</v>
      </c>
      <c r="M191" s="39">
        <v>75</v>
      </c>
      <c r="N191" s="39">
        <f t="shared" si="15"/>
        <v>240000</v>
      </c>
      <c r="O191" s="39">
        <v>1</v>
      </c>
      <c r="P191" s="39"/>
      <c r="Q191" s="39"/>
      <c r="R191" s="39"/>
      <c r="S191" s="39"/>
      <c r="T191" s="39"/>
      <c r="U191" s="39"/>
      <c r="V191" s="39">
        <f t="shared" si="16"/>
        <v>0</v>
      </c>
      <c r="W191" s="39"/>
      <c r="X191" s="164">
        <f t="shared" si="19"/>
        <v>0</v>
      </c>
      <c r="Y191" s="39">
        <f t="shared" si="13"/>
        <v>0</v>
      </c>
      <c r="Z191" s="39">
        <f t="shared" si="17"/>
        <v>240000</v>
      </c>
      <c r="AA191" s="39">
        <v>0</v>
      </c>
      <c r="AB191" s="39">
        <v>0</v>
      </c>
      <c r="AC191" s="39">
        <v>240000</v>
      </c>
      <c r="AD191" s="170">
        <v>0.01</v>
      </c>
      <c r="AE191" s="3"/>
    </row>
    <row r="192" spans="1:31" ht="18.75" x14ac:dyDescent="0.2">
      <c r="A192" s="39">
        <v>183</v>
      </c>
      <c r="B192" s="164" t="s">
        <v>1697</v>
      </c>
      <c r="C192" s="164" t="s">
        <v>14</v>
      </c>
      <c r="D192" s="39">
        <v>667</v>
      </c>
      <c r="E192" s="39">
        <v>114</v>
      </c>
      <c r="F192" s="39">
        <v>7150</v>
      </c>
      <c r="G192" s="39" t="s">
        <v>1698</v>
      </c>
      <c r="H192" s="39">
        <v>2</v>
      </c>
      <c r="I192" s="39">
        <v>1</v>
      </c>
      <c r="J192" s="39">
        <v>1</v>
      </c>
      <c r="K192" s="39">
        <v>84</v>
      </c>
      <c r="L192" s="130">
        <f t="shared" si="14"/>
        <v>584</v>
      </c>
      <c r="M192" s="39">
        <v>390</v>
      </c>
      <c r="N192" s="39">
        <f t="shared" si="15"/>
        <v>227760</v>
      </c>
      <c r="O192" s="39">
        <v>2</v>
      </c>
      <c r="P192" s="39" t="s">
        <v>27</v>
      </c>
      <c r="Q192" s="39" t="s">
        <v>16</v>
      </c>
      <c r="R192" s="39">
        <v>2</v>
      </c>
      <c r="S192" s="39">
        <v>117</v>
      </c>
      <c r="T192" s="39"/>
      <c r="U192" s="39">
        <v>6400</v>
      </c>
      <c r="V192" s="39">
        <f t="shared" si="16"/>
        <v>748800</v>
      </c>
      <c r="W192" s="39">
        <v>21</v>
      </c>
      <c r="X192" s="164">
        <f t="shared" si="19"/>
        <v>599040</v>
      </c>
      <c r="Y192" s="39">
        <f t="shared" si="13"/>
        <v>149760</v>
      </c>
      <c r="Z192" s="39">
        <f t="shared" si="17"/>
        <v>377520</v>
      </c>
      <c r="AA192" s="39">
        <v>0</v>
      </c>
      <c r="AB192" s="39">
        <v>50</v>
      </c>
      <c r="AC192" s="39">
        <v>0</v>
      </c>
      <c r="AD192" s="170">
        <f t="shared" si="18"/>
        <v>0</v>
      </c>
      <c r="AE192" s="3"/>
    </row>
    <row r="193" spans="1:31" ht="18.75" x14ac:dyDescent="0.2">
      <c r="A193" s="164">
        <v>184</v>
      </c>
      <c r="B193" s="164"/>
      <c r="C193" s="164" t="s">
        <v>14</v>
      </c>
      <c r="D193" s="39">
        <v>3832</v>
      </c>
      <c r="E193" s="39">
        <v>114</v>
      </c>
      <c r="F193" s="39">
        <v>33782</v>
      </c>
      <c r="G193" s="39" t="s">
        <v>1698</v>
      </c>
      <c r="H193" s="39">
        <v>1</v>
      </c>
      <c r="I193" s="39">
        <v>9</v>
      </c>
      <c r="J193" s="39">
        <v>1</v>
      </c>
      <c r="K193" s="39">
        <v>57</v>
      </c>
      <c r="L193" s="130">
        <f t="shared" si="14"/>
        <v>3757</v>
      </c>
      <c r="M193" s="39">
        <v>100</v>
      </c>
      <c r="N193" s="39">
        <f t="shared" si="15"/>
        <v>375700</v>
      </c>
      <c r="O193" s="39">
        <v>1</v>
      </c>
      <c r="P193" s="39"/>
      <c r="Q193" s="39"/>
      <c r="R193" s="39"/>
      <c r="S193" s="39"/>
      <c r="T193" s="39"/>
      <c r="U193" s="39"/>
      <c r="V193" s="39">
        <f t="shared" si="16"/>
        <v>0</v>
      </c>
      <c r="W193" s="39"/>
      <c r="X193" s="164"/>
      <c r="Y193" s="39">
        <f t="shared" si="13"/>
        <v>0</v>
      </c>
      <c r="Z193" s="39">
        <f t="shared" si="17"/>
        <v>375700</v>
      </c>
      <c r="AA193" s="39">
        <v>0</v>
      </c>
      <c r="AB193" s="39">
        <v>50</v>
      </c>
      <c r="AC193" s="39">
        <v>0</v>
      </c>
      <c r="AD193" s="170">
        <f t="shared" si="18"/>
        <v>0</v>
      </c>
      <c r="AE193" s="3"/>
    </row>
    <row r="194" spans="1:31" ht="18.75" x14ac:dyDescent="0.2">
      <c r="A194" s="39">
        <v>185</v>
      </c>
      <c r="B194" s="164" t="s">
        <v>1699</v>
      </c>
      <c r="C194" s="164" t="s">
        <v>14</v>
      </c>
      <c r="D194" s="39">
        <v>4925</v>
      </c>
      <c r="E194" s="39">
        <v>44</v>
      </c>
      <c r="F194" s="39">
        <v>52076</v>
      </c>
      <c r="G194" s="39" t="s">
        <v>1700</v>
      </c>
      <c r="H194" s="39">
        <v>2</v>
      </c>
      <c r="I194" s="39"/>
      <c r="J194" s="39"/>
      <c r="K194" s="39">
        <v>76</v>
      </c>
      <c r="L194" s="130">
        <f t="shared" si="14"/>
        <v>76</v>
      </c>
      <c r="M194" s="39">
        <v>430</v>
      </c>
      <c r="N194" s="39">
        <f t="shared" si="15"/>
        <v>32680</v>
      </c>
      <c r="O194" s="39">
        <v>2</v>
      </c>
      <c r="P194" s="39" t="s">
        <v>27</v>
      </c>
      <c r="Q194" s="39" t="s">
        <v>55</v>
      </c>
      <c r="R194" s="39">
        <v>2</v>
      </c>
      <c r="S194" s="39">
        <v>54</v>
      </c>
      <c r="T194" s="39"/>
      <c r="U194" s="39">
        <v>6400</v>
      </c>
      <c r="V194" s="39">
        <f t="shared" si="16"/>
        <v>345600</v>
      </c>
      <c r="W194" s="39">
        <v>6</v>
      </c>
      <c r="X194" s="164">
        <f>V194*6%</f>
        <v>20736</v>
      </c>
      <c r="Y194" s="39">
        <f t="shared" si="13"/>
        <v>324864</v>
      </c>
      <c r="Z194" s="39">
        <f t="shared" si="17"/>
        <v>357544</v>
      </c>
      <c r="AA194" s="39">
        <v>0</v>
      </c>
      <c r="AB194" s="39">
        <v>50</v>
      </c>
      <c r="AC194" s="39">
        <v>0</v>
      </c>
      <c r="AD194" s="170">
        <f t="shared" si="18"/>
        <v>0</v>
      </c>
      <c r="AE194" s="3"/>
    </row>
    <row r="195" spans="1:31" ht="18.75" x14ac:dyDescent="0.2">
      <c r="A195" s="164">
        <v>186</v>
      </c>
      <c r="B195" s="164" t="s">
        <v>1701</v>
      </c>
      <c r="C195" s="164" t="s">
        <v>14</v>
      </c>
      <c r="D195" s="39">
        <v>5577</v>
      </c>
      <c r="E195" s="39">
        <v>304</v>
      </c>
      <c r="F195" s="39">
        <v>59037</v>
      </c>
      <c r="G195" s="39" t="s">
        <v>1702</v>
      </c>
      <c r="H195" s="39">
        <v>2</v>
      </c>
      <c r="I195" s="39"/>
      <c r="J195" s="39">
        <v>1</v>
      </c>
      <c r="K195" s="39">
        <v>36</v>
      </c>
      <c r="L195" s="130">
        <f t="shared" si="14"/>
        <v>136</v>
      </c>
      <c r="M195" s="39">
        <v>430</v>
      </c>
      <c r="N195" s="39">
        <f t="shared" si="15"/>
        <v>58480</v>
      </c>
      <c r="O195" s="39">
        <v>2</v>
      </c>
      <c r="P195" s="39" t="s">
        <v>27</v>
      </c>
      <c r="Q195" s="39" t="s">
        <v>55</v>
      </c>
      <c r="R195" s="39">
        <v>2</v>
      </c>
      <c r="S195" s="39">
        <v>84</v>
      </c>
      <c r="T195" s="39"/>
      <c r="U195" s="39">
        <v>6400</v>
      </c>
      <c r="V195" s="39">
        <f t="shared" si="16"/>
        <v>537600</v>
      </c>
      <c r="W195" s="39">
        <v>6</v>
      </c>
      <c r="X195" s="164">
        <f>V195*6%</f>
        <v>32256</v>
      </c>
      <c r="Y195" s="39">
        <f t="shared" si="13"/>
        <v>505344</v>
      </c>
      <c r="Z195" s="39">
        <f t="shared" si="17"/>
        <v>563824</v>
      </c>
      <c r="AA195" s="39">
        <v>0</v>
      </c>
      <c r="AB195" s="39">
        <v>50</v>
      </c>
      <c r="AC195" s="39">
        <v>0</v>
      </c>
      <c r="AD195" s="170">
        <f t="shared" si="18"/>
        <v>0</v>
      </c>
      <c r="AE195" s="3"/>
    </row>
    <row r="196" spans="1:31" ht="18.75" x14ac:dyDescent="0.2">
      <c r="A196" s="39">
        <v>187</v>
      </c>
      <c r="B196" s="164"/>
      <c r="C196" s="164" t="s">
        <v>14</v>
      </c>
      <c r="D196" s="39">
        <v>3833</v>
      </c>
      <c r="E196" s="39">
        <v>115</v>
      </c>
      <c r="F196" s="39">
        <v>33783</v>
      </c>
      <c r="G196" s="39" t="s">
        <v>1702</v>
      </c>
      <c r="H196" s="39">
        <v>1</v>
      </c>
      <c r="I196" s="39">
        <v>4</v>
      </c>
      <c r="J196" s="39">
        <v>1</v>
      </c>
      <c r="K196" s="39">
        <v>90</v>
      </c>
      <c r="L196" s="130">
        <f t="shared" si="14"/>
        <v>1790</v>
      </c>
      <c r="M196" s="39">
        <v>100</v>
      </c>
      <c r="N196" s="39">
        <f t="shared" si="15"/>
        <v>179000</v>
      </c>
      <c r="O196" s="39">
        <v>1</v>
      </c>
      <c r="P196" s="39"/>
      <c r="Q196" s="39"/>
      <c r="R196" s="39"/>
      <c r="S196" s="39"/>
      <c r="T196" s="39"/>
      <c r="U196" s="39"/>
      <c r="V196" s="39">
        <f t="shared" si="16"/>
        <v>0</v>
      </c>
      <c r="W196" s="39"/>
      <c r="X196" s="164">
        <f t="shared" ref="X196:X259" si="20">V196*80%</f>
        <v>0</v>
      </c>
      <c r="Y196" s="39">
        <f t="shared" si="13"/>
        <v>0</v>
      </c>
      <c r="Z196" s="39">
        <f t="shared" si="17"/>
        <v>179000</v>
      </c>
      <c r="AA196" s="39">
        <v>0</v>
      </c>
      <c r="AB196" s="39">
        <v>50</v>
      </c>
      <c r="AC196" s="39">
        <v>0</v>
      </c>
      <c r="AD196" s="170">
        <f t="shared" si="18"/>
        <v>0</v>
      </c>
      <c r="AE196" s="3"/>
    </row>
    <row r="197" spans="1:31" ht="18.75" x14ac:dyDescent="0.2">
      <c r="A197" s="164">
        <v>188</v>
      </c>
      <c r="B197" s="164" t="s">
        <v>1703</v>
      </c>
      <c r="C197" s="164" t="s">
        <v>14</v>
      </c>
      <c r="D197" s="39">
        <v>4318</v>
      </c>
      <c r="E197" s="39">
        <v>283</v>
      </c>
      <c r="F197" s="39">
        <v>43652</v>
      </c>
      <c r="G197" s="39" t="s">
        <v>1704</v>
      </c>
      <c r="H197" s="39">
        <v>2</v>
      </c>
      <c r="I197" s="39"/>
      <c r="J197" s="39">
        <v>2</v>
      </c>
      <c r="K197" s="39"/>
      <c r="L197" s="130">
        <f t="shared" si="14"/>
        <v>200</v>
      </c>
      <c r="M197" s="39">
        <v>150</v>
      </c>
      <c r="N197" s="39">
        <f t="shared" si="15"/>
        <v>30000</v>
      </c>
      <c r="O197" s="39">
        <v>2</v>
      </c>
      <c r="P197" s="39" t="s">
        <v>27</v>
      </c>
      <c r="Q197" s="39" t="s">
        <v>16</v>
      </c>
      <c r="R197" s="39">
        <v>2</v>
      </c>
      <c r="S197" s="39">
        <v>141</v>
      </c>
      <c r="T197" s="39"/>
      <c r="U197" s="39">
        <v>6400</v>
      </c>
      <c r="V197" s="39">
        <f t="shared" si="16"/>
        <v>902400</v>
      </c>
      <c r="W197" s="39">
        <v>21</v>
      </c>
      <c r="X197" s="164">
        <f t="shared" si="20"/>
        <v>721920</v>
      </c>
      <c r="Y197" s="39">
        <f t="shared" si="13"/>
        <v>180480</v>
      </c>
      <c r="Z197" s="39">
        <f t="shared" si="17"/>
        <v>210480</v>
      </c>
      <c r="AA197" s="39">
        <v>0</v>
      </c>
      <c r="AB197" s="39">
        <v>50</v>
      </c>
      <c r="AC197" s="39">
        <v>0</v>
      </c>
      <c r="AD197" s="170">
        <f t="shared" si="18"/>
        <v>0</v>
      </c>
      <c r="AE197" s="3"/>
    </row>
    <row r="198" spans="1:31" ht="18.75" x14ac:dyDescent="0.2">
      <c r="A198" s="39">
        <v>189</v>
      </c>
      <c r="B198" s="164"/>
      <c r="C198" s="164" t="s">
        <v>14</v>
      </c>
      <c r="D198" s="39">
        <v>4412</v>
      </c>
      <c r="E198" s="39">
        <v>136</v>
      </c>
      <c r="F198" s="39">
        <v>53392</v>
      </c>
      <c r="G198" s="39" t="s">
        <v>1704</v>
      </c>
      <c r="H198" s="39">
        <v>1</v>
      </c>
      <c r="I198" s="39">
        <v>15</v>
      </c>
      <c r="J198" s="39">
        <v>3</v>
      </c>
      <c r="K198" s="39">
        <v>32</v>
      </c>
      <c r="L198" s="130">
        <f t="shared" si="14"/>
        <v>6332</v>
      </c>
      <c r="M198" s="39">
        <v>110</v>
      </c>
      <c r="N198" s="39">
        <f t="shared" si="15"/>
        <v>696520</v>
      </c>
      <c r="O198" s="39">
        <v>1</v>
      </c>
      <c r="P198" s="39"/>
      <c r="Q198" s="39"/>
      <c r="R198" s="39"/>
      <c r="S198" s="39"/>
      <c r="T198" s="39"/>
      <c r="U198" s="39"/>
      <c r="V198" s="39">
        <f t="shared" si="16"/>
        <v>0</v>
      </c>
      <c r="W198" s="39"/>
      <c r="X198" s="164">
        <f t="shared" si="20"/>
        <v>0</v>
      </c>
      <c r="Y198" s="39">
        <f t="shared" si="13"/>
        <v>0</v>
      </c>
      <c r="Z198" s="39">
        <f t="shared" si="17"/>
        <v>696520</v>
      </c>
      <c r="AA198" s="39">
        <v>0</v>
      </c>
      <c r="AB198" s="39">
        <v>50</v>
      </c>
      <c r="AC198" s="39">
        <v>0</v>
      </c>
      <c r="AD198" s="170">
        <f t="shared" si="18"/>
        <v>0</v>
      </c>
      <c r="AE198" s="3"/>
    </row>
    <row r="199" spans="1:31" ht="18.75" x14ac:dyDescent="0.2">
      <c r="A199" s="164">
        <v>190</v>
      </c>
      <c r="B199" s="164"/>
      <c r="C199" s="164" t="s">
        <v>14</v>
      </c>
      <c r="D199" s="39">
        <v>4462</v>
      </c>
      <c r="E199" s="39">
        <v>138</v>
      </c>
      <c r="F199" s="39">
        <v>44632</v>
      </c>
      <c r="G199" s="39" t="s">
        <v>1704</v>
      </c>
      <c r="H199" s="39">
        <v>1</v>
      </c>
      <c r="I199" s="39">
        <v>5</v>
      </c>
      <c r="J199" s="39">
        <v>2</v>
      </c>
      <c r="K199" s="39">
        <v>61</v>
      </c>
      <c r="L199" s="130">
        <f t="shared" si="14"/>
        <v>2261</v>
      </c>
      <c r="M199" s="39">
        <v>100</v>
      </c>
      <c r="N199" s="39">
        <f t="shared" si="15"/>
        <v>226100</v>
      </c>
      <c r="O199" s="39">
        <v>1</v>
      </c>
      <c r="P199" s="39"/>
      <c r="Q199" s="39"/>
      <c r="R199" s="39"/>
      <c r="S199" s="39"/>
      <c r="T199" s="39"/>
      <c r="U199" s="39"/>
      <c r="V199" s="39">
        <f t="shared" si="16"/>
        <v>0</v>
      </c>
      <c r="W199" s="39"/>
      <c r="X199" s="164">
        <f t="shared" si="20"/>
        <v>0</v>
      </c>
      <c r="Y199" s="39">
        <f t="shared" si="13"/>
        <v>0</v>
      </c>
      <c r="Z199" s="39">
        <f t="shared" si="17"/>
        <v>226100</v>
      </c>
      <c r="AA199" s="39">
        <v>0</v>
      </c>
      <c r="AB199" s="39">
        <v>50</v>
      </c>
      <c r="AC199" s="39">
        <v>0</v>
      </c>
      <c r="AD199" s="170">
        <f t="shared" si="18"/>
        <v>0</v>
      </c>
      <c r="AE199" s="3"/>
    </row>
    <row r="200" spans="1:31" ht="18.75" x14ac:dyDescent="0.2">
      <c r="A200" s="39">
        <v>191</v>
      </c>
      <c r="B200" s="164" t="s">
        <v>1705</v>
      </c>
      <c r="C200" s="164" t="s">
        <v>14</v>
      </c>
      <c r="D200" s="39">
        <v>650</v>
      </c>
      <c r="E200" s="39">
        <v>97</v>
      </c>
      <c r="F200" s="39">
        <v>7133</v>
      </c>
      <c r="G200" s="39" t="s">
        <v>1706</v>
      </c>
      <c r="H200" s="39">
        <v>2</v>
      </c>
      <c r="I200" s="39"/>
      <c r="J200" s="39">
        <v>1</v>
      </c>
      <c r="K200" s="39">
        <v>33</v>
      </c>
      <c r="L200" s="130">
        <f t="shared" si="14"/>
        <v>133</v>
      </c>
      <c r="M200" s="39">
        <v>430</v>
      </c>
      <c r="N200" s="39">
        <f t="shared" si="15"/>
        <v>57190</v>
      </c>
      <c r="O200" s="39">
        <v>2</v>
      </c>
      <c r="P200" s="39" t="s">
        <v>27</v>
      </c>
      <c r="Q200" s="39" t="s">
        <v>16</v>
      </c>
      <c r="R200" s="39">
        <v>2</v>
      </c>
      <c r="S200" s="39">
        <v>162</v>
      </c>
      <c r="T200" s="39"/>
      <c r="U200" s="39">
        <v>6400</v>
      </c>
      <c r="V200" s="39">
        <f t="shared" si="16"/>
        <v>1036800</v>
      </c>
      <c r="W200" s="39">
        <v>21</v>
      </c>
      <c r="X200" s="164">
        <f t="shared" si="20"/>
        <v>829440</v>
      </c>
      <c r="Y200" s="39">
        <f t="shared" si="13"/>
        <v>207360</v>
      </c>
      <c r="Z200" s="39">
        <f t="shared" si="17"/>
        <v>264550</v>
      </c>
      <c r="AA200" s="39">
        <v>0</v>
      </c>
      <c r="AB200" s="39">
        <v>50</v>
      </c>
      <c r="AC200" s="39">
        <v>0</v>
      </c>
      <c r="AD200" s="170">
        <f t="shared" si="18"/>
        <v>0</v>
      </c>
      <c r="AE200" s="3"/>
    </row>
    <row r="201" spans="1:31" ht="18.75" x14ac:dyDescent="0.2">
      <c r="A201" s="164">
        <v>192</v>
      </c>
      <c r="B201" s="164"/>
      <c r="C201" s="164" t="s">
        <v>14</v>
      </c>
      <c r="D201" s="39">
        <v>5794</v>
      </c>
      <c r="E201" s="39">
        <v>297</v>
      </c>
      <c r="F201" s="39">
        <v>56190</v>
      </c>
      <c r="G201" s="39" t="s">
        <v>1706</v>
      </c>
      <c r="H201" s="39">
        <v>1</v>
      </c>
      <c r="I201" s="39"/>
      <c r="J201" s="39"/>
      <c r="K201" s="39">
        <v>52</v>
      </c>
      <c r="L201" s="130">
        <f t="shared" si="14"/>
        <v>52</v>
      </c>
      <c r="M201" s="39">
        <v>430</v>
      </c>
      <c r="N201" s="39">
        <f t="shared" si="15"/>
        <v>22360</v>
      </c>
      <c r="O201" s="39">
        <v>1</v>
      </c>
      <c r="P201" s="39"/>
      <c r="Q201" s="39"/>
      <c r="R201" s="39"/>
      <c r="S201" s="39"/>
      <c r="T201" s="39"/>
      <c r="U201" s="39"/>
      <c r="V201" s="39">
        <f t="shared" si="16"/>
        <v>0</v>
      </c>
      <c r="W201" s="39"/>
      <c r="X201" s="164">
        <f t="shared" si="20"/>
        <v>0</v>
      </c>
      <c r="Y201" s="39">
        <f t="shared" si="13"/>
        <v>0</v>
      </c>
      <c r="Z201" s="39">
        <f t="shared" si="17"/>
        <v>22360</v>
      </c>
      <c r="AA201" s="39">
        <v>0</v>
      </c>
      <c r="AB201" s="39">
        <v>50</v>
      </c>
      <c r="AC201" s="39">
        <v>0</v>
      </c>
      <c r="AD201" s="170">
        <f t="shared" si="18"/>
        <v>0</v>
      </c>
      <c r="AE201" s="3"/>
    </row>
    <row r="202" spans="1:31" ht="18.75" x14ac:dyDescent="0.2">
      <c r="A202" s="39">
        <v>193</v>
      </c>
      <c r="B202" s="164"/>
      <c r="C202" s="164" t="s">
        <v>14</v>
      </c>
      <c r="D202" s="39">
        <v>2621</v>
      </c>
      <c r="E202" s="39">
        <v>151</v>
      </c>
      <c r="F202" s="39">
        <v>16569</v>
      </c>
      <c r="G202" s="39" t="s">
        <v>1706</v>
      </c>
      <c r="H202" s="39">
        <v>1</v>
      </c>
      <c r="I202" s="39">
        <v>14</v>
      </c>
      <c r="J202" s="39"/>
      <c r="K202" s="39">
        <v>5</v>
      </c>
      <c r="L202" s="130">
        <f t="shared" si="14"/>
        <v>5605</v>
      </c>
      <c r="M202" s="39">
        <v>75</v>
      </c>
      <c r="N202" s="39">
        <f t="shared" si="15"/>
        <v>420375</v>
      </c>
      <c r="O202" s="39">
        <v>1</v>
      </c>
      <c r="P202" s="39"/>
      <c r="Q202" s="39"/>
      <c r="R202" s="39"/>
      <c r="S202" s="39"/>
      <c r="T202" s="39"/>
      <c r="U202" s="39"/>
      <c r="V202" s="39">
        <f t="shared" si="16"/>
        <v>0</v>
      </c>
      <c r="W202" s="39"/>
      <c r="X202" s="164">
        <f t="shared" si="20"/>
        <v>0</v>
      </c>
      <c r="Y202" s="39">
        <f t="shared" si="13"/>
        <v>0</v>
      </c>
      <c r="Z202" s="39">
        <f t="shared" si="17"/>
        <v>420375</v>
      </c>
      <c r="AA202" s="39">
        <v>0</v>
      </c>
      <c r="AB202" s="39">
        <v>50</v>
      </c>
      <c r="AC202" s="39">
        <v>0</v>
      </c>
      <c r="AD202" s="170">
        <f t="shared" si="18"/>
        <v>0</v>
      </c>
      <c r="AE202" s="3"/>
    </row>
    <row r="203" spans="1:31" ht="18.75" x14ac:dyDescent="0.2">
      <c r="A203" s="164">
        <v>194</v>
      </c>
      <c r="B203" s="164" t="s">
        <v>1707</v>
      </c>
      <c r="C203" s="164" t="s">
        <v>14</v>
      </c>
      <c r="D203" s="39">
        <v>4275</v>
      </c>
      <c r="E203" s="39">
        <v>4</v>
      </c>
      <c r="F203" s="39">
        <v>41816</v>
      </c>
      <c r="G203" s="39" t="s">
        <v>1708</v>
      </c>
      <c r="H203" s="39">
        <v>2</v>
      </c>
      <c r="I203" s="39"/>
      <c r="J203" s="39">
        <v>1</v>
      </c>
      <c r="K203" s="39">
        <v>89</v>
      </c>
      <c r="L203" s="130">
        <f t="shared" si="14"/>
        <v>189</v>
      </c>
      <c r="M203" s="39">
        <v>430</v>
      </c>
      <c r="N203" s="39">
        <f t="shared" si="15"/>
        <v>81270</v>
      </c>
      <c r="O203" s="39">
        <v>2</v>
      </c>
      <c r="P203" s="39" t="s">
        <v>27</v>
      </c>
      <c r="Q203" s="39" t="s">
        <v>16</v>
      </c>
      <c r="R203" s="39">
        <v>2</v>
      </c>
      <c r="S203" s="39">
        <v>119</v>
      </c>
      <c r="T203" s="39"/>
      <c r="U203" s="39">
        <v>6400</v>
      </c>
      <c r="V203" s="39">
        <f t="shared" si="16"/>
        <v>761600</v>
      </c>
      <c r="W203" s="39">
        <v>21</v>
      </c>
      <c r="X203" s="164">
        <f t="shared" si="20"/>
        <v>609280</v>
      </c>
      <c r="Y203" s="39">
        <f t="shared" ref="Y203:Y266" si="21">V203-X203</f>
        <v>152320</v>
      </c>
      <c r="Z203" s="39">
        <f t="shared" si="17"/>
        <v>233590</v>
      </c>
      <c r="AA203" s="39">
        <v>0</v>
      </c>
      <c r="AB203" s="39">
        <v>50</v>
      </c>
      <c r="AC203" s="39">
        <v>0</v>
      </c>
      <c r="AD203" s="170">
        <f t="shared" si="18"/>
        <v>0</v>
      </c>
      <c r="AE203" s="3"/>
    </row>
    <row r="204" spans="1:31" ht="18.75" x14ac:dyDescent="0.2">
      <c r="A204" s="39">
        <v>195</v>
      </c>
      <c r="B204" s="164"/>
      <c r="C204" s="164" t="s">
        <v>14</v>
      </c>
      <c r="D204" s="39">
        <v>4667</v>
      </c>
      <c r="E204" s="39">
        <v>272</v>
      </c>
      <c r="F204" s="39">
        <v>48547</v>
      </c>
      <c r="G204" s="39" t="s">
        <v>1708</v>
      </c>
      <c r="H204" s="39">
        <v>1</v>
      </c>
      <c r="I204" s="39">
        <v>6</v>
      </c>
      <c r="J204" s="39">
        <v>2</v>
      </c>
      <c r="K204" s="39">
        <v>52</v>
      </c>
      <c r="L204" s="130">
        <f t="shared" si="14"/>
        <v>2652</v>
      </c>
      <c r="M204" s="39">
        <v>75</v>
      </c>
      <c r="N204" s="39">
        <f t="shared" si="15"/>
        <v>198900</v>
      </c>
      <c r="O204" s="39">
        <v>1</v>
      </c>
      <c r="P204" s="39"/>
      <c r="Q204" s="39"/>
      <c r="R204" s="39"/>
      <c r="S204" s="39"/>
      <c r="T204" s="39"/>
      <c r="U204" s="39"/>
      <c r="V204" s="39">
        <f t="shared" si="16"/>
        <v>0</v>
      </c>
      <c r="W204" s="39"/>
      <c r="X204" s="164">
        <f t="shared" si="20"/>
        <v>0</v>
      </c>
      <c r="Y204" s="39">
        <f t="shared" si="21"/>
        <v>0</v>
      </c>
      <c r="Z204" s="39">
        <f t="shared" si="17"/>
        <v>198900</v>
      </c>
      <c r="AA204" s="39">
        <v>0</v>
      </c>
      <c r="AB204" s="39">
        <v>50</v>
      </c>
      <c r="AC204" s="39">
        <v>0</v>
      </c>
      <c r="AD204" s="170">
        <f t="shared" si="18"/>
        <v>0</v>
      </c>
      <c r="AE204" s="3"/>
    </row>
    <row r="205" spans="1:31" ht="18.75" x14ac:dyDescent="0.2">
      <c r="A205" s="164">
        <v>196</v>
      </c>
      <c r="B205" s="164"/>
      <c r="C205" s="164" t="s">
        <v>14</v>
      </c>
      <c r="D205" s="39">
        <v>4801</v>
      </c>
      <c r="E205" s="39">
        <v>37</v>
      </c>
      <c r="F205" s="39">
        <v>50264</v>
      </c>
      <c r="G205" s="39" t="s">
        <v>1708</v>
      </c>
      <c r="H205" s="39">
        <v>1</v>
      </c>
      <c r="I205" s="39"/>
      <c r="J205" s="39"/>
      <c r="K205" s="39">
        <v>96</v>
      </c>
      <c r="L205" s="130">
        <f t="shared" si="14"/>
        <v>96</v>
      </c>
      <c r="M205" s="39">
        <v>75</v>
      </c>
      <c r="N205" s="39">
        <f t="shared" si="15"/>
        <v>7200</v>
      </c>
      <c r="O205" s="39">
        <v>1</v>
      </c>
      <c r="P205" s="39"/>
      <c r="Q205" s="39"/>
      <c r="R205" s="39"/>
      <c r="S205" s="39"/>
      <c r="T205" s="39"/>
      <c r="U205" s="39"/>
      <c r="V205" s="39">
        <f t="shared" si="16"/>
        <v>0</v>
      </c>
      <c r="W205" s="39"/>
      <c r="X205" s="164">
        <f t="shared" si="20"/>
        <v>0</v>
      </c>
      <c r="Y205" s="39">
        <f t="shared" si="21"/>
        <v>0</v>
      </c>
      <c r="Z205" s="39">
        <f t="shared" si="17"/>
        <v>7200</v>
      </c>
      <c r="AA205" s="39">
        <v>0</v>
      </c>
      <c r="AB205" s="39">
        <v>50</v>
      </c>
      <c r="AC205" s="39">
        <v>0</v>
      </c>
      <c r="AD205" s="170">
        <f t="shared" si="18"/>
        <v>0</v>
      </c>
      <c r="AE205" s="3"/>
    </row>
    <row r="206" spans="1:31" ht="18.75" x14ac:dyDescent="0.2">
      <c r="A206" s="39">
        <v>197</v>
      </c>
      <c r="B206" s="164"/>
      <c r="C206" s="164" t="s">
        <v>14</v>
      </c>
      <c r="D206" s="39">
        <v>4435</v>
      </c>
      <c r="E206" s="39">
        <v>19</v>
      </c>
      <c r="F206" s="39">
        <v>44312</v>
      </c>
      <c r="G206" s="39" t="s">
        <v>1708</v>
      </c>
      <c r="H206" s="39">
        <v>1</v>
      </c>
      <c r="I206" s="39">
        <v>4</v>
      </c>
      <c r="J206" s="39"/>
      <c r="K206" s="39">
        <v>40</v>
      </c>
      <c r="L206" s="130">
        <f t="shared" ref="L206:L269" si="22">I206*400+J206*100+K206</f>
        <v>1640</v>
      </c>
      <c r="M206" s="39">
        <v>75</v>
      </c>
      <c r="N206" s="39">
        <f t="shared" ref="N206:N269" si="23">L206*M206</f>
        <v>123000</v>
      </c>
      <c r="O206" s="39">
        <v>1</v>
      </c>
      <c r="P206" s="39"/>
      <c r="Q206" s="39"/>
      <c r="R206" s="39"/>
      <c r="S206" s="39"/>
      <c r="T206" s="39"/>
      <c r="U206" s="39"/>
      <c r="V206" s="39">
        <f t="shared" ref="V206:V269" si="24">S206*U206</f>
        <v>0</v>
      </c>
      <c r="W206" s="39"/>
      <c r="X206" s="164">
        <f t="shared" si="20"/>
        <v>0</v>
      </c>
      <c r="Y206" s="39">
        <f t="shared" si="21"/>
        <v>0</v>
      </c>
      <c r="Z206" s="39">
        <f t="shared" ref="Z206:Z269" si="25">N206+Y206</f>
        <v>123000</v>
      </c>
      <c r="AA206" s="39">
        <v>0</v>
      </c>
      <c r="AB206" s="39">
        <v>50</v>
      </c>
      <c r="AC206" s="39">
        <v>0</v>
      </c>
      <c r="AD206" s="170">
        <f t="shared" ref="AD206:AD269" si="26">AB206*AC206%</f>
        <v>0</v>
      </c>
      <c r="AE206" s="3"/>
    </row>
    <row r="207" spans="1:31" ht="18.75" x14ac:dyDescent="0.2">
      <c r="A207" s="164">
        <v>198</v>
      </c>
      <c r="B207" s="164"/>
      <c r="C207" s="164" t="s">
        <v>14</v>
      </c>
      <c r="D207" s="39">
        <v>859</v>
      </c>
      <c r="E207" s="39">
        <v>109</v>
      </c>
      <c r="F207" s="39">
        <v>7344</v>
      </c>
      <c r="G207" s="39" t="s">
        <v>1708</v>
      </c>
      <c r="H207" s="39">
        <v>1</v>
      </c>
      <c r="I207" s="39">
        <v>3</v>
      </c>
      <c r="J207" s="39"/>
      <c r="K207" s="39">
        <v>54</v>
      </c>
      <c r="L207" s="130">
        <f t="shared" si="22"/>
        <v>1254</v>
      </c>
      <c r="M207" s="39">
        <v>75</v>
      </c>
      <c r="N207" s="39">
        <f t="shared" si="23"/>
        <v>94050</v>
      </c>
      <c r="O207" s="39">
        <v>1</v>
      </c>
      <c r="P207" s="39"/>
      <c r="Q207" s="39"/>
      <c r="R207" s="39"/>
      <c r="S207" s="39"/>
      <c r="T207" s="39"/>
      <c r="U207" s="39"/>
      <c r="V207" s="39">
        <f t="shared" si="24"/>
        <v>0</v>
      </c>
      <c r="W207" s="39"/>
      <c r="X207" s="164">
        <f t="shared" si="20"/>
        <v>0</v>
      </c>
      <c r="Y207" s="39">
        <f t="shared" si="21"/>
        <v>0</v>
      </c>
      <c r="Z207" s="39">
        <f t="shared" si="25"/>
        <v>94050</v>
      </c>
      <c r="AA207" s="39">
        <v>0</v>
      </c>
      <c r="AB207" s="39">
        <v>50</v>
      </c>
      <c r="AC207" s="39">
        <v>0</v>
      </c>
      <c r="AD207" s="170">
        <f t="shared" si="26"/>
        <v>0</v>
      </c>
      <c r="AE207" s="3"/>
    </row>
    <row r="208" spans="1:31" ht="18.75" x14ac:dyDescent="0.2">
      <c r="A208" s="39">
        <v>199</v>
      </c>
      <c r="B208" s="164"/>
      <c r="C208" s="164" t="s">
        <v>14</v>
      </c>
      <c r="D208" s="39">
        <v>5784</v>
      </c>
      <c r="E208" s="39">
        <v>181</v>
      </c>
      <c r="F208" s="39">
        <v>56705</v>
      </c>
      <c r="G208" s="39" t="s">
        <v>1708</v>
      </c>
      <c r="H208" s="39">
        <v>1</v>
      </c>
      <c r="I208" s="39">
        <v>5</v>
      </c>
      <c r="J208" s="39"/>
      <c r="K208" s="39"/>
      <c r="L208" s="130">
        <f t="shared" si="22"/>
        <v>2000</v>
      </c>
      <c r="M208" s="39">
        <v>75</v>
      </c>
      <c r="N208" s="39">
        <f t="shared" si="23"/>
        <v>150000</v>
      </c>
      <c r="O208" s="39">
        <v>1</v>
      </c>
      <c r="P208" s="39"/>
      <c r="Q208" s="39"/>
      <c r="R208" s="39"/>
      <c r="S208" s="39"/>
      <c r="T208" s="39"/>
      <c r="U208" s="39"/>
      <c r="V208" s="39">
        <f t="shared" si="24"/>
        <v>0</v>
      </c>
      <c r="W208" s="39"/>
      <c r="X208" s="164">
        <f t="shared" si="20"/>
        <v>0</v>
      </c>
      <c r="Y208" s="39">
        <f t="shared" si="21"/>
        <v>0</v>
      </c>
      <c r="Z208" s="39">
        <f t="shared" si="25"/>
        <v>150000</v>
      </c>
      <c r="AA208" s="39">
        <v>0</v>
      </c>
      <c r="AB208" s="39">
        <v>50</v>
      </c>
      <c r="AC208" s="39">
        <v>0</v>
      </c>
      <c r="AD208" s="170">
        <f t="shared" si="26"/>
        <v>0</v>
      </c>
      <c r="AE208" s="3"/>
    </row>
    <row r="209" spans="1:31" ht="18.75" x14ac:dyDescent="0.2">
      <c r="A209" s="164">
        <v>200</v>
      </c>
      <c r="B209" s="164"/>
      <c r="C209" s="164" t="s">
        <v>14</v>
      </c>
      <c r="D209" s="39">
        <v>3653</v>
      </c>
      <c r="E209" s="39">
        <v>51</v>
      </c>
      <c r="F209" s="39"/>
      <c r="G209" s="39" t="s">
        <v>1708</v>
      </c>
      <c r="H209" s="39">
        <v>1</v>
      </c>
      <c r="I209" s="39">
        <v>10</v>
      </c>
      <c r="J209" s="39"/>
      <c r="K209" s="39"/>
      <c r="L209" s="130">
        <f t="shared" si="22"/>
        <v>4000</v>
      </c>
      <c r="M209" s="39">
        <v>75</v>
      </c>
      <c r="N209" s="39">
        <f t="shared" si="23"/>
        <v>300000</v>
      </c>
      <c r="O209" s="39">
        <v>1</v>
      </c>
      <c r="P209" s="39"/>
      <c r="Q209" s="39"/>
      <c r="R209" s="39"/>
      <c r="S209" s="39"/>
      <c r="T209" s="39"/>
      <c r="U209" s="39"/>
      <c r="V209" s="39">
        <f t="shared" si="24"/>
        <v>0</v>
      </c>
      <c r="W209" s="39"/>
      <c r="X209" s="164">
        <f t="shared" si="20"/>
        <v>0</v>
      </c>
      <c r="Y209" s="39">
        <f t="shared" si="21"/>
        <v>0</v>
      </c>
      <c r="Z209" s="39">
        <f t="shared" si="25"/>
        <v>300000</v>
      </c>
      <c r="AA209" s="39">
        <v>0</v>
      </c>
      <c r="AB209" s="39">
        <v>50</v>
      </c>
      <c r="AC209" s="39">
        <v>0</v>
      </c>
      <c r="AD209" s="170">
        <f t="shared" si="26"/>
        <v>0</v>
      </c>
      <c r="AE209" s="3"/>
    </row>
    <row r="210" spans="1:31" ht="18.75" x14ac:dyDescent="0.2">
      <c r="A210" s="39">
        <v>201</v>
      </c>
      <c r="B210" s="164"/>
      <c r="C210" s="164" t="s">
        <v>14</v>
      </c>
      <c r="D210" s="39">
        <v>759</v>
      </c>
      <c r="E210" s="39">
        <v>95</v>
      </c>
      <c r="F210" s="39">
        <v>7245</v>
      </c>
      <c r="G210" s="39" t="s">
        <v>1708</v>
      </c>
      <c r="H210" s="39">
        <v>1</v>
      </c>
      <c r="I210" s="39">
        <v>1</v>
      </c>
      <c r="J210" s="39"/>
      <c r="K210" s="39">
        <v>99</v>
      </c>
      <c r="L210" s="130">
        <f t="shared" si="22"/>
        <v>499</v>
      </c>
      <c r="M210" s="39">
        <v>75</v>
      </c>
      <c r="N210" s="39">
        <f t="shared" si="23"/>
        <v>37425</v>
      </c>
      <c r="O210" s="39">
        <v>1</v>
      </c>
      <c r="P210" s="39"/>
      <c r="Q210" s="39"/>
      <c r="R210" s="39"/>
      <c r="S210" s="39"/>
      <c r="T210" s="39"/>
      <c r="U210" s="39"/>
      <c r="V210" s="39">
        <f t="shared" si="24"/>
        <v>0</v>
      </c>
      <c r="W210" s="39"/>
      <c r="X210" s="164"/>
      <c r="Y210" s="39">
        <f t="shared" si="21"/>
        <v>0</v>
      </c>
      <c r="Z210" s="39">
        <f t="shared" si="25"/>
        <v>37425</v>
      </c>
      <c r="AA210" s="39">
        <v>0</v>
      </c>
      <c r="AB210" s="39">
        <v>50</v>
      </c>
      <c r="AC210" s="39">
        <v>0</v>
      </c>
      <c r="AD210" s="170">
        <f t="shared" si="26"/>
        <v>0</v>
      </c>
      <c r="AE210" s="3"/>
    </row>
    <row r="211" spans="1:31" ht="18.75" x14ac:dyDescent="0.2">
      <c r="A211" s="164">
        <v>202</v>
      </c>
      <c r="B211" s="164" t="s">
        <v>1709</v>
      </c>
      <c r="C211" s="164" t="s">
        <v>14</v>
      </c>
      <c r="D211" s="39">
        <v>746</v>
      </c>
      <c r="E211" s="39">
        <v>82</v>
      </c>
      <c r="F211" s="39">
        <v>7232</v>
      </c>
      <c r="G211" s="39" t="s">
        <v>1710</v>
      </c>
      <c r="H211" s="39">
        <v>2</v>
      </c>
      <c r="I211" s="39"/>
      <c r="J211" s="39">
        <v>2</v>
      </c>
      <c r="K211" s="39">
        <v>13</v>
      </c>
      <c r="L211" s="130">
        <f t="shared" si="22"/>
        <v>213</v>
      </c>
      <c r="M211" s="39">
        <v>290</v>
      </c>
      <c r="N211" s="39">
        <f t="shared" si="23"/>
        <v>61770</v>
      </c>
      <c r="O211" s="39">
        <v>2</v>
      </c>
      <c r="P211" s="39" t="s">
        <v>27</v>
      </c>
      <c r="Q211" s="39" t="s">
        <v>16</v>
      </c>
      <c r="R211" s="39">
        <v>2</v>
      </c>
      <c r="S211" s="39">
        <v>90</v>
      </c>
      <c r="T211" s="39"/>
      <c r="U211" s="39">
        <v>6400</v>
      </c>
      <c r="V211" s="39">
        <f t="shared" si="24"/>
        <v>576000</v>
      </c>
      <c r="W211" s="39">
        <v>10</v>
      </c>
      <c r="X211" s="164">
        <f>V211*30%</f>
        <v>172800</v>
      </c>
      <c r="Y211" s="39">
        <f t="shared" si="21"/>
        <v>403200</v>
      </c>
      <c r="Z211" s="39">
        <f t="shared" si="25"/>
        <v>464970</v>
      </c>
      <c r="AA211" s="39">
        <v>0</v>
      </c>
      <c r="AB211" s="39">
        <v>50</v>
      </c>
      <c r="AC211" s="39">
        <v>0</v>
      </c>
      <c r="AD211" s="170">
        <f t="shared" si="26"/>
        <v>0</v>
      </c>
      <c r="AE211" s="3"/>
    </row>
    <row r="212" spans="1:31" ht="18.75" x14ac:dyDescent="0.2">
      <c r="A212" s="39">
        <v>203</v>
      </c>
      <c r="B212" s="164"/>
      <c r="C212" s="164" t="s">
        <v>14</v>
      </c>
      <c r="D212" s="39">
        <v>4287</v>
      </c>
      <c r="E212" s="39">
        <v>170</v>
      </c>
      <c r="F212" s="39">
        <v>41955</v>
      </c>
      <c r="G212" s="39" t="s">
        <v>1710</v>
      </c>
      <c r="H212" s="39">
        <v>1</v>
      </c>
      <c r="I212" s="39"/>
      <c r="J212" s="39">
        <v>1</v>
      </c>
      <c r="K212" s="39">
        <v>72</v>
      </c>
      <c r="L212" s="130">
        <f t="shared" si="22"/>
        <v>172</v>
      </c>
      <c r="M212" s="39">
        <v>450</v>
      </c>
      <c r="N212" s="39">
        <f t="shared" si="23"/>
        <v>77400</v>
      </c>
      <c r="O212" s="39">
        <v>1</v>
      </c>
      <c r="P212" s="39"/>
      <c r="Q212" s="39"/>
      <c r="R212" s="39"/>
      <c r="S212" s="39"/>
      <c r="T212" s="39"/>
      <c r="U212" s="39"/>
      <c r="V212" s="39">
        <f t="shared" si="24"/>
        <v>0</v>
      </c>
      <c r="W212" s="39"/>
      <c r="X212" s="164">
        <f t="shared" si="20"/>
        <v>0</v>
      </c>
      <c r="Y212" s="39">
        <f t="shared" si="21"/>
        <v>0</v>
      </c>
      <c r="Z212" s="39">
        <f t="shared" si="25"/>
        <v>77400</v>
      </c>
      <c r="AA212" s="39">
        <v>0</v>
      </c>
      <c r="AB212" s="39">
        <v>50</v>
      </c>
      <c r="AC212" s="39">
        <v>0</v>
      </c>
      <c r="AD212" s="170">
        <f t="shared" si="26"/>
        <v>0</v>
      </c>
      <c r="AE212" s="3"/>
    </row>
    <row r="213" spans="1:31" ht="18.75" x14ac:dyDescent="0.2">
      <c r="A213" s="164">
        <v>204</v>
      </c>
      <c r="B213" s="164"/>
      <c r="C213" s="164" t="s">
        <v>14</v>
      </c>
      <c r="D213" s="39">
        <v>4686</v>
      </c>
      <c r="E213" s="39">
        <v>292</v>
      </c>
      <c r="F213" s="39">
        <v>52066</v>
      </c>
      <c r="G213" s="39" t="s">
        <v>1710</v>
      </c>
      <c r="H213" s="39">
        <v>1</v>
      </c>
      <c r="I213" s="39"/>
      <c r="J213" s="39">
        <v>1</v>
      </c>
      <c r="K213" s="39">
        <v>51</v>
      </c>
      <c r="L213" s="130">
        <f t="shared" si="22"/>
        <v>151</v>
      </c>
      <c r="M213" s="39">
        <v>430</v>
      </c>
      <c r="N213" s="39">
        <f t="shared" si="23"/>
        <v>64930</v>
      </c>
      <c r="O213" s="39">
        <v>1</v>
      </c>
      <c r="P213" s="39"/>
      <c r="Q213" s="39"/>
      <c r="R213" s="39"/>
      <c r="S213" s="39"/>
      <c r="T213" s="39"/>
      <c r="U213" s="39"/>
      <c r="V213" s="39">
        <f t="shared" si="24"/>
        <v>0</v>
      </c>
      <c r="W213" s="39"/>
      <c r="X213" s="164">
        <f t="shared" si="20"/>
        <v>0</v>
      </c>
      <c r="Y213" s="39">
        <f t="shared" si="21"/>
        <v>0</v>
      </c>
      <c r="Z213" s="39">
        <f t="shared" si="25"/>
        <v>64930</v>
      </c>
      <c r="AA213" s="39">
        <v>0</v>
      </c>
      <c r="AB213" s="39">
        <v>50</v>
      </c>
      <c r="AC213" s="39">
        <v>0</v>
      </c>
      <c r="AD213" s="170">
        <f t="shared" si="26"/>
        <v>0</v>
      </c>
      <c r="AE213" s="3"/>
    </row>
    <row r="214" spans="1:31" ht="18.75" x14ac:dyDescent="0.2">
      <c r="A214" s="39">
        <v>205</v>
      </c>
      <c r="B214" s="164"/>
      <c r="C214" s="164" t="s">
        <v>14</v>
      </c>
      <c r="D214" s="39">
        <v>4763</v>
      </c>
      <c r="E214" s="39">
        <v>219</v>
      </c>
      <c r="F214" s="39">
        <v>49919</v>
      </c>
      <c r="G214" s="39" t="s">
        <v>1710</v>
      </c>
      <c r="H214" s="39">
        <v>1</v>
      </c>
      <c r="I214" s="39">
        <v>5</v>
      </c>
      <c r="J214" s="39">
        <v>3</v>
      </c>
      <c r="K214" s="39">
        <v>61</v>
      </c>
      <c r="L214" s="130">
        <f t="shared" si="22"/>
        <v>2361</v>
      </c>
      <c r="M214" s="39">
        <v>75</v>
      </c>
      <c r="N214" s="39">
        <f t="shared" si="23"/>
        <v>177075</v>
      </c>
      <c r="O214" s="39">
        <v>1</v>
      </c>
      <c r="P214" s="39"/>
      <c r="Q214" s="39"/>
      <c r="R214" s="39"/>
      <c r="S214" s="39"/>
      <c r="T214" s="39"/>
      <c r="U214" s="39"/>
      <c r="V214" s="39">
        <f t="shared" si="24"/>
        <v>0</v>
      </c>
      <c r="W214" s="39"/>
      <c r="X214" s="164">
        <f t="shared" si="20"/>
        <v>0</v>
      </c>
      <c r="Y214" s="39">
        <f t="shared" si="21"/>
        <v>0</v>
      </c>
      <c r="Z214" s="39">
        <f t="shared" si="25"/>
        <v>177075</v>
      </c>
      <c r="AA214" s="39">
        <v>0</v>
      </c>
      <c r="AB214" s="39">
        <v>50</v>
      </c>
      <c r="AC214" s="39">
        <v>0</v>
      </c>
      <c r="AD214" s="170">
        <f t="shared" si="26"/>
        <v>0</v>
      </c>
      <c r="AE214" s="3"/>
    </row>
    <row r="215" spans="1:31" ht="18.75" x14ac:dyDescent="0.2">
      <c r="A215" s="164">
        <v>206</v>
      </c>
      <c r="B215" s="164"/>
      <c r="C215" s="164" t="s">
        <v>1675</v>
      </c>
      <c r="D215" s="39"/>
      <c r="E215" s="39">
        <v>727</v>
      </c>
      <c r="F215" s="39">
        <v>2988</v>
      </c>
      <c r="G215" s="39" t="s">
        <v>1710</v>
      </c>
      <c r="H215" s="39">
        <v>1</v>
      </c>
      <c r="I215" s="39">
        <v>8</v>
      </c>
      <c r="J215" s="39">
        <v>2</v>
      </c>
      <c r="K215" s="39">
        <v>33</v>
      </c>
      <c r="L215" s="130">
        <f t="shared" si="22"/>
        <v>3433</v>
      </c>
      <c r="M215" s="39">
        <v>75</v>
      </c>
      <c r="N215" s="39">
        <f t="shared" si="23"/>
        <v>257475</v>
      </c>
      <c r="O215" s="39">
        <v>1</v>
      </c>
      <c r="P215" s="39"/>
      <c r="Q215" s="39"/>
      <c r="R215" s="39"/>
      <c r="S215" s="39"/>
      <c r="T215" s="39"/>
      <c r="U215" s="39"/>
      <c r="V215" s="39">
        <f t="shared" si="24"/>
        <v>0</v>
      </c>
      <c r="W215" s="39"/>
      <c r="X215" s="164">
        <f t="shared" si="20"/>
        <v>0</v>
      </c>
      <c r="Y215" s="39">
        <f t="shared" si="21"/>
        <v>0</v>
      </c>
      <c r="Z215" s="39">
        <f t="shared" si="25"/>
        <v>257475</v>
      </c>
      <c r="AA215" s="39">
        <v>0</v>
      </c>
      <c r="AB215" s="39">
        <v>0</v>
      </c>
      <c r="AC215" s="39">
        <v>257475</v>
      </c>
      <c r="AD215" s="170">
        <v>0.01</v>
      </c>
      <c r="AE215" s="3"/>
    </row>
    <row r="216" spans="1:31" ht="18.75" x14ac:dyDescent="0.2">
      <c r="A216" s="39">
        <v>207</v>
      </c>
      <c r="B216" s="164"/>
      <c r="C216" s="164" t="s">
        <v>14</v>
      </c>
      <c r="D216" s="39">
        <v>696</v>
      </c>
      <c r="E216" s="39">
        <v>26</v>
      </c>
      <c r="F216" s="39">
        <v>7180</v>
      </c>
      <c r="G216" s="39" t="s">
        <v>1710</v>
      </c>
      <c r="H216" s="39">
        <v>1</v>
      </c>
      <c r="I216" s="39">
        <v>1</v>
      </c>
      <c r="J216" s="39">
        <v>3</v>
      </c>
      <c r="K216" s="39">
        <v>81</v>
      </c>
      <c r="L216" s="130">
        <f t="shared" si="22"/>
        <v>781</v>
      </c>
      <c r="M216" s="39">
        <v>380</v>
      </c>
      <c r="N216" s="39">
        <f t="shared" si="23"/>
        <v>296780</v>
      </c>
      <c r="O216" s="39">
        <v>1</v>
      </c>
      <c r="P216" s="39"/>
      <c r="Q216" s="39"/>
      <c r="R216" s="39"/>
      <c r="S216" s="39"/>
      <c r="T216" s="39"/>
      <c r="U216" s="39"/>
      <c r="V216" s="39">
        <f t="shared" si="24"/>
        <v>0</v>
      </c>
      <c r="W216" s="39"/>
      <c r="X216" s="164">
        <f t="shared" si="20"/>
        <v>0</v>
      </c>
      <c r="Y216" s="39">
        <f t="shared" si="21"/>
        <v>0</v>
      </c>
      <c r="Z216" s="39">
        <f t="shared" si="25"/>
        <v>296780</v>
      </c>
      <c r="AA216" s="39">
        <v>0</v>
      </c>
      <c r="AB216" s="39">
        <v>50</v>
      </c>
      <c r="AC216" s="39">
        <v>0</v>
      </c>
      <c r="AD216" s="170">
        <f t="shared" si="26"/>
        <v>0</v>
      </c>
      <c r="AE216" s="3"/>
    </row>
    <row r="217" spans="1:31" ht="18.75" x14ac:dyDescent="0.2">
      <c r="A217" s="164">
        <v>208</v>
      </c>
      <c r="B217" s="164" t="s">
        <v>1711</v>
      </c>
      <c r="C217" s="164" t="s">
        <v>14</v>
      </c>
      <c r="D217" s="39">
        <v>701</v>
      </c>
      <c r="E217" s="39">
        <v>31</v>
      </c>
      <c r="F217" s="39">
        <v>7185</v>
      </c>
      <c r="G217" s="39" t="s">
        <v>1712</v>
      </c>
      <c r="H217" s="39">
        <v>1</v>
      </c>
      <c r="I217" s="39"/>
      <c r="J217" s="39">
        <v>3</v>
      </c>
      <c r="K217" s="39">
        <v>66</v>
      </c>
      <c r="L217" s="130">
        <f t="shared" si="22"/>
        <v>366</v>
      </c>
      <c r="M217" s="39">
        <v>430</v>
      </c>
      <c r="N217" s="39">
        <f t="shared" si="23"/>
        <v>157380</v>
      </c>
      <c r="O217" s="39">
        <v>2</v>
      </c>
      <c r="P217" s="39" t="s">
        <v>27</v>
      </c>
      <c r="Q217" s="39" t="s">
        <v>16</v>
      </c>
      <c r="R217" s="39">
        <v>2</v>
      </c>
      <c r="S217" s="39">
        <v>201</v>
      </c>
      <c r="T217" s="39"/>
      <c r="U217" s="39">
        <v>6400</v>
      </c>
      <c r="V217" s="39">
        <f t="shared" si="24"/>
        <v>1286400</v>
      </c>
      <c r="W217" s="39">
        <v>21</v>
      </c>
      <c r="X217" s="164">
        <f t="shared" si="20"/>
        <v>1029120</v>
      </c>
      <c r="Y217" s="39">
        <f t="shared" si="21"/>
        <v>257280</v>
      </c>
      <c r="Z217" s="39">
        <f t="shared" si="25"/>
        <v>414660</v>
      </c>
      <c r="AA217" s="39">
        <v>0</v>
      </c>
      <c r="AB217" s="39">
        <v>50</v>
      </c>
      <c r="AC217" s="39">
        <v>0</v>
      </c>
      <c r="AD217" s="170">
        <f t="shared" si="26"/>
        <v>0</v>
      </c>
      <c r="AE217" s="3"/>
    </row>
    <row r="218" spans="1:31" ht="18.75" x14ac:dyDescent="0.2">
      <c r="A218" s="39">
        <v>209</v>
      </c>
      <c r="B218" s="164"/>
      <c r="C218" s="164" t="s">
        <v>14</v>
      </c>
      <c r="D218" s="39">
        <v>3558</v>
      </c>
      <c r="E218" s="39">
        <v>220</v>
      </c>
      <c r="F218" s="39">
        <v>28080</v>
      </c>
      <c r="G218" s="39" t="s">
        <v>1712</v>
      </c>
      <c r="H218" s="39">
        <v>1</v>
      </c>
      <c r="I218" s="39">
        <v>15</v>
      </c>
      <c r="J218" s="39"/>
      <c r="K218" s="39">
        <v>37</v>
      </c>
      <c r="L218" s="130">
        <f t="shared" si="22"/>
        <v>6037</v>
      </c>
      <c r="M218" s="39">
        <v>75</v>
      </c>
      <c r="N218" s="39">
        <f t="shared" si="23"/>
        <v>452775</v>
      </c>
      <c r="O218" s="39">
        <v>1</v>
      </c>
      <c r="P218" s="39"/>
      <c r="Q218" s="39"/>
      <c r="R218" s="39"/>
      <c r="S218" s="39"/>
      <c r="T218" s="39"/>
      <c r="U218" s="39"/>
      <c r="V218" s="39">
        <f t="shared" si="24"/>
        <v>0</v>
      </c>
      <c r="W218" s="39"/>
      <c r="X218" s="164">
        <f t="shared" si="20"/>
        <v>0</v>
      </c>
      <c r="Y218" s="39">
        <f t="shared" si="21"/>
        <v>0</v>
      </c>
      <c r="Z218" s="39">
        <f t="shared" si="25"/>
        <v>452775</v>
      </c>
      <c r="AA218" s="39">
        <v>0</v>
      </c>
      <c r="AB218" s="39">
        <v>50</v>
      </c>
      <c r="AC218" s="39">
        <v>0</v>
      </c>
      <c r="AD218" s="170">
        <f t="shared" si="26"/>
        <v>0</v>
      </c>
      <c r="AE218" s="3"/>
    </row>
    <row r="219" spans="1:31" ht="18.75" x14ac:dyDescent="0.2">
      <c r="A219" s="164">
        <v>210</v>
      </c>
      <c r="B219" s="164"/>
      <c r="C219" s="164" t="s">
        <v>14</v>
      </c>
      <c r="D219" s="39">
        <v>5163</v>
      </c>
      <c r="E219" s="39">
        <v>75</v>
      </c>
      <c r="F219" s="39">
        <v>45125</v>
      </c>
      <c r="G219" s="39" t="s">
        <v>1712</v>
      </c>
      <c r="H219" s="39">
        <v>1</v>
      </c>
      <c r="I219" s="39">
        <v>1</v>
      </c>
      <c r="J219" s="39"/>
      <c r="K219" s="39"/>
      <c r="L219" s="130">
        <f t="shared" si="22"/>
        <v>400</v>
      </c>
      <c r="M219" s="39">
        <v>380</v>
      </c>
      <c r="N219" s="39">
        <f t="shared" si="23"/>
        <v>152000</v>
      </c>
      <c r="O219" s="39">
        <v>1</v>
      </c>
      <c r="P219" s="39"/>
      <c r="Q219" s="39"/>
      <c r="R219" s="39"/>
      <c r="S219" s="39"/>
      <c r="T219" s="39"/>
      <c r="U219" s="39"/>
      <c r="V219" s="39">
        <f t="shared" si="24"/>
        <v>0</v>
      </c>
      <c r="W219" s="39"/>
      <c r="X219" s="164">
        <f t="shared" si="20"/>
        <v>0</v>
      </c>
      <c r="Y219" s="39">
        <f t="shared" si="21"/>
        <v>0</v>
      </c>
      <c r="Z219" s="39">
        <f t="shared" si="25"/>
        <v>152000</v>
      </c>
      <c r="AA219" s="39">
        <v>0</v>
      </c>
      <c r="AB219" s="39">
        <v>50</v>
      </c>
      <c r="AC219" s="39">
        <v>0</v>
      </c>
      <c r="AD219" s="170">
        <f t="shared" si="26"/>
        <v>0</v>
      </c>
      <c r="AE219" s="3"/>
    </row>
    <row r="220" spans="1:31" ht="18.75" x14ac:dyDescent="0.2">
      <c r="A220" s="39">
        <v>211</v>
      </c>
      <c r="B220" s="164"/>
      <c r="C220" s="164" t="s">
        <v>14</v>
      </c>
      <c r="D220" s="39">
        <v>5904</v>
      </c>
      <c r="E220" s="39">
        <v>302</v>
      </c>
      <c r="F220" s="39">
        <v>61135</v>
      </c>
      <c r="G220" s="39" t="s">
        <v>1712</v>
      </c>
      <c r="H220" s="39">
        <v>1</v>
      </c>
      <c r="I220" s="39">
        <v>6</v>
      </c>
      <c r="J220" s="39">
        <v>3</v>
      </c>
      <c r="K220" s="39">
        <v>18</v>
      </c>
      <c r="L220" s="130">
        <f t="shared" si="22"/>
        <v>2718</v>
      </c>
      <c r="M220" s="39">
        <v>75</v>
      </c>
      <c r="N220" s="39">
        <f t="shared" si="23"/>
        <v>203850</v>
      </c>
      <c r="O220" s="39">
        <v>1</v>
      </c>
      <c r="P220" s="39"/>
      <c r="Q220" s="39"/>
      <c r="R220" s="39"/>
      <c r="S220" s="39"/>
      <c r="T220" s="39"/>
      <c r="U220" s="39"/>
      <c r="V220" s="39">
        <f t="shared" si="24"/>
        <v>0</v>
      </c>
      <c r="W220" s="39"/>
      <c r="X220" s="164">
        <f t="shared" si="20"/>
        <v>0</v>
      </c>
      <c r="Y220" s="39">
        <f t="shared" si="21"/>
        <v>0</v>
      </c>
      <c r="Z220" s="39">
        <f t="shared" si="25"/>
        <v>203850</v>
      </c>
      <c r="AA220" s="39">
        <v>0</v>
      </c>
      <c r="AB220" s="39">
        <v>50</v>
      </c>
      <c r="AC220" s="39">
        <v>0</v>
      </c>
      <c r="AD220" s="170">
        <f t="shared" si="26"/>
        <v>0</v>
      </c>
      <c r="AE220" s="3"/>
    </row>
    <row r="221" spans="1:31" ht="18.75" x14ac:dyDescent="0.2">
      <c r="A221" s="164">
        <v>212</v>
      </c>
      <c r="B221" s="164"/>
      <c r="C221" s="164" t="s">
        <v>1713</v>
      </c>
      <c r="D221" s="39"/>
      <c r="E221" s="39"/>
      <c r="F221" s="39"/>
      <c r="G221" s="39" t="s">
        <v>1714</v>
      </c>
      <c r="H221" s="39">
        <v>2</v>
      </c>
      <c r="I221" s="39"/>
      <c r="J221" s="39"/>
      <c r="K221" s="39"/>
      <c r="L221" s="130">
        <f t="shared" si="22"/>
        <v>0</v>
      </c>
      <c r="M221" s="39"/>
      <c r="N221" s="39">
        <f t="shared" si="23"/>
        <v>0</v>
      </c>
      <c r="O221" s="39">
        <v>2</v>
      </c>
      <c r="P221" s="39" t="s">
        <v>27</v>
      </c>
      <c r="Q221" s="39" t="s">
        <v>16</v>
      </c>
      <c r="R221" s="39">
        <v>2</v>
      </c>
      <c r="S221" s="39">
        <v>147</v>
      </c>
      <c r="T221" s="39"/>
      <c r="U221" s="39">
        <v>6400</v>
      </c>
      <c r="V221" s="39">
        <f t="shared" si="24"/>
        <v>940800</v>
      </c>
      <c r="W221" s="39">
        <v>21</v>
      </c>
      <c r="X221" s="164">
        <f t="shared" si="20"/>
        <v>752640</v>
      </c>
      <c r="Y221" s="39">
        <f t="shared" si="21"/>
        <v>188160</v>
      </c>
      <c r="Z221" s="39">
        <f t="shared" si="25"/>
        <v>188160</v>
      </c>
      <c r="AA221" s="39">
        <v>0</v>
      </c>
      <c r="AB221" s="39">
        <v>0</v>
      </c>
      <c r="AC221" s="39">
        <v>1693440</v>
      </c>
      <c r="AD221" s="170">
        <v>0.02</v>
      </c>
      <c r="AE221" s="3"/>
    </row>
    <row r="222" spans="1:31" ht="18.75" x14ac:dyDescent="0.2">
      <c r="A222" s="39">
        <v>213</v>
      </c>
      <c r="B222" s="164" t="s">
        <v>1715</v>
      </c>
      <c r="C222" s="164" t="s">
        <v>1716</v>
      </c>
      <c r="D222" s="39"/>
      <c r="E222" s="39"/>
      <c r="F222" s="39"/>
      <c r="G222" s="39" t="s">
        <v>1717</v>
      </c>
      <c r="H222" s="39">
        <v>2</v>
      </c>
      <c r="I222" s="39"/>
      <c r="J222" s="39"/>
      <c r="K222" s="39"/>
      <c r="L222" s="130">
        <f t="shared" si="22"/>
        <v>0</v>
      </c>
      <c r="M222" s="39"/>
      <c r="N222" s="39">
        <f t="shared" si="23"/>
        <v>0</v>
      </c>
      <c r="O222" s="39">
        <v>2</v>
      </c>
      <c r="P222" s="39" t="s">
        <v>27</v>
      </c>
      <c r="Q222" s="39" t="s">
        <v>16</v>
      </c>
      <c r="R222" s="39">
        <v>2</v>
      </c>
      <c r="S222" s="39">
        <v>129</v>
      </c>
      <c r="T222" s="39"/>
      <c r="U222" s="39">
        <v>6400</v>
      </c>
      <c r="V222" s="39">
        <f t="shared" si="24"/>
        <v>825600</v>
      </c>
      <c r="W222" s="39">
        <v>21</v>
      </c>
      <c r="X222" s="164">
        <f t="shared" si="20"/>
        <v>660480</v>
      </c>
      <c r="Y222" s="39">
        <f t="shared" si="21"/>
        <v>165120</v>
      </c>
      <c r="Z222" s="39">
        <f t="shared" si="25"/>
        <v>165120</v>
      </c>
      <c r="AA222" s="39">
        <v>0</v>
      </c>
      <c r="AB222" s="39">
        <v>0</v>
      </c>
      <c r="AC222" s="39">
        <v>1486080</v>
      </c>
      <c r="AD222" s="170">
        <v>0.02</v>
      </c>
      <c r="AE222" s="3"/>
    </row>
    <row r="223" spans="1:31" ht="18.75" x14ac:dyDescent="0.2">
      <c r="A223" s="164">
        <v>214</v>
      </c>
      <c r="B223" s="164" t="s">
        <v>1718</v>
      </c>
      <c r="C223" s="164" t="s">
        <v>14</v>
      </c>
      <c r="D223" s="39">
        <v>2653</v>
      </c>
      <c r="E223" s="39">
        <v>27</v>
      </c>
      <c r="F223" s="39">
        <v>16703</v>
      </c>
      <c r="G223" s="39" t="s">
        <v>1719</v>
      </c>
      <c r="H223" s="39">
        <v>1</v>
      </c>
      <c r="I223" s="39">
        <v>6</v>
      </c>
      <c r="J223" s="39"/>
      <c r="K223" s="39">
        <v>74</v>
      </c>
      <c r="L223" s="130">
        <f t="shared" si="22"/>
        <v>2474</v>
      </c>
      <c r="M223" s="39">
        <v>75</v>
      </c>
      <c r="N223" s="39">
        <f t="shared" si="23"/>
        <v>185550</v>
      </c>
      <c r="O223" s="39">
        <v>1</v>
      </c>
      <c r="P223" s="39"/>
      <c r="Q223" s="39"/>
      <c r="R223" s="39"/>
      <c r="S223" s="39"/>
      <c r="T223" s="39"/>
      <c r="U223" s="39"/>
      <c r="V223" s="39">
        <f t="shared" si="24"/>
        <v>0</v>
      </c>
      <c r="W223" s="39"/>
      <c r="X223" s="164"/>
      <c r="Y223" s="39">
        <f t="shared" si="21"/>
        <v>0</v>
      </c>
      <c r="Z223" s="39">
        <f t="shared" si="25"/>
        <v>185550</v>
      </c>
      <c r="AA223" s="39">
        <v>0</v>
      </c>
      <c r="AB223" s="39">
        <v>50</v>
      </c>
      <c r="AC223" s="39">
        <v>0</v>
      </c>
      <c r="AD223" s="170">
        <f t="shared" si="26"/>
        <v>0</v>
      </c>
      <c r="AE223" s="3"/>
    </row>
    <row r="224" spans="1:31" ht="18.75" x14ac:dyDescent="0.2">
      <c r="A224" s="39">
        <v>215</v>
      </c>
      <c r="B224" s="164" t="s">
        <v>1720</v>
      </c>
      <c r="C224" s="164"/>
      <c r="D224" s="39"/>
      <c r="E224" s="39"/>
      <c r="F224" s="39"/>
      <c r="G224" s="39" t="s">
        <v>1721</v>
      </c>
      <c r="H224" s="39">
        <v>2</v>
      </c>
      <c r="I224" s="39"/>
      <c r="J224" s="39"/>
      <c r="K224" s="39"/>
      <c r="L224" s="130">
        <f t="shared" si="22"/>
        <v>0</v>
      </c>
      <c r="M224" s="39"/>
      <c r="N224" s="39">
        <f t="shared" si="23"/>
        <v>0</v>
      </c>
      <c r="O224" s="39">
        <v>2</v>
      </c>
      <c r="P224" s="39" t="s">
        <v>27</v>
      </c>
      <c r="Q224" s="39" t="s">
        <v>55</v>
      </c>
      <c r="R224" s="39">
        <v>2</v>
      </c>
      <c r="S224" s="39">
        <v>54</v>
      </c>
      <c r="T224" s="39"/>
      <c r="U224" s="39">
        <v>6400</v>
      </c>
      <c r="V224" s="39">
        <f t="shared" si="24"/>
        <v>345600</v>
      </c>
      <c r="W224" s="39">
        <v>6</v>
      </c>
      <c r="X224" s="164">
        <f>V224*6%</f>
        <v>20736</v>
      </c>
      <c r="Y224" s="39">
        <f t="shared" si="21"/>
        <v>324864</v>
      </c>
      <c r="Z224" s="39">
        <f t="shared" si="25"/>
        <v>324864</v>
      </c>
      <c r="AA224" s="39">
        <v>0</v>
      </c>
      <c r="AB224" s="39">
        <v>0</v>
      </c>
      <c r="AC224" s="39">
        <v>366336</v>
      </c>
      <c r="AD224" s="170">
        <v>0.02</v>
      </c>
      <c r="AE224" s="3"/>
    </row>
    <row r="225" spans="1:31" ht="18.75" x14ac:dyDescent="0.2">
      <c r="A225" s="164">
        <v>216</v>
      </c>
      <c r="B225" s="164" t="s">
        <v>1722</v>
      </c>
      <c r="C225" s="164" t="s">
        <v>14</v>
      </c>
      <c r="D225" s="39">
        <v>766</v>
      </c>
      <c r="E225" s="39">
        <v>102</v>
      </c>
      <c r="F225" s="39">
        <v>7252</v>
      </c>
      <c r="G225" s="39" t="s">
        <v>1723</v>
      </c>
      <c r="H225" s="39">
        <v>2</v>
      </c>
      <c r="I225" s="39"/>
      <c r="J225" s="39">
        <v>3</v>
      </c>
      <c r="K225" s="39">
        <v>78.7</v>
      </c>
      <c r="L225" s="130">
        <f t="shared" si="22"/>
        <v>378.7</v>
      </c>
      <c r="M225" s="39">
        <v>430</v>
      </c>
      <c r="N225" s="39">
        <f t="shared" si="23"/>
        <v>162841</v>
      </c>
      <c r="O225" s="39">
        <v>2</v>
      </c>
      <c r="P225" s="39" t="s">
        <v>27</v>
      </c>
      <c r="Q225" s="39" t="s">
        <v>16</v>
      </c>
      <c r="R225" s="39">
        <v>2</v>
      </c>
      <c r="S225" s="39">
        <v>208</v>
      </c>
      <c r="T225" s="39"/>
      <c r="U225" s="39">
        <v>6400</v>
      </c>
      <c r="V225" s="39">
        <f t="shared" si="24"/>
        <v>1331200</v>
      </c>
      <c r="W225" s="39">
        <v>21</v>
      </c>
      <c r="X225" s="164">
        <f t="shared" si="20"/>
        <v>1064960</v>
      </c>
      <c r="Y225" s="39">
        <f t="shared" si="21"/>
        <v>266240</v>
      </c>
      <c r="Z225" s="39">
        <f t="shared" si="25"/>
        <v>429081</v>
      </c>
      <c r="AA225" s="39">
        <v>0</v>
      </c>
      <c r="AB225" s="39">
        <v>50</v>
      </c>
      <c r="AC225" s="39">
        <v>0</v>
      </c>
      <c r="AD225" s="170">
        <f t="shared" si="26"/>
        <v>0</v>
      </c>
      <c r="AE225" s="3"/>
    </row>
    <row r="226" spans="1:31" ht="18.75" x14ac:dyDescent="0.2">
      <c r="A226" s="39">
        <v>217</v>
      </c>
      <c r="B226" s="164"/>
      <c r="C226" s="164" t="s">
        <v>14</v>
      </c>
      <c r="D226" s="39">
        <v>5417</v>
      </c>
      <c r="E226" s="39">
        <v>257</v>
      </c>
      <c r="F226" s="39">
        <v>57253</v>
      </c>
      <c r="G226" s="39" t="s">
        <v>1723</v>
      </c>
      <c r="H226" s="39">
        <v>1</v>
      </c>
      <c r="I226" s="39"/>
      <c r="J226" s="39">
        <v>2</v>
      </c>
      <c r="K226" s="39">
        <v>55.8</v>
      </c>
      <c r="L226" s="130">
        <f t="shared" si="22"/>
        <v>255.8</v>
      </c>
      <c r="M226" s="39">
        <v>430</v>
      </c>
      <c r="N226" s="39">
        <f t="shared" si="23"/>
        <v>109994</v>
      </c>
      <c r="O226" s="39">
        <v>1</v>
      </c>
      <c r="P226" s="39"/>
      <c r="Q226" s="39"/>
      <c r="R226" s="39"/>
      <c r="S226" s="39"/>
      <c r="T226" s="39"/>
      <c r="U226" s="39"/>
      <c r="V226" s="39">
        <f t="shared" si="24"/>
        <v>0</v>
      </c>
      <c r="W226" s="39"/>
      <c r="X226" s="164"/>
      <c r="Y226" s="39">
        <f t="shared" si="21"/>
        <v>0</v>
      </c>
      <c r="Z226" s="39">
        <f t="shared" si="25"/>
        <v>109994</v>
      </c>
      <c r="AA226" s="39">
        <v>0</v>
      </c>
      <c r="AB226" s="39">
        <v>50</v>
      </c>
      <c r="AC226" s="39">
        <v>0</v>
      </c>
      <c r="AD226" s="170">
        <f t="shared" si="26"/>
        <v>0</v>
      </c>
      <c r="AE226" s="3"/>
    </row>
    <row r="227" spans="1:31" ht="18.75" x14ac:dyDescent="0.2">
      <c r="A227" s="164">
        <v>218</v>
      </c>
      <c r="B227" s="164" t="s">
        <v>1724</v>
      </c>
      <c r="C227" s="164" t="s">
        <v>14</v>
      </c>
      <c r="D227" s="39">
        <v>4374</v>
      </c>
      <c r="E227" s="39">
        <v>285</v>
      </c>
      <c r="F227" s="39">
        <v>43862</v>
      </c>
      <c r="G227" s="39" t="s">
        <v>1725</v>
      </c>
      <c r="H227" s="39">
        <v>2</v>
      </c>
      <c r="I227" s="39"/>
      <c r="J227" s="39">
        <v>1</v>
      </c>
      <c r="K227" s="39">
        <v>54</v>
      </c>
      <c r="L227" s="130">
        <f t="shared" si="22"/>
        <v>154</v>
      </c>
      <c r="M227" s="39">
        <v>450</v>
      </c>
      <c r="N227" s="39">
        <f t="shared" si="23"/>
        <v>69300</v>
      </c>
      <c r="O227" s="39">
        <v>2</v>
      </c>
      <c r="P227" s="39" t="s">
        <v>27</v>
      </c>
      <c r="Q227" s="39" t="s">
        <v>55</v>
      </c>
      <c r="R227" s="39">
        <v>2</v>
      </c>
      <c r="S227" s="39">
        <v>78</v>
      </c>
      <c r="T227" s="39"/>
      <c r="U227" s="39">
        <v>6400</v>
      </c>
      <c r="V227" s="39">
        <f t="shared" si="24"/>
        <v>499200</v>
      </c>
      <c r="W227" s="39">
        <v>3</v>
      </c>
      <c r="X227" s="164">
        <f>V227*5%</f>
        <v>24960</v>
      </c>
      <c r="Y227" s="39">
        <f t="shared" si="21"/>
        <v>474240</v>
      </c>
      <c r="Z227" s="39">
        <f t="shared" si="25"/>
        <v>543540</v>
      </c>
      <c r="AA227" s="39">
        <v>0</v>
      </c>
      <c r="AB227" s="39">
        <v>50</v>
      </c>
      <c r="AC227" s="39">
        <v>0</v>
      </c>
      <c r="AD227" s="170">
        <f t="shared" si="26"/>
        <v>0</v>
      </c>
      <c r="AE227" s="3"/>
    </row>
    <row r="228" spans="1:31" ht="18.75" x14ac:dyDescent="0.2">
      <c r="A228" s="39">
        <v>219</v>
      </c>
      <c r="B228" s="164"/>
      <c r="C228" s="164" t="s">
        <v>1675</v>
      </c>
      <c r="D228" s="39"/>
      <c r="E228" s="39">
        <v>56</v>
      </c>
      <c r="F228" s="39">
        <v>1986</v>
      </c>
      <c r="G228" s="39" t="s">
        <v>1725</v>
      </c>
      <c r="H228" s="39">
        <v>1</v>
      </c>
      <c r="I228" s="39">
        <v>7</v>
      </c>
      <c r="J228" s="39"/>
      <c r="K228" s="39"/>
      <c r="L228" s="130">
        <f t="shared" si="22"/>
        <v>2800</v>
      </c>
      <c r="M228" s="39">
        <v>100</v>
      </c>
      <c r="N228" s="39">
        <f t="shared" si="23"/>
        <v>280000</v>
      </c>
      <c r="O228" s="39">
        <v>1</v>
      </c>
      <c r="P228" s="39"/>
      <c r="Q228" s="39"/>
      <c r="R228" s="39"/>
      <c r="S228" s="39"/>
      <c r="T228" s="39"/>
      <c r="U228" s="39"/>
      <c r="V228" s="39">
        <f t="shared" si="24"/>
        <v>0</v>
      </c>
      <c r="W228" s="39"/>
      <c r="X228" s="164">
        <f t="shared" si="20"/>
        <v>0</v>
      </c>
      <c r="Y228" s="39">
        <f t="shared" si="21"/>
        <v>0</v>
      </c>
      <c r="Z228" s="39">
        <f t="shared" si="25"/>
        <v>280000</v>
      </c>
      <c r="AA228" s="39">
        <v>0</v>
      </c>
      <c r="AB228" s="39">
        <v>0</v>
      </c>
      <c r="AC228" s="39">
        <v>280000</v>
      </c>
      <c r="AD228" s="170">
        <v>0.01</v>
      </c>
      <c r="AE228" s="3"/>
    </row>
    <row r="229" spans="1:31" ht="18.75" x14ac:dyDescent="0.2">
      <c r="A229" s="164">
        <v>220</v>
      </c>
      <c r="B229" s="164" t="s">
        <v>1726</v>
      </c>
      <c r="C229" s="164" t="s">
        <v>14</v>
      </c>
      <c r="D229" s="39">
        <v>36</v>
      </c>
      <c r="E229" s="39"/>
      <c r="F229" s="39">
        <v>48</v>
      </c>
      <c r="G229" s="39" t="s">
        <v>1727</v>
      </c>
      <c r="H229" s="39">
        <v>1</v>
      </c>
      <c r="I229" s="39">
        <v>36</v>
      </c>
      <c r="J229" s="39"/>
      <c r="K229" s="39">
        <v>48</v>
      </c>
      <c r="L229" s="130">
        <f t="shared" si="22"/>
        <v>14448</v>
      </c>
      <c r="M229" s="39">
        <v>75</v>
      </c>
      <c r="N229" s="39">
        <f t="shared" si="23"/>
        <v>1083600</v>
      </c>
      <c r="O229" s="39">
        <v>1</v>
      </c>
      <c r="P229" s="39"/>
      <c r="Q229" s="39"/>
      <c r="R229" s="39"/>
      <c r="S229" s="39"/>
      <c r="T229" s="39"/>
      <c r="U229" s="39"/>
      <c r="V229" s="39">
        <f t="shared" si="24"/>
        <v>0</v>
      </c>
      <c r="W229" s="39"/>
      <c r="X229" s="164">
        <f t="shared" si="20"/>
        <v>0</v>
      </c>
      <c r="Y229" s="39">
        <f t="shared" si="21"/>
        <v>0</v>
      </c>
      <c r="Z229" s="39">
        <f t="shared" si="25"/>
        <v>1083600</v>
      </c>
      <c r="AA229" s="39">
        <v>0</v>
      </c>
      <c r="AB229" s="173">
        <v>50</v>
      </c>
      <c r="AC229" s="39">
        <v>0</v>
      </c>
      <c r="AD229" s="170">
        <f t="shared" si="26"/>
        <v>0</v>
      </c>
      <c r="AE229" s="3"/>
    </row>
    <row r="230" spans="1:31" ht="18.75" x14ac:dyDescent="0.2">
      <c r="A230" s="39">
        <v>221</v>
      </c>
      <c r="B230" s="164"/>
      <c r="C230" s="164" t="s">
        <v>24</v>
      </c>
      <c r="D230" s="39">
        <v>26</v>
      </c>
      <c r="E230" s="39"/>
      <c r="F230" s="39"/>
      <c r="G230" s="39" t="s">
        <v>1727</v>
      </c>
      <c r="H230" s="39">
        <v>1</v>
      </c>
      <c r="I230" s="39">
        <v>26</v>
      </c>
      <c r="J230" s="39"/>
      <c r="K230" s="39"/>
      <c r="L230" s="130">
        <f t="shared" si="22"/>
        <v>10400</v>
      </c>
      <c r="M230" s="39">
        <v>75</v>
      </c>
      <c r="N230" s="39">
        <f t="shared" si="23"/>
        <v>780000</v>
      </c>
      <c r="O230" s="39">
        <v>1</v>
      </c>
      <c r="P230" s="39"/>
      <c r="Q230" s="39"/>
      <c r="R230" s="39"/>
      <c r="S230" s="39"/>
      <c r="T230" s="39"/>
      <c r="U230" s="39"/>
      <c r="V230" s="39">
        <f t="shared" si="24"/>
        <v>0</v>
      </c>
      <c r="W230" s="39"/>
      <c r="X230" s="164">
        <f t="shared" si="20"/>
        <v>0</v>
      </c>
      <c r="Y230" s="39">
        <f t="shared" si="21"/>
        <v>0</v>
      </c>
      <c r="Z230" s="39">
        <f t="shared" si="25"/>
        <v>780000</v>
      </c>
      <c r="AA230" s="39">
        <v>0</v>
      </c>
      <c r="AB230" s="39">
        <v>0</v>
      </c>
      <c r="AC230" s="39">
        <v>780000</v>
      </c>
      <c r="AD230" s="170">
        <v>0.01</v>
      </c>
      <c r="AE230" s="3"/>
    </row>
    <row r="231" spans="1:31" ht="18.75" x14ac:dyDescent="0.2">
      <c r="A231" s="164">
        <v>222</v>
      </c>
      <c r="B231" s="164" t="s">
        <v>1728</v>
      </c>
      <c r="C231" s="164" t="s">
        <v>14</v>
      </c>
      <c r="D231" s="39">
        <v>4755</v>
      </c>
      <c r="E231" s="39">
        <v>28</v>
      </c>
      <c r="F231" s="39">
        <v>50730</v>
      </c>
      <c r="G231" s="39" t="s">
        <v>1729</v>
      </c>
      <c r="H231" s="39">
        <v>2</v>
      </c>
      <c r="I231" s="39"/>
      <c r="J231" s="39">
        <v>3</v>
      </c>
      <c r="K231" s="39"/>
      <c r="L231" s="130">
        <f t="shared" si="22"/>
        <v>300</v>
      </c>
      <c r="M231" s="39">
        <v>430</v>
      </c>
      <c r="N231" s="39">
        <f t="shared" si="23"/>
        <v>129000</v>
      </c>
      <c r="O231" s="39">
        <v>2</v>
      </c>
      <c r="P231" s="39" t="s">
        <v>27</v>
      </c>
      <c r="Q231" s="39" t="s">
        <v>16</v>
      </c>
      <c r="R231" s="39">
        <v>2</v>
      </c>
      <c r="S231" s="39">
        <v>162</v>
      </c>
      <c r="T231" s="39"/>
      <c r="U231" s="39">
        <v>6400</v>
      </c>
      <c r="V231" s="39">
        <f t="shared" si="24"/>
        <v>1036800</v>
      </c>
      <c r="W231" s="39">
        <v>21</v>
      </c>
      <c r="X231" s="164">
        <f t="shared" si="20"/>
        <v>829440</v>
      </c>
      <c r="Y231" s="39">
        <f t="shared" si="21"/>
        <v>207360</v>
      </c>
      <c r="Z231" s="39">
        <f t="shared" si="25"/>
        <v>336360</v>
      </c>
      <c r="AA231" s="39">
        <v>0</v>
      </c>
      <c r="AB231" s="39">
        <v>50</v>
      </c>
      <c r="AC231" s="39">
        <v>0</v>
      </c>
      <c r="AD231" s="170">
        <f t="shared" si="26"/>
        <v>0</v>
      </c>
      <c r="AE231" s="3"/>
    </row>
    <row r="232" spans="1:31" ht="18.75" x14ac:dyDescent="0.2">
      <c r="A232" s="39">
        <v>223</v>
      </c>
      <c r="B232" s="164"/>
      <c r="C232" s="164" t="s">
        <v>14</v>
      </c>
      <c r="D232" s="39">
        <v>1862</v>
      </c>
      <c r="E232" s="39">
        <v>151</v>
      </c>
      <c r="F232" s="39">
        <v>14707</v>
      </c>
      <c r="G232" s="39" t="s">
        <v>1729</v>
      </c>
      <c r="H232" s="39">
        <v>1</v>
      </c>
      <c r="I232" s="39">
        <v>5</v>
      </c>
      <c r="J232" s="39">
        <v>2</v>
      </c>
      <c r="K232" s="39">
        <v>88</v>
      </c>
      <c r="L232" s="130">
        <f t="shared" si="22"/>
        <v>2288</v>
      </c>
      <c r="M232" s="39">
        <v>100</v>
      </c>
      <c r="N232" s="39">
        <f t="shared" si="23"/>
        <v>228800</v>
      </c>
      <c r="O232" s="39">
        <v>1</v>
      </c>
      <c r="P232" s="39"/>
      <c r="Q232" s="39"/>
      <c r="R232" s="39"/>
      <c r="S232" s="39"/>
      <c r="T232" s="39"/>
      <c r="U232" s="39"/>
      <c r="V232" s="39">
        <f t="shared" si="24"/>
        <v>0</v>
      </c>
      <c r="W232" s="39"/>
      <c r="X232" s="164">
        <f t="shared" si="20"/>
        <v>0</v>
      </c>
      <c r="Y232" s="39">
        <f t="shared" si="21"/>
        <v>0</v>
      </c>
      <c r="Z232" s="39">
        <f t="shared" si="25"/>
        <v>228800</v>
      </c>
      <c r="AA232" s="39">
        <v>0</v>
      </c>
      <c r="AB232" s="39">
        <v>50</v>
      </c>
      <c r="AC232" s="39">
        <v>0</v>
      </c>
      <c r="AD232" s="170">
        <f t="shared" si="26"/>
        <v>0</v>
      </c>
      <c r="AE232" s="3"/>
    </row>
    <row r="233" spans="1:31" ht="18.75" x14ac:dyDescent="0.2">
      <c r="A233" s="164">
        <v>224</v>
      </c>
      <c r="B233" s="164"/>
      <c r="C233" s="164" t="s">
        <v>52</v>
      </c>
      <c r="D233" s="39"/>
      <c r="E233" s="39"/>
      <c r="F233" s="39"/>
      <c r="G233" s="39" t="s">
        <v>1729</v>
      </c>
      <c r="H233" s="39">
        <v>1</v>
      </c>
      <c r="I233" s="39">
        <v>24</v>
      </c>
      <c r="J233" s="39"/>
      <c r="K233" s="39">
        <v>65</v>
      </c>
      <c r="L233" s="130">
        <f t="shared" si="22"/>
        <v>9665</v>
      </c>
      <c r="M233" s="39">
        <v>75</v>
      </c>
      <c r="N233" s="39">
        <f t="shared" si="23"/>
        <v>724875</v>
      </c>
      <c r="O233" s="39">
        <v>1</v>
      </c>
      <c r="P233" s="39"/>
      <c r="Q233" s="39"/>
      <c r="R233" s="39"/>
      <c r="S233" s="39"/>
      <c r="T233" s="39"/>
      <c r="U233" s="39"/>
      <c r="V233" s="39">
        <f t="shared" si="24"/>
        <v>0</v>
      </c>
      <c r="W233" s="39"/>
      <c r="X233" s="164"/>
      <c r="Y233" s="39">
        <f t="shared" si="21"/>
        <v>0</v>
      </c>
      <c r="Z233" s="39">
        <f t="shared" si="25"/>
        <v>724875</v>
      </c>
      <c r="AA233" s="39">
        <v>0</v>
      </c>
      <c r="AB233" s="39">
        <v>0</v>
      </c>
      <c r="AC233" s="39">
        <v>724875</v>
      </c>
      <c r="AD233" s="170">
        <v>0.01</v>
      </c>
      <c r="AE233" s="3"/>
    </row>
    <row r="234" spans="1:31" ht="18.75" x14ac:dyDescent="0.2">
      <c r="A234" s="39">
        <v>225</v>
      </c>
      <c r="B234" s="164" t="s">
        <v>1730</v>
      </c>
      <c r="C234" s="164" t="s">
        <v>14</v>
      </c>
      <c r="D234" s="39">
        <v>5364</v>
      </c>
      <c r="E234" s="39">
        <v>255</v>
      </c>
      <c r="F234" s="39">
        <v>56841</v>
      </c>
      <c r="G234" s="39" t="s">
        <v>1731</v>
      </c>
      <c r="H234" s="39">
        <v>2</v>
      </c>
      <c r="I234" s="39"/>
      <c r="J234" s="39"/>
      <c r="K234" s="39">
        <v>77</v>
      </c>
      <c r="L234" s="130">
        <f t="shared" si="22"/>
        <v>77</v>
      </c>
      <c r="M234" s="39">
        <v>75</v>
      </c>
      <c r="N234" s="39">
        <f t="shared" si="23"/>
        <v>5775</v>
      </c>
      <c r="O234" s="39">
        <v>2</v>
      </c>
      <c r="P234" s="39" t="s">
        <v>27</v>
      </c>
      <c r="Q234" s="39" t="s">
        <v>16</v>
      </c>
      <c r="R234" s="39">
        <v>2</v>
      </c>
      <c r="S234" s="39">
        <v>117</v>
      </c>
      <c r="T234" s="39"/>
      <c r="U234" s="39">
        <v>6400</v>
      </c>
      <c r="V234" s="39">
        <f t="shared" si="24"/>
        <v>748800</v>
      </c>
      <c r="W234" s="39">
        <v>10</v>
      </c>
      <c r="X234" s="164">
        <f>V234*30%</f>
        <v>224640</v>
      </c>
      <c r="Y234" s="39">
        <f t="shared" si="21"/>
        <v>524160</v>
      </c>
      <c r="Z234" s="39">
        <f t="shared" si="25"/>
        <v>529935</v>
      </c>
      <c r="AA234" s="39">
        <v>0</v>
      </c>
      <c r="AB234" s="39">
        <v>50</v>
      </c>
      <c r="AC234" s="39">
        <v>0</v>
      </c>
      <c r="AD234" s="170">
        <f t="shared" si="26"/>
        <v>0</v>
      </c>
      <c r="AE234" s="3"/>
    </row>
    <row r="235" spans="1:31" ht="18.75" x14ac:dyDescent="0.2">
      <c r="A235" s="164">
        <v>226</v>
      </c>
      <c r="B235" s="164"/>
      <c r="C235" s="164" t="s">
        <v>14</v>
      </c>
      <c r="D235" s="39">
        <v>5361</v>
      </c>
      <c r="E235" s="39">
        <v>254</v>
      </c>
      <c r="F235" s="39">
        <v>56840</v>
      </c>
      <c r="G235" s="39" t="s">
        <v>1731</v>
      </c>
      <c r="H235" s="39">
        <v>1</v>
      </c>
      <c r="I235" s="39"/>
      <c r="J235" s="39"/>
      <c r="K235" s="39">
        <v>77</v>
      </c>
      <c r="L235" s="130">
        <f t="shared" si="22"/>
        <v>77</v>
      </c>
      <c r="M235" s="39">
        <v>75</v>
      </c>
      <c r="N235" s="39">
        <f t="shared" si="23"/>
        <v>5775</v>
      </c>
      <c r="O235" s="39">
        <v>1</v>
      </c>
      <c r="P235" s="39"/>
      <c r="Q235" s="39"/>
      <c r="R235" s="39"/>
      <c r="S235" s="39"/>
      <c r="T235" s="39"/>
      <c r="U235" s="39"/>
      <c r="V235" s="39">
        <f t="shared" si="24"/>
        <v>0</v>
      </c>
      <c r="W235" s="39"/>
      <c r="X235" s="164">
        <f t="shared" si="20"/>
        <v>0</v>
      </c>
      <c r="Y235" s="39">
        <f t="shared" si="21"/>
        <v>0</v>
      </c>
      <c r="Z235" s="39">
        <f t="shared" si="25"/>
        <v>5775</v>
      </c>
      <c r="AA235" s="39">
        <v>0</v>
      </c>
      <c r="AB235" s="39">
        <v>50</v>
      </c>
      <c r="AC235" s="39">
        <v>0</v>
      </c>
      <c r="AD235" s="170">
        <f t="shared" si="26"/>
        <v>0</v>
      </c>
      <c r="AE235" s="3"/>
    </row>
    <row r="236" spans="1:31" ht="18.75" x14ac:dyDescent="0.2">
      <c r="A236" s="39">
        <v>227</v>
      </c>
      <c r="B236" s="164"/>
      <c r="C236" s="164" t="s">
        <v>14</v>
      </c>
      <c r="D236" s="39">
        <v>4754</v>
      </c>
      <c r="E236" s="39">
        <v>27</v>
      </c>
      <c r="F236" s="39">
        <v>50729</v>
      </c>
      <c r="G236" s="39" t="s">
        <v>1731</v>
      </c>
      <c r="H236" s="39">
        <v>1</v>
      </c>
      <c r="I236" s="39"/>
      <c r="J236" s="39"/>
      <c r="K236" s="39">
        <v>74</v>
      </c>
      <c r="L236" s="130">
        <f t="shared" si="22"/>
        <v>74</v>
      </c>
      <c r="M236" s="39">
        <v>75</v>
      </c>
      <c r="N236" s="39">
        <f t="shared" si="23"/>
        <v>5550</v>
      </c>
      <c r="O236" s="39">
        <v>1</v>
      </c>
      <c r="P236" s="39"/>
      <c r="Q236" s="39"/>
      <c r="R236" s="39"/>
      <c r="S236" s="39"/>
      <c r="T236" s="39"/>
      <c r="U236" s="39"/>
      <c r="V236" s="39">
        <f t="shared" si="24"/>
        <v>0</v>
      </c>
      <c r="W236" s="39"/>
      <c r="X236" s="164">
        <f t="shared" si="20"/>
        <v>0</v>
      </c>
      <c r="Y236" s="39">
        <f t="shared" si="21"/>
        <v>0</v>
      </c>
      <c r="Z236" s="39">
        <f t="shared" si="25"/>
        <v>5550</v>
      </c>
      <c r="AA236" s="39">
        <v>0</v>
      </c>
      <c r="AB236" s="39">
        <v>50</v>
      </c>
      <c r="AC236" s="39">
        <v>0</v>
      </c>
      <c r="AD236" s="170">
        <f t="shared" si="26"/>
        <v>0</v>
      </c>
      <c r="AE236" s="3"/>
    </row>
    <row r="237" spans="1:31" ht="18.75" x14ac:dyDescent="0.2">
      <c r="A237" s="164">
        <v>228</v>
      </c>
      <c r="B237" s="164"/>
      <c r="C237" s="164" t="s">
        <v>52</v>
      </c>
      <c r="D237" s="39"/>
      <c r="E237" s="39"/>
      <c r="F237" s="39"/>
      <c r="G237" s="39" t="s">
        <v>1731</v>
      </c>
      <c r="H237" s="39">
        <v>1</v>
      </c>
      <c r="I237" s="39">
        <v>24</v>
      </c>
      <c r="J237" s="39">
        <v>1</v>
      </c>
      <c r="K237" s="39">
        <v>65</v>
      </c>
      <c r="L237" s="130">
        <f t="shared" si="22"/>
        <v>9765</v>
      </c>
      <c r="M237" s="39">
        <v>75</v>
      </c>
      <c r="N237" s="39">
        <f t="shared" si="23"/>
        <v>732375</v>
      </c>
      <c r="O237" s="39">
        <v>1</v>
      </c>
      <c r="P237" s="39"/>
      <c r="Q237" s="39"/>
      <c r="R237" s="39"/>
      <c r="S237" s="39"/>
      <c r="T237" s="39"/>
      <c r="U237" s="39"/>
      <c r="V237" s="39">
        <f t="shared" si="24"/>
        <v>0</v>
      </c>
      <c r="W237" s="39"/>
      <c r="X237" s="164">
        <f t="shared" si="20"/>
        <v>0</v>
      </c>
      <c r="Y237" s="39">
        <f t="shared" si="21"/>
        <v>0</v>
      </c>
      <c r="Z237" s="39">
        <f t="shared" si="25"/>
        <v>732375</v>
      </c>
      <c r="AA237" s="39">
        <v>0</v>
      </c>
      <c r="AB237" s="39">
        <v>0</v>
      </c>
      <c r="AC237" s="39">
        <v>732375</v>
      </c>
      <c r="AD237" s="170">
        <v>0.01</v>
      </c>
      <c r="AE237" s="3"/>
    </row>
    <row r="238" spans="1:31" ht="18.75" x14ac:dyDescent="0.2">
      <c r="A238" s="39">
        <v>229</v>
      </c>
      <c r="B238" s="164" t="s">
        <v>1732</v>
      </c>
      <c r="C238" s="164" t="s">
        <v>24</v>
      </c>
      <c r="D238" s="39"/>
      <c r="E238" s="39"/>
      <c r="F238" s="39"/>
      <c r="G238" s="39" t="s">
        <v>1733</v>
      </c>
      <c r="H238" s="39">
        <v>1</v>
      </c>
      <c r="I238" s="39">
        <v>5</v>
      </c>
      <c r="J238" s="39"/>
      <c r="K238" s="39"/>
      <c r="L238" s="130">
        <f t="shared" si="22"/>
        <v>2000</v>
      </c>
      <c r="M238" s="39">
        <v>75</v>
      </c>
      <c r="N238" s="39">
        <f t="shared" si="23"/>
        <v>150000</v>
      </c>
      <c r="O238" s="39">
        <v>1</v>
      </c>
      <c r="P238" s="39"/>
      <c r="Q238" s="39"/>
      <c r="R238" s="39"/>
      <c r="S238" s="39"/>
      <c r="T238" s="39"/>
      <c r="U238" s="39"/>
      <c r="V238" s="39">
        <f t="shared" si="24"/>
        <v>0</v>
      </c>
      <c r="W238" s="39"/>
      <c r="X238" s="164">
        <f t="shared" si="20"/>
        <v>0</v>
      </c>
      <c r="Y238" s="39">
        <f t="shared" si="21"/>
        <v>0</v>
      </c>
      <c r="Z238" s="39">
        <f t="shared" si="25"/>
        <v>150000</v>
      </c>
      <c r="AA238" s="39">
        <v>0</v>
      </c>
      <c r="AB238" s="39">
        <v>50</v>
      </c>
      <c r="AC238" s="39">
        <v>0</v>
      </c>
      <c r="AD238" s="170">
        <f t="shared" si="26"/>
        <v>0</v>
      </c>
      <c r="AE238" s="3"/>
    </row>
    <row r="239" spans="1:31" ht="18.75" x14ac:dyDescent="0.2">
      <c r="A239" s="164">
        <v>230</v>
      </c>
      <c r="B239" s="164" t="s">
        <v>1734</v>
      </c>
      <c r="C239" s="164" t="s">
        <v>14</v>
      </c>
      <c r="D239" s="39">
        <v>5344</v>
      </c>
      <c r="E239" s="39">
        <v>253</v>
      </c>
      <c r="F239" s="39">
        <v>56680</v>
      </c>
      <c r="G239" s="39" t="s">
        <v>1735</v>
      </c>
      <c r="H239" s="39">
        <v>1</v>
      </c>
      <c r="I239" s="39"/>
      <c r="J239" s="39">
        <v>1</v>
      </c>
      <c r="K239" s="39">
        <v>51</v>
      </c>
      <c r="L239" s="130">
        <f t="shared" si="22"/>
        <v>151</v>
      </c>
      <c r="M239" s="39">
        <v>430</v>
      </c>
      <c r="N239" s="39">
        <f t="shared" si="23"/>
        <v>64930</v>
      </c>
      <c r="O239" s="39">
        <v>1</v>
      </c>
      <c r="P239" s="39"/>
      <c r="Q239" s="39"/>
      <c r="R239" s="39"/>
      <c r="S239" s="39"/>
      <c r="T239" s="39"/>
      <c r="U239" s="39"/>
      <c r="V239" s="39">
        <f t="shared" si="24"/>
        <v>0</v>
      </c>
      <c r="W239" s="39"/>
      <c r="X239" s="164">
        <f t="shared" si="20"/>
        <v>0</v>
      </c>
      <c r="Y239" s="39">
        <f t="shared" si="21"/>
        <v>0</v>
      </c>
      <c r="Z239" s="39">
        <f t="shared" si="25"/>
        <v>64930</v>
      </c>
      <c r="AA239" s="39">
        <v>0</v>
      </c>
      <c r="AB239" s="39">
        <v>50</v>
      </c>
      <c r="AC239" s="39">
        <v>0</v>
      </c>
      <c r="AD239" s="170">
        <f t="shared" si="26"/>
        <v>0</v>
      </c>
      <c r="AE239" s="3"/>
    </row>
    <row r="240" spans="1:31" ht="18.75" x14ac:dyDescent="0.2">
      <c r="A240" s="39">
        <v>231</v>
      </c>
      <c r="B240" s="164"/>
      <c r="C240" s="164" t="s">
        <v>45</v>
      </c>
      <c r="D240" s="39"/>
      <c r="E240" s="39">
        <v>131</v>
      </c>
      <c r="F240" s="39">
        <v>536</v>
      </c>
      <c r="G240" s="39" t="s">
        <v>1735</v>
      </c>
      <c r="H240" s="39">
        <v>1</v>
      </c>
      <c r="I240" s="39">
        <v>20</v>
      </c>
      <c r="J240" s="39">
        <v>1</v>
      </c>
      <c r="K240" s="39">
        <v>55</v>
      </c>
      <c r="L240" s="130">
        <f t="shared" si="22"/>
        <v>8155</v>
      </c>
      <c r="M240" s="39">
        <v>75</v>
      </c>
      <c r="N240" s="39">
        <f t="shared" si="23"/>
        <v>611625</v>
      </c>
      <c r="O240" s="39">
        <v>1</v>
      </c>
      <c r="P240" s="39"/>
      <c r="Q240" s="39"/>
      <c r="R240" s="39"/>
      <c r="S240" s="39"/>
      <c r="T240" s="39"/>
      <c r="U240" s="39"/>
      <c r="V240" s="39">
        <f t="shared" si="24"/>
        <v>0</v>
      </c>
      <c r="W240" s="39"/>
      <c r="X240" s="164">
        <f t="shared" si="20"/>
        <v>0</v>
      </c>
      <c r="Y240" s="39">
        <f t="shared" si="21"/>
        <v>0</v>
      </c>
      <c r="Z240" s="39">
        <f t="shared" si="25"/>
        <v>611625</v>
      </c>
      <c r="AA240" s="39">
        <v>0</v>
      </c>
      <c r="AB240" s="39">
        <v>0</v>
      </c>
      <c r="AC240" s="39">
        <v>611625</v>
      </c>
      <c r="AD240" s="170">
        <v>0.01</v>
      </c>
      <c r="AE240" s="3"/>
    </row>
    <row r="241" spans="1:31" ht="18.75" x14ac:dyDescent="0.2">
      <c r="A241" s="164">
        <v>232</v>
      </c>
      <c r="B241" s="164" t="s">
        <v>1736</v>
      </c>
      <c r="C241" s="164" t="s">
        <v>14</v>
      </c>
      <c r="D241" s="39">
        <v>4219</v>
      </c>
      <c r="E241" s="39">
        <v>108</v>
      </c>
      <c r="F241" s="39">
        <v>39790</v>
      </c>
      <c r="G241" s="39" t="s">
        <v>1561</v>
      </c>
      <c r="H241" s="39">
        <v>2</v>
      </c>
      <c r="I241" s="39"/>
      <c r="J241" s="39">
        <v>1</v>
      </c>
      <c r="K241" s="39">
        <v>71</v>
      </c>
      <c r="L241" s="130">
        <f t="shared" si="22"/>
        <v>171</v>
      </c>
      <c r="M241" s="39">
        <v>390</v>
      </c>
      <c r="N241" s="39">
        <f t="shared" si="23"/>
        <v>66690</v>
      </c>
      <c r="O241" s="39">
        <v>2</v>
      </c>
      <c r="P241" s="39" t="s">
        <v>27</v>
      </c>
      <c r="Q241" s="39" t="s">
        <v>16</v>
      </c>
      <c r="R241" s="39">
        <v>2</v>
      </c>
      <c r="S241" s="39">
        <v>135</v>
      </c>
      <c r="T241" s="39"/>
      <c r="U241" s="39">
        <v>6400</v>
      </c>
      <c r="V241" s="39">
        <f t="shared" si="24"/>
        <v>864000</v>
      </c>
      <c r="W241" s="39">
        <v>21</v>
      </c>
      <c r="X241" s="164">
        <f t="shared" si="20"/>
        <v>691200</v>
      </c>
      <c r="Y241" s="39">
        <f t="shared" si="21"/>
        <v>172800</v>
      </c>
      <c r="Z241" s="39">
        <f t="shared" si="25"/>
        <v>239490</v>
      </c>
      <c r="AA241" s="39">
        <v>0</v>
      </c>
      <c r="AB241" s="39">
        <v>50</v>
      </c>
      <c r="AC241" s="39">
        <v>0</v>
      </c>
      <c r="AD241" s="170">
        <f t="shared" si="26"/>
        <v>0</v>
      </c>
      <c r="AE241" s="3"/>
    </row>
    <row r="242" spans="1:31" ht="18.75" x14ac:dyDescent="0.2">
      <c r="A242" s="39">
        <v>233</v>
      </c>
      <c r="B242" s="164"/>
      <c r="C242" s="164" t="s">
        <v>45</v>
      </c>
      <c r="D242" s="39"/>
      <c r="E242" s="39">
        <v>66</v>
      </c>
      <c r="F242" s="39">
        <v>3306</v>
      </c>
      <c r="G242" s="39" t="s">
        <v>1561</v>
      </c>
      <c r="H242" s="39">
        <v>1</v>
      </c>
      <c r="I242" s="39">
        <v>6</v>
      </c>
      <c r="J242" s="39">
        <v>1</v>
      </c>
      <c r="K242" s="39">
        <v>76</v>
      </c>
      <c r="L242" s="130">
        <f t="shared" si="22"/>
        <v>2576</v>
      </c>
      <c r="M242" s="39">
        <v>130</v>
      </c>
      <c r="N242" s="39">
        <f t="shared" si="23"/>
        <v>334880</v>
      </c>
      <c r="O242" s="39">
        <v>1</v>
      </c>
      <c r="P242" s="39"/>
      <c r="Q242" s="39"/>
      <c r="R242" s="39"/>
      <c r="S242" s="39"/>
      <c r="T242" s="39"/>
      <c r="U242" s="39"/>
      <c r="V242" s="39">
        <f t="shared" si="24"/>
        <v>0</v>
      </c>
      <c r="W242" s="39"/>
      <c r="X242" s="164">
        <f t="shared" si="20"/>
        <v>0</v>
      </c>
      <c r="Y242" s="39">
        <f t="shared" si="21"/>
        <v>0</v>
      </c>
      <c r="Z242" s="39">
        <f t="shared" si="25"/>
        <v>334880</v>
      </c>
      <c r="AA242" s="39">
        <v>0</v>
      </c>
      <c r="AB242" s="39">
        <v>0</v>
      </c>
      <c r="AC242" s="39">
        <v>334880</v>
      </c>
      <c r="AD242" s="170">
        <v>0.01</v>
      </c>
      <c r="AE242" s="3"/>
    </row>
    <row r="243" spans="1:31" ht="18.75" x14ac:dyDescent="0.2">
      <c r="A243" s="164">
        <v>234</v>
      </c>
      <c r="B243" s="164"/>
      <c r="C243" s="164" t="s">
        <v>14</v>
      </c>
      <c r="D243" s="39">
        <v>4222</v>
      </c>
      <c r="E243" s="39">
        <v>273</v>
      </c>
      <c r="F243" s="39">
        <v>39793</v>
      </c>
      <c r="G243" s="39" t="s">
        <v>1561</v>
      </c>
      <c r="H243" s="39">
        <v>1</v>
      </c>
      <c r="I243" s="39"/>
      <c r="J243" s="39">
        <v>2</v>
      </c>
      <c r="K243" s="39">
        <v>41</v>
      </c>
      <c r="L243" s="130">
        <f t="shared" si="22"/>
        <v>241</v>
      </c>
      <c r="M243" s="39">
        <v>380</v>
      </c>
      <c r="N243" s="39">
        <f t="shared" si="23"/>
        <v>91580</v>
      </c>
      <c r="O243" s="39">
        <v>1</v>
      </c>
      <c r="P243" s="39"/>
      <c r="Q243" s="39"/>
      <c r="R243" s="39"/>
      <c r="S243" s="39"/>
      <c r="T243" s="39"/>
      <c r="U243" s="39"/>
      <c r="V243" s="39">
        <f t="shared" si="24"/>
        <v>0</v>
      </c>
      <c r="W243" s="39"/>
      <c r="X243" s="164">
        <f t="shared" si="20"/>
        <v>0</v>
      </c>
      <c r="Y243" s="39">
        <f t="shared" si="21"/>
        <v>0</v>
      </c>
      <c r="Z243" s="39">
        <f t="shared" si="25"/>
        <v>91580</v>
      </c>
      <c r="AA243" s="39">
        <v>0</v>
      </c>
      <c r="AB243" s="39">
        <v>50</v>
      </c>
      <c r="AC243" s="39">
        <v>0</v>
      </c>
      <c r="AD243" s="170">
        <f t="shared" si="26"/>
        <v>0</v>
      </c>
      <c r="AE243" s="3"/>
    </row>
    <row r="244" spans="1:31" ht="18.75" x14ac:dyDescent="0.2">
      <c r="A244" s="39">
        <v>235</v>
      </c>
      <c r="B244" s="164"/>
      <c r="C244" s="164" t="s">
        <v>45</v>
      </c>
      <c r="D244" s="39"/>
      <c r="E244" s="39">
        <v>54</v>
      </c>
      <c r="F244" s="39">
        <v>1980</v>
      </c>
      <c r="G244" s="39" t="s">
        <v>1561</v>
      </c>
      <c r="H244" s="39">
        <v>1</v>
      </c>
      <c r="I244" s="39">
        <v>4</v>
      </c>
      <c r="J244" s="39">
        <v>3</v>
      </c>
      <c r="K244" s="39">
        <v>69</v>
      </c>
      <c r="L244" s="130">
        <f t="shared" si="22"/>
        <v>1969</v>
      </c>
      <c r="M244" s="39">
        <v>130</v>
      </c>
      <c r="N244" s="39">
        <f t="shared" si="23"/>
        <v>255970</v>
      </c>
      <c r="O244" s="39">
        <v>1</v>
      </c>
      <c r="P244" s="39"/>
      <c r="Q244" s="39"/>
      <c r="R244" s="39"/>
      <c r="S244" s="39"/>
      <c r="T244" s="39"/>
      <c r="U244" s="39"/>
      <c r="V244" s="39">
        <f t="shared" si="24"/>
        <v>0</v>
      </c>
      <c r="W244" s="39"/>
      <c r="X244" s="164">
        <f t="shared" si="20"/>
        <v>0</v>
      </c>
      <c r="Y244" s="39">
        <f t="shared" si="21"/>
        <v>0</v>
      </c>
      <c r="Z244" s="39">
        <f t="shared" si="25"/>
        <v>255970</v>
      </c>
      <c r="AA244" s="39">
        <v>0</v>
      </c>
      <c r="AB244" s="39">
        <v>0</v>
      </c>
      <c r="AC244" s="39">
        <v>255970</v>
      </c>
      <c r="AD244" s="170">
        <v>0.01</v>
      </c>
      <c r="AE244" s="3"/>
    </row>
    <row r="245" spans="1:31" ht="18.75" x14ac:dyDescent="0.2">
      <c r="A245" s="164">
        <v>236</v>
      </c>
      <c r="B245" s="164" t="s">
        <v>1737</v>
      </c>
      <c r="C245" s="164" t="s">
        <v>14</v>
      </c>
      <c r="D245" s="39">
        <v>665</v>
      </c>
      <c r="E245" s="39">
        <v>112</v>
      </c>
      <c r="F245" s="39">
        <v>7148</v>
      </c>
      <c r="G245" s="39" t="s">
        <v>1738</v>
      </c>
      <c r="H245" s="39">
        <v>2</v>
      </c>
      <c r="I245" s="39"/>
      <c r="J245" s="39">
        <v>2</v>
      </c>
      <c r="K245" s="39">
        <v>55</v>
      </c>
      <c r="L245" s="130">
        <f t="shared" si="22"/>
        <v>255</v>
      </c>
      <c r="M245" s="39">
        <v>430</v>
      </c>
      <c r="N245" s="39">
        <f t="shared" si="23"/>
        <v>109650</v>
      </c>
      <c r="O245" s="39">
        <v>2</v>
      </c>
      <c r="P245" s="39" t="s">
        <v>27</v>
      </c>
      <c r="Q245" s="39" t="s">
        <v>16</v>
      </c>
      <c r="R245" s="39">
        <v>2</v>
      </c>
      <c r="S245" s="39">
        <v>307.5</v>
      </c>
      <c r="T245" s="39"/>
      <c r="U245" s="39">
        <v>6400</v>
      </c>
      <c r="V245" s="39">
        <f t="shared" si="24"/>
        <v>1968000</v>
      </c>
      <c r="W245" s="39">
        <v>21</v>
      </c>
      <c r="X245" s="164">
        <f t="shared" si="20"/>
        <v>1574400</v>
      </c>
      <c r="Y245" s="39">
        <f t="shared" si="21"/>
        <v>393600</v>
      </c>
      <c r="Z245" s="39">
        <f t="shared" si="25"/>
        <v>503250</v>
      </c>
      <c r="AA245" s="39">
        <v>0</v>
      </c>
      <c r="AB245" s="39">
        <v>50</v>
      </c>
      <c r="AC245" s="39">
        <v>0</v>
      </c>
      <c r="AD245" s="170">
        <f t="shared" si="26"/>
        <v>0</v>
      </c>
      <c r="AE245" s="3"/>
    </row>
    <row r="246" spans="1:31" ht="18.75" x14ac:dyDescent="0.2">
      <c r="A246" s="39">
        <v>237</v>
      </c>
      <c r="B246" s="164"/>
      <c r="C246" s="164" t="s">
        <v>14</v>
      </c>
      <c r="D246" s="39">
        <v>5280</v>
      </c>
      <c r="E246" s="39">
        <v>115</v>
      </c>
      <c r="F246" s="39">
        <v>55187</v>
      </c>
      <c r="G246" s="39" t="s">
        <v>1738</v>
      </c>
      <c r="H246" s="39">
        <v>1</v>
      </c>
      <c r="I246" s="39">
        <v>12</v>
      </c>
      <c r="J246" s="39">
        <v>2</v>
      </c>
      <c r="K246" s="39">
        <v>3.5</v>
      </c>
      <c r="L246" s="130">
        <f t="shared" si="22"/>
        <v>5003.5</v>
      </c>
      <c r="M246" s="39">
        <v>75</v>
      </c>
      <c r="N246" s="39">
        <f t="shared" si="23"/>
        <v>375262.5</v>
      </c>
      <c r="O246" s="39">
        <v>1</v>
      </c>
      <c r="P246" s="39"/>
      <c r="Q246" s="39"/>
      <c r="R246" s="39"/>
      <c r="S246" s="39"/>
      <c r="T246" s="39"/>
      <c r="U246" s="39"/>
      <c r="V246" s="39">
        <f t="shared" si="24"/>
        <v>0</v>
      </c>
      <c r="W246" s="39"/>
      <c r="X246" s="164">
        <f t="shared" si="20"/>
        <v>0</v>
      </c>
      <c r="Y246" s="39">
        <f t="shared" si="21"/>
        <v>0</v>
      </c>
      <c r="Z246" s="39">
        <f t="shared" si="25"/>
        <v>375262.5</v>
      </c>
      <c r="AA246" s="39">
        <v>0</v>
      </c>
      <c r="AB246" s="39">
        <v>50</v>
      </c>
      <c r="AC246" s="39">
        <v>0</v>
      </c>
      <c r="AD246" s="170">
        <v>0</v>
      </c>
      <c r="AE246" s="3"/>
    </row>
    <row r="247" spans="1:31" ht="18.75" x14ac:dyDescent="0.2">
      <c r="A247" s="164">
        <v>238</v>
      </c>
      <c r="B247" s="164"/>
      <c r="C247" s="164" t="s">
        <v>14</v>
      </c>
      <c r="D247" s="39">
        <v>2499</v>
      </c>
      <c r="E247" s="39">
        <v>30</v>
      </c>
      <c r="F247" s="39">
        <v>16625</v>
      </c>
      <c r="G247" s="39" t="s">
        <v>1738</v>
      </c>
      <c r="H247" s="39">
        <v>1</v>
      </c>
      <c r="I247" s="39">
        <v>12</v>
      </c>
      <c r="J247" s="39">
        <v>2</v>
      </c>
      <c r="K247" s="39">
        <v>3.5</v>
      </c>
      <c r="L247" s="130">
        <f t="shared" si="22"/>
        <v>5003.5</v>
      </c>
      <c r="M247" s="39">
        <v>75</v>
      </c>
      <c r="N247" s="39">
        <f t="shared" si="23"/>
        <v>375262.5</v>
      </c>
      <c r="O247" s="39">
        <v>1</v>
      </c>
      <c r="P247" s="39"/>
      <c r="Q247" s="39"/>
      <c r="R247" s="39"/>
      <c r="S247" s="39"/>
      <c r="T247" s="39"/>
      <c r="U247" s="39"/>
      <c r="V247" s="39">
        <f t="shared" si="24"/>
        <v>0</v>
      </c>
      <c r="W247" s="39"/>
      <c r="X247" s="164">
        <f t="shared" si="20"/>
        <v>0</v>
      </c>
      <c r="Y247" s="39">
        <f t="shared" si="21"/>
        <v>0</v>
      </c>
      <c r="Z247" s="39">
        <f t="shared" si="25"/>
        <v>375262.5</v>
      </c>
      <c r="AA247" s="39">
        <v>0</v>
      </c>
      <c r="AB247" s="39">
        <v>50</v>
      </c>
      <c r="AC247" s="39">
        <v>0</v>
      </c>
      <c r="AD247" s="170">
        <v>0</v>
      </c>
      <c r="AE247" s="3"/>
    </row>
    <row r="248" spans="1:31" ht="18.75" x14ac:dyDescent="0.2">
      <c r="A248" s="39">
        <v>239</v>
      </c>
      <c r="B248" s="164"/>
      <c r="C248" s="164" t="s">
        <v>24</v>
      </c>
      <c r="D248" s="39"/>
      <c r="E248" s="39"/>
      <c r="F248" s="39"/>
      <c r="G248" s="39" t="s">
        <v>1738</v>
      </c>
      <c r="H248" s="39">
        <v>1</v>
      </c>
      <c r="I248" s="39">
        <v>51</v>
      </c>
      <c r="J248" s="39">
        <v>1</v>
      </c>
      <c r="K248" s="39">
        <v>13</v>
      </c>
      <c r="L248" s="130">
        <f t="shared" si="22"/>
        <v>20513</v>
      </c>
      <c r="M248" s="39">
        <v>75</v>
      </c>
      <c r="N248" s="39">
        <f t="shared" si="23"/>
        <v>1538475</v>
      </c>
      <c r="O248" s="39">
        <v>1</v>
      </c>
      <c r="P248" s="39"/>
      <c r="Q248" s="39"/>
      <c r="R248" s="39"/>
      <c r="S248" s="39"/>
      <c r="T248" s="39"/>
      <c r="U248" s="39"/>
      <c r="V248" s="39">
        <f t="shared" si="24"/>
        <v>0</v>
      </c>
      <c r="W248" s="39"/>
      <c r="X248" s="164">
        <f t="shared" si="20"/>
        <v>0</v>
      </c>
      <c r="Y248" s="39">
        <f t="shared" si="21"/>
        <v>0</v>
      </c>
      <c r="Z248" s="39">
        <f t="shared" si="25"/>
        <v>1538475</v>
      </c>
      <c r="AA248" s="39">
        <v>0</v>
      </c>
      <c r="AB248" s="39">
        <v>0</v>
      </c>
      <c r="AC248" s="39">
        <v>1538475</v>
      </c>
      <c r="AD248" s="170">
        <v>0.01</v>
      </c>
      <c r="AE248" s="3"/>
    </row>
    <row r="249" spans="1:31" ht="18.75" x14ac:dyDescent="0.2">
      <c r="A249" s="164">
        <v>240</v>
      </c>
      <c r="B249" s="164" t="s">
        <v>1739</v>
      </c>
      <c r="C249" s="164" t="s">
        <v>14</v>
      </c>
      <c r="D249" s="39">
        <v>4547</v>
      </c>
      <c r="E249" s="39">
        <v>19</v>
      </c>
      <c r="F249" s="39">
        <v>45404</v>
      </c>
      <c r="G249" s="39" t="s">
        <v>1740</v>
      </c>
      <c r="H249" s="39">
        <v>2</v>
      </c>
      <c r="I249" s="39"/>
      <c r="J249" s="39">
        <v>1</v>
      </c>
      <c r="K249" s="39">
        <v>33</v>
      </c>
      <c r="L249" s="130">
        <f t="shared" si="22"/>
        <v>133</v>
      </c>
      <c r="M249" s="39">
        <v>450</v>
      </c>
      <c r="N249" s="39">
        <f t="shared" si="23"/>
        <v>59850</v>
      </c>
      <c r="O249" s="39">
        <v>2</v>
      </c>
      <c r="P249" s="39" t="s">
        <v>27</v>
      </c>
      <c r="Q249" s="39" t="s">
        <v>16</v>
      </c>
      <c r="R249" s="39">
        <v>2</v>
      </c>
      <c r="S249" s="39">
        <v>180</v>
      </c>
      <c r="T249" s="39"/>
      <c r="U249" s="39">
        <v>6400</v>
      </c>
      <c r="V249" s="39">
        <f t="shared" si="24"/>
        <v>1152000</v>
      </c>
      <c r="W249" s="39">
        <v>21</v>
      </c>
      <c r="X249" s="164">
        <f t="shared" si="20"/>
        <v>921600</v>
      </c>
      <c r="Y249" s="39">
        <f t="shared" si="21"/>
        <v>230400</v>
      </c>
      <c r="Z249" s="39">
        <f t="shared" si="25"/>
        <v>290250</v>
      </c>
      <c r="AA249" s="39">
        <v>0</v>
      </c>
      <c r="AB249" s="39">
        <v>50</v>
      </c>
      <c r="AC249" s="39">
        <v>0</v>
      </c>
      <c r="AD249" s="170">
        <f t="shared" si="26"/>
        <v>0</v>
      </c>
      <c r="AE249" s="3"/>
    </row>
    <row r="250" spans="1:31" ht="18.75" x14ac:dyDescent="0.2">
      <c r="A250" s="39">
        <v>241</v>
      </c>
      <c r="B250" s="164"/>
      <c r="C250" s="164" t="s">
        <v>472</v>
      </c>
      <c r="D250" s="39"/>
      <c r="E250" s="39"/>
      <c r="F250" s="39"/>
      <c r="G250" s="39" t="s">
        <v>1740</v>
      </c>
      <c r="H250" s="39">
        <v>1</v>
      </c>
      <c r="I250" s="39">
        <v>14</v>
      </c>
      <c r="J250" s="39">
        <v>3</v>
      </c>
      <c r="K250" s="39">
        <v>21</v>
      </c>
      <c r="L250" s="130">
        <f t="shared" si="22"/>
        <v>5921</v>
      </c>
      <c r="M250" s="39">
        <v>75</v>
      </c>
      <c r="N250" s="39">
        <f t="shared" si="23"/>
        <v>444075</v>
      </c>
      <c r="O250" s="39">
        <v>1</v>
      </c>
      <c r="P250" s="39"/>
      <c r="Q250" s="39"/>
      <c r="R250" s="39"/>
      <c r="S250" s="39"/>
      <c r="T250" s="39"/>
      <c r="U250" s="39"/>
      <c r="V250" s="39">
        <f t="shared" si="24"/>
        <v>0</v>
      </c>
      <c r="W250" s="39"/>
      <c r="X250" s="164"/>
      <c r="Y250" s="39">
        <f t="shared" si="21"/>
        <v>0</v>
      </c>
      <c r="Z250" s="39">
        <f t="shared" si="25"/>
        <v>444075</v>
      </c>
      <c r="AA250" s="39">
        <v>0</v>
      </c>
      <c r="AB250" s="39">
        <v>0</v>
      </c>
      <c r="AC250" s="39">
        <v>444075</v>
      </c>
      <c r="AD250" s="170">
        <v>0.01</v>
      </c>
      <c r="AE250" s="3"/>
    </row>
    <row r="251" spans="1:31" ht="18.75" x14ac:dyDescent="0.2">
      <c r="A251" s="164">
        <v>242</v>
      </c>
      <c r="B251" s="164" t="s">
        <v>1741</v>
      </c>
      <c r="C251" s="164" t="s">
        <v>1742</v>
      </c>
      <c r="D251" s="39"/>
      <c r="E251" s="39"/>
      <c r="F251" s="39"/>
      <c r="G251" s="39" t="s">
        <v>1743</v>
      </c>
      <c r="H251" s="39">
        <v>2</v>
      </c>
      <c r="I251" s="39"/>
      <c r="J251" s="39"/>
      <c r="K251" s="39"/>
      <c r="L251" s="130">
        <f t="shared" si="22"/>
        <v>0</v>
      </c>
      <c r="M251" s="39"/>
      <c r="N251" s="39">
        <f t="shared" si="23"/>
        <v>0</v>
      </c>
      <c r="O251" s="39">
        <v>2</v>
      </c>
      <c r="P251" s="39" t="s">
        <v>27</v>
      </c>
      <c r="Q251" s="39" t="s">
        <v>16</v>
      </c>
      <c r="R251" s="39">
        <v>2</v>
      </c>
      <c r="S251" s="39">
        <v>177</v>
      </c>
      <c r="T251" s="39"/>
      <c r="U251" s="39">
        <v>6400</v>
      </c>
      <c r="V251" s="39">
        <f t="shared" si="24"/>
        <v>1132800</v>
      </c>
      <c r="W251" s="39">
        <v>10</v>
      </c>
      <c r="X251" s="164">
        <f>V251*30%</f>
        <v>339840</v>
      </c>
      <c r="Y251" s="39">
        <f t="shared" si="21"/>
        <v>792960</v>
      </c>
      <c r="Z251" s="39">
        <f t="shared" si="25"/>
        <v>792960</v>
      </c>
      <c r="AA251" s="39">
        <v>0</v>
      </c>
      <c r="AB251" s="39">
        <v>0</v>
      </c>
      <c r="AC251" s="39">
        <v>1472640</v>
      </c>
      <c r="AD251" s="170">
        <v>0.02</v>
      </c>
      <c r="AE251" s="3"/>
    </row>
    <row r="252" spans="1:31" ht="18.75" x14ac:dyDescent="0.2">
      <c r="A252" s="39">
        <v>243</v>
      </c>
      <c r="B252" s="164" t="s">
        <v>1744</v>
      </c>
      <c r="C252" s="164" t="s">
        <v>14</v>
      </c>
      <c r="D252" s="39">
        <v>760</v>
      </c>
      <c r="E252" s="39">
        <v>96</v>
      </c>
      <c r="F252" s="39">
        <v>7246</v>
      </c>
      <c r="G252" s="39" t="s">
        <v>1745</v>
      </c>
      <c r="H252" s="39">
        <v>2</v>
      </c>
      <c r="I252" s="39">
        <v>3</v>
      </c>
      <c r="J252" s="39">
        <v>1</v>
      </c>
      <c r="K252" s="39">
        <v>67</v>
      </c>
      <c r="L252" s="130">
        <f t="shared" si="22"/>
        <v>1367</v>
      </c>
      <c r="M252" s="39">
        <v>320</v>
      </c>
      <c r="N252" s="39">
        <f t="shared" si="23"/>
        <v>437440</v>
      </c>
      <c r="O252" s="39">
        <v>2</v>
      </c>
      <c r="P252" s="39" t="s">
        <v>27</v>
      </c>
      <c r="Q252" s="39" t="s">
        <v>55</v>
      </c>
      <c r="R252" s="39">
        <v>2</v>
      </c>
      <c r="S252" s="39">
        <v>30</v>
      </c>
      <c r="T252" s="39"/>
      <c r="U252" s="39">
        <v>6400</v>
      </c>
      <c r="V252" s="39">
        <f t="shared" si="24"/>
        <v>192000</v>
      </c>
      <c r="W252" s="39">
        <v>15</v>
      </c>
      <c r="X252" s="164">
        <f>V252*20%</f>
        <v>38400</v>
      </c>
      <c r="Y252" s="39">
        <f t="shared" si="21"/>
        <v>153600</v>
      </c>
      <c r="Z252" s="39">
        <f t="shared" si="25"/>
        <v>591040</v>
      </c>
      <c r="AA252" s="39">
        <v>0</v>
      </c>
      <c r="AB252" s="39">
        <v>50</v>
      </c>
      <c r="AC252" s="39">
        <v>0</v>
      </c>
      <c r="AD252" s="170">
        <f t="shared" si="26"/>
        <v>0</v>
      </c>
      <c r="AE252" s="3"/>
    </row>
    <row r="253" spans="1:31" ht="18.75" x14ac:dyDescent="0.2">
      <c r="A253" s="164">
        <v>244</v>
      </c>
      <c r="B253" s="164"/>
      <c r="C253" s="164" t="s">
        <v>14</v>
      </c>
      <c r="D253" s="39">
        <v>2622</v>
      </c>
      <c r="E253" s="39">
        <v>152</v>
      </c>
      <c r="F253" s="39">
        <v>16570</v>
      </c>
      <c r="G253" s="39" t="s">
        <v>1745</v>
      </c>
      <c r="H253" s="39">
        <v>1</v>
      </c>
      <c r="I253" s="39">
        <v>4</v>
      </c>
      <c r="J253" s="39"/>
      <c r="K253" s="39"/>
      <c r="L253" s="130">
        <f t="shared" si="22"/>
        <v>1600</v>
      </c>
      <c r="M253" s="39">
        <v>75</v>
      </c>
      <c r="N253" s="39">
        <f t="shared" si="23"/>
        <v>120000</v>
      </c>
      <c r="O253" s="39">
        <v>1</v>
      </c>
      <c r="P253" s="39"/>
      <c r="Q253" s="39"/>
      <c r="R253" s="39"/>
      <c r="S253" s="39"/>
      <c r="T253" s="39"/>
      <c r="U253" s="39"/>
      <c r="V253" s="39">
        <f t="shared" si="24"/>
        <v>0</v>
      </c>
      <c r="W253" s="39"/>
      <c r="X253" s="164">
        <f t="shared" si="20"/>
        <v>0</v>
      </c>
      <c r="Y253" s="39">
        <f t="shared" si="21"/>
        <v>0</v>
      </c>
      <c r="Z253" s="39">
        <f t="shared" si="25"/>
        <v>120000</v>
      </c>
      <c r="AA253" s="39">
        <v>0</v>
      </c>
      <c r="AB253" s="39">
        <v>50</v>
      </c>
      <c r="AC253" s="39">
        <v>0</v>
      </c>
      <c r="AD253" s="170">
        <f t="shared" si="26"/>
        <v>0</v>
      </c>
      <c r="AE253" s="3"/>
    </row>
    <row r="254" spans="1:31" ht="18.75" x14ac:dyDescent="0.2">
      <c r="A254" s="39">
        <v>245</v>
      </c>
      <c r="B254" s="164" t="s">
        <v>1746</v>
      </c>
      <c r="C254" s="164" t="s">
        <v>45</v>
      </c>
      <c r="D254" s="39"/>
      <c r="E254" s="39">
        <v>63</v>
      </c>
      <c r="F254" s="39">
        <v>1989</v>
      </c>
      <c r="G254" s="39" t="s">
        <v>1682</v>
      </c>
      <c r="H254" s="39">
        <v>1</v>
      </c>
      <c r="I254" s="39">
        <v>8</v>
      </c>
      <c r="J254" s="39">
        <v>4</v>
      </c>
      <c r="K254" s="39">
        <v>40</v>
      </c>
      <c r="L254" s="130">
        <f t="shared" si="22"/>
        <v>3640</v>
      </c>
      <c r="M254" s="39">
        <v>130</v>
      </c>
      <c r="N254" s="39">
        <f t="shared" si="23"/>
        <v>473200</v>
      </c>
      <c r="O254" s="39">
        <v>1</v>
      </c>
      <c r="P254" s="39"/>
      <c r="Q254" s="39"/>
      <c r="R254" s="39"/>
      <c r="S254" s="39"/>
      <c r="T254" s="39"/>
      <c r="U254" s="39"/>
      <c r="V254" s="39">
        <f t="shared" si="24"/>
        <v>0</v>
      </c>
      <c r="W254" s="39"/>
      <c r="X254" s="164">
        <f t="shared" si="20"/>
        <v>0</v>
      </c>
      <c r="Y254" s="39">
        <f t="shared" si="21"/>
        <v>0</v>
      </c>
      <c r="Z254" s="39">
        <f t="shared" si="25"/>
        <v>473200</v>
      </c>
      <c r="AA254" s="39">
        <v>0</v>
      </c>
      <c r="AB254" s="39">
        <v>0</v>
      </c>
      <c r="AC254" s="39">
        <v>473200</v>
      </c>
      <c r="AD254" s="170">
        <v>0.01</v>
      </c>
      <c r="AE254" s="3"/>
    </row>
    <row r="255" spans="1:31" ht="18.75" x14ac:dyDescent="0.2">
      <c r="A255" s="164">
        <v>246</v>
      </c>
      <c r="B255" s="164" t="s">
        <v>1747</v>
      </c>
      <c r="C255" s="164" t="s">
        <v>14</v>
      </c>
      <c r="D255" s="39">
        <v>4375</v>
      </c>
      <c r="E255" s="39">
        <v>286</v>
      </c>
      <c r="F255" s="39">
        <v>43863</v>
      </c>
      <c r="G255" s="39" t="s">
        <v>1748</v>
      </c>
      <c r="H255" s="39">
        <v>2</v>
      </c>
      <c r="I255" s="39"/>
      <c r="J255" s="39">
        <v>2</v>
      </c>
      <c r="K255" s="39">
        <v>5</v>
      </c>
      <c r="L255" s="130">
        <f t="shared" si="22"/>
        <v>205</v>
      </c>
      <c r="M255" s="39">
        <v>450</v>
      </c>
      <c r="N255" s="39">
        <f t="shared" si="23"/>
        <v>92250</v>
      </c>
      <c r="O255" s="39">
        <v>2</v>
      </c>
      <c r="P255" s="39" t="s">
        <v>27</v>
      </c>
      <c r="Q255" s="39" t="s">
        <v>55</v>
      </c>
      <c r="R255" s="39">
        <v>2</v>
      </c>
      <c r="S255" s="39">
        <v>162</v>
      </c>
      <c r="T255" s="39"/>
      <c r="U255" s="39">
        <v>6400</v>
      </c>
      <c r="V255" s="39">
        <f t="shared" si="24"/>
        <v>1036800</v>
      </c>
      <c r="W255" s="39">
        <v>21</v>
      </c>
      <c r="X255" s="164">
        <f t="shared" si="20"/>
        <v>829440</v>
      </c>
      <c r="Y255" s="39">
        <f t="shared" si="21"/>
        <v>207360</v>
      </c>
      <c r="Z255" s="39">
        <f t="shared" si="25"/>
        <v>299610</v>
      </c>
      <c r="AA255" s="39">
        <v>0</v>
      </c>
      <c r="AB255" s="39">
        <v>50</v>
      </c>
      <c r="AC255" s="39">
        <v>0</v>
      </c>
      <c r="AD255" s="170">
        <f t="shared" si="26"/>
        <v>0</v>
      </c>
      <c r="AE255" s="3"/>
    </row>
    <row r="256" spans="1:31" ht="18.75" x14ac:dyDescent="0.2">
      <c r="A256" s="39">
        <v>247</v>
      </c>
      <c r="B256" s="164"/>
      <c r="C256" s="164" t="s">
        <v>14</v>
      </c>
      <c r="D256" s="39">
        <v>2459</v>
      </c>
      <c r="E256" s="39">
        <v>279</v>
      </c>
      <c r="F256" s="39">
        <v>16308</v>
      </c>
      <c r="G256" s="39" t="s">
        <v>1748</v>
      </c>
      <c r="H256" s="39">
        <v>1</v>
      </c>
      <c r="I256" s="39">
        <v>2</v>
      </c>
      <c r="J256" s="39">
        <v>2</v>
      </c>
      <c r="K256" s="39">
        <v>13</v>
      </c>
      <c r="L256" s="130">
        <f t="shared" si="22"/>
        <v>1013</v>
      </c>
      <c r="M256" s="39">
        <v>110</v>
      </c>
      <c r="N256" s="39">
        <f t="shared" si="23"/>
        <v>111430</v>
      </c>
      <c r="O256" s="39">
        <v>1</v>
      </c>
      <c r="P256" s="39"/>
      <c r="Q256" s="39"/>
      <c r="R256" s="39"/>
      <c r="S256" s="39"/>
      <c r="T256" s="39"/>
      <c r="U256" s="39"/>
      <c r="V256" s="39">
        <f t="shared" si="24"/>
        <v>0</v>
      </c>
      <c r="W256" s="39"/>
      <c r="X256" s="164">
        <f t="shared" si="20"/>
        <v>0</v>
      </c>
      <c r="Y256" s="39">
        <f t="shared" si="21"/>
        <v>0</v>
      </c>
      <c r="Z256" s="39">
        <f t="shared" si="25"/>
        <v>111430</v>
      </c>
      <c r="AA256" s="39">
        <v>0</v>
      </c>
      <c r="AB256" s="39">
        <v>50</v>
      </c>
      <c r="AC256" s="39">
        <v>0</v>
      </c>
      <c r="AD256" s="170">
        <f t="shared" si="26"/>
        <v>0</v>
      </c>
      <c r="AE256" s="3"/>
    </row>
    <row r="257" spans="1:31" ht="18.75" x14ac:dyDescent="0.2">
      <c r="A257" s="164">
        <v>248</v>
      </c>
      <c r="B257" s="164"/>
      <c r="C257" s="164" t="s">
        <v>45</v>
      </c>
      <c r="D257" s="39"/>
      <c r="E257" s="39">
        <v>56</v>
      </c>
      <c r="F257" s="39">
        <v>1982</v>
      </c>
      <c r="G257" s="39" t="s">
        <v>1748</v>
      </c>
      <c r="H257" s="39">
        <v>1</v>
      </c>
      <c r="I257" s="39">
        <v>15</v>
      </c>
      <c r="J257" s="39"/>
      <c r="K257" s="39"/>
      <c r="L257" s="130">
        <f t="shared" si="22"/>
        <v>6000</v>
      </c>
      <c r="M257" s="39">
        <v>100</v>
      </c>
      <c r="N257" s="39">
        <f t="shared" si="23"/>
        <v>600000</v>
      </c>
      <c r="O257" s="39">
        <v>1</v>
      </c>
      <c r="P257" s="39"/>
      <c r="Q257" s="39"/>
      <c r="R257" s="39"/>
      <c r="S257" s="39"/>
      <c r="T257" s="39"/>
      <c r="U257" s="39"/>
      <c r="V257" s="39">
        <f t="shared" si="24"/>
        <v>0</v>
      </c>
      <c r="W257" s="39"/>
      <c r="X257" s="164"/>
      <c r="Y257" s="39">
        <f t="shared" si="21"/>
        <v>0</v>
      </c>
      <c r="Z257" s="39">
        <f t="shared" si="25"/>
        <v>600000</v>
      </c>
      <c r="AA257" s="39">
        <v>0</v>
      </c>
      <c r="AB257" s="39">
        <v>0</v>
      </c>
      <c r="AC257" s="39">
        <v>600000</v>
      </c>
      <c r="AD257" s="170">
        <v>0.01</v>
      </c>
      <c r="AE257" s="3"/>
    </row>
    <row r="258" spans="1:31" ht="18.75" x14ac:dyDescent="0.2">
      <c r="A258" s="39">
        <v>249</v>
      </c>
      <c r="B258" s="164" t="s">
        <v>1749</v>
      </c>
      <c r="C258" s="164" t="s">
        <v>1750</v>
      </c>
      <c r="D258" s="39"/>
      <c r="E258" s="39"/>
      <c r="F258" s="39"/>
      <c r="G258" s="39" t="s">
        <v>1751</v>
      </c>
      <c r="H258" s="39">
        <v>2</v>
      </c>
      <c r="I258" s="39"/>
      <c r="J258" s="39"/>
      <c r="K258" s="39"/>
      <c r="L258" s="130">
        <f t="shared" si="22"/>
        <v>0</v>
      </c>
      <c r="M258" s="39"/>
      <c r="N258" s="39">
        <f t="shared" si="23"/>
        <v>0</v>
      </c>
      <c r="O258" s="39">
        <v>2</v>
      </c>
      <c r="P258" s="39" t="s">
        <v>27</v>
      </c>
      <c r="Q258" s="39" t="s">
        <v>55</v>
      </c>
      <c r="R258" s="39">
        <v>2</v>
      </c>
      <c r="S258" s="39">
        <v>81</v>
      </c>
      <c r="T258" s="39"/>
      <c r="U258" s="39">
        <v>6400</v>
      </c>
      <c r="V258" s="39">
        <f t="shared" si="24"/>
        <v>518400</v>
      </c>
      <c r="W258" s="39">
        <v>6</v>
      </c>
      <c r="X258" s="164">
        <f>V258*6%</f>
        <v>31104</v>
      </c>
      <c r="Y258" s="39">
        <f t="shared" si="21"/>
        <v>487296</v>
      </c>
      <c r="Z258" s="39">
        <f t="shared" si="25"/>
        <v>487296</v>
      </c>
      <c r="AA258" s="39">
        <v>0</v>
      </c>
      <c r="AB258" s="39">
        <v>0</v>
      </c>
      <c r="AC258" s="39">
        <v>673920</v>
      </c>
      <c r="AD258" s="170">
        <v>0.02</v>
      </c>
      <c r="AE258" s="3"/>
    </row>
    <row r="259" spans="1:31" ht="18.75" x14ac:dyDescent="0.2">
      <c r="A259" s="164">
        <v>250</v>
      </c>
      <c r="B259" s="164" t="s">
        <v>1752</v>
      </c>
      <c r="C259" s="164" t="s">
        <v>14</v>
      </c>
      <c r="D259" s="39">
        <v>4543</v>
      </c>
      <c r="E259" s="39">
        <v>15</v>
      </c>
      <c r="F259" s="39">
        <v>45400</v>
      </c>
      <c r="G259" s="39" t="s">
        <v>1753</v>
      </c>
      <c r="H259" s="39">
        <v>2</v>
      </c>
      <c r="I259" s="39"/>
      <c r="J259" s="39">
        <v>1</v>
      </c>
      <c r="K259" s="39">
        <v>64</v>
      </c>
      <c r="L259" s="130">
        <f t="shared" si="22"/>
        <v>164</v>
      </c>
      <c r="M259" s="39">
        <v>430</v>
      </c>
      <c r="N259" s="39">
        <f t="shared" si="23"/>
        <v>70520</v>
      </c>
      <c r="O259" s="39">
        <v>2</v>
      </c>
      <c r="P259" s="39" t="s">
        <v>27</v>
      </c>
      <c r="Q259" s="39" t="s">
        <v>16</v>
      </c>
      <c r="R259" s="39">
        <v>2</v>
      </c>
      <c r="S259" s="39">
        <v>180</v>
      </c>
      <c r="T259" s="39"/>
      <c r="U259" s="39">
        <v>6400</v>
      </c>
      <c r="V259" s="39">
        <f t="shared" si="24"/>
        <v>1152000</v>
      </c>
      <c r="W259" s="39">
        <v>21</v>
      </c>
      <c r="X259" s="164">
        <f t="shared" si="20"/>
        <v>921600</v>
      </c>
      <c r="Y259" s="39">
        <f t="shared" si="21"/>
        <v>230400</v>
      </c>
      <c r="Z259" s="39">
        <f t="shared" si="25"/>
        <v>300920</v>
      </c>
      <c r="AA259" s="39">
        <v>0</v>
      </c>
      <c r="AB259" s="39">
        <v>50</v>
      </c>
      <c r="AC259" s="39">
        <v>0</v>
      </c>
      <c r="AD259" s="170">
        <f t="shared" si="26"/>
        <v>0</v>
      </c>
      <c r="AE259" s="3"/>
    </row>
    <row r="260" spans="1:31" ht="18.75" x14ac:dyDescent="0.2">
      <c r="A260" s="39">
        <v>251</v>
      </c>
      <c r="B260" s="164"/>
      <c r="C260" s="164" t="s">
        <v>472</v>
      </c>
      <c r="D260" s="39"/>
      <c r="E260" s="39"/>
      <c r="F260" s="39"/>
      <c r="G260" s="39" t="s">
        <v>1753</v>
      </c>
      <c r="H260" s="39">
        <v>1</v>
      </c>
      <c r="I260" s="39">
        <v>15</v>
      </c>
      <c r="J260" s="39">
        <v>3</v>
      </c>
      <c r="K260" s="39">
        <v>63</v>
      </c>
      <c r="L260" s="130">
        <f t="shared" si="22"/>
        <v>6363</v>
      </c>
      <c r="M260" s="39">
        <v>75</v>
      </c>
      <c r="N260" s="39">
        <f t="shared" si="23"/>
        <v>477225</v>
      </c>
      <c r="O260" s="39">
        <v>1</v>
      </c>
      <c r="P260" s="39"/>
      <c r="Q260" s="39"/>
      <c r="R260" s="39"/>
      <c r="S260" s="39"/>
      <c r="T260" s="39"/>
      <c r="U260" s="39"/>
      <c r="V260" s="39">
        <f t="shared" si="24"/>
        <v>0</v>
      </c>
      <c r="W260" s="39"/>
      <c r="X260" s="164">
        <f t="shared" ref="X260:X306" si="27">V260*80%</f>
        <v>0</v>
      </c>
      <c r="Y260" s="39">
        <f t="shared" si="21"/>
        <v>0</v>
      </c>
      <c r="Z260" s="39">
        <f t="shared" si="25"/>
        <v>477225</v>
      </c>
      <c r="AA260" s="39">
        <v>0</v>
      </c>
      <c r="AB260" s="39">
        <v>0</v>
      </c>
      <c r="AC260" s="39">
        <v>477225</v>
      </c>
      <c r="AD260" s="170">
        <v>0.01</v>
      </c>
      <c r="AE260" s="3"/>
    </row>
    <row r="261" spans="1:31" ht="18.75" x14ac:dyDescent="0.2">
      <c r="A261" s="164">
        <v>252</v>
      </c>
      <c r="B261" s="164" t="s">
        <v>1754</v>
      </c>
      <c r="C261" s="164" t="s">
        <v>14</v>
      </c>
      <c r="D261" s="39">
        <v>4833</v>
      </c>
      <c r="E261" s="39">
        <v>50</v>
      </c>
      <c r="F261" s="39">
        <v>52338</v>
      </c>
      <c r="G261" s="39" t="s">
        <v>1755</v>
      </c>
      <c r="H261" s="39">
        <v>2</v>
      </c>
      <c r="I261" s="39">
        <v>1</v>
      </c>
      <c r="J261" s="39"/>
      <c r="K261" s="39">
        <v>23</v>
      </c>
      <c r="L261" s="130">
        <f t="shared" si="22"/>
        <v>423</v>
      </c>
      <c r="M261" s="39">
        <v>390</v>
      </c>
      <c r="N261" s="39">
        <f t="shared" si="23"/>
        <v>164970</v>
      </c>
      <c r="O261" s="39">
        <v>2</v>
      </c>
      <c r="P261" s="39" t="s">
        <v>27</v>
      </c>
      <c r="Q261" s="39" t="s">
        <v>16</v>
      </c>
      <c r="R261" s="39">
        <v>2</v>
      </c>
      <c r="S261" s="39">
        <v>144</v>
      </c>
      <c r="T261" s="39"/>
      <c r="U261" s="39">
        <v>6400</v>
      </c>
      <c r="V261" s="39">
        <f t="shared" si="24"/>
        <v>921600</v>
      </c>
      <c r="W261" s="39">
        <v>21</v>
      </c>
      <c r="X261" s="164">
        <f t="shared" si="27"/>
        <v>737280</v>
      </c>
      <c r="Y261" s="39">
        <f t="shared" si="21"/>
        <v>184320</v>
      </c>
      <c r="Z261" s="39">
        <f t="shared" si="25"/>
        <v>349290</v>
      </c>
      <c r="AA261" s="39">
        <v>0</v>
      </c>
      <c r="AB261" s="39">
        <v>50</v>
      </c>
      <c r="AC261" s="39">
        <v>0</v>
      </c>
      <c r="AD261" s="170">
        <f t="shared" si="26"/>
        <v>0</v>
      </c>
      <c r="AE261" s="3"/>
    </row>
    <row r="262" spans="1:31" ht="18.75" x14ac:dyDescent="0.2">
      <c r="A262" s="39">
        <v>253</v>
      </c>
      <c r="B262" s="164"/>
      <c r="C262" s="164" t="s">
        <v>52</v>
      </c>
      <c r="D262" s="39"/>
      <c r="E262" s="39"/>
      <c r="F262" s="39"/>
      <c r="G262" s="39" t="s">
        <v>1755</v>
      </c>
      <c r="H262" s="39">
        <v>1</v>
      </c>
      <c r="I262" s="39">
        <v>13</v>
      </c>
      <c r="J262" s="39">
        <v>3</v>
      </c>
      <c r="K262" s="39"/>
      <c r="L262" s="130">
        <f t="shared" si="22"/>
        <v>5500</v>
      </c>
      <c r="M262" s="39">
        <v>75</v>
      </c>
      <c r="N262" s="39">
        <f t="shared" si="23"/>
        <v>412500</v>
      </c>
      <c r="O262" s="39">
        <v>1</v>
      </c>
      <c r="P262" s="39"/>
      <c r="Q262" s="39"/>
      <c r="R262" s="39"/>
      <c r="S262" s="39"/>
      <c r="T262" s="39"/>
      <c r="U262" s="39"/>
      <c r="V262" s="39">
        <f t="shared" si="24"/>
        <v>0</v>
      </c>
      <c r="W262" s="39"/>
      <c r="X262" s="164">
        <f t="shared" si="27"/>
        <v>0</v>
      </c>
      <c r="Y262" s="39">
        <f t="shared" si="21"/>
        <v>0</v>
      </c>
      <c r="Z262" s="39">
        <f t="shared" si="25"/>
        <v>412500</v>
      </c>
      <c r="AA262" s="39">
        <v>0</v>
      </c>
      <c r="AB262" s="39">
        <v>0</v>
      </c>
      <c r="AC262" s="39">
        <v>412500</v>
      </c>
      <c r="AD262" s="170">
        <v>0.01</v>
      </c>
      <c r="AE262" s="3"/>
    </row>
    <row r="263" spans="1:31" ht="18.75" x14ac:dyDescent="0.2">
      <c r="A263" s="164">
        <v>254</v>
      </c>
      <c r="B263" s="164" t="s">
        <v>1756</v>
      </c>
      <c r="C263" s="164" t="s">
        <v>45</v>
      </c>
      <c r="D263" s="39"/>
      <c r="E263" s="39">
        <v>538</v>
      </c>
      <c r="F263" s="39">
        <v>2663</v>
      </c>
      <c r="G263" s="39" t="s">
        <v>1757</v>
      </c>
      <c r="H263" s="39">
        <v>2</v>
      </c>
      <c r="I263" s="39"/>
      <c r="J263" s="39">
        <v>2</v>
      </c>
      <c r="K263" s="39">
        <v>40</v>
      </c>
      <c r="L263" s="130">
        <f t="shared" si="22"/>
        <v>240</v>
      </c>
      <c r="M263" s="39">
        <v>390</v>
      </c>
      <c r="N263" s="39">
        <f t="shared" si="23"/>
        <v>93600</v>
      </c>
      <c r="O263" s="39">
        <v>2</v>
      </c>
      <c r="P263" s="39" t="s">
        <v>27</v>
      </c>
      <c r="Q263" s="39" t="s">
        <v>16</v>
      </c>
      <c r="R263" s="39">
        <v>2</v>
      </c>
      <c r="S263" s="39">
        <v>151.5</v>
      </c>
      <c r="T263" s="39"/>
      <c r="U263" s="39">
        <v>6400</v>
      </c>
      <c r="V263" s="39">
        <f t="shared" si="24"/>
        <v>969600</v>
      </c>
      <c r="W263" s="39">
        <v>21</v>
      </c>
      <c r="X263" s="164">
        <f t="shared" si="27"/>
        <v>775680</v>
      </c>
      <c r="Y263" s="39">
        <f t="shared" si="21"/>
        <v>193920</v>
      </c>
      <c r="Z263" s="39">
        <f t="shared" si="25"/>
        <v>287520</v>
      </c>
      <c r="AA263" s="39">
        <v>0</v>
      </c>
      <c r="AB263" s="39">
        <v>0</v>
      </c>
      <c r="AC263" s="39">
        <v>287520</v>
      </c>
      <c r="AD263" s="170">
        <v>0.02</v>
      </c>
      <c r="AE263" s="3"/>
    </row>
    <row r="264" spans="1:31" ht="18.75" x14ac:dyDescent="0.2">
      <c r="A264" s="39">
        <v>255</v>
      </c>
      <c r="B264" s="164"/>
      <c r="C264" s="164" t="s">
        <v>14</v>
      </c>
      <c r="D264" s="39">
        <v>3999</v>
      </c>
      <c r="E264" s="39">
        <v>56</v>
      </c>
      <c r="F264" s="39">
        <v>35632</v>
      </c>
      <c r="G264" s="39" t="s">
        <v>1757</v>
      </c>
      <c r="H264" s="39">
        <v>1</v>
      </c>
      <c r="I264" s="39">
        <v>2</v>
      </c>
      <c r="J264" s="39">
        <v>2</v>
      </c>
      <c r="K264" s="39">
        <v>44</v>
      </c>
      <c r="L264" s="130">
        <f t="shared" si="22"/>
        <v>1044</v>
      </c>
      <c r="M264" s="39">
        <v>100</v>
      </c>
      <c r="N264" s="39">
        <f t="shared" si="23"/>
        <v>104400</v>
      </c>
      <c r="O264" s="39">
        <v>1</v>
      </c>
      <c r="P264" s="39"/>
      <c r="Q264" s="39"/>
      <c r="R264" s="39"/>
      <c r="S264" s="39"/>
      <c r="T264" s="39"/>
      <c r="U264" s="39"/>
      <c r="V264" s="39">
        <f t="shared" si="24"/>
        <v>0</v>
      </c>
      <c r="W264" s="39"/>
      <c r="X264" s="164">
        <f t="shared" si="27"/>
        <v>0</v>
      </c>
      <c r="Y264" s="39">
        <f t="shared" si="21"/>
        <v>0</v>
      </c>
      <c r="Z264" s="39">
        <f t="shared" si="25"/>
        <v>104400</v>
      </c>
      <c r="AA264" s="39">
        <v>0</v>
      </c>
      <c r="AB264" s="39">
        <v>50</v>
      </c>
      <c r="AC264" s="39">
        <v>0</v>
      </c>
      <c r="AD264" s="170">
        <f t="shared" si="26"/>
        <v>0</v>
      </c>
      <c r="AE264" s="3"/>
    </row>
    <row r="265" spans="1:31" ht="18.75" x14ac:dyDescent="0.2">
      <c r="A265" s="164">
        <v>256</v>
      </c>
      <c r="B265" s="164" t="s">
        <v>1758</v>
      </c>
      <c r="C265" s="164" t="s">
        <v>14</v>
      </c>
      <c r="D265" s="39">
        <v>656</v>
      </c>
      <c r="E265" s="39">
        <v>103</v>
      </c>
      <c r="F265" s="39">
        <v>7139</v>
      </c>
      <c r="G265" s="39" t="s">
        <v>1759</v>
      </c>
      <c r="H265" s="39">
        <v>2</v>
      </c>
      <c r="I265" s="39"/>
      <c r="J265" s="39">
        <v>2</v>
      </c>
      <c r="K265" s="39">
        <v>53</v>
      </c>
      <c r="L265" s="130">
        <f t="shared" si="22"/>
        <v>253</v>
      </c>
      <c r="M265" s="39">
        <v>380</v>
      </c>
      <c r="N265" s="39">
        <f t="shared" si="23"/>
        <v>96140</v>
      </c>
      <c r="O265" s="39">
        <v>2</v>
      </c>
      <c r="P265" s="39" t="s">
        <v>27</v>
      </c>
      <c r="Q265" s="39" t="s">
        <v>16</v>
      </c>
      <c r="R265" s="39">
        <v>2</v>
      </c>
      <c r="S265" s="39">
        <v>126</v>
      </c>
      <c r="T265" s="39"/>
      <c r="U265" s="39">
        <v>6400</v>
      </c>
      <c r="V265" s="39">
        <f t="shared" si="24"/>
        <v>806400</v>
      </c>
      <c r="W265" s="39">
        <v>21</v>
      </c>
      <c r="X265" s="164">
        <f t="shared" si="27"/>
        <v>645120</v>
      </c>
      <c r="Y265" s="39">
        <f t="shared" si="21"/>
        <v>161280</v>
      </c>
      <c r="Z265" s="39">
        <f t="shared" si="25"/>
        <v>257420</v>
      </c>
      <c r="AA265" s="39">
        <v>0</v>
      </c>
      <c r="AB265" s="39">
        <v>50</v>
      </c>
      <c r="AC265" s="39">
        <v>0</v>
      </c>
      <c r="AD265" s="170">
        <f t="shared" si="26"/>
        <v>0</v>
      </c>
      <c r="AE265" s="3"/>
    </row>
    <row r="266" spans="1:31" ht="18.75" x14ac:dyDescent="0.2">
      <c r="A266" s="39">
        <v>257</v>
      </c>
      <c r="B266" s="164"/>
      <c r="C266" s="164" t="s">
        <v>52</v>
      </c>
      <c r="D266" s="39"/>
      <c r="E266" s="39"/>
      <c r="F266" s="39"/>
      <c r="G266" s="39" t="s">
        <v>1759</v>
      </c>
      <c r="H266" s="39">
        <v>1</v>
      </c>
      <c r="I266" s="39">
        <v>42</v>
      </c>
      <c r="J266" s="39">
        <v>2</v>
      </c>
      <c r="K266" s="39"/>
      <c r="L266" s="130">
        <f t="shared" si="22"/>
        <v>17000</v>
      </c>
      <c r="M266" s="39">
        <v>75</v>
      </c>
      <c r="N266" s="39">
        <f t="shared" si="23"/>
        <v>1275000</v>
      </c>
      <c r="O266" s="39">
        <v>1</v>
      </c>
      <c r="P266" s="39"/>
      <c r="Q266" s="39"/>
      <c r="R266" s="39"/>
      <c r="S266" s="39"/>
      <c r="T266" s="39"/>
      <c r="U266" s="39"/>
      <c r="V266" s="39">
        <f t="shared" si="24"/>
        <v>0</v>
      </c>
      <c r="W266" s="39"/>
      <c r="X266" s="164"/>
      <c r="Y266" s="39">
        <f t="shared" si="21"/>
        <v>0</v>
      </c>
      <c r="Z266" s="39">
        <f t="shared" si="25"/>
        <v>1275000</v>
      </c>
      <c r="AA266" s="39">
        <v>0</v>
      </c>
      <c r="AB266" s="39">
        <v>0</v>
      </c>
      <c r="AC266" s="39">
        <v>1275000</v>
      </c>
      <c r="AD266" s="170">
        <v>0.01</v>
      </c>
      <c r="AE266" s="3"/>
    </row>
    <row r="267" spans="1:31" ht="18.75" x14ac:dyDescent="0.2">
      <c r="A267" s="164">
        <v>258</v>
      </c>
      <c r="B267" s="164" t="s">
        <v>1760</v>
      </c>
      <c r="C267" s="164" t="s">
        <v>14</v>
      </c>
      <c r="D267" s="39">
        <v>4756</v>
      </c>
      <c r="E267" s="39">
        <v>29</v>
      </c>
      <c r="F267" s="39">
        <v>50731</v>
      </c>
      <c r="G267" s="39" t="s">
        <v>1761</v>
      </c>
      <c r="H267" s="39">
        <v>2</v>
      </c>
      <c r="I267" s="39">
        <v>1</v>
      </c>
      <c r="J267" s="39">
        <v>1</v>
      </c>
      <c r="K267" s="39">
        <v>24</v>
      </c>
      <c r="L267" s="130">
        <f t="shared" si="22"/>
        <v>524</v>
      </c>
      <c r="M267" s="39">
        <v>380</v>
      </c>
      <c r="N267" s="39">
        <f t="shared" si="23"/>
        <v>199120</v>
      </c>
      <c r="O267" s="39">
        <v>2</v>
      </c>
      <c r="P267" s="39" t="s">
        <v>27</v>
      </c>
      <c r="Q267" s="39" t="s">
        <v>16</v>
      </c>
      <c r="R267" s="39">
        <v>2</v>
      </c>
      <c r="S267" s="39">
        <v>108</v>
      </c>
      <c r="T267" s="39"/>
      <c r="U267" s="39">
        <v>6400</v>
      </c>
      <c r="V267" s="39">
        <f t="shared" si="24"/>
        <v>691200</v>
      </c>
      <c r="W267" s="39">
        <v>15</v>
      </c>
      <c r="X267" s="164">
        <f>V267*50%</f>
        <v>345600</v>
      </c>
      <c r="Y267" s="39">
        <f t="shared" ref="Y267:Y309" si="28">V267-X267</f>
        <v>345600</v>
      </c>
      <c r="Z267" s="39">
        <f t="shared" si="25"/>
        <v>544720</v>
      </c>
      <c r="AA267" s="39">
        <v>0</v>
      </c>
      <c r="AB267" s="39">
        <v>50</v>
      </c>
      <c r="AC267" s="39">
        <v>0</v>
      </c>
      <c r="AD267" s="170">
        <f t="shared" si="26"/>
        <v>0</v>
      </c>
      <c r="AE267" s="3"/>
    </row>
    <row r="268" spans="1:31" ht="18.75" x14ac:dyDescent="0.2">
      <c r="A268" s="39">
        <v>259</v>
      </c>
      <c r="B268" s="164"/>
      <c r="C268" s="164" t="s">
        <v>14</v>
      </c>
      <c r="D268" s="39">
        <v>4053</v>
      </c>
      <c r="E268" s="39">
        <v>270</v>
      </c>
      <c r="F268" s="39">
        <v>36892</v>
      </c>
      <c r="G268" s="39" t="s">
        <v>1761</v>
      </c>
      <c r="H268" s="39">
        <v>1</v>
      </c>
      <c r="I268" s="39">
        <v>10</v>
      </c>
      <c r="J268" s="39">
        <v>2</v>
      </c>
      <c r="K268" s="39">
        <v>58</v>
      </c>
      <c r="L268" s="130">
        <f t="shared" si="22"/>
        <v>4258</v>
      </c>
      <c r="M268" s="39">
        <v>75</v>
      </c>
      <c r="N268" s="39">
        <f t="shared" si="23"/>
        <v>319350</v>
      </c>
      <c r="O268" s="39">
        <v>1</v>
      </c>
      <c r="P268" s="39"/>
      <c r="Q268" s="39"/>
      <c r="R268" s="39"/>
      <c r="S268" s="39"/>
      <c r="T268" s="39"/>
      <c r="U268" s="39"/>
      <c r="V268" s="39">
        <f t="shared" si="24"/>
        <v>0</v>
      </c>
      <c r="W268" s="39"/>
      <c r="X268" s="164">
        <f t="shared" si="27"/>
        <v>0</v>
      </c>
      <c r="Y268" s="39">
        <f t="shared" si="28"/>
        <v>0</v>
      </c>
      <c r="Z268" s="39">
        <f t="shared" si="25"/>
        <v>319350</v>
      </c>
      <c r="AA268" s="39">
        <v>0</v>
      </c>
      <c r="AB268" s="39">
        <v>50</v>
      </c>
      <c r="AC268" s="39">
        <v>0</v>
      </c>
      <c r="AD268" s="170">
        <f t="shared" si="26"/>
        <v>0</v>
      </c>
      <c r="AE268" s="3"/>
    </row>
    <row r="269" spans="1:31" ht="18.75" x14ac:dyDescent="0.2">
      <c r="A269" s="164">
        <v>260</v>
      </c>
      <c r="B269" s="164"/>
      <c r="C269" s="164" t="s">
        <v>14</v>
      </c>
      <c r="D269" s="39">
        <v>4750</v>
      </c>
      <c r="E269" s="39">
        <v>23</v>
      </c>
      <c r="F269" s="39">
        <v>50655</v>
      </c>
      <c r="G269" s="39" t="s">
        <v>1761</v>
      </c>
      <c r="H269" s="39">
        <v>1</v>
      </c>
      <c r="I269" s="39"/>
      <c r="J269" s="39">
        <v>1</v>
      </c>
      <c r="K269" s="39">
        <v>64</v>
      </c>
      <c r="L269" s="130">
        <f t="shared" si="22"/>
        <v>164</v>
      </c>
      <c r="M269" s="39">
        <v>130</v>
      </c>
      <c r="N269" s="39">
        <f t="shared" si="23"/>
        <v>21320</v>
      </c>
      <c r="O269" s="39">
        <v>1</v>
      </c>
      <c r="P269" s="39"/>
      <c r="Q269" s="39"/>
      <c r="R269" s="39"/>
      <c r="S269" s="39"/>
      <c r="T269" s="39"/>
      <c r="U269" s="39"/>
      <c r="V269" s="39">
        <f t="shared" si="24"/>
        <v>0</v>
      </c>
      <c r="W269" s="39"/>
      <c r="X269" s="164">
        <f t="shared" si="27"/>
        <v>0</v>
      </c>
      <c r="Y269" s="39">
        <f t="shared" si="28"/>
        <v>0</v>
      </c>
      <c r="Z269" s="39">
        <f t="shared" si="25"/>
        <v>21320</v>
      </c>
      <c r="AA269" s="39">
        <v>0</v>
      </c>
      <c r="AB269" s="39">
        <v>50</v>
      </c>
      <c r="AC269" s="39">
        <v>0</v>
      </c>
      <c r="AD269" s="170">
        <f t="shared" si="26"/>
        <v>0</v>
      </c>
      <c r="AE269" s="3"/>
    </row>
    <row r="270" spans="1:31" ht="18.75" x14ac:dyDescent="0.2">
      <c r="A270" s="39">
        <v>261</v>
      </c>
      <c r="B270" s="164"/>
      <c r="C270" s="164" t="s">
        <v>52</v>
      </c>
      <c r="D270" s="39"/>
      <c r="E270" s="39"/>
      <c r="F270" s="39"/>
      <c r="G270" s="39" t="s">
        <v>1761</v>
      </c>
      <c r="H270" s="39">
        <v>1</v>
      </c>
      <c r="I270" s="39">
        <v>24</v>
      </c>
      <c r="J270" s="39">
        <v>1</v>
      </c>
      <c r="K270" s="39">
        <v>65</v>
      </c>
      <c r="L270" s="130">
        <f t="shared" ref="L270:L309" si="29">I270*400+J270*100+K270</f>
        <v>9765</v>
      </c>
      <c r="M270" s="39">
        <v>75</v>
      </c>
      <c r="N270" s="39">
        <f t="shared" ref="N270:N309" si="30">L270*M270</f>
        <v>732375</v>
      </c>
      <c r="O270" s="39">
        <v>1</v>
      </c>
      <c r="P270" s="39"/>
      <c r="Q270" s="39"/>
      <c r="R270" s="39"/>
      <c r="S270" s="39"/>
      <c r="T270" s="39"/>
      <c r="U270" s="39"/>
      <c r="V270" s="39">
        <f t="shared" ref="V270:V309" si="31">S270*U270</f>
        <v>0</v>
      </c>
      <c r="W270" s="39"/>
      <c r="X270" s="164"/>
      <c r="Y270" s="39">
        <f t="shared" si="28"/>
        <v>0</v>
      </c>
      <c r="Z270" s="39">
        <f t="shared" ref="Z270:Z307" si="32">N270+Y270</f>
        <v>732375</v>
      </c>
      <c r="AA270" s="39">
        <v>0</v>
      </c>
      <c r="AB270" s="39">
        <v>0</v>
      </c>
      <c r="AC270" s="39">
        <v>732375</v>
      </c>
      <c r="AD270" s="170">
        <v>0.01</v>
      </c>
      <c r="AE270" s="3"/>
    </row>
    <row r="271" spans="1:31" ht="18.75" x14ac:dyDescent="0.2">
      <c r="A271" s="164">
        <v>262</v>
      </c>
      <c r="B271" s="164" t="s">
        <v>1762</v>
      </c>
      <c r="C271" s="164" t="s">
        <v>14</v>
      </c>
      <c r="D271" s="39"/>
      <c r="E271" s="39">
        <v>33</v>
      </c>
      <c r="F271" s="39">
        <v>7187</v>
      </c>
      <c r="G271" s="39" t="s">
        <v>1763</v>
      </c>
      <c r="H271" s="39">
        <v>2</v>
      </c>
      <c r="I271" s="39">
        <v>1</v>
      </c>
      <c r="J271" s="39">
        <v>1</v>
      </c>
      <c r="K271" s="39">
        <v>13</v>
      </c>
      <c r="L271" s="130">
        <f t="shared" si="29"/>
        <v>513</v>
      </c>
      <c r="M271" s="39">
        <v>380</v>
      </c>
      <c r="N271" s="39">
        <f t="shared" si="30"/>
        <v>194940</v>
      </c>
      <c r="O271" s="39">
        <v>2</v>
      </c>
      <c r="P271" s="39" t="s">
        <v>27</v>
      </c>
      <c r="Q271" s="39" t="s">
        <v>16</v>
      </c>
      <c r="R271" s="39">
        <v>2</v>
      </c>
      <c r="S271" s="39">
        <v>48</v>
      </c>
      <c r="T271" s="39"/>
      <c r="U271" s="39">
        <v>6400</v>
      </c>
      <c r="V271" s="39">
        <f t="shared" si="31"/>
        <v>307200</v>
      </c>
      <c r="W271" s="39">
        <v>15</v>
      </c>
      <c r="X271" s="164">
        <f>V271*50%</f>
        <v>153600</v>
      </c>
      <c r="Y271" s="39">
        <f t="shared" si="28"/>
        <v>153600</v>
      </c>
      <c r="Z271" s="39">
        <f t="shared" si="32"/>
        <v>348540</v>
      </c>
      <c r="AA271" s="39">
        <v>0</v>
      </c>
      <c r="AB271" s="39">
        <v>50</v>
      </c>
      <c r="AC271" s="39">
        <v>0</v>
      </c>
      <c r="AD271" s="170">
        <f t="shared" ref="AD271:AD307" si="33">AB271*AC271%</f>
        <v>0</v>
      </c>
      <c r="AE271" s="3"/>
    </row>
    <row r="272" spans="1:31" ht="18.75" x14ac:dyDescent="0.2">
      <c r="A272" s="39">
        <v>263</v>
      </c>
      <c r="B272" s="164"/>
      <c r="C272" s="164" t="s">
        <v>45</v>
      </c>
      <c r="D272" s="39"/>
      <c r="E272" s="39">
        <v>81</v>
      </c>
      <c r="F272" s="39">
        <v>10959</v>
      </c>
      <c r="G272" s="39" t="s">
        <v>1763</v>
      </c>
      <c r="H272" s="39">
        <v>1</v>
      </c>
      <c r="I272" s="39">
        <v>17</v>
      </c>
      <c r="J272" s="39">
        <v>3</v>
      </c>
      <c r="K272" s="39">
        <v>35</v>
      </c>
      <c r="L272" s="130">
        <f t="shared" si="29"/>
        <v>7135</v>
      </c>
      <c r="M272" s="39">
        <v>75</v>
      </c>
      <c r="N272" s="39">
        <f t="shared" si="30"/>
        <v>535125</v>
      </c>
      <c r="O272" s="39">
        <v>1</v>
      </c>
      <c r="P272" s="39"/>
      <c r="Q272" s="39"/>
      <c r="R272" s="39"/>
      <c r="S272" s="39"/>
      <c r="T272" s="39"/>
      <c r="U272" s="39"/>
      <c r="V272" s="39">
        <f t="shared" si="31"/>
        <v>0</v>
      </c>
      <c r="W272" s="39"/>
      <c r="X272" s="164">
        <f t="shared" si="27"/>
        <v>0</v>
      </c>
      <c r="Y272" s="39">
        <f t="shared" si="28"/>
        <v>0</v>
      </c>
      <c r="Z272" s="39">
        <f t="shared" si="32"/>
        <v>535125</v>
      </c>
      <c r="AA272" s="39">
        <v>0</v>
      </c>
      <c r="AB272" s="39">
        <v>0</v>
      </c>
      <c r="AC272" s="39">
        <v>535125</v>
      </c>
      <c r="AD272" s="170">
        <v>0.01</v>
      </c>
      <c r="AE272" s="3"/>
    </row>
    <row r="273" spans="1:31" ht="18.75" x14ac:dyDescent="0.2">
      <c r="A273" s="164">
        <v>264</v>
      </c>
      <c r="B273" s="174" t="s">
        <v>1764</v>
      </c>
      <c r="C273" s="164" t="s">
        <v>14</v>
      </c>
      <c r="D273" s="39">
        <v>705</v>
      </c>
      <c r="E273" s="39">
        <v>35</v>
      </c>
      <c r="F273" s="39">
        <v>7189</v>
      </c>
      <c r="G273" s="39" t="s">
        <v>1765</v>
      </c>
      <c r="H273" s="39">
        <v>1</v>
      </c>
      <c r="I273" s="39">
        <v>1</v>
      </c>
      <c r="J273" s="39"/>
      <c r="K273" s="39">
        <v>74</v>
      </c>
      <c r="L273" s="130">
        <f t="shared" si="29"/>
        <v>474</v>
      </c>
      <c r="M273" s="39">
        <v>430</v>
      </c>
      <c r="N273" s="39">
        <f t="shared" si="30"/>
        <v>203820</v>
      </c>
      <c r="O273" s="39">
        <v>1</v>
      </c>
      <c r="P273" s="39"/>
      <c r="Q273" s="39"/>
      <c r="R273" s="39"/>
      <c r="S273" s="39"/>
      <c r="T273" s="39"/>
      <c r="U273" s="39"/>
      <c r="V273" s="39">
        <f t="shared" si="31"/>
        <v>0</v>
      </c>
      <c r="W273" s="39"/>
      <c r="X273" s="164">
        <f t="shared" si="27"/>
        <v>0</v>
      </c>
      <c r="Y273" s="39">
        <f t="shared" si="28"/>
        <v>0</v>
      </c>
      <c r="Z273" s="39">
        <f t="shared" si="32"/>
        <v>203820</v>
      </c>
      <c r="AA273" s="39">
        <v>0</v>
      </c>
      <c r="AB273" s="39">
        <v>50</v>
      </c>
      <c r="AC273" s="39">
        <v>0</v>
      </c>
      <c r="AD273" s="170">
        <f t="shared" si="33"/>
        <v>0</v>
      </c>
      <c r="AE273" s="3"/>
    </row>
    <row r="274" spans="1:31" ht="18.75" x14ac:dyDescent="0.2">
      <c r="A274" s="39">
        <v>265</v>
      </c>
      <c r="B274" s="164"/>
      <c r="C274" s="164" t="s">
        <v>52</v>
      </c>
      <c r="D274" s="39"/>
      <c r="E274" s="39"/>
      <c r="F274" s="39"/>
      <c r="G274" s="39" t="s">
        <v>1765</v>
      </c>
      <c r="H274" s="39">
        <v>1</v>
      </c>
      <c r="I274" s="39">
        <v>17</v>
      </c>
      <c r="J274" s="39">
        <v>3</v>
      </c>
      <c r="K274" s="39">
        <v>44</v>
      </c>
      <c r="L274" s="130">
        <f t="shared" si="29"/>
        <v>7144</v>
      </c>
      <c r="M274" s="39">
        <v>75</v>
      </c>
      <c r="N274" s="39">
        <f t="shared" si="30"/>
        <v>535800</v>
      </c>
      <c r="O274" s="39">
        <v>1</v>
      </c>
      <c r="P274" s="39"/>
      <c r="Q274" s="39"/>
      <c r="R274" s="39"/>
      <c r="S274" s="39"/>
      <c r="T274" s="39"/>
      <c r="U274" s="39"/>
      <c r="V274" s="39">
        <f t="shared" si="31"/>
        <v>0</v>
      </c>
      <c r="W274" s="39"/>
      <c r="X274" s="164">
        <f t="shared" si="27"/>
        <v>0</v>
      </c>
      <c r="Y274" s="39">
        <f t="shared" si="28"/>
        <v>0</v>
      </c>
      <c r="Z274" s="39">
        <f t="shared" si="32"/>
        <v>535800</v>
      </c>
      <c r="AA274" s="39">
        <v>0</v>
      </c>
      <c r="AB274" s="39">
        <v>0</v>
      </c>
      <c r="AC274" s="39">
        <v>535800</v>
      </c>
      <c r="AD274" s="170">
        <v>0.01</v>
      </c>
      <c r="AE274" s="3"/>
    </row>
    <row r="275" spans="1:31" ht="18.75" x14ac:dyDescent="0.2">
      <c r="A275" s="164">
        <v>266</v>
      </c>
      <c r="B275" s="164" t="s">
        <v>1766</v>
      </c>
      <c r="C275" s="164" t="s">
        <v>14</v>
      </c>
      <c r="D275" s="39">
        <v>5742</v>
      </c>
      <c r="E275" s="39">
        <v>167</v>
      </c>
      <c r="F275" s="39">
        <v>55215</v>
      </c>
      <c r="G275" s="39" t="s">
        <v>1767</v>
      </c>
      <c r="H275" s="39">
        <v>1</v>
      </c>
      <c r="I275" s="39">
        <v>7</v>
      </c>
      <c r="J275" s="39"/>
      <c r="K275" s="39"/>
      <c r="L275" s="130">
        <f t="shared" si="29"/>
        <v>2800</v>
      </c>
      <c r="M275" s="39">
        <v>75</v>
      </c>
      <c r="N275" s="39">
        <f t="shared" si="30"/>
        <v>210000</v>
      </c>
      <c r="O275" s="39">
        <v>1</v>
      </c>
      <c r="P275" s="39"/>
      <c r="Q275" s="39"/>
      <c r="R275" s="39"/>
      <c r="S275" s="39"/>
      <c r="T275" s="39"/>
      <c r="U275" s="39"/>
      <c r="V275" s="39">
        <f t="shared" si="31"/>
        <v>0</v>
      </c>
      <c r="W275" s="39"/>
      <c r="X275" s="164">
        <f t="shared" si="27"/>
        <v>0</v>
      </c>
      <c r="Y275" s="39">
        <f t="shared" si="28"/>
        <v>0</v>
      </c>
      <c r="Z275" s="39">
        <f t="shared" si="32"/>
        <v>210000</v>
      </c>
      <c r="AA275" s="39">
        <v>0</v>
      </c>
      <c r="AB275" s="39">
        <v>50</v>
      </c>
      <c r="AC275" s="39">
        <v>0</v>
      </c>
      <c r="AD275" s="170">
        <f t="shared" si="33"/>
        <v>0</v>
      </c>
      <c r="AE275" s="3"/>
    </row>
    <row r="276" spans="1:31" ht="18.75" x14ac:dyDescent="0.2">
      <c r="A276" s="39">
        <v>267</v>
      </c>
      <c r="B276" s="164"/>
      <c r="C276" s="164" t="s">
        <v>24</v>
      </c>
      <c r="D276" s="39"/>
      <c r="E276" s="39"/>
      <c r="F276" s="39"/>
      <c r="G276" s="39" t="s">
        <v>1767</v>
      </c>
      <c r="H276" s="39">
        <v>1</v>
      </c>
      <c r="I276" s="39">
        <v>25</v>
      </c>
      <c r="J276" s="39"/>
      <c r="K276" s="39"/>
      <c r="L276" s="130">
        <f t="shared" si="29"/>
        <v>10000</v>
      </c>
      <c r="M276" s="39">
        <v>75</v>
      </c>
      <c r="N276" s="39">
        <f t="shared" si="30"/>
        <v>750000</v>
      </c>
      <c r="O276" s="39">
        <v>1</v>
      </c>
      <c r="P276" s="39"/>
      <c r="Q276" s="39"/>
      <c r="R276" s="39"/>
      <c r="S276" s="39"/>
      <c r="T276" s="39"/>
      <c r="U276" s="39"/>
      <c r="V276" s="39">
        <f t="shared" si="31"/>
        <v>0</v>
      </c>
      <c r="W276" s="39"/>
      <c r="X276" s="164"/>
      <c r="Y276" s="39">
        <f t="shared" si="28"/>
        <v>0</v>
      </c>
      <c r="Z276" s="39">
        <f t="shared" si="32"/>
        <v>750000</v>
      </c>
      <c r="AA276" s="39">
        <v>0</v>
      </c>
      <c r="AB276" s="39">
        <v>0</v>
      </c>
      <c r="AC276" s="39">
        <v>750000</v>
      </c>
      <c r="AD276" s="170">
        <v>0.01</v>
      </c>
      <c r="AE276" s="3"/>
    </row>
    <row r="277" spans="1:31" ht="18.75" x14ac:dyDescent="0.2">
      <c r="A277" s="164">
        <v>268</v>
      </c>
      <c r="B277" s="164" t="s">
        <v>1768</v>
      </c>
      <c r="C277" s="164" t="s">
        <v>14</v>
      </c>
      <c r="D277" s="39">
        <v>4376</v>
      </c>
      <c r="E277" s="39">
        <v>287</v>
      </c>
      <c r="F277" s="39">
        <v>43864</v>
      </c>
      <c r="G277" s="39" t="s">
        <v>1769</v>
      </c>
      <c r="H277" s="39">
        <v>2</v>
      </c>
      <c r="I277" s="39"/>
      <c r="J277" s="39">
        <v>1</v>
      </c>
      <c r="K277" s="39">
        <v>99</v>
      </c>
      <c r="L277" s="130">
        <f t="shared" si="29"/>
        <v>199</v>
      </c>
      <c r="M277" s="39">
        <v>430</v>
      </c>
      <c r="N277" s="39">
        <f t="shared" si="30"/>
        <v>85570</v>
      </c>
      <c r="O277" s="39">
        <v>2</v>
      </c>
      <c r="P277" s="39" t="s">
        <v>27</v>
      </c>
      <c r="Q277" s="39" t="s">
        <v>55</v>
      </c>
      <c r="R277" s="39">
        <v>2</v>
      </c>
      <c r="S277" s="39">
        <v>49</v>
      </c>
      <c r="T277" s="39"/>
      <c r="U277" s="39">
        <v>6400</v>
      </c>
      <c r="V277" s="39">
        <f t="shared" si="31"/>
        <v>313600</v>
      </c>
      <c r="W277" s="39">
        <v>5</v>
      </c>
      <c r="X277" s="164">
        <f>V277*5%</f>
        <v>15680</v>
      </c>
      <c r="Y277" s="39">
        <f t="shared" si="28"/>
        <v>297920</v>
      </c>
      <c r="Z277" s="39">
        <f t="shared" si="32"/>
        <v>383490</v>
      </c>
      <c r="AA277" s="39">
        <v>0</v>
      </c>
      <c r="AB277" s="39">
        <v>50</v>
      </c>
      <c r="AC277" s="39">
        <v>0</v>
      </c>
      <c r="AD277" s="170">
        <f t="shared" si="33"/>
        <v>0</v>
      </c>
      <c r="AE277" s="3"/>
    </row>
    <row r="278" spans="1:31" ht="18.75" x14ac:dyDescent="0.2">
      <c r="A278" s="39">
        <v>269</v>
      </c>
      <c r="B278" s="164"/>
      <c r="C278" s="164" t="s">
        <v>45</v>
      </c>
      <c r="D278" s="39"/>
      <c r="E278" s="39">
        <v>56</v>
      </c>
      <c r="F278" s="39">
        <v>1986</v>
      </c>
      <c r="G278" s="39" t="s">
        <v>1769</v>
      </c>
      <c r="H278" s="39">
        <v>1</v>
      </c>
      <c r="I278" s="39">
        <v>32</v>
      </c>
      <c r="J278" s="39">
        <v>2</v>
      </c>
      <c r="K278" s="39">
        <v>30</v>
      </c>
      <c r="L278" s="130">
        <f t="shared" si="29"/>
        <v>13030</v>
      </c>
      <c r="M278" s="39">
        <v>130</v>
      </c>
      <c r="N278" s="39">
        <f t="shared" si="30"/>
        <v>1693900</v>
      </c>
      <c r="O278" s="39">
        <v>1</v>
      </c>
      <c r="P278" s="39"/>
      <c r="Q278" s="39"/>
      <c r="R278" s="39"/>
      <c r="S278" s="39"/>
      <c r="T278" s="39"/>
      <c r="U278" s="39"/>
      <c r="V278" s="39">
        <f t="shared" si="31"/>
        <v>0</v>
      </c>
      <c r="W278" s="39"/>
      <c r="X278" s="164">
        <f t="shared" si="27"/>
        <v>0</v>
      </c>
      <c r="Y278" s="39">
        <f t="shared" si="28"/>
        <v>0</v>
      </c>
      <c r="Z278" s="39">
        <f t="shared" si="32"/>
        <v>1693900</v>
      </c>
      <c r="AA278" s="39">
        <v>0</v>
      </c>
      <c r="AB278" s="39">
        <v>0</v>
      </c>
      <c r="AC278" s="39">
        <v>1693900</v>
      </c>
      <c r="AD278" s="170">
        <v>0.01</v>
      </c>
      <c r="AE278" s="3"/>
    </row>
    <row r="279" spans="1:31" ht="18.75" x14ac:dyDescent="0.2">
      <c r="A279" s="164">
        <v>270</v>
      </c>
      <c r="B279" s="164" t="s">
        <v>1770</v>
      </c>
      <c r="C279" s="164" t="s">
        <v>14</v>
      </c>
      <c r="D279" s="39">
        <v>4291</v>
      </c>
      <c r="E279" s="39">
        <v>117</v>
      </c>
      <c r="F279" s="39">
        <v>7153</v>
      </c>
      <c r="G279" s="39" t="s">
        <v>1771</v>
      </c>
      <c r="H279" s="39">
        <v>2</v>
      </c>
      <c r="I279" s="39">
        <v>1</v>
      </c>
      <c r="J279" s="39">
        <v>2</v>
      </c>
      <c r="K279" s="39">
        <v>19</v>
      </c>
      <c r="L279" s="130">
        <f t="shared" si="29"/>
        <v>619</v>
      </c>
      <c r="M279" s="39">
        <v>430</v>
      </c>
      <c r="N279" s="39">
        <f t="shared" si="30"/>
        <v>266170</v>
      </c>
      <c r="O279" s="39">
        <v>2</v>
      </c>
      <c r="P279" s="39" t="s">
        <v>27</v>
      </c>
      <c r="Q279" s="39" t="s">
        <v>16</v>
      </c>
      <c r="R279" s="39">
        <v>2</v>
      </c>
      <c r="S279" s="39">
        <v>153</v>
      </c>
      <c r="T279" s="39"/>
      <c r="U279" s="39">
        <v>6400</v>
      </c>
      <c r="V279" s="39">
        <f t="shared" si="31"/>
        <v>979200</v>
      </c>
      <c r="W279" s="39">
        <v>21</v>
      </c>
      <c r="X279" s="164">
        <f t="shared" si="27"/>
        <v>783360</v>
      </c>
      <c r="Y279" s="39">
        <f t="shared" si="28"/>
        <v>195840</v>
      </c>
      <c r="Z279" s="39">
        <f t="shared" si="32"/>
        <v>462010</v>
      </c>
      <c r="AA279" s="39">
        <v>0</v>
      </c>
      <c r="AB279" s="39">
        <v>50</v>
      </c>
      <c r="AC279" s="39">
        <v>0</v>
      </c>
      <c r="AD279" s="170">
        <f t="shared" si="33"/>
        <v>0</v>
      </c>
      <c r="AE279" s="3"/>
    </row>
    <row r="280" spans="1:31" ht="18.75" x14ac:dyDescent="0.2">
      <c r="A280" s="39">
        <v>271</v>
      </c>
      <c r="B280" s="164"/>
      <c r="C280" s="164" t="s">
        <v>14</v>
      </c>
      <c r="D280" s="39">
        <v>649</v>
      </c>
      <c r="E280" s="39">
        <v>96</v>
      </c>
      <c r="F280" s="39">
        <v>7132</v>
      </c>
      <c r="G280" s="39" t="s">
        <v>1771</v>
      </c>
      <c r="H280" s="39">
        <v>1</v>
      </c>
      <c r="I280" s="39"/>
      <c r="J280" s="39">
        <v>1</v>
      </c>
      <c r="K280" s="39">
        <v>22</v>
      </c>
      <c r="L280" s="130">
        <f t="shared" si="29"/>
        <v>122</v>
      </c>
      <c r="M280" s="39">
        <v>430</v>
      </c>
      <c r="N280" s="39">
        <f t="shared" si="30"/>
        <v>52460</v>
      </c>
      <c r="O280" s="39">
        <v>1</v>
      </c>
      <c r="P280" s="39"/>
      <c r="Q280" s="39"/>
      <c r="R280" s="39"/>
      <c r="S280" s="39"/>
      <c r="T280" s="39"/>
      <c r="U280" s="39"/>
      <c r="V280" s="39">
        <f t="shared" si="31"/>
        <v>0</v>
      </c>
      <c r="W280" s="39"/>
      <c r="X280" s="164">
        <f t="shared" si="27"/>
        <v>0</v>
      </c>
      <c r="Y280" s="39">
        <f t="shared" si="28"/>
        <v>0</v>
      </c>
      <c r="Z280" s="39">
        <f t="shared" si="32"/>
        <v>52460</v>
      </c>
      <c r="AA280" s="39">
        <v>0</v>
      </c>
      <c r="AB280" s="39">
        <v>50</v>
      </c>
      <c r="AC280" s="39">
        <v>0</v>
      </c>
      <c r="AD280" s="170">
        <f t="shared" si="33"/>
        <v>0</v>
      </c>
      <c r="AE280" s="3"/>
    </row>
    <row r="281" spans="1:31" ht="18.75" x14ac:dyDescent="0.2">
      <c r="A281" s="164">
        <v>272</v>
      </c>
      <c r="B281" s="164"/>
      <c r="C281" s="164" t="s">
        <v>71</v>
      </c>
      <c r="D281" s="39"/>
      <c r="E281" s="39"/>
      <c r="F281" s="39"/>
      <c r="G281" s="39" t="s">
        <v>1771</v>
      </c>
      <c r="H281" s="39">
        <v>1</v>
      </c>
      <c r="I281" s="39">
        <v>11</v>
      </c>
      <c r="J281" s="39"/>
      <c r="K281" s="39"/>
      <c r="L281" s="130">
        <f t="shared" si="29"/>
        <v>4400</v>
      </c>
      <c r="M281" s="39">
        <v>75</v>
      </c>
      <c r="N281" s="39">
        <f t="shared" si="30"/>
        <v>330000</v>
      </c>
      <c r="O281" s="39">
        <v>1</v>
      </c>
      <c r="P281" s="39"/>
      <c r="Q281" s="39"/>
      <c r="R281" s="39"/>
      <c r="S281" s="39"/>
      <c r="T281" s="39"/>
      <c r="U281" s="39"/>
      <c r="V281" s="39">
        <f t="shared" si="31"/>
        <v>0</v>
      </c>
      <c r="W281" s="39"/>
      <c r="X281" s="164">
        <f t="shared" si="27"/>
        <v>0</v>
      </c>
      <c r="Y281" s="39">
        <f t="shared" si="28"/>
        <v>0</v>
      </c>
      <c r="Z281" s="39">
        <f t="shared" si="32"/>
        <v>330000</v>
      </c>
      <c r="AA281" s="39">
        <v>0</v>
      </c>
      <c r="AB281" s="39">
        <v>0</v>
      </c>
      <c r="AC281" s="39">
        <v>330000</v>
      </c>
      <c r="AD281" s="170">
        <v>0.01</v>
      </c>
      <c r="AE281" s="3"/>
    </row>
    <row r="282" spans="1:31" ht="18.75" x14ac:dyDescent="0.2">
      <c r="A282" s="39">
        <v>273</v>
      </c>
      <c r="B282" s="164" t="s">
        <v>1772</v>
      </c>
      <c r="C282" s="164" t="s">
        <v>14</v>
      </c>
      <c r="D282" s="39">
        <v>3997</v>
      </c>
      <c r="E282" s="39">
        <v>45</v>
      </c>
      <c r="F282" s="39">
        <v>35641</v>
      </c>
      <c r="G282" s="39" t="s">
        <v>1773</v>
      </c>
      <c r="H282" s="39">
        <v>2</v>
      </c>
      <c r="I282" s="39"/>
      <c r="J282" s="39"/>
      <c r="K282" s="39">
        <v>79</v>
      </c>
      <c r="L282" s="130">
        <f t="shared" si="29"/>
        <v>79</v>
      </c>
      <c r="M282" s="39">
        <v>430</v>
      </c>
      <c r="N282" s="39">
        <f t="shared" si="30"/>
        <v>33970</v>
      </c>
      <c r="O282" s="39">
        <v>2</v>
      </c>
      <c r="P282" s="39" t="s">
        <v>27</v>
      </c>
      <c r="Q282" s="39" t="s">
        <v>16</v>
      </c>
      <c r="R282" s="39">
        <v>2</v>
      </c>
      <c r="S282" s="39">
        <v>144</v>
      </c>
      <c r="T282" s="39"/>
      <c r="U282" s="39">
        <v>6400</v>
      </c>
      <c r="V282" s="39">
        <f t="shared" si="31"/>
        <v>921600</v>
      </c>
      <c r="W282" s="39">
        <v>21</v>
      </c>
      <c r="X282" s="164">
        <f t="shared" si="27"/>
        <v>737280</v>
      </c>
      <c r="Y282" s="39">
        <f t="shared" si="28"/>
        <v>184320</v>
      </c>
      <c r="Z282" s="39">
        <f t="shared" si="32"/>
        <v>218290</v>
      </c>
      <c r="AA282" s="39">
        <v>0</v>
      </c>
      <c r="AB282" s="39">
        <v>50</v>
      </c>
      <c r="AC282" s="39">
        <v>0</v>
      </c>
      <c r="AD282" s="170">
        <f t="shared" si="33"/>
        <v>0</v>
      </c>
      <c r="AE282" s="3"/>
    </row>
    <row r="283" spans="1:31" ht="18.75" x14ac:dyDescent="0.2">
      <c r="A283" s="164">
        <v>274</v>
      </c>
      <c r="B283" s="164"/>
      <c r="C283" s="164" t="s">
        <v>45</v>
      </c>
      <c r="D283" s="39"/>
      <c r="E283" s="39">
        <v>33</v>
      </c>
      <c r="F283" s="39">
        <v>3026</v>
      </c>
      <c r="G283" s="39" t="s">
        <v>1773</v>
      </c>
      <c r="H283" s="39">
        <v>1</v>
      </c>
      <c r="I283" s="39">
        <v>19</v>
      </c>
      <c r="J283" s="39">
        <v>1</v>
      </c>
      <c r="K283" s="39">
        <v>80</v>
      </c>
      <c r="L283" s="130">
        <f t="shared" si="29"/>
        <v>7780</v>
      </c>
      <c r="M283" s="39">
        <v>75</v>
      </c>
      <c r="N283" s="39">
        <f t="shared" si="30"/>
        <v>583500</v>
      </c>
      <c r="O283" s="39">
        <v>1</v>
      </c>
      <c r="P283" s="39"/>
      <c r="Q283" s="39"/>
      <c r="R283" s="39"/>
      <c r="S283" s="39"/>
      <c r="T283" s="39"/>
      <c r="U283" s="39"/>
      <c r="V283" s="39">
        <f t="shared" si="31"/>
        <v>0</v>
      </c>
      <c r="W283" s="39"/>
      <c r="X283" s="164">
        <f t="shared" si="27"/>
        <v>0</v>
      </c>
      <c r="Y283" s="39">
        <f t="shared" si="28"/>
        <v>0</v>
      </c>
      <c r="Z283" s="39">
        <f t="shared" si="32"/>
        <v>583500</v>
      </c>
      <c r="AA283" s="39">
        <v>0</v>
      </c>
      <c r="AB283" s="39">
        <v>0</v>
      </c>
      <c r="AC283" s="39">
        <v>583500</v>
      </c>
      <c r="AD283" s="170">
        <v>0.01</v>
      </c>
      <c r="AE283" s="3"/>
    </row>
    <row r="284" spans="1:31" ht="18.75" x14ac:dyDescent="0.2">
      <c r="A284" s="39">
        <v>275</v>
      </c>
      <c r="B284" s="164"/>
      <c r="C284" s="164" t="s">
        <v>14</v>
      </c>
      <c r="D284" s="39">
        <v>4158</v>
      </c>
      <c r="E284" s="39">
        <v>67</v>
      </c>
      <c r="F284" s="39">
        <v>39270</v>
      </c>
      <c r="G284" s="39" t="s">
        <v>1773</v>
      </c>
      <c r="H284" s="39">
        <v>1</v>
      </c>
      <c r="I284" s="39">
        <v>3</v>
      </c>
      <c r="J284" s="39">
        <v>1</v>
      </c>
      <c r="K284" s="39">
        <v>82</v>
      </c>
      <c r="L284" s="130">
        <f t="shared" si="29"/>
        <v>1382</v>
      </c>
      <c r="M284" s="39">
        <v>100</v>
      </c>
      <c r="N284" s="39">
        <f t="shared" si="30"/>
        <v>138200</v>
      </c>
      <c r="O284" s="39">
        <v>1</v>
      </c>
      <c r="P284" s="39"/>
      <c r="Q284" s="39"/>
      <c r="R284" s="39"/>
      <c r="S284" s="39"/>
      <c r="T284" s="39"/>
      <c r="U284" s="39"/>
      <c r="V284" s="39">
        <f t="shared" si="31"/>
        <v>0</v>
      </c>
      <c r="W284" s="39"/>
      <c r="X284" s="164">
        <f t="shared" si="27"/>
        <v>0</v>
      </c>
      <c r="Y284" s="39">
        <f t="shared" si="28"/>
        <v>0</v>
      </c>
      <c r="Z284" s="39">
        <f t="shared" si="32"/>
        <v>138200</v>
      </c>
      <c r="AA284" s="39">
        <v>0</v>
      </c>
      <c r="AB284" s="39">
        <v>50</v>
      </c>
      <c r="AC284" s="39">
        <v>0</v>
      </c>
      <c r="AD284" s="170">
        <f t="shared" si="33"/>
        <v>0</v>
      </c>
      <c r="AE284" s="3"/>
    </row>
    <row r="285" spans="1:31" ht="18.75" x14ac:dyDescent="0.2">
      <c r="A285" s="164">
        <v>276</v>
      </c>
      <c r="B285" s="164"/>
      <c r="C285" s="164" t="s">
        <v>14</v>
      </c>
      <c r="D285" s="39">
        <v>4002</v>
      </c>
      <c r="E285" s="39">
        <v>59</v>
      </c>
      <c r="F285" s="39">
        <v>35635</v>
      </c>
      <c r="G285" s="39" t="s">
        <v>1773</v>
      </c>
      <c r="H285" s="39">
        <v>1</v>
      </c>
      <c r="I285" s="39">
        <v>6</v>
      </c>
      <c r="J285" s="39">
        <v>1</v>
      </c>
      <c r="K285" s="39">
        <v>93</v>
      </c>
      <c r="L285" s="130">
        <f t="shared" si="29"/>
        <v>2593</v>
      </c>
      <c r="M285" s="39">
        <v>100</v>
      </c>
      <c r="N285" s="39">
        <f t="shared" si="30"/>
        <v>259300</v>
      </c>
      <c r="O285" s="39">
        <v>1</v>
      </c>
      <c r="P285" s="39"/>
      <c r="Q285" s="39"/>
      <c r="R285" s="39"/>
      <c r="S285" s="39"/>
      <c r="T285" s="39"/>
      <c r="U285" s="39"/>
      <c r="V285" s="39">
        <f t="shared" si="31"/>
        <v>0</v>
      </c>
      <c r="W285" s="39"/>
      <c r="X285" s="164">
        <f t="shared" si="27"/>
        <v>0</v>
      </c>
      <c r="Y285" s="39">
        <f t="shared" si="28"/>
        <v>0</v>
      </c>
      <c r="Z285" s="39">
        <f t="shared" si="32"/>
        <v>259300</v>
      </c>
      <c r="AA285" s="39">
        <v>0</v>
      </c>
      <c r="AB285" s="39">
        <v>50</v>
      </c>
      <c r="AC285" s="39">
        <v>0</v>
      </c>
      <c r="AD285" s="170">
        <f t="shared" si="33"/>
        <v>0</v>
      </c>
      <c r="AE285" s="3"/>
    </row>
    <row r="286" spans="1:31" ht="18.75" x14ac:dyDescent="0.2">
      <c r="A286" s="39">
        <v>277</v>
      </c>
      <c r="B286" s="164"/>
      <c r="C286" s="164" t="s">
        <v>14</v>
      </c>
      <c r="D286" s="39">
        <v>5312</v>
      </c>
      <c r="E286" s="39">
        <v>499</v>
      </c>
      <c r="F286" s="39">
        <v>56948</v>
      </c>
      <c r="G286" s="39" t="s">
        <v>1773</v>
      </c>
      <c r="H286" s="39">
        <v>1</v>
      </c>
      <c r="I286" s="39"/>
      <c r="J286" s="39">
        <v>3</v>
      </c>
      <c r="K286" s="39">
        <v>21</v>
      </c>
      <c r="L286" s="130">
        <f t="shared" si="29"/>
        <v>321</v>
      </c>
      <c r="M286" s="39">
        <v>450</v>
      </c>
      <c r="N286" s="39">
        <f t="shared" si="30"/>
        <v>144450</v>
      </c>
      <c r="O286" s="39">
        <v>1</v>
      </c>
      <c r="P286" s="39"/>
      <c r="Q286" s="39"/>
      <c r="R286" s="39"/>
      <c r="S286" s="39"/>
      <c r="T286" s="39"/>
      <c r="U286" s="39"/>
      <c r="V286" s="39">
        <f t="shared" si="31"/>
        <v>0</v>
      </c>
      <c r="W286" s="39"/>
      <c r="X286" s="164">
        <f t="shared" si="27"/>
        <v>0</v>
      </c>
      <c r="Y286" s="39">
        <f t="shared" si="28"/>
        <v>0</v>
      </c>
      <c r="Z286" s="39">
        <f t="shared" si="32"/>
        <v>144450</v>
      </c>
      <c r="AA286" s="39">
        <v>0</v>
      </c>
      <c r="AB286" s="39">
        <v>50</v>
      </c>
      <c r="AC286" s="39">
        <v>0</v>
      </c>
      <c r="AD286" s="170">
        <f t="shared" si="33"/>
        <v>0</v>
      </c>
      <c r="AE286" s="3"/>
    </row>
    <row r="287" spans="1:31" ht="18.75" x14ac:dyDescent="0.2">
      <c r="A287" s="164">
        <v>278</v>
      </c>
      <c r="B287" s="164" t="s">
        <v>1774</v>
      </c>
      <c r="C287" s="164" t="s">
        <v>14</v>
      </c>
      <c r="D287" s="39"/>
      <c r="E287" s="39">
        <v>26</v>
      </c>
      <c r="F287" s="39">
        <v>16702</v>
      </c>
      <c r="G287" s="39" t="s">
        <v>1733</v>
      </c>
      <c r="H287" s="39">
        <v>1</v>
      </c>
      <c r="I287" s="39">
        <v>4</v>
      </c>
      <c r="J287" s="39">
        <v>3</v>
      </c>
      <c r="K287" s="39">
        <v>51</v>
      </c>
      <c r="L287" s="130">
        <f t="shared" si="29"/>
        <v>1951</v>
      </c>
      <c r="M287" s="39">
        <v>75</v>
      </c>
      <c r="N287" s="39">
        <f t="shared" si="30"/>
        <v>146325</v>
      </c>
      <c r="O287" s="39">
        <v>1</v>
      </c>
      <c r="P287" s="39"/>
      <c r="Q287" s="39"/>
      <c r="R287" s="39"/>
      <c r="S287" s="39"/>
      <c r="T287" s="39"/>
      <c r="U287" s="39"/>
      <c r="V287" s="39">
        <f t="shared" si="31"/>
        <v>0</v>
      </c>
      <c r="W287" s="39"/>
      <c r="X287" s="164">
        <f t="shared" si="27"/>
        <v>0</v>
      </c>
      <c r="Y287" s="39">
        <f t="shared" si="28"/>
        <v>0</v>
      </c>
      <c r="Z287" s="39">
        <f t="shared" si="32"/>
        <v>146325</v>
      </c>
      <c r="AA287" s="39">
        <v>0</v>
      </c>
      <c r="AB287" s="39">
        <v>50</v>
      </c>
      <c r="AC287" s="39">
        <v>0</v>
      </c>
      <c r="AD287" s="170">
        <f t="shared" si="33"/>
        <v>0</v>
      </c>
      <c r="AE287" s="3"/>
    </row>
    <row r="288" spans="1:31" ht="18.75" x14ac:dyDescent="0.2">
      <c r="A288" s="39">
        <v>279</v>
      </c>
      <c r="B288" s="164" t="s">
        <v>1775</v>
      </c>
      <c r="C288" s="164" t="s">
        <v>14</v>
      </c>
      <c r="D288" s="39">
        <v>4752</v>
      </c>
      <c r="E288" s="39">
        <v>25</v>
      </c>
      <c r="F288" s="39">
        <v>40727</v>
      </c>
      <c r="G288" s="39" t="s">
        <v>1776</v>
      </c>
      <c r="H288" s="39">
        <v>2</v>
      </c>
      <c r="I288" s="39">
        <v>1</v>
      </c>
      <c r="J288" s="39">
        <v>1</v>
      </c>
      <c r="K288" s="39">
        <v>11</v>
      </c>
      <c r="L288" s="130">
        <f t="shared" si="29"/>
        <v>511</v>
      </c>
      <c r="M288" s="39">
        <v>380</v>
      </c>
      <c r="N288" s="39">
        <f t="shared" si="30"/>
        <v>194180</v>
      </c>
      <c r="O288" s="39">
        <v>2</v>
      </c>
      <c r="P288" s="39" t="s">
        <v>27</v>
      </c>
      <c r="Q288" s="39" t="s">
        <v>16</v>
      </c>
      <c r="R288" s="39">
        <v>2</v>
      </c>
      <c r="S288" s="39">
        <v>117</v>
      </c>
      <c r="T288" s="39"/>
      <c r="U288" s="39">
        <v>6400</v>
      </c>
      <c r="V288" s="39">
        <f t="shared" si="31"/>
        <v>748800</v>
      </c>
      <c r="W288" s="39">
        <v>21</v>
      </c>
      <c r="X288" s="164">
        <f t="shared" si="27"/>
        <v>599040</v>
      </c>
      <c r="Y288" s="39">
        <f t="shared" si="28"/>
        <v>149760</v>
      </c>
      <c r="Z288" s="39">
        <f t="shared" si="32"/>
        <v>343940</v>
      </c>
      <c r="AA288" s="39">
        <v>0</v>
      </c>
      <c r="AB288" s="39">
        <v>50</v>
      </c>
      <c r="AC288" s="39">
        <v>0</v>
      </c>
      <c r="AD288" s="170">
        <f t="shared" si="33"/>
        <v>0</v>
      </c>
      <c r="AE288" s="3"/>
    </row>
    <row r="289" spans="1:31" ht="18.75" x14ac:dyDescent="0.2">
      <c r="A289" s="164">
        <v>280</v>
      </c>
      <c r="B289" s="164"/>
      <c r="C289" s="164" t="s">
        <v>52</v>
      </c>
      <c r="D289" s="39"/>
      <c r="E289" s="39"/>
      <c r="F289" s="39"/>
      <c r="G289" s="39" t="s">
        <v>1776</v>
      </c>
      <c r="H289" s="39">
        <v>1</v>
      </c>
      <c r="I289" s="39">
        <v>24</v>
      </c>
      <c r="J289" s="39">
        <v>1</v>
      </c>
      <c r="K289" s="39">
        <v>65</v>
      </c>
      <c r="L289" s="130">
        <f t="shared" si="29"/>
        <v>9765</v>
      </c>
      <c r="M289" s="39">
        <v>75</v>
      </c>
      <c r="N289" s="39">
        <f t="shared" si="30"/>
        <v>732375</v>
      </c>
      <c r="O289" s="39">
        <v>1</v>
      </c>
      <c r="P289" s="39"/>
      <c r="Q289" s="39"/>
      <c r="R289" s="39"/>
      <c r="S289" s="39"/>
      <c r="T289" s="39"/>
      <c r="U289" s="39"/>
      <c r="V289" s="39">
        <f t="shared" si="31"/>
        <v>0</v>
      </c>
      <c r="W289" s="39"/>
      <c r="X289" s="164">
        <f t="shared" si="27"/>
        <v>0</v>
      </c>
      <c r="Y289" s="39">
        <f t="shared" si="28"/>
        <v>0</v>
      </c>
      <c r="Z289" s="39">
        <f t="shared" si="32"/>
        <v>732375</v>
      </c>
      <c r="AA289" s="39">
        <v>0</v>
      </c>
      <c r="AB289" s="39">
        <v>0</v>
      </c>
      <c r="AC289" s="39">
        <v>732375</v>
      </c>
      <c r="AD289" s="170">
        <v>0.01</v>
      </c>
      <c r="AE289" s="3"/>
    </row>
    <row r="290" spans="1:31" ht="18.75" x14ac:dyDescent="0.2">
      <c r="A290" s="39">
        <v>281</v>
      </c>
      <c r="B290" s="164"/>
      <c r="C290" s="164" t="s">
        <v>14</v>
      </c>
      <c r="D290" s="39">
        <v>1852</v>
      </c>
      <c r="E290" s="39">
        <v>136</v>
      </c>
      <c r="F290" s="39">
        <v>14695</v>
      </c>
      <c r="G290" s="39" t="s">
        <v>1776</v>
      </c>
      <c r="H290" s="39">
        <v>1</v>
      </c>
      <c r="I290" s="39">
        <v>1</v>
      </c>
      <c r="J290" s="39"/>
      <c r="K290" s="39">
        <v>58</v>
      </c>
      <c r="L290" s="130">
        <f t="shared" si="29"/>
        <v>458</v>
      </c>
      <c r="M290" s="39">
        <v>75</v>
      </c>
      <c r="N290" s="39">
        <f t="shared" si="30"/>
        <v>34350</v>
      </c>
      <c r="O290" s="39">
        <v>1</v>
      </c>
      <c r="P290" s="39"/>
      <c r="Q290" s="39"/>
      <c r="R290" s="39"/>
      <c r="S290" s="39"/>
      <c r="T290" s="39"/>
      <c r="U290" s="39"/>
      <c r="V290" s="39">
        <f t="shared" si="31"/>
        <v>0</v>
      </c>
      <c r="W290" s="39"/>
      <c r="X290" s="164">
        <f t="shared" si="27"/>
        <v>0</v>
      </c>
      <c r="Y290" s="39">
        <f t="shared" si="28"/>
        <v>0</v>
      </c>
      <c r="Z290" s="39">
        <f t="shared" si="32"/>
        <v>34350</v>
      </c>
      <c r="AA290" s="39">
        <v>0</v>
      </c>
      <c r="AB290" s="39">
        <v>50</v>
      </c>
      <c r="AC290" s="39">
        <v>0</v>
      </c>
      <c r="AD290" s="170">
        <f t="shared" si="33"/>
        <v>0</v>
      </c>
      <c r="AE290" s="3"/>
    </row>
    <row r="291" spans="1:31" ht="18.75" x14ac:dyDescent="0.2">
      <c r="A291" s="164">
        <v>282</v>
      </c>
      <c r="B291" s="164"/>
      <c r="C291" s="164" t="s">
        <v>14</v>
      </c>
      <c r="D291" s="39">
        <v>4055</v>
      </c>
      <c r="E291" s="39">
        <v>273</v>
      </c>
      <c r="F291" s="39">
        <v>37015</v>
      </c>
      <c r="G291" s="39" t="s">
        <v>1776</v>
      </c>
      <c r="H291" s="39">
        <v>1</v>
      </c>
      <c r="I291" s="39">
        <v>4</v>
      </c>
      <c r="J291" s="39">
        <v>1</v>
      </c>
      <c r="K291" s="39">
        <v>91</v>
      </c>
      <c r="L291" s="130">
        <f t="shared" si="29"/>
        <v>1791</v>
      </c>
      <c r="M291" s="39">
        <v>100</v>
      </c>
      <c r="N291" s="39">
        <f t="shared" si="30"/>
        <v>179100</v>
      </c>
      <c r="O291" s="39">
        <v>1</v>
      </c>
      <c r="P291" s="39"/>
      <c r="Q291" s="39"/>
      <c r="R291" s="39"/>
      <c r="S291" s="39"/>
      <c r="T291" s="39"/>
      <c r="U291" s="39"/>
      <c r="V291" s="39">
        <f t="shared" si="31"/>
        <v>0</v>
      </c>
      <c r="W291" s="39"/>
      <c r="X291" s="164"/>
      <c r="Y291" s="39">
        <f t="shared" si="28"/>
        <v>0</v>
      </c>
      <c r="Z291" s="39">
        <f t="shared" si="32"/>
        <v>179100</v>
      </c>
      <c r="AA291" s="39">
        <v>0</v>
      </c>
      <c r="AB291" s="39">
        <v>50</v>
      </c>
      <c r="AC291" s="39">
        <v>0</v>
      </c>
      <c r="AD291" s="170">
        <f t="shared" si="33"/>
        <v>0</v>
      </c>
      <c r="AE291" s="3"/>
    </row>
    <row r="292" spans="1:31" ht="18.75" x14ac:dyDescent="0.2">
      <c r="A292" s="39">
        <v>283</v>
      </c>
      <c r="B292" s="164" t="s">
        <v>1777</v>
      </c>
      <c r="C292" s="164" t="s">
        <v>14</v>
      </c>
      <c r="D292" s="39">
        <v>4753</v>
      </c>
      <c r="E292" s="39">
        <v>26</v>
      </c>
      <c r="F292" s="39">
        <v>50728</v>
      </c>
      <c r="G292" s="39" t="s">
        <v>1778</v>
      </c>
      <c r="H292" s="39">
        <v>2</v>
      </c>
      <c r="I292" s="39"/>
      <c r="J292" s="39">
        <v>4</v>
      </c>
      <c r="K292" s="39">
        <v>49</v>
      </c>
      <c r="L292" s="130">
        <f t="shared" si="29"/>
        <v>449</v>
      </c>
      <c r="M292" s="39">
        <v>380</v>
      </c>
      <c r="N292" s="39">
        <f t="shared" si="30"/>
        <v>170620</v>
      </c>
      <c r="O292" s="39">
        <v>1</v>
      </c>
      <c r="P292" s="39" t="s">
        <v>27</v>
      </c>
      <c r="Q292" s="39" t="s">
        <v>55</v>
      </c>
      <c r="R292" s="39">
        <v>2</v>
      </c>
      <c r="S292" s="39">
        <v>54</v>
      </c>
      <c r="T292" s="39"/>
      <c r="U292" s="39">
        <v>6400</v>
      </c>
      <c r="V292" s="39">
        <f t="shared" si="31"/>
        <v>345600</v>
      </c>
      <c r="W292" s="39">
        <v>5</v>
      </c>
      <c r="X292" s="164">
        <f>V292*5%</f>
        <v>17280</v>
      </c>
      <c r="Y292" s="39">
        <f t="shared" si="28"/>
        <v>328320</v>
      </c>
      <c r="Z292" s="39">
        <f t="shared" si="32"/>
        <v>498940</v>
      </c>
      <c r="AA292" s="39">
        <v>0</v>
      </c>
      <c r="AB292" s="39">
        <v>50</v>
      </c>
      <c r="AC292" s="39">
        <v>0</v>
      </c>
      <c r="AD292" s="170">
        <f t="shared" si="33"/>
        <v>0</v>
      </c>
      <c r="AE292" s="3"/>
    </row>
    <row r="293" spans="1:31" ht="18.75" x14ac:dyDescent="0.2">
      <c r="A293" s="164">
        <v>284</v>
      </c>
      <c r="B293" s="164"/>
      <c r="C293" s="164" t="s">
        <v>126</v>
      </c>
      <c r="D293" s="39"/>
      <c r="E293" s="39"/>
      <c r="F293" s="39"/>
      <c r="G293" s="39" t="s">
        <v>1778</v>
      </c>
      <c r="H293" s="39">
        <v>1</v>
      </c>
      <c r="I293" s="39">
        <v>9</v>
      </c>
      <c r="J293" s="39"/>
      <c r="K293" s="39">
        <v>80</v>
      </c>
      <c r="L293" s="130">
        <f t="shared" si="29"/>
        <v>3680</v>
      </c>
      <c r="M293" s="39">
        <v>75</v>
      </c>
      <c r="N293" s="39">
        <f t="shared" si="30"/>
        <v>276000</v>
      </c>
      <c r="O293" s="39">
        <v>1</v>
      </c>
      <c r="P293" s="39"/>
      <c r="Q293" s="39"/>
      <c r="R293" s="39"/>
      <c r="S293" s="39"/>
      <c r="T293" s="39"/>
      <c r="U293" s="39"/>
      <c r="V293" s="39">
        <f t="shared" si="31"/>
        <v>0</v>
      </c>
      <c r="W293" s="39"/>
      <c r="X293" s="164"/>
      <c r="Y293" s="39">
        <f t="shared" si="28"/>
        <v>0</v>
      </c>
      <c r="Z293" s="39">
        <f t="shared" si="32"/>
        <v>276000</v>
      </c>
      <c r="AA293" s="39">
        <v>0</v>
      </c>
      <c r="AB293" s="39">
        <v>0</v>
      </c>
      <c r="AC293" s="39">
        <v>276000</v>
      </c>
      <c r="AD293" s="170">
        <v>0.01</v>
      </c>
      <c r="AE293" s="3"/>
    </row>
    <row r="294" spans="1:31" ht="18.75" x14ac:dyDescent="0.2">
      <c r="A294" s="39">
        <v>285</v>
      </c>
      <c r="B294" s="164" t="s">
        <v>1779</v>
      </c>
      <c r="C294" s="164" t="s">
        <v>14</v>
      </c>
      <c r="D294" s="39">
        <v>5423</v>
      </c>
      <c r="E294" s="39">
        <v>176</v>
      </c>
      <c r="F294" s="39">
        <v>57558</v>
      </c>
      <c r="G294" s="39" t="s">
        <v>1780</v>
      </c>
      <c r="H294" s="39">
        <v>2</v>
      </c>
      <c r="I294" s="39"/>
      <c r="J294" s="39">
        <v>2</v>
      </c>
      <c r="K294" s="39">
        <v>18.600000000000001</v>
      </c>
      <c r="L294" s="130">
        <f t="shared" si="29"/>
        <v>218.6</v>
      </c>
      <c r="M294" s="39">
        <v>75</v>
      </c>
      <c r="N294" s="39">
        <f t="shared" si="30"/>
        <v>16395</v>
      </c>
      <c r="O294" s="39">
        <v>2</v>
      </c>
      <c r="P294" s="39" t="s">
        <v>27</v>
      </c>
      <c r="Q294" s="39" t="s">
        <v>16</v>
      </c>
      <c r="R294" s="39">
        <v>2</v>
      </c>
      <c r="S294" s="39">
        <v>184.5</v>
      </c>
      <c r="T294" s="39"/>
      <c r="U294" s="39">
        <v>6400</v>
      </c>
      <c r="V294" s="39">
        <f t="shared" si="31"/>
        <v>1180800</v>
      </c>
      <c r="W294" s="39">
        <v>20</v>
      </c>
      <c r="X294" s="164">
        <f>V294*75%</f>
        <v>885600</v>
      </c>
      <c r="Y294" s="39">
        <f t="shared" si="28"/>
        <v>295200</v>
      </c>
      <c r="Z294" s="39">
        <f t="shared" si="32"/>
        <v>311595</v>
      </c>
      <c r="AA294" s="39">
        <v>0</v>
      </c>
      <c r="AB294" s="39">
        <v>50</v>
      </c>
      <c r="AC294" s="39">
        <v>0</v>
      </c>
      <c r="AD294" s="170">
        <f t="shared" si="33"/>
        <v>0</v>
      </c>
      <c r="AE294" s="3"/>
    </row>
    <row r="295" spans="1:31" ht="18.75" x14ac:dyDescent="0.2">
      <c r="A295" s="164">
        <v>286</v>
      </c>
      <c r="B295" s="164"/>
      <c r="C295" s="164" t="s">
        <v>14</v>
      </c>
      <c r="D295" s="39">
        <v>5421</v>
      </c>
      <c r="E295" s="39">
        <v>174</v>
      </c>
      <c r="F295" s="39">
        <v>57556</v>
      </c>
      <c r="G295" s="39" t="s">
        <v>1780</v>
      </c>
      <c r="H295" s="39">
        <v>1</v>
      </c>
      <c r="I295" s="39"/>
      <c r="J295" s="39">
        <v>3</v>
      </c>
      <c r="K295" s="39">
        <v>66.2</v>
      </c>
      <c r="L295" s="130">
        <f t="shared" si="29"/>
        <v>366.2</v>
      </c>
      <c r="M295" s="39">
        <v>75</v>
      </c>
      <c r="N295" s="39">
        <f t="shared" si="30"/>
        <v>27465</v>
      </c>
      <c r="O295" s="39">
        <v>1</v>
      </c>
      <c r="P295" s="39"/>
      <c r="Q295" s="39"/>
      <c r="R295" s="39"/>
      <c r="S295" s="39"/>
      <c r="T295" s="39"/>
      <c r="U295" s="39"/>
      <c r="V295" s="39">
        <f t="shared" si="31"/>
        <v>0</v>
      </c>
      <c r="W295" s="39"/>
      <c r="X295" s="164">
        <f t="shared" si="27"/>
        <v>0</v>
      </c>
      <c r="Y295" s="39">
        <f t="shared" si="28"/>
        <v>0</v>
      </c>
      <c r="Z295" s="39">
        <f t="shared" si="32"/>
        <v>27465</v>
      </c>
      <c r="AA295" s="39">
        <v>0</v>
      </c>
      <c r="AB295" s="39">
        <v>50</v>
      </c>
      <c r="AC295" s="39">
        <v>0</v>
      </c>
      <c r="AD295" s="170">
        <f t="shared" si="33"/>
        <v>0</v>
      </c>
      <c r="AE295" s="3"/>
    </row>
    <row r="296" spans="1:31" ht="18.75" x14ac:dyDescent="0.2">
      <c r="A296" s="39">
        <v>287</v>
      </c>
      <c r="B296" s="164"/>
      <c r="C296" s="164" t="s">
        <v>14</v>
      </c>
      <c r="D296" s="39">
        <v>5424</v>
      </c>
      <c r="E296" s="39">
        <v>177</v>
      </c>
      <c r="F296" s="39">
        <v>57559</v>
      </c>
      <c r="G296" s="39" t="s">
        <v>1780</v>
      </c>
      <c r="H296" s="39">
        <v>1</v>
      </c>
      <c r="I296" s="39">
        <v>2</v>
      </c>
      <c r="J296" s="39">
        <v>2</v>
      </c>
      <c r="K296" s="39">
        <v>85.4</v>
      </c>
      <c r="L296" s="130">
        <f t="shared" si="29"/>
        <v>1085.4000000000001</v>
      </c>
      <c r="M296" s="39">
        <v>75</v>
      </c>
      <c r="N296" s="39">
        <f t="shared" si="30"/>
        <v>81405</v>
      </c>
      <c r="O296" s="39">
        <v>1</v>
      </c>
      <c r="P296" s="39"/>
      <c r="Q296" s="39"/>
      <c r="R296" s="39"/>
      <c r="S296" s="39"/>
      <c r="T296" s="39"/>
      <c r="U296" s="39"/>
      <c r="V296" s="39">
        <f t="shared" si="31"/>
        <v>0</v>
      </c>
      <c r="W296" s="39"/>
      <c r="X296" s="164">
        <f t="shared" si="27"/>
        <v>0</v>
      </c>
      <c r="Y296" s="39">
        <f t="shared" si="28"/>
        <v>0</v>
      </c>
      <c r="Z296" s="39">
        <f t="shared" si="32"/>
        <v>81405</v>
      </c>
      <c r="AA296" s="39">
        <v>0</v>
      </c>
      <c r="AB296" s="39">
        <v>50</v>
      </c>
      <c r="AC296" s="39">
        <v>0</v>
      </c>
      <c r="AD296" s="170">
        <f t="shared" si="33"/>
        <v>0</v>
      </c>
      <c r="AE296" s="3"/>
    </row>
    <row r="297" spans="1:31" ht="18.75" x14ac:dyDescent="0.2">
      <c r="A297" s="164">
        <v>288</v>
      </c>
      <c r="B297" s="164"/>
      <c r="C297" s="164" t="s">
        <v>14</v>
      </c>
      <c r="D297" s="39">
        <v>5422</v>
      </c>
      <c r="E297" s="39">
        <v>175</v>
      </c>
      <c r="F297" s="39">
        <v>57557</v>
      </c>
      <c r="G297" s="39" t="s">
        <v>1780</v>
      </c>
      <c r="H297" s="39">
        <v>1</v>
      </c>
      <c r="I297" s="39"/>
      <c r="J297" s="39">
        <v>3</v>
      </c>
      <c r="K297" s="39">
        <v>68</v>
      </c>
      <c r="L297" s="130">
        <f t="shared" si="29"/>
        <v>368</v>
      </c>
      <c r="M297" s="39">
        <v>75</v>
      </c>
      <c r="N297" s="39">
        <f t="shared" si="30"/>
        <v>27600</v>
      </c>
      <c r="O297" s="39">
        <v>1</v>
      </c>
      <c r="P297" s="39"/>
      <c r="Q297" s="39"/>
      <c r="R297" s="39"/>
      <c r="S297" s="39"/>
      <c r="T297" s="39"/>
      <c r="U297" s="39"/>
      <c r="V297" s="39">
        <f t="shared" si="31"/>
        <v>0</v>
      </c>
      <c r="W297" s="39"/>
      <c r="X297" s="164">
        <f t="shared" si="27"/>
        <v>0</v>
      </c>
      <c r="Y297" s="39">
        <f t="shared" si="28"/>
        <v>0</v>
      </c>
      <c r="Z297" s="39">
        <f t="shared" si="32"/>
        <v>27600</v>
      </c>
      <c r="AA297" s="39">
        <v>0</v>
      </c>
      <c r="AB297" s="39">
        <v>50</v>
      </c>
      <c r="AC297" s="39">
        <v>0</v>
      </c>
      <c r="AD297" s="170">
        <f t="shared" si="33"/>
        <v>0</v>
      </c>
      <c r="AE297" s="3"/>
    </row>
    <row r="298" spans="1:31" ht="18.75" x14ac:dyDescent="0.2">
      <c r="A298" s="39">
        <v>289</v>
      </c>
      <c r="B298" s="164"/>
      <c r="C298" s="164" t="s">
        <v>14</v>
      </c>
      <c r="D298" s="39">
        <v>3959</v>
      </c>
      <c r="E298" s="39">
        <v>118</v>
      </c>
      <c r="F298" s="39">
        <v>35217</v>
      </c>
      <c r="G298" s="39" t="s">
        <v>1780</v>
      </c>
      <c r="H298" s="39">
        <v>1</v>
      </c>
      <c r="I298" s="39">
        <v>10</v>
      </c>
      <c r="J298" s="39">
        <v>2</v>
      </c>
      <c r="K298" s="39">
        <v>90</v>
      </c>
      <c r="L298" s="130">
        <f t="shared" si="29"/>
        <v>4290</v>
      </c>
      <c r="M298" s="39">
        <v>75</v>
      </c>
      <c r="N298" s="39">
        <f t="shared" si="30"/>
        <v>321750</v>
      </c>
      <c r="O298" s="39">
        <v>1</v>
      </c>
      <c r="P298" s="39"/>
      <c r="Q298" s="39"/>
      <c r="R298" s="39"/>
      <c r="S298" s="39"/>
      <c r="T298" s="39"/>
      <c r="U298" s="39"/>
      <c r="V298" s="39">
        <f t="shared" si="31"/>
        <v>0</v>
      </c>
      <c r="W298" s="39"/>
      <c r="X298" s="164">
        <f t="shared" si="27"/>
        <v>0</v>
      </c>
      <c r="Y298" s="39">
        <f t="shared" si="28"/>
        <v>0</v>
      </c>
      <c r="Z298" s="39">
        <f t="shared" si="32"/>
        <v>321750</v>
      </c>
      <c r="AA298" s="39">
        <v>0</v>
      </c>
      <c r="AB298" s="39">
        <v>50</v>
      </c>
      <c r="AC298" s="39">
        <v>0</v>
      </c>
      <c r="AD298" s="170">
        <f t="shared" si="33"/>
        <v>0</v>
      </c>
      <c r="AE298" s="3"/>
    </row>
    <row r="299" spans="1:31" ht="18.75" x14ac:dyDescent="0.2">
      <c r="A299" s="164">
        <v>290</v>
      </c>
      <c r="B299" s="164"/>
      <c r="C299" s="164" t="s">
        <v>14</v>
      </c>
      <c r="D299" s="39">
        <v>3960</v>
      </c>
      <c r="E299" s="39">
        <v>119</v>
      </c>
      <c r="F299" s="39">
        <v>35218</v>
      </c>
      <c r="G299" s="39" t="s">
        <v>1780</v>
      </c>
      <c r="H299" s="39">
        <v>1</v>
      </c>
      <c r="I299" s="39">
        <v>2</v>
      </c>
      <c r="J299" s="39"/>
      <c r="K299" s="39">
        <v>6</v>
      </c>
      <c r="L299" s="130">
        <f t="shared" si="29"/>
        <v>806</v>
      </c>
      <c r="M299" s="39">
        <v>75</v>
      </c>
      <c r="N299" s="39">
        <f t="shared" si="30"/>
        <v>60450</v>
      </c>
      <c r="O299" s="39">
        <v>1</v>
      </c>
      <c r="P299" s="39"/>
      <c r="Q299" s="39"/>
      <c r="R299" s="39"/>
      <c r="S299" s="39"/>
      <c r="T299" s="39"/>
      <c r="U299" s="39"/>
      <c r="V299" s="39">
        <f t="shared" si="31"/>
        <v>0</v>
      </c>
      <c r="W299" s="39"/>
      <c r="X299" s="164">
        <f t="shared" si="27"/>
        <v>0</v>
      </c>
      <c r="Y299" s="39">
        <f t="shared" si="28"/>
        <v>0</v>
      </c>
      <c r="Z299" s="39">
        <f t="shared" si="32"/>
        <v>60450</v>
      </c>
      <c r="AA299" s="39">
        <v>0</v>
      </c>
      <c r="AB299" s="39">
        <v>50</v>
      </c>
      <c r="AC299" s="39">
        <v>0</v>
      </c>
      <c r="AD299" s="170">
        <f t="shared" si="33"/>
        <v>0</v>
      </c>
      <c r="AE299" s="3"/>
    </row>
    <row r="300" spans="1:31" ht="18.75" x14ac:dyDescent="0.2">
      <c r="A300" s="39">
        <v>291</v>
      </c>
      <c r="B300" s="164"/>
      <c r="C300" s="164" t="s">
        <v>45</v>
      </c>
      <c r="D300" s="39"/>
      <c r="E300" s="39">
        <v>521</v>
      </c>
      <c r="F300" s="39">
        <v>2675</v>
      </c>
      <c r="G300" s="39" t="s">
        <v>1780</v>
      </c>
      <c r="H300" s="39">
        <v>1</v>
      </c>
      <c r="I300" s="39">
        <v>2</v>
      </c>
      <c r="J300" s="39"/>
      <c r="K300" s="39"/>
      <c r="L300" s="130">
        <f t="shared" si="29"/>
        <v>800</v>
      </c>
      <c r="M300" s="39">
        <v>380</v>
      </c>
      <c r="N300" s="39">
        <f t="shared" si="30"/>
        <v>304000</v>
      </c>
      <c r="O300" s="39">
        <v>1</v>
      </c>
      <c r="P300" s="39"/>
      <c r="Q300" s="39"/>
      <c r="R300" s="39"/>
      <c r="S300" s="39"/>
      <c r="T300" s="39"/>
      <c r="U300" s="39"/>
      <c r="V300" s="39">
        <f t="shared" si="31"/>
        <v>0</v>
      </c>
      <c r="W300" s="39"/>
      <c r="X300" s="164"/>
      <c r="Y300" s="39">
        <f t="shared" si="28"/>
        <v>0</v>
      </c>
      <c r="Z300" s="39">
        <f t="shared" si="32"/>
        <v>304000</v>
      </c>
      <c r="AA300" s="39">
        <v>0</v>
      </c>
      <c r="AB300" s="39">
        <v>0</v>
      </c>
      <c r="AC300" s="39">
        <v>304000</v>
      </c>
      <c r="AD300" s="170">
        <v>0.01</v>
      </c>
      <c r="AE300" s="3"/>
    </row>
    <row r="301" spans="1:31" ht="18.75" x14ac:dyDescent="0.2">
      <c r="A301" s="164">
        <v>292</v>
      </c>
      <c r="B301" s="164" t="s">
        <v>1781</v>
      </c>
      <c r="C301" s="164" t="s">
        <v>14</v>
      </c>
      <c r="D301" s="39"/>
      <c r="E301" s="39">
        <v>89</v>
      </c>
      <c r="F301" s="39">
        <v>7239</v>
      </c>
      <c r="G301" s="39" t="s">
        <v>1751</v>
      </c>
      <c r="H301" s="39">
        <v>2</v>
      </c>
      <c r="I301" s="39">
        <v>1</v>
      </c>
      <c r="J301" s="39"/>
      <c r="K301" s="39">
        <v>54</v>
      </c>
      <c r="L301" s="130">
        <f t="shared" si="29"/>
        <v>454</v>
      </c>
      <c r="M301" s="39">
        <v>380</v>
      </c>
      <c r="N301" s="39">
        <f t="shared" si="30"/>
        <v>172520</v>
      </c>
      <c r="O301" s="39">
        <v>2</v>
      </c>
      <c r="P301" s="39" t="s">
        <v>27</v>
      </c>
      <c r="Q301" s="39" t="s">
        <v>55</v>
      </c>
      <c r="R301" s="39">
        <v>2</v>
      </c>
      <c r="S301" s="39">
        <v>54</v>
      </c>
      <c r="T301" s="39"/>
      <c r="U301" s="39">
        <v>6400</v>
      </c>
      <c r="V301" s="39">
        <f t="shared" si="31"/>
        <v>345600</v>
      </c>
      <c r="W301" s="39">
        <v>5</v>
      </c>
      <c r="X301" s="164">
        <f>V301*5%</f>
        <v>17280</v>
      </c>
      <c r="Y301" s="39">
        <f t="shared" si="28"/>
        <v>328320</v>
      </c>
      <c r="Z301" s="39">
        <f t="shared" si="32"/>
        <v>500840</v>
      </c>
      <c r="AA301" s="39">
        <v>0</v>
      </c>
      <c r="AB301" s="39">
        <v>50</v>
      </c>
      <c r="AC301" s="39">
        <v>0</v>
      </c>
      <c r="AD301" s="170">
        <f t="shared" si="33"/>
        <v>0</v>
      </c>
      <c r="AE301" s="3"/>
    </row>
    <row r="302" spans="1:31" ht="18.75" x14ac:dyDescent="0.2">
      <c r="A302" s="39">
        <v>293</v>
      </c>
      <c r="B302" s="164"/>
      <c r="C302" s="164" t="s">
        <v>472</v>
      </c>
      <c r="D302" s="39"/>
      <c r="E302" s="39"/>
      <c r="F302" s="39"/>
      <c r="G302" s="39" t="s">
        <v>1751</v>
      </c>
      <c r="H302" s="39">
        <v>1</v>
      </c>
      <c r="I302" s="39">
        <v>13</v>
      </c>
      <c r="J302" s="39"/>
      <c r="K302" s="39">
        <v>4</v>
      </c>
      <c r="L302" s="130">
        <f t="shared" si="29"/>
        <v>5204</v>
      </c>
      <c r="M302" s="39">
        <v>75</v>
      </c>
      <c r="N302" s="39">
        <f t="shared" si="30"/>
        <v>390300</v>
      </c>
      <c r="O302" s="39">
        <v>1</v>
      </c>
      <c r="P302" s="39"/>
      <c r="Q302" s="39"/>
      <c r="R302" s="39"/>
      <c r="S302" s="39"/>
      <c r="T302" s="39"/>
      <c r="U302" s="39"/>
      <c r="V302" s="39">
        <f t="shared" si="31"/>
        <v>0</v>
      </c>
      <c r="W302" s="39"/>
      <c r="X302" s="164">
        <f t="shared" si="27"/>
        <v>0</v>
      </c>
      <c r="Y302" s="39">
        <f t="shared" si="28"/>
        <v>0</v>
      </c>
      <c r="Z302" s="39">
        <f t="shared" si="32"/>
        <v>390300</v>
      </c>
      <c r="AA302" s="39">
        <v>0</v>
      </c>
      <c r="AB302" s="39">
        <v>0</v>
      </c>
      <c r="AC302" s="39">
        <v>390300</v>
      </c>
      <c r="AD302" s="170">
        <v>0.01</v>
      </c>
      <c r="AE302" s="3"/>
    </row>
    <row r="303" spans="1:31" ht="18.75" x14ac:dyDescent="0.2">
      <c r="A303" s="164">
        <v>294</v>
      </c>
      <c r="B303" s="164" t="s">
        <v>1782</v>
      </c>
      <c r="C303" s="164" t="s">
        <v>14</v>
      </c>
      <c r="D303" s="39">
        <v>3628</v>
      </c>
      <c r="E303" s="39">
        <v>225</v>
      </c>
      <c r="F303" s="39">
        <v>29727</v>
      </c>
      <c r="G303" s="39" t="s">
        <v>1783</v>
      </c>
      <c r="H303" s="39">
        <v>2</v>
      </c>
      <c r="I303" s="39"/>
      <c r="J303" s="39">
        <v>3</v>
      </c>
      <c r="K303" s="39">
        <v>15</v>
      </c>
      <c r="L303" s="130">
        <f t="shared" si="29"/>
        <v>315</v>
      </c>
      <c r="M303" s="39">
        <v>380</v>
      </c>
      <c r="N303" s="39">
        <f t="shared" si="30"/>
        <v>119700</v>
      </c>
      <c r="O303" s="39">
        <v>2</v>
      </c>
      <c r="P303" s="39" t="s">
        <v>27</v>
      </c>
      <c r="Q303" s="39" t="s">
        <v>16</v>
      </c>
      <c r="R303" s="39">
        <v>2</v>
      </c>
      <c r="S303" s="39">
        <v>144</v>
      </c>
      <c r="T303" s="39"/>
      <c r="U303" s="39">
        <v>6400</v>
      </c>
      <c r="V303" s="39">
        <f t="shared" si="31"/>
        <v>921600</v>
      </c>
      <c r="W303" s="39">
        <v>21</v>
      </c>
      <c r="X303" s="164">
        <f t="shared" si="27"/>
        <v>737280</v>
      </c>
      <c r="Y303" s="39">
        <f t="shared" si="28"/>
        <v>184320</v>
      </c>
      <c r="Z303" s="39">
        <f t="shared" si="32"/>
        <v>304020</v>
      </c>
      <c r="AA303" s="39">
        <v>0</v>
      </c>
      <c r="AB303" s="39">
        <v>50</v>
      </c>
      <c r="AC303" s="39">
        <v>0</v>
      </c>
      <c r="AD303" s="170">
        <f t="shared" si="33"/>
        <v>0</v>
      </c>
      <c r="AE303" s="3"/>
    </row>
    <row r="304" spans="1:31" ht="18.75" x14ac:dyDescent="0.2">
      <c r="A304" s="39">
        <v>295</v>
      </c>
      <c r="B304" s="164"/>
      <c r="C304" s="164" t="s">
        <v>45</v>
      </c>
      <c r="D304" s="39"/>
      <c r="E304" s="39">
        <v>62</v>
      </c>
      <c r="F304" s="39">
        <v>1988</v>
      </c>
      <c r="G304" s="39" t="s">
        <v>1783</v>
      </c>
      <c r="H304" s="39">
        <v>1</v>
      </c>
      <c r="I304" s="39">
        <v>24</v>
      </c>
      <c r="J304" s="39"/>
      <c r="K304" s="39">
        <v>80</v>
      </c>
      <c r="L304" s="130">
        <f t="shared" si="29"/>
        <v>9680</v>
      </c>
      <c r="M304" s="39">
        <v>75</v>
      </c>
      <c r="N304" s="39">
        <f t="shared" si="30"/>
        <v>726000</v>
      </c>
      <c r="O304" s="39">
        <v>1</v>
      </c>
      <c r="P304" s="39"/>
      <c r="Q304" s="39"/>
      <c r="R304" s="39"/>
      <c r="S304" s="39"/>
      <c r="T304" s="39"/>
      <c r="U304" s="39"/>
      <c r="V304" s="39">
        <f t="shared" si="31"/>
        <v>0</v>
      </c>
      <c r="W304" s="39"/>
      <c r="X304" s="164">
        <f t="shared" si="27"/>
        <v>0</v>
      </c>
      <c r="Y304" s="39">
        <f t="shared" si="28"/>
        <v>0</v>
      </c>
      <c r="Z304" s="39">
        <f t="shared" si="32"/>
        <v>726000</v>
      </c>
      <c r="AA304" s="39">
        <v>0</v>
      </c>
      <c r="AB304" s="39">
        <v>0</v>
      </c>
      <c r="AC304" s="39">
        <v>726000</v>
      </c>
      <c r="AD304" s="170">
        <v>0.01</v>
      </c>
      <c r="AE304" s="3"/>
    </row>
    <row r="305" spans="1:31" ht="18.75" x14ac:dyDescent="0.2">
      <c r="A305" s="164">
        <v>296</v>
      </c>
      <c r="B305" s="164"/>
      <c r="C305" s="164" t="s">
        <v>14</v>
      </c>
      <c r="D305" s="39">
        <v>752</v>
      </c>
      <c r="E305" s="39">
        <v>88</v>
      </c>
      <c r="F305" s="39">
        <v>7238</v>
      </c>
      <c r="G305" s="39" t="s">
        <v>1783</v>
      </c>
      <c r="H305" s="39">
        <v>1</v>
      </c>
      <c r="I305" s="39">
        <v>3</v>
      </c>
      <c r="J305" s="39">
        <v>2</v>
      </c>
      <c r="K305" s="39">
        <v>78</v>
      </c>
      <c r="L305" s="130">
        <f t="shared" si="29"/>
        <v>1478</v>
      </c>
      <c r="M305" s="39">
        <v>100</v>
      </c>
      <c r="N305" s="39">
        <f t="shared" si="30"/>
        <v>147800</v>
      </c>
      <c r="O305" s="39">
        <v>1</v>
      </c>
      <c r="P305" s="39"/>
      <c r="Q305" s="39"/>
      <c r="R305" s="39"/>
      <c r="S305" s="39"/>
      <c r="T305" s="39"/>
      <c r="U305" s="39"/>
      <c r="V305" s="39">
        <f t="shared" si="31"/>
        <v>0</v>
      </c>
      <c r="W305" s="39"/>
      <c r="X305" s="164">
        <f t="shared" si="27"/>
        <v>0</v>
      </c>
      <c r="Y305" s="39">
        <f t="shared" si="28"/>
        <v>0</v>
      </c>
      <c r="Z305" s="39">
        <f t="shared" si="32"/>
        <v>147800</v>
      </c>
      <c r="AA305" s="39">
        <v>0</v>
      </c>
      <c r="AB305" s="39">
        <v>50</v>
      </c>
      <c r="AC305" s="39">
        <v>0</v>
      </c>
      <c r="AD305" s="170">
        <f t="shared" si="33"/>
        <v>0</v>
      </c>
      <c r="AE305" s="3"/>
    </row>
    <row r="306" spans="1:31" ht="15.75" x14ac:dyDescent="0.2">
      <c r="A306" s="39">
        <v>297</v>
      </c>
      <c r="B306" s="164"/>
      <c r="C306" s="164" t="s">
        <v>14</v>
      </c>
      <c r="D306" s="39"/>
      <c r="E306" s="39">
        <v>86</v>
      </c>
      <c r="F306" s="39">
        <v>7236</v>
      </c>
      <c r="G306" s="39" t="s">
        <v>1783</v>
      </c>
      <c r="H306" s="39">
        <v>1</v>
      </c>
      <c r="I306" s="39">
        <v>1</v>
      </c>
      <c r="J306" s="39">
        <v>2</v>
      </c>
      <c r="K306" s="39">
        <v>1</v>
      </c>
      <c r="L306" s="39">
        <f t="shared" si="29"/>
        <v>601</v>
      </c>
      <c r="M306" s="39">
        <v>430</v>
      </c>
      <c r="N306" s="39">
        <f t="shared" si="30"/>
        <v>258430</v>
      </c>
      <c r="O306" s="39">
        <v>1</v>
      </c>
      <c r="P306" s="39"/>
      <c r="Q306" s="39"/>
      <c r="R306" s="39"/>
      <c r="S306" s="39"/>
      <c r="T306" s="39"/>
      <c r="U306" s="39"/>
      <c r="V306" s="39">
        <f t="shared" si="31"/>
        <v>0</v>
      </c>
      <c r="W306" s="39"/>
      <c r="X306" s="164">
        <f t="shared" si="27"/>
        <v>0</v>
      </c>
      <c r="Y306" s="39">
        <f t="shared" si="28"/>
        <v>0</v>
      </c>
      <c r="Z306" s="39">
        <f t="shared" si="32"/>
        <v>258430</v>
      </c>
      <c r="AA306" s="39">
        <v>0</v>
      </c>
      <c r="AB306" s="39">
        <v>50</v>
      </c>
      <c r="AC306" s="39">
        <v>0</v>
      </c>
      <c r="AD306" s="170">
        <f t="shared" si="33"/>
        <v>0</v>
      </c>
      <c r="AE306" s="3"/>
    </row>
    <row r="307" spans="1:31" ht="15.75" x14ac:dyDescent="0.2">
      <c r="A307" s="164">
        <v>298</v>
      </c>
      <c r="B307" s="164" t="s">
        <v>1786</v>
      </c>
      <c r="C307" s="164" t="s">
        <v>14</v>
      </c>
      <c r="D307" s="39">
        <v>4273</v>
      </c>
      <c r="E307" s="39">
        <v>2</v>
      </c>
      <c r="F307" s="39">
        <v>41814</v>
      </c>
      <c r="G307" s="39" t="s">
        <v>1784</v>
      </c>
      <c r="H307" s="39">
        <v>2</v>
      </c>
      <c r="I307" s="39"/>
      <c r="J307" s="39">
        <v>1</v>
      </c>
      <c r="K307" s="39">
        <v>83</v>
      </c>
      <c r="L307" s="39">
        <f t="shared" si="29"/>
        <v>183</v>
      </c>
      <c r="M307" s="39">
        <v>450</v>
      </c>
      <c r="N307" s="39">
        <f t="shared" si="30"/>
        <v>82350</v>
      </c>
      <c r="O307" s="39">
        <v>2</v>
      </c>
      <c r="P307" s="39" t="s">
        <v>27</v>
      </c>
      <c r="Q307" s="39" t="s">
        <v>55</v>
      </c>
      <c r="R307" s="39">
        <v>2</v>
      </c>
      <c r="S307" s="39">
        <v>192</v>
      </c>
      <c r="T307" s="39"/>
      <c r="U307" s="39">
        <v>6400</v>
      </c>
      <c r="V307" s="39">
        <f t="shared" si="31"/>
        <v>1228800</v>
      </c>
      <c r="W307" s="39">
        <v>10</v>
      </c>
      <c r="X307" s="164">
        <f>V307*10%</f>
        <v>122880</v>
      </c>
      <c r="Y307" s="39">
        <f t="shared" si="28"/>
        <v>1105920</v>
      </c>
      <c r="Z307" s="39">
        <f t="shared" si="32"/>
        <v>1188270</v>
      </c>
      <c r="AA307" s="39">
        <v>0</v>
      </c>
      <c r="AB307" s="39">
        <v>50</v>
      </c>
      <c r="AC307" s="39">
        <v>0</v>
      </c>
      <c r="AD307" s="170">
        <f t="shared" si="33"/>
        <v>0</v>
      </c>
      <c r="AE307" s="3"/>
    </row>
    <row r="308" spans="1:31" s="3" customFormat="1" ht="15.75" x14ac:dyDescent="0.2">
      <c r="A308" s="39">
        <v>299</v>
      </c>
      <c r="B308" s="190"/>
      <c r="C308" s="190" t="s">
        <v>14</v>
      </c>
      <c r="D308" s="39"/>
      <c r="E308" s="39"/>
      <c r="F308" s="39"/>
      <c r="G308" s="189" t="s">
        <v>702</v>
      </c>
      <c r="H308" s="189">
        <v>2</v>
      </c>
      <c r="I308" s="189"/>
      <c r="J308" s="189"/>
      <c r="K308" s="189">
        <v>55</v>
      </c>
      <c r="L308" s="50">
        <f t="shared" si="29"/>
        <v>55</v>
      </c>
      <c r="M308" s="189">
        <v>430</v>
      </c>
      <c r="N308" s="50">
        <f t="shared" si="30"/>
        <v>23650</v>
      </c>
      <c r="O308" s="39">
        <v>2</v>
      </c>
      <c r="P308" s="189" t="s">
        <v>27</v>
      </c>
      <c r="Q308" s="189" t="s">
        <v>706</v>
      </c>
      <c r="R308" s="189">
        <v>3</v>
      </c>
      <c r="S308" s="189">
        <v>16</v>
      </c>
      <c r="T308" s="124"/>
      <c r="U308" s="39">
        <v>6400</v>
      </c>
      <c r="V308" s="39">
        <f t="shared" si="31"/>
        <v>102400</v>
      </c>
      <c r="W308" s="189">
        <v>11</v>
      </c>
      <c r="X308" s="50">
        <f>V308*12%</f>
        <v>12288</v>
      </c>
      <c r="Y308" s="50">
        <f t="shared" si="28"/>
        <v>90112</v>
      </c>
      <c r="Z308" s="50">
        <f t="shared" ref="Z308:Z309" si="34">O308+Y308</f>
        <v>90114</v>
      </c>
      <c r="AA308" s="50">
        <f t="shared" ref="AA308:AA309" si="35">O308+Y308</f>
        <v>90114</v>
      </c>
      <c r="AB308" s="189">
        <v>0</v>
      </c>
      <c r="AC308" s="51">
        <f>AA308*0.03%</f>
        <v>27.034199999999998</v>
      </c>
      <c r="AD308" s="53">
        <v>0.02</v>
      </c>
    </row>
    <row r="309" spans="1:31" s="3" customFormat="1" ht="15.75" x14ac:dyDescent="0.2">
      <c r="A309" s="190">
        <v>300</v>
      </c>
      <c r="B309" s="190"/>
      <c r="C309" s="190" t="s">
        <v>1955</v>
      </c>
      <c r="D309" s="39"/>
      <c r="E309" s="39"/>
      <c r="F309" s="39"/>
      <c r="G309" s="189" t="s">
        <v>702</v>
      </c>
      <c r="H309" s="189">
        <v>3</v>
      </c>
      <c r="I309" s="189"/>
      <c r="J309" s="189"/>
      <c r="K309" s="189">
        <v>60</v>
      </c>
      <c r="L309" s="50">
        <f t="shared" si="29"/>
        <v>60</v>
      </c>
      <c r="M309" s="189">
        <v>430</v>
      </c>
      <c r="N309" s="50">
        <f t="shared" si="30"/>
        <v>25800</v>
      </c>
      <c r="O309" s="39">
        <v>2</v>
      </c>
      <c r="P309" s="189" t="s">
        <v>27</v>
      </c>
      <c r="Q309" s="189" t="s">
        <v>35</v>
      </c>
      <c r="R309" s="189">
        <v>2</v>
      </c>
      <c r="S309" s="189">
        <v>204</v>
      </c>
      <c r="T309" s="124"/>
      <c r="U309" s="39">
        <v>6400</v>
      </c>
      <c r="V309" s="39">
        <f t="shared" si="31"/>
        <v>1305600</v>
      </c>
      <c r="W309" s="189">
        <v>41</v>
      </c>
      <c r="X309" s="50">
        <f>V309*93%</f>
        <v>1214208</v>
      </c>
      <c r="Y309" s="50">
        <f t="shared" si="28"/>
        <v>91392</v>
      </c>
      <c r="Z309" s="50">
        <f t="shared" si="34"/>
        <v>91394</v>
      </c>
      <c r="AA309" s="50">
        <f t="shared" si="35"/>
        <v>91394</v>
      </c>
      <c r="AB309" s="189">
        <v>50</v>
      </c>
      <c r="AC309" s="51">
        <v>0</v>
      </c>
      <c r="AD309" s="53">
        <v>0</v>
      </c>
    </row>
    <row r="310" spans="1:31" s="3" customFormat="1" ht="15.75" x14ac:dyDescent="0.2">
      <c r="A310" s="190"/>
      <c r="B310" s="190"/>
      <c r="C310" s="190"/>
      <c r="D310" s="39"/>
      <c r="E310" s="39"/>
      <c r="F310" s="39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39"/>
      <c r="W310" s="39"/>
      <c r="X310" s="190"/>
      <c r="Y310" s="39"/>
      <c r="Z310" s="39"/>
      <c r="AA310" s="39"/>
      <c r="AB310" s="39"/>
      <c r="AC310" s="39"/>
      <c r="AD310" s="170"/>
    </row>
    <row r="311" spans="1:31" ht="15.75" x14ac:dyDescent="0.2">
      <c r="A311" s="39"/>
      <c r="B311" s="164"/>
      <c r="C311" s="164"/>
      <c r="D311" s="39"/>
      <c r="E311" s="39"/>
      <c r="F311" s="39"/>
      <c r="G311" s="39"/>
      <c r="H311" s="39"/>
      <c r="I311" s="39"/>
      <c r="J311" s="39"/>
      <c r="K311" s="39"/>
      <c r="L311" s="39"/>
      <c r="M311" s="39"/>
      <c r="N311" s="39"/>
      <c r="O311" s="39"/>
      <c r="P311" s="39"/>
      <c r="Q311" s="39"/>
      <c r="R311" s="39"/>
      <c r="S311" s="39"/>
      <c r="T311" s="39"/>
      <c r="U311" s="39"/>
      <c r="V311" s="39"/>
      <c r="W311" s="39"/>
      <c r="X311" s="39"/>
      <c r="Y311" s="39"/>
      <c r="Z311" s="39"/>
      <c r="AA311" s="39"/>
      <c r="AB311" s="39"/>
      <c r="AC311" s="39"/>
      <c r="AD311" s="39"/>
      <c r="AE311" s="3"/>
    </row>
    <row r="312" spans="1:31" ht="15.75" x14ac:dyDescent="0.2">
      <c r="A312" s="39"/>
      <c r="B312" s="164"/>
      <c r="C312" s="164"/>
      <c r="D312" s="39"/>
      <c r="E312" s="39"/>
      <c r="F312" s="39"/>
      <c r="G312" s="39"/>
      <c r="H312" s="39"/>
      <c r="I312" s="39"/>
      <c r="J312" s="39"/>
      <c r="K312" s="39"/>
      <c r="L312" s="39"/>
      <c r="M312" s="39"/>
      <c r="N312" s="39"/>
      <c r="O312" s="39"/>
      <c r="P312" s="39"/>
      <c r="Q312" s="39"/>
      <c r="R312" s="39"/>
      <c r="S312" s="39"/>
      <c r="T312" s="39"/>
      <c r="U312" s="39"/>
      <c r="V312" s="39"/>
      <c r="W312" s="39"/>
      <c r="X312" s="39"/>
      <c r="Y312" s="39"/>
      <c r="Z312" s="39"/>
      <c r="AA312" s="39"/>
      <c r="AB312" s="39"/>
      <c r="AC312" s="39"/>
      <c r="AD312" s="39"/>
      <c r="AE312" s="3"/>
    </row>
    <row r="313" spans="1:31" ht="15.75" x14ac:dyDescent="0.2">
      <c r="A313" s="39"/>
      <c r="B313" s="164"/>
      <c r="C313" s="164"/>
      <c r="D313" s="39"/>
      <c r="E313" s="39"/>
      <c r="F313" s="39"/>
      <c r="G313" s="39"/>
      <c r="H313" s="39"/>
      <c r="I313" s="39"/>
      <c r="J313" s="39"/>
      <c r="K313" s="39"/>
      <c r="L313" s="39"/>
      <c r="M313" s="39"/>
      <c r="N313" s="39"/>
      <c r="O313" s="39"/>
      <c r="P313" s="39"/>
      <c r="Q313" s="39"/>
      <c r="R313" s="39"/>
      <c r="S313" s="39"/>
      <c r="T313" s="39"/>
      <c r="U313" s="39"/>
      <c r="V313" s="39"/>
      <c r="W313" s="39"/>
      <c r="X313" s="164"/>
      <c r="Y313" s="39"/>
      <c r="Z313" s="39"/>
      <c r="AA313" s="39"/>
      <c r="AB313" s="39"/>
      <c r="AC313" s="39"/>
      <c r="AD313" s="39"/>
      <c r="AE313" s="3"/>
    </row>
    <row r="314" spans="1:31" s="3" customFormat="1" ht="15.75" x14ac:dyDescent="0.2">
      <c r="A314" s="66"/>
      <c r="B314" s="66"/>
      <c r="C314" s="66"/>
      <c r="D314" s="66"/>
      <c r="E314" s="66"/>
      <c r="F314" s="66"/>
      <c r="G314" s="66"/>
      <c r="H314" s="66"/>
      <c r="I314" s="66"/>
      <c r="J314" s="66"/>
      <c r="K314" s="66"/>
      <c r="L314" s="66"/>
      <c r="M314" s="66"/>
      <c r="N314" s="66"/>
      <c r="O314" s="66"/>
      <c r="P314" s="66"/>
      <c r="Q314" s="66"/>
      <c r="R314" s="66"/>
      <c r="S314" s="66"/>
      <c r="T314" s="66"/>
      <c r="U314" s="66"/>
      <c r="V314" s="66"/>
      <c r="W314" s="66"/>
      <c r="X314" s="66"/>
      <c r="Y314" s="66"/>
      <c r="Z314" s="66"/>
      <c r="AA314" s="66"/>
      <c r="AB314" s="66"/>
      <c r="AC314" s="66"/>
      <c r="AD314" s="66"/>
    </row>
    <row r="315" spans="1:31" s="3" customFormat="1" ht="15.75" x14ac:dyDescent="0.2">
      <c r="A315" s="66"/>
      <c r="B315" s="66"/>
      <c r="C315" s="66"/>
      <c r="D315" s="66"/>
      <c r="E315" s="66"/>
      <c r="F315" s="66"/>
      <c r="G315" s="66"/>
      <c r="H315" s="66"/>
      <c r="I315" s="66"/>
      <c r="J315" s="66"/>
      <c r="K315" s="66"/>
      <c r="L315" s="66"/>
      <c r="M315" s="66"/>
      <c r="N315" s="66"/>
      <c r="O315" s="66"/>
      <c r="P315" s="66"/>
      <c r="Q315" s="66"/>
      <c r="R315" s="66"/>
      <c r="S315" s="66"/>
      <c r="T315" s="66"/>
      <c r="U315" s="66"/>
      <c r="V315" s="66"/>
      <c r="W315" s="66"/>
      <c r="X315" s="66"/>
      <c r="Y315" s="66"/>
      <c r="Z315" s="66"/>
      <c r="AA315" s="66"/>
      <c r="AB315" s="66"/>
      <c r="AC315" s="66"/>
      <c r="AD315" s="66"/>
    </row>
    <row r="316" spans="1:31" ht="15.75" x14ac:dyDescent="0.25">
      <c r="A316" s="71" t="s">
        <v>17</v>
      </c>
      <c r="B316" s="71"/>
      <c r="C316" s="44"/>
      <c r="D316" s="66"/>
      <c r="E316" s="66"/>
      <c r="F316" s="66"/>
      <c r="G316" s="66"/>
      <c r="H316" s="66"/>
      <c r="I316" s="66"/>
      <c r="J316" s="66"/>
      <c r="K316" s="66"/>
      <c r="L316" s="66"/>
      <c r="M316" s="66"/>
      <c r="N316" s="66"/>
      <c r="O316" s="66"/>
      <c r="P316" s="66"/>
      <c r="Q316" s="66"/>
      <c r="R316" s="66"/>
      <c r="S316" s="66"/>
      <c r="T316" s="66"/>
      <c r="U316" s="66"/>
      <c r="V316" s="66"/>
      <c r="W316" s="66"/>
      <c r="X316" s="66"/>
      <c r="Y316" s="66"/>
      <c r="Z316" s="66"/>
      <c r="AA316" s="66"/>
      <c r="AB316" s="66"/>
      <c r="AC316" s="66"/>
      <c r="AD316" s="66"/>
      <c r="AE316" s="3"/>
    </row>
    <row r="317" spans="1:31" ht="15.75" x14ac:dyDescent="0.25">
      <c r="A317" s="71"/>
      <c r="B317" s="71"/>
      <c r="C317" s="44"/>
      <c r="D317" s="44"/>
      <c r="E317" s="44" t="s">
        <v>18</v>
      </c>
      <c r="F317" s="44"/>
      <c r="G317" s="44"/>
      <c r="H317" s="44"/>
      <c r="I317" s="44" t="s">
        <v>19</v>
      </c>
      <c r="J317" s="44"/>
      <c r="K317" s="44"/>
      <c r="L317" s="44"/>
      <c r="M317" s="44"/>
      <c r="N317" s="71"/>
      <c r="O317" s="72"/>
      <c r="P317" s="66"/>
      <c r="Q317" s="66"/>
      <c r="R317" s="66"/>
      <c r="S317" s="66"/>
      <c r="T317" s="66"/>
      <c r="U317" s="66"/>
      <c r="V317" s="66"/>
      <c r="W317" s="66"/>
      <c r="X317" s="66"/>
      <c r="Y317" s="66"/>
      <c r="Z317" s="66"/>
      <c r="AA317" s="66"/>
      <c r="AB317" s="66"/>
      <c r="AC317" s="66"/>
      <c r="AD317" s="66"/>
      <c r="AE317" s="3"/>
    </row>
    <row r="318" spans="1:31" ht="15.75" x14ac:dyDescent="0.25">
      <c r="A318" s="71"/>
      <c r="B318" s="71"/>
      <c r="C318" s="44"/>
      <c r="D318" s="44"/>
      <c r="E318" s="44"/>
      <c r="F318" s="44"/>
      <c r="G318" s="44"/>
      <c r="H318" s="44"/>
      <c r="I318" s="44" t="s">
        <v>20</v>
      </c>
      <c r="J318" s="44"/>
      <c r="K318" s="44"/>
      <c r="L318" s="44"/>
      <c r="M318" s="44"/>
      <c r="N318" s="71"/>
      <c r="O318" s="72"/>
      <c r="P318" s="66"/>
      <c r="Q318" s="66"/>
      <c r="R318" s="66"/>
      <c r="S318" s="66"/>
      <c r="T318" s="66"/>
      <c r="U318" s="66"/>
      <c r="V318" s="66"/>
      <c r="W318" s="66"/>
      <c r="X318" s="66"/>
      <c r="Y318" s="66"/>
      <c r="Z318" s="66"/>
      <c r="AA318" s="66"/>
      <c r="AB318" s="66"/>
      <c r="AC318" s="66"/>
      <c r="AD318" s="66"/>
      <c r="AE318" s="3"/>
    </row>
    <row r="319" spans="1:31" ht="15.75" x14ac:dyDescent="0.25">
      <c r="A319" s="71"/>
      <c r="B319" s="71"/>
      <c r="C319" s="44"/>
      <c r="D319" s="44"/>
      <c r="E319" s="44"/>
      <c r="F319" s="44"/>
      <c r="G319" s="44"/>
      <c r="H319" s="44"/>
      <c r="I319" s="44" t="s">
        <v>21</v>
      </c>
      <c r="J319" s="44"/>
      <c r="K319" s="44"/>
      <c r="L319" s="44"/>
      <c r="M319" s="44"/>
      <c r="N319" s="71"/>
      <c r="O319" s="72"/>
      <c r="P319" s="66"/>
      <c r="Q319" s="66"/>
      <c r="R319" s="66"/>
      <c r="S319" s="66"/>
      <c r="T319" s="66"/>
      <c r="U319" s="66"/>
      <c r="V319" s="66"/>
      <c r="W319" s="66"/>
      <c r="X319" s="66"/>
      <c r="Y319" s="66"/>
      <c r="Z319" s="66"/>
      <c r="AA319" s="66"/>
      <c r="AB319" s="66"/>
      <c r="AC319" s="66"/>
      <c r="AD319" s="66"/>
      <c r="AE319" s="3"/>
    </row>
    <row r="320" spans="1:31" ht="15.75" x14ac:dyDescent="0.25">
      <c r="A320" s="71"/>
      <c r="B320" s="71"/>
      <c r="C320" s="44"/>
      <c r="D320" s="44"/>
      <c r="E320" s="44"/>
      <c r="F320" s="44"/>
      <c r="G320" s="44"/>
      <c r="H320" s="44"/>
      <c r="I320" s="44" t="s">
        <v>22</v>
      </c>
      <c r="J320" s="44"/>
      <c r="K320" s="44"/>
      <c r="L320" s="44"/>
      <c r="M320" s="44"/>
      <c r="N320" s="71"/>
      <c r="O320" s="72"/>
      <c r="P320" s="72"/>
      <c r="Q320" s="72"/>
      <c r="R320" s="72"/>
      <c r="S320" s="72"/>
      <c r="T320" s="72"/>
      <c r="U320" s="72"/>
      <c r="V320" s="72"/>
      <c r="W320" s="72"/>
      <c r="X320" s="72"/>
      <c r="Y320" s="72"/>
      <c r="Z320" s="72"/>
      <c r="AA320" s="72"/>
      <c r="AB320" s="72"/>
      <c r="AC320" s="72"/>
      <c r="AD320" s="72"/>
      <c r="AE320" s="3"/>
    </row>
    <row r="321" spans="1:31" ht="15.75" x14ac:dyDescent="0.25">
      <c r="A321" s="72"/>
      <c r="B321" s="72"/>
      <c r="C321" s="45"/>
      <c r="D321" s="44"/>
      <c r="E321" s="44"/>
      <c r="F321" s="44"/>
      <c r="G321" s="44"/>
      <c r="H321" s="44"/>
      <c r="I321" s="44" t="s">
        <v>23</v>
      </c>
      <c r="J321" s="44"/>
      <c r="K321" s="44"/>
      <c r="L321" s="44"/>
      <c r="M321" s="44"/>
      <c r="N321" s="71"/>
      <c r="O321" s="72"/>
      <c r="P321" s="72"/>
      <c r="Q321" s="72"/>
      <c r="R321" s="72"/>
      <c r="S321" s="72"/>
      <c r="T321" s="72"/>
      <c r="U321" s="72"/>
      <c r="V321" s="72"/>
      <c r="W321" s="72"/>
      <c r="X321" s="72"/>
      <c r="Y321" s="72"/>
      <c r="Z321" s="72"/>
      <c r="AA321" s="72"/>
      <c r="AB321" s="72"/>
      <c r="AC321" s="72"/>
      <c r="AD321" s="72"/>
      <c r="AE321" s="3"/>
    </row>
    <row r="322" spans="1:31" x14ac:dyDescent="0.2">
      <c r="A322" s="175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</row>
    <row r="323" spans="1:31" x14ac:dyDescent="0.2">
      <c r="A323" s="175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</row>
    <row r="324" spans="1:31" x14ac:dyDescent="0.2">
      <c r="A324" s="175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</row>
    <row r="325" spans="1:31" x14ac:dyDescent="0.2">
      <c r="A325" s="175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</row>
    <row r="326" spans="1:31" x14ac:dyDescent="0.2">
      <c r="A326" s="175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</row>
    <row r="327" spans="1:31" x14ac:dyDescent="0.2">
      <c r="A327" s="175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</row>
    <row r="328" spans="1:31" x14ac:dyDescent="0.2">
      <c r="A328" s="175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</row>
    <row r="329" spans="1:31" x14ac:dyDescent="0.2">
      <c r="A329" s="175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</row>
    <row r="330" spans="1:31" x14ac:dyDescent="0.2">
      <c r="A330" s="175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</row>
    <row r="331" spans="1:31" x14ac:dyDescent="0.2">
      <c r="A331" s="175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</row>
  </sheetData>
  <mergeCells count="34">
    <mergeCell ref="F3:F9"/>
    <mergeCell ref="R4:R9"/>
    <mergeCell ref="S4:S9"/>
    <mergeCell ref="T4:T9"/>
    <mergeCell ref="U4:U9"/>
    <mergeCell ref="A3:A9"/>
    <mergeCell ref="B3:B9"/>
    <mergeCell ref="C3:C9"/>
    <mergeCell ref="D3:D9"/>
    <mergeCell ref="E3:E9"/>
    <mergeCell ref="A1:AC1"/>
    <mergeCell ref="G3:G9"/>
    <mergeCell ref="H3:H9"/>
    <mergeCell ref="I3:N3"/>
    <mergeCell ref="O3:AA3"/>
    <mergeCell ref="AC3:AC9"/>
    <mergeCell ref="AB3:AB9"/>
    <mergeCell ref="L4:L9"/>
    <mergeCell ref="M4:M9"/>
    <mergeCell ref="N4:N9"/>
    <mergeCell ref="O4:O9"/>
    <mergeCell ref="P4:P9"/>
    <mergeCell ref="W4:W9"/>
    <mergeCell ref="X4:X9"/>
    <mergeCell ref="Y4:Y9"/>
    <mergeCell ref="I5:I9"/>
    <mergeCell ref="AD3:AD9"/>
    <mergeCell ref="I4:K4"/>
    <mergeCell ref="Z4:Z9"/>
    <mergeCell ref="AA4:AA9"/>
    <mergeCell ref="J5:J9"/>
    <mergeCell ref="K5:K9"/>
    <mergeCell ref="Q4:Q9"/>
    <mergeCell ref="V4:V9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AC349"/>
  <sheetViews>
    <sheetView topLeftCell="B1" zoomScale="89" zoomScaleNormal="89" workbookViewId="0">
      <pane xSplit="14" ySplit="9" topLeftCell="P251" activePane="bottomRight" state="frozenSplit"/>
      <selection activeCell="B1" sqref="B1"/>
      <selection pane="topRight" activeCell="P1" sqref="P1"/>
      <selection pane="bottomLeft" activeCell="B19" sqref="B19"/>
      <selection pane="bottomRight" activeCell="H341" sqref="H341"/>
    </sheetView>
  </sheetViews>
  <sheetFormatPr defaultRowHeight="14.25" x14ac:dyDescent="0.2"/>
  <cols>
    <col min="2" max="2" width="13" customWidth="1"/>
    <col min="6" max="6" width="10.875" customWidth="1"/>
  </cols>
  <sheetData>
    <row r="1" spans="1:29" ht="20.25" x14ac:dyDescent="0.3">
      <c r="A1" s="213" t="s">
        <v>0</v>
      </c>
      <c r="B1" s="213"/>
      <c r="C1" s="213"/>
      <c r="D1" s="213"/>
      <c r="E1" s="213"/>
      <c r="F1" s="213"/>
      <c r="G1" s="213"/>
      <c r="H1" s="213"/>
      <c r="I1" s="213"/>
      <c r="J1" s="213"/>
      <c r="K1" s="213"/>
      <c r="L1" s="213"/>
      <c r="M1" s="213"/>
      <c r="N1" s="213"/>
      <c r="O1" s="213"/>
      <c r="P1" s="213"/>
      <c r="Q1" s="213"/>
      <c r="R1" s="213"/>
      <c r="S1" s="213"/>
      <c r="T1" s="213"/>
      <c r="U1" s="213"/>
      <c r="V1" s="213"/>
      <c r="W1" s="213"/>
      <c r="X1" s="213"/>
      <c r="Y1" s="213"/>
      <c r="Z1" s="213"/>
      <c r="AA1" s="213"/>
      <c r="AB1" s="213"/>
      <c r="AC1" s="3"/>
    </row>
    <row r="2" spans="1:29" ht="20.25" x14ac:dyDescent="0.3">
      <c r="A2" s="167"/>
      <c r="B2" s="157"/>
      <c r="C2" s="167"/>
      <c r="D2" s="167"/>
      <c r="E2" s="167"/>
      <c r="F2" s="167"/>
      <c r="G2" s="168" t="s">
        <v>1911</v>
      </c>
      <c r="H2" s="168"/>
      <c r="I2" s="168"/>
      <c r="J2" s="168"/>
      <c r="K2" s="168"/>
      <c r="L2" s="168"/>
      <c r="M2" s="168"/>
      <c r="N2" s="168"/>
      <c r="O2" s="168"/>
      <c r="P2" s="168"/>
      <c r="Q2" s="168"/>
      <c r="R2" s="168"/>
      <c r="S2" s="167"/>
      <c r="T2" s="167"/>
      <c r="U2" s="167"/>
      <c r="V2" s="167"/>
      <c r="W2" s="167"/>
      <c r="X2" s="167"/>
      <c r="Y2" s="167"/>
      <c r="Z2" s="167"/>
      <c r="AA2" s="167"/>
      <c r="AB2" s="167"/>
      <c r="AC2" s="169" t="s">
        <v>1</v>
      </c>
    </row>
    <row r="3" spans="1:29" ht="15.75" x14ac:dyDescent="0.2">
      <c r="A3" s="204" t="s">
        <v>3</v>
      </c>
      <c r="B3" s="204" t="s">
        <v>761</v>
      </c>
      <c r="C3" s="204" t="s">
        <v>4</v>
      </c>
      <c r="D3" s="204" t="s">
        <v>762</v>
      </c>
      <c r="E3" s="207" t="s">
        <v>1550</v>
      </c>
      <c r="F3" s="207" t="s">
        <v>852</v>
      </c>
      <c r="G3" s="207" t="s">
        <v>18</v>
      </c>
      <c r="H3" s="210" t="s">
        <v>0</v>
      </c>
      <c r="I3" s="211"/>
      <c r="J3" s="211"/>
      <c r="K3" s="211"/>
      <c r="L3" s="211"/>
      <c r="M3" s="212"/>
      <c r="N3" s="210" t="s">
        <v>2</v>
      </c>
      <c r="O3" s="211"/>
      <c r="P3" s="211"/>
      <c r="Q3" s="211"/>
      <c r="R3" s="211"/>
      <c r="S3" s="211"/>
      <c r="T3" s="211"/>
      <c r="U3" s="211"/>
      <c r="V3" s="211"/>
      <c r="W3" s="211"/>
      <c r="X3" s="211"/>
      <c r="Y3" s="211"/>
      <c r="Z3" s="212"/>
      <c r="AA3" s="207" t="s">
        <v>756</v>
      </c>
      <c r="AB3" s="207" t="s">
        <v>757</v>
      </c>
      <c r="AC3" s="207" t="s">
        <v>857</v>
      </c>
    </row>
    <row r="4" spans="1:29" ht="15.75" x14ac:dyDescent="0.2">
      <c r="A4" s="205"/>
      <c r="B4" s="205"/>
      <c r="C4" s="205"/>
      <c r="D4" s="205"/>
      <c r="E4" s="208"/>
      <c r="F4" s="208"/>
      <c r="G4" s="208"/>
      <c r="H4" s="210" t="s">
        <v>7</v>
      </c>
      <c r="I4" s="211"/>
      <c r="J4" s="212"/>
      <c r="K4" s="207" t="s">
        <v>847</v>
      </c>
      <c r="L4" s="207" t="s">
        <v>744</v>
      </c>
      <c r="M4" s="207" t="s">
        <v>853</v>
      </c>
      <c r="N4" s="204" t="s">
        <v>3</v>
      </c>
      <c r="O4" s="207" t="s">
        <v>746</v>
      </c>
      <c r="P4" s="207" t="s">
        <v>747</v>
      </c>
      <c r="Q4" s="207" t="s">
        <v>18</v>
      </c>
      <c r="R4" s="207" t="s">
        <v>854</v>
      </c>
      <c r="S4" s="207" t="s">
        <v>855</v>
      </c>
      <c r="T4" s="207" t="s">
        <v>749</v>
      </c>
      <c r="U4" s="207" t="s">
        <v>750</v>
      </c>
      <c r="V4" s="207" t="s">
        <v>751</v>
      </c>
      <c r="W4" s="207" t="s">
        <v>752</v>
      </c>
      <c r="X4" s="207" t="s">
        <v>753</v>
      </c>
      <c r="Y4" s="207" t="s">
        <v>754</v>
      </c>
      <c r="Z4" s="207" t="s">
        <v>856</v>
      </c>
      <c r="AA4" s="208"/>
      <c r="AB4" s="208"/>
      <c r="AC4" s="208"/>
    </row>
    <row r="5" spans="1:29" ht="14.25" customHeight="1" x14ac:dyDescent="0.2">
      <c r="A5" s="205"/>
      <c r="B5" s="205"/>
      <c r="C5" s="205"/>
      <c r="D5" s="205"/>
      <c r="E5" s="208"/>
      <c r="F5" s="208"/>
      <c r="G5" s="208"/>
      <c r="H5" s="204" t="s">
        <v>9</v>
      </c>
      <c r="I5" s="204" t="s">
        <v>10</v>
      </c>
      <c r="J5" s="204" t="s">
        <v>11</v>
      </c>
      <c r="K5" s="208"/>
      <c r="L5" s="208"/>
      <c r="M5" s="208"/>
      <c r="N5" s="205"/>
      <c r="O5" s="208"/>
      <c r="P5" s="208"/>
      <c r="Q5" s="208"/>
      <c r="R5" s="208"/>
      <c r="S5" s="208"/>
      <c r="T5" s="208"/>
      <c r="U5" s="208"/>
      <c r="V5" s="208"/>
      <c r="W5" s="208"/>
      <c r="X5" s="208"/>
      <c r="Y5" s="208"/>
      <c r="Z5" s="208"/>
      <c r="AA5" s="208"/>
      <c r="AB5" s="208"/>
      <c r="AC5" s="208"/>
    </row>
    <row r="6" spans="1:29" ht="14.25" customHeight="1" x14ac:dyDescent="0.2">
      <c r="A6" s="205"/>
      <c r="B6" s="205"/>
      <c r="C6" s="205"/>
      <c r="D6" s="205"/>
      <c r="E6" s="208"/>
      <c r="F6" s="208"/>
      <c r="G6" s="208"/>
      <c r="H6" s="205"/>
      <c r="I6" s="205"/>
      <c r="J6" s="205"/>
      <c r="K6" s="208"/>
      <c r="L6" s="208"/>
      <c r="M6" s="208"/>
      <c r="N6" s="205"/>
      <c r="O6" s="208"/>
      <c r="P6" s="208"/>
      <c r="Q6" s="208"/>
      <c r="R6" s="208"/>
      <c r="S6" s="208"/>
      <c r="T6" s="208"/>
      <c r="U6" s="208"/>
      <c r="V6" s="208"/>
      <c r="W6" s="208"/>
      <c r="X6" s="208"/>
      <c r="Y6" s="208"/>
      <c r="Z6" s="208"/>
      <c r="AA6" s="208"/>
      <c r="AB6" s="208"/>
      <c r="AC6" s="208"/>
    </row>
    <row r="7" spans="1:29" ht="14.25" customHeight="1" x14ac:dyDescent="0.2">
      <c r="A7" s="205"/>
      <c r="B7" s="205"/>
      <c r="C7" s="205"/>
      <c r="D7" s="205"/>
      <c r="E7" s="208"/>
      <c r="F7" s="208"/>
      <c r="G7" s="208"/>
      <c r="H7" s="205"/>
      <c r="I7" s="205"/>
      <c r="J7" s="205"/>
      <c r="K7" s="208"/>
      <c r="L7" s="208"/>
      <c r="M7" s="208"/>
      <c r="N7" s="205"/>
      <c r="O7" s="208"/>
      <c r="P7" s="208"/>
      <c r="Q7" s="208"/>
      <c r="R7" s="208"/>
      <c r="S7" s="208"/>
      <c r="T7" s="208"/>
      <c r="U7" s="208"/>
      <c r="V7" s="208"/>
      <c r="W7" s="208"/>
      <c r="X7" s="208"/>
      <c r="Y7" s="208"/>
      <c r="Z7" s="208"/>
      <c r="AA7" s="208"/>
      <c r="AB7" s="208"/>
      <c r="AC7" s="208"/>
    </row>
    <row r="8" spans="1:29" ht="14.25" customHeight="1" x14ac:dyDescent="0.2">
      <c r="A8" s="205"/>
      <c r="B8" s="205"/>
      <c r="C8" s="205"/>
      <c r="D8" s="205"/>
      <c r="E8" s="208"/>
      <c r="F8" s="208"/>
      <c r="G8" s="208"/>
      <c r="H8" s="205"/>
      <c r="I8" s="205"/>
      <c r="J8" s="205"/>
      <c r="K8" s="208"/>
      <c r="L8" s="208"/>
      <c r="M8" s="208"/>
      <c r="N8" s="205"/>
      <c r="O8" s="208"/>
      <c r="P8" s="208"/>
      <c r="Q8" s="208"/>
      <c r="R8" s="208"/>
      <c r="S8" s="208"/>
      <c r="T8" s="208"/>
      <c r="U8" s="208"/>
      <c r="V8" s="208"/>
      <c r="W8" s="208"/>
      <c r="X8" s="208"/>
      <c r="Y8" s="208"/>
      <c r="Z8" s="208"/>
      <c r="AA8" s="208"/>
      <c r="AB8" s="208"/>
      <c r="AC8" s="208"/>
    </row>
    <row r="9" spans="1:29" ht="14.25" customHeight="1" x14ac:dyDescent="0.2">
      <c r="A9" s="206"/>
      <c r="B9" s="206"/>
      <c r="C9" s="206"/>
      <c r="D9" s="206"/>
      <c r="E9" s="209"/>
      <c r="F9" s="209"/>
      <c r="G9" s="209"/>
      <c r="H9" s="206"/>
      <c r="I9" s="206"/>
      <c r="J9" s="206"/>
      <c r="K9" s="209"/>
      <c r="L9" s="209"/>
      <c r="M9" s="209"/>
      <c r="N9" s="206"/>
      <c r="O9" s="209"/>
      <c r="P9" s="209"/>
      <c r="Q9" s="209"/>
      <c r="R9" s="209"/>
      <c r="S9" s="209"/>
      <c r="T9" s="209"/>
      <c r="U9" s="209"/>
      <c r="V9" s="209"/>
      <c r="W9" s="209"/>
      <c r="X9" s="209"/>
      <c r="Y9" s="209"/>
      <c r="Z9" s="209"/>
      <c r="AA9" s="209"/>
      <c r="AB9" s="209"/>
      <c r="AC9" s="209"/>
    </row>
    <row r="10" spans="1:29" ht="18.75" x14ac:dyDescent="0.2">
      <c r="A10" s="39">
        <v>1</v>
      </c>
      <c r="B10" s="164" t="s">
        <v>14</v>
      </c>
      <c r="C10" s="39">
        <v>4769</v>
      </c>
      <c r="D10" s="39">
        <v>128</v>
      </c>
      <c r="E10" s="39">
        <v>49957</v>
      </c>
      <c r="F10" s="39" t="s">
        <v>1787</v>
      </c>
      <c r="G10" s="39">
        <v>2</v>
      </c>
      <c r="H10" s="39"/>
      <c r="I10" s="39"/>
      <c r="J10" s="39">
        <v>70</v>
      </c>
      <c r="K10" s="130">
        <f>H10*400+I10*100+J10</f>
        <v>70</v>
      </c>
      <c r="L10" s="164">
        <v>75</v>
      </c>
      <c r="M10" s="39">
        <f>K10*L10</f>
        <v>5250</v>
      </c>
      <c r="N10" s="164">
        <v>2</v>
      </c>
      <c r="O10" s="164" t="s">
        <v>27</v>
      </c>
      <c r="P10" s="164" t="s">
        <v>16</v>
      </c>
      <c r="Q10" s="164">
        <v>2</v>
      </c>
      <c r="R10" s="164">
        <v>116</v>
      </c>
      <c r="S10" s="164"/>
      <c r="T10" s="164">
        <v>6400</v>
      </c>
      <c r="U10" s="39">
        <f>R10*T10</f>
        <v>742400</v>
      </c>
      <c r="V10" s="164">
        <v>21</v>
      </c>
      <c r="W10" s="164">
        <f>U10*80%</f>
        <v>593920</v>
      </c>
      <c r="X10" s="39">
        <f>U10-W10</f>
        <v>148480</v>
      </c>
      <c r="Y10" s="39">
        <f>M10+X10</f>
        <v>153730</v>
      </c>
      <c r="Z10" s="164">
        <v>0</v>
      </c>
      <c r="AA10" s="39">
        <v>50</v>
      </c>
      <c r="AB10" s="39">
        <v>0</v>
      </c>
      <c r="AC10" s="170">
        <f>AA10*AB10%</f>
        <v>0</v>
      </c>
    </row>
    <row r="11" spans="1:29" ht="18.75" x14ac:dyDescent="0.2">
      <c r="A11" s="164">
        <v>2</v>
      </c>
      <c r="B11" s="164" t="s">
        <v>126</v>
      </c>
      <c r="C11" s="164"/>
      <c r="D11" s="164"/>
      <c r="E11" s="164"/>
      <c r="F11" s="164" t="s">
        <v>1787</v>
      </c>
      <c r="G11" s="164">
        <v>1</v>
      </c>
      <c r="H11" s="164">
        <v>6</v>
      </c>
      <c r="I11" s="164"/>
      <c r="J11" s="164"/>
      <c r="K11" s="130">
        <f t="shared" ref="K11:K74" si="0">H11*400+I11*100+J11</f>
        <v>2400</v>
      </c>
      <c r="L11" s="164">
        <v>75</v>
      </c>
      <c r="M11" s="39">
        <f t="shared" ref="M11:M74" si="1">K11*L11</f>
        <v>180000</v>
      </c>
      <c r="N11" s="164">
        <v>1</v>
      </c>
      <c r="O11" s="164"/>
      <c r="P11" s="164"/>
      <c r="Q11" s="164"/>
      <c r="R11" s="164"/>
      <c r="S11" s="164"/>
      <c r="T11" s="164"/>
      <c r="U11" s="39">
        <f t="shared" ref="U11:U74" si="2">R11*T11</f>
        <v>0</v>
      </c>
      <c r="V11" s="164"/>
      <c r="W11" s="164">
        <f t="shared" ref="W11:W70" si="3">U11*80%</f>
        <v>0</v>
      </c>
      <c r="X11" s="39">
        <f t="shared" ref="X11:X74" si="4">U11-W11</f>
        <v>0</v>
      </c>
      <c r="Y11" s="39">
        <f t="shared" ref="Y11:Y74" si="5">M11+X11</f>
        <v>180000</v>
      </c>
      <c r="Z11" s="164">
        <v>0</v>
      </c>
      <c r="AA11" s="164">
        <v>0</v>
      </c>
      <c r="AB11" s="164">
        <v>180000</v>
      </c>
      <c r="AC11" s="170">
        <v>0.01</v>
      </c>
    </row>
    <row r="12" spans="1:29" ht="18.75" x14ac:dyDescent="0.2">
      <c r="A12" s="39">
        <v>3</v>
      </c>
      <c r="B12" s="164" t="s">
        <v>1788</v>
      </c>
      <c r="C12" s="164"/>
      <c r="D12" s="164"/>
      <c r="E12" s="164"/>
      <c r="F12" s="164" t="s">
        <v>1789</v>
      </c>
      <c r="G12" s="164">
        <v>2</v>
      </c>
      <c r="H12" s="164"/>
      <c r="I12" s="164"/>
      <c r="J12" s="164"/>
      <c r="K12" s="130">
        <f t="shared" si="0"/>
        <v>0</v>
      </c>
      <c r="L12" s="164"/>
      <c r="M12" s="39">
        <f t="shared" si="1"/>
        <v>0</v>
      </c>
      <c r="N12" s="164">
        <v>2</v>
      </c>
      <c r="O12" s="164" t="s">
        <v>27</v>
      </c>
      <c r="P12" s="164" t="s">
        <v>16</v>
      </c>
      <c r="Q12" s="164">
        <v>2</v>
      </c>
      <c r="R12" s="164">
        <v>252</v>
      </c>
      <c r="S12" s="164"/>
      <c r="T12" s="164">
        <v>6400</v>
      </c>
      <c r="U12" s="39">
        <f t="shared" si="2"/>
        <v>1612800</v>
      </c>
      <c r="V12" s="164">
        <v>21</v>
      </c>
      <c r="W12" s="164">
        <f t="shared" si="3"/>
        <v>1290240</v>
      </c>
      <c r="X12" s="39">
        <f t="shared" si="4"/>
        <v>322560</v>
      </c>
      <c r="Y12" s="39">
        <f t="shared" si="5"/>
        <v>322560</v>
      </c>
      <c r="Z12" s="164">
        <v>0</v>
      </c>
      <c r="AA12" s="164">
        <v>0</v>
      </c>
      <c r="AB12" s="164">
        <v>322560</v>
      </c>
      <c r="AC12" s="170">
        <v>0.02</v>
      </c>
    </row>
    <row r="13" spans="1:29" ht="18.75" x14ac:dyDescent="0.2">
      <c r="A13" s="164">
        <v>4</v>
      </c>
      <c r="B13" s="164" t="s">
        <v>24</v>
      </c>
      <c r="C13" s="164"/>
      <c r="D13" s="164"/>
      <c r="E13" s="164"/>
      <c r="F13" s="164" t="s">
        <v>1789</v>
      </c>
      <c r="G13" s="164">
        <v>1</v>
      </c>
      <c r="H13" s="164">
        <v>10</v>
      </c>
      <c r="I13" s="164"/>
      <c r="J13" s="164"/>
      <c r="K13" s="130">
        <f t="shared" si="0"/>
        <v>4000</v>
      </c>
      <c r="L13" s="164">
        <v>75</v>
      </c>
      <c r="M13" s="39">
        <f t="shared" si="1"/>
        <v>300000</v>
      </c>
      <c r="N13" s="164">
        <v>1</v>
      </c>
      <c r="O13" s="164"/>
      <c r="P13" s="164"/>
      <c r="Q13" s="164"/>
      <c r="R13" s="164"/>
      <c r="S13" s="164"/>
      <c r="T13" s="164"/>
      <c r="U13" s="39">
        <f t="shared" si="2"/>
        <v>0</v>
      </c>
      <c r="V13" s="164"/>
      <c r="W13" s="164">
        <f t="shared" si="3"/>
        <v>0</v>
      </c>
      <c r="X13" s="39">
        <f t="shared" si="4"/>
        <v>0</v>
      </c>
      <c r="Y13" s="39">
        <f t="shared" si="5"/>
        <v>300000</v>
      </c>
      <c r="Z13" s="164">
        <v>0</v>
      </c>
      <c r="AA13" s="164">
        <v>0</v>
      </c>
      <c r="AB13" s="164">
        <v>300000</v>
      </c>
      <c r="AC13" s="170">
        <v>0.01</v>
      </c>
    </row>
    <row r="14" spans="1:29" ht="18.75" x14ac:dyDescent="0.2">
      <c r="A14" s="39">
        <v>5</v>
      </c>
      <c r="B14" s="164" t="s">
        <v>126</v>
      </c>
      <c r="C14" s="164"/>
      <c r="D14" s="164"/>
      <c r="E14" s="164"/>
      <c r="F14" s="164" t="s">
        <v>1789</v>
      </c>
      <c r="G14" s="164">
        <v>1</v>
      </c>
      <c r="H14" s="164">
        <v>2</v>
      </c>
      <c r="I14" s="164">
        <v>2</v>
      </c>
      <c r="J14" s="164">
        <v>60</v>
      </c>
      <c r="K14" s="130">
        <f t="shared" si="0"/>
        <v>1060</v>
      </c>
      <c r="L14" s="164">
        <v>75</v>
      </c>
      <c r="M14" s="39">
        <f t="shared" si="1"/>
        <v>79500</v>
      </c>
      <c r="N14" s="164">
        <v>1</v>
      </c>
      <c r="O14" s="164"/>
      <c r="P14" s="164"/>
      <c r="Q14" s="164"/>
      <c r="R14" s="164"/>
      <c r="S14" s="164"/>
      <c r="T14" s="164"/>
      <c r="U14" s="39">
        <f t="shared" si="2"/>
        <v>0</v>
      </c>
      <c r="V14" s="164"/>
      <c r="W14" s="164">
        <f t="shared" si="3"/>
        <v>0</v>
      </c>
      <c r="X14" s="39">
        <f t="shared" si="4"/>
        <v>0</v>
      </c>
      <c r="Y14" s="39">
        <f t="shared" si="5"/>
        <v>79500</v>
      </c>
      <c r="Z14" s="164">
        <v>0</v>
      </c>
      <c r="AA14" s="164">
        <v>0</v>
      </c>
      <c r="AB14" s="164">
        <v>79500</v>
      </c>
      <c r="AC14" s="170">
        <v>0.01</v>
      </c>
    </row>
    <row r="15" spans="1:29" ht="18.75" x14ac:dyDescent="0.2">
      <c r="A15" s="164">
        <v>6</v>
      </c>
      <c r="B15" s="164" t="s">
        <v>14</v>
      </c>
      <c r="C15" s="164"/>
      <c r="D15" s="164">
        <v>75</v>
      </c>
      <c r="E15" s="164">
        <v>7112</v>
      </c>
      <c r="F15" s="164" t="s">
        <v>1790</v>
      </c>
      <c r="G15" s="164">
        <v>2</v>
      </c>
      <c r="H15" s="164"/>
      <c r="I15" s="164"/>
      <c r="J15" s="164">
        <v>65</v>
      </c>
      <c r="K15" s="130">
        <f t="shared" si="0"/>
        <v>65</v>
      </c>
      <c r="L15" s="164">
        <v>430</v>
      </c>
      <c r="M15" s="39">
        <f t="shared" si="1"/>
        <v>27950</v>
      </c>
      <c r="N15" s="164">
        <v>2</v>
      </c>
      <c r="O15" s="164" t="s">
        <v>27</v>
      </c>
      <c r="P15" s="164" t="s">
        <v>16</v>
      </c>
      <c r="Q15" s="164">
        <v>2</v>
      </c>
      <c r="R15" s="164">
        <v>134</v>
      </c>
      <c r="S15" s="164"/>
      <c r="T15" s="164">
        <v>6400</v>
      </c>
      <c r="U15" s="39">
        <f t="shared" si="2"/>
        <v>857600</v>
      </c>
      <c r="V15" s="164">
        <v>21</v>
      </c>
      <c r="W15" s="164">
        <f t="shared" si="3"/>
        <v>686080</v>
      </c>
      <c r="X15" s="39">
        <f t="shared" si="4"/>
        <v>171520</v>
      </c>
      <c r="Y15" s="39">
        <f t="shared" si="5"/>
        <v>199470</v>
      </c>
      <c r="Z15" s="164">
        <v>0</v>
      </c>
      <c r="AA15" s="164">
        <v>50</v>
      </c>
      <c r="AB15" s="164">
        <v>0</v>
      </c>
      <c r="AC15" s="170">
        <f t="shared" ref="AC15:AC72" si="6">AA15*AB15%</f>
        <v>0</v>
      </c>
    </row>
    <row r="16" spans="1:29" ht="18.75" x14ac:dyDescent="0.2">
      <c r="A16" s="39">
        <v>7</v>
      </c>
      <c r="B16" s="164" t="s">
        <v>14</v>
      </c>
      <c r="C16" s="164">
        <v>5802</v>
      </c>
      <c r="D16" s="164">
        <v>182</v>
      </c>
      <c r="E16" s="164">
        <v>55790</v>
      </c>
      <c r="F16" s="164" t="s">
        <v>1790</v>
      </c>
      <c r="G16" s="164">
        <v>1</v>
      </c>
      <c r="H16" s="164">
        <v>5</v>
      </c>
      <c r="I16" s="164"/>
      <c r="J16" s="164"/>
      <c r="K16" s="130">
        <f t="shared" si="0"/>
        <v>2000</v>
      </c>
      <c r="L16" s="164">
        <v>75</v>
      </c>
      <c r="M16" s="39">
        <f t="shared" si="1"/>
        <v>150000</v>
      </c>
      <c r="N16" s="164">
        <v>1</v>
      </c>
      <c r="O16" s="164"/>
      <c r="P16" s="164"/>
      <c r="Q16" s="164"/>
      <c r="R16" s="164"/>
      <c r="S16" s="164"/>
      <c r="T16" s="164"/>
      <c r="U16" s="39">
        <f t="shared" si="2"/>
        <v>0</v>
      </c>
      <c r="V16" s="164"/>
      <c r="W16" s="164">
        <f t="shared" si="3"/>
        <v>0</v>
      </c>
      <c r="X16" s="39">
        <f t="shared" si="4"/>
        <v>0</v>
      </c>
      <c r="Y16" s="39">
        <f t="shared" si="5"/>
        <v>150000</v>
      </c>
      <c r="Z16" s="164">
        <v>0</v>
      </c>
      <c r="AA16" s="164">
        <v>50</v>
      </c>
      <c r="AB16" s="164">
        <v>0</v>
      </c>
      <c r="AC16" s="170">
        <f t="shared" si="6"/>
        <v>0</v>
      </c>
    </row>
    <row r="17" spans="1:29" ht="18.75" x14ac:dyDescent="0.2">
      <c r="A17" s="164">
        <v>8</v>
      </c>
      <c r="B17" s="164" t="s">
        <v>1675</v>
      </c>
      <c r="C17" s="164"/>
      <c r="D17" s="164">
        <v>455</v>
      </c>
      <c r="E17" s="164">
        <v>2985</v>
      </c>
      <c r="F17" s="164" t="s">
        <v>1790</v>
      </c>
      <c r="G17" s="164">
        <v>1</v>
      </c>
      <c r="H17" s="164"/>
      <c r="I17" s="164">
        <v>1</v>
      </c>
      <c r="J17" s="164">
        <v>17</v>
      </c>
      <c r="K17" s="130">
        <f t="shared" si="0"/>
        <v>117</v>
      </c>
      <c r="L17" s="164">
        <v>75</v>
      </c>
      <c r="M17" s="39">
        <f t="shared" si="1"/>
        <v>8775</v>
      </c>
      <c r="N17" s="164">
        <v>1</v>
      </c>
      <c r="O17" s="164"/>
      <c r="P17" s="164"/>
      <c r="Q17" s="164"/>
      <c r="R17" s="164"/>
      <c r="S17" s="164"/>
      <c r="T17" s="164"/>
      <c r="U17" s="39">
        <f t="shared" si="2"/>
        <v>0</v>
      </c>
      <c r="V17" s="164"/>
      <c r="W17" s="164">
        <f t="shared" si="3"/>
        <v>0</v>
      </c>
      <c r="X17" s="39">
        <f t="shared" si="4"/>
        <v>0</v>
      </c>
      <c r="Y17" s="39">
        <f t="shared" si="5"/>
        <v>8775</v>
      </c>
      <c r="Z17" s="164">
        <v>0</v>
      </c>
      <c r="AA17" s="164">
        <v>0</v>
      </c>
      <c r="AB17" s="164">
        <v>8775</v>
      </c>
      <c r="AC17" s="170">
        <v>0.01</v>
      </c>
    </row>
    <row r="18" spans="1:29" ht="18.75" x14ac:dyDescent="0.2">
      <c r="A18" s="39">
        <v>9</v>
      </c>
      <c r="B18" s="164" t="s">
        <v>14</v>
      </c>
      <c r="C18" s="164">
        <v>4286</v>
      </c>
      <c r="D18" s="164">
        <v>111</v>
      </c>
      <c r="E18" s="164">
        <v>41800</v>
      </c>
      <c r="F18" s="164" t="s">
        <v>1791</v>
      </c>
      <c r="G18" s="164">
        <v>2</v>
      </c>
      <c r="H18" s="164"/>
      <c r="I18" s="164"/>
      <c r="J18" s="164">
        <v>50</v>
      </c>
      <c r="K18" s="130">
        <f t="shared" si="0"/>
        <v>50</v>
      </c>
      <c r="L18" s="164">
        <v>450</v>
      </c>
      <c r="M18" s="39">
        <f t="shared" si="1"/>
        <v>22500</v>
      </c>
      <c r="N18" s="164">
        <v>2</v>
      </c>
      <c r="O18" s="164" t="s">
        <v>27</v>
      </c>
      <c r="P18" s="164" t="s">
        <v>16</v>
      </c>
      <c r="Q18" s="164">
        <v>2</v>
      </c>
      <c r="R18" s="164">
        <v>114</v>
      </c>
      <c r="S18" s="164"/>
      <c r="T18" s="164">
        <v>6400</v>
      </c>
      <c r="U18" s="39">
        <f t="shared" si="2"/>
        <v>729600</v>
      </c>
      <c r="V18" s="164">
        <v>21</v>
      </c>
      <c r="W18" s="164">
        <f t="shared" si="3"/>
        <v>583680</v>
      </c>
      <c r="X18" s="39">
        <f t="shared" si="4"/>
        <v>145920</v>
      </c>
      <c r="Y18" s="39">
        <f t="shared" si="5"/>
        <v>168420</v>
      </c>
      <c r="Z18" s="164">
        <v>0</v>
      </c>
      <c r="AA18" s="164">
        <v>50</v>
      </c>
      <c r="AB18" s="164">
        <v>0</v>
      </c>
      <c r="AC18" s="170">
        <f t="shared" si="6"/>
        <v>0</v>
      </c>
    </row>
    <row r="19" spans="1:29" ht="18.75" x14ac:dyDescent="0.2">
      <c r="A19" s="164">
        <v>10</v>
      </c>
      <c r="B19" s="164" t="s">
        <v>24</v>
      </c>
      <c r="C19" s="164"/>
      <c r="D19" s="164"/>
      <c r="E19" s="164"/>
      <c r="F19" s="164" t="s">
        <v>1791</v>
      </c>
      <c r="G19" s="164">
        <v>1</v>
      </c>
      <c r="H19" s="164">
        <v>4</v>
      </c>
      <c r="I19" s="164"/>
      <c r="J19" s="164"/>
      <c r="K19" s="130">
        <f t="shared" si="0"/>
        <v>1600</v>
      </c>
      <c r="L19" s="164">
        <v>75</v>
      </c>
      <c r="M19" s="39">
        <f t="shared" si="1"/>
        <v>120000</v>
      </c>
      <c r="N19" s="164">
        <v>1</v>
      </c>
      <c r="O19" s="164"/>
      <c r="P19" s="164"/>
      <c r="Q19" s="164"/>
      <c r="R19" s="164"/>
      <c r="S19" s="164"/>
      <c r="T19" s="164"/>
      <c r="U19" s="39">
        <f t="shared" si="2"/>
        <v>0</v>
      </c>
      <c r="V19" s="164"/>
      <c r="W19" s="164">
        <f t="shared" si="3"/>
        <v>0</v>
      </c>
      <c r="X19" s="39">
        <f t="shared" si="4"/>
        <v>0</v>
      </c>
      <c r="Y19" s="39">
        <f t="shared" si="5"/>
        <v>120000</v>
      </c>
      <c r="Z19" s="164">
        <v>0</v>
      </c>
      <c r="AA19" s="164">
        <v>0</v>
      </c>
      <c r="AB19" s="164">
        <v>120000</v>
      </c>
      <c r="AC19" s="170">
        <f t="shared" si="6"/>
        <v>0</v>
      </c>
    </row>
    <row r="20" spans="1:29" ht="18.75" x14ac:dyDescent="0.2">
      <c r="A20" s="39">
        <v>11</v>
      </c>
      <c r="B20" s="164" t="s">
        <v>14</v>
      </c>
      <c r="C20" s="164">
        <v>5853</v>
      </c>
      <c r="D20" s="164">
        <v>341</v>
      </c>
      <c r="E20" s="164">
        <v>61217</v>
      </c>
      <c r="F20" s="164" t="s">
        <v>1792</v>
      </c>
      <c r="G20" s="164">
        <v>1</v>
      </c>
      <c r="H20" s="164">
        <v>1</v>
      </c>
      <c r="I20" s="164">
        <v>1</v>
      </c>
      <c r="J20" s="164">
        <v>44</v>
      </c>
      <c r="K20" s="130">
        <f t="shared" si="0"/>
        <v>544</v>
      </c>
      <c r="L20" s="164">
        <v>75</v>
      </c>
      <c r="M20" s="39">
        <f t="shared" si="1"/>
        <v>40800</v>
      </c>
      <c r="N20" s="164">
        <v>1</v>
      </c>
      <c r="O20" s="164"/>
      <c r="P20" s="164"/>
      <c r="Q20" s="164"/>
      <c r="R20" s="164"/>
      <c r="S20" s="164"/>
      <c r="T20" s="164"/>
      <c r="U20" s="39">
        <f t="shared" si="2"/>
        <v>0</v>
      </c>
      <c r="V20" s="164"/>
      <c r="W20" s="164">
        <f t="shared" si="3"/>
        <v>0</v>
      </c>
      <c r="X20" s="39">
        <f t="shared" si="4"/>
        <v>0</v>
      </c>
      <c r="Y20" s="39">
        <f t="shared" si="5"/>
        <v>40800</v>
      </c>
      <c r="Z20" s="164">
        <v>0</v>
      </c>
      <c r="AA20" s="164">
        <v>50</v>
      </c>
      <c r="AB20" s="164">
        <v>0</v>
      </c>
      <c r="AC20" s="170">
        <f t="shared" si="6"/>
        <v>0</v>
      </c>
    </row>
    <row r="21" spans="1:29" ht="18.75" x14ac:dyDescent="0.2">
      <c r="A21" s="164">
        <v>12</v>
      </c>
      <c r="B21" s="164" t="s">
        <v>1675</v>
      </c>
      <c r="C21" s="164"/>
      <c r="D21" s="164">
        <v>27</v>
      </c>
      <c r="E21" s="164">
        <v>3327</v>
      </c>
      <c r="F21" s="164" t="s">
        <v>1792</v>
      </c>
      <c r="G21" s="164">
        <v>1</v>
      </c>
      <c r="H21" s="164">
        <v>8</v>
      </c>
      <c r="I21" s="164">
        <v>1</v>
      </c>
      <c r="J21" s="164">
        <v>95</v>
      </c>
      <c r="K21" s="130">
        <f t="shared" si="0"/>
        <v>3395</v>
      </c>
      <c r="L21" s="164">
        <v>75</v>
      </c>
      <c r="M21" s="39">
        <f t="shared" si="1"/>
        <v>254625</v>
      </c>
      <c r="N21" s="164">
        <v>1</v>
      </c>
      <c r="O21" s="164"/>
      <c r="P21" s="164"/>
      <c r="Q21" s="164"/>
      <c r="R21" s="164"/>
      <c r="S21" s="164"/>
      <c r="T21" s="164"/>
      <c r="U21" s="39">
        <f t="shared" si="2"/>
        <v>0</v>
      </c>
      <c r="V21" s="164"/>
      <c r="W21" s="164">
        <f t="shared" si="3"/>
        <v>0</v>
      </c>
      <c r="X21" s="39">
        <f t="shared" si="4"/>
        <v>0</v>
      </c>
      <c r="Y21" s="39">
        <f t="shared" si="5"/>
        <v>254625</v>
      </c>
      <c r="Z21" s="164">
        <v>0</v>
      </c>
      <c r="AA21" s="164">
        <v>0</v>
      </c>
      <c r="AB21" s="164">
        <v>254625</v>
      </c>
      <c r="AC21" s="170">
        <v>0.01</v>
      </c>
    </row>
    <row r="22" spans="1:29" ht="18.75" x14ac:dyDescent="0.2">
      <c r="A22" s="39">
        <v>13</v>
      </c>
      <c r="B22" s="164" t="s">
        <v>14</v>
      </c>
      <c r="C22" s="164">
        <v>4851</v>
      </c>
      <c r="D22" s="164">
        <v>339</v>
      </c>
      <c r="E22" s="164">
        <v>61215</v>
      </c>
      <c r="F22" s="164" t="s">
        <v>1792</v>
      </c>
      <c r="G22" s="164">
        <v>1</v>
      </c>
      <c r="H22" s="164">
        <v>1</v>
      </c>
      <c r="I22" s="164">
        <v>1</v>
      </c>
      <c r="J22" s="164">
        <v>44</v>
      </c>
      <c r="K22" s="130">
        <f t="shared" si="0"/>
        <v>544</v>
      </c>
      <c r="L22" s="164">
        <v>75</v>
      </c>
      <c r="M22" s="39">
        <f t="shared" si="1"/>
        <v>40800</v>
      </c>
      <c r="N22" s="164">
        <v>1</v>
      </c>
      <c r="O22" s="164"/>
      <c r="P22" s="164"/>
      <c r="Q22" s="164"/>
      <c r="R22" s="164"/>
      <c r="S22" s="164"/>
      <c r="T22" s="164"/>
      <c r="U22" s="39">
        <f t="shared" si="2"/>
        <v>0</v>
      </c>
      <c r="V22" s="164"/>
      <c r="W22" s="164">
        <f t="shared" si="3"/>
        <v>0</v>
      </c>
      <c r="X22" s="39">
        <f t="shared" si="4"/>
        <v>0</v>
      </c>
      <c r="Y22" s="39">
        <f t="shared" si="5"/>
        <v>40800</v>
      </c>
      <c r="Z22" s="164">
        <v>0</v>
      </c>
      <c r="AA22" s="164">
        <v>50</v>
      </c>
      <c r="AB22" s="164">
        <v>0</v>
      </c>
      <c r="AC22" s="170">
        <f t="shared" si="6"/>
        <v>0</v>
      </c>
    </row>
    <row r="23" spans="1:29" ht="18.75" x14ac:dyDescent="0.2">
      <c r="A23" s="164">
        <v>14</v>
      </c>
      <c r="B23" s="164" t="s">
        <v>1675</v>
      </c>
      <c r="C23" s="164"/>
      <c r="D23" s="164">
        <v>17</v>
      </c>
      <c r="E23" s="164">
        <v>3323</v>
      </c>
      <c r="F23" s="164" t="s">
        <v>1792</v>
      </c>
      <c r="G23" s="164">
        <v>1</v>
      </c>
      <c r="H23" s="164">
        <v>8</v>
      </c>
      <c r="I23" s="164">
        <v>1</v>
      </c>
      <c r="J23" s="164">
        <v>96</v>
      </c>
      <c r="K23" s="130">
        <f t="shared" si="0"/>
        <v>3396</v>
      </c>
      <c r="L23" s="164">
        <v>75</v>
      </c>
      <c r="M23" s="39">
        <f t="shared" si="1"/>
        <v>254700</v>
      </c>
      <c r="N23" s="164">
        <v>1</v>
      </c>
      <c r="O23" s="164"/>
      <c r="P23" s="164"/>
      <c r="Q23" s="164"/>
      <c r="R23" s="164"/>
      <c r="S23" s="164"/>
      <c r="T23" s="164"/>
      <c r="U23" s="39">
        <f t="shared" si="2"/>
        <v>0</v>
      </c>
      <c r="V23" s="164"/>
      <c r="W23" s="164"/>
      <c r="X23" s="39">
        <f t="shared" si="4"/>
        <v>0</v>
      </c>
      <c r="Y23" s="39">
        <f t="shared" si="5"/>
        <v>254700</v>
      </c>
      <c r="Z23" s="164">
        <v>0</v>
      </c>
      <c r="AA23" s="164">
        <v>50</v>
      </c>
      <c r="AB23" s="164">
        <v>0</v>
      </c>
      <c r="AC23" s="170">
        <f t="shared" si="6"/>
        <v>0</v>
      </c>
    </row>
    <row r="24" spans="1:29" ht="18.75" x14ac:dyDescent="0.2">
      <c r="A24" s="39">
        <v>15</v>
      </c>
      <c r="B24" s="164"/>
      <c r="C24" s="164"/>
      <c r="D24" s="164"/>
      <c r="E24" s="164"/>
      <c r="F24" s="164" t="s">
        <v>1793</v>
      </c>
      <c r="G24" s="164">
        <v>2</v>
      </c>
      <c r="H24" s="164"/>
      <c r="I24" s="164"/>
      <c r="J24" s="164"/>
      <c r="K24" s="130">
        <f t="shared" si="0"/>
        <v>0</v>
      </c>
      <c r="L24" s="164"/>
      <c r="M24" s="39">
        <f t="shared" si="1"/>
        <v>0</v>
      </c>
      <c r="N24" s="164">
        <v>2</v>
      </c>
      <c r="O24" s="164" t="s">
        <v>27</v>
      </c>
      <c r="P24" s="164" t="s">
        <v>55</v>
      </c>
      <c r="Q24" s="164">
        <v>2</v>
      </c>
      <c r="R24" s="164">
        <v>21</v>
      </c>
      <c r="S24" s="164"/>
      <c r="T24" s="164">
        <v>6400</v>
      </c>
      <c r="U24" s="39">
        <f t="shared" si="2"/>
        <v>134400</v>
      </c>
      <c r="V24" s="164">
        <v>5</v>
      </c>
      <c r="W24" s="164">
        <f>U24*5%</f>
        <v>6720</v>
      </c>
      <c r="X24" s="39">
        <f t="shared" si="4"/>
        <v>127680</v>
      </c>
      <c r="Y24" s="39">
        <f t="shared" si="5"/>
        <v>127680</v>
      </c>
      <c r="Z24" s="164">
        <v>0</v>
      </c>
      <c r="AA24" s="164">
        <v>0</v>
      </c>
      <c r="AB24" s="164">
        <v>127680</v>
      </c>
      <c r="AC24" s="170">
        <v>0.02</v>
      </c>
    </row>
    <row r="25" spans="1:29" ht="18.75" x14ac:dyDescent="0.2">
      <c r="A25" s="164">
        <v>16</v>
      </c>
      <c r="B25" s="164" t="s">
        <v>14</v>
      </c>
      <c r="C25" s="164"/>
      <c r="D25" s="164">
        <v>86</v>
      </c>
      <c r="E25" s="164">
        <v>7123</v>
      </c>
      <c r="F25" s="164" t="s">
        <v>1794</v>
      </c>
      <c r="G25" s="164">
        <v>2</v>
      </c>
      <c r="H25" s="164">
        <v>1</v>
      </c>
      <c r="I25" s="164"/>
      <c r="J25" s="164">
        <v>38</v>
      </c>
      <c r="K25" s="130">
        <f t="shared" si="0"/>
        <v>438</v>
      </c>
      <c r="L25" s="164">
        <v>430</v>
      </c>
      <c r="M25" s="39">
        <f t="shared" si="1"/>
        <v>188340</v>
      </c>
      <c r="N25" s="164">
        <v>2</v>
      </c>
      <c r="O25" s="164" t="s">
        <v>27</v>
      </c>
      <c r="P25" s="164" t="s">
        <v>16</v>
      </c>
      <c r="Q25" s="164">
        <v>2</v>
      </c>
      <c r="R25" s="164">
        <v>99</v>
      </c>
      <c r="S25" s="164"/>
      <c r="T25" s="164">
        <v>6400</v>
      </c>
      <c r="U25" s="39">
        <f t="shared" si="2"/>
        <v>633600</v>
      </c>
      <c r="V25" s="164">
        <v>21</v>
      </c>
      <c r="W25" s="164">
        <f t="shared" si="3"/>
        <v>506880</v>
      </c>
      <c r="X25" s="39">
        <f t="shared" si="4"/>
        <v>126720</v>
      </c>
      <c r="Y25" s="39">
        <f t="shared" si="5"/>
        <v>315060</v>
      </c>
      <c r="Z25" s="164">
        <v>0</v>
      </c>
      <c r="AA25" s="164">
        <v>50</v>
      </c>
      <c r="AB25" s="164">
        <v>0</v>
      </c>
      <c r="AC25" s="170">
        <f t="shared" si="6"/>
        <v>0</v>
      </c>
    </row>
    <row r="26" spans="1:29" ht="18.75" x14ac:dyDescent="0.2">
      <c r="A26" s="39">
        <v>17</v>
      </c>
      <c r="B26" s="164" t="s">
        <v>1675</v>
      </c>
      <c r="C26" s="164"/>
      <c r="D26" s="164"/>
      <c r="E26" s="164"/>
      <c r="F26" s="164" t="s">
        <v>1794</v>
      </c>
      <c r="G26" s="164">
        <v>1</v>
      </c>
      <c r="H26" s="164">
        <v>30</v>
      </c>
      <c r="I26" s="164"/>
      <c r="J26" s="164"/>
      <c r="K26" s="130">
        <f t="shared" si="0"/>
        <v>12000</v>
      </c>
      <c r="L26" s="164">
        <v>75</v>
      </c>
      <c r="M26" s="39">
        <f t="shared" si="1"/>
        <v>900000</v>
      </c>
      <c r="N26" s="164">
        <v>1</v>
      </c>
      <c r="O26" s="164"/>
      <c r="P26" s="164"/>
      <c r="Q26" s="164"/>
      <c r="R26" s="164"/>
      <c r="S26" s="164"/>
      <c r="T26" s="164"/>
      <c r="U26" s="39">
        <f t="shared" si="2"/>
        <v>0</v>
      </c>
      <c r="V26" s="164"/>
      <c r="W26" s="164">
        <f t="shared" si="3"/>
        <v>0</v>
      </c>
      <c r="X26" s="39">
        <f t="shared" si="4"/>
        <v>0</v>
      </c>
      <c r="Y26" s="39">
        <f t="shared" si="5"/>
        <v>900000</v>
      </c>
      <c r="Z26" s="164">
        <v>0</v>
      </c>
      <c r="AA26" s="164">
        <v>0</v>
      </c>
      <c r="AB26" s="164">
        <v>900000</v>
      </c>
      <c r="AC26" s="170">
        <v>0.01</v>
      </c>
    </row>
    <row r="27" spans="1:29" ht="18.75" x14ac:dyDescent="0.2">
      <c r="A27" s="164">
        <v>18</v>
      </c>
      <c r="B27" s="164" t="s">
        <v>1675</v>
      </c>
      <c r="C27" s="164"/>
      <c r="D27" s="164">
        <v>99</v>
      </c>
      <c r="E27" s="164">
        <v>30977</v>
      </c>
      <c r="F27" s="164" t="s">
        <v>1794</v>
      </c>
      <c r="G27" s="164">
        <v>1</v>
      </c>
      <c r="H27" s="164">
        <v>26</v>
      </c>
      <c r="I27" s="164">
        <v>1</v>
      </c>
      <c r="J27" s="164">
        <v>77</v>
      </c>
      <c r="K27" s="130">
        <f t="shared" si="0"/>
        <v>10577</v>
      </c>
      <c r="L27" s="164">
        <v>75</v>
      </c>
      <c r="M27" s="39">
        <f t="shared" si="1"/>
        <v>793275</v>
      </c>
      <c r="N27" s="164">
        <v>1</v>
      </c>
      <c r="O27" s="164"/>
      <c r="P27" s="164"/>
      <c r="Q27" s="164"/>
      <c r="R27" s="164"/>
      <c r="S27" s="164"/>
      <c r="T27" s="164"/>
      <c r="U27" s="39">
        <f t="shared" si="2"/>
        <v>0</v>
      </c>
      <c r="V27" s="164"/>
      <c r="W27" s="164">
        <f t="shared" si="3"/>
        <v>0</v>
      </c>
      <c r="X27" s="39">
        <f t="shared" si="4"/>
        <v>0</v>
      </c>
      <c r="Y27" s="39">
        <f t="shared" si="5"/>
        <v>793275</v>
      </c>
      <c r="Z27" s="164">
        <v>0</v>
      </c>
      <c r="AA27" s="164">
        <v>0</v>
      </c>
      <c r="AB27" s="164">
        <v>793275</v>
      </c>
      <c r="AC27" s="170">
        <v>0.01</v>
      </c>
    </row>
    <row r="28" spans="1:29" ht="18.75" x14ac:dyDescent="0.2">
      <c r="A28" s="39">
        <v>19</v>
      </c>
      <c r="B28" s="164" t="s">
        <v>1795</v>
      </c>
      <c r="C28" s="164"/>
      <c r="D28" s="164"/>
      <c r="E28" s="164"/>
      <c r="F28" s="164" t="s">
        <v>1794</v>
      </c>
      <c r="G28" s="164">
        <v>1</v>
      </c>
      <c r="H28" s="164">
        <v>18</v>
      </c>
      <c r="I28" s="164"/>
      <c r="J28" s="164">
        <v>60</v>
      </c>
      <c r="K28" s="130">
        <f t="shared" si="0"/>
        <v>7260</v>
      </c>
      <c r="L28" s="164">
        <v>75</v>
      </c>
      <c r="M28" s="39">
        <f t="shared" si="1"/>
        <v>544500</v>
      </c>
      <c r="N28" s="164">
        <v>1</v>
      </c>
      <c r="O28" s="164"/>
      <c r="P28" s="164"/>
      <c r="Q28" s="164"/>
      <c r="R28" s="164"/>
      <c r="S28" s="164"/>
      <c r="T28" s="164"/>
      <c r="U28" s="39">
        <f t="shared" si="2"/>
        <v>0</v>
      </c>
      <c r="V28" s="164"/>
      <c r="W28" s="164">
        <f t="shared" si="3"/>
        <v>0</v>
      </c>
      <c r="X28" s="39">
        <f t="shared" si="4"/>
        <v>0</v>
      </c>
      <c r="Y28" s="39">
        <f t="shared" si="5"/>
        <v>544500</v>
      </c>
      <c r="Z28" s="164">
        <v>0</v>
      </c>
      <c r="AA28" s="164">
        <v>0</v>
      </c>
      <c r="AB28" s="164">
        <v>544500</v>
      </c>
      <c r="AC28" s="170">
        <v>0.01</v>
      </c>
    </row>
    <row r="29" spans="1:29" ht="18.75" x14ac:dyDescent="0.2">
      <c r="A29" s="164">
        <v>20</v>
      </c>
      <c r="B29" s="164" t="s">
        <v>14</v>
      </c>
      <c r="C29" s="164">
        <v>4225</v>
      </c>
      <c r="D29" s="164">
        <v>276</v>
      </c>
      <c r="E29" s="164">
        <v>39791</v>
      </c>
      <c r="F29" s="164" t="s">
        <v>1796</v>
      </c>
      <c r="G29" s="164">
        <v>2</v>
      </c>
      <c r="H29" s="164"/>
      <c r="I29" s="164">
        <v>2</v>
      </c>
      <c r="J29" s="164">
        <v>22</v>
      </c>
      <c r="K29" s="130">
        <f t="shared" si="0"/>
        <v>222</v>
      </c>
      <c r="L29" s="164">
        <v>430</v>
      </c>
      <c r="M29" s="39">
        <f t="shared" si="1"/>
        <v>95460</v>
      </c>
      <c r="N29" s="164">
        <v>2</v>
      </c>
      <c r="O29" s="164" t="s">
        <v>27</v>
      </c>
      <c r="P29" s="164" t="s">
        <v>16</v>
      </c>
      <c r="Q29" s="164">
        <v>2</v>
      </c>
      <c r="R29" s="164">
        <v>126</v>
      </c>
      <c r="S29" s="164"/>
      <c r="T29" s="164">
        <v>6400</v>
      </c>
      <c r="U29" s="39">
        <f t="shared" si="2"/>
        <v>806400</v>
      </c>
      <c r="V29" s="164">
        <v>21</v>
      </c>
      <c r="W29" s="164">
        <f t="shared" si="3"/>
        <v>645120</v>
      </c>
      <c r="X29" s="39">
        <f t="shared" si="4"/>
        <v>161280</v>
      </c>
      <c r="Y29" s="39">
        <f t="shared" si="5"/>
        <v>256740</v>
      </c>
      <c r="Z29" s="164">
        <v>0</v>
      </c>
      <c r="AA29" s="164">
        <v>50</v>
      </c>
      <c r="AB29" s="164">
        <v>0</v>
      </c>
      <c r="AC29" s="170">
        <f t="shared" si="6"/>
        <v>0</v>
      </c>
    </row>
    <row r="30" spans="1:29" ht="18.75" x14ac:dyDescent="0.2">
      <c r="A30" s="39">
        <v>21</v>
      </c>
      <c r="B30" s="164" t="s">
        <v>14</v>
      </c>
      <c r="C30" s="164">
        <v>653</v>
      </c>
      <c r="D30" s="164">
        <v>100</v>
      </c>
      <c r="E30" s="164">
        <v>7136</v>
      </c>
      <c r="F30" s="164" t="s">
        <v>1796</v>
      </c>
      <c r="G30" s="164">
        <v>1</v>
      </c>
      <c r="H30" s="164"/>
      <c r="I30" s="164"/>
      <c r="J30" s="164">
        <v>96</v>
      </c>
      <c r="K30" s="130">
        <f t="shared" si="0"/>
        <v>96</v>
      </c>
      <c r="L30" s="164">
        <v>450</v>
      </c>
      <c r="M30" s="39">
        <f t="shared" si="1"/>
        <v>43200</v>
      </c>
      <c r="N30" s="164">
        <v>1</v>
      </c>
      <c r="O30" s="164"/>
      <c r="P30" s="164"/>
      <c r="Q30" s="164"/>
      <c r="R30" s="164"/>
      <c r="S30" s="164"/>
      <c r="T30" s="164"/>
      <c r="U30" s="39">
        <f t="shared" si="2"/>
        <v>0</v>
      </c>
      <c r="V30" s="164"/>
      <c r="W30" s="164">
        <f t="shared" si="3"/>
        <v>0</v>
      </c>
      <c r="X30" s="39">
        <f t="shared" si="4"/>
        <v>0</v>
      </c>
      <c r="Y30" s="39">
        <f t="shared" si="5"/>
        <v>43200</v>
      </c>
      <c r="Z30" s="164">
        <v>0</v>
      </c>
      <c r="AA30" s="164">
        <v>50</v>
      </c>
      <c r="AB30" s="164">
        <v>0</v>
      </c>
      <c r="AC30" s="170">
        <f t="shared" si="6"/>
        <v>0</v>
      </c>
    </row>
    <row r="31" spans="1:29" ht="18.75" x14ac:dyDescent="0.2">
      <c r="A31" s="164">
        <v>22</v>
      </c>
      <c r="B31" s="164" t="s">
        <v>1675</v>
      </c>
      <c r="C31" s="164"/>
      <c r="D31" s="164">
        <v>55</v>
      </c>
      <c r="E31" s="164">
        <v>1981</v>
      </c>
      <c r="F31" s="164" t="s">
        <v>1796</v>
      </c>
      <c r="G31" s="164">
        <v>1</v>
      </c>
      <c r="H31" s="164">
        <v>5</v>
      </c>
      <c r="I31" s="164">
        <v>2</v>
      </c>
      <c r="J31" s="164">
        <v>46</v>
      </c>
      <c r="K31" s="130">
        <f t="shared" si="0"/>
        <v>2246</v>
      </c>
      <c r="L31" s="164">
        <v>75</v>
      </c>
      <c r="M31" s="39">
        <f t="shared" si="1"/>
        <v>168450</v>
      </c>
      <c r="N31" s="164">
        <v>1</v>
      </c>
      <c r="O31" s="164"/>
      <c r="P31" s="164"/>
      <c r="Q31" s="164"/>
      <c r="R31" s="164"/>
      <c r="S31" s="164"/>
      <c r="T31" s="164"/>
      <c r="U31" s="39">
        <f t="shared" si="2"/>
        <v>0</v>
      </c>
      <c r="V31" s="164"/>
      <c r="W31" s="164"/>
      <c r="X31" s="39">
        <f t="shared" si="4"/>
        <v>0</v>
      </c>
      <c r="Y31" s="39">
        <f t="shared" si="5"/>
        <v>168450</v>
      </c>
      <c r="Z31" s="164">
        <v>0</v>
      </c>
      <c r="AA31" s="164">
        <v>0</v>
      </c>
      <c r="AB31" s="164">
        <v>168450</v>
      </c>
      <c r="AC31" s="170">
        <v>0.01</v>
      </c>
    </row>
    <row r="32" spans="1:29" ht="18.75" x14ac:dyDescent="0.2">
      <c r="A32" s="39">
        <v>23</v>
      </c>
      <c r="B32" s="164" t="s">
        <v>1797</v>
      </c>
      <c r="C32" s="164"/>
      <c r="D32" s="164"/>
      <c r="E32" s="164"/>
      <c r="F32" s="171" t="s">
        <v>1798</v>
      </c>
      <c r="G32" s="164">
        <v>2</v>
      </c>
      <c r="H32" s="164"/>
      <c r="I32" s="164"/>
      <c r="J32" s="164"/>
      <c r="K32" s="130">
        <f t="shared" si="0"/>
        <v>0</v>
      </c>
      <c r="L32" s="164"/>
      <c r="M32" s="39">
        <f t="shared" si="1"/>
        <v>0</v>
      </c>
      <c r="N32" s="164">
        <v>2</v>
      </c>
      <c r="O32" s="164" t="s">
        <v>27</v>
      </c>
      <c r="P32" s="164" t="s">
        <v>16</v>
      </c>
      <c r="Q32" s="164">
        <v>2</v>
      </c>
      <c r="R32" s="164">
        <v>198</v>
      </c>
      <c r="S32" s="164"/>
      <c r="T32" s="164">
        <v>6400</v>
      </c>
      <c r="U32" s="39">
        <f t="shared" si="2"/>
        <v>1267200</v>
      </c>
      <c r="V32" s="164">
        <v>15</v>
      </c>
      <c r="W32" s="164">
        <f>U32*55%</f>
        <v>696960</v>
      </c>
      <c r="X32" s="39">
        <f t="shared" si="4"/>
        <v>570240</v>
      </c>
      <c r="Y32" s="39">
        <f t="shared" si="5"/>
        <v>570240</v>
      </c>
      <c r="Z32" s="164">
        <v>0</v>
      </c>
      <c r="AA32" s="164">
        <v>0</v>
      </c>
      <c r="AB32" s="164">
        <v>570240</v>
      </c>
      <c r="AC32" s="170">
        <v>0.01</v>
      </c>
    </row>
    <row r="33" spans="1:29" ht="18.75" x14ac:dyDescent="0.2">
      <c r="A33" s="164">
        <v>24</v>
      </c>
      <c r="B33" s="164" t="s">
        <v>14</v>
      </c>
      <c r="C33" s="164">
        <v>4220</v>
      </c>
      <c r="D33" s="164">
        <v>271</v>
      </c>
      <c r="E33" s="164">
        <v>39791</v>
      </c>
      <c r="F33" s="164" t="s">
        <v>1799</v>
      </c>
      <c r="G33" s="164">
        <v>2</v>
      </c>
      <c r="H33" s="164"/>
      <c r="I33" s="164">
        <v>2</v>
      </c>
      <c r="J33" s="164">
        <v>95</v>
      </c>
      <c r="K33" s="130">
        <f t="shared" si="0"/>
        <v>295</v>
      </c>
      <c r="L33" s="164">
        <v>450</v>
      </c>
      <c r="M33" s="39">
        <f t="shared" si="1"/>
        <v>132750</v>
      </c>
      <c r="N33" s="164">
        <v>2</v>
      </c>
      <c r="O33" s="164" t="s">
        <v>27</v>
      </c>
      <c r="P33" s="164" t="s">
        <v>16</v>
      </c>
      <c r="Q33" s="164">
        <v>2</v>
      </c>
      <c r="R33" s="164">
        <v>163</v>
      </c>
      <c r="S33" s="164"/>
      <c r="T33" s="164">
        <v>6400</v>
      </c>
      <c r="U33" s="39">
        <f t="shared" si="2"/>
        <v>1043200</v>
      </c>
      <c r="V33" s="164">
        <v>21</v>
      </c>
      <c r="W33" s="164">
        <f t="shared" si="3"/>
        <v>834560</v>
      </c>
      <c r="X33" s="39">
        <f t="shared" si="4"/>
        <v>208640</v>
      </c>
      <c r="Y33" s="39">
        <f t="shared" si="5"/>
        <v>341390</v>
      </c>
      <c r="Z33" s="164">
        <v>0</v>
      </c>
      <c r="AA33" s="164">
        <v>50</v>
      </c>
      <c r="AB33" s="164">
        <v>0</v>
      </c>
      <c r="AC33" s="170">
        <f t="shared" si="6"/>
        <v>0</v>
      </c>
    </row>
    <row r="34" spans="1:29" ht="18.75" x14ac:dyDescent="0.2">
      <c r="A34" s="39">
        <v>25</v>
      </c>
      <c r="B34" s="164" t="s">
        <v>14</v>
      </c>
      <c r="C34" s="164">
        <v>4224</v>
      </c>
      <c r="D34" s="164">
        <v>275</v>
      </c>
      <c r="E34" s="164">
        <v>39795</v>
      </c>
      <c r="F34" s="164" t="s">
        <v>1799</v>
      </c>
      <c r="G34" s="164">
        <v>1</v>
      </c>
      <c r="H34" s="164"/>
      <c r="I34" s="164">
        <v>1</v>
      </c>
      <c r="J34" s="164">
        <v>99</v>
      </c>
      <c r="K34" s="130">
        <f t="shared" si="0"/>
        <v>199</v>
      </c>
      <c r="L34" s="164">
        <v>430</v>
      </c>
      <c r="M34" s="39">
        <f t="shared" si="1"/>
        <v>85570</v>
      </c>
      <c r="N34" s="164">
        <v>1</v>
      </c>
      <c r="O34" s="164"/>
      <c r="P34" s="164"/>
      <c r="Q34" s="164"/>
      <c r="R34" s="164"/>
      <c r="S34" s="164"/>
      <c r="T34" s="164"/>
      <c r="U34" s="39">
        <f t="shared" si="2"/>
        <v>0</v>
      </c>
      <c r="V34" s="164"/>
      <c r="W34" s="164">
        <f t="shared" si="3"/>
        <v>0</v>
      </c>
      <c r="X34" s="39">
        <f t="shared" si="4"/>
        <v>0</v>
      </c>
      <c r="Y34" s="39">
        <f t="shared" si="5"/>
        <v>85570</v>
      </c>
      <c r="Z34" s="164">
        <v>0</v>
      </c>
      <c r="AA34" s="164">
        <v>50</v>
      </c>
      <c r="AB34" s="164">
        <v>0</v>
      </c>
      <c r="AC34" s="170">
        <f t="shared" si="6"/>
        <v>0</v>
      </c>
    </row>
    <row r="35" spans="1:29" ht="18.75" x14ac:dyDescent="0.2">
      <c r="A35" s="164">
        <v>26</v>
      </c>
      <c r="B35" s="164" t="s">
        <v>1675</v>
      </c>
      <c r="C35" s="164"/>
      <c r="D35" s="164">
        <v>65</v>
      </c>
      <c r="E35" s="164">
        <v>3305</v>
      </c>
      <c r="F35" s="164" t="s">
        <v>1799</v>
      </c>
      <c r="G35" s="164">
        <v>1</v>
      </c>
      <c r="H35" s="164">
        <v>10</v>
      </c>
      <c r="I35" s="164">
        <v>2</v>
      </c>
      <c r="J35" s="164">
        <v>82</v>
      </c>
      <c r="K35" s="130">
        <f t="shared" si="0"/>
        <v>4282</v>
      </c>
      <c r="L35" s="164">
        <v>130</v>
      </c>
      <c r="M35" s="39">
        <f t="shared" si="1"/>
        <v>556660</v>
      </c>
      <c r="N35" s="164">
        <v>1</v>
      </c>
      <c r="O35" s="164"/>
      <c r="P35" s="164"/>
      <c r="Q35" s="164"/>
      <c r="R35" s="164"/>
      <c r="S35" s="164"/>
      <c r="T35" s="164"/>
      <c r="U35" s="39">
        <f t="shared" si="2"/>
        <v>0</v>
      </c>
      <c r="V35" s="164"/>
      <c r="W35" s="164">
        <f t="shared" si="3"/>
        <v>0</v>
      </c>
      <c r="X35" s="39">
        <f t="shared" si="4"/>
        <v>0</v>
      </c>
      <c r="Y35" s="39">
        <f t="shared" si="5"/>
        <v>556660</v>
      </c>
      <c r="Z35" s="164">
        <v>0</v>
      </c>
      <c r="AA35" s="164">
        <v>0</v>
      </c>
      <c r="AB35" s="164">
        <v>556660</v>
      </c>
      <c r="AC35" s="170">
        <v>0.01</v>
      </c>
    </row>
    <row r="36" spans="1:29" ht="18.75" x14ac:dyDescent="0.2">
      <c r="A36" s="39">
        <v>27</v>
      </c>
      <c r="B36" s="164" t="s">
        <v>1675</v>
      </c>
      <c r="C36" s="164"/>
      <c r="D36" s="164">
        <v>64</v>
      </c>
      <c r="E36" s="164">
        <v>3304</v>
      </c>
      <c r="F36" s="164" t="s">
        <v>1799</v>
      </c>
      <c r="G36" s="164">
        <v>1</v>
      </c>
      <c r="H36" s="164">
        <v>9</v>
      </c>
      <c r="I36" s="164">
        <v>1</v>
      </c>
      <c r="J36" s="164">
        <v>38</v>
      </c>
      <c r="K36" s="130">
        <f t="shared" si="0"/>
        <v>3738</v>
      </c>
      <c r="L36" s="164">
        <v>130</v>
      </c>
      <c r="M36" s="39">
        <f t="shared" si="1"/>
        <v>485940</v>
      </c>
      <c r="N36" s="164">
        <v>1</v>
      </c>
      <c r="O36" s="164"/>
      <c r="P36" s="164"/>
      <c r="Q36" s="164"/>
      <c r="R36" s="164"/>
      <c r="S36" s="164"/>
      <c r="T36" s="164"/>
      <c r="U36" s="39">
        <f t="shared" si="2"/>
        <v>0</v>
      </c>
      <c r="V36" s="164"/>
      <c r="W36" s="164">
        <f t="shared" si="3"/>
        <v>0</v>
      </c>
      <c r="X36" s="39">
        <f t="shared" si="4"/>
        <v>0</v>
      </c>
      <c r="Y36" s="39">
        <f t="shared" si="5"/>
        <v>485940</v>
      </c>
      <c r="Z36" s="164">
        <v>0</v>
      </c>
      <c r="AA36" s="164">
        <v>0</v>
      </c>
      <c r="AB36" s="164">
        <v>485940</v>
      </c>
      <c r="AC36" s="170">
        <v>0.01</v>
      </c>
    </row>
    <row r="37" spans="1:29" ht="18.75" x14ac:dyDescent="0.2">
      <c r="A37" s="164">
        <v>28</v>
      </c>
      <c r="B37" s="164" t="s">
        <v>14</v>
      </c>
      <c r="C37" s="39">
        <v>5428</v>
      </c>
      <c r="D37" s="39">
        <v>318</v>
      </c>
      <c r="E37" s="39">
        <v>44551</v>
      </c>
      <c r="F37" s="39" t="s">
        <v>1800</v>
      </c>
      <c r="G37" s="39">
        <v>2</v>
      </c>
      <c r="H37" s="39"/>
      <c r="I37" s="39"/>
      <c r="J37" s="39">
        <v>84.5</v>
      </c>
      <c r="K37" s="130">
        <f t="shared" si="0"/>
        <v>84.5</v>
      </c>
      <c r="L37" s="39">
        <v>430</v>
      </c>
      <c r="M37" s="39">
        <f t="shared" si="1"/>
        <v>36335</v>
      </c>
      <c r="N37" s="39">
        <v>2</v>
      </c>
      <c r="O37" s="39" t="s">
        <v>27</v>
      </c>
      <c r="P37" s="39" t="s">
        <v>16</v>
      </c>
      <c r="Q37" s="39">
        <v>2</v>
      </c>
      <c r="R37" s="39">
        <v>141</v>
      </c>
      <c r="S37" s="39"/>
      <c r="T37" s="39">
        <v>6400</v>
      </c>
      <c r="U37" s="39">
        <f t="shared" si="2"/>
        <v>902400</v>
      </c>
      <c r="V37" s="39">
        <v>21</v>
      </c>
      <c r="W37" s="164">
        <f t="shared" si="3"/>
        <v>721920</v>
      </c>
      <c r="X37" s="39">
        <f t="shared" si="4"/>
        <v>180480</v>
      </c>
      <c r="Y37" s="39">
        <f t="shared" si="5"/>
        <v>216815</v>
      </c>
      <c r="Z37" s="39">
        <v>0</v>
      </c>
      <c r="AA37" s="39">
        <v>50</v>
      </c>
      <c r="AB37" s="39">
        <v>0</v>
      </c>
      <c r="AC37" s="170">
        <f t="shared" si="6"/>
        <v>0</v>
      </c>
    </row>
    <row r="38" spans="1:29" ht="18.75" x14ac:dyDescent="0.2">
      <c r="A38" s="39">
        <v>29</v>
      </c>
      <c r="B38" s="164" t="s">
        <v>14</v>
      </c>
      <c r="C38" s="39">
        <v>5852</v>
      </c>
      <c r="D38" s="39">
        <v>340</v>
      </c>
      <c r="E38" s="39">
        <v>61216</v>
      </c>
      <c r="F38" s="39" t="s">
        <v>1800</v>
      </c>
      <c r="G38" s="39">
        <v>1</v>
      </c>
      <c r="H38" s="39">
        <v>1</v>
      </c>
      <c r="I38" s="39">
        <v>1</v>
      </c>
      <c r="J38" s="39">
        <v>44</v>
      </c>
      <c r="K38" s="130">
        <f t="shared" si="0"/>
        <v>544</v>
      </c>
      <c r="L38" s="39">
        <v>75</v>
      </c>
      <c r="M38" s="39">
        <f t="shared" si="1"/>
        <v>40800</v>
      </c>
      <c r="N38" s="39">
        <v>1</v>
      </c>
      <c r="O38" s="39"/>
      <c r="P38" s="39"/>
      <c r="Q38" s="39"/>
      <c r="R38" s="39"/>
      <c r="S38" s="39"/>
      <c r="T38" s="39"/>
      <c r="U38" s="39">
        <f t="shared" si="2"/>
        <v>0</v>
      </c>
      <c r="V38" s="39"/>
      <c r="W38" s="164">
        <f t="shared" si="3"/>
        <v>0</v>
      </c>
      <c r="X38" s="39">
        <f t="shared" si="4"/>
        <v>0</v>
      </c>
      <c r="Y38" s="39">
        <f t="shared" si="5"/>
        <v>40800</v>
      </c>
      <c r="Z38" s="39">
        <v>0</v>
      </c>
      <c r="AA38" s="39">
        <v>50</v>
      </c>
      <c r="AB38" s="39">
        <v>0</v>
      </c>
      <c r="AC38" s="170">
        <f t="shared" si="6"/>
        <v>0</v>
      </c>
    </row>
    <row r="39" spans="1:29" ht="18.75" x14ac:dyDescent="0.2">
      <c r="A39" s="164">
        <v>30</v>
      </c>
      <c r="B39" s="164" t="s">
        <v>14</v>
      </c>
      <c r="C39" s="39">
        <v>4338</v>
      </c>
      <c r="D39" s="39">
        <v>102</v>
      </c>
      <c r="E39" s="39">
        <v>43004</v>
      </c>
      <c r="F39" s="39" t="s">
        <v>1800</v>
      </c>
      <c r="G39" s="39">
        <v>1</v>
      </c>
      <c r="H39" s="39">
        <v>12</v>
      </c>
      <c r="I39" s="39"/>
      <c r="J39" s="39">
        <v>81</v>
      </c>
      <c r="K39" s="130">
        <f t="shared" si="0"/>
        <v>4881</v>
      </c>
      <c r="L39" s="39">
        <v>75</v>
      </c>
      <c r="M39" s="39">
        <f t="shared" si="1"/>
        <v>366075</v>
      </c>
      <c r="N39" s="39">
        <v>1</v>
      </c>
      <c r="O39" s="39"/>
      <c r="P39" s="39"/>
      <c r="Q39" s="39"/>
      <c r="R39" s="39"/>
      <c r="S39" s="39"/>
      <c r="T39" s="39"/>
      <c r="U39" s="39">
        <f t="shared" si="2"/>
        <v>0</v>
      </c>
      <c r="V39" s="39"/>
      <c r="W39" s="164">
        <f t="shared" si="3"/>
        <v>0</v>
      </c>
      <c r="X39" s="39">
        <f t="shared" si="4"/>
        <v>0</v>
      </c>
      <c r="Y39" s="39">
        <f t="shared" si="5"/>
        <v>366075</v>
      </c>
      <c r="Z39" s="39">
        <v>0</v>
      </c>
      <c r="AA39" s="39">
        <v>50</v>
      </c>
      <c r="AB39" s="39">
        <v>0</v>
      </c>
      <c r="AC39" s="170">
        <f t="shared" si="6"/>
        <v>0</v>
      </c>
    </row>
    <row r="40" spans="1:29" ht="18.75" x14ac:dyDescent="0.2">
      <c r="A40" s="39">
        <v>31</v>
      </c>
      <c r="B40" s="164" t="s">
        <v>1675</v>
      </c>
      <c r="C40" s="39"/>
      <c r="D40" s="39">
        <v>18</v>
      </c>
      <c r="E40" s="39">
        <v>3324</v>
      </c>
      <c r="F40" s="39" t="s">
        <v>1800</v>
      </c>
      <c r="G40" s="39">
        <v>1</v>
      </c>
      <c r="H40" s="39">
        <v>8</v>
      </c>
      <c r="I40" s="39">
        <v>1</v>
      </c>
      <c r="J40" s="39">
        <v>96</v>
      </c>
      <c r="K40" s="130">
        <f t="shared" si="0"/>
        <v>3396</v>
      </c>
      <c r="L40" s="39">
        <v>75</v>
      </c>
      <c r="M40" s="39">
        <f t="shared" si="1"/>
        <v>254700</v>
      </c>
      <c r="N40" s="39">
        <v>1</v>
      </c>
      <c r="O40" s="39"/>
      <c r="P40" s="39"/>
      <c r="Q40" s="39"/>
      <c r="R40" s="39"/>
      <c r="S40" s="39"/>
      <c r="T40" s="39"/>
      <c r="U40" s="39">
        <f t="shared" si="2"/>
        <v>0</v>
      </c>
      <c r="V40" s="39"/>
      <c r="W40" s="164"/>
      <c r="X40" s="39">
        <f t="shared" si="4"/>
        <v>0</v>
      </c>
      <c r="Y40" s="39">
        <f t="shared" si="5"/>
        <v>254700</v>
      </c>
      <c r="Z40" s="39">
        <v>0</v>
      </c>
      <c r="AA40" s="39">
        <v>0</v>
      </c>
      <c r="AB40" s="39">
        <v>254700</v>
      </c>
      <c r="AC40" s="170">
        <v>0.01</v>
      </c>
    </row>
    <row r="41" spans="1:29" ht="18.75" x14ac:dyDescent="0.2">
      <c r="A41" s="164">
        <v>32</v>
      </c>
      <c r="B41" s="164" t="s">
        <v>14</v>
      </c>
      <c r="C41" s="39">
        <v>615</v>
      </c>
      <c r="D41" s="39">
        <v>70</v>
      </c>
      <c r="E41" s="39">
        <v>7108</v>
      </c>
      <c r="F41" s="39" t="s">
        <v>1801</v>
      </c>
      <c r="G41" s="39">
        <v>2</v>
      </c>
      <c r="H41" s="39"/>
      <c r="I41" s="39">
        <v>1</v>
      </c>
      <c r="J41" s="39">
        <v>94</v>
      </c>
      <c r="K41" s="130">
        <f t="shared" si="0"/>
        <v>194</v>
      </c>
      <c r="L41" s="39">
        <v>430</v>
      </c>
      <c r="M41" s="39">
        <f t="shared" si="1"/>
        <v>83420</v>
      </c>
      <c r="N41" s="39">
        <v>1</v>
      </c>
      <c r="O41" s="39" t="s">
        <v>27</v>
      </c>
      <c r="P41" s="39" t="s">
        <v>16</v>
      </c>
      <c r="Q41" s="39">
        <v>2</v>
      </c>
      <c r="R41" s="39">
        <v>171.25</v>
      </c>
      <c r="S41" s="39"/>
      <c r="T41" s="39">
        <v>6400</v>
      </c>
      <c r="U41" s="39">
        <f t="shared" si="2"/>
        <v>1096000</v>
      </c>
      <c r="V41" s="39">
        <v>10</v>
      </c>
      <c r="W41" s="164">
        <f>U41*30%</f>
        <v>328800</v>
      </c>
      <c r="X41" s="39">
        <f t="shared" si="4"/>
        <v>767200</v>
      </c>
      <c r="Y41" s="39">
        <f t="shared" si="5"/>
        <v>850620</v>
      </c>
      <c r="Z41" s="39">
        <v>0</v>
      </c>
      <c r="AA41" s="39">
        <v>50</v>
      </c>
      <c r="AB41" s="39">
        <v>0</v>
      </c>
      <c r="AC41" s="170">
        <f t="shared" si="6"/>
        <v>0</v>
      </c>
    </row>
    <row r="42" spans="1:29" ht="18.75" x14ac:dyDescent="0.2">
      <c r="A42" s="39">
        <v>33</v>
      </c>
      <c r="B42" s="164" t="s">
        <v>1802</v>
      </c>
      <c r="C42" s="39"/>
      <c r="D42" s="39"/>
      <c r="E42" s="39"/>
      <c r="F42" s="39" t="s">
        <v>1803</v>
      </c>
      <c r="G42" s="39">
        <v>2</v>
      </c>
      <c r="H42" s="39"/>
      <c r="I42" s="39"/>
      <c r="J42" s="39"/>
      <c r="K42" s="130">
        <f t="shared" si="0"/>
        <v>0</v>
      </c>
      <c r="L42" s="39"/>
      <c r="M42" s="39">
        <f t="shared" si="1"/>
        <v>0</v>
      </c>
      <c r="N42" s="39">
        <v>2</v>
      </c>
      <c r="O42" s="39" t="s">
        <v>27</v>
      </c>
      <c r="P42" s="39" t="s">
        <v>55</v>
      </c>
      <c r="Q42" s="39">
        <v>2</v>
      </c>
      <c r="R42" s="39">
        <v>106</v>
      </c>
      <c r="S42" s="39"/>
      <c r="T42" s="39">
        <v>6400</v>
      </c>
      <c r="U42" s="39">
        <f t="shared" si="2"/>
        <v>678400</v>
      </c>
      <c r="V42" s="39">
        <v>15</v>
      </c>
      <c r="W42" s="164">
        <f>U42*20%</f>
        <v>135680</v>
      </c>
      <c r="X42" s="39">
        <f t="shared" si="4"/>
        <v>542720</v>
      </c>
      <c r="Y42" s="39">
        <f t="shared" si="5"/>
        <v>542720</v>
      </c>
      <c r="Z42" s="39">
        <v>0</v>
      </c>
      <c r="AA42" s="39">
        <v>0</v>
      </c>
      <c r="AB42" s="39">
        <v>542720</v>
      </c>
      <c r="AC42" s="170">
        <v>0.02</v>
      </c>
    </row>
    <row r="43" spans="1:29" ht="18.75" x14ac:dyDescent="0.2">
      <c r="A43" s="164">
        <v>34</v>
      </c>
      <c r="B43" s="164" t="s">
        <v>14</v>
      </c>
      <c r="C43" s="39">
        <v>590</v>
      </c>
      <c r="D43" s="39">
        <v>71</v>
      </c>
      <c r="E43" s="39">
        <v>7082</v>
      </c>
      <c r="F43" s="39" t="s">
        <v>1804</v>
      </c>
      <c r="G43" s="39">
        <v>2</v>
      </c>
      <c r="H43" s="39"/>
      <c r="I43" s="39">
        <v>2</v>
      </c>
      <c r="J43" s="39">
        <v>41</v>
      </c>
      <c r="K43" s="130">
        <f t="shared" si="0"/>
        <v>241</v>
      </c>
      <c r="L43" s="39">
        <v>450</v>
      </c>
      <c r="M43" s="39">
        <f t="shared" si="1"/>
        <v>108450</v>
      </c>
      <c r="N43" s="39">
        <v>2</v>
      </c>
      <c r="O43" s="39" t="s">
        <v>27</v>
      </c>
      <c r="P43" s="39" t="s">
        <v>16</v>
      </c>
      <c r="Q43" s="39">
        <v>2</v>
      </c>
      <c r="R43" s="39">
        <v>263.25</v>
      </c>
      <c r="S43" s="39"/>
      <c r="T43" s="39">
        <v>6400</v>
      </c>
      <c r="U43" s="39">
        <f t="shared" si="2"/>
        <v>1684800</v>
      </c>
      <c r="V43" s="39">
        <v>21</v>
      </c>
      <c r="W43" s="164">
        <f t="shared" si="3"/>
        <v>1347840</v>
      </c>
      <c r="X43" s="39">
        <f t="shared" si="4"/>
        <v>336960</v>
      </c>
      <c r="Y43" s="39">
        <f t="shared" si="5"/>
        <v>445410</v>
      </c>
      <c r="Z43" s="39">
        <v>0</v>
      </c>
      <c r="AA43" s="39">
        <v>50</v>
      </c>
      <c r="AB43" s="39">
        <v>0</v>
      </c>
      <c r="AC43" s="170">
        <f t="shared" si="6"/>
        <v>0</v>
      </c>
    </row>
    <row r="44" spans="1:29" ht="18.75" x14ac:dyDescent="0.2">
      <c r="A44" s="39">
        <v>35</v>
      </c>
      <c r="B44" s="164" t="s">
        <v>14</v>
      </c>
      <c r="C44" s="39">
        <v>2083</v>
      </c>
      <c r="D44" s="39">
        <v>191</v>
      </c>
      <c r="E44" s="39">
        <v>14939</v>
      </c>
      <c r="F44" s="39" t="s">
        <v>1804</v>
      </c>
      <c r="G44" s="39">
        <v>1</v>
      </c>
      <c r="H44" s="39">
        <v>8</v>
      </c>
      <c r="I44" s="39">
        <v>2</v>
      </c>
      <c r="J44" s="39">
        <v>65</v>
      </c>
      <c r="K44" s="130">
        <f t="shared" si="0"/>
        <v>3465</v>
      </c>
      <c r="L44" s="39">
        <v>130</v>
      </c>
      <c r="M44" s="39">
        <f t="shared" si="1"/>
        <v>450450</v>
      </c>
      <c r="N44" s="39">
        <v>1</v>
      </c>
      <c r="O44" s="39"/>
      <c r="P44" s="39"/>
      <c r="Q44" s="39"/>
      <c r="R44" s="39"/>
      <c r="S44" s="39"/>
      <c r="T44" s="39"/>
      <c r="U44" s="39">
        <f t="shared" si="2"/>
        <v>0</v>
      </c>
      <c r="V44" s="39"/>
      <c r="W44" s="164">
        <f t="shared" si="3"/>
        <v>0</v>
      </c>
      <c r="X44" s="39">
        <f t="shared" si="4"/>
        <v>0</v>
      </c>
      <c r="Y44" s="39">
        <f t="shared" si="5"/>
        <v>450450</v>
      </c>
      <c r="Z44" s="39">
        <v>0</v>
      </c>
      <c r="AA44" s="39">
        <v>50</v>
      </c>
      <c r="AB44" s="39">
        <v>0</v>
      </c>
      <c r="AC44" s="170">
        <f t="shared" si="6"/>
        <v>0</v>
      </c>
    </row>
    <row r="45" spans="1:29" ht="18.75" x14ac:dyDescent="0.2">
      <c r="A45" s="164">
        <v>36</v>
      </c>
      <c r="B45" s="164" t="s">
        <v>14</v>
      </c>
      <c r="C45" s="39">
        <v>2836</v>
      </c>
      <c r="D45" s="39">
        <v>390</v>
      </c>
      <c r="E45" s="39">
        <v>16901</v>
      </c>
      <c r="F45" s="39" t="s">
        <v>1804</v>
      </c>
      <c r="G45" s="39">
        <v>1</v>
      </c>
      <c r="H45" s="39">
        <v>7</v>
      </c>
      <c r="I45" s="39">
        <v>3</v>
      </c>
      <c r="J45" s="39">
        <v>15</v>
      </c>
      <c r="K45" s="130">
        <f t="shared" si="0"/>
        <v>3115</v>
      </c>
      <c r="L45" s="39">
        <v>130</v>
      </c>
      <c r="M45" s="39">
        <f t="shared" si="1"/>
        <v>404950</v>
      </c>
      <c r="N45" s="39">
        <v>1</v>
      </c>
      <c r="O45" s="39"/>
      <c r="P45" s="39"/>
      <c r="Q45" s="39"/>
      <c r="R45" s="39"/>
      <c r="S45" s="39"/>
      <c r="T45" s="39"/>
      <c r="U45" s="39">
        <f t="shared" si="2"/>
        <v>0</v>
      </c>
      <c r="V45" s="39"/>
      <c r="W45" s="164">
        <f t="shared" si="3"/>
        <v>0</v>
      </c>
      <c r="X45" s="39">
        <f t="shared" si="4"/>
        <v>0</v>
      </c>
      <c r="Y45" s="39">
        <f t="shared" si="5"/>
        <v>404950</v>
      </c>
      <c r="Z45" s="39">
        <v>0</v>
      </c>
      <c r="AA45" s="39">
        <v>50</v>
      </c>
      <c r="AB45" s="39">
        <v>0</v>
      </c>
      <c r="AC45" s="170">
        <f t="shared" si="6"/>
        <v>0</v>
      </c>
    </row>
    <row r="46" spans="1:29" ht="18.75" x14ac:dyDescent="0.2">
      <c r="A46" s="39">
        <v>37</v>
      </c>
      <c r="B46" s="164" t="s">
        <v>14</v>
      </c>
      <c r="C46" s="39">
        <v>2937</v>
      </c>
      <c r="D46" s="39">
        <v>49</v>
      </c>
      <c r="E46" s="39">
        <v>17005</v>
      </c>
      <c r="F46" s="39" t="s">
        <v>1804</v>
      </c>
      <c r="G46" s="39">
        <v>1</v>
      </c>
      <c r="H46" s="39">
        <v>5</v>
      </c>
      <c r="I46" s="39">
        <v>2</v>
      </c>
      <c r="J46" s="39">
        <v>92</v>
      </c>
      <c r="K46" s="130">
        <f t="shared" si="0"/>
        <v>2292</v>
      </c>
      <c r="L46" s="39">
        <v>75</v>
      </c>
      <c r="M46" s="39">
        <f t="shared" si="1"/>
        <v>171900</v>
      </c>
      <c r="N46" s="39">
        <v>1</v>
      </c>
      <c r="O46" s="39"/>
      <c r="P46" s="39"/>
      <c r="Q46" s="39"/>
      <c r="R46" s="39"/>
      <c r="S46" s="39"/>
      <c r="T46" s="39"/>
      <c r="U46" s="39">
        <f t="shared" si="2"/>
        <v>0</v>
      </c>
      <c r="V46" s="39"/>
      <c r="W46" s="164">
        <f t="shared" si="3"/>
        <v>0</v>
      </c>
      <c r="X46" s="39">
        <f t="shared" si="4"/>
        <v>0</v>
      </c>
      <c r="Y46" s="39">
        <f t="shared" si="5"/>
        <v>171900</v>
      </c>
      <c r="Z46" s="39">
        <v>0</v>
      </c>
      <c r="AA46" s="39">
        <v>50</v>
      </c>
      <c r="AB46" s="39">
        <v>0</v>
      </c>
      <c r="AC46" s="170">
        <f t="shared" si="6"/>
        <v>0</v>
      </c>
    </row>
    <row r="47" spans="1:29" ht="18.75" x14ac:dyDescent="0.2">
      <c r="A47" s="164">
        <v>38</v>
      </c>
      <c r="B47" s="164" t="s">
        <v>14</v>
      </c>
      <c r="C47" s="39"/>
      <c r="D47" s="39"/>
      <c r="E47" s="39"/>
      <c r="F47" s="39" t="s">
        <v>1804</v>
      </c>
      <c r="G47" s="39">
        <v>1</v>
      </c>
      <c r="H47" s="39"/>
      <c r="I47" s="39">
        <v>1</v>
      </c>
      <c r="J47" s="39"/>
      <c r="K47" s="130">
        <f t="shared" si="0"/>
        <v>100</v>
      </c>
      <c r="L47" s="39">
        <v>75</v>
      </c>
      <c r="M47" s="39">
        <f t="shared" si="1"/>
        <v>7500</v>
      </c>
      <c r="N47" s="39">
        <v>1</v>
      </c>
      <c r="O47" s="39"/>
      <c r="P47" s="39"/>
      <c r="Q47" s="39"/>
      <c r="R47" s="39"/>
      <c r="S47" s="39"/>
      <c r="T47" s="39"/>
      <c r="U47" s="39">
        <f t="shared" si="2"/>
        <v>0</v>
      </c>
      <c r="V47" s="39"/>
      <c r="W47" s="164">
        <f t="shared" si="3"/>
        <v>0</v>
      </c>
      <c r="X47" s="39">
        <f t="shared" si="4"/>
        <v>0</v>
      </c>
      <c r="Y47" s="39">
        <f t="shared" si="5"/>
        <v>7500</v>
      </c>
      <c r="Z47" s="39">
        <v>0</v>
      </c>
      <c r="AA47" s="39">
        <v>50</v>
      </c>
      <c r="AB47" s="39">
        <v>0</v>
      </c>
      <c r="AC47" s="170">
        <f t="shared" si="6"/>
        <v>0</v>
      </c>
    </row>
    <row r="48" spans="1:29" ht="18.75" x14ac:dyDescent="0.2">
      <c r="A48" s="39">
        <v>39</v>
      </c>
      <c r="B48" s="164" t="s">
        <v>14</v>
      </c>
      <c r="C48" s="39"/>
      <c r="D48" s="39">
        <v>45</v>
      </c>
      <c r="E48" s="39">
        <v>7090</v>
      </c>
      <c r="F48" s="39" t="s">
        <v>1805</v>
      </c>
      <c r="G48" s="39">
        <v>2</v>
      </c>
      <c r="H48" s="39"/>
      <c r="I48" s="39">
        <v>1</v>
      </c>
      <c r="J48" s="39">
        <v>88</v>
      </c>
      <c r="K48" s="130">
        <f t="shared" si="0"/>
        <v>188</v>
      </c>
      <c r="L48" s="39">
        <v>430</v>
      </c>
      <c r="M48" s="39">
        <f t="shared" si="1"/>
        <v>80840</v>
      </c>
      <c r="N48" s="39">
        <v>2</v>
      </c>
      <c r="O48" s="39" t="s">
        <v>27</v>
      </c>
      <c r="P48" s="39" t="s">
        <v>16</v>
      </c>
      <c r="Q48" s="39">
        <v>2</v>
      </c>
      <c r="R48" s="39">
        <v>205</v>
      </c>
      <c r="S48" s="39"/>
      <c r="T48" s="39">
        <v>6400</v>
      </c>
      <c r="U48" s="39">
        <f t="shared" si="2"/>
        <v>1312000</v>
      </c>
      <c r="V48" s="39">
        <v>21</v>
      </c>
      <c r="W48" s="164">
        <f t="shared" si="3"/>
        <v>1049600</v>
      </c>
      <c r="X48" s="39">
        <f t="shared" si="4"/>
        <v>262400</v>
      </c>
      <c r="Y48" s="39">
        <f t="shared" si="5"/>
        <v>343240</v>
      </c>
      <c r="Z48" s="39">
        <v>0</v>
      </c>
      <c r="AA48" s="39">
        <v>50</v>
      </c>
      <c r="AB48" s="39">
        <v>0</v>
      </c>
      <c r="AC48" s="170">
        <f t="shared" si="6"/>
        <v>0</v>
      </c>
    </row>
    <row r="49" spans="1:29" ht="18.75" x14ac:dyDescent="0.2">
      <c r="A49" s="164">
        <v>40</v>
      </c>
      <c r="B49" s="164" t="s">
        <v>14</v>
      </c>
      <c r="C49" s="39">
        <v>2441</v>
      </c>
      <c r="D49" s="39">
        <v>28</v>
      </c>
      <c r="E49" s="39">
        <v>16290</v>
      </c>
      <c r="F49" s="39" t="s">
        <v>1805</v>
      </c>
      <c r="G49" s="39">
        <v>1</v>
      </c>
      <c r="H49" s="39">
        <v>8</v>
      </c>
      <c r="I49" s="39">
        <v>1</v>
      </c>
      <c r="J49" s="39">
        <v>73</v>
      </c>
      <c r="K49" s="130">
        <f t="shared" si="0"/>
        <v>3373</v>
      </c>
      <c r="L49" s="39">
        <v>75</v>
      </c>
      <c r="M49" s="39">
        <f t="shared" si="1"/>
        <v>252975</v>
      </c>
      <c r="N49" s="39">
        <v>1</v>
      </c>
      <c r="O49" s="39"/>
      <c r="P49" s="39"/>
      <c r="Q49" s="39"/>
      <c r="R49" s="39"/>
      <c r="S49" s="39"/>
      <c r="T49" s="39"/>
      <c r="U49" s="39">
        <f t="shared" si="2"/>
        <v>0</v>
      </c>
      <c r="V49" s="39"/>
      <c r="W49" s="164">
        <f t="shared" si="3"/>
        <v>0</v>
      </c>
      <c r="X49" s="39">
        <f t="shared" si="4"/>
        <v>0</v>
      </c>
      <c r="Y49" s="39">
        <f t="shared" si="5"/>
        <v>252975</v>
      </c>
      <c r="Z49" s="39">
        <v>0</v>
      </c>
      <c r="AA49" s="39">
        <v>50</v>
      </c>
      <c r="AB49" s="39">
        <v>0</v>
      </c>
      <c r="AC49" s="170">
        <f t="shared" si="6"/>
        <v>0</v>
      </c>
    </row>
    <row r="50" spans="1:29" ht="18.75" x14ac:dyDescent="0.2">
      <c r="A50" s="39">
        <v>41</v>
      </c>
      <c r="B50" s="164" t="s">
        <v>14</v>
      </c>
      <c r="C50" s="39">
        <v>2394</v>
      </c>
      <c r="D50" s="39">
        <v>27</v>
      </c>
      <c r="E50" s="39">
        <v>16142</v>
      </c>
      <c r="F50" s="39" t="s">
        <v>1805</v>
      </c>
      <c r="G50" s="39">
        <v>1</v>
      </c>
      <c r="H50" s="39">
        <v>7</v>
      </c>
      <c r="I50" s="39">
        <v>1</v>
      </c>
      <c r="J50" s="39">
        <v>60</v>
      </c>
      <c r="K50" s="130">
        <f t="shared" si="0"/>
        <v>2960</v>
      </c>
      <c r="L50" s="39">
        <v>75</v>
      </c>
      <c r="M50" s="39">
        <f t="shared" si="1"/>
        <v>222000</v>
      </c>
      <c r="N50" s="39">
        <v>1</v>
      </c>
      <c r="O50" s="39"/>
      <c r="P50" s="39"/>
      <c r="Q50" s="39"/>
      <c r="R50" s="39"/>
      <c r="S50" s="39"/>
      <c r="T50" s="39"/>
      <c r="U50" s="39">
        <f t="shared" si="2"/>
        <v>0</v>
      </c>
      <c r="V50" s="39"/>
      <c r="W50" s="164">
        <f t="shared" si="3"/>
        <v>0</v>
      </c>
      <c r="X50" s="39">
        <f t="shared" si="4"/>
        <v>0</v>
      </c>
      <c r="Y50" s="39">
        <f t="shared" si="5"/>
        <v>222000</v>
      </c>
      <c r="Z50" s="39">
        <v>0</v>
      </c>
      <c r="AA50" s="39">
        <v>50</v>
      </c>
      <c r="AB50" s="39">
        <v>0</v>
      </c>
      <c r="AC50" s="170">
        <f t="shared" si="6"/>
        <v>0</v>
      </c>
    </row>
    <row r="51" spans="1:29" ht="18.75" x14ac:dyDescent="0.2">
      <c r="A51" s="164">
        <v>42</v>
      </c>
      <c r="B51" s="164" t="s">
        <v>126</v>
      </c>
      <c r="C51" s="39"/>
      <c r="D51" s="39"/>
      <c r="E51" s="39"/>
      <c r="F51" s="39" t="s">
        <v>1805</v>
      </c>
      <c r="G51" s="39">
        <v>1</v>
      </c>
      <c r="H51" s="39">
        <v>6</v>
      </c>
      <c r="I51" s="39"/>
      <c r="J51" s="39"/>
      <c r="K51" s="130">
        <f t="shared" si="0"/>
        <v>2400</v>
      </c>
      <c r="L51" s="39">
        <v>75</v>
      </c>
      <c r="M51" s="39">
        <f t="shared" si="1"/>
        <v>180000</v>
      </c>
      <c r="N51" s="39">
        <v>1</v>
      </c>
      <c r="O51" s="39"/>
      <c r="P51" s="39"/>
      <c r="Q51" s="39"/>
      <c r="R51" s="39"/>
      <c r="S51" s="39"/>
      <c r="T51" s="39"/>
      <c r="U51" s="39">
        <f t="shared" si="2"/>
        <v>0</v>
      </c>
      <c r="V51" s="39"/>
      <c r="W51" s="164"/>
      <c r="X51" s="39">
        <f t="shared" si="4"/>
        <v>0</v>
      </c>
      <c r="Y51" s="39">
        <f t="shared" si="5"/>
        <v>180000</v>
      </c>
      <c r="Z51" s="39">
        <v>0</v>
      </c>
      <c r="AA51" s="39">
        <v>0</v>
      </c>
      <c r="AB51" s="39">
        <v>180000</v>
      </c>
      <c r="AC51" s="170">
        <v>0.01</v>
      </c>
    </row>
    <row r="52" spans="1:29" ht="18.75" x14ac:dyDescent="0.2">
      <c r="A52" s="39">
        <v>43</v>
      </c>
      <c r="B52" s="164"/>
      <c r="C52" s="39"/>
      <c r="D52" s="39"/>
      <c r="E52" s="39"/>
      <c r="F52" s="39" t="s">
        <v>1806</v>
      </c>
      <c r="G52" s="39">
        <v>2</v>
      </c>
      <c r="H52" s="39"/>
      <c r="I52" s="39"/>
      <c r="J52" s="39"/>
      <c r="K52" s="130">
        <f t="shared" si="0"/>
        <v>0</v>
      </c>
      <c r="L52" s="39"/>
      <c r="M52" s="39">
        <f t="shared" si="1"/>
        <v>0</v>
      </c>
      <c r="N52" s="39">
        <v>2</v>
      </c>
      <c r="O52" s="39" t="s">
        <v>27</v>
      </c>
      <c r="P52" s="39" t="s">
        <v>16</v>
      </c>
      <c r="Q52" s="39">
        <v>2</v>
      </c>
      <c r="R52" s="39">
        <v>144</v>
      </c>
      <c r="S52" s="39"/>
      <c r="T52" s="39">
        <v>6400</v>
      </c>
      <c r="U52" s="39">
        <f t="shared" si="2"/>
        <v>921600</v>
      </c>
      <c r="V52" s="39">
        <v>3</v>
      </c>
      <c r="W52" s="164">
        <f>U52*4%</f>
        <v>36864</v>
      </c>
      <c r="X52" s="39">
        <f t="shared" si="4"/>
        <v>884736</v>
      </c>
      <c r="Y52" s="39">
        <f t="shared" si="5"/>
        <v>884736</v>
      </c>
      <c r="Z52" s="39">
        <v>0</v>
      </c>
      <c r="AA52" s="39">
        <v>0</v>
      </c>
      <c r="AB52" s="39">
        <v>884736</v>
      </c>
      <c r="AC52" s="170">
        <v>0.02</v>
      </c>
    </row>
    <row r="53" spans="1:29" ht="18.75" x14ac:dyDescent="0.2">
      <c r="A53" s="164">
        <v>44</v>
      </c>
      <c r="B53" s="164" t="s">
        <v>14</v>
      </c>
      <c r="C53" s="39"/>
      <c r="D53" s="39">
        <v>20</v>
      </c>
      <c r="E53" s="39">
        <v>7174</v>
      </c>
      <c r="F53" s="39" t="s">
        <v>1807</v>
      </c>
      <c r="G53" s="39">
        <v>2</v>
      </c>
      <c r="H53" s="39">
        <v>23</v>
      </c>
      <c r="I53" s="39">
        <v>3</v>
      </c>
      <c r="J53" s="39">
        <v>45</v>
      </c>
      <c r="K53" s="130">
        <f t="shared" si="0"/>
        <v>9545</v>
      </c>
      <c r="L53" s="39">
        <v>270</v>
      </c>
      <c r="M53" s="39">
        <f t="shared" si="1"/>
        <v>2577150</v>
      </c>
      <c r="N53" s="39">
        <v>2</v>
      </c>
      <c r="O53" s="39" t="s">
        <v>27</v>
      </c>
      <c r="P53" s="39" t="s">
        <v>16</v>
      </c>
      <c r="Q53" s="39">
        <v>2</v>
      </c>
      <c r="R53" s="39">
        <v>156</v>
      </c>
      <c r="S53" s="39"/>
      <c r="T53" s="39">
        <v>6400</v>
      </c>
      <c r="U53" s="39">
        <f t="shared" si="2"/>
        <v>998400</v>
      </c>
      <c r="V53" s="39">
        <v>21</v>
      </c>
      <c r="W53" s="164">
        <f t="shared" si="3"/>
        <v>798720</v>
      </c>
      <c r="X53" s="39">
        <f t="shared" si="4"/>
        <v>199680</v>
      </c>
      <c r="Y53" s="39">
        <f t="shared" si="5"/>
        <v>2776830</v>
      </c>
      <c r="Z53" s="39">
        <v>0</v>
      </c>
      <c r="AA53" s="39">
        <v>50</v>
      </c>
      <c r="AB53" s="39">
        <v>0</v>
      </c>
      <c r="AC53" s="170">
        <f t="shared" si="6"/>
        <v>0</v>
      </c>
    </row>
    <row r="54" spans="1:29" ht="18.75" x14ac:dyDescent="0.2">
      <c r="A54" s="39">
        <v>45</v>
      </c>
      <c r="B54" s="164" t="s">
        <v>52</v>
      </c>
      <c r="C54" s="39"/>
      <c r="D54" s="39"/>
      <c r="E54" s="39"/>
      <c r="F54" s="39" t="s">
        <v>1807</v>
      </c>
      <c r="G54" s="39">
        <v>1</v>
      </c>
      <c r="H54" s="39">
        <v>36</v>
      </c>
      <c r="I54" s="39"/>
      <c r="J54" s="39">
        <v>64</v>
      </c>
      <c r="K54" s="130">
        <f t="shared" si="0"/>
        <v>14464</v>
      </c>
      <c r="L54" s="39">
        <v>75</v>
      </c>
      <c r="M54" s="39">
        <f t="shared" si="1"/>
        <v>1084800</v>
      </c>
      <c r="N54" s="39">
        <v>1</v>
      </c>
      <c r="O54" s="39"/>
      <c r="P54" s="39"/>
      <c r="Q54" s="39"/>
      <c r="R54" s="39"/>
      <c r="S54" s="39"/>
      <c r="T54" s="39"/>
      <c r="U54" s="39">
        <f t="shared" si="2"/>
        <v>0</v>
      </c>
      <c r="V54" s="39"/>
      <c r="W54" s="164">
        <f t="shared" si="3"/>
        <v>0</v>
      </c>
      <c r="X54" s="39">
        <f t="shared" si="4"/>
        <v>0</v>
      </c>
      <c r="Y54" s="39">
        <f t="shared" si="5"/>
        <v>1084800</v>
      </c>
      <c r="Z54" s="39">
        <v>0</v>
      </c>
      <c r="AA54" s="39">
        <v>0</v>
      </c>
      <c r="AB54" s="39">
        <v>1084800</v>
      </c>
      <c r="AC54" s="170">
        <v>0.01</v>
      </c>
    </row>
    <row r="55" spans="1:29" ht="18.75" x14ac:dyDescent="0.2">
      <c r="A55" s="164">
        <v>46</v>
      </c>
      <c r="B55" s="164" t="s">
        <v>1808</v>
      </c>
      <c r="C55" s="39"/>
      <c r="D55" s="39"/>
      <c r="E55" s="39"/>
      <c r="F55" s="39" t="s">
        <v>1809</v>
      </c>
      <c r="G55" s="39">
        <v>2</v>
      </c>
      <c r="H55" s="39"/>
      <c r="I55" s="39"/>
      <c r="J55" s="39"/>
      <c r="K55" s="130">
        <f t="shared" si="0"/>
        <v>0</v>
      </c>
      <c r="L55" s="39"/>
      <c r="M55" s="39">
        <f t="shared" si="1"/>
        <v>0</v>
      </c>
      <c r="N55" s="39">
        <v>2</v>
      </c>
      <c r="O55" s="39" t="s">
        <v>27</v>
      </c>
      <c r="P55" s="39" t="s">
        <v>16</v>
      </c>
      <c r="Q55" s="39">
        <v>2</v>
      </c>
      <c r="R55" s="39">
        <v>234</v>
      </c>
      <c r="S55" s="39"/>
      <c r="T55" s="39">
        <v>6400</v>
      </c>
      <c r="U55" s="39">
        <f t="shared" si="2"/>
        <v>1497600</v>
      </c>
      <c r="V55" s="39">
        <v>21</v>
      </c>
      <c r="W55" s="164">
        <f t="shared" si="3"/>
        <v>1198080</v>
      </c>
      <c r="X55" s="39">
        <f t="shared" si="4"/>
        <v>299520</v>
      </c>
      <c r="Y55" s="39">
        <f t="shared" si="5"/>
        <v>299520</v>
      </c>
      <c r="Z55" s="39">
        <v>0</v>
      </c>
      <c r="AA55" s="39">
        <v>0</v>
      </c>
      <c r="AB55" s="39">
        <v>299520</v>
      </c>
      <c r="AC55" s="170">
        <v>0.02</v>
      </c>
    </row>
    <row r="56" spans="1:29" ht="18.75" x14ac:dyDescent="0.2">
      <c r="A56" s="39">
        <v>47</v>
      </c>
      <c r="B56" s="164" t="s">
        <v>24</v>
      </c>
      <c r="C56" s="39"/>
      <c r="D56" s="39"/>
      <c r="E56" s="39"/>
      <c r="F56" s="39" t="s">
        <v>1809</v>
      </c>
      <c r="G56" s="39">
        <v>1</v>
      </c>
      <c r="H56" s="39">
        <v>5</v>
      </c>
      <c r="I56" s="39"/>
      <c r="J56" s="39"/>
      <c r="K56" s="130">
        <f t="shared" si="0"/>
        <v>2000</v>
      </c>
      <c r="L56" s="39">
        <v>75</v>
      </c>
      <c r="M56" s="39">
        <f t="shared" si="1"/>
        <v>150000</v>
      </c>
      <c r="N56" s="39">
        <v>1</v>
      </c>
      <c r="O56" s="39"/>
      <c r="P56" s="39"/>
      <c r="Q56" s="39"/>
      <c r="R56" s="39"/>
      <c r="S56" s="39"/>
      <c r="T56" s="39"/>
      <c r="U56" s="39">
        <f t="shared" si="2"/>
        <v>0</v>
      </c>
      <c r="V56" s="39"/>
      <c r="W56" s="164">
        <f t="shared" si="3"/>
        <v>0</v>
      </c>
      <c r="X56" s="39">
        <f t="shared" si="4"/>
        <v>0</v>
      </c>
      <c r="Y56" s="39">
        <f t="shared" si="5"/>
        <v>150000</v>
      </c>
      <c r="Z56" s="39">
        <v>0</v>
      </c>
      <c r="AA56" s="39">
        <v>0</v>
      </c>
      <c r="AB56" s="39">
        <v>150000</v>
      </c>
      <c r="AC56" s="170">
        <v>0.01</v>
      </c>
    </row>
    <row r="57" spans="1:29" ht="18.75" x14ac:dyDescent="0.2">
      <c r="A57" s="164">
        <v>48</v>
      </c>
      <c r="B57" s="164" t="s">
        <v>14</v>
      </c>
      <c r="C57" s="39"/>
      <c r="D57" s="39">
        <v>178</v>
      </c>
      <c r="E57" s="39">
        <v>26296</v>
      </c>
      <c r="F57" s="39" t="s">
        <v>1809</v>
      </c>
      <c r="G57" s="39">
        <v>1</v>
      </c>
      <c r="H57" s="39">
        <v>15</v>
      </c>
      <c r="I57" s="39">
        <v>3</v>
      </c>
      <c r="J57" s="39"/>
      <c r="K57" s="130">
        <f t="shared" si="0"/>
        <v>6300</v>
      </c>
      <c r="L57" s="39">
        <v>110</v>
      </c>
      <c r="M57" s="39">
        <f t="shared" si="1"/>
        <v>693000</v>
      </c>
      <c r="N57" s="39">
        <v>1</v>
      </c>
      <c r="O57" s="39"/>
      <c r="P57" s="39"/>
      <c r="Q57" s="39"/>
      <c r="R57" s="39"/>
      <c r="S57" s="39"/>
      <c r="T57" s="39"/>
      <c r="U57" s="39">
        <f t="shared" si="2"/>
        <v>0</v>
      </c>
      <c r="V57" s="39"/>
      <c r="W57" s="164">
        <f t="shared" si="3"/>
        <v>0</v>
      </c>
      <c r="X57" s="39">
        <f t="shared" si="4"/>
        <v>0</v>
      </c>
      <c r="Y57" s="39">
        <f t="shared" si="5"/>
        <v>693000</v>
      </c>
      <c r="Z57" s="39">
        <v>0</v>
      </c>
      <c r="AA57" s="39">
        <v>50</v>
      </c>
      <c r="AB57" s="39">
        <v>0</v>
      </c>
      <c r="AC57" s="170">
        <f t="shared" si="6"/>
        <v>0</v>
      </c>
    </row>
    <row r="58" spans="1:29" ht="18.75" x14ac:dyDescent="0.2">
      <c r="A58" s="39">
        <v>49</v>
      </c>
      <c r="B58" s="164" t="s">
        <v>14</v>
      </c>
      <c r="C58" s="39">
        <v>3221</v>
      </c>
      <c r="D58" s="39">
        <v>177</v>
      </c>
      <c r="E58" s="39">
        <v>26295</v>
      </c>
      <c r="F58" s="39" t="s">
        <v>1809</v>
      </c>
      <c r="G58" s="39">
        <v>1</v>
      </c>
      <c r="H58" s="39">
        <v>14</v>
      </c>
      <c r="I58" s="39">
        <v>2</v>
      </c>
      <c r="J58" s="39">
        <v>10</v>
      </c>
      <c r="K58" s="130">
        <f t="shared" si="0"/>
        <v>5810</v>
      </c>
      <c r="L58" s="39">
        <v>100</v>
      </c>
      <c r="M58" s="39">
        <f t="shared" si="1"/>
        <v>581000</v>
      </c>
      <c r="N58" s="39">
        <v>1</v>
      </c>
      <c r="O58" s="39"/>
      <c r="P58" s="39"/>
      <c r="Q58" s="39"/>
      <c r="R58" s="39"/>
      <c r="S58" s="39"/>
      <c r="T58" s="39"/>
      <c r="U58" s="39">
        <f t="shared" si="2"/>
        <v>0</v>
      </c>
      <c r="V58" s="39"/>
      <c r="W58" s="164"/>
      <c r="X58" s="39">
        <f t="shared" si="4"/>
        <v>0</v>
      </c>
      <c r="Y58" s="39">
        <f t="shared" si="5"/>
        <v>581000</v>
      </c>
      <c r="Z58" s="39">
        <v>0</v>
      </c>
      <c r="AA58" s="39">
        <v>50</v>
      </c>
      <c r="AB58" s="39">
        <v>0</v>
      </c>
      <c r="AC58" s="170">
        <f t="shared" si="6"/>
        <v>0</v>
      </c>
    </row>
    <row r="59" spans="1:29" ht="18.75" x14ac:dyDescent="0.2">
      <c r="A59" s="164">
        <v>50</v>
      </c>
      <c r="B59" s="164" t="s">
        <v>1808</v>
      </c>
      <c r="C59" s="39"/>
      <c r="D59" s="39"/>
      <c r="E59" s="39"/>
      <c r="F59" s="39" t="s">
        <v>1810</v>
      </c>
      <c r="G59" s="39">
        <v>2</v>
      </c>
      <c r="H59" s="39"/>
      <c r="I59" s="39"/>
      <c r="J59" s="39"/>
      <c r="K59" s="130">
        <f t="shared" si="0"/>
        <v>0</v>
      </c>
      <c r="L59" s="39"/>
      <c r="M59" s="39">
        <f t="shared" si="1"/>
        <v>0</v>
      </c>
      <c r="N59" s="39">
        <v>2</v>
      </c>
      <c r="O59" s="39" t="s">
        <v>27</v>
      </c>
      <c r="P59" s="39" t="s">
        <v>55</v>
      </c>
      <c r="Q59" s="39">
        <v>2</v>
      </c>
      <c r="R59" s="39">
        <v>68</v>
      </c>
      <c r="S59" s="39"/>
      <c r="T59" s="39">
        <v>6400</v>
      </c>
      <c r="U59" s="39">
        <f t="shared" si="2"/>
        <v>435200</v>
      </c>
      <c r="V59" s="39">
        <v>6</v>
      </c>
      <c r="W59" s="164">
        <f>U59*6%</f>
        <v>26112</v>
      </c>
      <c r="X59" s="39">
        <f t="shared" si="4"/>
        <v>409088</v>
      </c>
      <c r="Y59" s="39">
        <f t="shared" si="5"/>
        <v>409088</v>
      </c>
      <c r="Z59" s="39">
        <v>0</v>
      </c>
      <c r="AA59" s="39">
        <v>0</v>
      </c>
      <c r="AB59" s="39">
        <v>409088</v>
      </c>
      <c r="AC59" s="170">
        <v>0.02</v>
      </c>
    </row>
    <row r="60" spans="1:29" ht="18.75" x14ac:dyDescent="0.2">
      <c r="A60" s="39">
        <v>51</v>
      </c>
      <c r="B60" s="164"/>
      <c r="C60" s="39"/>
      <c r="D60" s="39"/>
      <c r="E60" s="39"/>
      <c r="F60" s="39" t="s">
        <v>1811</v>
      </c>
      <c r="G60" s="39">
        <v>2</v>
      </c>
      <c r="H60" s="39"/>
      <c r="I60" s="39"/>
      <c r="J60" s="39"/>
      <c r="K60" s="130">
        <f t="shared" si="0"/>
        <v>0</v>
      </c>
      <c r="L60" s="39"/>
      <c r="M60" s="39">
        <f t="shared" si="1"/>
        <v>0</v>
      </c>
      <c r="N60" s="39">
        <v>2</v>
      </c>
      <c r="O60" s="39" t="s">
        <v>27</v>
      </c>
      <c r="P60" s="39" t="s">
        <v>16</v>
      </c>
      <c r="Q60" s="39">
        <v>2</v>
      </c>
      <c r="R60" s="39">
        <v>117</v>
      </c>
      <c r="S60" s="39"/>
      <c r="T60" s="39">
        <v>6400</v>
      </c>
      <c r="U60" s="39">
        <f t="shared" si="2"/>
        <v>748800</v>
      </c>
      <c r="V60" s="39">
        <v>21</v>
      </c>
      <c r="W60" s="164">
        <f t="shared" si="3"/>
        <v>599040</v>
      </c>
      <c r="X60" s="39">
        <f t="shared" si="4"/>
        <v>149760</v>
      </c>
      <c r="Y60" s="39">
        <f t="shared" si="5"/>
        <v>149760</v>
      </c>
      <c r="Z60" s="39">
        <v>0</v>
      </c>
      <c r="AA60" s="39">
        <v>0</v>
      </c>
      <c r="AB60" s="39">
        <v>149760</v>
      </c>
      <c r="AC60" s="170">
        <v>0.02</v>
      </c>
    </row>
    <row r="61" spans="1:29" ht="18.75" x14ac:dyDescent="0.2">
      <c r="A61" s="164">
        <v>52</v>
      </c>
      <c r="B61" s="164" t="s">
        <v>14</v>
      </c>
      <c r="C61" s="39">
        <v>4221</v>
      </c>
      <c r="D61" s="39">
        <v>272</v>
      </c>
      <c r="E61" s="39">
        <v>39792</v>
      </c>
      <c r="F61" s="39" t="s">
        <v>1812</v>
      </c>
      <c r="G61" s="39">
        <v>2</v>
      </c>
      <c r="H61" s="39"/>
      <c r="I61" s="39">
        <v>2</v>
      </c>
      <c r="J61" s="39">
        <v>40</v>
      </c>
      <c r="K61" s="130">
        <f t="shared" si="0"/>
        <v>240</v>
      </c>
      <c r="L61" s="39">
        <v>430</v>
      </c>
      <c r="M61" s="39">
        <f t="shared" si="1"/>
        <v>103200</v>
      </c>
      <c r="N61" s="39">
        <v>2</v>
      </c>
      <c r="O61" s="39" t="s">
        <v>27</v>
      </c>
      <c r="P61" s="39" t="s">
        <v>16</v>
      </c>
      <c r="Q61" s="39">
        <v>2</v>
      </c>
      <c r="R61" s="39">
        <v>126</v>
      </c>
      <c r="S61" s="39"/>
      <c r="T61" s="39">
        <v>6400</v>
      </c>
      <c r="U61" s="39">
        <f t="shared" si="2"/>
        <v>806400</v>
      </c>
      <c r="V61" s="39">
        <v>21</v>
      </c>
      <c r="W61" s="164">
        <f t="shared" si="3"/>
        <v>645120</v>
      </c>
      <c r="X61" s="39">
        <f t="shared" si="4"/>
        <v>161280</v>
      </c>
      <c r="Y61" s="39">
        <f t="shared" si="5"/>
        <v>264480</v>
      </c>
      <c r="Z61" s="39">
        <v>0</v>
      </c>
      <c r="AA61" s="39">
        <v>50</v>
      </c>
      <c r="AB61" s="39">
        <v>0</v>
      </c>
      <c r="AC61" s="170">
        <f t="shared" si="6"/>
        <v>0</v>
      </c>
    </row>
    <row r="62" spans="1:29" ht="18.75" x14ac:dyDescent="0.2">
      <c r="A62" s="39">
        <v>53</v>
      </c>
      <c r="B62" s="164" t="s">
        <v>14</v>
      </c>
      <c r="C62" s="39">
        <v>253</v>
      </c>
      <c r="D62" s="39">
        <v>98</v>
      </c>
      <c r="E62" s="39">
        <v>7134</v>
      </c>
      <c r="F62" s="39" t="s">
        <v>1812</v>
      </c>
      <c r="G62" s="39">
        <v>1</v>
      </c>
      <c r="H62" s="39"/>
      <c r="I62" s="39">
        <v>3</v>
      </c>
      <c r="J62" s="39">
        <v>15</v>
      </c>
      <c r="K62" s="130">
        <f t="shared" si="0"/>
        <v>315</v>
      </c>
      <c r="L62" s="39">
        <v>430</v>
      </c>
      <c r="M62" s="39">
        <f t="shared" si="1"/>
        <v>135450</v>
      </c>
      <c r="N62" s="39">
        <v>1</v>
      </c>
      <c r="O62" s="39"/>
      <c r="P62" s="39"/>
      <c r="Q62" s="39"/>
      <c r="R62" s="39"/>
      <c r="S62" s="39"/>
      <c r="T62" s="39"/>
      <c r="U62" s="39">
        <f t="shared" si="2"/>
        <v>0</v>
      </c>
      <c r="V62" s="39"/>
      <c r="W62" s="164">
        <f t="shared" si="3"/>
        <v>0</v>
      </c>
      <c r="X62" s="39">
        <f t="shared" si="4"/>
        <v>0</v>
      </c>
      <c r="Y62" s="39">
        <f t="shared" si="5"/>
        <v>135450</v>
      </c>
      <c r="Z62" s="39">
        <v>0</v>
      </c>
      <c r="AA62" s="39">
        <v>50</v>
      </c>
      <c r="AB62" s="39">
        <v>0</v>
      </c>
      <c r="AC62" s="170">
        <f t="shared" si="6"/>
        <v>0</v>
      </c>
    </row>
    <row r="63" spans="1:29" ht="18.75" x14ac:dyDescent="0.2">
      <c r="A63" s="164">
        <v>54</v>
      </c>
      <c r="B63" s="164" t="s">
        <v>1675</v>
      </c>
      <c r="C63" s="39"/>
      <c r="D63" s="39">
        <v>69</v>
      </c>
      <c r="E63" s="39">
        <v>3309</v>
      </c>
      <c r="F63" s="39" t="s">
        <v>1812</v>
      </c>
      <c r="G63" s="39">
        <v>1</v>
      </c>
      <c r="H63" s="39">
        <v>4</v>
      </c>
      <c r="I63" s="39">
        <v>2</v>
      </c>
      <c r="J63" s="39">
        <v>2</v>
      </c>
      <c r="K63" s="130">
        <f t="shared" si="0"/>
        <v>1802</v>
      </c>
      <c r="L63" s="39">
        <v>130</v>
      </c>
      <c r="M63" s="39">
        <f t="shared" si="1"/>
        <v>234260</v>
      </c>
      <c r="N63" s="39">
        <v>1</v>
      </c>
      <c r="O63" s="39"/>
      <c r="P63" s="39"/>
      <c r="Q63" s="39"/>
      <c r="R63" s="39"/>
      <c r="S63" s="39"/>
      <c r="T63" s="39"/>
      <c r="U63" s="39">
        <f t="shared" si="2"/>
        <v>0</v>
      </c>
      <c r="V63" s="39"/>
      <c r="W63" s="164">
        <f t="shared" si="3"/>
        <v>0</v>
      </c>
      <c r="X63" s="39">
        <f t="shared" si="4"/>
        <v>0</v>
      </c>
      <c r="Y63" s="39">
        <f t="shared" si="5"/>
        <v>234260</v>
      </c>
      <c r="Z63" s="39">
        <v>0</v>
      </c>
      <c r="AA63" s="39">
        <v>0</v>
      </c>
      <c r="AB63" s="39">
        <v>234260</v>
      </c>
      <c r="AC63" s="170">
        <v>0.01</v>
      </c>
    </row>
    <row r="64" spans="1:29" ht="18.75" x14ac:dyDescent="0.2">
      <c r="A64" s="39">
        <v>55</v>
      </c>
      <c r="B64" s="164" t="s">
        <v>14</v>
      </c>
      <c r="C64" s="39">
        <v>5813</v>
      </c>
      <c r="D64" s="39">
        <v>505</v>
      </c>
      <c r="E64" s="39">
        <v>56363</v>
      </c>
      <c r="F64" s="39" t="s">
        <v>1812</v>
      </c>
      <c r="G64" s="39">
        <v>1</v>
      </c>
      <c r="H64" s="39">
        <v>2</v>
      </c>
      <c r="I64" s="39">
        <v>2</v>
      </c>
      <c r="J64" s="39">
        <v>50</v>
      </c>
      <c r="K64" s="130">
        <f t="shared" si="0"/>
        <v>1050</v>
      </c>
      <c r="L64" s="39">
        <v>75</v>
      </c>
      <c r="M64" s="39">
        <f t="shared" si="1"/>
        <v>78750</v>
      </c>
      <c r="N64" s="39">
        <v>1</v>
      </c>
      <c r="O64" s="39"/>
      <c r="P64" s="39"/>
      <c r="Q64" s="39"/>
      <c r="R64" s="39"/>
      <c r="S64" s="39"/>
      <c r="T64" s="39"/>
      <c r="U64" s="39">
        <f t="shared" si="2"/>
        <v>0</v>
      </c>
      <c r="V64" s="39"/>
      <c r="W64" s="164">
        <f t="shared" si="3"/>
        <v>0</v>
      </c>
      <c r="X64" s="39">
        <f t="shared" si="4"/>
        <v>0</v>
      </c>
      <c r="Y64" s="39">
        <f t="shared" si="5"/>
        <v>78750</v>
      </c>
      <c r="Z64" s="39">
        <v>0</v>
      </c>
      <c r="AA64" s="39">
        <v>50</v>
      </c>
      <c r="AB64" s="39">
        <v>0</v>
      </c>
      <c r="AC64" s="170">
        <f t="shared" si="6"/>
        <v>0</v>
      </c>
    </row>
    <row r="65" spans="1:29" ht="18.75" x14ac:dyDescent="0.2">
      <c r="A65" s="164">
        <v>56</v>
      </c>
      <c r="B65" s="164" t="s">
        <v>14</v>
      </c>
      <c r="C65" s="39">
        <v>2984</v>
      </c>
      <c r="D65" s="39">
        <v>199</v>
      </c>
      <c r="E65" s="39">
        <v>17056</v>
      </c>
      <c r="F65" s="39" t="s">
        <v>1812</v>
      </c>
      <c r="G65" s="39">
        <v>1</v>
      </c>
      <c r="H65" s="39">
        <v>7</v>
      </c>
      <c r="I65" s="39">
        <v>1</v>
      </c>
      <c r="J65" s="39">
        <v>29</v>
      </c>
      <c r="K65" s="130">
        <f t="shared" si="0"/>
        <v>2929</v>
      </c>
      <c r="L65" s="39">
        <v>75</v>
      </c>
      <c r="M65" s="39">
        <f t="shared" si="1"/>
        <v>219675</v>
      </c>
      <c r="N65" s="39">
        <v>1</v>
      </c>
      <c r="O65" s="39"/>
      <c r="P65" s="39"/>
      <c r="Q65" s="39"/>
      <c r="R65" s="39"/>
      <c r="S65" s="39"/>
      <c r="T65" s="39"/>
      <c r="U65" s="39">
        <f t="shared" si="2"/>
        <v>0</v>
      </c>
      <c r="V65" s="39"/>
      <c r="W65" s="164">
        <f t="shared" si="3"/>
        <v>0</v>
      </c>
      <c r="X65" s="39">
        <f t="shared" si="4"/>
        <v>0</v>
      </c>
      <c r="Y65" s="39">
        <f t="shared" si="5"/>
        <v>219675</v>
      </c>
      <c r="Z65" s="39">
        <v>0</v>
      </c>
      <c r="AA65" s="39">
        <v>50</v>
      </c>
      <c r="AB65" s="39">
        <v>0</v>
      </c>
      <c r="AC65" s="170">
        <f t="shared" si="6"/>
        <v>0</v>
      </c>
    </row>
    <row r="66" spans="1:29" ht="18.75" x14ac:dyDescent="0.2">
      <c r="A66" s="39">
        <v>57</v>
      </c>
      <c r="B66" s="164" t="s">
        <v>14</v>
      </c>
      <c r="C66" s="39">
        <v>603</v>
      </c>
      <c r="D66" s="39">
        <v>50</v>
      </c>
      <c r="E66" s="39">
        <v>7095</v>
      </c>
      <c r="F66" s="39" t="s">
        <v>1813</v>
      </c>
      <c r="G66" s="39">
        <v>2</v>
      </c>
      <c r="H66" s="39"/>
      <c r="I66" s="39"/>
      <c r="J66" s="39">
        <v>52</v>
      </c>
      <c r="K66" s="130">
        <f t="shared" si="0"/>
        <v>52</v>
      </c>
      <c r="L66" s="39">
        <v>450</v>
      </c>
      <c r="M66" s="39">
        <f t="shared" si="1"/>
        <v>23400</v>
      </c>
      <c r="N66" s="39">
        <v>2</v>
      </c>
      <c r="O66" s="39" t="s">
        <v>27</v>
      </c>
      <c r="P66" s="39" t="s">
        <v>16</v>
      </c>
      <c r="Q66" s="39">
        <v>2</v>
      </c>
      <c r="R66" s="39">
        <v>98</v>
      </c>
      <c r="S66" s="39"/>
      <c r="T66" s="39">
        <v>6400</v>
      </c>
      <c r="U66" s="39">
        <f t="shared" si="2"/>
        <v>627200</v>
      </c>
      <c r="V66" s="39">
        <v>21</v>
      </c>
      <c r="W66" s="164">
        <f t="shared" si="3"/>
        <v>501760</v>
      </c>
      <c r="X66" s="39">
        <f t="shared" si="4"/>
        <v>125440</v>
      </c>
      <c r="Y66" s="39">
        <f t="shared" si="5"/>
        <v>148840</v>
      </c>
      <c r="Z66" s="39">
        <v>0</v>
      </c>
      <c r="AA66" s="39">
        <v>50</v>
      </c>
      <c r="AB66" s="39">
        <v>0</v>
      </c>
      <c r="AC66" s="170">
        <f t="shared" si="6"/>
        <v>0</v>
      </c>
    </row>
    <row r="67" spans="1:29" ht="18.75" x14ac:dyDescent="0.2">
      <c r="A67" s="164">
        <v>58</v>
      </c>
      <c r="B67" s="164" t="s">
        <v>14</v>
      </c>
      <c r="C67" s="39">
        <v>4258</v>
      </c>
      <c r="D67" s="39">
        <v>279</v>
      </c>
      <c r="E67" s="39">
        <v>41567</v>
      </c>
      <c r="F67" s="39" t="s">
        <v>1813</v>
      </c>
      <c r="G67" s="39">
        <v>1</v>
      </c>
      <c r="H67" s="39">
        <v>9</v>
      </c>
      <c r="I67" s="39">
        <v>2</v>
      </c>
      <c r="J67" s="39">
        <v>13</v>
      </c>
      <c r="K67" s="130">
        <f t="shared" si="0"/>
        <v>3813</v>
      </c>
      <c r="L67" s="39">
        <v>75</v>
      </c>
      <c r="M67" s="39">
        <f t="shared" si="1"/>
        <v>285975</v>
      </c>
      <c r="N67" s="39">
        <v>1</v>
      </c>
      <c r="O67" s="39"/>
      <c r="P67" s="39"/>
      <c r="Q67" s="39"/>
      <c r="R67" s="39"/>
      <c r="S67" s="39"/>
      <c r="T67" s="39"/>
      <c r="U67" s="39">
        <f t="shared" si="2"/>
        <v>0</v>
      </c>
      <c r="V67" s="39"/>
      <c r="W67" s="164">
        <f t="shared" si="3"/>
        <v>0</v>
      </c>
      <c r="X67" s="39">
        <f t="shared" si="4"/>
        <v>0</v>
      </c>
      <c r="Y67" s="39">
        <f t="shared" si="5"/>
        <v>285975</v>
      </c>
      <c r="Z67" s="39">
        <v>0</v>
      </c>
      <c r="AA67" s="39">
        <v>50</v>
      </c>
      <c r="AB67" s="39">
        <v>0</v>
      </c>
      <c r="AC67" s="170">
        <f t="shared" si="6"/>
        <v>0</v>
      </c>
    </row>
    <row r="68" spans="1:29" ht="18.75" x14ac:dyDescent="0.2">
      <c r="A68" s="39">
        <v>59</v>
      </c>
      <c r="B68" s="164" t="s">
        <v>52</v>
      </c>
      <c r="C68" s="39"/>
      <c r="D68" s="39"/>
      <c r="E68" s="39"/>
      <c r="F68" s="39" t="s">
        <v>1813</v>
      </c>
      <c r="G68" s="39">
        <v>1</v>
      </c>
      <c r="H68" s="39">
        <v>24</v>
      </c>
      <c r="I68" s="39">
        <v>1</v>
      </c>
      <c r="J68" s="39">
        <v>65</v>
      </c>
      <c r="K68" s="130">
        <f t="shared" si="0"/>
        <v>9765</v>
      </c>
      <c r="L68" s="39">
        <v>75</v>
      </c>
      <c r="M68" s="39">
        <f t="shared" si="1"/>
        <v>732375</v>
      </c>
      <c r="N68" s="39">
        <v>1</v>
      </c>
      <c r="O68" s="39"/>
      <c r="P68" s="39"/>
      <c r="Q68" s="39"/>
      <c r="R68" s="39"/>
      <c r="S68" s="39"/>
      <c r="T68" s="39"/>
      <c r="U68" s="39">
        <f t="shared" si="2"/>
        <v>0</v>
      </c>
      <c r="V68" s="39"/>
      <c r="W68" s="164"/>
      <c r="X68" s="39">
        <f t="shared" si="4"/>
        <v>0</v>
      </c>
      <c r="Y68" s="39">
        <f t="shared" si="5"/>
        <v>732375</v>
      </c>
      <c r="Z68" s="39">
        <v>0</v>
      </c>
      <c r="AA68" s="39">
        <v>0</v>
      </c>
      <c r="AB68" s="39">
        <v>732375</v>
      </c>
      <c r="AC68" s="170">
        <v>0.01</v>
      </c>
    </row>
    <row r="69" spans="1:29" ht="18.75" x14ac:dyDescent="0.2">
      <c r="A69" s="164">
        <v>60</v>
      </c>
      <c r="B69" s="164" t="s">
        <v>14</v>
      </c>
      <c r="C69" s="39">
        <v>1860</v>
      </c>
      <c r="D69" s="39">
        <v>149</v>
      </c>
      <c r="E69" s="39">
        <v>14705</v>
      </c>
      <c r="F69" s="39" t="s">
        <v>1814</v>
      </c>
      <c r="G69" s="39">
        <v>2</v>
      </c>
      <c r="H69" s="39"/>
      <c r="I69" s="39">
        <v>3</v>
      </c>
      <c r="J69" s="39">
        <v>55</v>
      </c>
      <c r="K69" s="130">
        <f t="shared" si="0"/>
        <v>355</v>
      </c>
      <c r="L69" s="39">
        <v>150</v>
      </c>
      <c r="M69" s="39">
        <f t="shared" si="1"/>
        <v>53250</v>
      </c>
      <c r="N69" s="39">
        <v>2</v>
      </c>
      <c r="O69" s="39" t="s">
        <v>27</v>
      </c>
      <c r="P69" s="39" t="s">
        <v>239</v>
      </c>
      <c r="Q69" s="39">
        <v>2</v>
      </c>
      <c r="R69" s="39">
        <v>9</v>
      </c>
      <c r="S69" s="39"/>
      <c r="T69" s="39">
        <v>6400</v>
      </c>
      <c r="U69" s="39">
        <f t="shared" si="2"/>
        <v>57600</v>
      </c>
      <c r="V69" s="39">
        <v>5</v>
      </c>
      <c r="W69" s="164">
        <f>U69*10%</f>
        <v>5760</v>
      </c>
      <c r="X69" s="39">
        <f t="shared" si="4"/>
        <v>51840</v>
      </c>
      <c r="Y69" s="39">
        <f t="shared" si="5"/>
        <v>105090</v>
      </c>
      <c r="Z69" s="39">
        <v>0</v>
      </c>
      <c r="AA69" s="39">
        <v>50</v>
      </c>
      <c r="AB69" s="39">
        <v>0</v>
      </c>
      <c r="AC69" s="170">
        <f t="shared" si="6"/>
        <v>0</v>
      </c>
    </row>
    <row r="70" spans="1:29" ht="18.75" x14ac:dyDescent="0.2">
      <c r="A70" s="39">
        <v>61</v>
      </c>
      <c r="B70" s="164" t="s">
        <v>1675</v>
      </c>
      <c r="C70" s="39"/>
      <c r="D70" s="39">
        <v>20</v>
      </c>
      <c r="E70" s="39">
        <v>3335</v>
      </c>
      <c r="F70" s="39" t="s">
        <v>1814</v>
      </c>
      <c r="G70" s="39">
        <v>1</v>
      </c>
      <c r="H70" s="39">
        <v>5</v>
      </c>
      <c r="I70" s="39">
        <v>3</v>
      </c>
      <c r="J70" s="39">
        <v>75</v>
      </c>
      <c r="K70" s="130">
        <f t="shared" si="0"/>
        <v>2375</v>
      </c>
      <c r="L70" s="39">
        <v>75</v>
      </c>
      <c r="M70" s="39">
        <f t="shared" si="1"/>
        <v>178125</v>
      </c>
      <c r="N70" s="39">
        <v>1</v>
      </c>
      <c r="O70" s="39"/>
      <c r="P70" s="39"/>
      <c r="Q70" s="39"/>
      <c r="R70" s="39"/>
      <c r="S70" s="39"/>
      <c r="T70" s="39"/>
      <c r="U70" s="39">
        <f t="shared" si="2"/>
        <v>0</v>
      </c>
      <c r="V70" s="39"/>
      <c r="W70" s="164">
        <f t="shared" si="3"/>
        <v>0</v>
      </c>
      <c r="X70" s="39">
        <f t="shared" si="4"/>
        <v>0</v>
      </c>
      <c r="Y70" s="39">
        <f t="shared" si="5"/>
        <v>178125</v>
      </c>
      <c r="Z70" s="39">
        <v>0</v>
      </c>
      <c r="AA70" s="39">
        <v>0</v>
      </c>
      <c r="AB70" s="39">
        <v>178125</v>
      </c>
      <c r="AC70" s="170">
        <v>0.01</v>
      </c>
    </row>
    <row r="71" spans="1:29" ht="18.75" x14ac:dyDescent="0.2">
      <c r="A71" s="164">
        <v>62</v>
      </c>
      <c r="B71" s="164" t="s">
        <v>1675</v>
      </c>
      <c r="C71" s="39"/>
      <c r="D71" s="39">
        <v>19</v>
      </c>
      <c r="E71" s="39">
        <v>3334</v>
      </c>
      <c r="F71" s="39" t="s">
        <v>1814</v>
      </c>
      <c r="G71" s="39">
        <v>1</v>
      </c>
      <c r="H71" s="39">
        <v>5</v>
      </c>
      <c r="I71" s="39">
        <v>3</v>
      </c>
      <c r="J71" s="39">
        <v>79</v>
      </c>
      <c r="K71" s="130">
        <f t="shared" si="0"/>
        <v>2379</v>
      </c>
      <c r="L71" s="39">
        <v>75</v>
      </c>
      <c r="M71" s="39">
        <f t="shared" si="1"/>
        <v>178425</v>
      </c>
      <c r="N71" s="39">
        <v>1</v>
      </c>
      <c r="O71" s="39"/>
      <c r="P71" s="39"/>
      <c r="Q71" s="39"/>
      <c r="R71" s="39"/>
      <c r="S71" s="39"/>
      <c r="T71" s="39"/>
      <c r="U71" s="39">
        <f t="shared" si="2"/>
        <v>0</v>
      </c>
      <c r="V71" s="39"/>
      <c r="W71" s="164"/>
      <c r="X71" s="39">
        <f t="shared" si="4"/>
        <v>0</v>
      </c>
      <c r="Y71" s="39">
        <f t="shared" si="5"/>
        <v>178425</v>
      </c>
      <c r="Z71" s="39">
        <v>0</v>
      </c>
      <c r="AA71" s="39">
        <v>0</v>
      </c>
      <c r="AB71" s="39">
        <v>178425</v>
      </c>
      <c r="AC71" s="170">
        <v>0.01</v>
      </c>
    </row>
    <row r="72" spans="1:29" ht="18.75" x14ac:dyDescent="0.2">
      <c r="A72" s="39">
        <v>63</v>
      </c>
      <c r="B72" s="164" t="s">
        <v>14</v>
      </c>
      <c r="C72" s="39">
        <v>1553</v>
      </c>
      <c r="D72" s="39">
        <v>410</v>
      </c>
      <c r="E72" s="39">
        <v>13519</v>
      </c>
      <c r="F72" s="39" t="s">
        <v>1815</v>
      </c>
      <c r="G72" s="39">
        <v>2</v>
      </c>
      <c r="H72" s="39">
        <v>6</v>
      </c>
      <c r="I72" s="39">
        <v>3</v>
      </c>
      <c r="J72" s="39">
        <v>62</v>
      </c>
      <c r="K72" s="130">
        <f t="shared" si="0"/>
        <v>2762</v>
      </c>
      <c r="L72" s="39">
        <v>75</v>
      </c>
      <c r="M72" s="39">
        <f t="shared" si="1"/>
        <v>207150</v>
      </c>
      <c r="N72" s="39">
        <v>2</v>
      </c>
      <c r="O72" s="39" t="s">
        <v>27</v>
      </c>
      <c r="P72" s="39" t="s">
        <v>55</v>
      </c>
      <c r="Q72" s="39">
        <v>2</v>
      </c>
      <c r="R72" s="39">
        <v>144</v>
      </c>
      <c r="S72" s="39"/>
      <c r="T72" s="39">
        <v>6400</v>
      </c>
      <c r="U72" s="39">
        <f t="shared" si="2"/>
        <v>921600</v>
      </c>
      <c r="V72" s="39">
        <v>5</v>
      </c>
      <c r="W72" s="164">
        <f>U72*5%</f>
        <v>46080</v>
      </c>
      <c r="X72" s="39">
        <f t="shared" si="4"/>
        <v>875520</v>
      </c>
      <c r="Y72" s="39">
        <f t="shared" si="5"/>
        <v>1082670</v>
      </c>
      <c r="Z72" s="39">
        <v>0</v>
      </c>
      <c r="AA72" s="39">
        <v>50</v>
      </c>
      <c r="AB72" s="39">
        <v>0</v>
      </c>
      <c r="AC72" s="170">
        <f t="shared" si="6"/>
        <v>0</v>
      </c>
    </row>
    <row r="73" spans="1:29" ht="18.75" x14ac:dyDescent="0.2">
      <c r="A73" s="164">
        <v>64</v>
      </c>
      <c r="B73" s="164"/>
      <c r="C73" s="39"/>
      <c r="D73" s="39"/>
      <c r="E73" s="39"/>
      <c r="F73" s="39" t="s">
        <v>1815</v>
      </c>
      <c r="G73" s="39">
        <v>3</v>
      </c>
      <c r="H73" s="39"/>
      <c r="I73" s="39"/>
      <c r="J73" s="39"/>
      <c r="K73" s="130">
        <f t="shared" si="0"/>
        <v>0</v>
      </c>
      <c r="L73" s="39"/>
      <c r="M73" s="39">
        <f t="shared" si="1"/>
        <v>0</v>
      </c>
      <c r="N73" s="39">
        <v>3</v>
      </c>
      <c r="O73" s="39" t="s">
        <v>1816</v>
      </c>
      <c r="P73" s="39" t="s">
        <v>55</v>
      </c>
      <c r="Q73" s="39">
        <v>3</v>
      </c>
      <c r="R73" s="39">
        <v>16</v>
      </c>
      <c r="S73" s="39"/>
      <c r="T73" s="39">
        <v>7500</v>
      </c>
      <c r="U73" s="39">
        <f t="shared" si="2"/>
        <v>120000</v>
      </c>
      <c r="V73" s="39">
        <v>5</v>
      </c>
      <c r="W73" s="164">
        <f>U73*5%</f>
        <v>6000</v>
      </c>
      <c r="X73" s="39">
        <f t="shared" si="4"/>
        <v>114000</v>
      </c>
      <c r="Y73" s="39">
        <f t="shared" si="5"/>
        <v>114000</v>
      </c>
      <c r="Z73" s="39">
        <v>0</v>
      </c>
      <c r="AA73" s="39">
        <v>0</v>
      </c>
      <c r="AB73" s="39">
        <v>114000</v>
      </c>
      <c r="AC73" s="170">
        <v>0.03</v>
      </c>
    </row>
    <row r="74" spans="1:29" ht="18.75" x14ac:dyDescent="0.2">
      <c r="A74" s="39">
        <v>65</v>
      </c>
      <c r="B74" s="164"/>
      <c r="C74" s="39"/>
      <c r="D74" s="39"/>
      <c r="E74" s="39"/>
      <c r="F74" s="39" t="s">
        <v>1817</v>
      </c>
      <c r="G74" s="39">
        <v>2</v>
      </c>
      <c r="H74" s="39"/>
      <c r="I74" s="39"/>
      <c r="J74" s="39"/>
      <c r="K74" s="130">
        <f t="shared" si="0"/>
        <v>0</v>
      </c>
      <c r="L74" s="39"/>
      <c r="M74" s="39">
        <f t="shared" si="1"/>
        <v>0</v>
      </c>
      <c r="N74" s="39">
        <v>2</v>
      </c>
      <c r="O74" s="39" t="s">
        <v>27</v>
      </c>
      <c r="P74" s="39" t="s">
        <v>1818</v>
      </c>
      <c r="Q74" s="39">
        <v>2</v>
      </c>
      <c r="R74" s="39">
        <v>83</v>
      </c>
      <c r="S74" s="39"/>
      <c r="T74" s="39">
        <v>6400</v>
      </c>
      <c r="U74" s="39">
        <f t="shared" si="2"/>
        <v>531200</v>
      </c>
      <c r="V74" s="39">
        <v>5</v>
      </c>
      <c r="W74" s="164">
        <f>U74*5%</f>
        <v>26560</v>
      </c>
      <c r="X74" s="39">
        <f t="shared" si="4"/>
        <v>504640</v>
      </c>
      <c r="Y74" s="39">
        <f t="shared" si="5"/>
        <v>504640</v>
      </c>
      <c r="Z74" s="39">
        <v>0</v>
      </c>
      <c r="AA74" s="39">
        <v>0</v>
      </c>
      <c r="AB74" s="39">
        <v>504640</v>
      </c>
      <c r="AC74" s="170">
        <v>0.02</v>
      </c>
    </row>
    <row r="75" spans="1:29" ht="18.75" x14ac:dyDescent="0.2">
      <c r="A75" s="164">
        <v>66</v>
      </c>
      <c r="B75" s="164" t="s">
        <v>14</v>
      </c>
      <c r="C75" s="39">
        <v>1647</v>
      </c>
      <c r="D75" s="39">
        <v>388</v>
      </c>
      <c r="E75" s="39">
        <v>13615</v>
      </c>
      <c r="F75" s="39" t="s">
        <v>1817</v>
      </c>
      <c r="G75" s="39">
        <v>1</v>
      </c>
      <c r="H75" s="39">
        <v>5</v>
      </c>
      <c r="I75" s="39">
        <v>1</v>
      </c>
      <c r="J75" s="39">
        <v>22</v>
      </c>
      <c r="K75" s="130">
        <f t="shared" ref="K75:K138" si="7">H75*400+I75*100+J75</f>
        <v>2122</v>
      </c>
      <c r="L75" s="39">
        <v>240</v>
      </c>
      <c r="M75" s="39">
        <f t="shared" ref="M75:M138" si="8">K75*L75</f>
        <v>509280</v>
      </c>
      <c r="N75" s="39">
        <v>1</v>
      </c>
      <c r="O75" s="39"/>
      <c r="P75" s="39"/>
      <c r="Q75" s="39"/>
      <c r="R75" s="39"/>
      <c r="S75" s="39"/>
      <c r="T75" s="39"/>
      <c r="U75" s="39">
        <f t="shared" ref="U75:U138" si="9">R75*T75</f>
        <v>0</v>
      </c>
      <c r="V75" s="39"/>
      <c r="W75" s="164">
        <f t="shared" ref="W75:W139" si="10">U75*80%</f>
        <v>0</v>
      </c>
      <c r="X75" s="39">
        <f t="shared" ref="X75:X138" si="11">U75-W75</f>
        <v>0</v>
      </c>
      <c r="Y75" s="39">
        <f t="shared" ref="Y75:Y138" si="12">M75+X75</f>
        <v>509280</v>
      </c>
      <c r="Z75" s="39">
        <v>0</v>
      </c>
      <c r="AA75" s="39">
        <v>50</v>
      </c>
      <c r="AB75" s="39">
        <v>0</v>
      </c>
      <c r="AC75" s="170">
        <f t="shared" ref="AC75:AC138" si="13">AA75*AB75%</f>
        <v>0</v>
      </c>
    </row>
    <row r="76" spans="1:29" ht="18.75" x14ac:dyDescent="0.2">
      <c r="A76" s="39">
        <v>67</v>
      </c>
      <c r="B76" s="164" t="s">
        <v>14</v>
      </c>
      <c r="C76" s="39">
        <v>2821</v>
      </c>
      <c r="D76" s="39">
        <v>389</v>
      </c>
      <c r="E76" s="39">
        <v>16883</v>
      </c>
      <c r="F76" s="39" t="s">
        <v>1817</v>
      </c>
      <c r="G76" s="39">
        <v>1</v>
      </c>
      <c r="H76" s="39">
        <v>1</v>
      </c>
      <c r="I76" s="39">
        <v>1</v>
      </c>
      <c r="J76" s="39"/>
      <c r="K76" s="130">
        <f t="shared" si="7"/>
        <v>500</v>
      </c>
      <c r="L76" s="39">
        <v>450</v>
      </c>
      <c r="M76" s="39">
        <f t="shared" si="8"/>
        <v>225000</v>
      </c>
      <c r="N76" s="39">
        <v>1</v>
      </c>
      <c r="O76" s="39"/>
      <c r="P76" s="39"/>
      <c r="Q76" s="39"/>
      <c r="R76" s="39"/>
      <c r="S76" s="39"/>
      <c r="T76" s="39"/>
      <c r="U76" s="39">
        <f t="shared" si="9"/>
        <v>0</v>
      </c>
      <c r="V76" s="39"/>
      <c r="W76" s="164">
        <f t="shared" si="10"/>
        <v>0</v>
      </c>
      <c r="X76" s="39">
        <f t="shared" si="11"/>
        <v>0</v>
      </c>
      <c r="Y76" s="39">
        <f t="shared" si="12"/>
        <v>225000</v>
      </c>
      <c r="Z76" s="39">
        <v>0</v>
      </c>
      <c r="AA76" s="39">
        <v>50</v>
      </c>
      <c r="AB76" s="39">
        <v>0</v>
      </c>
      <c r="AC76" s="170">
        <f t="shared" si="13"/>
        <v>0</v>
      </c>
    </row>
    <row r="77" spans="1:29" ht="18.75" x14ac:dyDescent="0.2">
      <c r="A77" s="164">
        <v>68</v>
      </c>
      <c r="B77" s="164" t="s">
        <v>14</v>
      </c>
      <c r="C77" s="39"/>
      <c r="D77" s="39"/>
      <c r="E77" s="39">
        <v>7244</v>
      </c>
      <c r="F77" s="39" t="s">
        <v>1817</v>
      </c>
      <c r="G77" s="39">
        <v>1</v>
      </c>
      <c r="H77" s="39">
        <v>2</v>
      </c>
      <c r="I77" s="39"/>
      <c r="J77" s="39">
        <v>47</v>
      </c>
      <c r="K77" s="130">
        <f t="shared" si="7"/>
        <v>847</v>
      </c>
      <c r="L77" s="39">
        <v>75</v>
      </c>
      <c r="M77" s="39">
        <f t="shared" si="8"/>
        <v>63525</v>
      </c>
      <c r="N77" s="39">
        <v>1</v>
      </c>
      <c r="O77" s="39"/>
      <c r="P77" s="39"/>
      <c r="Q77" s="39"/>
      <c r="R77" s="39"/>
      <c r="S77" s="39"/>
      <c r="T77" s="39"/>
      <c r="U77" s="39">
        <f t="shared" si="9"/>
        <v>0</v>
      </c>
      <c r="V77" s="39"/>
      <c r="W77" s="164">
        <f t="shared" si="10"/>
        <v>0</v>
      </c>
      <c r="X77" s="39">
        <f t="shared" si="11"/>
        <v>0</v>
      </c>
      <c r="Y77" s="39">
        <f t="shared" si="12"/>
        <v>63525</v>
      </c>
      <c r="Z77" s="39">
        <v>0</v>
      </c>
      <c r="AA77" s="39">
        <v>50</v>
      </c>
      <c r="AB77" s="39">
        <v>0</v>
      </c>
      <c r="AC77" s="170">
        <f t="shared" si="13"/>
        <v>0</v>
      </c>
    </row>
    <row r="78" spans="1:29" ht="18.75" x14ac:dyDescent="0.2">
      <c r="A78" s="39">
        <v>69</v>
      </c>
      <c r="B78" s="164" t="s">
        <v>14</v>
      </c>
      <c r="C78" s="39"/>
      <c r="D78" s="39">
        <v>53</v>
      </c>
      <c r="E78" s="39">
        <v>7078</v>
      </c>
      <c r="F78" s="39" t="s">
        <v>1819</v>
      </c>
      <c r="G78" s="39">
        <v>2</v>
      </c>
      <c r="H78" s="39"/>
      <c r="I78" s="39">
        <v>2</v>
      </c>
      <c r="J78" s="39">
        <v>23</v>
      </c>
      <c r="K78" s="130">
        <f t="shared" si="7"/>
        <v>223</v>
      </c>
      <c r="L78" s="39">
        <v>150</v>
      </c>
      <c r="M78" s="39">
        <f t="shared" si="8"/>
        <v>33450</v>
      </c>
      <c r="N78" s="39">
        <v>2</v>
      </c>
      <c r="O78" s="39" t="s">
        <v>27</v>
      </c>
      <c r="P78" s="39" t="s">
        <v>16</v>
      </c>
      <c r="Q78" s="39">
        <v>2</v>
      </c>
      <c r="R78" s="39">
        <v>144</v>
      </c>
      <c r="S78" s="39"/>
      <c r="T78" s="39">
        <v>6400</v>
      </c>
      <c r="U78" s="39">
        <f t="shared" si="9"/>
        <v>921600</v>
      </c>
      <c r="V78" s="39">
        <v>21</v>
      </c>
      <c r="W78" s="164">
        <f t="shared" si="10"/>
        <v>737280</v>
      </c>
      <c r="X78" s="39">
        <f t="shared" si="11"/>
        <v>184320</v>
      </c>
      <c r="Y78" s="39">
        <f t="shared" si="12"/>
        <v>217770</v>
      </c>
      <c r="Z78" s="39">
        <v>0</v>
      </c>
      <c r="AA78" s="39">
        <v>50</v>
      </c>
      <c r="AB78" s="39">
        <v>0</v>
      </c>
      <c r="AC78" s="170">
        <f t="shared" si="13"/>
        <v>0</v>
      </c>
    </row>
    <row r="79" spans="1:29" ht="18.75" x14ac:dyDescent="0.2">
      <c r="A79" s="164">
        <v>70</v>
      </c>
      <c r="B79" s="164" t="s">
        <v>52</v>
      </c>
      <c r="C79" s="39"/>
      <c r="D79" s="39"/>
      <c r="E79" s="39"/>
      <c r="F79" s="39" t="s">
        <v>1819</v>
      </c>
      <c r="G79" s="39">
        <v>1</v>
      </c>
      <c r="H79" s="39">
        <v>26</v>
      </c>
      <c r="I79" s="39">
        <v>1</v>
      </c>
      <c r="J79" s="39">
        <v>40</v>
      </c>
      <c r="K79" s="130">
        <f t="shared" si="7"/>
        <v>10540</v>
      </c>
      <c r="L79" s="39">
        <v>75</v>
      </c>
      <c r="M79" s="39">
        <f t="shared" si="8"/>
        <v>790500</v>
      </c>
      <c r="N79" s="39">
        <v>1</v>
      </c>
      <c r="O79" s="39"/>
      <c r="P79" s="39"/>
      <c r="Q79" s="39"/>
      <c r="R79" s="39"/>
      <c r="S79" s="39"/>
      <c r="T79" s="39"/>
      <c r="U79" s="39">
        <f t="shared" si="9"/>
        <v>0</v>
      </c>
      <c r="V79" s="39"/>
      <c r="W79" s="164">
        <f t="shared" si="10"/>
        <v>0</v>
      </c>
      <c r="X79" s="39">
        <f t="shared" si="11"/>
        <v>0</v>
      </c>
      <c r="Y79" s="39">
        <f t="shared" si="12"/>
        <v>790500</v>
      </c>
      <c r="Z79" s="39">
        <v>0</v>
      </c>
      <c r="AA79" s="39">
        <v>50</v>
      </c>
      <c r="AB79" s="39">
        <v>790500</v>
      </c>
      <c r="AC79" s="170">
        <v>0.01</v>
      </c>
    </row>
    <row r="80" spans="1:29" ht="18.75" x14ac:dyDescent="0.2">
      <c r="A80" s="39">
        <v>71</v>
      </c>
      <c r="B80" s="164" t="s">
        <v>24</v>
      </c>
      <c r="C80" s="39"/>
      <c r="D80" s="39"/>
      <c r="E80" s="39"/>
      <c r="F80" s="39" t="s">
        <v>1819</v>
      </c>
      <c r="G80" s="39">
        <v>1</v>
      </c>
      <c r="H80" s="39">
        <v>16</v>
      </c>
      <c r="I80" s="39">
        <v>3</v>
      </c>
      <c r="J80" s="39">
        <v>20</v>
      </c>
      <c r="K80" s="130">
        <f t="shared" si="7"/>
        <v>6720</v>
      </c>
      <c r="L80" s="39">
        <v>75</v>
      </c>
      <c r="M80" s="39">
        <f t="shared" si="8"/>
        <v>504000</v>
      </c>
      <c r="N80" s="39">
        <v>1</v>
      </c>
      <c r="O80" s="39"/>
      <c r="P80" s="39"/>
      <c r="Q80" s="39"/>
      <c r="R80" s="39"/>
      <c r="S80" s="39"/>
      <c r="T80" s="39"/>
      <c r="U80" s="39">
        <f t="shared" si="9"/>
        <v>0</v>
      </c>
      <c r="V80" s="39"/>
      <c r="W80" s="164">
        <f t="shared" si="10"/>
        <v>0</v>
      </c>
      <c r="X80" s="39">
        <f t="shared" si="11"/>
        <v>0</v>
      </c>
      <c r="Y80" s="39">
        <f t="shared" si="12"/>
        <v>504000</v>
      </c>
      <c r="Z80" s="39">
        <v>0</v>
      </c>
      <c r="AA80" s="39">
        <v>0</v>
      </c>
      <c r="AB80" s="39">
        <v>504000</v>
      </c>
      <c r="AC80" s="170">
        <v>0.01</v>
      </c>
    </row>
    <row r="81" spans="1:29" ht="18.75" x14ac:dyDescent="0.2">
      <c r="A81" s="164">
        <v>72</v>
      </c>
      <c r="B81" s="164" t="s">
        <v>24</v>
      </c>
      <c r="C81" s="39"/>
      <c r="D81" s="39"/>
      <c r="E81" s="39"/>
      <c r="F81" s="39" t="s">
        <v>1819</v>
      </c>
      <c r="G81" s="39">
        <v>1</v>
      </c>
      <c r="H81" s="39">
        <v>5</v>
      </c>
      <c r="I81" s="39"/>
      <c r="J81" s="39"/>
      <c r="K81" s="130">
        <f t="shared" si="7"/>
        <v>2000</v>
      </c>
      <c r="L81" s="39">
        <v>75</v>
      </c>
      <c r="M81" s="39">
        <f t="shared" si="8"/>
        <v>150000</v>
      </c>
      <c r="N81" s="39">
        <v>1</v>
      </c>
      <c r="O81" s="39"/>
      <c r="P81" s="39"/>
      <c r="Q81" s="39"/>
      <c r="R81" s="39"/>
      <c r="S81" s="39"/>
      <c r="T81" s="39"/>
      <c r="U81" s="39">
        <f t="shared" si="9"/>
        <v>0</v>
      </c>
      <c r="V81" s="39"/>
      <c r="W81" s="164"/>
      <c r="X81" s="39">
        <f t="shared" si="11"/>
        <v>0</v>
      </c>
      <c r="Y81" s="39">
        <f t="shared" si="12"/>
        <v>150000</v>
      </c>
      <c r="Z81" s="39">
        <v>0</v>
      </c>
      <c r="AA81" s="39">
        <v>0</v>
      </c>
      <c r="AB81" s="39">
        <v>150000</v>
      </c>
      <c r="AC81" s="170">
        <v>0.01</v>
      </c>
    </row>
    <row r="82" spans="1:29" ht="18.75" x14ac:dyDescent="0.2">
      <c r="A82" s="39">
        <v>73</v>
      </c>
      <c r="B82" s="164" t="s">
        <v>14</v>
      </c>
      <c r="C82" s="39"/>
      <c r="D82" s="39">
        <v>21</v>
      </c>
      <c r="E82" s="39">
        <v>7175</v>
      </c>
      <c r="F82" s="39" t="s">
        <v>1804</v>
      </c>
      <c r="G82" s="39">
        <v>2</v>
      </c>
      <c r="H82" s="39"/>
      <c r="I82" s="39">
        <v>2</v>
      </c>
      <c r="J82" s="39">
        <v>11</v>
      </c>
      <c r="K82" s="130">
        <f t="shared" si="7"/>
        <v>211</v>
      </c>
      <c r="L82" s="39">
        <v>430</v>
      </c>
      <c r="M82" s="39">
        <f t="shared" si="8"/>
        <v>90730</v>
      </c>
      <c r="N82" s="39">
        <v>2</v>
      </c>
      <c r="O82" s="39" t="s">
        <v>27</v>
      </c>
      <c r="P82" s="39" t="s">
        <v>16</v>
      </c>
      <c r="Q82" s="39">
        <v>2</v>
      </c>
      <c r="R82" s="39">
        <v>114</v>
      </c>
      <c r="S82" s="39"/>
      <c r="T82" s="39">
        <v>6400</v>
      </c>
      <c r="U82" s="39">
        <f t="shared" si="9"/>
        <v>729600</v>
      </c>
      <c r="V82" s="39">
        <v>15</v>
      </c>
      <c r="W82" s="164">
        <f t="shared" si="10"/>
        <v>583680</v>
      </c>
      <c r="X82" s="39">
        <f t="shared" si="11"/>
        <v>145920</v>
      </c>
      <c r="Y82" s="39">
        <f t="shared" si="12"/>
        <v>236650</v>
      </c>
      <c r="Z82" s="39">
        <v>0</v>
      </c>
      <c r="AA82" s="39">
        <v>50</v>
      </c>
      <c r="AB82" s="39">
        <v>0</v>
      </c>
      <c r="AC82" s="170">
        <f t="shared" si="13"/>
        <v>0</v>
      </c>
    </row>
    <row r="83" spans="1:29" ht="18.75" x14ac:dyDescent="0.2">
      <c r="A83" s="164">
        <v>74</v>
      </c>
      <c r="B83" s="164" t="s">
        <v>14</v>
      </c>
      <c r="C83" s="39">
        <v>4794</v>
      </c>
      <c r="D83" s="39">
        <v>66</v>
      </c>
      <c r="E83" s="39">
        <v>50214</v>
      </c>
      <c r="F83" s="39" t="s">
        <v>1820</v>
      </c>
      <c r="G83" s="39">
        <v>2</v>
      </c>
      <c r="H83" s="39"/>
      <c r="I83" s="39"/>
      <c r="J83" s="39">
        <v>57</v>
      </c>
      <c r="K83" s="130">
        <f t="shared" si="7"/>
        <v>57</v>
      </c>
      <c r="L83" s="39">
        <v>430</v>
      </c>
      <c r="M83" s="39">
        <f t="shared" si="8"/>
        <v>24510</v>
      </c>
      <c r="N83" s="39">
        <v>2</v>
      </c>
      <c r="O83" s="39" t="s">
        <v>27</v>
      </c>
      <c r="P83" s="39" t="s">
        <v>55</v>
      </c>
      <c r="Q83" s="39">
        <v>2</v>
      </c>
      <c r="R83" s="39">
        <v>36</v>
      </c>
      <c r="S83" s="39"/>
      <c r="T83" s="39">
        <v>6400</v>
      </c>
      <c r="U83" s="39">
        <f t="shared" si="9"/>
        <v>230400</v>
      </c>
      <c r="V83" s="39">
        <v>5</v>
      </c>
      <c r="W83" s="164">
        <f>U83*5%</f>
        <v>11520</v>
      </c>
      <c r="X83" s="39">
        <f t="shared" si="11"/>
        <v>218880</v>
      </c>
      <c r="Y83" s="39">
        <f t="shared" si="12"/>
        <v>243390</v>
      </c>
      <c r="Z83" s="39">
        <v>0</v>
      </c>
      <c r="AA83" s="39">
        <v>50</v>
      </c>
      <c r="AB83" s="39">
        <v>0</v>
      </c>
      <c r="AC83" s="170">
        <f t="shared" si="13"/>
        <v>0</v>
      </c>
    </row>
    <row r="84" spans="1:29" ht="18.75" x14ac:dyDescent="0.2">
      <c r="A84" s="39">
        <v>75</v>
      </c>
      <c r="B84" s="164" t="s">
        <v>14</v>
      </c>
      <c r="C84" s="39">
        <v>5856</v>
      </c>
      <c r="D84" s="39">
        <v>344</v>
      </c>
      <c r="E84" s="39">
        <v>61220</v>
      </c>
      <c r="F84" s="39" t="s">
        <v>1821</v>
      </c>
      <c r="G84" s="39">
        <v>1</v>
      </c>
      <c r="H84" s="39">
        <v>1</v>
      </c>
      <c r="I84" s="39">
        <v>1</v>
      </c>
      <c r="J84" s="39">
        <v>43</v>
      </c>
      <c r="K84" s="130">
        <f t="shared" si="7"/>
        <v>543</v>
      </c>
      <c r="L84" s="39">
        <v>75</v>
      </c>
      <c r="M84" s="39">
        <f t="shared" si="8"/>
        <v>40725</v>
      </c>
      <c r="N84" s="39">
        <v>1</v>
      </c>
      <c r="O84" s="39"/>
      <c r="P84" s="39"/>
      <c r="Q84" s="39"/>
      <c r="R84" s="39"/>
      <c r="S84" s="39"/>
      <c r="T84" s="39"/>
      <c r="U84" s="39">
        <f t="shared" si="9"/>
        <v>0</v>
      </c>
      <c r="V84" s="39"/>
      <c r="W84" s="164"/>
      <c r="X84" s="39">
        <f t="shared" si="11"/>
        <v>0</v>
      </c>
      <c r="Y84" s="39">
        <f t="shared" si="12"/>
        <v>40725</v>
      </c>
      <c r="Z84" s="39">
        <v>0</v>
      </c>
      <c r="AA84" s="39">
        <v>50</v>
      </c>
      <c r="AB84" s="39">
        <v>0</v>
      </c>
      <c r="AC84" s="170">
        <f t="shared" si="13"/>
        <v>0</v>
      </c>
    </row>
    <row r="85" spans="1:29" ht="18.75" x14ac:dyDescent="0.2">
      <c r="A85" s="164">
        <v>76</v>
      </c>
      <c r="B85" s="164" t="s">
        <v>1675</v>
      </c>
      <c r="C85" s="39"/>
      <c r="D85" s="39">
        <v>20</v>
      </c>
      <c r="E85" s="39">
        <v>3326</v>
      </c>
      <c r="F85" s="39" t="s">
        <v>1821</v>
      </c>
      <c r="G85" s="39">
        <v>1</v>
      </c>
      <c r="H85" s="39">
        <v>8</v>
      </c>
      <c r="I85" s="39">
        <v>1</v>
      </c>
      <c r="J85" s="39">
        <v>59</v>
      </c>
      <c r="K85" s="130">
        <f t="shared" si="7"/>
        <v>3359</v>
      </c>
      <c r="L85" s="39">
        <v>75</v>
      </c>
      <c r="M85" s="39">
        <f t="shared" si="8"/>
        <v>251925</v>
      </c>
      <c r="N85" s="39">
        <v>1</v>
      </c>
      <c r="O85" s="39"/>
      <c r="P85" s="39"/>
      <c r="Q85" s="39"/>
      <c r="R85" s="39"/>
      <c r="S85" s="39"/>
      <c r="T85" s="39"/>
      <c r="U85" s="39">
        <f t="shared" si="9"/>
        <v>0</v>
      </c>
      <c r="V85" s="39"/>
      <c r="W85" s="164">
        <f t="shared" si="10"/>
        <v>0</v>
      </c>
      <c r="X85" s="39">
        <f t="shared" si="11"/>
        <v>0</v>
      </c>
      <c r="Y85" s="39">
        <f t="shared" si="12"/>
        <v>251925</v>
      </c>
      <c r="Z85" s="39">
        <v>0</v>
      </c>
      <c r="AA85" s="39">
        <v>50</v>
      </c>
      <c r="AB85" s="39">
        <v>0</v>
      </c>
      <c r="AC85" s="170">
        <f t="shared" si="13"/>
        <v>0</v>
      </c>
    </row>
    <row r="86" spans="1:29" ht="18.75" x14ac:dyDescent="0.2">
      <c r="A86" s="39">
        <v>77</v>
      </c>
      <c r="B86" s="164" t="s">
        <v>52</v>
      </c>
      <c r="C86" s="39"/>
      <c r="D86" s="39">
        <v>58</v>
      </c>
      <c r="E86" s="39">
        <v>1984</v>
      </c>
      <c r="F86" s="39" t="s">
        <v>1822</v>
      </c>
      <c r="G86" s="39">
        <v>1</v>
      </c>
      <c r="H86" s="39">
        <v>18</v>
      </c>
      <c r="I86" s="39">
        <v>3</v>
      </c>
      <c r="J86" s="39">
        <v>7</v>
      </c>
      <c r="K86" s="130">
        <f t="shared" si="7"/>
        <v>7507</v>
      </c>
      <c r="L86" s="39">
        <v>75</v>
      </c>
      <c r="M86" s="39">
        <f t="shared" si="8"/>
        <v>563025</v>
      </c>
      <c r="N86" s="39">
        <v>1</v>
      </c>
      <c r="O86" s="39"/>
      <c r="P86" s="39"/>
      <c r="Q86" s="39"/>
      <c r="R86" s="39"/>
      <c r="S86" s="39"/>
      <c r="T86" s="39"/>
      <c r="U86" s="39">
        <f t="shared" si="9"/>
        <v>0</v>
      </c>
      <c r="V86" s="39"/>
      <c r="W86" s="164">
        <f t="shared" si="10"/>
        <v>0</v>
      </c>
      <c r="X86" s="39">
        <f t="shared" si="11"/>
        <v>0</v>
      </c>
      <c r="Y86" s="39">
        <f t="shared" si="12"/>
        <v>563025</v>
      </c>
      <c r="Z86" s="39">
        <v>0</v>
      </c>
      <c r="AA86" s="39">
        <v>0</v>
      </c>
      <c r="AB86" s="39">
        <v>563025</v>
      </c>
      <c r="AC86" s="170">
        <v>0.01</v>
      </c>
    </row>
    <row r="87" spans="1:29" ht="18.75" x14ac:dyDescent="0.2">
      <c r="A87" s="164">
        <v>78</v>
      </c>
      <c r="B87" s="164" t="s">
        <v>24</v>
      </c>
      <c r="C87" s="39"/>
      <c r="D87" s="39"/>
      <c r="E87" s="39"/>
      <c r="F87" s="39" t="s">
        <v>1823</v>
      </c>
      <c r="G87" s="39">
        <v>1</v>
      </c>
      <c r="H87" s="39">
        <v>8</v>
      </c>
      <c r="I87" s="39">
        <v>1</v>
      </c>
      <c r="J87" s="39">
        <v>10</v>
      </c>
      <c r="K87" s="130">
        <f t="shared" si="7"/>
        <v>3310</v>
      </c>
      <c r="L87" s="39">
        <v>75</v>
      </c>
      <c r="M87" s="39">
        <f t="shared" si="8"/>
        <v>248250</v>
      </c>
      <c r="N87" s="39">
        <v>1</v>
      </c>
      <c r="O87" s="39"/>
      <c r="P87" s="39"/>
      <c r="Q87" s="39"/>
      <c r="R87" s="39"/>
      <c r="S87" s="39"/>
      <c r="T87" s="39"/>
      <c r="U87" s="39">
        <f t="shared" si="9"/>
        <v>0</v>
      </c>
      <c r="V87" s="39"/>
      <c r="W87" s="164">
        <f t="shared" si="10"/>
        <v>0</v>
      </c>
      <c r="X87" s="39">
        <f t="shared" si="11"/>
        <v>0</v>
      </c>
      <c r="Y87" s="39">
        <f t="shared" si="12"/>
        <v>248250</v>
      </c>
      <c r="Z87" s="39">
        <v>0</v>
      </c>
      <c r="AA87" s="39">
        <v>0</v>
      </c>
      <c r="AB87" s="39">
        <v>248250</v>
      </c>
      <c r="AC87" s="170">
        <v>0.01</v>
      </c>
    </row>
    <row r="88" spans="1:29" ht="18.75" x14ac:dyDescent="0.2">
      <c r="A88" s="39">
        <v>79</v>
      </c>
      <c r="B88" s="164" t="s">
        <v>14</v>
      </c>
      <c r="C88" s="39">
        <v>646</v>
      </c>
      <c r="D88" s="39">
        <v>92</v>
      </c>
      <c r="E88" s="39">
        <v>7129</v>
      </c>
      <c r="F88" s="39" t="s">
        <v>1824</v>
      </c>
      <c r="G88" s="39">
        <v>2</v>
      </c>
      <c r="H88" s="39"/>
      <c r="I88" s="39">
        <v>1</v>
      </c>
      <c r="J88" s="39">
        <v>64</v>
      </c>
      <c r="K88" s="130">
        <f t="shared" si="7"/>
        <v>164</v>
      </c>
      <c r="L88" s="39">
        <v>430</v>
      </c>
      <c r="M88" s="39">
        <f t="shared" si="8"/>
        <v>70520</v>
      </c>
      <c r="N88" s="39">
        <v>2</v>
      </c>
      <c r="O88" s="39" t="s">
        <v>27</v>
      </c>
      <c r="P88" s="39" t="s">
        <v>16</v>
      </c>
      <c r="Q88" s="39">
        <v>2</v>
      </c>
      <c r="R88" s="39">
        <v>144</v>
      </c>
      <c r="S88" s="39"/>
      <c r="T88" s="39">
        <v>6400</v>
      </c>
      <c r="U88" s="39">
        <f t="shared" si="9"/>
        <v>921600</v>
      </c>
      <c r="V88" s="39">
        <v>21</v>
      </c>
      <c r="W88" s="164">
        <f t="shared" si="10"/>
        <v>737280</v>
      </c>
      <c r="X88" s="39">
        <f t="shared" si="11"/>
        <v>184320</v>
      </c>
      <c r="Y88" s="39">
        <f t="shared" si="12"/>
        <v>254840</v>
      </c>
      <c r="Z88" s="39">
        <v>0</v>
      </c>
      <c r="AA88" s="39">
        <v>50</v>
      </c>
      <c r="AB88" s="39">
        <v>0</v>
      </c>
      <c r="AC88" s="170">
        <f t="shared" si="13"/>
        <v>0</v>
      </c>
    </row>
    <row r="89" spans="1:29" ht="18.75" x14ac:dyDescent="0.2">
      <c r="A89" s="164">
        <v>80</v>
      </c>
      <c r="B89" s="164" t="s">
        <v>14</v>
      </c>
      <c r="C89" s="39"/>
      <c r="D89" s="39"/>
      <c r="E89" s="39"/>
      <c r="F89" s="39" t="s">
        <v>1824</v>
      </c>
      <c r="G89" s="39">
        <v>2</v>
      </c>
      <c r="H89" s="39"/>
      <c r="I89" s="39"/>
      <c r="J89" s="39"/>
      <c r="K89" s="130">
        <f t="shared" si="7"/>
        <v>0</v>
      </c>
      <c r="L89" s="39"/>
      <c r="M89" s="39">
        <f t="shared" si="8"/>
        <v>0</v>
      </c>
      <c r="N89" s="39">
        <v>2</v>
      </c>
      <c r="O89" s="39" t="s">
        <v>27</v>
      </c>
      <c r="P89" s="39" t="s">
        <v>55</v>
      </c>
      <c r="Q89" s="39">
        <v>2</v>
      </c>
      <c r="R89" s="39">
        <v>54</v>
      </c>
      <c r="S89" s="39"/>
      <c r="T89" s="39">
        <v>6400</v>
      </c>
      <c r="U89" s="39">
        <f t="shared" si="9"/>
        <v>345600</v>
      </c>
      <c r="V89" s="39">
        <v>5</v>
      </c>
      <c r="W89" s="164">
        <f>U89*5%</f>
        <v>17280</v>
      </c>
      <c r="X89" s="39">
        <f t="shared" si="11"/>
        <v>328320</v>
      </c>
      <c r="Y89" s="39">
        <f t="shared" si="12"/>
        <v>328320</v>
      </c>
      <c r="Z89" s="39">
        <v>0</v>
      </c>
      <c r="AA89" s="39">
        <v>0</v>
      </c>
      <c r="AB89" s="39">
        <v>328320</v>
      </c>
      <c r="AC89" s="170">
        <v>0.02</v>
      </c>
    </row>
    <row r="90" spans="1:29" ht="18.75" x14ac:dyDescent="0.2">
      <c r="A90" s="39">
        <v>81</v>
      </c>
      <c r="B90" s="164" t="s">
        <v>24</v>
      </c>
      <c r="C90" s="39"/>
      <c r="D90" s="39"/>
      <c r="E90" s="39"/>
      <c r="F90" s="39" t="s">
        <v>1824</v>
      </c>
      <c r="G90" s="39">
        <v>1</v>
      </c>
      <c r="H90" s="39">
        <v>7</v>
      </c>
      <c r="I90" s="39"/>
      <c r="J90" s="39"/>
      <c r="K90" s="130">
        <f t="shared" si="7"/>
        <v>2800</v>
      </c>
      <c r="L90" s="39">
        <v>75</v>
      </c>
      <c r="M90" s="39">
        <f t="shared" si="8"/>
        <v>210000</v>
      </c>
      <c r="N90" s="39">
        <v>1</v>
      </c>
      <c r="O90" s="39"/>
      <c r="P90" s="39"/>
      <c r="Q90" s="39"/>
      <c r="R90" s="39"/>
      <c r="S90" s="39"/>
      <c r="T90" s="39"/>
      <c r="U90" s="39">
        <f t="shared" si="9"/>
        <v>0</v>
      </c>
      <c r="V90" s="39"/>
      <c r="W90" s="164"/>
      <c r="X90" s="39">
        <f t="shared" si="11"/>
        <v>0</v>
      </c>
      <c r="Y90" s="39">
        <f t="shared" si="12"/>
        <v>210000</v>
      </c>
      <c r="Z90" s="39">
        <v>0</v>
      </c>
      <c r="AA90" s="39">
        <v>0</v>
      </c>
      <c r="AB90" s="39">
        <v>210000</v>
      </c>
      <c r="AC90" s="170">
        <v>0.01</v>
      </c>
    </row>
    <row r="91" spans="1:29" ht="18.75" x14ac:dyDescent="0.2">
      <c r="A91" s="164">
        <v>82</v>
      </c>
      <c r="B91" s="164" t="s">
        <v>14</v>
      </c>
      <c r="C91" s="39">
        <v>4274</v>
      </c>
      <c r="D91" s="39">
        <v>3</v>
      </c>
      <c r="E91" s="39">
        <v>41815</v>
      </c>
      <c r="F91" s="39" t="s">
        <v>1824</v>
      </c>
      <c r="G91" s="39">
        <v>1</v>
      </c>
      <c r="H91" s="39"/>
      <c r="I91" s="39">
        <v>1</v>
      </c>
      <c r="J91" s="39">
        <v>72</v>
      </c>
      <c r="K91" s="130">
        <f t="shared" si="7"/>
        <v>172</v>
      </c>
      <c r="L91" s="39">
        <v>430</v>
      </c>
      <c r="M91" s="39">
        <f t="shared" si="8"/>
        <v>73960</v>
      </c>
      <c r="N91" s="39">
        <v>1</v>
      </c>
      <c r="O91" s="39"/>
      <c r="P91" s="39"/>
      <c r="Q91" s="39"/>
      <c r="R91" s="39"/>
      <c r="S91" s="39"/>
      <c r="T91" s="39"/>
      <c r="U91" s="39">
        <f t="shared" si="9"/>
        <v>0</v>
      </c>
      <c r="V91" s="39"/>
      <c r="W91" s="164">
        <f t="shared" si="10"/>
        <v>0</v>
      </c>
      <c r="X91" s="39">
        <f t="shared" si="11"/>
        <v>0</v>
      </c>
      <c r="Y91" s="39">
        <f t="shared" si="12"/>
        <v>73960</v>
      </c>
      <c r="Z91" s="39">
        <v>0</v>
      </c>
      <c r="AA91" s="39">
        <v>50</v>
      </c>
      <c r="AB91" s="39">
        <v>0</v>
      </c>
      <c r="AC91" s="170">
        <f t="shared" si="13"/>
        <v>0</v>
      </c>
    </row>
    <row r="92" spans="1:29" ht="18.75" x14ac:dyDescent="0.2">
      <c r="A92" s="39">
        <v>83</v>
      </c>
      <c r="B92" s="164" t="s">
        <v>14</v>
      </c>
      <c r="C92" s="39">
        <v>4666</v>
      </c>
      <c r="D92" s="39">
        <v>271</v>
      </c>
      <c r="E92" s="39">
        <v>48546</v>
      </c>
      <c r="F92" s="39" t="s">
        <v>1824</v>
      </c>
      <c r="G92" s="39">
        <v>1</v>
      </c>
      <c r="H92" s="39">
        <v>6</v>
      </c>
      <c r="I92" s="39">
        <v>3</v>
      </c>
      <c r="J92" s="39">
        <v>96</v>
      </c>
      <c r="K92" s="130">
        <f t="shared" si="7"/>
        <v>2796</v>
      </c>
      <c r="L92" s="39">
        <v>75</v>
      </c>
      <c r="M92" s="39">
        <f t="shared" si="8"/>
        <v>209700</v>
      </c>
      <c r="N92" s="39">
        <v>1</v>
      </c>
      <c r="O92" s="39"/>
      <c r="P92" s="39"/>
      <c r="Q92" s="39"/>
      <c r="R92" s="39"/>
      <c r="S92" s="39"/>
      <c r="T92" s="39"/>
      <c r="U92" s="39">
        <f t="shared" si="9"/>
        <v>0</v>
      </c>
      <c r="V92" s="39"/>
      <c r="W92" s="164">
        <f t="shared" si="10"/>
        <v>0</v>
      </c>
      <c r="X92" s="39">
        <f t="shared" si="11"/>
        <v>0</v>
      </c>
      <c r="Y92" s="39">
        <f t="shared" si="12"/>
        <v>209700</v>
      </c>
      <c r="Z92" s="39">
        <v>0</v>
      </c>
      <c r="AA92" s="39">
        <v>50</v>
      </c>
      <c r="AB92" s="39">
        <v>0</v>
      </c>
      <c r="AC92" s="170">
        <f t="shared" si="13"/>
        <v>0</v>
      </c>
    </row>
    <row r="93" spans="1:29" ht="18.75" x14ac:dyDescent="0.2">
      <c r="A93" s="164">
        <v>84</v>
      </c>
      <c r="B93" s="164" t="s">
        <v>14</v>
      </c>
      <c r="C93" s="39">
        <v>3707</v>
      </c>
      <c r="D93" s="39">
        <v>102</v>
      </c>
      <c r="E93" s="39">
        <v>32454</v>
      </c>
      <c r="F93" s="39" t="s">
        <v>1824</v>
      </c>
      <c r="G93" s="39">
        <v>1</v>
      </c>
      <c r="H93" s="39">
        <v>10</v>
      </c>
      <c r="I93" s="39">
        <v>2</v>
      </c>
      <c r="J93" s="39">
        <v>84</v>
      </c>
      <c r="K93" s="130">
        <f t="shared" si="7"/>
        <v>4284</v>
      </c>
      <c r="L93" s="39">
        <v>75</v>
      </c>
      <c r="M93" s="39">
        <f t="shared" si="8"/>
        <v>321300</v>
      </c>
      <c r="N93" s="39">
        <v>1</v>
      </c>
      <c r="O93" s="39"/>
      <c r="P93" s="39"/>
      <c r="Q93" s="39"/>
      <c r="R93" s="39"/>
      <c r="S93" s="39"/>
      <c r="T93" s="39"/>
      <c r="U93" s="39">
        <f t="shared" si="9"/>
        <v>0</v>
      </c>
      <c r="V93" s="39"/>
      <c r="W93" s="164"/>
      <c r="X93" s="39">
        <f t="shared" si="11"/>
        <v>0</v>
      </c>
      <c r="Y93" s="39">
        <f t="shared" si="12"/>
        <v>321300</v>
      </c>
      <c r="Z93" s="39">
        <v>0</v>
      </c>
      <c r="AA93" s="39">
        <v>50</v>
      </c>
      <c r="AB93" s="39">
        <v>0</v>
      </c>
      <c r="AC93" s="170">
        <f t="shared" si="13"/>
        <v>0</v>
      </c>
    </row>
    <row r="94" spans="1:29" ht="18.75" x14ac:dyDescent="0.2">
      <c r="A94" s="39">
        <v>85</v>
      </c>
      <c r="B94" s="164" t="s">
        <v>14</v>
      </c>
      <c r="C94" s="39"/>
      <c r="D94" s="39">
        <v>55</v>
      </c>
      <c r="E94" s="39">
        <v>7205</v>
      </c>
      <c r="F94" s="39" t="s">
        <v>1825</v>
      </c>
      <c r="G94" s="39">
        <v>2</v>
      </c>
      <c r="H94" s="39"/>
      <c r="I94" s="39"/>
      <c r="J94" s="39">
        <v>74</v>
      </c>
      <c r="K94" s="130">
        <f t="shared" si="7"/>
        <v>74</v>
      </c>
      <c r="L94" s="39">
        <v>430</v>
      </c>
      <c r="M94" s="39">
        <f t="shared" si="8"/>
        <v>31820</v>
      </c>
      <c r="N94" s="39">
        <v>2</v>
      </c>
      <c r="O94" s="39" t="s">
        <v>27</v>
      </c>
      <c r="P94" s="39" t="s">
        <v>239</v>
      </c>
      <c r="Q94" s="39">
        <v>2</v>
      </c>
      <c r="R94" s="39">
        <v>36</v>
      </c>
      <c r="S94" s="39"/>
      <c r="T94" s="39">
        <v>6400</v>
      </c>
      <c r="U94" s="39">
        <f t="shared" si="9"/>
        <v>230400</v>
      </c>
      <c r="V94" s="39">
        <v>5</v>
      </c>
      <c r="W94" s="164">
        <f>U94*15%</f>
        <v>34560</v>
      </c>
      <c r="X94" s="39">
        <f t="shared" si="11"/>
        <v>195840</v>
      </c>
      <c r="Y94" s="39">
        <f t="shared" si="12"/>
        <v>227660</v>
      </c>
      <c r="Z94" s="39">
        <v>0</v>
      </c>
      <c r="AA94" s="39">
        <v>50</v>
      </c>
      <c r="AB94" s="39">
        <v>0</v>
      </c>
      <c r="AC94" s="170">
        <f t="shared" si="13"/>
        <v>0</v>
      </c>
    </row>
    <row r="95" spans="1:29" ht="18.75" x14ac:dyDescent="0.2">
      <c r="A95" s="164">
        <v>86</v>
      </c>
      <c r="B95" s="164"/>
      <c r="C95" s="39"/>
      <c r="D95" s="39"/>
      <c r="E95" s="39"/>
      <c r="F95" s="39" t="s">
        <v>1825</v>
      </c>
      <c r="G95" s="39">
        <v>2</v>
      </c>
      <c r="H95" s="39"/>
      <c r="I95" s="39"/>
      <c r="J95" s="39"/>
      <c r="K95" s="130">
        <f t="shared" si="7"/>
        <v>0</v>
      </c>
      <c r="L95" s="39"/>
      <c r="M95" s="39">
        <f t="shared" si="8"/>
        <v>0</v>
      </c>
      <c r="N95" s="39">
        <v>2</v>
      </c>
      <c r="O95" s="39" t="s">
        <v>27</v>
      </c>
      <c r="P95" s="39" t="s">
        <v>55</v>
      </c>
      <c r="Q95" s="39">
        <v>2</v>
      </c>
      <c r="R95" s="39">
        <v>84</v>
      </c>
      <c r="S95" s="39"/>
      <c r="T95" s="39">
        <v>6400</v>
      </c>
      <c r="U95" s="39">
        <f t="shared" si="9"/>
        <v>537600</v>
      </c>
      <c r="V95" s="39">
        <v>2</v>
      </c>
      <c r="W95" s="164">
        <f>U95*2%</f>
        <v>10752</v>
      </c>
      <c r="X95" s="39">
        <f t="shared" si="11"/>
        <v>526848</v>
      </c>
      <c r="Y95" s="39">
        <f t="shared" si="12"/>
        <v>526848</v>
      </c>
      <c r="Z95" s="39">
        <v>0</v>
      </c>
      <c r="AA95" s="39">
        <v>0</v>
      </c>
      <c r="AB95" s="39">
        <v>526848</v>
      </c>
      <c r="AC95" s="170">
        <v>0.02</v>
      </c>
    </row>
    <row r="96" spans="1:29" ht="18.75" x14ac:dyDescent="0.2">
      <c r="A96" s="39">
        <v>87</v>
      </c>
      <c r="B96" s="164" t="s">
        <v>472</v>
      </c>
      <c r="C96" s="39"/>
      <c r="D96" s="39"/>
      <c r="E96" s="39"/>
      <c r="F96" s="39" t="s">
        <v>1825</v>
      </c>
      <c r="G96" s="39">
        <v>1</v>
      </c>
      <c r="H96" s="39">
        <v>11</v>
      </c>
      <c r="I96" s="39">
        <v>1</v>
      </c>
      <c r="J96" s="39">
        <v>18</v>
      </c>
      <c r="K96" s="130">
        <f t="shared" si="7"/>
        <v>4518</v>
      </c>
      <c r="L96" s="39">
        <v>75</v>
      </c>
      <c r="M96" s="39">
        <f t="shared" si="8"/>
        <v>338850</v>
      </c>
      <c r="N96" s="39">
        <v>1</v>
      </c>
      <c r="O96" s="39"/>
      <c r="P96" s="39"/>
      <c r="Q96" s="39"/>
      <c r="R96" s="39"/>
      <c r="S96" s="39"/>
      <c r="T96" s="39"/>
      <c r="U96" s="39">
        <f t="shared" si="9"/>
        <v>0</v>
      </c>
      <c r="V96" s="39"/>
      <c r="W96" s="164"/>
      <c r="X96" s="39">
        <f t="shared" si="11"/>
        <v>0</v>
      </c>
      <c r="Y96" s="39">
        <f t="shared" si="12"/>
        <v>338850</v>
      </c>
      <c r="Z96" s="39">
        <v>0</v>
      </c>
      <c r="AA96" s="39">
        <v>0</v>
      </c>
      <c r="AB96" s="39">
        <v>338850</v>
      </c>
      <c r="AC96" s="170">
        <v>0.01</v>
      </c>
    </row>
    <row r="97" spans="1:29" ht="18.75" x14ac:dyDescent="0.2">
      <c r="A97" s="164">
        <v>88</v>
      </c>
      <c r="B97" s="164" t="s">
        <v>14</v>
      </c>
      <c r="C97" s="39">
        <v>2886</v>
      </c>
      <c r="D97" s="39">
        <v>108</v>
      </c>
      <c r="E97" s="39">
        <v>16953</v>
      </c>
      <c r="F97" s="39" t="s">
        <v>1826</v>
      </c>
      <c r="G97" s="39">
        <v>2</v>
      </c>
      <c r="H97" s="39">
        <v>4</v>
      </c>
      <c r="I97" s="39"/>
      <c r="J97" s="39">
        <v>74</v>
      </c>
      <c r="K97" s="130">
        <f t="shared" si="7"/>
        <v>1674</v>
      </c>
      <c r="L97" s="39">
        <v>100</v>
      </c>
      <c r="M97" s="39">
        <f t="shared" si="8"/>
        <v>167400</v>
      </c>
      <c r="N97" s="39">
        <v>2</v>
      </c>
      <c r="O97" s="39" t="s">
        <v>27</v>
      </c>
      <c r="P97" s="39" t="s">
        <v>16</v>
      </c>
      <c r="Q97" s="39">
        <v>2</v>
      </c>
      <c r="R97" s="39">
        <v>216</v>
      </c>
      <c r="S97" s="39"/>
      <c r="T97" s="39">
        <v>6400</v>
      </c>
      <c r="U97" s="39">
        <f t="shared" si="9"/>
        <v>1382400</v>
      </c>
      <c r="V97" s="39">
        <v>21</v>
      </c>
      <c r="W97" s="164">
        <f t="shared" si="10"/>
        <v>1105920</v>
      </c>
      <c r="X97" s="39">
        <f t="shared" si="11"/>
        <v>276480</v>
      </c>
      <c r="Y97" s="39">
        <f t="shared" si="12"/>
        <v>443880</v>
      </c>
      <c r="Z97" s="39">
        <v>0</v>
      </c>
      <c r="AA97" s="39">
        <v>50</v>
      </c>
      <c r="AB97" s="39">
        <v>0</v>
      </c>
      <c r="AC97" s="170">
        <f t="shared" si="13"/>
        <v>0</v>
      </c>
    </row>
    <row r="98" spans="1:29" ht="18.75" x14ac:dyDescent="0.2">
      <c r="A98" s="39">
        <v>89</v>
      </c>
      <c r="B98" s="164" t="s">
        <v>24</v>
      </c>
      <c r="C98" s="39"/>
      <c r="D98" s="39"/>
      <c r="E98" s="39"/>
      <c r="F98" s="39" t="s">
        <v>1826</v>
      </c>
      <c r="G98" s="39">
        <v>1</v>
      </c>
      <c r="H98" s="39">
        <v>26</v>
      </c>
      <c r="I98" s="39"/>
      <c r="J98" s="39">
        <v>74</v>
      </c>
      <c r="K98" s="130">
        <f t="shared" si="7"/>
        <v>10474</v>
      </c>
      <c r="L98" s="39">
        <v>75</v>
      </c>
      <c r="M98" s="39">
        <f t="shared" si="8"/>
        <v>785550</v>
      </c>
      <c r="N98" s="39">
        <v>1</v>
      </c>
      <c r="O98" s="39"/>
      <c r="P98" s="39"/>
      <c r="Q98" s="39"/>
      <c r="R98" s="39"/>
      <c r="S98" s="39"/>
      <c r="T98" s="39"/>
      <c r="U98" s="39">
        <f t="shared" si="9"/>
        <v>0</v>
      </c>
      <c r="V98" s="39"/>
      <c r="W98" s="164">
        <f t="shared" si="10"/>
        <v>0</v>
      </c>
      <c r="X98" s="39">
        <f t="shared" si="11"/>
        <v>0</v>
      </c>
      <c r="Y98" s="39">
        <f t="shared" si="12"/>
        <v>785550</v>
      </c>
      <c r="Z98" s="39">
        <v>0</v>
      </c>
      <c r="AA98" s="39">
        <v>0</v>
      </c>
      <c r="AB98" s="39">
        <v>785550</v>
      </c>
      <c r="AC98" s="170">
        <v>0.01</v>
      </c>
    </row>
    <row r="99" spans="1:29" ht="18.75" x14ac:dyDescent="0.2">
      <c r="A99" s="164">
        <v>90</v>
      </c>
      <c r="B99" s="176" t="s">
        <v>338</v>
      </c>
      <c r="C99" s="39"/>
      <c r="D99" s="39"/>
      <c r="E99" s="39"/>
      <c r="F99" s="39" t="s">
        <v>1826</v>
      </c>
      <c r="G99" s="39">
        <v>1</v>
      </c>
      <c r="H99" s="39">
        <v>10</v>
      </c>
      <c r="I99" s="39"/>
      <c r="J99" s="39"/>
      <c r="K99" s="130">
        <f t="shared" si="7"/>
        <v>4000</v>
      </c>
      <c r="L99" s="39">
        <v>75</v>
      </c>
      <c r="M99" s="39">
        <f t="shared" si="8"/>
        <v>300000</v>
      </c>
      <c r="N99" s="39">
        <v>1</v>
      </c>
      <c r="O99" s="39"/>
      <c r="P99" s="39"/>
      <c r="Q99" s="39"/>
      <c r="R99" s="39"/>
      <c r="S99" s="39"/>
      <c r="T99" s="39"/>
      <c r="U99" s="39">
        <f t="shared" si="9"/>
        <v>0</v>
      </c>
      <c r="V99" s="39"/>
      <c r="W99" s="164"/>
      <c r="X99" s="39">
        <f t="shared" si="11"/>
        <v>0</v>
      </c>
      <c r="Y99" s="39">
        <f t="shared" si="12"/>
        <v>300000</v>
      </c>
      <c r="Z99" s="39">
        <v>0</v>
      </c>
      <c r="AA99" s="39">
        <v>0</v>
      </c>
      <c r="AB99" s="39">
        <v>300000</v>
      </c>
      <c r="AC99" s="170">
        <v>0.01</v>
      </c>
    </row>
    <row r="100" spans="1:29" ht="18.75" x14ac:dyDescent="0.2">
      <c r="A100" s="39">
        <v>91</v>
      </c>
      <c r="B100" s="164" t="s">
        <v>14</v>
      </c>
      <c r="C100" s="39"/>
      <c r="D100" s="39">
        <v>53</v>
      </c>
      <c r="E100" s="39">
        <v>7078</v>
      </c>
      <c r="F100" s="39" t="s">
        <v>1827</v>
      </c>
      <c r="G100" s="39">
        <v>2</v>
      </c>
      <c r="H100" s="39"/>
      <c r="I100" s="39">
        <v>2</v>
      </c>
      <c r="J100" s="39">
        <v>23</v>
      </c>
      <c r="K100" s="130">
        <f t="shared" si="7"/>
        <v>223</v>
      </c>
      <c r="L100" s="39">
        <v>150</v>
      </c>
      <c r="M100" s="39">
        <f t="shared" si="8"/>
        <v>33450</v>
      </c>
      <c r="N100" s="39">
        <v>2</v>
      </c>
      <c r="O100" s="39" t="s">
        <v>27</v>
      </c>
      <c r="P100" s="39" t="s">
        <v>16</v>
      </c>
      <c r="Q100" s="39">
        <v>2</v>
      </c>
      <c r="R100" s="39">
        <v>159</v>
      </c>
      <c r="S100" s="39"/>
      <c r="T100" s="39">
        <v>6400</v>
      </c>
      <c r="U100" s="39">
        <f t="shared" si="9"/>
        <v>1017600</v>
      </c>
      <c r="V100" s="39">
        <v>10</v>
      </c>
      <c r="W100" s="164">
        <f>U100*30%</f>
        <v>305280</v>
      </c>
      <c r="X100" s="39">
        <f t="shared" si="11"/>
        <v>712320</v>
      </c>
      <c r="Y100" s="39">
        <f t="shared" si="12"/>
        <v>745770</v>
      </c>
      <c r="Z100" s="39">
        <v>0</v>
      </c>
      <c r="AA100" s="39">
        <v>50</v>
      </c>
      <c r="AB100" s="39">
        <v>0</v>
      </c>
      <c r="AC100" s="170">
        <f t="shared" si="13"/>
        <v>0</v>
      </c>
    </row>
    <row r="101" spans="1:29" ht="18.75" x14ac:dyDescent="0.2">
      <c r="A101" s="164">
        <v>92</v>
      </c>
      <c r="B101" s="164" t="s">
        <v>14</v>
      </c>
      <c r="C101" s="39">
        <v>3946</v>
      </c>
      <c r="D101" s="39">
        <v>273</v>
      </c>
      <c r="E101" s="39">
        <v>35090</v>
      </c>
      <c r="F101" s="39" t="s">
        <v>1827</v>
      </c>
      <c r="G101" s="39">
        <v>1</v>
      </c>
      <c r="H101" s="39"/>
      <c r="I101" s="39">
        <v>2</v>
      </c>
      <c r="J101" s="39"/>
      <c r="K101" s="130">
        <f t="shared" si="7"/>
        <v>200</v>
      </c>
      <c r="L101" s="39">
        <v>430</v>
      </c>
      <c r="M101" s="39">
        <f t="shared" si="8"/>
        <v>86000</v>
      </c>
      <c r="N101" s="39">
        <v>1</v>
      </c>
      <c r="O101" s="39"/>
      <c r="P101" s="39"/>
      <c r="Q101" s="39"/>
      <c r="R101" s="39"/>
      <c r="S101" s="39"/>
      <c r="T101" s="39"/>
      <c r="U101" s="39">
        <f t="shared" si="9"/>
        <v>0</v>
      </c>
      <c r="V101" s="39"/>
      <c r="W101" s="164">
        <f t="shared" si="10"/>
        <v>0</v>
      </c>
      <c r="X101" s="39">
        <f t="shared" si="11"/>
        <v>0</v>
      </c>
      <c r="Y101" s="39">
        <f t="shared" si="12"/>
        <v>86000</v>
      </c>
      <c r="Z101" s="39">
        <v>0</v>
      </c>
      <c r="AA101" s="39">
        <v>50</v>
      </c>
      <c r="AB101" s="39">
        <v>0</v>
      </c>
      <c r="AC101" s="170">
        <f t="shared" si="13"/>
        <v>0</v>
      </c>
    </row>
    <row r="102" spans="1:29" ht="18.75" x14ac:dyDescent="0.2">
      <c r="A102" s="39">
        <v>93</v>
      </c>
      <c r="B102" s="164" t="s">
        <v>52</v>
      </c>
      <c r="C102" s="39"/>
      <c r="D102" s="39"/>
      <c r="E102" s="39"/>
      <c r="F102" s="39" t="s">
        <v>1827</v>
      </c>
      <c r="G102" s="39">
        <v>1</v>
      </c>
      <c r="H102" s="39">
        <v>7</v>
      </c>
      <c r="I102" s="39"/>
      <c r="J102" s="39"/>
      <c r="K102" s="130">
        <f t="shared" si="7"/>
        <v>2800</v>
      </c>
      <c r="L102" s="39">
        <v>75</v>
      </c>
      <c r="M102" s="39">
        <f t="shared" si="8"/>
        <v>210000</v>
      </c>
      <c r="N102" s="39">
        <v>1</v>
      </c>
      <c r="O102" s="39"/>
      <c r="P102" s="39"/>
      <c r="Q102" s="39"/>
      <c r="R102" s="39"/>
      <c r="S102" s="39"/>
      <c r="T102" s="39"/>
      <c r="U102" s="39">
        <f t="shared" si="9"/>
        <v>0</v>
      </c>
      <c r="V102" s="39"/>
      <c r="W102" s="164">
        <f t="shared" si="10"/>
        <v>0</v>
      </c>
      <c r="X102" s="39">
        <f t="shared" si="11"/>
        <v>0</v>
      </c>
      <c r="Y102" s="39">
        <f t="shared" si="12"/>
        <v>210000</v>
      </c>
      <c r="Z102" s="39">
        <v>0</v>
      </c>
      <c r="AA102" s="39">
        <v>0</v>
      </c>
      <c r="AB102" s="39">
        <v>210000</v>
      </c>
      <c r="AC102" s="170">
        <v>0.01</v>
      </c>
    </row>
    <row r="103" spans="1:29" ht="18.75" x14ac:dyDescent="0.2">
      <c r="A103" s="164">
        <v>94</v>
      </c>
      <c r="B103" s="164" t="s">
        <v>24</v>
      </c>
      <c r="C103" s="39"/>
      <c r="D103" s="39"/>
      <c r="E103" s="39"/>
      <c r="F103" s="39" t="s">
        <v>1827</v>
      </c>
      <c r="G103" s="39">
        <v>1</v>
      </c>
      <c r="H103" s="39">
        <v>3</v>
      </c>
      <c r="I103" s="39"/>
      <c r="J103" s="39"/>
      <c r="K103" s="130">
        <f t="shared" si="7"/>
        <v>1200</v>
      </c>
      <c r="L103" s="39">
        <v>75</v>
      </c>
      <c r="M103" s="39">
        <f t="shared" si="8"/>
        <v>90000</v>
      </c>
      <c r="N103" s="39">
        <v>1</v>
      </c>
      <c r="O103" s="39"/>
      <c r="P103" s="39"/>
      <c r="Q103" s="39"/>
      <c r="R103" s="39"/>
      <c r="S103" s="39"/>
      <c r="T103" s="39"/>
      <c r="U103" s="39">
        <f t="shared" si="9"/>
        <v>0</v>
      </c>
      <c r="V103" s="39"/>
      <c r="W103" s="164">
        <f t="shared" si="10"/>
        <v>0</v>
      </c>
      <c r="X103" s="39">
        <f t="shared" si="11"/>
        <v>0</v>
      </c>
      <c r="Y103" s="39">
        <f t="shared" si="12"/>
        <v>90000</v>
      </c>
      <c r="Z103" s="39">
        <v>0</v>
      </c>
      <c r="AA103" s="39">
        <v>0</v>
      </c>
      <c r="AB103" s="39">
        <v>90000</v>
      </c>
      <c r="AC103" s="170">
        <v>0.01</v>
      </c>
    </row>
    <row r="104" spans="1:29" ht="18.75" x14ac:dyDescent="0.2">
      <c r="A104" s="39">
        <v>95</v>
      </c>
      <c r="B104" s="164"/>
      <c r="C104" s="39"/>
      <c r="D104" s="39"/>
      <c r="E104" s="39"/>
      <c r="F104" s="39" t="s">
        <v>1828</v>
      </c>
      <c r="G104" s="39">
        <v>2</v>
      </c>
      <c r="H104" s="39"/>
      <c r="I104" s="39"/>
      <c r="J104" s="39"/>
      <c r="K104" s="130">
        <f t="shared" si="7"/>
        <v>0</v>
      </c>
      <c r="L104" s="39"/>
      <c r="M104" s="39">
        <f t="shared" si="8"/>
        <v>0</v>
      </c>
      <c r="N104" s="39">
        <v>2</v>
      </c>
      <c r="O104" s="39" t="s">
        <v>27</v>
      </c>
      <c r="P104" s="39" t="s">
        <v>16</v>
      </c>
      <c r="Q104" s="39">
        <v>2</v>
      </c>
      <c r="R104" s="39">
        <v>201</v>
      </c>
      <c r="S104" s="39"/>
      <c r="T104" s="39">
        <v>6400</v>
      </c>
      <c r="U104" s="39">
        <f t="shared" si="9"/>
        <v>1286400</v>
      </c>
      <c r="V104" s="39">
        <v>21</v>
      </c>
      <c r="W104" s="164">
        <f t="shared" si="10"/>
        <v>1029120</v>
      </c>
      <c r="X104" s="39">
        <f t="shared" si="11"/>
        <v>257280</v>
      </c>
      <c r="Y104" s="39">
        <f t="shared" si="12"/>
        <v>257280</v>
      </c>
      <c r="Z104" s="39">
        <v>0</v>
      </c>
      <c r="AA104" s="39">
        <v>0</v>
      </c>
      <c r="AB104" s="39">
        <v>257280</v>
      </c>
      <c r="AC104" s="170">
        <v>0.02</v>
      </c>
    </row>
    <row r="105" spans="1:29" ht="18.75" x14ac:dyDescent="0.2">
      <c r="A105" s="164">
        <v>96</v>
      </c>
      <c r="B105" s="164" t="s">
        <v>14</v>
      </c>
      <c r="C105" s="39"/>
      <c r="D105" s="39">
        <v>28</v>
      </c>
      <c r="E105" s="39">
        <v>7182</v>
      </c>
      <c r="F105" s="39" t="s">
        <v>1829</v>
      </c>
      <c r="G105" s="39">
        <v>2</v>
      </c>
      <c r="H105" s="39"/>
      <c r="I105" s="39">
        <v>2</v>
      </c>
      <c r="J105" s="39">
        <v>17</v>
      </c>
      <c r="K105" s="130">
        <f t="shared" si="7"/>
        <v>217</v>
      </c>
      <c r="L105" s="39">
        <v>430</v>
      </c>
      <c r="M105" s="39">
        <f t="shared" si="8"/>
        <v>93310</v>
      </c>
      <c r="N105" s="39">
        <v>2</v>
      </c>
      <c r="O105" s="39" t="s">
        <v>27</v>
      </c>
      <c r="P105" s="39" t="s">
        <v>16</v>
      </c>
      <c r="Q105" s="39">
        <v>2</v>
      </c>
      <c r="R105" s="39">
        <v>108</v>
      </c>
      <c r="S105" s="39"/>
      <c r="T105" s="39">
        <v>6400</v>
      </c>
      <c r="U105" s="39">
        <f t="shared" si="9"/>
        <v>691200</v>
      </c>
      <c r="V105" s="39">
        <v>21</v>
      </c>
      <c r="W105" s="164">
        <f t="shared" si="10"/>
        <v>552960</v>
      </c>
      <c r="X105" s="39">
        <f t="shared" si="11"/>
        <v>138240</v>
      </c>
      <c r="Y105" s="39">
        <f t="shared" si="12"/>
        <v>231550</v>
      </c>
      <c r="Z105" s="39">
        <v>0</v>
      </c>
      <c r="AA105" s="39">
        <v>50</v>
      </c>
      <c r="AB105" s="39">
        <v>0</v>
      </c>
      <c r="AC105" s="170">
        <f t="shared" si="13"/>
        <v>0</v>
      </c>
    </row>
    <row r="106" spans="1:29" ht="18.75" x14ac:dyDescent="0.2">
      <c r="A106" s="39">
        <v>97</v>
      </c>
      <c r="B106" s="164" t="s">
        <v>14</v>
      </c>
      <c r="C106" s="39">
        <v>2654</v>
      </c>
      <c r="D106" s="39">
        <v>28</v>
      </c>
      <c r="E106" s="39">
        <v>17604</v>
      </c>
      <c r="F106" s="39" t="s">
        <v>1829</v>
      </c>
      <c r="G106" s="39">
        <v>1</v>
      </c>
      <c r="H106" s="39">
        <v>4</v>
      </c>
      <c r="I106" s="39">
        <v>2</v>
      </c>
      <c r="J106" s="39">
        <v>68</v>
      </c>
      <c r="K106" s="130">
        <f t="shared" si="7"/>
        <v>1868</v>
      </c>
      <c r="L106" s="39">
        <v>75</v>
      </c>
      <c r="M106" s="39">
        <f t="shared" si="8"/>
        <v>140100</v>
      </c>
      <c r="N106" s="39">
        <v>1</v>
      </c>
      <c r="O106" s="39"/>
      <c r="P106" s="39"/>
      <c r="Q106" s="39"/>
      <c r="R106" s="39"/>
      <c r="S106" s="39"/>
      <c r="T106" s="39"/>
      <c r="U106" s="39">
        <f t="shared" si="9"/>
        <v>0</v>
      </c>
      <c r="V106" s="39"/>
      <c r="W106" s="164">
        <f t="shared" si="10"/>
        <v>0</v>
      </c>
      <c r="X106" s="39">
        <f t="shared" si="11"/>
        <v>0</v>
      </c>
      <c r="Y106" s="39">
        <f t="shared" si="12"/>
        <v>140100</v>
      </c>
      <c r="Z106" s="39">
        <v>0</v>
      </c>
      <c r="AA106" s="39">
        <v>50</v>
      </c>
      <c r="AB106" s="39">
        <v>0</v>
      </c>
      <c r="AC106" s="170">
        <f t="shared" si="13"/>
        <v>0</v>
      </c>
    </row>
    <row r="107" spans="1:29" ht="18.75" x14ac:dyDescent="0.2">
      <c r="A107" s="164">
        <v>98</v>
      </c>
      <c r="B107" s="164" t="s">
        <v>14</v>
      </c>
      <c r="C107" s="39">
        <v>754</v>
      </c>
      <c r="D107" s="39">
        <v>90</v>
      </c>
      <c r="E107" s="39">
        <v>7240</v>
      </c>
      <c r="F107" s="39" t="s">
        <v>1829</v>
      </c>
      <c r="G107" s="39">
        <v>1</v>
      </c>
      <c r="H107" s="39"/>
      <c r="I107" s="39">
        <v>2</v>
      </c>
      <c r="J107" s="39">
        <v>17</v>
      </c>
      <c r="K107" s="130">
        <f t="shared" si="7"/>
        <v>217</v>
      </c>
      <c r="L107" s="39">
        <v>430</v>
      </c>
      <c r="M107" s="39">
        <f t="shared" si="8"/>
        <v>93310</v>
      </c>
      <c r="N107" s="39">
        <v>1</v>
      </c>
      <c r="O107" s="39"/>
      <c r="P107" s="39"/>
      <c r="Q107" s="39"/>
      <c r="R107" s="39"/>
      <c r="S107" s="39"/>
      <c r="T107" s="39"/>
      <c r="U107" s="39">
        <f t="shared" si="9"/>
        <v>0</v>
      </c>
      <c r="V107" s="39"/>
      <c r="W107" s="164">
        <f t="shared" si="10"/>
        <v>0</v>
      </c>
      <c r="X107" s="39">
        <f t="shared" si="11"/>
        <v>0</v>
      </c>
      <c r="Y107" s="39">
        <f t="shared" si="12"/>
        <v>93310</v>
      </c>
      <c r="Z107" s="39">
        <v>0</v>
      </c>
      <c r="AA107" s="39">
        <v>50</v>
      </c>
      <c r="AB107" s="39">
        <v>0</v>
      </c>
      <c r="AC107" s="170">
        <f t="shared" si="13"/>
        <v>0</v>
      </c>
    </row>
    <row r="108" spans="1:29" ht="18.75" x14ac:dyDescent="0.2">
      <c r="A108" s="39">
        <v>99</v>
      </c>
      <c r="B108" s="164" t="s">
        <v>14</v>
      </c>
      <c r="C108" s="39"/>
      <c r="D108" s="39"/>
      <c r="E108" s="39"/>
      <c r="F108" s="39" t="s">
        <v>1830</v>
      </c>
      <c r="G108" s="39">
        <v>2</v>
      </c>
      <c r="H108" s="39">
        <v>23</v>
      </c>
      <c r="I108" s="39">
        <v>3</v>
      </c>
      <c r="J108" s="39">
        <v>45</v>
      </c>
      <c r="K108" s="130">
        <f t="shared" si="7"/>
        <v>9545</v>
      </c>
      <c r="L108" s="39">
        <v>150</v>
      </c>
      <c r="M108" s="39">
        <f t="shared" si="8"/>
        <v>1431750</v>
      </c>
      <c r="N108" s="39">
        <v>2</v>
      </c>
      <c r="O108" s="39" t="s">
        <v>27</v>
      </c>
      <c r="P108" s="39" t="s">
        <v>16</v>
      </c>
      <c r="Q108" s="39">
        <v>2</v>
      </c>
      <c r="R108" s="39">
        <v>149.5</v>
      </c>
      <c r="S108" s="39"/>
      <c r="T108" s="39">
        <v>6400</v>
      </c>
      <c r="U108" s="39">
        <f t="shared" si="9"/>
        <v>956800</v>
      </c>
      <c r="V108" s="39">
        <v>21</v>
      </c>
      <c r="W108" s="164">
        <f t="shared" si="10"/>
        <v>765440</v>
      </c>
      <c r="X108" s="39">
        <f t="shared" si="11"/>
        <v>191360</v>
      </c>
      <c r="Y108" s="39">
        <f t="shared" si="12"/>
        <v>1623110</v>
      </c>
      <c r="Z108" s="39">
        <v>0</v>
      </c>
      <c r="AA108" s="39">
        <v>50</v>
      </c>
      <c r="AB108" s="39">
        <v>0</v>
      </c>
      <c r="AC108" s="170">
        <f t="shared" si="13"/>
        <v>0</v>
      </c>
    </row>
    <row r="109" spans="1:29" ht="18.75" x14ac:dyDescent="0.2">
      <c r="A109" s="164">
        <v>100</v>
      </c>
      <c r="B109" s="164" t="s">
        <v>52</v>
      </c>
      <c r="C109" s="39"/>
      <c r="D109" s="39"/>
      <c r="E109" s="39"/>
      <c r="F109" s="39" t="s">
        <v>1830</v>
      </c>
      <c r="G109" s="39">
        <v>1</v>
      </c>
      <c r="H109" s="39">
        <v>36</v>
      </c>
      <c r="I109" s="39"/>
      <c r="J109" s="39">
        <v>64</v>
      </c>
      <c r="K109" s="130">
        <f t="shared" si="7"/>
        <v>14464</v>
      </c>
      <c r="L109" s="39">
        <v>75</v>
      </c>
      <c r="M109" s="39">
        <f t="shared" si="8"/>
        <v>1084800</v>
      </c>
      <c r="N109" s="39">
        <v>1</v>
      </c>
      <c r="O109" s="39"/>
      <c r="P109" s="39"/>
      <c r="Q109" s="39"/>
      <c r="R109" s="39"/>
      <c r="S109" s="39"/>
      <c r="T109" s="39"/>
      <c r="U109" s="39">
        <f t="shared" si="9"/>
        <v>0</v>
      </c>
      <c r="V109" s="39"/>
      <c r="W109" s="164">
        <f t="shared" si="10"/>
        <v>0</v>
      </c>
      <c r="X109" s="39">
        <f t="shared" si="11"/>
        <v>0</v>
      </c>
      <c r="Y109" s="39">
        <f t="shared" si="12"/>
        <v>1084800</v>
      </c>
      <c r="Z109" s="39">
        <v>0</v>
      </c>
      <c r="AA109" s="39">
        <v>0</v>
      </c>
      <c r="AB109" s="39">
        <v>1084800</v>
      </c>
      <c r="AC109" s="170">
        <v>0.01</v>
      </c>
    </row>
    <row r="110" spans="1:29" ht="18.75" x14ac:dyDescent="0.2">
      <c r="A110" s="39">
        <v>101</v>
      </c>
      <c r="B110" s="164" t="s">
        <v>14</v>
      </c>
      <c r="C110" s="39">
        <v>5860</v>
      </c>
      <c r="D110" s="39">
        <v>383</v>
      </c>
      <c r="E110" s="39">
        <v>59808</v>
      </c>
      <c r="F110" s="39" t="s">
        <v>1830</v>
      </c>
      <c r="G110" s="39">
        <v>1</v>
      </c>
      <c r="H110" s="39">
        <v>9</v>
      </c>
      <c r="I110" s="39"/>
      <c r="J110" s="39"/>
      <c r="K110" s="130">
        <f t="shared" si="7"/>
        <v>3600</v>
      </c>
      <c r="L110" s="39">
        <v>100</v>
      </c>
      <c r="M110" s="39">
        <f t="shared" si="8"/>
        <v>360000</v>
      </c>
      <c r="N110" s="39">
        <v>1</v>
      </c>
      <c r="O110" s="39"/>
      <c r="P110" s="39"/>
      <c r="Q110" s="39"/>
      <c r="R110" s="39"/>
      <c r="S110" s="39"/>
      <c r="T110" s="39"/>
      <c r="U110" s="39">
        <f t="shared" si="9"/>
        <v>0</v>
      </c>
      <c r="V110" s="39"/>
      <c r="W110" s="164">
        <f t="shared" si="10"/>
        <v>0</v>
      </c>
      <c r="X110" s="39">
        <f t="shared" si="11"/>
        <v>0</v>
      </c>
      <c r="Y110" s="39">
        <f t="shared" si="12"/>
        <v>360000</v>
      </c>
      <c r="Z110" s="39">
        <v>0</v>
      </c>
      <c r="AA110" s="39">
        <v>50</v>
      </c>
      <c r="AB110" s="39">
        <v>0</v>
      </c>
      <c r="AC110" s="170">
        <f t="shared" si="13"/>
        <v>0</v>
      </c>
    </row>
    <row r="111" spans="1:29" ht="18.75" x14ac:dyDescent="0.2">
      <c r="A111" s="164">
        <v>102</v>
      </c>
      <c r="B111" s="164" t="s">
        <v>14</v>
      </c>
      <c r="C111" s="39">
        <v>605</v>
      </c>
      <c r="D111" s="39">
        <v>58</v>
      </c>
      <c r="E111" s="39">
        <v>7097</v>
      </c>
      <c r="F111" s="172" t="s">
        <v>1831</v>
      </c>
      <c r="G111" s="39">
        <v>2</v>
      </c>
      <c r="H111" s="39"/>
      <c r="I111" s="39"/>
      <c r="J111" s="39">
        <v>45</v>
      </c>
      <c r="K111" s="130">
        <f t="shared" si="7"/>
        <v>45</v>
      </c>
      <c r="L111" s="39">
        <v>430</v>
      </c>
      <c r="M111" s="39">
        <f t="shared" si="8"/>
        <v>19350</v>
      </c>
      <c r="N111" s="39">
        <v>2</v>
      </c>
      <c r="O111" s="39" t="s">
        <v>27</v>
      </c>
      <c r="P111" s="39" t="s">
        <v>16</v>
      </c>
      <c r="Q111" s="39">
        <v>2</v>
      </c>
      <c r="R111" s="39">
        <v>174</v>
      </c>
      <c r="S111" s="39"/>
      <c r="T111" s="39">
        <v>6400</v>
      </c>
      <c r="U111" s="39">
        <f t="shared" si="9"/>
        <v>1113600</v>
      </c>
      <c r="V111" s="39">
        <v>21</v>
      </c>
      <c r="W111" s="164">
        <f t="shared" si="10"/>
        <v>890880</v>
      </c>
      <c r="X111" s="39">
        <f t="shared" si="11"/>
        <v>222720</v>
      </c>
      <c r="Y111" s="39">
        <f t="shared" si="12"/>
        <v>242070</v>
      </c>
      <c r="Z111" s="39">
        <v>0</v>
      </c>
      <c r="AA111" s="39">
        <v>50</v>
      </c>
      <c r="AB111" s="39">
        <v>0</v>
      </c>
      <c r="AC111" s="170">
        <f t="shared" si="13"/>
        <v>0</v>
      </c>
    </row>
    <row r="112" spans="1:29" ht="18.75" x14ac:dyDescent="0.2">
      <c r="A112" s="39">
        <v>103</v>
      </c>
      <c r="B112" s="164" t="s">
        <v>14</v>
      </c>
      <c r="C112" s="39">
        <v>2563</v>
      </c>
      <c r="D112" s="39">
        <v>15</v>
      </c>
      <c r="E112" s="39">
        <v>16691</v>
      </c>
      <c r="F112" s="172" t="s">
        <v>1831</v>
      </c>
      <c r="G112" s="39">
        <v>1</v>
      </c>
      <c r="H112" s="39">
        <v>4</v>
      </c>
      <c r="I112" s="39"/>
      <c r="J112" s="39">
        <v>74</v>
      </c>
      <c r="K112" s="130">
        <f t="shared" si="7"/>
        <v>1674</v>
      </c>
      <c r="L112" s="39">
        <v>75</v>
      </c>
      <c r="M112" s="39">
        <f t="shared" si="8"/>
        <v>125550</v>
      </c>
      <c r="N112" s="39">
        <v>1</v>
      </c>
      <c r="O112" s="39"/>
      <c r="P112" s="39"/>
      <c r="Q112" s="39"/>
      <c r="R112" s="39"/>
      <c r="S112" s="39"/>
      <c r="T112" s="39"/>
      <c r="U112" s="39">
        <f t="shared" si="9"/>
        <v>0</v>
      </c>
      <c r="V112" s="39"/>
      <c r="W112" s="164">
        <f t="shared" si="10"/>
        <v>0</v>
      </c>
      <c r="X112" s="39">
        <f t="shared" si="11"/>
        <v>0</v>
      </c>
      <c r="Y112" s="39">
        <f t="shared" si="12"/>
        <v>125550</v>
      </c>
      <c r="Z112" s="39">
        <v>0</v>
      </c>
      <c r="AA112" s="39">
        <v>50</v>
      </c>
      <c r="AB112" s="39">
        <v>0</v>
      </c>
      <c r="AC112" s="170">
        <f t="shared" si="13"/>
        <v>0</v>
      </c>
    </row>
    <row r="113" spans="1:29" ht="18.75" x14ac:dyDescent="0.2">
      <c r="A113" s="164">
        <v>104</v>
      </c>
      <c r="B113" s="164" t="s">
        <v>14</v>
      </c>
      <c r="C113" s="39">
        <v>5654</v>
      </c>
      <c r="D113" s="39">
        <v>101</v>
      </c>
      <c r="E113" s="39">
        <v>59903</v>
      </c>
      <c r="F113" s="172" t="s">
        <v>1831</v>
      </c>
      <c r="G113" s="39">
        <v>1</v>
      </c>
      <c r="H113" s="39"/>
      <c r="I113" s="39">
        <v>2</v>
      </c>
      <c r="J113" s="39"/>
      <c r="K113" s="130">
        <f t="shared" si="7"/>
        <v>200</v>
      </c>
      <c r="L113" s="39">
        <v>430</v>
      </c>
      <c r="M113" s="39">
        <f t="shared" si="8"/>
        <v>86000</v>
      </c>
      <c r="N113" s="39">
        <v>1</v>
      </c>
      <c r="O113" s="39"/>
      <c r="P113" s="39"/>
      <c r="Q113" s="39"/>
      <c r="R113" s="39"/>
      <c r="S113" s="39"/>
      <c r="T113" s="39"/>
      <c r="U113" s="39">
        <f t="shared" si="9"/>
        <v>0</v>
      </c>
      <c r="V113" s="39"/>
      <c r="W113" s="164">
        <f t="shared" si="10"/>
        <v>0</v>
      </c>
      <c r="X113" s="39">
        <f t="shared" si="11"/>
        <v>0</v>
      </c>
      <c r="Y113" s="39">
        <f t="shared" si="12"/>
        <v>86000</v>
      </c>
      <c r="Z113" s="39">
        <v>0</v>
      </c>
      <c r="AA113" s="39">
        <v>50</v>
      </c>
      <c r="AB113" s="39">
        <v>0</v>
      </c>
      <c r="AC113" s="170">
        <f t="shared" si="13"/>
        <v>0</v>
      </c>
    </row>
    <row r="114" spans="1:29" ht="18.75" x14ac:dyDescent="0.2">
      <c r="A114" s="39">
        <v>105</v>
      </c>
      <c r="B114" s="164" t="s">
        <v>24</v>
      </c>
      <c r="C114" s="39"/>
      <c r="D114" s="39"/>
      <c r="E114" s="39"/>
      <c r="F114" s="39" t="s">
        <v>1831</v>
      </c>
      <c r="G114" s="39">
        <v>1</v>
      </c>
      <c r="H114" s="39">
        <v>15</v>
      </c>
      <c r="I114" s="39"/>
      <c r="J114" s="39"/>
      <c r="K114" s="130">
        <f t="shared" si="7"/>
        <v>6000</v>
      </c>
      <c r="L114" s="39">
        <v>75</v>
      </c>
      <c r="M114" s="39">
        <f t="shared" si="8"/>
        <v>450000</v>
      </c>
      <c r="N114" s="39">
        <v>1</v>
      </c>
      <c r="O114" s="39"/>
      <c r="P114" s="39"/>
      <c r="Q114" s="39"/>
      <c r="R114" s="39"/>
      <c r="S114" s="39"/>
      <c r="T114" s="39"/>
      <c r="U114" s="39">
        <f t="shared" si="9"/>
        <v>0</v>
      </c>
      <c r="V114" s="39"/>
      <c r="W114" s="164">
        <f t="shared" si="10"/>
        <v>0</v>
      </c>
      <c r="X114" s="39">
        <f t="shared" si="11"/>
        <v>0</v>
      </c>
      <c r="Y114" s="39">
        <f t="shared" si="12"/>
        <v>450000</v>
      </c>
      <c r="Z114" s="39">
        <v>0</v>
      </c>
      <c r="AA114" s="39">
        <v>0</v>
      </c>
      <c r="AB114" s="39">
        <v>450000</v>
      </c>
      <c r="AC114" s="170">
        <v>0.01</v>
      </c>
    </row>
    <row r="115" spans="1:29" ht="18.75" x14ac:dyDescent="0.2">
      <c r="A115" s="164">
        <v>106</v>
      </c>
      <c r="B115" s="164" t="s">
        <v>1832</v>
      </c>
      <c r="C115" s="39"/>
      <c r="D115" s="39"/>
      <c r="E115" s="39"/>
      <c r="F115" s="39" t="s">
        <v>1833</v>
      </c>
      <c r="G115" s="39">
        <v>2</v>
      </c>
      <c r="H115" s="39"/>
      <c r="I115" s="39"/>
      <c r="J115" s="39"/>
      <c r="K115" s="130">
        <f t="shared" si="7"/>
        <v>0</v>
      </c>
      <c r="L115" s="39"/>
      <c r="M115" s="39"/>
      <c r="N115" s="39">
        <v>2</v>
      </c>
      <c r="O115" s="39" t="s">
        <v>27</v>
      </c>
      <c r="P115" s="39" t="s">
        <v>16</v>
      </c>
      <c r="Q115" s="39">
        <v>2</v>
      </c>
      <c r="R115" s="39">
        <v>180</v>
      </c>
      <c r="S115" s="39"/>
      <c r="T115" s="39">
        <v>6400</v>
      </c>
      <c r="U115" s="39">
        <f t="shared" si="9"/>
        <v>1152000</v>
      </c>
      <c r="V115" s="39">
        <v>21</v>
      </c>
      <c r="W115" s="164">
        <f t="shared" si="10"/>
        <v>921600</v>
      </c>
      <c r="X115" s="39">
        <f t="shared" si="11"/>
        <v>230400</v>
      </c>
      <c r="Y115" s="39">
        <f t="shared" si="12"/>
        <v>230400</v>
      </c>
      <c r="Z115" s="39">
        <v>0</v>
      </c>
      <c r="AA115" s="39">
        <v>0</v>
      </c>
      <c r="AB115" s="39">
        <v>230400</v>
      </c>
      <c r="AC115" s="170">
        <v>0.02</v>
      </c>
    </row>
    <row r="116" spans="1:29" ht="18.75" x14ac:dyDescent="0.2">
      <c r="A116" s="39">
        <v>107</v>
      </c>
      <c r="B116" s="164" t="s">
        <v>14</v>
      </c>
      <c r="C116" s="39"/>
      <c r="D116" s="39">
        <v>231</v>
      </c>
      <c r="E116" s="39">
        <v>14739</v>
      </c>
      <c r="F116" s="39" t="s">
        <v>1833</v>
      </c>
      <c r="G116" s="39">
        <v>1</v>
      </c>
      <c r="H116" s="39">
        <v>1</v>
      </c>
      <c r="I116" s="39">
        <v>1</v>
      </c>
      <c r="J116" s="39">
        <v>53</v>
      </c>
      <c r="K116" s="130">
        <f t="shared" si="7"/>
        <v>553</v>
      </c>
      <c r="L116" s="39">
        <v>75</v>
      </c>
      <c r="M116" s="39">
        <f t="shared" si="8"/>
        <v>41475</v>
      </c>
      <c r="N116" s="39">
        <v>1</v>
      </c>
      <c r="O116" s="39"/>
      <c r="P116" s="39"/>
      <c r="Q116" s="39"/>
      <c r="R116" s="39"/>
      <c r="S116" s="39"/>
      <c r="T116" s="39"/>
      <c r="U116" s="39">
        <f t="shared" si="9"/>
        <v>0</v>
      </c>
      <c r="V116" s="39"/>
      <c r="W116" s="164">
        <f t="shared" si="10"/>
        <v>0</v>
      </c>
      <c r="X116" s="39">
        <f t="shared" si="11"/>
        <v>0</v>
      </c>
      <c r="Y116" s="39">
        <f t="shared" si="12"/>
        <v>41475</v>
      </c>
      <c r="Z116" s="39">
        <v>0</v>
      </c>
      <c r="AA116" s="39">
        <v>50</v>
      </c>
      <c r="AB116" s="39">
        <v>0</v>
      </c>
      <c r="AC116" s="170">
        <f t="shared" si="13"/>
        <v>0</v>
      </c>
    </row>
    <row r="117" spans="1:29" ht="18.75" x14ac:dyDescent="0.2">
      <c r="A117" s="164">
        <v>108</v>
      </c>
      <c r="B117" s="164" t="s">
        <v>14</v>
      </c>
      <c r="C117" s="39"/>
      <c r="D117" s="39">
        <v>105</v>
      </c>
      <c r="E117" s="39">
        <v>16951</v>
      </c>
      <c r="F117" s="39" t="s">
        <v>1833</v>
      </c>
      <c r="G117" s="39">
        <v>1</v>
      </c>
      <c r="H117" s="39">
        <v>7</v>
      </c>
      <c r="I117" s="39"/>
      <c r="J117" s="39">
        <v>74</v>
      </c>
      <c r="K117" s="130">
        <f t="shared" si="7"/>
        <v>2874</v>
      </c>
      <c r="L117" s="39">
        <v>100</v>
      </c>
      <c r="M117" s="39">
        <f t="shared" si="8"/>
        <v>287400</v>
      </c>
      <c r="N117" s="39">
        <v>1</v>
      </c>
      <c r="O117" s="39"/>
      <c r="P117" s="39"/>
      <c r="Q117" s="39"/>
      <c r="R117" s="39"/>
      <c r="S117" s="39"/>
      <c r="T117" s="39"/>
      <c r="U117" s="39">
        <f t="shared" si="9"/>
        <v>0</v>
      </c>
      <c r="V117" s="39"/>
      <c r="W117" s="164"/>
      <c r="X117" s="39">
        <f t="shared" si="11"/>
        <v>0</v>
      </c>
      <c r="Y117" s="39">
        <f t="shared" si="12"/>
        <v>287400</v>
      </c>
      <c r="Z117" s="39">
        <v>0</v>
      </c>
      <c r="AA117" s="39">
        <v>50</v>
      </c>
      <c r="AB117" s="39">
        <v>0</v>
      </c>
      <c r="AC117" s="170">
        <f t="shared" si="13"/>
        <v>0</v>
      </c>
    </row>
    <row r="118" spans="1:29" ht="18.75" x14ac:dyDescent="0.2">
      <c r="A118" s="39">
        <v>109</v>
      </c>
      <c r="B118" s="164" t="s">
        <v>1834</v>
      </c>
      <c r="C118" s="39"/>
      <c r="D118" s="39"/>
      <c r="E118" s="39"/>
      <c r="F118" s="39" t="s">
        <v>1835</v>
      </c>
      <c r="G118" s="39">
        <v>2</v>
      </c>
      <c r="H118" s="39"/>
      <c r="I118" s="39"/>
      <c r="J118" s="39"/>
      <c r="K118" s="130">
        <f t="shared" si="7"/>
        <v>0</v>
      </c>
      <c r="L118" s="39"/>
      <c r="M118" s="39">
        <f t="shared" si="8"/>
        <v>0</v>
      </c>
      <c r="N118" s="39">
        <v>2</v>
      </c>
      <c r="O118" s="39" t="s">
        <v>27</v>
      </c>
      <c r="P118" s="39" t="s">
        <v>55</v>
      </c>
      <c r="Q118" s="39">
        <v>2</v>
      </c>
      <c r="R118" s="39">
        <v>84.5</v>
      </c>
      <c r="S118" s="39"/>
      <c r="T118" s="39">
        <v>6400</v>
      </c>
      <c r="U118" s="39">
        <f t="shared" si="9"/>
        <v>540800</v>
      </c>
      <c r="V118" s="39">
        <v>5</v>
      </c>
      <c r="W118" s="164">
        <f>U118*5%</f>
        <v>27040</v>
      </c>
      <c r="X118" s="39">
        <f t="shared" si="11"/>
        <v>513760</v>
      </c>
      <c r="Y118" s="39">
        <f t="shared" si="12"/>
        <v>513760</v>
      </c>
      <c r="Z118" s="39">
        <v>0</v>
      </c>
      <c r="AA118" s="39">
        <v>0</v>
      </c>
      <c r="AB118" s="39">
        <v>513760</v>
      </c>
      <c r="AC118" s="170">
        <v>0.02</v>
      </c>
    </row>
    <row r="119" spans="1:29" ht="18.75" x14ac:dyDescent="0.2">
      <c r="A119" s="164">
        <v>110</v>
      </c>
      <c r="B119" s="164" t="s">
        <v>14</v>
      </c>
      <c r="C119" s="39"/>
      <c r="D119" s="39">
        <v>63</v>
      </c>
      <c r="E119" s="39">
        <v>7102</v>
      </c>
      <c r="F119" s="39" t="s">
        <v>1836</v>
      </c>
      <c r="G119" s="39">
        <v>2</v>
      </c>
      <c r="H119" s="39"/>
      <c r="I119" s="39">
        <v>1</v>
      </c>
      <c r="J119" s="39">
        <v>20</v>
      </c>
      <c r="K119" s="130">
        <f t="shared" si="7"/>
        <v>120</v>
      </c>
      <c r="L119" s="39">
        <v>430</v>
      </c>
      <c r="M119" s="39">
        <f t="shared" si="8"/>
        <v>51600</v>
      </c>
      <c r="N119" s="39">
        <v>2</v>
      </c>
      <c r="O119" s="39" t="s">
        <v>27</v>
      </c>
      <c r="P119" s="39" t="s">
        <v>16</v>
      </c>
      <c r="Q119" s="39">
        <v>2</v>
      </c>
      <c r="R119" s="39">
        <v>213</v>
      </c>
      <c r="S119" s="39"/>
      <c r="T119" s="39">
        <v>6400</v>
      </c>
      <c r="U119" s="39">
        <f t="shared" si="9"/>
        <v>1363200</v>
      </c>
      <c r="V119" s="39">
        <v>21</v>
      </c>
      <c r="W119" s="164">
        <f t="shared" si="10"/>
        <v>1090560</v>
      </c>
      <c r="X119" s="39">
        <f t="shared" si="11"/>
        <v>272640</v>
      </c>
      <c r="Y119" s="39">
        <f t="shared" si="12"/>
        <v>324240</v>
      </c>
      <c r="Z119" s="39">
        <v>0</v>
      </c>
      <c r="AA119" s="39">
        <v>50</v>
      </c>
      <c r="AB119" s="39">
        <v>0</v>
      </c>
      <c r="AC119" s="170">
        <f t="shared" si="13"/>
        <v>0</v>
      </c>
    </row>
    <row r="120" spans="1:29" ht="18.75" x14ac:dyDescent="0.2">
      <c r="A120" s="39">
        <v>111</v>
      </c>
      <c r="B120" s="164" t="s">
        <v>14</v>
      </c>
      <c r="C120" s="39">
        <v>3655</v>
      </c>
      <c r="D120" s="39">
        <v>97</v>
      </c>
      <c r="E120" s="39">
        <v>30470</v>
      </c>
      <c r="F120" s="39" t="s">
        <v>1836</v>
      </c>
      <c r="G120" s="39">
        <v>1</v>
      </c>
      <c r="H120" s="39">
        <v>6</v>
      </c>
      <c r="I120" s="39">
        <v>1</v>
      </c>
      <c r="J120" s="39">
        <v>29</v>
      </c>
      <c r="K120" s="130">
        <f t="shared" si="7"/>
        <v>2529</v>
      </c>
      <c r="L120" s="39">
        <v>75</v>
      </c>
      <c r="M120" s="39">
        <f t="shared" si="8"/>
        <v>189675</v>
      </c>
      <c r="N120" s="39">
        <v>1</v>
      </c>
      <c r="O120" s="39"/>
      <c r="P120" s="39"/>
      <c r="Q120" s="39"/>
      <c r="R120" s="39"/>
      <c r="S120" s="39"/>
      <c r="T120" s="39"/>
      <c r="U120" s="39">
        <f t="shared" si="9"/>
        <v>0</v>
      </c>
      <c r="V120" s="39"/>
      <c r="W120" s="164">
        <f t="shared" si="10"/>
        <v>0</v>
      </c>
      <c r="X120" s="39">
        <f t="shared" si="11"/>
        <v>0</v>
      </c>
      <c r="Y120" s="39">
        <f t="shared" si="12"/>
        <v>189675</v>
      </c>
      <c r="Z120" s="39">
        <v>0</v>
      </c>
      <c r="AA120" s="39">
        <v>50</v>
      </c>
      <c r="AB120" s="39">
        <v>0</v>
      </c>
      <c r="AC120" s="170">
        <f t="shared" si="13"/>
        <v>0</v>
      </c>
    </row>
    <row r="121" spans="1:29" ht="18.75" x14ac:dyDescent="0.2">
      <c r="A121" s="164">
        <v>112</v>
      </c>
      <c r="B121" s="164" t="s">
        <v>14</v>
      </c>
      <c r="C121" s="39"/>
      <c r="D121" s="39">
        <v>142</v>
      </c>
      <c r="E121" s="39">
        <v>16560</v>
      </c>
      <c r="F121" s="39" t="s">
        <v>1836</v>
      </c>
      <c r="G121" s="39">
        <v>1</v>
      </c>
      <c r="H121" s="39">
        <v>23</v>
      </c>
      <c r="I121" s="39"/>
      <c r="J121" s="39">
        <v>24</v>
      </c>
      <c r="K121" s="130">
        <f t="shared" si="7"/>
        <v>9224</v>
      </c>
      <c r="L121" s="39">
        <v>210</v>
      </c>
      <c r="M121" s="39">
        <f t="shared" si="8"/>
        <v>1937040</v>
      </c>
      <c r="N121" s="39">
        <v>1</v>
      </c>
      <c r="O121" s="39"/>
      <c r="P121" s="39"/>
      <c r="Q121" s="39"/>
      <c r="R121" s="39"/>
      <c r="S121" s="39"/>
      <c r="T121" s="39"/>
      <c r="U121" s="39">
        <f t="shared" si="9"/>
        <v>0</v>
      </c>
      <c r="V121" s="39"/>
      <c r="W121" s="164"/>
      <c r="X121" s="39">
        <f t="shared" si="11"/>
        <v>0</v>
      </c>
      <c r="Y121" s="39">
        <f t="shared" si="12"/>
        <v>1937040</v>
      </c>
      <c r="Z121" s="39">
        <v>0</v>
      </c>
      <c r="AA121" s="39">
        <v>50</v>
      </c>
      <c r="AB121" s="39">
        <v>0</v>
      </c>
      <c r="AC121" s="170">
        <f t="shared" si="13"/>
        <v>0</v>
      </c>
    </row>
    <row r="122" spans="1:29" ht="18.75" x14ac:dyDescent="0.2">
      <c r="A122" s="39">
        <v>113</v>
      </c>
      <c r="B122" s="164" t="s">
        <v>1788</v>
      </c>
      <c r="C122" s="39"/>
      <c r="D122" s="39"/>
      <c r="E122" s="39"/>
      <c r="F122" s="39" t="s">
        <v>1837</v>
      </c>
      <c r="G122" s="39">
        <v>2</v>
      </c>
      <c r="H122" s="39"/>
      <c r="I122" s="39"/>
      <c r="J122" s="39"/>
      <c r="K122" s="130">
        <f t="shared" si="7"/>
        <v>0</v>
      </c>
      <c r="L122" s="39"/>
      <c r="M122" s="39">
        <f t="shared" si="8"/>
        <v>0</v>
      </c>
      <c r="N122" s="39">
        <v>2</v>
      </c>
      <c r="O122" s="39" t="s">
        <v>27</v>
      </c>
      <c r="P122" s="39" t="s">
        <v>55</v>
      </c>
      <c r="Q122" s="39">
        <v>2</v>
      </c>
      <c r="R122" s="39">
        <v>80</v>
      </c>
      <c r="S122" s="39"/>
      <c r="T122" s="39">
        <v>6400</v>
      </c>
      <c r="U122" s="39">
        <f t="shared" si="9"/>
        <v>512000</v>
      </c>
      <c r="V122" s="39">
        <v>5</v>
      </c>
      <c r="W122" s="164">
        <f>U122*5%</f>
        <v>25600</v>
      </c>
      <c r="X122" s="39">
        <f t="shared" si="11"/>
        <v>486400</v>
      </c>
      <c r="Y122" s="39">
        <f t="shared" si="12"/>
        <v>486400</v>
      </c>
      <c r="Z122" s="39">
        <v>0</v>
      </c>
      <c r="AA122" s="39">
        <v>0</v>
      </c>
      <c r="AB122" s="39">
        <v>486400</v>
      </c>
      <c r="AC122" s="170">
        <v>0.02</v>
      </c>
    </row>
    <row r="123" spans="1:29" ht="18.75" x14ac:dyDescent="0.2">
      <c r="A123" s="164">
        <v>114</v>
      </c>
      <c r="B123" s="164" t="s">
        <v>14</v>
      </c>
      <c r="C123" s="39">
        <v>5833</v>
      </c>
      <c r="D123" s="39">
        <v>146</v>
      </c>
      <c r="E123" s="39">
        <v>56577</v>
      </c>
      <c r="F123" s="39" t="s">
        <v>1838</v>
      </c>
      <c r="G123" s="39">
        <v>2</v>
      </c>
      <c r="H123" s="39"/>
      <c r="I123" s="39"/>
      <c r="J123" s="39">
        <v>44</v>
      </c>
      <c r="K123" s="130">
        <f t="shared" si="7"/>
        <v>44</v>
      </c>
      <c r="L123" s="39">
        <v>430</v>
      </c>
      <c r="M123" s="39">
        <f t="shared" si="8"/>
        <v>18920</v>
      </c>
      <c r="N123" s="39">
        <v>2</v>
      </c>
      <c r="O123" s="39" t="s">
        <v>27</v>
      </c>
      <c r="P123" s="39" t="s">
        <v>16</v>
      </c>
      <c r="Q123" s="39">
        <v>2</v>
      </c>
      <c r="R123" s="39">
        <v>212</v>
      </c>
      <c r="S123" s="39"/>
      <c r="T123" s="39">
        <v>6400</v>
      </c>
      <c r="U123" s="39">
        <f t="shared" si="9"/>
        <v>1356800</v>
      </c>
      <c r="V123" s="39">
        <v>21</v>
      </c>
      <c r="W123" s="164">
        <f t="shared" si="10"/>
        <v>1085440</v>
      </c>
      <c r="X123" s="39">
        <f t="shared" si="11"/>
        <v>271360</v>
      </c>
      <c r="Y123" s="39">
        <f t="shared" si="12"/>
        <v>290280</v>
      </c>
      <c r="Z123" s="39">
        <v>0</v>
      </c>
      <c r="AA123" s="39">
        <v>50</v>
      </c>
      <c r="AB123" s="39">
        <v>0</v>
      </c>
      <c r="AC123" s="170">
        <f t="shared" si="13"/>
        <v>0</v>
      </c>
    </row>
    <row r="124" spans="1:29" ht="18.75" x14ac:dyDescent="0.2">
      <c r="A124" s="39">
        <v>115</v>
      </c>
      <c r="B124" s="164" t="s">
        <v>14</v>
      </c>
      <c r="C124" s="39">
        <v>4882</v>
      </c>
      <c r="D124" s="39">
        <v>294</v>
      </c>
      <c r="E124" s="39">
        <v>53396</v>
      </c>
      <c r="F124" s="39" t="s">
        <v>1838</v>
      </c>
      <c r="G124" s="39">
        <v>1</v>
      </c>
      <c r="H124" s="39">
        <v>5</v>
      </c>
      <c r="I124" s="39">
        <v>2</v>
      </c>
      <c r="J124" s="39">
        <v>35</v>
      </c>
      <c r="K124" s="130">
        <f t="shared" si="7"/>
        <v>2235</v>
      </c>
      <c r="L124" s="39">
        <v>75</v>
      </c>
      <c r="M124" s="39">
        <f t="shared" si="8"/>
        <v>167625</v>
      </c>
      <c r="N124" s="39">
        <v>1</v>
      </c>
      <c r="O124" s="39"/>
      <c r="P124" s="39"/>
      <c r="Q124" s="39"/>
      <c r="R124" s="39"/>
      <c r="S124" s="39"/>
      <c r="T124" s="39"/>
      <c r="U124" s="39">
        <f t="shared" si="9"/>
        <v>0</v>
      </c>
      <c r="V124" s="39"/>
      <c r="W124" s="164">
        <f t="shared" si="10"/>
        <v>0</v>
      </c>
      <c r="X124" s="39">
        <f t="shared" si="11"/>
        <v>0</v>
      </c>
      <c r="Y124" s="39">
        <f t="shared" si="12"/>
        <v>167625</v>
      </c>
      <c r="Z124" s="39">
        <v>0</v>
      </c>
      <c r="AA124" s="39">
        <v>50</v>
      </c>
      <c r="AB124" s="39">
        <v>0</v>
      </c>
      <c r="AC124" s="170">
        <f t="shared" si="13"/>
        <v>0</v>
      </c>
    </row>
    <row r="125" spans="1:29" ht="18.75" x14ac:dyDescent="0.2">
      <c r="A125" s="164">
        <v>116</v>
      </c>
      <c r="B125" s="164" t="s">
        <v>126</v>
      </c>
      <c r="C125" s="39"/>
      <c r="D125" s="39"/>
      <c r="E125" s="39"/>
      <c r="F125" s="39" t="s">
        <v>1838</v>
      </c>
      <c r="G125" s="39">
        <v>1</v>
      </c>
      <c r="H125" s="39">
        <v>34</v>
      </c>
      <c r="I125" s="39"/>
      <c r="J125" s="39">
        <v>83</v>
      </c>
      <c r="K125" s="130">
        <f t="shared" si="7"/>
        <v>13683</v>
      </c>
      <c r="L125" s="39">
        <v>75</v>
      </c>
      <c r="M125" s="39">
        <f t="shared" si="8"/>
        <v>1026225</v>
      </c>
      <c r="N125" s="39">
        <v>1</v>
      </c>
      <c r="O125" s="39"/>
      <c r="P125" s="39"/>
      <c r="Q125" s="39"/>
      <c r="R125" s="39"/>
      <c r="S125" s="39"/>
      <c r="T125" s="39"/>
      <c r="U125" s="39">
        <f t="shared" si="9"/>
        <v>0</v>
      </c>
      <c r="V125" s="39"/>
      <c r="W125" s="164">
        <f t="shared" si="10"/>
        <v>0</v>
      </c>
      <c r="X125" s="39">
        <f t="shared" si="11"/>
        <v>0</v>
      </c>
      <c r="Y125" s="39">
        <f t="shared" si="12"/>
        <v>1026225</v>
      </c>
      <c r="Z125" s="39">
        <v>0</v>
      </c>
      <c r="AA125" s="39">
        <v>0</v>
      </c>
      <c r="AB125" s="39">
        <v>1026225</v>
      </c>
      <c r="AC125" s="170">
        <v>0.01</v>
      </c>
    </row>
    <row r="126" spans="1:29" ht="18.75" x14ac:dyDescent="0.2">
      <c r="A126" s="39">
        <v>117</v>
      </c>
      <c r="B126" s="164" t="s">
        <v>1675</v>
      </c>
      <c r="C126" s="39"/>
      <c r="D126" s="39">
        <v>22</v>
      </c>
      <c r="E126" s="39">
        <v>3333</v>
      </c>
      <c r="F126" s="39" t="s">
        <v>1838</v>
      </c>
      <c r="G126" s="39">
        <v>1</v>
      </c>
      <c r="H126" s="39">
        <v>15</v>
      </c>
      <c r="I126" s="39"/>
      <c r="J126" s="39"/>
      <c r="K126" s="130">
        <f t="shared" si="7"/>
        <v>6000</v>
      </c>
      <c r="L126" s="39">
        <v>75</v>
      </c>
      <c r="M126" s="39">
        <f t="shared" si="8"/>
        <v>450000</v>
      </c>
      <c r="N126" s="39">
        <v>1</v>
      </c>
      <c r="O126" s="39"/>
      <c r="P126" s="39"/>
      <c r="Q126" s="39"/>
      <c r="R126" s="39"/>
      <c r="S126" s="39"/>
      <c r="T126" s="39"/>
      <c r="U126" s="39">
        <f t="shared" si="9"/>
        <v>0</v>
      </c>
      <c r="V126" s="39"/>
      <c r="W126" s="164">
        <f t="shared" si="10"/>
        <v>0</v>
      </c>
      <c r="X126" s="39">
        <f t="shared" si="11"/>
        <v>0</v>
      </c>
      <c r="Y126" s="39">
        <f t="shared" si="12"/>
        <v>450000</v>
      </c>
      <c r="Z126" s="39">
        <v>0</v>
      </c>
      <c r="AA126" s="39">
        <v>0</v>
      </c>
      <c r="AB126" s="39">
        <v>450000</v>
      </c>
      <c r="AC126" s="170">
        <v>0.01</v>
      </c>
    </row>
    <row r="127" spans="1:29" ht="18.75" x14ac:dyDescent="0.2">
      <c r="A127" s="164">
        <v>118</v>
      </c>
      <c r="B127" s="164" t="s">
        <v>14</v>
      </c>
      <c r="C127" s="39">
        <v>3448</v>
      </c>
      <c r="D127" s="39">
        <v>401</v>
      </c>
      <c r="E127" s="39">
        <v>8381</v>
      </c>
      <c r="F127" s="39" t="s">
        <v>1819</v>
      </c>
      <c r="G127" s="39">
        <v>1</v>
      </c>
      <c r="H127" s="39">
        <v>4</v>
      </c>
      <c r="I127" s="39"/>
      <c r="J127" s="39"/>
      <c r="K127" s="130">
        <f t="shared" si="7"/>
        <v>1600</v>
      </c>
      <c r="L127" s="39">
        <v>390</v>
      </c>
      <c r="M127" s="39">
        <f t="shared" si="8"/>
        <v>624000</v>
      </c>
      <c r="N127" s="39">
        <v>1</v>
      </c>
      <c r="O127" s="39"/>
      <c r="P127" s="39"/>
      <c r="Q127" s="39"/>
      <c r="R127" s="39"/>
      <c r="S127" s="39"/>
      <c r="T127" s="39"/>
      <c r="U127" s="39">
        <f t="shared" si="9"/>
        <v>0</v>
      </c>
      <c r="V127" s="39"/>
      <c r="W127" s="164">
        <f t="shared" si="10"/>
        <v>0</v>
      </c>
      <c r="X127" s="39">
        <f t="shared" si="11"/>
        <v>0</v>
      </c>
      <c r="Y127" s="39">
        <f t="shared" si="12"/>
        <v>624000</v>
      </c>
      <c r="Z127" s="39">
        <v>0</v>
      </c>
      <c r="AA127" s="39">
        <v>50</v>
      </c>
      <c r="AB127" s="39">
        <v>0</v>
      </c>
      <c r="AC127" s="170">
        <f t="shared" si="13"/>
        <v>0</v>
      </c>
    </row>
    <row r="128" spans="1:29" ht="18.75" x14ac:dyDescent="0.2">
      <c r="A128" s="39">
        <v>119</v>
      </c>
      <c r="B128" s="164" t="s">
        <v>472</v>
      </c>
      <c r="C128" s="39"/>
      <c r="D128" s="39"/>
      <c r="E128" s="39"/>
      <c r="F128" s="39" t="s">
        <v>1819</v>
      </c>
      <c r="G128" s="39">
        <v>1</v>
      </c>
      <c r="H128" s="39">
        <v>6</v>
      </c>
      <c r="I128" s="39">
        <v>1</v>
      </c>
      <c r="J128" s="39">
        <v>84</v>
      </c>
      <c r="K128" s="130">
        <f t="shared" si="7"/>
        <v>2584</v>
      </c>
      <c r="L128" s="39">
        <v>75</v>
      </c>
      <c r="M128" s="39">
        <f t="shared" si="8"/>
        <v>193800</v>
      </c>
      <c r="N128" s="39">
        <v>1</v>
      </c>
      <c r="O128" s="39"/>
      <c r="P128" s="39"/>
      <c r="Q128" s="39"/>
      <c r="R128" s="39"/>
      <c r="S128" s="39"/>
      <c r="T128" s="39"/>
      <c r="U128" s="39">
        <f t="shared" si="9"/>
        <v>0</v>
      </c>
      <c r="V128" s="39"/>
      <c r="W128" s="164">
        <f t="shared" si="10"/>
        <v>0</v>
      </c>
      <c r="X128" s="39">
        <f t="shared" si="11"/>
        <v>0</v>
      </c>
      <c r="Y128" s="39">
        <f t="shared" si="12"/>
        <v>193800</v>
      </c>
      <c r="Z128" s="39">
        <v>0</v>
      </c>
      <c r="AA128" s="39">
        <v>0</v>
      </c>
      <c r="AB128" s="39">
        <v>193800</v>
      </c>
      <c r="AC128" s="170">
        <v>0.01</v>
      </c>
    </row>
    <row r="129" spans="1:29" ht="18.75" x14ac:dyDescent="0.2">
      <c r="A129" s="164">
        <v>120</v>
      </c>
      <c r="B129" s="164"/>
      <c r="C129" s="39"/>
      <c r="D129" s="39"/>
      <c r="E129" s="39"/>
      <c r="F129" s="39" t="s">
        <v>1839</v>
      </c>
      <c r="G129" s="39">
        <v>2</v>
      </c>
      <c r="H129" s="39"/>
      <c r="I129" s="39"/>
      <c r="J129" s="39"/>
      <c r="K129" s="130">
        <f t="shared" si="7"/>
        <v>0</v>
      </c>
      <c r="L129" s="39"/>
      <c r="M129" s="39">
        <f t="shared" si="8"/>
        <v>0</v>
      </c>
      <c r="N129" s="39">
        <v>2</v>
      </c>
      <c r="O129" s="39" t="s">
        <v>27</v>
      </c>
      <c r="P129" s="39" t="s">
        <v>16</v>
      </c>
      <c r="Q129" s="39">
        <v>2</v>
      </c>
      <c r="R129" s="39">
        <v>105</v>
      </c>
      <c r="S129" s="39"/>
      <c r="T129" s="39">
        <v>6400</v>
      </c>
      <c r="U129" s="39">
        <f t="shared" si="9"/>
        <v>672000</v>
      </c>
      <c r="V129" s="39">
        <v>21</v>
      </c>
      <c r="W129" s="164">
        <f t="shared" si="10"/>
        <v>537600</v>
      </c>
      <c r="X129" s="39">
        <f t="shared" si="11"/>
        <v>134400</v>
      </c>
      <c r="Y129" s="39">
        <f t="shared" si="12"/>
        <v>134400</v>
      </c>
      <c r="Z129" s="39">
        <v>0</v>
      </c>
      <c r="AA129" s="39">
        <v>0</v>
      </c>
      <c r="AB129" s="39">
        <v>134400</v>
      </c>
      <c r="AC129" s="170">
        <v>0.02</v>
      </c>
    </row>
    <row r="130" spans="1:29" ht="18.75" x14ac:dyDescent="0.2">
      <c r="A130" s="39">
        <v>121</v>
      </c>
      <c r="B130" s="164" t="s">
        <v>14</v>
      </c>
      <c r="C130" s="39">
        <v>3545</v>
      </c>
      <c r="D130" s="39">
        <v>254</v>
      </c>
      <c r="E130" s="39">
        <v>28396</v>
      </c>
      <c r="F130" s="39" t="s">
        <v>1840</v>
      </c>
      <c r="G130" s="39">
        <v>2</v>
      </c>
      <c r="H130" s="39">
        <v>1</v>
      </c>
      <c r="I130" s="39"/>
      <c r="J130" s="39">
        <v>53</v>
      </c>
      <c r="K130" s="130">
        <f t="shared" si="7"/>
        <v>453</v>
      </c>
      <c r="L130" s="39">
        <v>430</v>
      </c>
      <c r="M130" s="39">
        <f t="shared" si="8"/>
        <v>194790</v>
      </c>
      <c r="N130" s="39">
        <v>2</v>
      </c>
      <c r="O130" s="39" t="s">
        <v>27</v>
      </c>
      <c r="P130" s="39" t="s">
        <v>16</v>
      </c>
      <c r="Q130" s="39">
        <v>2</v>
      </c>
      <c r="R130" s="39">
        <v>171</v>
      </c>
      <c r="S130" s="39"/>
      <c r="T130" s="39">
        <v>6400</v>
      </c>
      <c r="U130" s="39">
        <f t="shared" si="9"/>
        <v>1094400</v>
      </c>
      <c r="V130" s="39">
        <v>21</v>
      </c>
      <c r="W130" s="164">
        <f t="shared" si="10"/>
        <v>875520</v>
      </c>
      <c r="X130" s="39">
        <f t="shared" si="11"/>
        <v>218880</v>
      </c>
      <c r="Y130" s="39">
        <f t="shared" si="12"/>
        <v>413670</v>
      </c>
      <c r="Z130" s="39">
        <v>0</v>
      </c>
      <c r="AA130" s="39">
        <v>50</v>
      </c>
      <c r="AB130" s="39">
        <v>0</v>
      </c>
      <c r="AC130" s="170">
        <f t="shared" si="13"/>
        <v>0</v>
      </c>
    </row>
    <row r="131" spans="1:29" ht="18.75" x14ac:dyDescent="0.2">
      <c r="A131" s="164">
        <v>122</v>
      </c>
      <c r="B131" s="164" t="s">
        <v>14</v>
      </c>
      <c r="C131" s="39">
        <v>3690</v>
      </c>
      <c r="D131" s="39">
        <v>56</v>
      </c>
      <c r="E131" s="39">
        <v>16851</v>
      </c>
      <c r="F131" s="39" t="s">
        <v>1840</v>
      </c>
      <c r="G131" s="39">
        <v>1</v>
      </c>
      <c r="H131" s="39">
        <v>35</v>
      </c>
      <c r="I131" s="39"/>
      <c r="J131" s="39">
        <v>78</v>
      </c>
      <c r="K131" s="130">
        <f t="shared" si="7"/>
        <v>14078</v>
      </c>
      <c r="L131" s="39">
        <v>75</v>
      </c>
      <c r="M131" s="39">
        <f t="shared" si="8"/>
        <v>1055850</v>
      </c>
      <c r="N131" s="39">
        <v>1</v>
      </c>
      <c r="O131" s="39"/>
      <c r="P131" s="39"/>
      <c r="Q131" s="39"/>
      <c r="R131" s="39"/>
      <c r="S131" s="39"/>
      <c r="T131" s="39"/>
      <c r="U131" s="39">
        <f t="shared" si="9"/>
        <v>0</v>
      </c>
      <c r="V131" s="39"/>
      <c r="W131" s="164">
        <f t="shared" si="10"/>
        <v>0</v>
      </c>
      <c r="X131" s="39">
        <f t="shared" si="11"/>
        <v>0</v>
      </c>
      <c r="Y131" s="39">
        <f t="shared" si="12"/>
        <v>1055850</v>
      </c>
      <c r="Z131" s="39">
        <v>0</v>
      </c>
      <c r="AA131" s="39">
        <v>50</v>
      </c>
      <c r="AB131" s="39">
        <v>0</v>
      </c>
      <c r="AC131" s="170">
        <f t="shared" si="13"/>
        <v>0</v>
      </c>
    </row>
    <row r="132" spans="1:29" ht="18.75" x14ac:dyDescent="0.2">
      <c r="A132" s="39">
        <v>123</v>
      </c>
      <c r="B132" s="164" t="s">
        <v>14</v>
      </c>
      <c r="C132" s="39">
        <v>2504</v>
      </c>
      <c r="D132" s="39">
        <v>35</v>
      </c>
      <c r="E132" s="39">
        <v>16630</v>
      </c>
      <c r="F132" s="39" t="s">
        <v>1840</v>
      </c>
      <c r="G132" s="39">
        <v>1</v>
      </c>
      <c r="H132" s="39">
        <v>4</v>
      </c>
      <c r="I132" s="39">
        <v>2</v>
      </c>
      <c r="J132" s="39">
        <v>21</v>
      </c>
      <c r="K132" s="130">
        <f t="shared" si="7"/>
        <v>1821</v>
      </c>
      <c r="L132" s="39">
        <v>75</v>
      </c>
      <c r="M132" s="39">
        <f t="shared" si="8"/>
        <v>136575</v>
      </c>
      <c r="N132" s="39">
        <v>1</v>
      </c>
      <c r="O132" s="39"/>
      <c r="P132" s="39"/>
      <c r="Q132" s="39"/>
      <c r="R132" s="39"/>
      <c r="S132" s="39"/>
      <c r="T132" s="39"/>
      <c r="U132" s="39">
        <f t="shared" si="9"/>
        <v>0</v>
      </c>
      <c r="V132" s="39"/>
      <c r="W132" s="164">
        <f t="shared" si="10"/>
        <v>0</v>
      </c>
      <c r="X132" s="39">
        <f t="shared" si="11"/>
        <v>0</v>
      </c>
      <c r="Y132" s="39">
        <f t="shared" si="12"/>
        <v>136575</v>
      </c>
      <c r="Z132" s="39">
        <v>0</v>
      </c>
      <c r="AA132" s="39">
        <v>50</v>
      </c>
      <c r="AB132" s="39">
        <v>0</v>
      </c>
      <c r="AC132" s="170">
        <f t="shared" si="13"/>
        <v>0</v>
      </c>
    </row>
    <row r="133" spans="1:29" ht="18.75" x14ac:dyDescent="0.2">
      <c r="A133" s="164">
        <v>124</v>
      </c>
      <c r="B133" s="164" t="s">
        <v>1675</v>
      </c>
      <c r="C133" s="39"/>
      <c r="D133" s="39">
        <v>68</v>
      </c>
      <c r="E133" s="39">
        <v>3308</v>
      </c>
      <c r="F133" s="39" t="s">
        <v>1840</v>
      </c>
      <c r="G133" s="39">
        <v>1</v>
      </c>
      <c r="H133" s="39">
        <v>10</v>
      </c>
      <c r="I133" s="39">
        <v>1</v>
      </c>
      <c r="J133" s="39">
        <v>88</v>
      </c>
      <c r="K133" s="130">
        <f t="shared" si="7"/>
        <v>4188</v>
      </c>
      <c r="L133" s="39">
        <v>100</v>
      </c>
      <c r="M133" s="39">
        <f t="shared" si="8"/>
        <v>418800</v>
      </c>
      <c r="N133" s="39">
        <v>1</v>
      </c>
      <c r="O133" s="39"/>
      <c r="P133" s="39"/>
      <c r="Q133" s="39"/>
      <c r="R133" s="39"/>
      <c r="S133" s="39"/>
      <c r="T133" s="39"/>
      <c r="U133" s="39">
        <f t="shared" si="9"/>
        <v>0</v>
      </c>
      <c r="V133" s="39"/>
      <c r="W133" s="164"/>
      <c r="X133" s="39">
        <f t="shared" si="11"/>
        <v>0</v>
      </c>
      <c r="Y133" s="39">
        <f t="shared" si="12"/>
        <v>418800</v>
      </c>
      <c r="Z133" s="39">
        <v>0</v>
      </c>
      <c r="AA133" s="39">
        <v>0</v>
      </c>
      <c r="AB133" s="39">
        <v>418800</v>
      </c>
      <c r="AC133" s="170">
        <v>0.01</v>
      </c>
    </row>
    <row r="134" spans="1:29" ht="18.75" x14ac:dyDescent="0.2">
      <c r="A134" s="39">
        <v>125</v>
      </c>
      <c r="B134" s="164"/>
      <c r="C134" s="39"/>
      <c r="D134" s="39"/>
      <c r="E134" s="39"/>
      <c r="F134" s="39" t="s">
        <v>1837</v>
      </c>
      <c r="G134" s="39">
        <v>2</v>
      </c>
      <c r="H134" s="39"/>
      <c r="I134" s="39"/>
      <c r="J134" s="39"/>
      <c r="K134" s="130">
        <f t="shared" si="7"/>
        <v>0</v>
      </c>
      <c r="L134" s="39"/>
      <c r="M134" s="39">
        <f t="shared" si="8"/>
        <v>0</v>
      </c>
      <c r="N134" s="39">
        <v>2</v>
      </c>
      <c r="O134" s="39" t="s">
        <v>27</v>
      </c>
      <c r="P134" s="39" t="s">
        <v>55</v>
      </c>
      <c r="Q134" s="39">
        <v>2</v>
      </c>
      <c r="R134" s="39">
        <v>54</v>
      </c>
      <c r="S134" s="39"/>
      <c r="T134" s="39">
        <v>6400</v>
      </c>
      <c r="U134" s="39">
        <f t="shared" si="9"/>
        <v>345600</v>
      </c>
      <c r="V134" s="39">
        <v>5</v>
      </c>
      <c r="W134" s="164">
        <f>U134*5%</f>
        <v>17280</v>
      </c>
      <c r="X134" s="39">
        <f t="shared" si="11"/>
        <v>328320</v>
      </c>
      <c r="Y134" s="39">
        <f t="shared" si="12"/>
        <v>328320</v>
      </c>
      <c r="Z134" s="39">
        <v>0</v>
      </c>
      <c r="AA134" s="39">
        <v>0</v>
      </c>
      <c r="AB134" s="39">
        <v>328320</v>
      </c>
      <c r="AC134" s="170">
        <v>0.02</v>
      </c>
    </row>
    <row r="135" spans="1:29" ht="18.75" x14ac:dyDescent="0.2">
      <c r="A135" s="164">
        <v>126</v>
      </c>
      <c r="B135" s="164" t="s">
        <v>14</v>
      </c>
      <c r="C135" s="39">
        <v>3660</v>
      </c>
      <c r="D135" s="39">
        <v>260</v>
      </c>
      <c r="E135" s="39">
        <v>30538</v>
      </c>
      <c r="F135" s="39" t="s">
        <v>1841</v>
      </c>
      <c r="G135" s="39">
        <v>2</v>
      </c>
      <c r="H135" s="39"/>
      <c r="I135" s="39"/>
      <c r="J135" s="39">
        <v>25</v>
      </c>
      <c r="K135" s="130">
        <f t="shared" si="7"/>
        <v>25</v>
      </c>
      <c r="L135" s="39">
        <v>75</v>
      </c>
      <c r="M135" s="39">
        <f t="shared" si="8"/>
        <v>1875</v>
      </c>
      <c r="N135" s="39">
        <v>2</v>
      </c>
      <c r="O135" s="39" t="s">
        <v>27</v>
      </c>
      <c r="P135" s="39" t="s">
        <v>16</v>
      </c>
      <c r="Q135" s="39">
        <v>2</v>
      </c>
      <c r="R135" s="39">
        <v>90</v>
      </c>
      <c r="S135" s="39"/>
      <c r="T135" s="39">
        <v>6400</v>
      </c>
      <c r="U135" s="39">
        <f t="shared" si="9"/>
        <v>576000</v>
      </c>
      <c r="V135" s="39">
        <v>21</v>
      </c>
      <c r="W135" s="164">
        <f t="shared" si="10"/>
        <v>460800</v>
      </c>
      <c r="X135" s="39">
        <f t="shared" si="11"/>
        <v>115200</v>
      </c>
      <c r="Y135" s="39">
        <f t="shared" si="12"/>
        <v>117075</v>
      </c>
      <c r="Z135" s="39">
        <v>0</v>
      </c>
      <c r="AA135" s="39">
        <v>50</v>
      </c>
      <c r="AB135" s="39">
        <v>0</v>
      </c>
      <c r="AC135" s="170">
        <f t="shared" si="13"/>
        <v>0</v>
      </c>
    </row>
    <row r="136" spans="1:29" ht="18.75" x14ac:dyDescent="0.2">
      <c r="A136" s="39">
        <v>127</v>
      </c>
      <c r="B136" s="164" t="s">
        <v>14</v>
      </c>
      <c r="C136" s="39">
        <v>4292</v>
      </c>
      <c r="D136" s="39">
        <v>11</v>
      </c>
      <c r="E136" s="39">
        <v>14812</v>
      </c>
      <c r="F136" s="39" t="s">
        <v>1841</v>
      </c>
      <c r="G136" s="39">
        <v>1</v>
      </c>
      <c r="H136" s="39">
        <v>4</v>
      </c>
      <c r="I136" s="39"/>
      <c r="J136" s="39">
        <v>53</v>
      </c>
      <c r="K136" s="130">
        <f t="shared" si="7"/>
        <v>1653</v>
      </c>
      <c r="L136" s="39">
        <v>75</v>
      </c>
      <c r="M136" s="39">
        <f t="shared" si="8"/>
        <v>123975</v>
      </c>
      <c r="N136" s="39">
        <v>1</v>
      </c>
      <c r="O136" s="39"/>
      <c r="P136" s="39"/>
      <c r="Q136" s="39"/>
      <c r="R136" s="39"/>
      <c r="S136" s="39"/>
      <c r="T136" s="39"/>
      <c r="U136" s="39">
        <f t="shared" si="9"/>
        <v>0</v>
      </c>
      <c r="V136" s="39"/>
      <c r="W136" s="164">
        <f t="shared" si="10"/>
        <v>0</v>
      </c>
      <c r="X136" s="39">
        <f t="shared" si="11"/>
        <v>0</v>
      </c>
      <c r="Y136" s="39">
        <f t="shared" si="12"/>
        <v>123975</v>
      </c>
      <c r="Z136" s="39">
        <v>0</v>
      </c>
      <c r="AA136" s="39">
        <v>50</v>
      </c>
      <c r="AB136" s="39">
        <v>0</v>
      </c>
      <c r="AC136" s="170">
        <f t="shared" si="13"/>
        <v>0</v>
      </c>
    </row>
    <row r="137" spans="1:29" ht="18.75" x14ac:dyDescent="0.2">
      <c r="A137" s="164">
        <v>128</v>
      </c>
      <c r="B137" s="164" t="s">
        <v>14</v>
      </c>
      <c r="C137" s="39"/>
      <c r="D137" s="39"/>
      <c r="E137" s="39"/>
      <c r="F137" s="39" t="s">
        <v>1841</v>
      </c>
      <c r="G137" s="39">
        <v>1</v>
      </c>
      <c r="H137" s="39">
        <v>2</v>
      </c>
      <c r="I137" s="39">
        <v>3</v>
      </c>
      <c r="J137" s="39"/>
      <c r="K137" s="130">
        <f t="shared" si="7"/>
        <v>1100</v>
      </c>
      <c r="L137" s="39">
        <v>75</v>
      </c>
      <c r="M137" s="39">
        <f t="shared" si="8"/>
        <v>82500</v>
      </c>
      <c r="N137" s="39">
        <v>1</v>
      </c>
      <c r="O137" s="39"/>
      <c r="P137" s="39"/>
      <c r="Q137" s="39"/>
      <c r="R137" s="39"/>
      <c r="S137" s="39"/>
      <c r="T137" s="39"/>
      <c r="U137" s="39">
        <f t="shared" si="9"/>
        <v>0</v>
      </c>
      <c r="V137" s="39"/>
      <c r="W137" s="164">
        <f t="shared" si="10"/>
        <v>0</v>
      </c>
      <c r="X137" s="39">
        <f t="shared" si="11"/>
        <v>0</v>
      </c>
      <c r="Y137" s="39">
        <f t="shared" si="12"/>
        <v>82500</v>
      </c>
      <c r="Z137" s="39">
        <v>0</v>
      </c>
      <c r="AA137" s="39">
        <v>50</v>
      </c>
      <c r="AB137" s="39">
        <v>0</v>
      </c>
      <c r="AC137" s="170">
        <f t="shared" si="13"/>
        <v>0</v>
      </c>
    </row>
    <row r="138" spans="1:29" ht="18.75" x14ac:dyDescent="0.2">
      <c r="A138" s="39">
        <v>129</v>
      </c>
      <c r="B138" s="164" t="s">
        <v>14</v>
      </c>
      <c r="C138" s="39">
        <v>3074</v>
      </c>
      <c r="D138" s="39">
        <v>44</v>
      </c>
      <c r="E138" s="39">
        <v>26137</v>
      </c>
      <c r="F138" s="39" t="s">
        <v>1841</v>
      </c>
      <c r="G138" s="39">
        <v>1</v>
      </c>
      <c r="H138" s="39">
        <v>5</v>
      </c>
      <c r="I138" s="39">
        <v>1</v>
      </c>
      <c r="J138" s="39">
        <v>96</v>
      </c>
      <c r="K138" s="130">
        <f t="shared" si="7"/>
        <v>2196</v>
      </c>
      <c r="L138" s="39">
        <v>390</v>
      </c>
      <c r="M138" s="39">
        <f t="shared" si="8"/>
        <v>856440</v>
      </c>
      <c r="N138" s="39">
        <v>1</v>
      </c>
      <c r="O138" s="39"/>
      <c r="P138" s="39"/>
      <c r="Q138" s="39"/>
      <c r="R138" s="39"/>
      <c r="S138" s="39"/>
      <c r="T138" s="39"/>
      <c r="U138" s="39">
        <f t="shared" si="9"/>
        <v>0</v>
      </c>
      <c r="V138" s="39"/>
      <c r="W138" s="164">
        <f t="shared" si="10"/>
        <v>0</v>
      </c>
      <c r="X138" s="39">
        <f t="shared" si="11"/>
        <v>0</v>
      </c>
      <c r="Y138" s="39">
        <f t="shared" si="12"/>
        <v>856440</v>
      </c>
      <c r="Z138" s="39">
        <v>0</v>
      </c>
      <c r="AA138" s="39">
        <v>50</v>
      </c>
      <c r="AB138" s="39">
        <v>0</v>
      </c>
      <c r="AC138" s="170">
        <f t="shared" si="13"/>
        <v>0</v>
      </c>
    </row>
    <row r="139" spans="1:29" ht="18.75" x14ac:dyDescent="0.2">
      <c r="A139" s="164">
        <v>130</v>
      </c>
      <c r="B139" s="164" t="s">
        <v>14</v>
      </c>
      <c r="C139" s="39">
        <v>4019</v>
      </c>
      <c r="D139" s="39">
        <v>35</v>
      </c>
      <c r="E139" s="39">
        <v>35897</v>
      </c>
      <c r="F139" s="39" t="s">
        <v>1841</v>
      </c>
      <c r="G139" s="39">
        <v>1</v>
      </c>
      <c r="H139" s="39">
        <v>16</v>
      </c>
      <c r="I139" s="39">
        <v>2</v>
      </c>
      <c r="J139" s="39">
        <v>80</v>
      </c>
      <c r="K139" s="130">
        <f t="shared" ref="K139:K204" si="14">H139*400+I139*100+J139</f>
        <v>6680</v>
      </c>
      <c r="L139" s="39">
        <v>75</v>
      </c>
      <c r="M139" s="39">
        <f t="shared" ref="M139:M204" si="15">K139*L139</f>
        <v>501000</v>
      </c>
      <c r="N139" s="39">
        <v>1</v>
      </c>
      <c r="O139" s="39"/>
      <c r="P139" s="39"/>
      <c r="Q139" s="39"/>
      <c r="R139" s="39"/>
      <c r="S139" s="39"/>
      <c r="T139" s="39"/>
      <c r="U139" s="39">
        <f t="shared" ref="U139:U204" si="16">R139*T139</f>
        <v>0</v>
      </c>
      <c r="V139" s="39"/>
      <c r="W139" s="164">
        <f t="shared" si="10"/>
        <v>0</v>
      </c>
      <c r="X139" s="39">
        <f t="shared" ref="X139:X204" si="17">U139-W139</f>
        <v>0</v>
      </c>
      <c r="Y139" s="39">
        <f t="shared" ref="Y139:Y204" si="18">M139+X139</f>
        <v>501000</v>
      </c>
      <c r="Z139" s="39">
        <v>0</v>
      </c>
      <c r="AA139" s="39">
        <v>50</v>
      </c>
      <c r="AB139" s="39">
        <v>0</v>
      </c>
      <c r="AC139" s="170">
        <f t="shared" ref="AC139:AC204" si="19">AA139*AB139%</f>
        <v>0</v>
      </c>
    </row>
    <row r="140" spans="1:29" ht="18.75" x14ac:dyDescent="0.2">
      <c r="A140" s="39">
        <v>131</v>
      </c>
      <c r="B140" s="164" t="s">
        <v>14</v>
      </c>
      <c r="C140" s="39">
        <v>5018</v>
      </c>
      <c r="D140" s="39">
        <v>340</v>
      </c>
      <c r="E140" s="39">
        <v>53105</v>
      </c>
      <c r="F140" s="39" t="s">
        <v>1841</v>
      </c>
      <c r="G140" s="39">
        <v>1</v>
      </c>
      <c r="H140" s="39">
        <v>1</v>
      </c>
      <c r="I140" s="39"/>
      <c r="J140" s="39">
        <v>35</v>
      </c>
      <c r="K140" s="130">
        <f t="shared" si="14"/>
        <v>435</v>
      </c>
      <c r="L140" s="39">
        <v>150</v>
      </c>
      <c r="M140" s="39">
        <f t="shared" si="15"/>
        <v>65250</v>
      </c>
      <c r="N140" s="39">
        <v>1</v>
      </c>
      <c r="O140" s="39"/>
      <c r="P140" s="39"/>
      <c r="Q140" s="39"/>
      <c r="R140" s="39"/>
      <c r="S140" s="39"/>
      <c r="T140" s="39"/>
      <c r="U140" s="39">
        <f t="shared" si="16"/>
        <v>0</v>
      </c>
      <c r="V140" s="39"/>
      <c r="W140" s="164">
        <f t="shared" ref="W140:W205" si="20">U140*80%</f>
        <v>0</v>
      </c>
      <c r="X140" s="39">
        <f t="shared" si="17"/>
        <v>0</v>
      </c>
      <c r="Y140" s="39">
        <f t="shared" si="18"/>
        <v>65250</v>
      </c>
      <c r="Z140" s="39">
        <v>0</v>
      </c>
      <c r="AA140" s="39">
        <v>50</v>
      </c>
      <c r="AB140" s="39">
        <v>0</v>
      </c>
      <c r="AC140" s="170">
        <f t="shared" si="19"/>
        <v>0</v>
      </c>
    </row>
    <row r="141" spans="1:29" ht="18.75" x14ac:dyDescent="0.2">
      <c r="A141" s="164">
        <v>132</v>
      </c>
      <c r="B141" s="164"/>
      <c r="C141" s="39"/>
      <c r="D141" s="39"/>
      <c r="E141" s="39"/>
      <c r="F141" s="39" t="s">
        <v>1842</v>
      </c>
      <c r="G141" s="39">
        <v>2</v>
      </c>
      <c r="H141" s="39"/>
      <c r="I141" s="39"/>
      <c r="J141" s="39"/>
      <c r="K141" s="130">
        <f t="shared" si="14"/>
        <v>0</v>
      </c>
      <c r="L141" s="39"/>
      <c r="M141" s="39">
        <f t="shared" si="15"/>
        <v>0</v>
      </c>
      <c r="N141" s="39">
        <v>2</v>
      </c>
      <c r="O141" s="39" t="s">
        <v>27</v>
      </c>
      <c r="P141" s="39" t="s">
        <v>239</v>
      </c>
      <c r="Q141" s="39">
        <v>2</v>
      </c>
      <c r="R141" s="39">
        <v>144</v>
      </c>
      <c r="S141" s="39"/>
      <c r="T141" s="39">
        <v>6400</v>
      </c>
      <c r="U141" s="39">
        <f t="shared" si="16"/>
        <v>921600</v>
      </c>
      <c r="V141" s="39">
        <v>21</v>
      </c>
      <c r="W141" s="164">
        <f t="shared" si="20"/>
        <v>737280</v>
      </c>
      <c r="X141" s="39">
        <f t="shared" si="17"/>
        <v>184320</v>
      </c>
      <c r="Y141" s="39">
        <f t="shared" si="18"/>
        <v>184320</v>
      </c>
      <c r="Z141" s="39">
        <v>0</v>
      </c>
      <c r="AA141" s="39">
        <v>0</v>
      </c>
      <c r="AB141" s="39">
        <v>184320</v>
      </c>
      <c r="AC141" s="170">
        <v>0.02</v>
      </c>
    </row>
    <row r="142" spans="1:29" ht="18.75" x14ac:dyDescent="0.2">
      <c r="A142" s="39">
        <v>133</v>
      </c>
      <c r="B142" s="164" t="s">
        <v>14</v>
      </c>
      <c r="C142" s="39">
        <v>5427</v>
      </c>
      <c r="D142" s="39">
        <v>317</v>
      </c>
      <c r="E142" s="39">
        <v>44550</v>
      </c>
      <c r="F142" s="39" t="s">
        <v>1843</v>
      </c>
      <c r="G142" s="39">
        <v>2</v>
      </c>
      <c r="H142" s="39"/>
      <c r="I142" s="39"/>
      <c r="J142" s="39">
        <v>66.900000000000006</v>
      </c>
      <c r="K142" s="130">
        <f t="shared" si="14"/>
        <v>66.900000000000006</v>
      </c>
      <c r="L142" s="39">
        <v>150</v>
      </c>
      <c r="M142" s="39">
        <f t="shared" si="15"/>
        <v>10035</v>
      </c>
      <c r="N142" s="39">
        <v>2</v>
      </c>
      <c r="O142" s="39" t="s">
        <v>27</v>
      </c>
      <c r="P142" s="39" t="s">
        <v>16</v>
      </c>
      <c r="Q142" s="39">
        <v>2</v>
      </c>
      <c r="R142" s="39">
        <v>144</v>
      </c>
      <c r="S142" s="39"/>
      <c r="T142" s="39">
        <v>6400</v>
      </c>
      <c r="U142" s="39">
        <f t="shared" si="16"/>
        <v>921600</v>
      </c>
      <c r="V142" s="39">
        <v>21</v>
      </c>
      <c r="W142" s="164">
        <f t="shared" si="20"/>
        <v>737280</v>
      </c>
      <c r="X142" s="39">
        <f t="shared" si="17"/>
        <v>184320</v>
      </c>
      <c r="Y142" s="39">
        <f t="shared" si="18"/>
        <v>194355</v>
      </c>
      <c r="Z142" s="173">
        <v>0</v>
      </c>
      <c r="AA142" s="39">
        <v>50</v>
      </c>
      <c r="AB142" s="39">
        <v>0</v>
      </c>
      <c r="AC142" s="170">
        <f t="shared" si="19"/>
        <v>0</v>
      </c>
    </row>
    <row r="143" spans="1:29" ht="18.75" x14ac:dyDescent="0.2">
      <c r="A143" s="164">
        <v>134</v>
      </c>
      <c r="B143" s="164" t="s">
        <v>14</v>
      </c>
      <c r="C143" s="39">
        <v>5857</v>
      </c>
      <c r="D143" s="39">
        <v>345</v>
      </c>
      <c r="E143" s="39">
        <v>61221</v>
      </c>
      <c r="F143" s="39" t="s">
        <v>1843</v>
      </c>
      <c r="G143" s="39">
        <v>1</v>
      </c>
      <c r="H143" s="39">
        <v>2</v>
      </c>
      <c r="I143" s="39"/>
      <c r="J143" s="39"/>
      <c r="K143" s="130">
        <f t="shared" si="14"/>
        <v>800</v>
      </c>
      <c r="L143" s="39">
        <v>75</v>
      </c>
      <c r="M143" s="39">
        <f t="shared" si="15"/>
        <v>60000</v>
      </c>
      <c r="N143" s="39">
        <v>1</v>
      </c>
      <c r="O143" s="39"/>
      <c r="P143" s="39"/>
      <c r="Q143" s="39"/>
      <c r="R143" s="39"/>
      <c r="S143" s="39"/>
      <c r="T143" s="39"/>
      <c r="U143" s="39">
        <f t="shared" si="16"/>
        <v>0</v>
      </c>
      <c r="V143" s="39"/>
      <c r="W143" s="164">
        <f t="shared" si="20"/>
        <v>0</v>
      </c>
      <c r="X143" s="39">
        <f t="shared" si="17"/>
        <v>0</v>
      </c>
      <c r="Y143" s="39">
        <f t="shared" si="18"/>
        <v>60000</v>
      </c>
      <c r="Z143" s="39">
        <v>0</v>
      </c>
      <c r="AA143" s="39">
        <v>50</v>
      </c>
      <c r="AB143" s="39">
        <v>0</v>
      </c>
      <c r="AC143" s="170">
        <f t="shared" si="19"/>
        <v>0</v>
      </c>
    </row>
    <row r="144" spans="1:29" ht="18.75" x14ac:dyDescent="0.2">
      <c r="A144" s="39">
        <v>135</v>
      </c>
      <c r="B144" s="164" t="s">
        <v>1675</v>
      </c>
      <c r="C144" s="39"/>
      <c r="D144" s="39">
        <v>21</v>
      </c>
      <c r="E144" s="39">
        <v>3327</v>
      </c>
      <c r="F144" s="39" t="s">
        <v>1843</v>
      </c>
      <c r="G144" s="39">
        <v>1</v>
      </c>
      <c r="H144" s="39">
        <v>8</v>
      </c>
      <c r="I144" s="39">
        <v>1</v>
      </c>
      <c r="J144" s="39">
        <v>95</v>
      </c>
      <c r="K144" s="130">
        <f t="shared" si="14"/>
        <v>3395</v>
      </c>
      <c r="L144" s="39">
        <v>75</v>
      </c>
      <c r="M144" s="39">
        <f t="shared" si="15"/>
        <v>254625</v>
      </c>
      <c r="N144" s="39">
        <v>1</v>
      </c>
      <c r="O144" s="39"/>
      <c r="P144" s="39"/>
      <c r="Q144" s="39"/>
      <c r="R144" s="39"/>
      <c r="S144" s="39"/>
      <c r="T144" s="39"/>
      <c r="U144" s="39">
        <f t="shared" si="16"/>
        <v>0</v>
      </c>
      <c r="V144" s="39"/>
      <c r="W144" s="164">
        <f t="shared" si="20"/>
        <v>0</v>
      </c>
      <c r="X144" s="39">
        <f t="shared" si="17"/>
        <v>0</v>
      </c>
      <c r="Y144" s="39">
        <f t="shared" si="18"/>
        <v>254625</v>
      </c>
      <c r="Z144" s="39">
        <v>0</v>
      </c>
      <c r="AA144" s="39">
        <v>0</v>
      </c>
      <c r="AB144" s="39">
        <v>254625</v>
      </c>
      <c r="AC144" s="170">
        <v>0.01</v>
      </c>
    </row>
    <row r="145" spans="1:29" ht="18.75" x14ac:dyDescent="0.2">
      <c r="A145" s="164">
        <v>136</v>
      </c>
      <c r="B145" s="164" t="s">
        <v>14</v>
      </c>
      <c r="C145" s="39">
        <v>5854</v>
      </c>
      <c r="D145" s="39">
        <v>342</v>
      </c>
      <c r="E145" s="39">
        <v>61218</v>
      </c>
      <c r="F145" s="39" t="s">
        <v>1843</v>
      </c>
      <c r="G145" s="39">
        <v>1</v>
      </c>
      <c r="H145" s="39">
        <v>1</v>
      </c>
      <c r="I145" s="39">
        <v>1</v>
      </c>
      <c r="J145" s="39">
        <v>44</v>
      </c>
      <c r="K145" s="130">
        <f t="shared" si="14"/>
        <v>544</v>
      </c>
      <c r="L145" s="39">
        <v>75</v>
      </c>
      <c r="M145" s="39">
        <f t="shared" si="15"/>
        <v>40800</v>
      </c>
      <c r="N145" s="39">
        <v>1</v>
      </c>
      <c r="O145" s="39"/>
      <c r="P145" s="39"/>
      <c r="Q145" s="39"/>
      <c r="R145" s="39"/>
      <c r="S145" s="39"/>
      <c r="T145" s="39"/>
      <c r="U145" s="39">
        <f t="shared" si="16"/>
        <v>0</v>
      </c>
      <c r="V145" s="39"/>
      <c r="W145" s="164"/>
      <c r="X145" s="39">
        <f t="shared" si="17"/>
        <v>0</v>
      </c>
      <c r="Y145" s="39">
        <f t="shared" si="18"/>
        <v>40800</v>
      </c>
      <c r="Z145" s="39">
        <v>0</v>
      </c>
      <c r="AA145" s="39">
        <v>50</v>
      </c>
      <c r="AB145" s="39">
        <v>0</v>
      </c>
      <c r="AC145" s="170">
        <f t="shared" si="19"/>
        <v>0</v>
      </c>
    </row>
    <row r="146" spans="1:29" ht="18.75" x14ac:dyDescent="0.2">
      <c r="A146" s="39">
        <v>137</v>
      </c>
      <c r="B146" s="164" t="s">
        <v>1844</v>
      </c>
      <c r="C146" s="39"/>
      <c r="D146" s="39"/>
      <c r="E146" s="39"/>
      <c r="F146" s="39" t="s">
        <v>1845</v>
      </c>
      <c r="G146" s="39">
        <v>2</v>
      </c>
      <c r="H146" s="39"/>
      <c r="I146" s="39"/>
      <c r="J146" s="39"/>
      <c r="K146" s="130">
        <f t="shared" si="14"/>
        <v>0</v>
      </c>
      <c r="L146" s="39"/>
      <c r="M146" s="39">
        <f t="shared" si="15"/>
        <v>0</v>
      </c>
      <c r="N146" s="39">
        <v>2</v>
      </c>
      <c r="O146" s="39" t="s">
        <v>27</v>
      </c>
      <c r="P146" s="39" t="s">
        <v>239</v>
      </c>
      <c r="Q146" s="39">
        <v>2</v>
      </c>
      <c r="R146" s="39">
        <v>40</v>
      </c>
      <c r="S146" s="39"/>
      <c r="T146" s="39">
        <v>6400</v>
      </c>
      <c r="U146" s="39">
        <f t="shared" si="16"/>
        <v>256000</v>
      </c>
      <c r="V146" s="39">
        <v>5</v>
      </c>
      <c r="W146" s="164">
        <f>U146*15%</f>
        <v>38400</v>
      </c>
      <c r="X146" s="39">
        <f t="shared" si="17"/>
        <v>217600</v>
      </c>
      <c r="Y146" s="39">
        <f t="shared" si="18"/>
        <v>217600</v>
      </c>
      <c r="Z146" s="39">
        <v>0</v>
      </c>
      <c r="AA146" s="39">
        <v>0</v>
      </c>
      <c r="AB146" s="39">
        <v>217600</v>
      </c>
      <c r="AC146" s="170">
        <v>0.02</v>
      </c>
    </row>
    <row r="147" spans="1:29" ht="18.75" x14ac:dyDescent="0.2">
      <c r="A147" s="164">
        <v>138</v>
      </c>
      <c r="B147" s="164" t="s">
        <v>14</v>
      </c>
      <c r="C147" s="39">
        <v>5867</v>
      </c>
      <c r="D147" s="39">
        <v>157</v>
      </c>
      <c r="E147" s="39">
        <v>60223</v>
      </c>
      <c r="F147" s="39" t="s">
        <v>1846</v>
      </c>
      <c r="G147" s="39">
        <v>2</v>
      </c>
      <c r="H147" s="39"/>
      <c r="I147" s="39"/>
      <c r="J147" s="39">
        <v>74</v>
      </c>
      <c r="K147" s="130">
        <f t="shared" si="14"/>
        <v>74</v>
      </c>
      <c r="L147" s="39">
        <v>430</v>
      </c>
      <c r="M147" s="39">
        <f t="shared" si="15"/>
        <v>31820</v>
      </c>
      <c r="N147" s="39">
        <v>2</v>
      </c>
      <c r="O147" s="39" t="s">
        <v>27</v>
      </c>
      <c r="P147" s="39" t="s">
        <v>16</v>
      </c>
      <c r="Q147" s="39">
        <v>2</v>
      </c>
      <c r="R147" s="39">
        <v>201</v>
      </c>
      <c r="S147" s="39"/>
      <c r="T147" s="39">
        <v>6400</v>
      </c>
      <c r="U147" s="39">
        <f t="shared" si="16"/>
        <v>1286400</v>
      </c>
      <c r="V147" s="39">
        <v>21</v>
      </c>
      <c r="W147" s="164">
        <f t="shared" si="20"/>
        <v>1029120</v>
      </c>
      <c r="X147" s="39">
        <f t="shared" si="17"/>
        <v>257280</v>
      </c>
      <c r="Y147" s="39">
        <f t="shared" si="18"/>
        <v>289100</v>
      </c>
      <c r="Z147" s="39">
        <v>0</v>
      </c>
      <c r="AA147" s="39">
        <v>50</v>
      </c>
      <c r="AB147" s="39">
        <v>0</v>
      </c>
      <c r="AC147" s="170">
        <f t="shared" si="19"/>
        <v>0</v>
      </c>
    </row>
    <row r="148" spans="1:29" ht="18.75" x14ac:dyDescent="0.2">
      <c r="A148" s="39">
        <v>139</v>
      </c>
      <c r="B148" s="164" t="s">
        <v>14</v>
      </c>
      <c r="C148" s="39">
        <v>4161</v>
      </c>
      <c r="D148" s="39">
        <v>254</v>
      </c>
      <c r="E148" s="39">
        <v>39059</v>
      </c>
      <c r="F148" s="39" t="s">
        <v>1846</v>
      </c>
      <c r="G148" s="39">
        <v>1</v>
      </c>
      <c r="H148" s="39">
        <v>2</v>
      </c>
      <c r="I148" s="39">
        <v>2</v>
      </c>
      <c r="J148" s="39">
        <v>44</v>
      </c>
      <c r="K148" s="130">
        <f t="shared" si="14"/>
        <v>1044</v>
      </c>
      <c r="L148" s="39">
        <v>75</v>
      </c>
      <c r="M148" s="39">
        <f t="shared" si="15"/>
        <v>78300</v>
      </c>
      <c r="N148" s="39">
        <v>1</v>
      </c>
      <c r="O148" s="39"/>
      <c r="P148" s="39"/>
      <c r="Q148" s="39"/>
      <c r="R148" s="39"/>
      <c r="S148" s="39"/>
      <c r="T148" s="39"/>
      <c r="U148" s="39">
        <f t="shared" si="16"/>
        <v>0</v>
      </c>
      <c r="V148" s="39"/>
      <c r="W148" s="164">
        <f t="shared" si="20"/>
        <v>0</v>
      </c>
      <c r="X148" s="39">
        <f t="shared" si="17"/>
        <v>0</v>
      </c>
      <c r="Y148" s="39">
        <f t="shared" si="18"/>
        <v>78300</v>
      </c>
      <c r="Z148" s="39">
        <v>0</v>
      </c>
      <c r="AA148" s="39">
        <v>50</v>
      </c>
      <c r="AB148" s="39">
        <v>0</v>
      </c>
      <c r="AC148" s="170">
        <f t="shared" si="19"/>
        <v>0</v>
      </c>
    </row>
    <row r="149" spans="1:29" ht="18.75" x14ac:dyDescent="0.2">
      <c r="A149" s="164">
        <v>140</v>
      </c>
      <c r="B149" s="164" t="s">
        <v>14</v>
      </c>
      <c r="C149" s="39">
        <v>4250</v>
      </c>
      <c r="D149" s="39">
        <v>162</v>
      </c>
      <c r="E149" s="39">
        <v>41996</v>
      </c>
      <c r="F149" s="39" t="s">
        <v>1846</v>
      </c>
      <c r="G149" s="39">
        <v>1</v>
      </c>
      <c r="H149" s="39">
        <v>4</v>
      </c>
      <c r="I149" s="39"/>
      <c r="J149" s="39">
        <v>5</v>
      </c>
      <c r="K149" s="130">
        <f t="shared" si="14"/>
        <v>1605</v>
      </c>
      <c r="L149" s="39">
        <v>75</v>
      </c>
      <c r="M149" s="39">
        <f t="shared" si="15"/>
        <v>120375</v>
      </c>
      <c r="N149" s="39">
        <v>1</v>
      </c>
      <c r="O149" s="39"/>
      <c r="P149" s="39"/>
      <c r="Q149" s="39"/>
      <c r="R149" s="39"/>
      <c r="S149" s="39"/>
      <c r="T149" s="39"/>
      <c r="U149" s="39">
        <f t="shared" si="16"/>
        <v>0</v>
      </c>
      <c r="V149" s="39"/>
      <c r="W149" s="164">
        <f t="shared" si="20"/>
        <v>0</v>
      </c>
      <c r="X149" s="39">
        <f t="shared" si="17"/>
        <v>0</v>
      </c>
      <c r="Y149" s="39">
        <f t="shared" si="18"/>
        <v>120375</v>
      </c>
      <c r="Z149" s="39">
        <v>0</v>
      </c>
      <c r="AA149" s="39">
        <v>50</v>
      </c>
      <c r="AB149" s="39">
        <v>0</v>
      </c>
      <c r="AC149" s="170">
        <f t="shared" si="19"/>
        <v>0</v>
      </c>
    </row>
    <row r="150" spans="1:29" ht="18.75" x14ac:dyDescent="0.2">
      <c r="A150" s="39">
        <v>141</v>
      </c>
      <c r="B150" s="164" t="s">
        <v>14</v>
      </c>
      <c r="C150" s="39">
        <v>1608</v>
      </c>
      <c r="D150" s="39">
        <v>489</v>
      </c>
      <c r="E150" s="39">
        <v>13575</v>
      </c>
      <c r="F150" s="39" t="s">
        <v>1846</v>
      </c>
      <c r="G150" s="39">
        <v>1</v>
      </c>
      <c r="H150" s="39">
        <v>3</v>
      </c>
      <c r="I150" s="39"/>
      <c r="J150" s="39">
        <v>67</v>
      </c>
      <c r="K150" s="130">
        <f t="shared" si="14"/>
        <v>1267</v>
      </c>
      <c r="L150" s="39">
        <v>75</v>
      </c>
      <c r="M150" s="39">
        <f t="shared" si="15"/>
        <v>95025</v>
      </c>
      <c r="N150" s="39">
        <v>1</v>
      </c>
      <c r="O150" s="39"/>
      <c r="P150" s="39"/>
      <c r="Q150" s="39"/>
      <c r="R150" s="39"/>
      <c r="S150" s="39"/>
      <c r="T150" s="39"/>
      <c r="U150" s="39">
        <f t="shared" si="16"/>
        <v>0</v>
      </c>
      <c r="V150" s="39"/>
      <c r="W150" s="164">
        <f t="shared" si="20"/>
        <v>0</v>
      </c>
      <c r="X150" s="39">
        <f t="shared" si="17"/>
        <v>0</v>
      </c>
      <c r="Y150" s="39">
        <f t="shared" si="18"/>
        <v>95025</v>
      </c>
      <c r="Z150" s="39">
        <v>0</v>
      </c>
      <c r="AA150" s="39">
        <v>50</v>
      </c>
      <c r="AB150" s="39">
        <v>0</v>
      </c>
      <c r="AC150" s="170">
        <f t="shared" si="19"/>
        <v>0</v>
      </c>
    </row>
    <row r="151" spans="1:29" ht="18.75" x14ac:dyDescent="0.2">
      <c r="A151" s="164">
        <v>142</v>
      </c>
      <c r="B151" s="164" t="s">
        <v>24</v>
      </c>
      <c r="C151" s="39"/>
      <c r="D151" s="39"/>
      <c r="E151" s="39"/>
      <c r="F151" s="39" t="s">
        <v>1846</v>
      </c>
      <c r="G151" s="39">
        <v>1</v>
      </c>
      <c r="H151" s="39">
        <v>1</v>
      </c>
      <c r="I151" s="39"/>
      <c r="J151" s="39"/>
      <c r="K151" s="130">
        <f t="shared" si="14"/>
        <v>400</v>
      </c>
      <c r="L151" s="39">
        <v>75</v>
      </c>
      <c r="M151" s="39">
        <f t="shared" si="15"/>
        <v>30000</v>
      </c>
      <c r="N151" s="39">
        <v>1</v>
      </c>
      <c r="O151" s="39"/>
      <c r="P151" s="39"/>
      <c r="Q151" s="39"/>
      <c r="R151" s="39"/>
      <c r="S151" s="39"/>
      <c r="T151" s="39"/>
      <c r="U151" s="39">
        <f t="shared" si="16"/>
        <v>0</v>
      </c>
      <c r="V151" s="39"/>
      <c r="W151" s="164">
        <f t="shared" si="20"/>
        <v>0</v>
      </c>
      <c r="X151" s="39">
        <f t="shared" si="17"/>
        <v>0</v>
      </c>
      <c r="Y151" s="39">
        <f t="shared" si="18"/>
        <v>30000</v>
      </c>
      <c r="Z151" s="39">
        <v>0</v>
      </c>
      <c r="AA151" s="39">
        <v>0</v>
      </c>
      <c r="AB151" s="39">
        <v>30000</v>
      </c>
      <c r="AC151" s="170">
        <v>0.01</v>
      </c>
    </row>
    <row r="152" spans="1:29" ht="18.75" x14ac:dyDescent="0.2">
      <c r="A152" s="39">
        <v>143</v>
      </c>
      <c r="B152" s="164" t="s">
        <v>1847</v>
      </c>
      <c r="C152" s="39"/>
      <c r="D152" s="39"/>
      <c r="E152" s="39"/>
      <c r="F152" s="39" t="s">
        <v>1848</v>
      </c>
      <c r="G152" s="39">
        <v>2</v>
      </c>
      <c r="H152" s="39"/>
      <c r="I152" s="39"/>
      <c r="J152" s="39"/>
      <c r="K152" s="130">
        <f t="shared" si="14"/>
        <v>0</v>
      </c>
      <c r="L152" s="39"/>
      <c r="M152" s="39">
        <f t="shared" si="15"/>
        <v>0</v>
      </c>
      <c r="N152" s="39">
        <v>2</v>
      </c>
      <c r="O152" s="39" t="s">
        <v>27</v>
      </c>
      <c r="P152" s="39" t="s">
        <v>16</v>
      </c>
      <c r="Q152" s="39">
        <v>2</v>
      </c>
      <c r="R152" s="39">
        <v>98</v>
      </c>
      <c r="S152" s="39"/>
      <c r="T152" s="39">
        <v>6400</v>
      </c>
      <c r="U152" s="39">
        <f t="shared" si="16"/>
        <v>627200</v>
      </c>
      <c r="V152" s="39">
        <v>21</v>
      </c>
      <c r="W152" s="164">
        <f t="shared" si="20"/>
        <v>501760</v>
      </c>
      <c r="X152" s="39">
        <f t="shared" si="17"/>
        <v>125440</v>
      </c>
      <c r="Y152" s="39">
        <f t="shared" si="18"/>
        <v>125440</v>
      </c>
      <c r="Z152" s="39">
        <v>0</v>
      </c>
      <c r="AA152" s="39">
        <v>0</v>
      </c>
      <c r="AB152" s="39">
        <v>125400</v>
      </c>
      <c r="AC152" s="170">
        <v>0.02</v>
      </c>
    </row>
    <row r="153" spans="1:29" ht="18.75" x14ac:dyDescent="0.2">
      <c r="A153" s="164">
        <v>144</v>
      </c>
      <c r="B153" s="164" t="s">
        <v>24</v>
      </c>
      <c r="C153" s="39"/>
      <c r="D153" s="39"/>
      <c r="E153" s="39"/>
      <c r="F153" s="39" t="s">
        <v>1849</v>
      </c>
      <c r="G153" s="39">
        <v>2</v>
      </c>
      <c r="H153" s="39"/>
      <c r="I153" s="39">
        <v>2</v>
      </c>
      <c r="J153" s="39">
        <v>23</v>
      </c>
      <c r="K153" s="130">
        <f t="shared" si="14"/>
        <v>223</v>
      </c>
      <c r="L153" s="39">
        <v>75</v>
      </c>
      <c r="M153" s="39">
        <f t="shared" si="15"/>
        <v>16725</v>
      </c>
      <c r="N153" s="39">
        <v>2</v>
      </c>
      <c r="O153" s="39" t="s">
        <v>27</v>
      </c>
      <c r="P153" s="39" t="s">
        <v>16</v>
      </c>
      <c r="Q153" s="39">
        <v>2</v>
      </c>
      <c r="R153" s="39">
        <v>150</v>
      </c>
      <c r="S153" s="39"/>
      <c r="T153" s="39">
        <v>6400</v>
      </c>
      <c r="U153" s="39">
        <f t="shared" si="16"/>
        <v>960000</v>
      </c>
      <c r="V153" s="39">
        <v>21</v>
      </c>
      <c r="W153" s="164">
        <f t="shared" si="20"/>
        <v>768000</v>
      </c>
      <c r="X153" s="39">
        <f t="shared" si="17"/>
        <v>192000</v>
      </c>
      <c r="Y153" s="39">
        <f t="shared" si="18"/>
        <v>208725</v>
      </c>
      <c r="Z153" s="39">
        <v>0</v>
      </c>
      <c r="AA153" s="39">
        <v>0</v>
      </c>
      <c r="AB153" s="39">
        <v>208725</v>
      </c>
      <c r="AC153" s="170">
        <v>0.02</v>
      </c>
    </row>
    <row r="154" spans="1:29" ht="18.75" x14ac:dyDescent="0.2">
      <c r="A154" s="39">
        <v>145</v>
      </c>
      <c r="B154" s="164" t="s">
        <v>24</v>
      </c>
      <c r="C154" s="39"/>
      <c r="D154" s="39"/>
      <c r="E154" s="39"/>
      <c r="F154" s="39" t="s">
        <v>1849</v>
      </c>
      <c r="G154" s="39">
        <v>1</v>
      </c>
      <c r="H154" s="39">
        <v>2</v>
      </c>
      <c r="I154" s="39"/>
      <c r="J154" s="39"/>
      <c r="K154" s="130">
        <f t="shared" si="14"/>
        <v>800</v>
      </c>
      <c r="L154" s="39">
        <v>75</v>
      </c>
      <c r="M154" s="39">
        <f t="shared" si="15"/>
        <v>60000</v>
      </c>
      <c r="N154" s="39">
        <v>1</v>
      </c>
      <c r="O154" s="39"/>
      <c r="P154" s="39"/>
      <c r="Q154" s="39"/>
      <c r="R154" s="39"/>
      <c r="S154" s="39"/>
      <c r="T154" s="39"/>
      <c r="U154" s="39">
        <f t="shared" si="16"/>
        <v>0</v>
      </c>
      <c r="V154" s="39"/>
      <c r="W154" s="164">
        <f t="shared" si="20"/>
        <v>0</v>
      </c>
      <c r="X154" s="39">
        <f t="shared" si="17"/>
        <v>0</v>
      </c>
      <c r="Y154" s="39">
        <f t="shared" si="18"/>
        <v>60000</v>
      </c>
      <c r="Z154" s="39">
        <v>0</v>
      </c>
      <c r="AA154" s="39">
        <v>0</v>
      </c>
      <c r="AB154" s="39">
        <v>60000</v>
      </c>
      <c r="AC154" s="170">
        <v>0.01</v>
      </c>
    </row>
    <row r="155" spans="1:29" ht="18.75" x14ac:dyDescent="0.2">
      <c r="A155" s="164">
        <v>146</v>
      </c>
      <c r="B155" s="164" t="s">
        <v>14</v>
      </c>
      <c r="C155" s="39">
        <v>3704</v>
      </c>
      <c r="D155" s="39">
        <v>262</v>
      </c>
      <c r="E155" s="39">
        <v>32072</v>
      </c>
      <c r="F155" s="39" t="s">
        <v>1850</v>
      </c>
      <c r="G155" s="39">
        <v>2</v>
      </c>
      <c r="H155" s="39"/>
      <c r="I155" s="39">
        <v>2</v>
      </c>
      <c r="J155" s="39">
        <v>24</v>
      </c>
      <c r="K155" s="130">
        <f t="shared" si="14"/>
        <v>224</v>
      </c>
      <c r="L155" s="39">
        <v>390</v>
      </c>
      <c r="M155" s="39">
        <f t="shared" si="15"/>
        <v>87360</v>
      </c>
      <c r="N155" s="39">
        <v>2</v>
      </c>
      <c r="O155" s="39" t="s">
        <v>27</v>
      </c>
      <c r="P155" s="39" t="s">
        <v>16</v>
      </c>
      <c r="Q155" s="39">
        <v>2</v>
      </c>
      <c r="R155" s="39">
        <v>164</v>
      </c>
      <c r="S155" s="39"/>
      <c r="T155" s="39">
        <v>6400</v>
      </c>
      <c r="U155" s="39">
        <f t="shared" si="16"/>
        <v>1049600</v>
      </c>
      <c r="V155" s="39">
        <v>21</v>
      </c>
      <c r="W155" s="164">
        <f t="shared" si="20"/>
        <v>839680</v>
      </c>
      <c r="X155" s="39">
        <f t="shared" si="17"/>
        <v>209920</v>
      </c>
      <c r="Y155" s="39">
        <f t="shared" si="18"/>
        <v>297280</v>
      </c>
      <c r="Z155" s="39">
        <v>0</v>
      </c>
      <c r="AA155" s="39">
        <v>50</v>
      </c>
      <c r="AB155" s="39">
        <v>0</v>
      </c>
      <c r="AC155" s="170">
        <f t="shared" si="19"/>
        <v>0</v>
      </c>
    </row>
    <row r="156" spans="1:29" ht="18.75" x14ac:dyDescent="0.2">
      <c r="A156" s="39">
        <v>147</v>
      </c>
      <c r="B156" s="164" t="s">
        <v>14</v>
      </c>
      <c r="C156" s="39">
        <v>4862</v>
      </c>
      <c r="D156" s="39">
        <v>150</v>
      </c>
      <c r="E156" s="39">
        <v>52217</v>
      </c>
      <c r="F156" s="39" t="s">
        <v>1850</v>
      </c>
      <c r="G156" s="39">
        <v>1</v>
      </c>
      <c r="H156" s="39">
        <v>15</v>
      </c>
      <c r="I156" s="39">
        <v>1</v>
      </c>
      <c r="J156" s="39">
        <v>42</v>
      </c>
      <c r="K156" s="130">
        <f t="shared" si="14"/>
        <v>6142</v>
      </c>
      <c r="L156" s="39">
        <v>75</v>
      </c>
      <c r="M156" s="39">
        <f t="shared" si="15"/>
        <v>460650</v>
      </c>
      <c r="N156" s="39">
        <v>1</v>
      </c>
      <c r="O156" s="39"/>
      <c r="P156" s="39"/>
      <c r="Q156" s="39"/>
      <c r="R156" s="39"/>
      <c r="S156" s="39"/>
      <c r="T156" s="39"/>
      <c r="U156" s="39">
        <f t="shared" si="16"/>
        <v>0</v>
      </c>
      <c r="V156" s="39"/>
      <c r="W156" s="164">
        <f t="shared" si="20"/>
        <v>0</v>
      </c>
      <c r="X156" s="39">
        <f t="shared" si="17"/>
        <v>0</v>
      </c>
      <c r="Y156" s="39">
        <f t="shared" si="18"/>
        <v>460650</v>
      </c>
      <c r="Z156" s="39">
        <v>0</v>
      </c>
      <c r="AA156" s="39">
        <v>50</v>
      </c>
      <c r="AB156" s="39">
        <v>0</v>
      </c>
      <c r="AC156" s="170">
        <f t="shared" si="19"/>
        <v>0</v>
      </c>
    </row>
    <row r="157" spans="1:29" ht="18.75" x14ac:dyDescent="0.2">
      <c r="A157" s="164">
        <v>148</v>
      </c>
      <c r="B157" s="164" t="s">
        <v>24</v>
      </c>
      <c r="C157" s="39"/>
      <c r="D157" s="39"/>
      <c r="E157" s="39"/>
      <c r="F157" s="39" t="s">
        <v>1850</v>
      </c>
      <c r="G157" s="39">
        <v>1</v>
      </c>
      <c r="H157" s="39">
        <v>5</v>
      </c>
      <c r="I157" s="39"/>
      <c r="J157" s="39"/>
      <c r="K157" s="130">
        <f t="shared" si="14"/>
        <v>2000</v>
      </c>
      <c r="L157" s="39">
        <v>75</v>
      </c>
      <c r="M157" s="39">
        <f t="shared" si="15"/>
        <v>150000</v>
      </c>
      <c r="N157" s="39">
        <v>1</v>
      </c>
      <c r="O157" s="39"/>
      <c r="P157" s="39"/>
      <c r="Q157" s="39"/>
      <c r="R157" s="39"/>
      <c r="S157" s="39"/>
      <c r="T157" s="39"/>
      <c r="U157" s="39">
        <f t="shared" si="16"/>
        <v>0</v>
      </c>
      <c r="V157" s="39"/>
      <c r="W157" s="164"/>
      <c r="X157" s="39">
        <f t="shared" si="17"/>
        <v>0</v>
      </c>
      <c r="Y157" s="39">
        <f t="shared" si="18"/>
        <v>150000</v>
      </c>
      <c r="Z157" s="39">
        <v>0</v>
      </c>
      <c r="AA157" s="39">
        <v>0</v>
      </c>
      <c r="AB157" s="39">
        <v>150000</v>
      </c>
      <c r="AC157" s="170">
        <v>0.01</v>
      </c>
    </row>
    <row r="158" spans="1:29" ht="18.75" x14ac:dyDescent="0.2">
      <c r="A158" s="39">
        <v>149</v>
      </c>
      <c r="B158" s="164" t="s">
        <v>14</v>
      </c>
      <c r="C158" s="39">
        <v>4781</v>
      </c>
      <c r="D158" s="39">
        <v>248</v>
      </c>
      <c r="E158" s="39">
        <v>55663</v>
      </c>
      <c r="F158" s="39" t="s">
        <v>1851</v>
      </c>
      <c r="G158" s="39">
        <v>2</v>
      </c>
      <c r="H158" s="39"/>
      <c r="I158" s="39"/>
      <c r="J158" s="39">
        <v>71</v>
      </c>
      <c r="K158" s="130">
        <f t="shared" si="14"/>
        <v>71</v>
      </c>
      <c r="L158" s="39">
        <v>430</v>
      </c>
      <c r="M158" s="39">
        <f t="shared" si="15"/>
        <v>30530</v>
      </c>
      <c r="N158" s="39">
        <v>2</v>
      </c>
      <c r="O158" s="39" t="s">
        <v>27</v>
      </c>
      <c r="P158" s="39" t="s">
        <v>55</v>
      </c>
      <c r="Q158" s="39">
        <v>2</v>
      </c>
      <c r="R158" s="39">
        <v>119</v>
      </c>
      <c r="S158" s="39"/>
      <c r="T158" s="39">
        <v>6400</v>
      </c>
      <c r="U158" s="39">
        <f t="shared" si="16"/>
        <v>761600</v>
      </c>
      <c r="V158" s="39">
        <v>5</v>
      </c>
      <c r="W158" s="164">
        <f>U158*5%</f>
        <v>38080</v>
      </c>
      <c r="X158" s="39">
        <f t="shared" si="17"/>
        <v>723520</v>
      </c>
      <c r="Y158" s="39">
        <f t="shared" si="18"/>
        <v>754050</v>
      </c>
      <c r="Z158" s="39">
        <v>0</v>
      </c>
      <c r="AA158" s="39">
        <v>50</v>
      </c>
      <c r="AB158" s="39">
        <v>0</v>
      </c>
      <c r="AC158" s="170">
        <f t="shared" si="19"/>
        <v>0</v>
      </c>
    </row>
    <row r="159" spans="1:29" ht="18.75" x14ac:dyDescent="0.2">
      <c r="A159" s="164">
        <v>150</v>
      </c>
      <c r="B159" s="164" t="s">
        <v>52</v>
      </c>
      <c r="C159" s="39"/>
      <c r="D159" s="39"/>
      <c r="E159" s="39"/>
      <c r="F159" s="39" t="s">
        <v>1851</v>
      </c>
      <c r="G159" s="39">
        <v>1</v>
      </c>
      <c r="H159" s="39">
        <v>9</v>
      </c>
      <c r="I159" s="39">
        <v>3</v>
      </c>
      <c r="J159" s="39">
        <v>56</v>
      </c>
      <c r="K159" s="130">
        <f t="shared" si="14"/>
        <v>3956</v>
      </c>
      <c r="L159" s="39">
        <v>75</v>
      </c>
      <c r="M159" s="39">
        <f t="shared" si="15"/>
        <v>296700</v>
      </c>
      <c r="N159" s="39">
        <v>1</v>
      </c>
      <c r="O159" s="39"/>
      <c r="P159" s="39"/>
      <c r="Q159" s="39"/>
      <c r="R159" s="39"/>
      <c r="S159" s="39"/>
      <c r="T159" s="39"/>
      <c r="U159" s="39">
        <f t="shared" si="16"/>
        <v>0</v>
      </c>
      <c r="V159" s="39"/>
      <c r="W159" s="164">
        <f t="shared" si="20"/>
        <v>0</v>
      </c>
      <c r="X159" s="39">
        <f t="shared" si="17"/>
        <v>0</v>
      </c>
      <c r="Y159" s="39">
        <f t="shared" si="18"/>
        <v>296700</v>
      </c>
      <c r="Z159" s="39">
        <v>0</v>
      </c>
      <c r="AA159" s="39">
        <v>0</v>
      </c>
      <c r="AB159" s="39">
        <v>296700</v>
      </c>
      <c r="AC159" s="170">
        <v>0.01</v>
      </c>
    </row>
    <row r="160" spans="1:29" ht="18.75" x14ac:dyDescent="0.2">
      <c r="A160" s="39">
        <v>151</v>
      </c>
      <c r="B160" s="164"/>
      <c r="C160" s="39"/>
      <c r="D160" s="39"/>
      <c r="E160" s="39"/>
      <c r="F160" s="39" t="s">
        <v>1852</v>
      </c>
      <c r="G160" s="39">
        <v>2</v>
      </c>
      <c r="H160" s="39"/>
      <c r="I160" s="39"/>
      <c r="J160" s="39"/>
      <c r="K160" s="130">
        <f t="shared" si="14"/>
        <v>0</v>
      </c>
      <c r="L160" s="39"/>
      <c r="M160" s="39">
        <f t="shared" si="15"/>
        <v>0</v>
      </c>
      <c r="N160" s="39">
        <v>2</v>
      </c>
      <c r="O160" s="39" t="s">
        <v>27</v>
      </c>
      <c r="P160" s="39" t="s">
        <v>16</v>
      </c>
      <c r="Q160" s="39">
        <v>2</v>
      </c>
      <c r="R160" s="39">
        <v>150</v>
      </c>
      <c r="S160" s="39"/>
      <c r="T160" s="39">
        <v>6400</v>
      </c>
      <c r="U160" s="39">
        <f t="shared" si="16"/>
        <v>960000</v>
      </c>
      <c r="V160" s="39">
        <v>21</v>
      </c>
      <c r="W160" s="164">
        <f t="shared" si="20"/>
        <v>768000</v>
      </c>
      <c r="X160" s="39">
        <f t="shared" si="17"/>
        <v>192000</v>
      </c>
      <c r="Y160" s="39">
        <f t="shared" si="18"/>
        <v>192000</v>
      </c>
      <c r="Z160" s="39">
        <v>0</v>
      </c>
      <c r="AA160" s="39">
        <v>0</v>
      </c>
      <c r="AB160" s="39">
        <v>192000</v>
      </c>
      <c r="AC160" s="170">
        <v>0.02</v>
      </c>
    </row>
    <row r="161" spans="1:29" ht="18.75" x14ac:dyDescent="0.2">
      <c r="A161" s="164">
        <v>152</v>
      </c>
      <c r="B161" s="164" t="s">
        <v>14</v>
      </c>
      <c r="C161" s="39">
        <v>1879</v>
      </c>
      <c r="D161" s="39">
        <v>201</v>
      </c>
      <c r="E161" s="39">
        <v>14729</v>
      </c>
      <c r="F161" s="39" t="s">
        <v>1852</v>
      </c>
      <c r="G161" s="39">
        <v>1</v>
      </c>
      <c r="H161" s="39">
        <v>7</v>
      </c>
      <c r="I161" s="39">
        <v>1</v>
      </c>
      <c r="J161" s="39">
        <v>51</v>
      </c>
      <c r="K161" s="130">
        <f t="shared" si="14"/>
        <v>2951</v>
      </c>
      <c r="L161" s="39">
        <v>75</v>
      </c>
      <c r="M161" s="39">
        <f t="shared" si="15"/>
        <v>221325</v>
      </c>
      <c r="N161" s="39">
        <v>1</v>
      </c>
      <c r="O161" s="39"/>
      <c r="P161" s="39"/>
      <c r="Q161" s="39"/>
      <c r="R161" s="39"/>
      <c r="S161" s="39"/>
      <c r="T161" s="39"/>
      <c r="U161" s="39">
        <f t="shared" si="16"/>
        <v>0</v>
      </c>
      <c r="V161" s="39"/>
      <c r="W161" s="164">
        <f t="shared" si="20"/>
        <v>0</v>
      </c>
      <c r="X161" s="39">
        <f t="shared" si="17"/>
        <v>0</v>
      </c>
      <c r="Y161" s="39">
        <f t="shared" si="18"/>
        <v>221325</v>
      </c>
      <c r="Z161" s="39">
        <v>0</v>
      </c>
      <c r="AA161" s="39">
        <v>50</v>
      </c>
      <c r="AB161" s="39">
        <v>0</v>
      </c>
      <c r="AC161" s="170">
        <f t="shared" si="19"/>
        <v>0</v>
      </c>
    </row>
    <row r="162" spans="1:29" ht="18.75" x14ac:dyDescent="0.2">
      <c r="A162" s="39">
        <v>153</v>
      </c>
      <c r="B162" s="164"/>
      <c r="C162" s="39"/>
      <c r="D162" s="39"/>
      <c r="E162" s="39"/>
      <c r="F162" s="39" t="s">
        <v>1853</v>
      </c>
      <c r="G162" s="39">
        <v>2</v>
      </c>
      <c r="H162" s="39"/>
      <c r="I162" s="39"/>
      <c r="J162" s="39"/>
      <c r="K162" s="130">
        <f t="shared" si="14"/>
        <v>0</v>
      </c>
      <c r="L162" s="39"/>
      <c r="M162" s="39">
        <f t="shared" si="15"/>
        <v>0</v>
      </c>
      <c r="N162" s="39">
        <v>2</v>
      </c>
      <c r="O162" s="39" t="s">
        <v>27</v>
      </c>
      <c r="P162" s="39" t="s">
        <v>16</v>
      </c>
      <c r="Q162" s="39">
        <v>2</v>
      </c>
      <c r="R162" s="39">
        <v>207</v>
      </c>
      <c r="S162" s="39"/>
      <c r="T162" s="39">
        <v>6400</v>
      </c>
      <c r="U162" s="39">
        <f t="shared" si="16"/>
        <v>1324800</v>
      </c>
      <c r="V162" s="39">
        <v>21</v>
      </c>
      <c r="W162" s="164">
        <f t="shared" si="20"/>
        <v>1059840</v>
      </c>
      <c r="X162" s="39">
        <f t="shared" si="17"/>
        <v>264960</v>
      </c>
      <c r="Y162" s="39">
        <f t="shared" si="18"/>
        <v>264960</v>
      </c>
      <c r="Z162" s="39">
        <v>0</v>
      </c>
      <c r="AA162" s="39">
        <v>0</v>
      </c>
      <c r="AB162" s="39">
        <v>264960</v>
      </c>
      <c r="AC162" s="170">
        <v>0.02</v>
      </c>
    </row>
    <row r="163" spans="1:29" ht="18.75" x14ac:dyDescent="0.2">
      <c r="A163" s="164">
        <v>154</v>
      </c>
      <c r="B163" s="164" t="s">
        <v>14</v>
      </c>
      <c r="C163" s="39">
        <v>5782</v>
      </c>
      <c r="D163" s="39">
        <v>77</v>
      </c>
      <c r="E163" s="39">
        <v>55664</v>
      </c>
      <c r="F163" s="39" t="s">
        <v>1854</v>
      </c>
      <c r="G163" s="39">
        <v>2</v>
      </c>
      <c r="H163" s="39"/>
      <c r="I163" s="39">
        <v>1</v>
      </c>
      <c r="J163" s="39">
        <v>1</v>
      </c>
      <c r="K163" s="130">
        <f t="shared" si="14"/>
        <v>101</v>
      </c>
      <c r="L163" s="39">
        <v>430</v>
      </c>
      <c r="M163" s="39">
        <f t="shared" si="15"/>
        <v>43430</v>
      </c>
      <c r="N163" s="39">
        <v>2</v>
      </c>
      <c r="O163" s="39" t="s">
        <v>27</v>
      </c>
      <c r="P163" s="39" t="s">
        <v>55</v>
      </c>
      <c r="Q163" s="39">
        <v>2</v>
      </c>
      <c r="R163" s="39">
        <v>81</v>
      </c>
      <c r="S163" s="39"/>
      <c r="T163" s="39">
        <v>6400</v>
      </c>
      <c r="U163" s="39">
        <f t="shared" si="16"/>
        <v>518400</v>
      </c>
      <c r="V163" s="39">
        <v>5</v>
      </c>
      <c r="W163" s="164">
        <f>U163*5%</f>
        <v>25920</v>
      </c>
      <c r="X163" s="39">
        <f t="shared" si="17"/>
        <v>492480</v>
      </c>
      <c r="Y163" s="39">
        <f t="shared" si="18"/>
        <v>535910</v>
      </c>
      <c r="Z163" s="39">
        <v>0</v>
      </c>
      <c r="AA163" s="39">
        <v>50</v>
      </c>
      <c r="AB163" s="39">
        <v>0</v>
      </c>
      <c r="AC163" s="170">
        <f t="shared" si="19"/>
        <v>0</v>
      </c>
    </row>
    <row r="164" spans="1:29" ht="18.75" x14ac:dyDescent="0.2">
      <c r="A164" s="39">
        <v>155</v>
      </c>
      <c r="B164" s="164" t="s">
        <v>14</v>
      </c>
      <c r="C164" s="39">
        <v>695</v>
      </c>
      <c r="D164" s="39">
        <v>25</v>
      </c>
      <c r="E164" s="39">
        <v>7179</v>
      </c>
      <c r="F164" s="39" t="s">
        <v>1854</v>
      </c>
      <c r="G164" s="39">
        <v>1</v>
      </c>
      <c r="H164" s="39">
        <v>7</v>
      </c>
      <c r="I164" s="39">
        <v>2</v>
      </c>
      <c r="J164" s="39">
        <v>9</v>
      </c>
      <c r="K164" s="130">
        <f t="shared" si="14"/>
        <v>3009</v>
      </c>
      <c r="L164" s="39">
        <v>230</v>
      </c>
      <c r="M164" s="39">
        <f t="shared" si="15"/>
        <v>692070</v>
      </c>
      <c r="N164" s="39">
        <v>1</v>
      </c>
      <c r="O164" s="39"/>
      <c r="P164" s="39"/>
      <c r="Q164" s="39"/>
      <c r="R164" s="39"/>
      <c r="S164" s="39"/>
      <c r="T164" s="39"/>
      <c r="U164" s="39">
        <f t="shared" si="16"/>
        <v>0</v>
      </c>
      <c r="V164" s="39"/>
      <c r="W164" s="164"/>
      <c r="X164" s="39">
        <f t="shared" si="17"/>
        <v>0</v>
      </c>
      <c r="Y164" s="39">
        <f t="shared" si="18"/>
        <v>692070</v>
      </c>
      <c r="Z164" s="39">
        <v>0</v>
      </c>
      <c r="AA164" s="39">
        <v>50</v>
      </c>
      <c r="AB164" s="39">
        <v>0</v>
      </c>
      <c r="AC164" s="170">
        <f t="shared" si="19"/>
        <v>0</v>
      </c>
    </row>
    <row r="165" spans="1:29" ht="18.75" x14ac:dyDescent="0.2">
      <c r="A165" s="164">
        <v>156</v>
      </c>
      <c r="B165" s="164" t="s">
        <v>14</v>
      </c>
      <c r="C165" s="39">
        <v>3950</v>
      </c>
      <c r="D165" s="39">
        <v>277</v>
      </c>
      <c r="E165" s="39">
        <v>35089</v>
      </c>
      <c r="F165" s="39" t="s">
        <v>1855</v>
      </c>
      <c r="G165" s="39">
        <v>2</v>
      </c>
      <c r="H165" s="39"/>
      <c r="I165" s="39">
        <v>2</v>
      </c>
      <c r="J165" s="39"/>
      <c r="K165" s="130">
        <f t="shared" si="14"/>
        <v>200</v>
      </c>
      <c r="L165" s="39">
        <v>430</v>
      </c>
      <c r="M165" s="39">
        <f t="shared" si="15"/>
        <v>86000</v>
      </c>
      <c r="N165" s="39">
        <v>2</v>
      </c>
      <c r="O165" s="39" t="s">
        <v>27</v>
      </c>
      <c r="P165" s="39" t="s">
        <v>16</v>
      </c>
      <c r="Q165" s="39">
        <v>2</v>
      </c>
      <c r="R165" s="39">
        <v>159</v>
      </c>
      <c r="S165" s="39"/>
      <c r="T165" s="39">
        <v>6400</v>
      </c>
      <c r="U165" s="39">
        <f t="shared" si="16"/>
        <v>1017600</v>
      </c>
      <c r="V165" s="39">
        <v>21</v>
      </c>
      <c r="W165" s="164">
        <f t="shared" si="20"/>
        <v>814080</v>
      </c>
      <c r="X165" s="39">
        <f t="shared" si="17"/>
        <v>203520</v>
      </c>
      <c r="Y165" s="39">
        <f t="shared" si="18"/>
        <v>289520</v>
      </c>
      <c r="Z165" s="39">
        <v>0</v>
      </c>
      <c r="AA165" s="39">
        <v>50</v>
      </c>
      <c r="AB165" s="39">
        <v>0</v>
      </c>
      <c r="AC165" s="170">
        <f t="shared" si="19"/>
        <v>0</v>
      </c>
    </row>
    <row r="166" spans="1:29" ht="18.75" x14ac:dyDescent="0.2">
      <c r="A166" s="39">
        <v>157</v>
      </c>
      <c r="B166" s="164" t="s">
        <v>14</v>
      </c>
      <c r="C166" s="39">
        <v>3081</v>
      </c>
      <c r="D166" s="39">
        <v>63</v>
      </c>
      <c r="E166" s="39">
        <v>26143</v>
      </c>
      <c r="F166" s="39" t="s">
        <v>1855</v>
      </c>
      <c r="G166" s="39">
        <v>1</v>
      </c>
      <c r="H166" s="39">
        <v>8</v>
      </c>
      <c r="I166" s="39">
        <v>3</v>
      </c>
      <c r="J166" s="39">
        <v>79</v>
      </c>
      <c r="K166" s="130">
        <f t="shared" si="14"/>
        <v>3579</v>
      </c>
      <c r="L166" s="39">
        <v>75</v>
      </c>
      <c r="M166" s="39">
        <f t="shared" si="15"/>
        <v>268425</v>
      </c>
      <c r="N166" s="39">
        <v>1</v>
      </c>
      <c r="O166" s="39"/>
      <c r="P166" s="39"/>
      <c r="Q166" s="39"/>
      <c r="R166" s="39"/>
      <c r="S166" s="39"/>
      <c r="T166" s="39"/>
      <c r="U166" s="39">
        <f t="shared" si="16"/>
        <v>0</v>
      </c>
      <c r="V166" s="39"/>
      <c r="W166" s="164">
        <f t="shared" si="20"/>
        <v>0</v>
      </c>
      <c r="X166" s="39">
        <f t="shared" si="17"/>
        <v>0</v>
      </c>
      <c r="Y166" s="39">
        <f t="shared" si="18"/>
        <v>268425</v>
      </c>
      <c r="Z166" s="39">
        <v>0</v>
      </c>
      <c r="AA166" s="39">
        <v>50</v>
      </c>
      <c r="AB166" s="39">
        <v>0</v>
      </c>
      <c r="AC166" s="170">
        <f t="shared" si="19"/>
        <v>0</v>
      </c>
    </row>
    <row r="167" spans="1:29" ht="18.75" x14ac:dyDescent="0.2">
      <c r="A167" s="164">
        <v>158</v>
      </c>
      <c r="B167" s="164" t="s">
        <v>14</v>
      </c>
      <c r="C167" s="39">
        <v>4921</v>
      </c>
      <c r="D167" s="39">
        <v>99</v>
      </c>
      <c r="E167" s="39">
        <v>52033</v>
      </c>
      <c r="F167" s="39" t="s">
        <v>1855</v>
      </c>
      <c r="G167" s="39">
        <v>1</v>
      </c>
      <c r="H167" s="39">
        <v>6</v>
      </c>
      <c r="I167" s="39"/>
      <c r="J167" s="39">
        <v>21</v>
      </c>
      <c r="K167" s="130">
        <f t="shared" si="14"/>
        <v>2421</v>
      </c>
      <c r="L167" s="39">
        <v>75</v>
      </c>
      <c r="M167" s="39">
        <f t="shared" si="15"/>
        <v>181575</v>
      </c>
      <c r="N167" s="39">
        <v>1</v>
      </c>
      <c r="O167" s="39"/>
      <c r="P167" s="39"/>
      <c r="Q167" s="39"/>
      <c r="R167" s="39"/>
      <c r="S167" s="39"/>
      <c r="T167" s="39"/>
      <c r="U167" s="39">
        <f t="shared" si="16"/>
        <v>0</v>
      </c>
      <c r="V167" s="39"/>
      <c r="W167" s="164">
        <f t="shared" si="20"/>
        <v>0</v>
      </c>
      <c r="X167" s="39">
        <f t="shared" si="17"/>
        <v>0</v>
      </c>
      <c r="Y167" s="39">
        <f t="shared" si="18"/>
        <v>181575</v>
      </c>
      <c r="Z167" s="39">
        <v>0</v>
      </c>
      <c r="AA167" s="39">
        <v>50</v>
      </c>
      <c r="AB167" s="39">
        <v>0</v>
      </c>
      <c r="AC167" s="170">
        <f t="shared" si="19"/>
        <v>0</v>
      </c>
    </row>
    <row r="168" spans="1:29" ht="18.75" x14ac:dyDescent="0.2">
      <c r="A168" s="39">
        <v>159</v>
      </c>
      <c r="B168" s="164" t="s">
        <v>14</v>
      </c>
      <c r="C168" s="39"/>
      <c r="D168" s="39">
        <v>104</v>
      </c>
      <c r="E168" s="39">
        <v>16950</v>
      </c>
      <c r="F168" s="39" t="s">
        <v>1855</v>
      </c>
      <c r="G168" s="39">
        <v>1</v>
      </c>
      <c r="H168" s="39">
        <v>4</v>
      </c>
      <c r="I168" s="39">
        <v>3</v>
      </c>
      <c r="J168" s="39">
        <v>19</v>
      </c>
      <c r="K168" s="130">
        <f t="shared" si="14"/>
        <v>1919</v>
      </c>
      <c r="L168" s="39">
        <v>100</v>
      </c>
      <c r="M168" s="39">
        <f t="shared" si="15"/>
        <v>191900</v>
      </c>
      <c r="N168" s="39">
        <v>1</v>
      </c>
      <c r="O168" s="39"/>
      <c r="P168" s="39"/>
      <c r="Q168" s="39"/>
      <c r="R168" s="39"/>
      <c r="S168" s="39"/>
      <c r="T168" s="39"/>
      <c r="U168" s="39">
        <f t="shared" si="16"/>
        <v>0</v>
      </c>
      <c r="V168" s="39"/>
      <c r="W168" s="164">
        <f t="shared" si="20"/>
        <v>0</v>
      </c>
      <c r="X168" s="39">
        <f t="shared" si="17"/>
        <v>0</v>
      </c>
      <c r="Y168" s="39">
        <f t="shared" si="18"/>
        <v>191900</v>
      </c>
      <c r="Z168" s="39">
        <v>0</v>
      </c>
      <c r="AA168" s="39">
        <v>50</v>
      </c>
      <c r="AB168" s="39">
        <v>0</v>
      </c>
      <c r="AC168" s="170">
        <f t="shared" si="19"/>
        <v>0</v>
      </c>
    </row>
    <row r="169" spans="1:29" ht="18.75" x14ac:dyDescent="0.2">
      <c r="A169" s="164">
        <v>160</v>
      </c>
      <c r="B169" s="164" t="s">
        <v>14</v>
      </c>
      <c r="C169" s="39">
        <v>3585</v>
      </c>
      <c r="D169" s="39">
        <v>59</v>
      </c>
      <c r="E169" s="39">
        <v>7098</v>
      </c>
      <c r="F169" s="39" t="s">
        <v>1856</v>
      </c>
      <c r="G169" s="39">
        <v>2</v>
      </c>
      <c r="H169" s="39"/>
      <c r="I169" s="39"/>
      <c r="J169" s="39">
        <v>44</v>
      </c>
      <c r="K169" s="130">
        <f t="shared" si="14"/>
        <v>44</v>
      </c>
      <c r="L169" s="39">
        <v>450</v>
      </c>
      <c r="M169" s="39">
        <f t="shared" si="15"/>
        <v>19800</v>
      </c>
      <c r="N169" s="39">
        <v>2</v>
      </c>
      <c r="O169" s="39" t="s">
        <v>27</v>
      </c>
      <c r="P169" s="39" t="s">
        <v>16</v>
      </c>
      <c r="Q169" s="39">
        <v>2</v>
      </c>
      <c r="R169" s="39">
        <v>155.25</v>
      </c>
      <c r="S169" s="39"/>
      <c r="T169" s="39">
        <v>6400</v>
      </c>
      <c r="U169" s="39">
        <f t="shared" si="16"/>
        <v>993600</v>
      </c>
      <c r="V169" s="39">
        <v>21</v>
      </c>
      <c r="W169" s="164">
        <f t="shared" si="20"/>
        <v>794880</v>
      </c>
      <c r="X169" s="39">
        <f t="shared" si="17"/>
        <v>198720</v>
      </c>
      <c r="Y169" s="39">
        <f t="shared" si="18"/>
        <v>218520</v>
      </c>
      <c r="Z169" s="39">
        <v>0</v>
      </c>
      <c r="AA169" s="39">
        <v>0</v>
      </c>
      <c r="AB169" s="39">
        <v>198720</v>
      </c>
      <c r="AC169" s="170">
        <v>0.02</v>
      </c>
    </row>
    <row r="170" spans="1:29" ht="18.75" x14ac:dyDescent="0.2">
      <c r="A170" s="39">
        <v>161</v>
      </c>
      <c r="B170" s="164" t="s">
        <v>14</v>
      </c>
      <c r="C170" s="39">
        <v>3287</v>
      </c>
      <c r="D170" s="39">
        <v>218</v>
      </c>
      <c r="E170" s="39">
        <v>28048</v>
      </c>
      <c r="F170" s="39" t="s">
        <v>1856</v>
      </c>
      <c r="G170" s="39">
        <v>1</v>
      </c>
      <c r="H170" s="39">
        <v>5</v>
      </c>
      <c r="I170" s="39">
        <v>1</v>
      </c>
      <c r="J170" s="39">
        <v>86</v>
      </c>
      <c r="K170" s="130">
        <f t="shared" si="14"/>
        <v>2186</v>
      </c>
      <c r="L170" s="39">
        <v>75</v>
      </c>
      <c r="M170" s="39">
        <f t="shared" si="15"/>
        <v>163950</v>
      </c>
      <c r="N170" s="39">
        <v>1</v>
      </c>
      <c r="O170" s="39"/>
      <c r="P170" s="39"/>
      <c r="Q170" s="39"/>
      <c r="R170" s="39"/>
      <c r="S170" s="39"/>
      <c r="T170" s="39"/>
      <c r="U170" s="39">
        <f t="shared" si="16"/>
        <v>0</v>
      </c>
      <c r="V170" s="39"/>
      <c r="W170" s="164">
        <f t="shared" si="20"/>
        <v>0</v>
      </c>
      <c r="X170" s="39">
        <f t="shared" si="17"/>
        <v>0</v>
      </c>
      <c r="Y170" s="39">
        <f t="shared" si="18"/>
        <v>163950</v>
      </c>
      <c r="Z170" s="39">
        <v>0</v>
      </c>
      <c r="AA170" s="39">
        <v>50</v>
      </c>
      <c r="AB170" s="39">
        <v>0</v>
      </c>
      <c r="AC170" s="170">
        <f t="shared" si="19"/>
        <v>0</v>
      </c>
    </row>
    <row r="171" spans="1:29" ht="18.75" x14ac:dyDescent="0.2">
      <c r="A171" s="164">
        <v>162</v>
      </c>
      <c r="B171" s="164" t="s">
        <v>14</v>
      </c>
      <c r="C171" s="39">
        <v>2664</v>
      </c>
      <c r="D171" s="39">
        <v>41</v>
      </c>
      <c r="E171" s="39">
        <v>16714</v>
      </c>
      <c r="F171" s="39" t="s">
        <v>1856</v>
      </c>
      <c r="G171" s="39">
        <v>1</v>
      </c>
      <c r="H171" s="39">
        <v>12</v>
      </c>
      <c r="I171" s="39">
        <v>3</v>
      </c>
      <c r="J171" s="39">
        <v>36</v>
      </c>
      <c r="K171" s="130">
        <f t="shared" si="14"/>
        <v>5136</v>
      </c>
      <c r="L171" s="39">
        <v>75</v>
      </c>
      <c r="M171" s="39">
        <f t="shared" si="15"/>
        <v>385200</v>
      </c>
      <c r="N171" s="39">
        <v>1</v>
      </c>
      <c r="O171" s="39"/>
      <c r="P171" s="39"/>
      <c r="Q171" s="39"/>
      <c r="R171" s="39"/>
      <c r="S171" s="39"/>
      <c r="T171" s="39"/>
      <c r="U171" s="39">
        <f t="shared" si="16"/>
        <v>0</v>
      </c>
      <c r="V171" s="39"/>
      <c r="W171" s="164">
        <f t="shared" si="20"/>
        <v>0</v>
      </c>
      <c r="X171" s="39">
        <f t="shared" si="17"/>
        <v>0</v>
      </c>
      <c r="Y171" s="39">
        <f t="shared" si="18"/>
        <v>385200</v>
      </c>
      <c r="Z171" s="39">
        <v>0</v>
      </c>
      <c r="AA171" s="39">
        <v>50</v>
      </c>
      <c r="AB171" s="39">
        <v>0</v>
      </c>
      <c r="AC171" s="170">
        <f t="shared" si="19"/>
        <v>0</v>
      </c>
    </row>
    <row r="172" spans="1:29" ht="18.75" x14ac:dyDescent="0.2">
      <c r="A172" s="39">
        <v>163</v>
      </c>
      <c r="B172" s="164" t="s">
        <v>14</v>
      </c>
      <c r="C172" s="39">
        <v>2739</v>
      </c>
      <c r="D172" s="39">
        <v>1</v>
      </c>
      <c r="E172" s="39">
        <v>16859</v>
      </c>
      <c r="F172" s="39" t="s">
        <v>1857</v>
      </c>
      <c r="G172" s="39">
        <v>1</v>
      </c>
      <c r="H172" s="39">
        <v>26</v>
      </c>
      <c r="I172" s="39">
        <v>1</v>
      </c>
      <c r="J172" s="39">
        <v>1</v>
      </c>
      <c r="K172" s="130">
        <f t="shared" si="14"/>
        <v>10501</v>
      </c>
      <c r="L172" s="39">
        <v>75</v>
      </c>
      <c r="M172" s="39">
        <f t="shared" si="15"/>
        <v>787575</v>
      </c>
      <c r="N172" s="39">
        <v>1</v>
      </c>
      <c r="O172" s="39"/>
      <c r="P172" s="39"/>
      <c r="Q172" s="39"/>
      <c r="R172" s="39"/>
      <c r="S172" s="39"/>
      <c r="T172" s="39"/>
      <c r="U172" s="39">
        <f t="shared" si="16"/>
        <v>0</v>
      </c>
      <c r="V172" s="39"/>
      <c r="W172" s="164">
        <f t="shared" si="20"/>
        <v>0</v>
      </c>
      <c r="X172" s="39">
        <f t="shared" si="17"/>
        <v>0</v>
      </c>
      <c r="Y172" s="39">
        <f t="shared" si="18"/>
        <v>787575</v>
      </c>
      <c r="Z172" s="39">
        <v>0</v>
      </c>
      <c r="AA172" s="39">
        <v>50</v>
      </c>
      <c r="AB172" s="39">
        <v>0</v>
      </c>
      <c r="AC172" s="170">
        <f t="shared" si="19"/>
        <v>0</v>
      </c>
    </row>
    <row r="173" spans="1:29" ht="18.75" x14ac:dyDescent="0.2">
      <c r="A173" s="164">
        <v>164</v>
      </c>
      <c r="B173" s="164" t="s">
        <v>14</v>
      </c>
      <c r="C173" s="39">
        <v>606</v>
      </c>
      <c r="D173" s="39">
        <v>60</v>
      </c>
      <c r="E173" s="39">
        <v>7099</v>
      </c>
      <c r="F173" s="39" t="s">
        <v>1857</v>
      </c>
      <c r="G173" s="39">
        <v>2</v>
      </c>
      <c r="H173" s="39"/>
      <c r="I173" s="39">
        <v>1</v>
      </c>
      <c r="J173" s="39">
        <v>8</v>
      </c>
      <c r="K173" s="130">
        <f t="shared" si="14"/>
        <v>108</v>
      </c>
      <c r="L173" s="39">
        <v>430</v>
      </c>
      <c r="M173" s="39">
        <f t="shared" si="15"/>
        <v>46440</v>
      </c>
      <c r="N173" s="39">
        <v>2</v>
      </c>
      <c r="O173" s="39" t="s">
        <v>27</v>
      </c>
      <c r="P173" s="39" t="s">
        <v>16</v>
      </c>
      <c r="Q173" s="39">
        <v>2</v>
      </c>
      <c r="R173" s="39">
        <v>156</v>
      </c>
      <c r="S173" s="39"/>
      <c r="T173" s="39">
        <v>6400</v>
      </c>
      <c r="U173" s="39">
        <f t="shared" si="16"/>
        <v>998400</v>
      </c>
      <c r="V173" s="39">
        <v>21</v>
      </c>
      <c r="W173" s="164">
        <f t="shared" si="20"/>
        <v>798720</v>
      </c>
      <c r="X173" s="39">
        <f t="shared" si="17"/>
        <v>199680</v>
      </c>
      <c r="Y173" s="39">
        <f t="shared" si="18"/>
        <v>246120</v>
      </c>
      <c r="Z173" s="39">
        <v>0</v>
      </c>
      <c r="AA173" s="39">
        <v>50</v>
      </c>
      <c r="AB173" s="39">
        <v>0</v>
      </c>
      <c r="AC173" s="170">
        <f t="shared" si="19"/>
        <v>0</v>
      </c>
    </row>
    <row r="174" spans="1:29" ht="18.75" x14ac:dyDescent="0.2">
      <c r="A174" s="39">
        <v>165</v>
      </c>
      <c r="B174" s="164" t="s">
        <v>14</v>
      </c>
      <c r="C174" s="39"/>
      <c r="D174" s="39">
        <v>42</v>
      </c>
      <c r="E174" s="39">
        <v>7087</v>
      </c>
      <c r="F174" s="39" t="s">
        <v>1858</v>
      </c>
      <c r="G174" s="39">
        <v>2</v>
      </c>
      <c r="H174" s="39"/>
      <c r="I174" s="39">
        <v>3</v>
      </c>
      <c r="J174" s="39">
        <v>44</v>
      </c>
      <c r="K174" s="130">
        <f t="shared" si="14"/>
        <v>344</v>
      </c>
      <c r="L174" s="39">
        <v>430</v>
      </c>
      <c r="M174" s="39">
        <f t="shared" si="15"/>
        <v>147920</v>
      </c>
      <c r="N174" s="39">
        <v>2</v>
      </c>
      <c r="O174" s="39" t="s">
        <v>27</v>
      </c>
      <c r="P174" s="39" t="s">
        <v>16</v>
      </c>
      <c r="Q174" s="39">
        <v>2</v>
      </c>
      <c r="R174" s="39">
        <v>253</v>
      </c>
      <c r="S174" s="39"/>
      <c r="T174" s="39">
        <v>6400</v>
      </c>
      <c r="U174" s="39">
        <f t="shared" si="16"/>
        <v>1619200</v>
      </c>
      <c r="V174" s="39">
        <v>21</v>
      </c>
      <c r="W174" s="164">
        <f t="shared" si="20"/>
        <v>1295360</v>
      </c>
      <c r="X174" s="39">
        <f t="shared" si="17"/>
        <v>323840</v>
      </c>
      <c r="Y174" s="39">
        <f t="shared" si="18"/>
        <v>471760</v>
      </c>
      <c r="Z174" s="39">
        <v>0</v>
      </c>
      <c r="AA174" s="39">
        <v>50</v>
      </c>
      <c r="AB174" s="39">
        <v>0</v>
      </c>
      <c r="AC174" s="170">
        <f t="shared" si="19"/>
        <v>0</v>
      </c>
    </row>
    <row r="175" spans="1:29" ht="18.75" x14ac:dyDescent="0.2">
      <c r="A175" s="164">
        <v>166</v>
      </c>
      <c r="B175" s="164" t="s">
        <v>14</v>
      </c>
      <c r="C175" s="39">
        <v>1889</v>
      </c>
      <c r="D175" s="39">
        <v>229</v>
      </c>
      <c r="E175" s="39">
        <v>14737</v>
      </c>
      <c r="F175" s="39" t="s">
        <v>1858</v>
      </c>
      <c r="G175" s="39">
        <v>1</v>
      </c>
      <c r="H175" s="39"/>
      <c r="I175" s="39">
        <v>3</v>
      </c>
      <c r="J175" s="39">
        <v>96</v>
      </c>
      <c r="K175" s="130">
        <f t="shared" si="14"/>
        <v>396</v>
      </c>
      <c r="L175" s="39">
        <v>75</v>
      </c>
      <c r="M175" s="39">
        <f t="shared" si="15"/>
        <v>29700</v>
      </c>
      <c r="N175" s="39">
        <v>1</v>
      </c>
      <c r="O175" s="39"/>
      <c r="P175" s="39"/>
      <c r="Q175" s="39"/>
      <c r="R175" s="39"/>
      <c r="S175" s="39"/>
      <c r="T175" s="39"/>
      <c r="U175" s="39">
        <f t="shared" si="16"/>
        <v>0</v>
      </c>
      <c r="V175" s="39"/>
      <c r="W175" s="164">
        <f t="shared" si="20"/>
        <v>0</v>
      </c>
      <c r="X175" s="39">
        <f t="shared" si="17"/>
        <v>0</v>
      </c>
      <c r="Y175" s="39">
        <f t="shared" si="18"/>
        <v>29700</v>
      </c>
      <c r="Z175" s="39">
        <v>0</v>
      </c>
      <c r="AA175" s="39">
        <v>50</v>
      </c>
      <c r="AB175" s="39">
        <v>0</v>
      </c>
      <c r="AC175" s="170">
        <f t="shared" si="19"/>
        <v>0</v>
      </c>
    </row>
    <row r="176" spans="1:29" ht="18.75" x14ac:dyDescent="0.2">
      <c r="A176" s="39">
        <v>167</v>
      </c>
      <c r="B176" s="164" t="s">
        <v>14</v>
      </c>
      <c r="C176" s="39">
        <v>5260</v>
      </c>
      <c r="D176" s="39">
        <v>134</v>
      </c>
      <c r="E176" s="39">
        <v>54412</v>
      </c>
      <c r="F176" s="39" t="s">
        <v>1858</v>
      </c>
      <c r="G176" s="39">
        <v>1</v>
      </c>
      <c r="H176" s="39">
        <v>6</v>
      </c>
      <c r="I176" s="39"/>
      <c r="J176" s="39"/>
      <c r="K176" s="130">
        <f t="shared" si="14"/>
        <v>2400</v>
      </c>
      <c r="L176" s="39">
        <v>100</v>
      </c>
      <c r="M176" s="39">
        <f t="shared" si="15"/>
        <v>240000</v>
      </c>
      <c r="N176" s="39">
        <v>1</v>
      </c>
      <c r="O176" s="39"/>
      <c r="P176" s="39"/>
      <c r="Q176" s="39"/>
      <c r="R176" s="39"/>
      <c r="S176" s="39"/>
      <c r="T176" s="39"/>
      <c r="U176" s="39">
        <f t="shared" si="16"/>
        <v>0</v>
      </c>
      <c r="V176" s="39"/>
      <c r="W176" s="164">
        <f t="shared" si="20"/>
        <v>0</v>
      </c>
      <c r="X176" s="39">
        <f t="shared" si="17"/>
        <v>0</v>
      </c>
      <c r="Y176" s="39">
        <f t="shared" si="18"/>
        <v>240000</v>
      </c>
      <c r="Z176" s="39">
        <v>0</v>
      </c>
      <c r="AA176" s="39">
        <v>50</v>
      </c>
      <c r="AB176" s="39">
        <v>0</v>
      </c>
      <c r="AC176" s="170">
        <f t="shared" si="19"/>
        <v>0</v>
      </c>
    </row>
    <row r="177" spans="1:29" ht="18.75" x14ac:dyDescent="0.2">
      <c r="A177" s="164">
        <v>168</v>
      </c>
      <c r="B177" s="164" t="s">
        <v>14</v>
      </c>
      <c r="C177" s="39">
        <v>2016</v>
      </c>
      <c r="D177" s="39">
        <v>106</v>
      </c>
      <c r="E177" s="39">
        <v>14871</v>
      </c>
      <c r="F177" s="39" t="s">
        <v>1858</v>
      </c>
      <c r="G177" s="39">
        <v>1</v>
      </c>
      <c r="H177" s="39">
        <v>10</v>
      </c>
      <c r="I177" s="39"/>
      <c r="J177" s="39">
        <v>69</v>
      </c>
      <c r="K177" s="130">
        <f t="shared" si="14"/>
        <v>4069</v>
      </c>
      <c r="L177" s="39">
        <v>100</v>
      </c>
      <c r="M177" s="39">
        <f t="shared" si="15"/>
        <v>406900</v>
      </c>
      <c r="N177" s="39">
        <v>1</v>
      </c>
      <c r="O177" s="39"/>
      <c r="P177" s="39"/>
      <c r="Q177" s="39"/>
      <c r="R177" s="39"/>
      <c r="S177" s="39"/>
      <c r="T177" s="39"/>
      <c r="U177" s="39">
        <f t="shared" si="16"/>
        <v>0</v>
      </c>
      <c r="V177" s="39"/>
      <c r="W177" s="164">
        <f t="shared" si="20"/>
        <v>0</v>
      </c>
      <c r="X177" s="39">
        <f t="shared" si="17"/>
        <v>0</v>
      </c>
      <c r="Y177" s="39">
        <f t="shared" si="18"/>
        <v>406900</v>
      </c>
      <c r="Z177" s="39">
        <v>0</v>
      </c>
      <c r="AA177" s="39">
        <v>50</v>
      </c>
      <c r="AB177" s="39">
        <v>0</v>
      </c>
      <c r="AC177" s="170">
        <f t="shared" si="19"/>
        <v>0</v>
      </c>
    </row>
    <row r="178" spans="1:29" ht="18.75" x14ac:dyDescent="0.2">
      <c r="A178" s="39">
        <v>169</v>
      </c>
      <c r="B178" s="164" t="s">
        <v>14</v>
      </c>
      <c r="C178" s="39"/>
      <c r="D178" s="39">
        <v>230</v>
      </c>
      <c r="E178" s="39">
        <v>14738</v>
      </c>
      <c r="F178" s="39" t="s">
        <v>1858</v>
      </c>
      <c r="G178" s="39">
        <v>1</v>
      </c>
      <c r="H178" s="39">
        <v>1</v>
      </c>
      <c r="I178" s="39"/>
      <c r="J178" s="39">
        <v>6</v>
      </c>
      <c r="K178" s="130">
        <f t="shared" si="14"/>
        <v>406</v>
      </c>
      <c r="L178" s="39">
        <v>75</v>
      </c>
      <c r="M178" s="39">
        <f t="shared" si="15"/>
        <v>30450</v>
      </c>
      <c r="N178" s="39">
        <v>1</v>
      </c>
      <c r="O178" s="39"/>
      <c r="P178" s="39"/>
      <c r="Q178" s="39"/>
      <c r="R178" s="39"/>
      <c r="S178" s="39"/>
      <c r="T178" s="39"/>
      <c r="U178" s="39">
        <f t="shared" si="16"/>
        <v>0</v>
      </c>
      <c r="V178" s="39"/>
      <c r="W178" s="164">
        <f t="shared" si="20"/>
        <v>0</v>
      </c>
      <c r="X178" s="39">
        <f t="shared" si="17"/>
        <v>0</v>
      </c>
      <c r="Y178" s="39">
        <f t="shared" si="18"/>
        <v>30450</v>
      </c>
      <c r="Z178" s="39">
        <v>0</v>
      </c>
      <c r="AA178" s="39">
        <v>50</v>
      </c>
      <c r="AB178" s="39">
        <v>0</v>
      </c>
      <c r="AC178" s="170">
        <f t="shared" si="19"/>
        <v>0</v>
      </c>
    </row>
    <row r="179" spans="1:29" ht="18.75" x14ac:dyDescent="0.2">
      <c r="A179" s="164">
        <v>170</v>
      </c>
      <c r="B179" s="164" t="s">
        <v>14</v>
      </c>
      <c r="C179" s="39">
        <v>2885</v>
      </c>
      <c r="D179" s="39">
        <v>107</v>
      </c>
      <c r="E179" s="39">
        <v>16952</v>
      </c>
      <c r="F179" s="39" t="s">
        <v>1858</v>
      </c>
      <c r="G179" s="39">
        <v>1</v>
      </c>
      <c r="H179" s="39">
        <v>8</v>
      </c>
      <c r="I179" s="39">
        <v>3</v>
      </c>
      <c r="J179" s="39">
        <v>16</v>
      </c>
      <c r="K179" s="130">
        <f t="shared" si="14"/>
        <v>3516</v>
      </c>
      <c r="L179" s="39">
        <v>100</v>
      </c>
      <c r="M179" s="39">
        <f t="shared" si="15"/>
        <v>351600</v>
      </c>
      <c r="N179" s="39">
        <v>1</v>
      </c>
      <c r="O179" s="39"/>
      <c r="P179" s="39"/>
      <c r="Q179" s="39"/>
      <c r="R179" s="39"/>
      <c r="S179" s="39"/>
      <c r="T179" s="39"/>
      <c r="U179" s="39">
        <f t="shared" si="16"/>
        <v>0</v>
      </c>
      <c r="V179" s="39"/>
      <c r="W179" s="164">
        <f t="shared" si="20"/>
        <v>0</v>
      </c>
      <c r="X179" s="39">
        <f t="shared" si="17"/>
        <v>0</v>
      </c>
      <c r="Y179" s="39">
        <f t="shared" si="18"/>
        <v>351600</v>
      </c>
      <c r="Z179" s="39">
        <v>0</v>
      </c>
      <c r="AA179" s="39">
        <v>50</v>
      </c>
      <c r="AB179" s="39">
        <v>0</v>
      </c>
      <c r="AC179" s="170">
        <f t="shared" si="19"/>
        <v>0</v>
      </c>
    </row>
    <row r="180" spans="1:29" ht="18.75" x14ac:dyDescent="0.2">
      <c r="A180" s="39">
        <v>171</v>
      </c>
      <c r="B180" s="164" t="s">
        <v>14</v>
      </c>
      <c r="C180" s="39">
        <v>4944</v>
      </c>
      <c r="D180" s="39">
        <v>298</v>
      </c>
      <c r="E180" s="39">
        <v>52331</v>
      </c>
      <c r="F180" s="39" t="s">
        <v>1859</v>
      </c>
      <c r="G180" s="39">
        <v>1</v>
      </c>
      <c r="H180" s="39">
        <v>7</v>
      </c>
      <c r="I180" s="39">
        <v>1</v>
      </c>
      <c r="J180" s="39">
        <v>50</v>
      </c>
      <c r="K180" s="130">
        <f t="shared" si="14"/>
        <v>2950</v>
      </c>
      <c r="L180" s="39">
        <v>75</v>
      </c>
      <c r="M180" s="39">
        <f t="shared" si="15"/>
        <v>221250</v>
      </c>
      <c r="N180" s="39">
        <v>1</v>
      </c>
      <c r="O180" s="39"/>
      <c r="P180" s="39"/>
      <c r="Q180" s="39"/>
      <c r="R180" s="39"/>
      <c r="S180" s="39"/>
      <c r="T180" s="39"/>
      <c r="U180" s="39">
        <f t="shared" si="16"/>
        <v>0</v>
      </c>
      <c r="V180" s="39"/>
      <c r="W180" s="164"/>
      <c r="X180" s="39">
        <f t="shared" si="17"/>
        <v>0</v>
      </c>
      <c r="Y180" s="39">
        <f t="shared" si="18"/>
        <v>221250</v>
      </c>
      <c r="Z180" s="39">
        <v>0</v>
      </c>
      <c r="AA180" s="39">
        <v>50</v>
      </c>
      <c r="AB180" s="39">
        <v>0</v>
      </c>
      <c r="AC180" s="170">
        <f t="shared" si="19"/>
        <v>0</v>
      </c>
    </row>
    <row r="181" spans="1:29" ht="18.75" x14ac:dyDescent="0.2">
      <c r="A181" s="164">
        <v>172</v>
      </c>
      <c r="B181" s="164" t="s">
        <v>14</v>
      </c>
      <c r="C181" s="39">
        <v>5017</v>
      </c>
      <c r="D181" s="39">
        <v>131</v>
      </c>
      <c r="E181" s="39">
        <v>53102</v>
      </c>
      <c r="F181" s="39" t="s">
        <v>1860</v>
      </c>
      <c r="G181" s="39">
        <v>2</v>
      </c>
      <c r="H181" s="39"/>
      <c r="I181" s="39"/>
      <c r="J181" s="39">
        <v>40</v>
      </c>
      <c r="K181" s="130">
        <f t="shared" si="14"/>
        <v>40</v>
      </c>
      <c r="L181" s="39">
        <v>450</v>
      </c>
      <c r="M181" s="39">
        <f t="shared" si="15"/>
        <v>18000</v>
      </c>
      <c r="N181" s="39">
        <v>2</v>
      </c>
      <c r="O181" s="39" t="s">
        <v>27</v>
      </c>
      <c r="P181" s="39" t="s">
        <v>55</v>
      </c>
      <c r="Q181" s="39">
        <v>2</v>
      </c>
      <c r="R181" s="39">
        <v>54</v>
      </c>
      <c r="S181" s="39"/>
      <c r="T181" s="39">
        <v>6400</v>
      </c>
      <c r="U181" s="39">
        <f t="shared" si="16"/>
        <v>345600</v>
      </c>
      <c r="V181" s="39">
        <v>6</v>
      </c>
      <c r="W181" s="164">
        <f>U181*6%</f>
        <v>20736</v>
      </c>
      <c r="X181" s="39">
        <f t="shared" si="17"/>
        <v>324864</v>
      </c>
      <c r="Y181" s="39">
        <f t="shared" si="18"/>
        <v>342864</v>
      </c>
      <c r="Z181" s="39">
        <v>0</v>
      </c>
      <c r="AA181" s="39">
        <v>50</v>
      </c>
      <c r="AB181" s="39">
        <v>0</v>
      </c>
      <c r="AC181" s="170">
        <f t="shared" si="19"/>
        <v>0</v>
      </c>
    </row>
    <row r="182" spans="1:29" ht="18.75" x14ac:dyDescent="0.2">
      <c r="A182" s="39">
        <v>173</v>
      </c>
      <c r="B182" s="164" t="s">
        <v>14</v>
      </c>
      <c r="C182" s="39">
        <v>2092</v>
      </c>
      <c r="D182" s="39">
        <v>200</v>
      </c>
      <c r="E182" s="39">
        <v>14948</v>
      </c>
      <c r="F182" s="39" t="s">
        <v>1860</v>
      </c>
      <c r="G182" s="39">
        <v>1</v>
      </c>
      <c r="H182" s="39">
        <v>2</v>
      </c>
      <c r="I182" s="39">
        <v>2</v>
      </c>
      <c r="J182" s="39">
        <v>56</v>
      </c>
      <c r="K182" s="130">
        <f t="shared" si="14"/>
        <v>1056</v>
      </c>
      <c r="L182" s="39">
        <v>110</v>
      </c>
      <c r="M182" s="39">
        <f t="shared" si="15"/>
        <v>116160</v>
      </c>
      <c r="N182" s="39">
        <v>1</v>
      </c>
      <c r="O182" s="39"/>
      <c r="P182" s="39"/>
      <c r="Q182" s="39"/>
      <c r="R182" s="39"/>
      <c r="S182" s="39"/>
      <c r="T182" s="39"/>
      <c r="U182" s="39">
        <f t="shared" si="16"/>
        <v>0</v>
      </c>
      <c r="V182" s="39"/>
      <c r="W182" s="164">
        <f t="shared" si="20"/>
        <v>0</v>
      </c>
      <c r="X182" s="39">
        <f t="shared" si="17"/>
        <v>0</v>
      </c>
      <c r="Y182" s="39">
        <f t="shared" si="18"/>
        <v>116160</v>
      </c>
      <c r="Z182" s="39">
        <v>0</v>
      </c>
      <c r="AA182" s="39">
        <v>50</v>
      </c>
      <c r="AB182" s="39">
        <v>0</v>
      </c>
      <c r="AC182" s="170">
        <f t="shared" si="19"/>
        <v>0</v>
      </c>
    </row>
    <row r="183" spans="1:29" ht="18.75" x14ac:dyDescent="0.2">
      <c r="A183" s="164">
        <v>174</v>
      </c>
      <c r="B183" s="164" t="s">
        <v>14</v>
      </c>
      <c r="C183" s="39">
        <v>591</v>
      </c>
      <c r="D183" s="39">
        <v>33</v>
      </c>
      <c r="E183" s="39">
        <v>7083</v>
      </c>
      <c r="F183" s="39" t="s">
        <v>1861</v>
      </c>
      <c r="G183" s="39">
        <v>2</v>
      </c>
      <c r="H183" s="39"/>
      <c r="I183" s="39"/>
      <c r="J183" s="39">
        <v>95</v>
      </c>
      <c r="K183" s="130">
        <f t="shared" si="14"/>
        <v>95</v>
      </c>
      <c r="L183" s="39">
        <v>320</v>
      </c>
      <c r="M183" s="39">
        <f t="shared" si="15"/>
        <v>30400</v>
      </c>
      <c r="N183" s="39">
        <v>2</v>
      </c>
      <c r="O183" s="39" t="s">
        <v>27</v>
      </c>
      <c r="P183" s="39" t="s">
        <v>16</v>
      </c>
      <c r="Q183" s="39">
        <v>2</v>
      </c>
      <c r="R183" s="39">
        <v>132</v>
      </c>
      <c r="S183" s="39"/>
      <c r="T183" s="39">
        <v>6400</v>
      </c>
      <c r="U183" s="39">
        <f t="shared" si="16"/>
        <v>844800</v>
      </c>
      <c r="V183" s="39">
        <v>21</v>
      </c>
      <c r="W183" s="164">
        <f t="shared" si="20"/>
        <v>675840</v>
      </c>
      <c r="X183" s="39">
        <f t="shared" si="17"/>
        <v>168960</v>
      </c>
      <c r="Y183" s="39">
        <f t="shared" si="18"/>
        <v>199360</v>
      </c>
      <c r="Z183" s="39">
        <v>0</v>
      </c>
      <c r="AA183" s="39">
        <v>50</v>
      </c>
      <c r="AB183" s="39">
        <v>0</v>
      </c>
      <c r="AC183" s="170">
        <f t="shared" si="19"/>
        <v>0</v>
      </c>
    </row>
    <row r="184" spans="1:29" ht="18.75" x14ac:dyDescent="0.2">
      <c r="A184" s="39">
        <v>175</v>
      </c>
      <c r="B184" s="164" t="s">
        <v>14</v>
      </c>
      <c r="C184" s="39">
        <v>5120</v>
      </c>
      <c r="D184" s="39">
        <v>138</v>
      </c>
      <c r="E184" s="39">
        <v>54119</v>
      </c>
      <c r="F184" s="39" t="s">
        <v>1862</v>
      </c>
      <c r="G184" s="39">
        <v>2</v>
      </c>
      <c r="H184" s="39"/>
      <c r="I184" s="39"/>
      <c r="J184" s="39">
        <v>43</v>
      </c>
      <c r="K184" s="130">
        <f t="shared" si="14"/>
        <v>43</v>
      </c>
      <c r="L184" s="39">
        <v>320</v>
      </c>
      <c r="M184" s="39">
        <f t="shared" si="15"/>
        <v>13760</v>
      </c>
      <c r="N184" s="39">
        <v>2</v>
      </c>
      <c r="O184" s="39" t="s">
        <v>27</v>
      </c>
      <c r="P184" s="39" t="s">
        <v>16</v>
      </c>
      <c r="Q184" s="39">
        <v>2</v>
      </c>
      <c r="R184" s="39">
        <v>171</v>
      </c>
      <c r="S184" s="39"/>
      <c r="T184" s="39">
        <v>6400</v>
      </c>
      <c r="U184" s="39">
        <f t="shared" si="16"/>
        <v>1094400</v>
      </c>
      <c r="V184" s="39">
        <v>21</v>
      </c>
      <c r="W184" s="164">
        <f t="shared" si="20"/>
        <v>875520</v>
      </c>
      <c r="X184" s="39">
        <f t="shared" si="17"/>
        <v>218880</v>
      </c>
      <c r="Y184" s="39">
        <f t="shared" si="18"/>
        <v>232640</v>
      </c>
      <c r="Z184" s="39">
        <v>0</v>
      </c>
      <c r="AA184" s="39">
        <v>50</v>
      </c>
      <c r="AB184" s="39">
        <v>0</v>
      </c>
      <c r="AC184" s="170">
        <f t="shared" si="19"/>
        <v>0</v>
      </c>
    </row>
    <row r="185" spans="1:29" ht="18.75" x14ac:dyDescent="0.2">
      <c r="A185" s="164">
        <v>176</v>
      </c>
      <c r="B185" s="164" t="s">
        <v>14</v>
      </c>
      <c r="C185" s="39">
        <v>4507</v>
      </c>
      <c r="D185" s="39">
        <v>311</v>
      </c>
      <c r="E185" s="39">
        <v>45037</v>
      </c>
      <c r="F185" s="39" t="s">
        <v>1862</v>
      </c>
      <c r="G185" s="39">
        <v>1</v>
      </c>
      <c r="H185" s="39">
        <v>8</v>
      </c>
      <c r="I185" s="39">
        <v>3</v>
      </c>
      <c r="J185" s="39">
        <v>25</v>
      </c>
      <c r="K185" s="130">
        <f t="shared" si="14"/>
        <v>3525</v>
      </c>
      <c r="L185" s="39">
        <v>100</v>
      </c>
      <c r="M185" s="39">
        <f t="shared" si="15"/>
        <v>352500</v>
      </c>
      <c r="N185" s="39">
        <v>1</v>
      </c>
      <c r="O185" s="39"/>
      <c r="P185" s="39"/>
      <c r="Q185" s="39"/>
      <c r="R185" s="39"/>
      <c r="S185" s="39"/>
      <c r="T185" s="39"/>
      <c r="U185" s="39">
        <f t="shared" si="16"/>
        <v>0</v>
      </c>
      <c r="V185" s="39"/>
      <c r="W185" s="164">
        <f t="shared" si="20"/>
        <v>0</v>
      </c>
      <c r="X185" s="39">
        <f t="shared" si="17"/>
        <v>0</v>
      </c>
      <c r="Y185" s="39">
        <f t="shared" si="18"/>
        <v>352500</v>
      </c>
      <c r="Z185" s="39">
        <v>0</v>
      </c>
      <c r="AA185" s="39">
        <v>50</v>
      </c>
      <c r="AB185" s="39">
        <v>0</v>
      </c>
      <c r="AC185" s="170">
        <f t="shared" si="19"/>
        <v>0</v>
      </c>
    </row>
    <row r="186" spans="1:29" ht="18.75" x14ac:dyDescent="0.2">
      <c r="A186" s="39">
        <v>177</v>
      </c>
      <c r="B186" s="164" t="s">
        <v>14</v>
      </c>
      <c r="C186" s="39">
        <v>4508</v>
      </c>
      <c r="D186" s="39">
        <v>312</v>
      </c>
      <c r="E186" s="39">
        <v>45038</v>
      </c>
      <c r="F186" s="39" t="s">
        <v>1862</v>
      </c>
      <c r="G186" s="39">
        <v>1</v>
      </c>
      <c r="H186" s="39">
        <v>3</v>
      </c>
      <c r="I186" s="39">
        <v>1</v>
      </c>
      <c r="J186" s="39">
        <v>24</v>
      </c>
      <c r="K186" s="130">
        <f t="shared" si="14"/>
        <v>1324</v>
      </c>
      <c r="L186" s="39">
        <v>75</v>
      </c>
      <c r="M186" s="39">
        <f t="shared" si="15"/>
        <v>99300</v>
      </c>
      <c r="N186" s="39">
        <v>1</v>
      </c>
      <c r="O186" s="39"/>
      <c r="P186" s="39"/>
      <c r="Q186" s="39"/>
      <c r="R186" s="39"/>
      <c r="S186" s="39"/>
      <c r="T186" s="39"/>
      <c r="U186" s="39">
        <f t="shared" si="16"/>
        <v>0</v>
      </c>
      <c r="V186" s="39"/>
      <c r="W186" s="164">
        <f t="shared" si="20"/>
        <v>0</v>
      </c>
      <c r="X186" s="39">
        <f t="shared" si="17"/>
        <v>0</v>
      </c>
      <c r="Y186" s="39">
        <f t="shared" si="18"/>
        <v>99300</v>
      </c>
      <c r="Z186" s="39">
        <v>0</v>
      </c>
      <c r="AA186" s="39">
        <v>50</v>
      </c>
      <c r="AB186" s="39">
        <v>0</v>
      </c>
      <c r="AC186" s="170">
        <f t="shared" si="19"/>
        <v>0</v>
      </c>
    </row>
    <row r="187" spans="1:29" ht="18.75" x14ac:dyDescent="0.2">
      <c r="A187" s="164">
        <v>178</v>
      </c>
      <c r="B187" s="164" t="s">
        <v>14</v>
      </c>
      <c r="C187" s="39">
        <v>5157</v>
      </c>
      <c r="D187" s="39">
        <v>135</v>
      </c>
      <c r="E187" s="39">
        <v>54116</v>
      </c>
      <c r="F187" s="39" t="s">
        <v>1862</v>
      </c>
      <c r="G187" s="39">
        <v>1</v>
      </c>
      <c r="H187" s="39"/>
      <c r="I187" s="39"/>
      <c r="J187" s="39">
        <v>46</v>
      </c>
      <c r="K187" s="130">
        <f t="shared" si="14"/>
        <v>46</v>
      </c>
      <c r="L187" s="39">
        <v>75</v>
      </c>
      <c r="M187" s="39">
        <f t="shared" si="15"/>
        <v>3450</v>
      </c>
      <c r="N187" s="39">
        <v>1</v>
      </c>
      <c r="O187" s="39"/>
      <c r="P187" s="39"/>
      <c r="Q187" s="39"/>
      <c r="R187" s="39"/>
      <c r="S187" s="39"/>
      <c r="T187" s="39"/>
      <c r="U187" s="39">
        <f t="shared" si="16"/>
        <v>0</v>
      </c>
      <c r="V187" s="39"/>
      <c r="W187" s="164">
        <f t="shared" si="20"/>
        <v>0</v>
      </c>
      <c r="X187" s="39">
        <f t="shared" si="17"/>
        <v>0</v>
      </c>
      <c r="Y187" s="39">
        <f t="shared" si="18"/>
        <v>3450</v>
      </c>
      <c r="Z187" s="39">
        <v>0</v>
      </c>
      <c r="AA187" s="39">
        <v>50</v>
      </c>
      <c r="AB187" s="39">
        <v>0</v>
      </c>
      <c r="AC187" s="170">
        <f t="shared" si="19"/>
        <v>0</v>
      </c>
    </row>
    <row r="188" spans="1:29" ht="18.75" x14ac:dyDescent="0.2">
      <c r="A188" s="39">
        <v>179</v>
      </c>
      <c r="B188" s="164" t="s">
        <v>14</v>
      </c>
      <c r="C188" s="39">
        <v>4640</v>
      </c>
      <c r="D188" s="39">
        <v>122</v>
      </c>
      <c r="E188" s="39">
        <v>48240</v>
      </c>
      <c r="F188" s="39" t="s">
        <v>1863</v>
      </c>
      <c r="G188" s="39">
        <v>2</v>
      </c>
      <c r="H188" s="39"/>
      <c r="I188" s="39">
        <v>2</v>
      </c>
      <c r="J188" s="39">
        <v>8</v>
      </c>
      <c r="K188" s="130">
        <f t="shared" si="14"/>
        <v>208</v>
      </c>
      <c r="L188" s="39">
        <v>450</v>
      </c>
      <c r="M188" s="39">
        <f t="shared" si="15"/>
        <v>93600</v>
      </c>
      <c r="N188" s="39">
        <v>2</v>
      </c>
      <c r="O188" s="39" t="s">
        <v>27</v>
      </c>
      <c r="P188" s="39" t="s">
        <v>16</v>
      </c>
      <c r="Q188" s="39">
        <v>2</v>
      </c>
      <c r="R188" s="39">
        <v>84</v>
      </c>
      <c r="S188" s="39"/>
      <c r="T188" s="39">
        <v>6400</v>
      </c>
      <c r="U188" s="39">
        <f t="shared" si="16"/>
        <v>537600</v>
      </c>
      <c r="V188" s="39">
        <v>21</v>
      </c>
      <c r="W188" s="164">
        <f t="shared" si="20"/>
        <v>430080</v>
      </c>
      <c r="X188" s="39">
        <f t="shared" si="17"/>
        <v>107520</v>
      </c>
      <c r="Y188" s="39">
        <f t="shared" si="18"/>
        <v>201120</v>
      </c>
      <c r="Z188" s="39">
        <v>0</v>
      </c>
      <c r="AA188" s="39">
        <v>50</v>
      </c>
      <c r="AB188" s="39">
        <v>0</v>
      </c>
      <c r="AC188" s="170">
        <f t="shared" si="19"/>
        <v>0</v>
      </c>
    </row>
    <row r="189" spans="1:29" ht="18.75" x14ac:dyDescent="0.2">
      <c r="A189" s="164">
        <v>180</v>
      </c>
      <c r="B189" s="164" t="s">
        <v>14</v>
      </c>
      <c r="C189" s="39">
        <v>2474</v>
      </c>
      <c r="D189" s="39">
        <v>190</v>
      </c>
      <c r="E189" s="39">
        <v>16602</v>
      </c>
      <c r="F189" s="39" t="s">
        <v>1864</v>
      </c>
      <c r="G189" s="39">
        <v>2</v>
      </c>
      <c r="H189" s="39"/>
      <c r="I189" s="39">
        <v>3</v>
      </c>
      <c r="J189" s="39">
        <v>84</v>
      </c>
      <c r="K189" s="130">
        <f t="shared" si="14"/>
        <v>384</v>
      </c>
      <c r="L189" s="39">
        <v>150</v>
      </c>
      <c r="M189" s="39">
        <f t="shared" si="15"/>
        <v>57600</v>
      </c>
      <c r="N189" s="39">
        <v>2</v>
      </c>
      <c r="O189" s="39" t="s">
        <v>27</v>
      </c>
      <c r="P189" s="39" t="s">
        <v>16</v>
      </c>
      <c r="Q189" s="39">
        <v>2</v>
      </c>
      <c r="R189" s="39">
        <v>189</v>
      </c>
      <c r="S189" s="39"/>
      <c r="T189" s="39">
        <v>6400</v>
      </c>
      <c r="U189" s="39">
        <f t="shared" si="16"/>
        <v>1209600</v>
      </c>
      <c r="V189" s="39">
        <v>21</v>
      </c>
      <c r="W189" s="164">
        <f t="shared" si="20"/>
        <v>967680</v>
      </c>
      <c r="X189" s="39">
        <f t="shared" si="17"/>
        <v>241920</v>
      </c>
      <c r="Y189" s="39">
        <f t="shared" si="18"/>
        <v>299520</v>
      </c>
      <c r="Z189" s="39">
        <v>0</v>
      </c>
      <c r="AA189" s="39">
        <v>50</v>
      </c>
      <c r="AB189" s="39">
        <v>0</v>
      </c>
      <c r="AC189" s="170">
        <f t="shared" si="19"/>
        <v>0</v>
      </c>
    </row>
    <row r="190" spans="1:29" ht="18.75" x14ac:dyDescent="0.2">
      <c r="A190" s="39">
        <v>181</v>
      </c>
      <c r="B190" s="164" t="s">
        <v>14</v>
      </c>
      <c r="C190" s="39">
        <v>2474</v>
      </c>
      <c r="D190" s="39">
        <v>190</v>
      </c>
      <c r="E190" s="39">
        <v>16325</v>
      </c>
      <c r="F190" s="39" t="s">
        <v>1864</v>
      </c>
      <c r="G190" s="39">
        <v>1</v>
      </c>
      <c r="H190" s="39">
        <v>5</v>
      </c>
      <c r="I190" s="39"/>
      <c r="J190" s="39">
        <v>26</v>
      </c>
      <c r="K190" s="130">
        <f t="shared" si="14"/>
        <v>2026</v>
      </c>
      <c r="L190" s="39">
        <v>100</v>
      </c>
      <c r="M190" s="39">
        <f t="shared" si="15"/>
        <v>202600</v>
      </c>
      <c r="N190" s="39">
        <v>1</v>
      </c>
      <c r="O190" s="39"/>
      <c r="P190" s="39"/>
      <c r="Q190" s="39"/>
      <c r="R190" s="39"/>
      <c r="S190" s="39"/>
      <c r="T190" s="39"/>
      <c r="U190" s="39">
        <f t="shared" si="16"/>
        <v>0</v>
      </c>
      <c r="V190" s="39"/>
      <c r="W190" s="164">
        <f t="shared" si="20"/>
        <v>0</v>
      </c>
      <c r="X190" s="39">
        <f t="shared" si="17"/>
        <v>0</v>
      </c>
      <c r="Y190" s="39">
        <f t="shared" si="18"/>
        <v>202600</v>
      </c>
      <c r="Z190" s="39">
        <v>0</v>
      </c>
      <c r="AA190" s="39">
        <v>50</v>
      </c>
      <c r="AB190" s="39">
        <v>0</v>
      </c>
      <c r="AC190" s="170">
        <f t="shared" si="19"/>
        <v>0</v>
      </c>
    </row>
    <row r="191" spans="1:29" ht="18.75" x14ac:dyDescent="0.2">
      <c r="A191" s="164">
        <v>182</v>
      </c>
      <c r="B191" s="164" t="s">
        <v>14</v>
      </c>
      <c r="C191" s="39">
        <v>4510</v>
      </c>
      <c r="D191" s="39">
        <v>314</v>
      </c>
      <c r="E191" s="39">
        <v>45040</v>
      </c>
      <c r="F191" s="39" t="s">
        <v>1864</v>
      </c>
      <c r="G191" s="39">
        <v>1</v>
      </c>
      <c r="H191" s="39">
        <v>4</v>
      </c>
      <c r="I191" s="39">
        <v>1</v>
      </c>
      <c r="J191" s="39">
        <v>41</v>
      </c>
      <c r="K191" s="130">
        <f t="shared" si="14"/>
        <v>1741</v>
      </c>
      <c r="L191" s="39">
        <v>130</v>
      </c>
      <c r="M191" s="39">
        <f t="shared" si="15"/>
        <v>226330</v>
      </c>
      <c r="N191" s="39">
        <v>1</v>
      </c>
      <c r="O191" s="39"/>
      <c r="P191" s="39"/>
      <c r="Q191" s="39"/>
      <c r="R191" s="39"/>
      <c r="S191" s="39"/>
      <c r="T191" s="39"/>
      <c r="U191" s="39">
        <f t="shared" si="16"/>
        <v>0</v>
      </c>
      <c r="V191" s="39"/>
      <c r="W191" s="164">
        <f t="shared" si="20"/>
        <v>0</v>
      </c>
      <c r="X191" s="39">
        <f t="shared" si="17"/>
        <v>0</v>
      </c>
      <c r="Y191" s="39">
        <f t="shared" si="18"/>
        <v>226330</v>
      </c>
      <c r="Z191" s="39">
        <v>0</v>
      </c>
      <c r="AA191" s="39">
        <v>50</v>
      </c>
      <c r="AB191" s="39">
        <v>0</v>
      </c>
      <c r="AC191" s="170">
        <f t="shared" si="19"/>
        <v>0</v>
      </c>
    </row>
    <row r="192" spans="1:29" ht="18.75" x14ac:dyDescent="0.2">
      <c r="A192" s="39">
        <v>183</v>
      </c>
      <c r="B192" s="164"/>
      <c r="C192" s="39"/>
      <c r="D192" s="39"/>
      <c r="E192" s="39"/>
      <c r="F192" s="39" t="s">
        <v>1865</v>
      </c>
      <c r="G192" s="39">
        <v>2</v>
      </c>
      <c r="H192" s="39"/>
      <c r="I192" s="39"/>
      <c r="J192" s="39"/>
      <c r="K192" s="130">
        <f t="shared" si="14"/>
        <v>0</v>
      </c>
      <c r="L192" s="39"/>
      <c r="M192" s="39">
        <f t="shared" si="15"/>
        <v>0</v>
      </c>
      <c r="N192" s="39">
        <v>2</v>
      </c>
      <c r="O192" s="39" t="s">
        <v>27</v>
      </c>
      <c r="P192" s="39" t="s">
        <v>16</v>
      </c>
      <c r="Q192" s="39">
        <v>2</v>
      </c>
      <c r="R192" s="39">
        <v>195</v>
      </c>
      <c r="S192" s="39"/>
      <c r="T192" s="39">
        <v>6400</v>
      </c>
      <c r="U192" s="39">
        <f t="shared" si="16"/>
        <v>1248000</v>
      </c>
      <c r="V192" s="39">
        <v>21</v>
      </c>
      <c r="W192" s="164">
        <f t="shared" si="20"/>
        <v>998400</v>
      </c>
      <c r="X192" s="39">
        <f t="shared" si="17"/>
        <v>249600</v>
      </c>
      <c r="Y192" s="39">
        <f t="shared" si="18"/>
        <v>249600</v>
      </c>
      <c r="Z192" s="39">
        <v>0</v>
      </c>
      <c r="AA192" s="39">
        <v>0</v>
      </c>
      <c r="AB192" s="39">
        <v>249600</v>
      </c>
      <c r="AC192" s="170">
        <v>0.02</v>
      </c>
    </row>
    <row r="193" spans="1:29" ht="18.75" x14ac:dyDescent="0.2">
      <c r="A193" s="164">
        <v>184</v>
      </c>
      <c r="B193" s="164" t="s">
        <v>14</v>
      </c>
      <c r="C193" s="39">
        <v>579</v>
      </c>
      <c r="D193" s="39">
        <v>32</v>
      </c>
      <c r="E193" s="39">
        <v>7071</v>
      </c>
      <c r="F193" s="172" t="s">
        <v>1823</v>
      </c>
      <c r="G193" s="39">
        <v>2</v>
      </c>
      <c r="H193" s="39"/>
      <c r="I193" s="39">
        <v>1</v>
      </c>
      <c r="J193" s="39">
        <v>64</v>
      </c>
      <c r="K193" s="130">
        <f t="shared" si="14"/>
        <v>164</v>
      </c>
      <c r="L193" s="39">
        <v>450</v>
      </c>
      <c r="M193" s="39">
        <f t="shared" si="15"/>
        <v>73800</v>
      </c>
      <c r="N193" s="39">
        <v>2</v>
      </c>
      <c r="O193" s="39" t="s">
        <v>27</v>
      </c>
      <c r="P193" s="39" t="s">
        <v>16</v>
      </c>
      <c r="Q193" s="39">
        <v>2</v>
      </c>
      <c r="R193" s="39">
        <v>150</v>
      </c>
      <c r="S193" s="39"/>
      <c r="T193" s="39">
        <v>6400</v>
      </c>
      <c r="U193" s="39">
        <f t="shared" si="16"/>
        <v>960000</v>
      </c>
      <c r="V193" s="39">
        <v>21</v>
      </c>
      <c r="W193" s="164">
        <f t="shared" si="20"/>
        <v>768000</v>
      </c>
      <c r="X193" s="39">
        <f t="shared" si="17"/>
        <v>192000</v>
      </c>
      <c r="Y193" s="39">
        <f t="shared" si="18"/>
        <v>265800</v>
      </c>
      <c r="Z193" s="39">
        <v>0</v>
      </c>
      <c r="AA193" s="39">
        <v>50</v>
      </c>
      <c r="AB193" s="39">
        <v>0</v>
      </c>
      <c r="AC193" s="170">
        <f t="shared" si="19"/>
        <v>0</v>
      </c>
    </row>
    <row r="194" spans="1:29" ht="18.75" x14ac:dyDescent="0.2">
      <c r="A194" s="39">
        <v>185</v>
      </c>
      <c r="B194" s="164" t="s">
        <v>14</v>
      </c>
      <c r="C194" s="39">
        <v>612</v>
      </c>
      <c r="D194" s="39">
        <v>66</v>
      </c>
      <c r="E194" s="39">
        <v>7105</v>
      </c>
      <c r="F194" s="39" t="s">
        <v>1866</v>
      </c>
      <c r="G194" s="39">
        <v>2</v>
      </c>
      <c r="H194" s="39">
        <v>1</v>
      </c>
      <c r="I194" s="39">
        <v>2</v>
      </c>
      <c r="J194" s="39">
        <v>64</v>
      </c>
      <c r="K194" s="130">
        <f t="shared" si="14"/>
        <v>664</v>
      </c>
      <c r="L194" s="39">
        <v>450</v>
      </c>
      <c r="M194" s="39">
        <f t="shared" si="15"/>
        <v>298800</v>
      </c>
      <c r="N194" s="39">
        <v>2</v>
      </c>
      <c r="O194" s="39" t="s">
        <v>27</v>
      </c>
      <c r="P194" s="39" t="s">
        <v>16</v>
      </c>
      <c r="Q194" s="39">
        <v>2</v>
      </c>
      <c r="R194" s="39">
        <v>202</v>
      </c>
      <c r="S194" s="39"/>
      <c r="T194" s="39">
        <v>6400</v>
      </c>
      <c r="U194" s="39">
        <f t="shared" si="16"/>
        <v>1292800</v>
      </c>
      <c r="V194" s="39">
        <v>21</v>
      </c>
      <c r="W194" s="164">
        <f t="shared" si="20"/>
        <v>1034240</v>
      </c>
      <c r="X194" s="39">
        <f t="shared" si="17"/>
        <v>258560</v>
      </c>
      <c r="Y194" s="39">
        <f t="shared" si="18"/>
        <v>557360</v>
      </c>
      <c r="Z194" s="39">
        <v>0</v>
      </c>
      <c r="AA194" s="39">
        <v>50</v>
      </c>
      <c r="AB194" s="39">
        <v>0</v>
      </c>
      <c r="AC194" s="170">
        <f t="shared" si="19"/>
        <v>0</v>
      </c>
    </row>
    <row r="195" spans="1:29" ht="18.75" x14ac:dyDescent="0.2">
      <c r="A195" s="164">
        <v>186</v>
      </c>
      <c r="B195" s="164" t="s">
        <v>14</v>
      </c>
      <c r="C195" s="39"/>
      <c r="D195" s="39">
        <v>174</v>
      </c>
      <c r="E195" s="39">
        <v>16586</v>
      </c>
      <c r="F195" s="39" t="s">
        <v>1866</v>
      </c>
      <c r="G195" s="39">
        <v>1</v>
      </c>
      <c r="H195" s="39">
        <v>2</v>
      </c>
      <c r="I195" s="39"/>
      <c r="J195" s="39">
        <v>69</v>
      </c>
      <c r="K195" s="130">
        <f t="shared" si="14"/>
        <v>869</v>
      </c>
      <c r="L195" s="39">
        <v>390</v>
      </c>
      <c r="M195" s="39">
        <f t="shared" si="15"/>
        <v>338910</v>
      </c>
      <c r="N195" s="39">
        <v>1</v>
      </c>
      <c r="O195" s="39"/>
      <c r="P195" s="39"/>
      <c r="Q195" s="39"/>
      <c r="R195" s="39"/>
      <c r="S195" s="39"/>
      <c r="T195" s="39"/>
      <c r="U195" s="39">
        <f t="shared" si="16"/>
        <v>0</v>
      </c>
      <c r="V195" s="39"/>
      <c r="W195" s="164">
        <f t="shared" si="20"/>
        <v>0</v>
      </c>
      <c r="X195" s="39">
        <f t="shared" si="17"/>
        <v>0</v>
      </c>
      <c r="Y195" s="39">
        <f t="shared" si="18"/>
        <v>338910</v>
      </c>
      <c r="Z195" s="39">
        <v>0</v>
      </c>
      <c r="AA195" s="39">
        <v>50</v>
      </c>
      <c r="AB195" s="39">
        <v>0</v>
      </c>
      <c r="AC195" s="170">
        <f t="shared" si="19"/>
        <v>0</v>
      </c>
    </row>
    <row r="196" spans="1:29" ht="18.75" x14ac:dyDescent="0.2">
      <c r="A196" s="39">
        <v>187</v>
      </c>
      <c r="B196" s="164" t="s">
        <v>14</v>
      </c>
      <c r="C196" s="39">
        <v>2616</v>
      </c>
      <c r="D196" s="39">
        <v>146</v>
      </c>
      <c r="E196" s="39">
        <v>16564</v>
      </c>
      <c r="F196" s="39" t="s">
        <v>1866</v>
      </c>
      <c r="G196" s="39">
        <v>1</v>
      </c>
      <c r="H196" s="39">
        <v>12</v>
      </c>
      <c r="I196" s="39">
        <v>3</v>
      </c>
      <c r="J196" s="39">
        <v>87</v>
      </c>
      <c r="K196" s="130">
        <f t="shared" si="14"/>
        <v>5187</v>
      </c>
      <c r="L196" s="39">
        <v>130</v>
      </c>
      <c r="M196" s="39">
        <f t="shared" si="15"/>
        <v>674310</v>
      </c>
      <c r="N196" s="39">
        <v>1</v>
      </c>
      <c r="O196" s="39"/>
      <c r="P196" s="39"/>
      <c r="Q196" s="39"/>
      <c r="R196" s="39"/>
      <c r="S196" s="39"/>
      <c r="T196" s="39"/>
      <c r="U196" s="39">
        <f t="shared" si="16"/>
        <v>0</v>
      </c>
      <c r="V196" s="39"/>
      <c r="W196" s="164">
        <f t="shared" si="20"/>
        <v>0</v>
      </c>
      <c r="X196" s="39">
        <f t="shared" si="17"/>
        <v>0</v>
      </c>
      <c r="Y196" s="39">
        <f t="shared" si="18"/>
        <v>674310</v>
      </c>
      <c r="Z196" s="39">
        <v>0</v>
      </c>
      <c r="AA196" s="39">
        <v>50</v>
      </c>
      <c r="AB196" s="39">
        <v>0</v>
      </c>
      <c r="AC196" s="170">
        <f t="shared" si="19"/>
        <v>0</v>
      </c>
    </row>
    <row r="197" spans="1:29" ht="18.75" x14ac:dyDescent="0.2">
      <c r="A197" s="164">
        <v>188</v>
      </c>
      <c r="B197" s="164" t="s">
        <v>14</v>
      </c>
      <c r="C197" s="39">
        <v>5447</v>
      </c>
      <c r="D197" s="39">
        <v>158</v>
      </c>
      <c r="E197" s="39">
        <v>58011</v>
      </c>
      <c r="F197" s="39" t="s">
        <v>1867</v>
      </c>
      <c r="G197" s="39">
        <v>2</v>
      </c>
      <c r="H197" s="39">
        <v>1</v>
      </c>
      <c r="I197" s="39">
        <v>3</v>
      </c>
      <c r="J197" s="39">
        <v>13</v>
      </c>
      <c r="K197" s="130">
        <f t="shared" si="14"/>
        <v>713</v>
      </c>
      <c r="L197" s="39">
        <v>430</v>
      </c>
      <c r="M197" s="39">
        <f t="shared" si="15"/>
        <v>306590</v>
      </c>
      <c r="N197" s="39">
        <v>2</v>
      </c>
      <c r="O197" s="39" t="s">
        <v>27</v>
      </c>
      <c r="P197" s="39" t="s">
        <v>16</v>
      </c>
      <c r="Q197" s="39">
        <v>2</v>
      </c>
      <c r="R197" s="39">
        <v>132</v>
      </c>
      <c r="S197" s="39"/>
      <c r="T197" s="39">
        <v>6400</v>
      </c>
      <c r="U197" s="39">
        <f t="shared" si="16"/>
        <v>844800</v>
      </c>
      <c r="V197" s="39">
        <v>21</v>
      </c>
      <c r="W197" s="164">
        <f t="shared" si="20"/>
        <v>675840</v>
      </c>
      <c r="X197" s="39">
        <f t="shared" si="17"/>
        <v>168960</v>
      </c>
      <c r="Y197" s="39">
        <f t="shared" si="18"/>
        <v>475550</v>
      </c>
      <c r="Z197" s="39">
        <v>0</v>
      </c>
      <c r="AA197" s="39">
        <v>50</v>
      </c>
      <c r="AB197" s="39">
        <v>0</v>
      </c>
      <c r="AC197" s="170">
        <f t="shared" si="19"/>
        <v>0</v>
      </c>
    </row>
    <row r="198" spans="1:29" ht="18.75" x14ac:dyDescent="0.2">
      <c r="A198" s="39">
        <v>189</v>
      </c>
      <c r="B198" s="164" t="s">
        <v>14</v>
      </c>
      <c r="C198" s="39">
        <v>6045</v>
      </c>
      <c r="D198" s="39">
        <v>155</v>
      </c>
      <c r="E198" s="39">
        <v>14771</v>
      </c>
      <c r="F198" s="39" t="s">
        <v>1867</v>
      </c>
      <c r="G198" s="39">
        <v>1</v>
      </c>
      <c r="H198" s="39">
        <v>5</v>
      </c>
      <c r="I198" s="39">
        <v>2</v>
      </c>
      <c r="J198" s="39">
        <v>11</v>
      </c>
      <c r="K198" s="130">
        <f t="shared" si="14"/>
        <v>2211</v>
      </c>
      <c r="L198" s="39">
        <v>100</v>
      </c>
      <c r="M198" s="39">
        <f t="shared" si="15"/>
        <v>221100</v>
      </c>
      <c r="N198" s="39">
        <v>1</v>
      </c>
      <c r="O198" s="39"/>
      <c r="P198" s="39"/>
      <c r="Q198" s="39"/>
      <c r="R198" s="39"/>
      <c r="S198" s="39"/>
      <c r="T198" s="39"/>
      <c r="U198" s="39">
        <f t="shared" si="16"/>
        <v>0</v>
      </c>
      <c r="V198" s="39"/>
      <c r="W198" s="164">
        <f t="shared" si="20"/>
        <v>0</v>
      </c>
      <c r="X198" s="39">
        <f t="shared" si="17"/>
        <v>0</v>
      </c>
      <c r="Y198" s="39">
        <f t="shared" si="18"/>
        <v>221100</v>
      </c>
      <c r="Z198" s="39">
        <v>0</v>
      </c>
      <c r="AA198" s="39">
        <v>50</v>
      </c>
      <c r="AB198" s="39">
        <v>0</v>
      </c>
      <c r="AC198" s="170">
        <f t="shared" si="19"/>
        <v>0</v>
      </c>
    </row>
    <row r="199" spans="1:29" ht="18.75" x14ac:dyDescent="0.2">
      <c r="A199" s="164">
        <v>190</v>
      </c>
      <c r="B199" s="164" t="s">
        <v>14</v>
      </c>
      <c r="C199" s="39">
        <v>869</v>
      </c>
      <c r="D199" s="39">
        <v>32</v>
      </c>
      <c r="E199" s="39">
        <v>16999</v>
      </c>
      <c r="F199" s="39" t="s">
        <v>1867</v>
      </c>
      <c r="G199" s="39">
        <v>1</v>
      </c>
      <c r="H199" s="39">
        <v>4</v>
      </c>
      <c r="I199" s="39">
        <v>3</v>
      </c>
      <c r="J199" s="39">
        <v>47</v>
      </c>
      <c r="K199" s="130">
        <f t="shared" si="14"/>
        <v>1947</v>
      </c>
      <c r="L199" s="39">
        <v>100</v>
      </c>
      <c r="M199" s="39">
        <f t="shared" si="15"/>
        <v>194700</v>
      </c>
      <c r="N199" s="39">
        <v>1</v>
      </c>
      <c r="O199" s="39"/>
      <c r="P199" s="39"/>
      <c r="Q199" s="39"/>
      <c r="R199" s="39"/>
      <c r="S199" s="39"/>
      <c r="T199" s="39"/>
      <c r="U199" s="39">
        <f t="shared" si="16"/>
        <v>0</v>
      </c>
      <c r="V199" s="39"/>
      <c r="W199" s="164">
        <f t="shared" si="20"/>
        <v>0</v>
      </c>
      <c r="X199" s="39">
        <f t="shared" si="17"/>
        <v>0</v>
      </c>
      <c r="Y199" s="39">
        <f t="shared" si="18"/>
        <v>194700</v>
      </c>
      <c r="Z199" s="39">
        <v>0</v>
      </c>
      <c r="AA199" s="39">
        <v>50</v>
      </c>
      <c r="AB199" s="39">
        <v>0</v>
      </c>
      <c r="AC199" s="170">
        <f t="shared" si="19"/>
        <v>0</v>
      </c>
    </row>
    <row r="200" spans="1:29" ht="18.75" x14ac:dyDescent="0.2">
      <c r="A200" s="39">
        <v>191</v>
      </c>
      <c r="B200" s="164" t="s">
        <v>14</v>
      </c>
      <c r="C200" s="39"/>
      <c r="D200" s="39">
        <v>57</v>
      </c>
      <c r="E200" s="39">
        <v>7096</v>
      </c>
      <c r="F200" s="39" t="s">
        <v>1868</v>
      </c>
      <c r="G200" s="39">
        <v>2</v>
      </c>
      <c r="H200" s="39">
        <v>1</v>
      </c>
      <c r="I200" s="39">
        <v>2</v>
      </c>
      <c r="J200" s="39">
        <v>59</v>
      </c>
      <c r="K200" s="130">
        <f t="shared" si="14"/>
        <v>659</v>
      </c>
      <c r="L200" s="39">
        <v>450</v>
      </c>
      <c r="M200" s="39">
        <f t="shared" si="15"/>
        <v>296550</v>
      </c>
      <c r="N200" s="39">
        <v>2</v>
      </c>
      <c r="O200" s="39" t="s">
        <v>27</v>
      </c>
      <c r="P200" s="39" t="s">
        <v>16</v>
      </c>
      <c r="Q200" s="39">
        <v>2</v>
      </c>
      <c r="R200" s="39">
        <v>251</v>
      </c>
      <c r="S200" s="39"/>
      <c r="T200" s="39">
        <v>6400</v>
      </c>
      <c r="U200" s="39">
        <f t="shared" si="16"/>
        <v>1606400</v>
      </c>
      <c r="V200" s="39">
        <v>21</v>
      </c>
      <c r="W200" s="164">
        <f t="shared" si="20"/>
        <v>1285120</v>
      </c>
      <c r="X200" s="39">
        <f t="shared" si="17"/>
        <v>321280</v>
      </c>
      <c r="Y200" s="39">
        <f t="shared" si="18"/>
        <v>617830</v>
      </c>
      <c r="Z200" s="39">
        <v>0</v>
      </c>
      <c r="AA200" s="39">
        <v>50</v>
      </c>
      <c r="AB200" s="39">
        <v>0</v>
      </c>
      <c r="AC200" s="170">
        <f t="shared" si="19"/>
        <v>0</v>
      </c>
    </row>
    <row r="201" spans="1:29" ht="18.75" x14ac:dyDescent="0.2">
      <c r="A201" s="164">
        <v>192</v>
      </c>
      <c r="B201" s="164" t="s">
        <v>14</v>
      </c>
      <c r="C201" s="39">
        <v>2501</v>
      </c>
      <c r="D201" s="39">
        <v>32</v>
      </c>
      <c r="E201" s="39">
        <v>16627</v>
      </c>
      <c r="F201" s="39" t="s">
        <v>1868</v>
      </c>
      <c r="G201" s="39">
        <v>1</v>
      </c>
      <c r="H201" s="39">
        <v>35</v>
      </c>
      <c r="I201" s="39">
        <v>1</v>
      </c>
      <c r="J201" s="39">
        <v>61</v>
      </c>
      <c r="K201" s="130">
        <f t="shared" si="14"/>
        <v>14161</v>
      </c>
      <c r="L201" s="39">
        <v>75</v>
      </c>
      <c r="M201" s="39">
        <f t="shared" si="15"/>
        <v>1062075</v>
      </c>
      <c r="N201" s="39">
        <v>1</v>
      </c>
      <c r="O201" s="39"/>
      <c r="P201" s="39"/>
      <c r="Q201" s="39"/>
      <c r="R201" s="39"/>
      <c r="S201" s="39"/>
      <c r="T201" s="39"/>
      <c r="U201" s="39">
        <f t="shared" si="16"/>
        <v>0</v>
      </c>
      <c r="V201" s="39"/>
      <c r="W201" s="164">
        <f t="shared" si="20"/>
        <v>0</v>
      </c>
      <c r="X201" s="39">
        <f t="shared" si="17"/>
        <v>0</v>
      </c>
      <c r="Y201" s="39">
        <f t="shared" si="18"/>
        <v>1062075</v>
      </c>
      <c r="Z201" s="39">
        <v>0</v>
      </c>
      <c r="AA201" s="39">
        <v>50</v>
      </c>
      <c r="AB201" s="39">
        <v>0</v>
      </c>
      <c r="AC201" s="170">
        <f t="shared" si="19"/>
        <v>0</v>
      </c>
    </row>
    <row r="202" spans="1:29" ht="18.75" x14ac:dyDescent="0.2">
      <c r="A202" s="39">
        <v>193</v>
      </c>
      <c r="B202" s="164" t="s">
        <v>14</v>
      </c>
      <c r="C202" s="39">
        <v>3271</v>
      </c>
      <c r="D202" s="39">
        <v>216</v>
      </c>
      <c r="E202" s="39">
        <v>27209</v>
      </c>
      <c r="F202" s="39" t="s">
        <v>1868</v>
      </c>
      <c r="G202" s="39">
        <v>1</v>
      </c>
      <c r="H202" s="39">
        <v>5</v>
      </c>
      <c r="I202" s="39">
        <v>2</v>
      </c>
      <c r="J202" s="39">
        <v>73</v>
      </c>
      <c r="K202" s="130">
        <f t="shared" si="14"/>
        <v>2273</v>
      </c>
      <c r="L202" s="39">
        <v>75</v>
      </c>
      <c r="M202" s="39">
        <f t="shared" si="15"/>
        <v>170475</v>
      </c>
      <c r="N202" s="39">
        <v>1</v>
      </c>
      <c r="O202" s="39"/>
      <c r="P202" s="39"/>
      <c r="Q202" s="39"/>
      <c r="R202" s="39"/>
      <c r="S202" s="39"/>
      <c r="T202" s="39"/>
      <c r="U202" s="39">
        <f t="shared" si="16"/>
        <v>0</v>
      </c>
      <c r="V202" s="39"/>
      <c r="W202" s="164">
        <f t="shared" si="20"/>
        <v>0</v>
      </c>
      <c r="X202" s="39">
        <f t="shared" si="17"/>
        <v>0</v>
      </c>
      <c r="Y202" s="39">
        <f t="shared" si="18"/>
        <v>170475</v>
      </c>
      <c r="Z202" s="39">
        <v>0</v>
      </c>
      <c r="AA202" s="39">
        <v>50</v>
      </c>
      <c r="AB202" s="39">
        <v>0</v>
      </c>
      <c r="AC202" s="170">
        <f t="shared" si="19"/>
        <v>0</v>
      </c>
    </row>
    <row r="203" spans="1:29" ht="18.75" x14ac:dyDescent="0.2">
      <c r="A203" s="164">
        <v>194</v>
      </c>
      <c r="B203" s="164" t="s">
        <v>14</v>
      </c>
      <c r="C203" s="39">
        <v>738</v>
      </c>
      <c r="D203" s="39">
        <v>73</v>
      </c>
      <c r="E203" s="39">
        <v>7223</v>
      </c>
      <c r="F203" s="39" t="s">
        <v>1868</v>
      </c>
      <c r="G203" s="39">
        <v>1</v>
      </c>
      <c r="H203" s="39">
        <v>1</v>
      </c>
      <c r="I203" s="39">
        <v>3</v>
      </c>
      <c r="J203" s="39">
        <v>71</v>
      </c>
      <c r="K203" s="130">
        <f t="shared" si="14"/>
        <v>771</v>
      </c>
      <c r="L203" s="39">
        <v>380</v>
      </c>
      <c r="M203" s="39">
        <f t="shared" si="15"/>
        <v>292980</v>
      </c>
      <c r="N203" s="39">
        <v>1</v>
      </c>
      <c r="O203" s="39"/>
      <c r="P203" s="39"/>
      <c r="Q203" s="39"/>
      <c r="R203" s="39"/>
      <c r="S203" s="39"/>
      <c r="T203" s="39"/>
      <c r="U203" s="39">
        <f t="shared" si="16"/>
        <v>0</v>
      </c>
      <c r="V203" s="39"/>
      <c r="W203" s="164">
        <f t="shared" si="20"/>
        <v>0</v>
      </c>
      <c r="X203" s="39">
        <f t="shared" si="17"/>
        <v>0</v>
      </c>
      <c r="Y203" s="39">
        <f t="shared" si="18"/>
        <v>292980</v>
      </c>
      <c r="Z203" s="39">
        <v>0</v>
      </c>
      <c r="AA203" s="39">
        <v>50</v>
      </c>
      <c r="AB203" s="39">
        <v>0</v>
      </c>
      <c r="AC203" s="170">
        <f t="shared" si="19"/>
        <v>0</v>
      </c>
    </row>
    <row r="204" spans="1:29" ht="18.75" x14ac:dyDescent="0.2">
      <c r="A204" s="39">
        <v>195</v>
      </c>
      <c r="B204" s="164" t="s">
        <v>14</v>
      </c>
      <c r="C204" s="39">
        <v>4030</v>
      </c>
      <c r="D204" s="39">
        <v>60</v>
      </c>
      <c r="E204" s="39">
        <v>36699</v>
      </c>
      <c r="F204" s="39" t="s">
        <v>1869</v>
      </c>
      <c r="G204" s="39">
        <v>2</v>
      </c>
      <c r="H204" s="39"/>
      <c r="I204" s="39">
        <v>1</v>
      </c>
      <c r="J204" s="39">
        <v>83</v>
      </c>
      <c r="K204" s="130">
        <f t="shared" si="14"/>
        <v>183</v>
      </c>
      <c r="L204" s="39">
        <v>75</v>
      </c>
      <c r="M204" s="39">
        <f t="shared" si="15"/>
        <v>13725</v>
      </c>
      <c r="N204" s="39">
        <v>2</v>
      </c>
      <c r="O204" s="39" t="s">
        <v>27</v>
      </c>
      <c r="P204" s="39" t="s">
        <v>16</v>
      </c>
      <c r="Q204" s="39">
        <v>2</v>
      </c>
      <c r="R204" s="39">
        <v>168</v>
      </c>
      <c r="S204" s="39"/>
      <c r="T204" s="39">
        <v>6400</v>
      </c>
      <c r="U204" s="39">
        <f t="shared" si="16"/>
        <v>1075200</v>
      </c>
      <c r="V204" s="39">
        <v>21</v>
      </c>
      <c r="W204" s="164">
        <f t="shared" si="20"/>
        <v>860160</v>
      </c>
      <c r="X204" s="39">
        <f t="shared" si="17"/>
        <v>215040</v>
      </c>
      <c r="Y204" s="39">
        <f t="shared" si="18"/>
        <v>228765</v>
      </c>
      <c r="Z204" s="39">
        <v>0</v>
      </c>
      <c r="AA204" s="39">
        <v>50</v>
      </c>
      <c r="AB204" s="39">
        <v>0</v>
      </c>
      <c r="AC204" s="170">
        <f t="shared" si="19"/>
        <v>0</v>
      </c>
    </row>
    <row r="205" spans="1:29" ht="18.75" x14ac:dyDescent="0.2">
      <c r="A205" s="164">
        <v>196</v>
      </c>
      <c r="B205" s="164" t="s">
        <v>14</v>
      </c>
      <c r="C205" s="39">
        <v>5932</v>
      </c>
      <c r="D205" s="39">
        <v>393</v>
      </c>
      <c r="E205" s="39">
        <v>60848</v>
      </c>
      <c r="F205" s="39" t="s">
        <v>1869</v>
      </c>
      <c r="G205" s="39">
        <v>1</v>
      </c>
      <c r="H205" s="39">
        <v>6</v>
      </c>
      <c r="I205" s="39"/>
      <c r="J205" s="39">
        <v>80</v>
      </c>
      <c r="K205" s="130">
        <f t="shared" ref="K205:K268" si="21">H205*400+I205*100+J205</f>
        <v>2480</v>
      </c>
      <c r="L205" s="39">
        <v>100</v>
      </c>
      <c r="M205" s="39">
        <f t="shared" ref="M205:M268" si="22">K205*L205</f>
        <v>248000</v>
      </c>
      <c r="N205" s="39">
        <v>1</v>
      </c>
      <c r="O205" s="39"/>
      <c r="P205" s="39"/>
      <c r="Q205" s="39"/>
      <c r="R205" s="39"/>
      <c r="S205" s="39"/>
      <c r="T205" s="39"/>
      <c r="U205" s="39">
        <f t="shared" ref="U205:U268" si="23">R205*T205</f>
        <v>0</v>
      </c>
      <c r="V205" s="39"/>
      <c r="W205" s="164">
        <f t="shared" si="20"/>
        <v>0</v>
      </c>
      <c r="X205" s="39">
        <f t="shared" ref="X205:X268" si="24">U205-W205</f>
        <v>0</v>
      </c>
      <c r="Y205" s="39">
        <f t="shared" ref="Y205:Y268" si="25">M205+X205</f>
        <v>248000</v>
      </c>
      <c r="Z205" s="39">
        <v>0</v>
      </c>
      <c r="AA205" s="39">
        <v>50</v>
      </c>
      <c r="AB205" s="39">
        <v>0</v>
      </c>
      <c r="AC205" s="170">
        <f t="shared" ref="AC205:AC268" si="26">AA205*AB205%</f>
        <v>0</v>
      </c>
    </row>
    <row r="206" spans="1:29" ht="18.75" x14ac:dyDescent="0.2">
      <c r="A206" s="39">
        <v>197</v>
      </c>
      <c r="B206" s="164" t="s">
        <v>14</v>
      </c>
      <c r="C206" s="39">
        <v>4029</v>
      </c>
      <c r="D206" s="39">
        <v>59</v>
      </c>
      <c r="E206" s="39">
        <v>36698</v>
      </c>
      <c r="F206" s="39" t="s">
        <v>1869</v>
      </c>
      <c r="G206" s="39">
        <v>1</v>
      </c>
      <c r="H206" s="39"/>
      <c r="I206" s="39">
        <v>1</v>
      </c>
      <c r="J206" s="39">
        <v>63</v>
      </c>
      <c r="K206" s="130">
        <f t="shared" si="21"/>
        <v>163</v>
      </c>
      <c r="L206" s="39">
        <v>75</v>
      </c>
      <c r="M206" s="39">
        <f t="shared" si="22"/>
        <v>12225</v>
      </c>
      <c r="N206" s="39">
        <v>1</v>
      </c>
      <c r="O206" s="39"/>
      <c r="P206" s="39"/>
      <c r="Q206" s="39"/>
      <c r="R206" s="39"/>
      <c r="S206" s="39"/>
      <c r="T206" s="39"/>
      <c r="U206" s="39">
        <f t="shared" si="23"/>
        <v>0</v>
      </c>
      <c r="V206" s="39"/>
      <c r="W206" s="164">
        <f t="shared" ref="W206:W269" si="27">U206*80%</f>
        <v>0</v>
      </c>
      <c r="X206" s="39">
        <f t="shared" si="24"/>
        <v>0</v>
      </c>
      <c r="Y206" s="39">
        <f t="shared" si="25"/>
        <v>12225</v>
      </c>
      <c r="Z206" s="39">
        <v>0</v>
      </c>
      <c r="AA206" s="39">
        <v>50</v>
      </c>
      <c r="AB206" s="39">
        <v>0</v>
      </c>
      <c r="AC206" s="170">
        <f t="shared" si="26"/>
        <v>0</v>
      </c>
    </row>
    <row r="207" spans="1:29" ht="18.75" x14ac:dyDescent="0.2">
      <c r="A207" s="164">
        <v>198</v>
      </c>
      <c r="B207" s="164" t="s">
        <v>14</v>
      </c>
      <c r="C207" s="39">
        <v>694</v>
      </c>
      <c r="D207" s="39">
        <v>24</v>
      </c>
      <c r="E207" s="39">
        <v>7178</v>
      </c>
      <c r="F207" s="39" t="s">
        <v>1869</v>
      </c>
      <c r="G207" s="39">
        <v>1</v>
      </c>
      <c r="H207" s="39"/>
      <c r="I207" s="39">
        <v>2</v>
      </c>
      <c r="J207" s="39">
        <v>8</v>
      </c>
      <c r="K207" s="130">
        <f t="shared" si="21"/>
        <v>208</v>
      </c>
      <c r="L207" s="39">
        <v>430</v>
      </c>
      <c r="M207" s="39">
        <f t="shared" si="22"/>
        <v>89440</v>
      </c>
      <c r="N207" s="39">
        <v>1</v>
      </c>
      <c r="O207" s="39"/>
      <c r="P207" s="39"/>
      <c r="Q207" s="39"/>
      <c r="R207" s="39"/>
      <c r="S207" s="39"/>
      <c r="T207" s="39"/>
      <c r="U207" s="39">
        <f t="shared" si="23"/>
        <v>0</v>
      </c>
      <c r="V207" s="39"/>
      <c r="W207" s="164"/>
      <c r="X207" s="39">
        <f t="shared" si="24"/>
        <v>0</v>
      </c>
      <c r="Y207" s="39">
        <f t="shared" si="25"/>
        <v>89440</v>
      </c>
      <c r="Z207" s="39">
        <v>0</v>
      </c>
      <c r="AA207" s="39">
        <v>50</v>
      </c>
      <c r="AB207" s="39">
        <v>0</v>
      </c>
      <c r="AC207" s="170">
        <f t="shared" si="26"/>
        <v>0</v>
      </c>
    </row>
    <row r="208" spans="1:29" ht="18.75" x14ac:dyDescent="0.2">
      <c r="A208" s="39">
        <v>199</v>
      </c>
      <c r="B208" s="164" t="s">
        <v>14</v>
      </c>
      <c r="C208" s="39">
        <v>704</v>
      </c>
      <c r="D208" s="39">
        <v>34</v>
      </c>
      <c r="E208" s="39">
        <v>7188</v>
      </c>
      <c r="F208" s="39" t="s">
        <v>1870</v>
      </c>
      <c r="G208" s="39">
        <v>2</v>
      </c>
      <c r="H208" s="39"/>
      <c r="I208" s="39"/>
      <c r="J208" s="39">
        <v>80</v>
      </c>
      <c r="K208" s="130">
        <f t="shared" si="21"/>
        <v>80</v>
      </c>
      <c r="L208" s="39">
        <v>430</v>
      </c>
      <c r="M208" s="39">
        <f t="shared" si="22"/>
        <v>34400</v>
      </c>
      <c r="N208" s="39">
        <v>2</v>
      </c>
      <c r="O208" s="39" t="s">
        <v>27</v>
      </c>
      <c r="P208" s="39" t="s">
        <v>55</v>
      </c>
      <c r="Q208" s="39">
        <v>2</v>
      </c>
      <c r="R208" s="39">
        <v>72</v>
      </c>
      <c r="S208" s="39"/>
      <c r="T208" s="39">
        <v>6400</v>
      </c>
      <c r="U208" s="39">
        <f t="shared" si="23"/>
        <v>460800</v>
      </c>
      <c r="V208" s="39">
        <v>10</v>
      </c>
      <c r="W208" s="164">
        <f>U208*10%</f>
        <v>46080</v>
      </c>
      <c r="X208" s="39">
        <f t="shared" si="24"/>
        <v>414720</v>
      </c>
      <c r="Y208" s="39">
        <f t="shared" si="25"/>
        <v>449120</v>
      </c>
      <c r="Z208" s="39">
        <v>0</v>
      </c>
      <c r="AA208" s="39">
        <v>50</v>
      </c>
      <c r="AB208" s="39">
        <v>0</v>
      </c>
      <c r="AC208" s="170">
        <f t="shared" si="26"/>
        <v>0</v>
      </c>
    </row>
    <row r="209" spans="1:29" ht="18.75" x14ac:dyDescent="0.2">
      <c r="A209" s="164">
        <v>200</v>
      </c>
      <c r="B209" s="164" t="s">
        <v>14</v>
      </c>
      <c r="C209" s="39"/>
      <c r="D209" s="39">
        <v>68</v>
      </c>
      <c r="E209" s="39">
        <v>7107</v>
      </c>
      <c r="F209" s="39" t="s">
        <v>1871</v>
      </c>
      <c r="G209" s="39">
        <v>2</v>
      </c>
      <c r="H209" s="39"/>
      <c r="I209" s="39"/>
      <c r="J209" s="39">
        <v>77</v>
      </c>
      <c r="K209" s="130">
        <f t="shared" si="21"/>
        <v>77</v>
      </c>
      <c r="L209" s="39">
        <v>430</v>
      </c>
      <c r="M209" s="39">
        <f t="shared" si="22"/>
        <v>33110</v>
      </c>
      <c r="N209" s="39">
        <v>2</v>
      </c>
      <c r="O209" s="39" t="s">
        <v>27</v>
      </c>
      <c r="P209" s="39" t="s">
        <v>16</v>
      </c>
      <c r="Q209" s="39">
        <v>2</v>
      </c>
      <c r="R209" s="39">
        <v>297</v>
      </c>
      <c r="S209" s="39"/>
      <c r="T209" s="39">
        <v>6400</v>
      </c>
      <c r="U209" s="39">
        <f t="shared" si="23"/>
        <v>1900800</v>
      </c>
      <c r="V209" s="39">
        <v>21</v>
      </c>
      <c r="W209" s="164">
        <f t="shared" si="27"/>
        <v>1520640</v>
      </c>
      <c r="X209" s="39">
        <f t="shared" si="24"/>
        <v>380160</v>
      </c>
      <c r="Y209" s="39">
        <f t="shared" si="25"/>
        <v>413270</v>
      </c>
      <c r="Z209" s="39">
        <v>0</v>
      </c>
      <c r="AA209" s="39">
        <v>50</v>
      </c>
      <c r="AB209" s="39">
        <v>0</v>
      </c>
      <c r="AC209" s="170">
        <f t="shared" si="26"/>
        <v>0</v>
      </c>
    </row>
    <row r="210" spans="1:29" ht="18.75" x14ac:dyDescent="0.2">
      <c r="A210" s="39">
        <v>201</v>
      </c>
      <c r="B210" s="164" t="s">
        <v>14</v>
      </c>
      <c r="C210" s="39">
        <v>4251</v>
      </c>
      <c r="D210" s="39">
        <v>163</v>
      </c>
      <c r="E210" s="39">
        <v>41997</v>
      </c>
      <c r="F210" s="39" t="s">
        <v>1871</v>
      </c>
      <c r="G210" s="39">
        <v>1</v>
      </c>
      <c r="H210" s="39">
        <v>3</v>
      </c>
      <c r="I210" s="39">
        <v>3</v>
      </c>
      <c r="J210" s="39">
        <v>39</v>
      </c>
      <c r="K210" s="130">
        <f t="shared" si="21"/>
        <v>1539</v>
      </c>
      <c r="L210" s="39">
        <v>75</v>
      </c>
      <c r="M210" s="39">
        <f t="shared" si="22"/>
        <v>115425</v>
      </c>
      <c r="N210" s="39">
        <v>1</v>
      </c>
      <c r="O210" s="39"/>
      <c r="P210" s="39"/>
      <c r="Q210" s="39"/>
      <c r="R210" s="39"/>
      <c r="S210" s="39"/>
      <c r="T210" s="39"/>
      <c r="U210" s="39">
        <f t="shared" si="23"/>
        <v>0</v>
      </c>
      <c r="V210" s="39"/>
      <c r="W210" s="164">
        <f t="shared" si="27"/>
        <v>0</v>
      </c>
      <c r="X210" s="39">
        <f t="shared" si="24"/>
        <v>0</v>
      </c>
      <c r="Y210" s="39">
        <f t="shared" si="25"/>
        <v>115425</v>
      </c>
      <c r="Z210" s="39">
        <v>0</v>
      </c>
      <c r="AA210" s="39">
        <v>50</v>
      </c>
      <c r="AB210" s="39">
        <v>0</v>
      </c>
      <c r="AC210" s="170">
        <f t="shared" si="26"/>
        <v>0</v>
      </c>
    </row>
    <row r="211" spans="1:29" ht="18.75" x14ac:dyDescent="0.2">
      <c r="A211" s="164">
        <v>202</v>
      </c>
      <c r="B211" s="164" t="s">
        <v>14</v>
      </c>
      <c r="C211" s="39">
        <v>497</v>
      </c>
      <c r="D211" s="39">
        <v>44</v>
      </c>
      <c r="E211" s="39">
        <v>7089</v>
      </c>
      <c r="F211" s="39" t="s">
        <v>1871</v>
      </c>
      <c r="G211" s="39">
        <v>1</v>
      </c>
      <c r="H211" s="39"/>
      <c r="I211" s="39">
        <v>3</v>
      </c>
      <c r="J211" s="39">
        <v>29</v>
      </c>
      <c r="K211" s="130">
        <f t="shared" si="21"/>
        <v>329</v>
      </c>
      <c r="L211" s="39">
        <v>380</v>
      </c>
      <c r="M211" s="39">
        <f t="shared" si="22"/>
        <v>125020</v>
      </c>
      <c r="N211" s="39">
        <v>1</v>
      </c>
      <c r="O211" s="39"/>
      <c r="P211" s="39"/>
      <c r="Q211" s="39"/>
      <c r="R211" s="39"/>
      <c r="S211" s="39"/>
      <c r="T211" s="39"/>
      <c r="U211" s="39">
        <f t="shared" si="23"/>
        <v>0</v>
      </c>
      <c r="V211" s="39"/>
      <c r="W211" s="164">
        <f t="shared" si="27"/>
        <v>0</v>
      </c>
      <c r="X211" s="39">
        <f t="shared" si="24"/>
        <v>0</v>
      </c>
      <c r="Y211" s="39">
        <f t="shared" si="25"/>
        <v>125020</v>
      </c>
      <c r="Z211" s="39">
        <v>0</v>
      </c>
      <c r="AA211" s="39">
        <v>50</v>
      </c>
      <c r="AB211" s="39">
        <v>0</v>
      </c>
      <c r="AC211" s="170">
        <f t="shared" si="26"/>
        <v>0</v>
      </c>
    </row>
    <row r="212" spans="1:29" ht="18.75" x14ac:dyDescent="0.2">
      <c r="A212" s="39">
        <v>203</v>
      </c>
      <c r="B212" s="164" t="s">
        <v>14</v>
      </c>
      <c r="C212" s="39">
        <v>4900</v>
      </c>
      <c r="D212" s="39">
        <v>16</v>
      </c>
      <c r="E212" s="39">
        <v>52023</v>
      </c>
      <c r="F212" s="39" t="s">
        <v>1871</v>
      </c>
      <c r="G212" s="39">
        <v>1</v>
      </c>
      <c r="H212" s="39">
        <v>18</v>
      </c>
      <c r="I212" s="39"/>
      <c r="J212" s="39">
        <v>53</v>
      </c>
      <c r="K212" s="130">
        <f t="shared" si="21"/>
        <v>7253</v>
      </c>
      <c r="L212" s="39">
        <v>75</v>
      </c>
      <c r="M212" s="39">
        <f t="shared" si="22"/>
        <v>543975</v>
      </c>
      <c r="N212" s="39">
        <v>1</v>
      </c>
      <c r="O212" s="39"/>
      <c r="P212" s="39"/>
      <c r="Q212" s="39"/>
      <c r="R212" s="39"/>
      <c r="S212" s="39"/>
      <c r="T212" s="39"/>
      <c r="U212" s="39">
        <f t="shared" si="23"/>
        <v>0</v>
      </c>
      <c r="V212" s="39"/>
      <c r="W212" s="164">
        <f t="shared" si="27"/>
        <v>0</v>
      </c>
      <c r="X212" s="39">
        <f t="shared" si="24"/>
        <v>0</v>
      </c>
      <c r="Y212" s="39">
        <f t="shared" si="25"/>
        <v>543975</v>
      </c>
      <c r="Z212" s="39">
        <v>0</v>
      </c>
      <c r="AA212" s="39">
        <v>50</v>
      </c>
      <c r="AB212" s="39">
        <v>0</v>
      </c>
      <c r="AC212" s="170">
        <f t="shared" si="26"/>
        <v>0</v>
      </c>
    </row>
    <row r="213" spans="1:29" ht="18.75" x14ac:dyDescent="0.2">
      <c r="A213" s="164">
        <v>204</v>
      </c>
      <c r="B213" s="164" t="s">
        <v>14</v>
      </c>
      <c r="C213" s="39">
        <v>2533</v>
      </c>
      <c r="D213" s="39">
        <v>40</v>
      </c>
      <c r="E213" s="39">
        <v>16659</v>
      </c>
      <c r="F213" s="39" t="s">
        <v>1871</v>
      </c>
      <c r="G213" s="39">
        <v>1</v>
      </c>
      <c r="H213" s="39">
        <v>15</v>
      </c>
      <c r="I213" s="39"/>
      <c r="J213" s="39">
        <v>40</v>
      </c>
      <c r="K213" s="130">
        <f t="shared" si="21"/>
        <v>6040</v>
      </c>
      <c r="L213" s="39">
        <v>180</v>
      </c>
      <c r="M213" s="39">
        <f t="shared" si="22"/>
        <v>1087200</v>
      </c>
      <c r="N213" s="39">
        <v>1</v>
      </c>
      <c r="O213" s="39"/>
      <c r="P213" s="39"/>
      <c r="Q213" s="39"/>
      <c r="R213" s="39"/>
      <c r="S213" s="39"/>
      <c r="T213" s="39"/>
      <c r="U213" s="39">
        <f t="shared" si="23"/>
        <v>0</v>
      </c>
      <c r="V213" s="39"/>
      <c r="W213" s="164"/>
      <c r="X213" s="39">
        <f t="shared" si="24"/>
        <v>0</v>
      </c>
      <c r="Y213" s="39">
        <f t="shared" si="25"/>
        <v>1087200</v>
      </c>
      <c r="Z213" s="39">
        <v>0</v>
      </c>
      <c r="AA213" s="39">
        <v>50</v>
      </c>
      <c r="AB213" s="39">
        <v>0</v>
      </c>
      <c r="AC213" s="170">
        <f t="shared" si="26"/>
        <v>0</v>
      </c>
    </row>
    <row r="214" spans="1:29" ht="18.75" x14ac:dyDescent="0.2">
      <c r="A214" s="39">
        <v>205</v>
      </c>
      <c r="B214" s="164" t="s">
        <v>14</v>
      </c>
      <c r="C214" s="39">
        <v>4792</v>
      </c>
      <c r="D214" s="39">
        <v>65</v>
      </c>
      <c r="E214" s="39">
        <v>50212</v>
      </c>
      <c r="F214" s="39" t="s">
        <v>1872</v>
      </c>
      <c r="G214" s="39">
        <v>2</v>
      </c>
      <c r="H214" s="39"/>
      <c r="I214" s="39"/>
      <c r="J214" s="39">
        <v>32</v>
      </c>
      <c r="K214" s="130">
        <f t="shared" si="21"/>
        <v>32</v>
      </c>
      <c r="L214" s="39">
        <v>430</v>
      </c>
      <c r="M214" s="39">
        <f t="shared" si="22"/>
        <v>13760</v>
      </c>
      <c r="N214" s="39">
        <v>2</v>
      </c>
      <c r="O214" s="39" t="s">
        <v>27</v>
      </c>
      <c r="P214" s="39" t="s">
        <v>55</v>
      </c>
      <c r="Q214" s="39">
        <v>2</v>
      </c>
      <c r="R214" s="39">
        <v>18</v>
      </c>
      <c r="S214" s="39"/>
      <c r="T214" s="39">
        <v>6400</v>
      </c>
      <c r="U214" s="39">
        <f t="shared" si="23"/>
        <v>115200</v>
      </c>
      <c r="V214" s="39">
        <v>15</v>
      </c>
      <c r="W214" s="164">
        <f>U214*20%</f>
        <v>23040</v>
      </c>
      <c r="X214" s="39">
        <f t="shared" si="24"/>
        <v>92160</v>
      </c>
      <c r="Y214" s="39">
        <f t="shared" si="25"/>
        <v>105920</v>
      </c>
      <c r="Z214" s="39">
        <v>0</v>
      </c>
      <c r="AA214" s="39">
        <v>50</v>
      </c>
      <c r="AB214" s="39">
        <v>0</v>
      </c>
      <c r="AC214" s="170">
        <f t="shared" si="26"/>
        <v>0</v>
      </c>
    </row>
    <row r="215" spans="1:29" ht="18.75" x14ac:dyDescent="0.2">
      <c r="A215" s="164">
        <v>206</v>
      </c>
      <c r="B215" s="164" t="s">
        <v>14</v>
      </c>
      <c r="C215" s="39">
        <v>3995</v>
      </c>
      <c r="D215" s="39">
        <v>52</v>
      </c>
      <c r="E215" s="39">
        <v>35639</v>
      </c>
      <c r="F215" s="39" t="s">
        <v>1873</v>
      </c>
      <c r="G215" s="39">
        <v>2</v>
      </c>
      <c r="H215" s="39"/>
      <c r="I215" s="39"/>
      <c r="J215" s="39">
        <v>60</v>
      </c>
      <c r="K215" s="130">
        <f t="shared" si="21"/>
        <v>60</v>
      </c>
      <c r="L215" s="39">
        <v>430</v>
      </c>
      <c r="M215" s="39">
        <f t="shared" si="22"/>
        <v>25800</v>
      </c>
      <c r="N215" s="39">
        <v>2</v>
      </c>
      <c r="O215" s="39" t="s">
        <v>27</v>
      </c>
      <c r="P215" s="39" t="s">
        <v>16</v>
      </c>
      <c r="Q215" s="39">
        <v>2</v>
      </c>
      <c r="R215" s="39">
        <v>195</v>
      </c>
      <c r="S215" s="39"/>
      <c r="T215" s="39">
        <v>6400</v>
      </c>
      <c r="U215" s="39">
        <f t="shared" si="23"/>
        <v>1248000</v>
      </c>
      <c r="V215" s="39">
        <v>21</v>
      </c>
      <c r="W215" s="164">
        <f t="shared" si="27"/>
        <v>998400</v>
      </c>
      <c r="X215" s="39">
        <f t="shared" si="24"/>
        <v>249600</v>
      </c>
      <c r="Y215" s="39">
        <f t="shared" si="25"/>
        <v>275400</v>
      </c>
      <c r="Z215" s="39">
        <v>0</v>
      </c>
      <c r="AA215" s="39">
        <v>50</v>
      </c>
      <c r="AB215" s="39">
        <v>0</v>
      </c>
      <c r="AC215" s="170">
        <f t="shared" si="26"/>
        <v>0</v>
      </c>
    </row>
    <row r="216" spans="1:29" ht="18.75" x14ac:dyDescent="0.2">
      <c r="A216" s="39">
        <v>207</v>
      </c>
      <c r="B216" s="164" t="s">
        <v>14</v>
      </c>
      <c r="C216" s="39">
        <v>4001</v>
      </c>
      <c r="D216" s="39">
        <v>58</v>
      </c>
      <c r="E216" s="39">
        <v>35634</v>
      </c>
      <c r="F216" s="39" t="s">
        <v>1873</v>
      </c>
      <c r="G216" s="39">
        <v>1</v>
      </c>
      <c r="H216" s="39">
        <v>3</v>
      </c>
      <c r="I216" s="39">
        <v>1</v>
      </c>
      <c r="J216" s="39">
        <v>82</v>
      </c>
      <c r="K216" s="130">
        <f t="shared" si="21"/>
        <v>1382</v>
      </c>
      <c r="L216" s="39">
        <v>100</v>
      </c>
      <c r="M216" s="39">
        <f t="shared" si="22"/>
        <v>138200</v>
      </c>
      <c r="N216" s="39">
        <v>1</v>
      </c>
      <c r="O216" s="39"/>
      <c r="P216" s="39"/>
      <c r="Q216" s="39"/>
      <c r="R216" s="39"/>
      <c r="S216" s="39"/>
      <c r="T216" s="39"/>
      <c r="U216" s="39">
        <f t="shared" si="23"/>
        <v>0</v>
      </c>
      <c r="V216" s="39"/>
      <c r="W216" s="164">
        <f t="shared" si="27"/>
        <v>0</v>
      </c>
      <c r="X216" s="39">
        <f t="shared" si="24"/>
        <v>0</v>
      </c>
      <c r="Y216" s="39">
        <f t="shared" si="25"/>
        <v>138200</v>
      </c>
      <c r="Z216" s="39">
        <v>0</v>
      </c>
      <c r="AA216" s="39">
        <v>50</v>
      </c>
      <c r="AB216" s="39">
        <v>0</v>
      </c>
      <c r="AC216" s="170">
        <f t="shared" si="26"/>
        <v>0</v>
      </c>
    </row>
    <row r="217" spans="1:29" ht="18.75" x14ac:dyDescent="0.2">
      <c r="A217" s="164">
        <v>208</v>
      </c>
      <c r="B217" s="164" t="s">
        <v>14</v>
      </c>
      <c r="C217" s="39">
        <v>3996</v>
      </c>
      <c r="D217" s="39">
        <v>53</v>
      </c>
      <c r="E217" s="39">
        <v>35640</v>
      </c>
      <c r="F217" s="39" t="s">
        <v>1873</v>
      </c>
      <c r="G217" s="39">
        <v>1</v>
      </c>
      <c r="H217" s="39"/>
      <c r="I217" s="39">
        <v>1</v>
      </c>
      <c r="J217" s="39">
        <v>78</v>
      </c>
      <c r="K217" s="130">
        <f t="shared" si="21"/>
        <v>178</v>
      </c>
      <c r="L217" s="39">
        <v>430</v>
      </c>
      <c r="M217" s="39">
        <f t="shared" si="22"/>
        <v>76540</v>
      </c>
      <c r="N217" s="39">
        <v>1</v>
      </c>
      <c r="O217" s="39"/>
      <c r="P217" s="39"/>
      <c r="Q217" s="39"/>
      <c r="R217" s="39"/>
      <c r="S217" s="39"/>
      <c r="T217" s="39"/>
      <c r="U217" s="39">
        <f t="shared" si="23"/>
        <v>0</v>
      </c>
      <c r="V217" s="39"/>
      <c r="W217" s="164">
        <f t="shared" si="27"/>
        <v>0</v>
      </c>
      <c r="X217" s="39">
        <f t="shared" si="24"/>
        <v>0</v>
      </c>
      <c r="Y217" s="39">
        <f t="shared" si="25"/>
        <v>76540</v>
      </c>
      <c r="Z217" s="39">
        <v>0</v>
      </c>
      <c r="AA217" s="39">
        <v>50</v>
      </c>
      <c r="AB217" s="39">
        <v>0</v>
      </c>
      <c r="AC217" s="170">
        <f t="shared" si="26"/>
        <v>0</v>
      </c>
    </row>
    <row r="218" spans="1:29" ht="18.75" x14ac:dyDescent="0.2">
      <c r="A218" s="39">
        <v>209</v>
      </c>
      <c r="B218" s="164" t="s">
        <v>14</v>
      </c>
      <c r="C218" s="39">
        <v>4000</v>
      </c>
      <c r="D218" s="39">
        <v>57</v>
      </c>
      <c r="E218" s="39">
        <v>35633</v>
      </c>
      <c r="F218" s="39" t="s">
        <v>1873</v>
      </c>
      <c r="G218" s="39">
        <v>1</v>
      </c>
      <c r="H218" s="39">
        <v>5</v>
      </c>
      <c r="I218" s="39">
        <v>2</v>
      </c>
      <c r="J218" s="39">
        <v>94</v>
      </c>
      <c r="K218" s="130">
        <f t="shared" si="21"/>
        <v>2294</v>
      </c>
      <c r="L218" s="39">
        <v>100</v>
      </c>
      <c r="M218" s="39">
        <f t="shared" si="22"/>
        <v>229400</v>
      </c>
      <c r="N218" s="39">
        <v>1</v>
      </c>
      <c r="O218" s="39"/>
      <c r="P218" s="39"/>
      <c r="Q218" s="39"/>
      <c r="R218" s="39"/>
      <c r="S218" s="39"/>
      <c r="T218" s="39"/>
      <c r="U218" s="39">
        <f t="shared" si="23"/>
        <v>0</v>
      </c>
      <c r="V218" s="39"/>
      <c r="W218" s="164">
        <f t="shared" si="27"/>
        <v>0</v>
      </c>
      <c r="X218" s="39">
        <f t="shared" si="24"/>
        <v>0</v>
      </c>
      <c r="Y218" s="39">
        <f t="shared" si="25"/>
        <v>229400</v>
      </c>
      <c r="Z218" s="39">
        <v>0</v>
      </c>
      <c r="AA218" s="39">
        <v>50</v>
      </c>
      <c r="AB218" s="39">
        <v>0</v>
      </c>
      <c r="AC218" s="170">
        <f t="shared" si="26"/>
        <v>0</v>
      </c>
    </row>
    <row r="219" spans="1:29" ht="18.75" x14ac:dyDescent="0.2">
      <c r="A219" s="164">
        <v>210</v>
      </c>
      <c r="B219" s="164" t="s">
        <v>14</v>
      </c>
      <c r="C219" s="39">
        <v>4005</v>
      </c>
      <c r="D219" s="39">
        <v>62</v>
      </c>
      <c r="E219" s="39">
        <v>35638</v>
      </c>
      <c r="F219" s="39" t="s">
        <v>1873</v>
      </c>
      <c r="G219" s="39">
        <v>1</v>
      </c>
      <c r="H219" s="39">
        <v>1</v>
      </c>
      <c r="I219" s="39">
        <v>2</v>
      </c>
      <c r="J219" s="39">
        <v>47</v>
      </c>
      <c r="K219" s="130">
        <f t="shared" si="21"/>
        <v>647</v>
      </c>
      <c r="L219" s="39">
        <v>100</v>
      </c>
      <c r="M219" s="39">
        <f t="shared" si="22"/>
        <v>64700</v>
      </c>
      <c r="N219" s="39">
        <v>1</v>
      </c>
      <c r="O219" s="39"/>
      <c r="P219" s="39"/>
      <c r="Q219" s="39"/>
      <c r="R219" s="39"/>
      <c r="S219" s="39"/>
      <c r="T219" s="39"/>
      <c r="U219" s="39">
        <f t="shared" si="23"/>
        <v>0</v>
      </c>
      <c r="V219" s="39"/>
      <c r="W219" s="164">
        <f t="shared" si="27"/>
        <v>0</v>
      </c>
      <c r="X219" s="39">
        <f t="shared" si="24"/>
        <v>0</v>
      </c>
      <c r="Y219" s="39">
        <f t="shared" si="25"/>
        <v>64700</v>
      </c>
      <c r="Z219" s="39">
        <v>0</v>
      </c>
      <c r="AA219" s="39">
        <v>50</v>
      </c>
      <c r="AB219" s="39">
        <v>0</v>
      </c>
      <c r="AC219" s="170">
        <f t="shared" si="26"/>
        <v>0</v>
      </c>
    </row>
    <row r="220" spans="1:29" ht="18.75" x14ac:dyDescent="0.2">
      <c r="A220" s="39">
        <v>211</v>
      </c>
      <c r="B220" s="164" t="s">
        <v>14</v>
      </c>
      <c r="C220" s="39">
        <v>4004</v>
      </c>
      <c r="D220" s="39">
        <v>61</v>
      </c>
      <c r="E220" s="39">
        <v>35637</v>
      </c>
      <c r="F220" s="39" t="s">
        <v>1873</v>
      </c>
      <c r="G220" s="39">
        <v>1</v>
      </c>
      <c r="H220" s="39"/>
      <c r="I220" s="39">
        <v>3</v>
      </c>
      <c r="J220" s="39">
        <v>86</v>
      </c>
      <c r="K220" s="130">
        <f t="shared" si="21"/>
        <v>386</v>
      </c>
      <c r="L220" s="39">
        <v>75</v>
      </c>
      <c r="M220" s="39">
        <f t="shared" si="22"/>
        <v>28950</v>
      </c>
      <c r="N220" s="39">
        <v>1</v>
      </c>
      <c r="O220" s="39"/>
      <c r="P220" s="39"/>
      <c r="Q220" s="39"/>
      <c r="R220" s="39"/>
      <c r="S220" s="39"/>
      <c r="T220" s="39"/>
      <c r="U220" s="39">
        <f t="shared" si="23"/>
        <v>0</v>
      </c>
      <c r="V220" s="39"/>
      <c r="W220" s="164">
        <f t="shared" si="27"/>
        <v>0</v>
      </c>
      <c r="X220" s="39">
        <f t="shared" si="24"/>
        <v>0</v>
      </c>
      <c r="Y220" s="39">
        <f t="shared" si="25"/>
        <v>28950</v>
      </c>
      <c r="Z220" s="39">
        <v>0</v>
      </c>
      <c r="AA220" s="39">
        <v>50</v>
      </c>
      <c r="AB220" s="39">
        <v>0</v>
      </c>
      <c r="AC220" s="170">
        <f t="shared" si="26"/>
        <v>0</v>
      </c>
    </row>
    <row r="221" spans="1:29" ht="18.75" x14ac:dyDescent="0.2">
      <c r="A221" s="164">
        <v>212</v>
      </c>
      <c r="B221" s="164" t="s">
        <v>14</v>
      </c>
      <c r="C221" s="39">
        <v>5158</v>
      </c>
      <c r="D221" s="39">
        <v>136</v>
      </c>
      <c r="E221" s="39">
        <v>54117</v>
      </c>
      <c r="F221" s="39" t="s">
        <v>1874</v>
      </c>
      <c r="G221" s="39">
        <v>2</v>
      </c>
      <c r="H221" s="39"/>
      <c r="I221" s="39"/>
      <c r="J221" s="39">
        <v>44</v>
      </c>
      <c r="K221" s="130">
        <f t="shared" si="21"/>
        <v>44</v>
      </c>
      <c r="L221" s="39">
        <v>430</v>
      </c>
      <c r="M221" s="39">
        <f t="shared" si="22"/>
        <v>18920</v>
      </c>
      <c r="N221" s="39">
        <v>2</v>
      </c>
      <c r="O221" s="39" t="s">
        <v>27</v>
      </c>
      <c r="P221" s="39" t="s">
        <v>16</v>
      </c>
      <c r="Q221" s="39">
        <v>2</v>
      </c>
      <c r="R221" s="39">
        <v>129</v>
      </c>
      <c r="S221" s="39"/>
      <c r="T221" s="39">
        <v>6400</v>
      </c>
      <c r="U221" s="39">
        <f t="shared" si="23"/>
        <v>825600</v>
      </c>
      <c r="V221" s="39">
        <v>21</v>
      </c>
      <c r="W221" s="164">
        <f t="shared" si="27"/>
        <v>660480</v>
      </c>
      <c r="X221" s="39">
        <f t="shared" si="24"/>
        <v>165120</v>
      </c>
      <c r="Y221" s="39">
        <f t="shared" si="25"/>
        <v>184040</v>
      </c>
      <c r="Z221" s="39">
        <v>0</v>
      </c>
      <c r="AA221" s="39">
        <v>50</v>
      </c>
      <c r="AB221" s="39">
        <v>0</v>
      </c>
      <c r="AC221" s="170">
        <f t="shared" si="26"/>
        <v>0</v>
      </c>
    </row>
    <row r="222" spans="1:29" ht="18.75" x14ac:dyDescent="0.2">
      <c r="A222" s="39">
        <v>213</v>
      </c>
      <c r="B222" s="164" t="s">
        <v>14</v>
      </c>
      <c r="C222" s="39">
        <v>4509</v>
      </c>
      <c r="D222" s="39">
        <v>313</v>
      </c>
      <c r="E222" s="39">
        <v>45039</v>
      </c>
      <c r="F222" s="39" t="s">
        <v>1874</v>
      </c>
      <c r="G222" s="39">
        <v>1</v>
      </c>
      <c r="H222" s="39">
        <v>5</v>
      </c>
      <c r="I222" s="39">
        <v>3</v>
      </c>
      <c r="J222" s="39">
        <v>2</v>
      </c>
      <c r="K222" s="130">
        <f t="shared" si="21"/>
        <v>2302</v>
      </c>
      <c r="L222" s="39">
        <v>150</v>
      </c>
      <c r="M222" s="39">
        <f t="shared" si="22"/>
        <v>345300</v>
      </c>
      <c r="N222" s="39">
        <v>1</v>
      </c>
      <c r="O222" s="39"/>
      <c r="P222" s="39"/>
      <c r="Q222" s="39"/>
      <c r="R222" s="39"/>
      <c r="S222" s="39"/>
      <c r="T222" s="39"/>
      <c r="U222" s="39">
        <f t="shared" si="23"/>
        <v>0</v>
      </c>
      <c r="V222" s="39"/>
      <c r="W222" s="164">
        <f t="shared" si="27"/>
        <v>0</v>
      </c>
      <c r="X222" s="39">
        <f t="shared" si="24"/>
        <v>0</v>
      </c>
      <c r="Y222" s="39">
        <f t="shared" si="25"/>
        <v>345300</v>
      </c>
      <c r="Z222" s="39">
        <v>0</v>
      </c>
      <c r="AA222" s="39">
        <v>50</v>
      </c>
      <c r="AB222" s="39">
        <v>0</v>
      </c>
      <c r="AC222" s="170">
        <f t="shared" si="26"/>
        <v>0</v>
      </c>
    </row>
    <row r="223" spans="1:29" ht="18.75" x14ac:dyDescent="0.2">
      <c r="A223" s="164">
        <v>214</v>
      </c>
      <c r="B223" s="164" t="s">
        <v>14</v>
      </c>
      <c r="C223" s="39">
        <v>4632</v>
      </c>
      <c r="D223" s="39">
        <v>284</v>
      </c>
      <c r="E223" s="39">
        <v>48306</v>
      </c>
      <c r="F223" s="39" t="s">
        <v>1875</v>
      </c>
      <c r="G223" s="39">
        <v>2</v>
      </c>
      <c r="H223" s="39"/>
      <c r="I223" s="39"/>
      <c r="J223" s="39">
        <v>68</v>
      </c>
      <c r="K223" s="130">
        <f t="shared" si="21"/>
        <v>68</v>
      </c>
      <c r="L223" s="39">
        <v>430</v>
      </c>
      <c r="M223" s="39">
        <f t="shared" si="22"/>
        <v>29240</v>
      </c>
      <c r="N223" s="39">
        <v>2</v>
      </c>
      <c r="O223" s="39" t="s">
        <v>27</v>
      </c>
      <c r="P223" s="39" t="s">
        <v>16</v>
      </c>
      <c r="Q223" s="39">
        <v>2</v>
      </c>
      <c r="R223" s="39">
        <v>134</v>
      </c>
      <c r="S223" s="39"/>
      <c r="T223" s="39">
        <v>6400</v>
      </c>
      <c r="U223" s="39">
        <f t="shared" si="23"/>
        <v>857600</v>
      </c>
      <c r="V223" s="39">
        <v>21</v>
      </c>
      <c r="W223" s="164">
        <f t="shared" si="27"/>
        <v>686080</v>
      </c>
      <c r="X223" s="39">
        <f t="shared" si="24"/>
        <v>171520</v>
      </c>
      <c r="Y223" s="39">
        <f t="shared" si="25"/>
        <v>200760</v>
      </c>
      <c r="Z223" s="39">
        <v>0</v>
      </c>
      <c r="AA223" s="39">
        <v>50</v>
      </c>
      <c r="AB223" s="39">
        <v>0</v>
      </c>
      <c r="AC223" s="170">
        <f t="shared" si="26"/>
        <v>0</v>
      </c>
    </row>
    <row r="224" spans="1:29" ht="18.75" x14ac:dyDescent="0.2">
      <c r="A224" s="39">
        <v>215</v>
      </c>
      <c r="B224" s="164" t="s">
        <v>14</v>
      </c>
      <c r="C224" s="39">
        <v>3942</v>
      </c>
      <c r="D224" s="39">
        <v>126</v>
      </c>
      <c r="E224" s="39">
        <v>35457</v>
      </c>
      <c r="F224" s="39" t="s">
        <v>1875</v>
      </c>
      <c r="G224" s="39">
        <v>1</v>
      </c>
      <c r="H224" s="39">
        <v>8</v>
      </c>
      <c r="I224" s="39">
        <v>2</v>
      </c>
      <c r="J224" s="39">
        <v>70</v>
      </c>
      <c r="K224" s="130">
        <f t="shared" si="21"/>
        <v>3470</v>
      </c>
      <c r="L224" s="39">
        <v>75</v>
      </c>
      <c r="M224" s="39">
        <f t="shared" si="22"/>
        <v>260250</v>
      </c>
      <c r="N224" s="39">
        <v>1</v>
      </c>
      <c r="O224" s="39"/>
      <c r="P224" s="39"/>
      <c r="Q224" s="39"/>
      <c r="R224" s="39"/>
      <c r="S224" s="39"/>
      <c r="T224" s="39"/>
      <c r="U224" s="39">
        <f t="shared" si="23"/>
        <v>0</v>
      </c>
      <c r="V224" s="39"/>
      <c r="W224" s="164">
        <f t="shared" si="27"/>
        <v>0</v>
      </c>
      <c r="X224" s="39">
        <f t="shared" si="24"/>
        <v>0</v>
      </c>
      <c r="Y224" s="39">
        <f t="shared" si="25"/>
        <v>260250</v>
      </c>
      <c r="Z224" s="39">
        <v>0</v>
      </c>
      <c r="AA224" s="39">
        <v>50</v>
      </c>
      <c r="AB224" s="39">
        <v>0</v>
      </c>
      <c r="AC224" s="170">
        <f t="shared" si="26"/>
        <v>0</v>
      </c>
    </row>
    <row r="225" spans="1:29" ht="18.75" x14ac:dyDescent="0.2">
      <c r="A225" s="164">
        <v>216</v>
      </c>
      <c r="B225" s="164" t="s">
        <v>14</v>
      </c>
      <c r="C225" s="39">
        <v>4917</v>
      </c>
      <c r="D225" s="39">
        <v>291</v>
      </c>
      <c r="E225" s="39">
        <v>51947</v>
      </c>
      <c r="F225" s="39" t="s">
        <v>1875</v>
      </c>
      <c r="G225" s="39">
        <v>1</v>
      </c>
      <c r="H225" s="39">
        <v>1</v>
      </c>
      <c r="I225" s="39"/>
      <c r="J225" s="39"/>
      <c r="K225" s="130">
        <f t="shared" si="21"/>
        <v>400</v>
      </c>
      <c r="L225" s="39">
        <v>380</v>
      </c>
      <c r="M225" s="39">
        <f t="shared" si="22"/>
        <v>152000</v>
      </c>
      <c r="N225" s="39">
        <v>1</v>
      </c>
      <c r="O225" s="39"/>
      <c r="P225" s="39"/>
      <c r="Q225" s="39"/>
      <c r="R225" s="39"/>
      <c r="S225" s="39"/>
      <c r="T225" s="39"/>
      <c r="U225" s="39">
        <f t="shared" si="23"/>
        <v>0</v>
      </c>
      <c r="V225" s="39"/>
      <c r="W225" s="164">
        <f t="shared" si="27"/>
        <v>0</v>
      </c>
      <c r="X225" s="39">
        <f t="shared" si="24"/>
        <v>0</v>
      </c>
      <c r="Y225" s="39">
        <f t="shared" si="25"/>
        <v>152000</v>
      </c>
      <c r="Z225" s="39">
        <v>0</v>
      </c>
      <c r="AA225" s="39">
        <v>50</v>
      </c>
      <c r="AB225" s="39">
        <v>0</v>
      </c>
      <c r="AC225" s="170">
        <f t="shared" si="26"/>
        <v>0</v>
      </c>
    </row>
    <row r="226" spans="1:29" ht="18.75" x14ac:dyDescent="0.2">
      <c r="A226" s="39">
        <v>217</v>
      </c>
      <c r="B226" s="164" t="s">
        <v>14</v>
      </c>
      <c r="C226" s="39">
        <v>5868</v>
      </c>
      <c r="D226" s="39">
        <v>158</v>
      </c>
      <c r="E226" s="39">
        <v>60224</v>
      </c>
      <c r="F226" s="39" t="s">
        <v>1876</v>
      </c>
      <c r="G226" s="39">
        <v>2</v>
      </c>
      <c r="H226" s="39"/>
      <c r="I226" s="39"/>
      <c r="J226" s="39">
        <v>83</v>
      </c>
      <c r="K226" s="130">
        <f t="shared" si="21"/>
        <v>83</v>
      </c>
      <c r="L226" s="39">
        <v>430</v>
      </c>
      <c r="M226" s="39">
        <f t="shared" si="22"/>
        <v>35690</v>
      </c>
      <c r="N226" s="39">
        <v>2</v>
      </c>
      <c r="O226" s="39" t="s">
        <v>27</v>
      </c>
      <c r="P226" s="39" t="s">
        <v>16</v>
      </c>
      <c r="Q226" s="39">
        <v>2</v>
      </c>
      <c r="R226" s="39">
        <v>210</v>
      </c>
      <c r="S226" s="39"/>
      <c r="T226" s="39">
        <v>6400</v>
      </c>
      <c r="U226" s="39">
        <f t="shared" si="23"/>
        <v>1344000</v>
      </c>
      <c r="V226" s="39">
        <v>21</v>
      </c>
      <c r="W226" s="164">
        <f t="shared" si="27"/>
        <v>1075200</v>
      </c>
      <c r="X226" s="39">
        <f t="shared" si="24"/>
        <v>268800</v>
      </c>
      <c r="Y226" s="39">
        <f t="shared" si="25"/>
        <v>304490</v>
      </c>
      <c r="Z226" s="39">
        <v>0</v>
      </c>
      <c r="AA226" s="39">
        <v>50</v>
      </c>
      <c r="AB226" s="39">
        <v>0</v>
      </c>
      <c r="AC226" s="170">
        <f t="shared" si="26"/>
        <v>0</v>
      </c>
    </row>
    <row r="227" spans="1:29" ht="18.75" x14ac:dyDescent="0.2">
      <c r="A227" s="164">
        <v>218</v>
      </c>
      <c r="B227" s="164" t="s">
        <v>14</v>
      </c>
      <c r="C227" s="39">
        <v>4162</v>
      </c>
      <c r="D227" s="39">
        <v>255</v>
      </c>
      <c r="E227" s="39">
        <v>39060</v>
      </c>
      <c r="F227" s="39" t="s">
        <v>1876</v>
      </c>
      <c r="G227" s="39">
        <v>1</v>
      </c>
      <c r="H227" s="39">
        <v>2</v>
      </c>
      <c r="I227" s="39">
        <v>2</v>
      </c>
      <c r="J227" s="39">
        <v>23</v>
      </c>
      <c r="K227" s="130">
        <f t="shared" si="21"/>
        <v>1023</v>
      </c>
      <c r="L227" s="39">
        <v>75</v>
      </c>
      <c r="M227" s="39">
        <f t="shared" si="22"/>
        <v>76725</v>
      </c>
      <c r="N227" s="39">
        <v>1</v>
      </c>
      <c r="O227" s="39"/>
      <c r="P227" s="39"/>
      <c r="Q227" s="39"/>
      <c r="R227" s="39"/>
      <c r="S227" s="39"/>
      <c r="T227" s="39"/>
      <c r="U227" s="39">
        <f t="shared" si="23"/>
        <v>0</v>
      </c>
      <c r="V227" s="39"/>
      <c r="W227" s="164">
        <f t="shared" si="27"/>
        <v>0</v>
      </c>
      <c r="X227" s="39">
        <f t="shared" si="24"/>
        <v>0</v>
      </c>
      <c r="Y227" s="39">
        <f t="shared" si="25"/>
        <v>76725</v>
      </c>
      <c r="Z227" s="39">
        <v>0</v>
      </c>
      <c r="AA227" s="39">
        <v>50</v>
      </c>
      <c r="AB227" s="39">
        <v>0</v>
      </c>
      <c r="AC227" s="170">
        <f t="shared" si="26"/>
        <v>0</v>
      </c>
    </row>
    <row r="228" spans="1:29" ht="18.75" x14ac:dyDescent="0.2">
      <c r="A228" s="39">
        <v>219</v>
      </c>
      <c r="B228" s="164" t="s">
        <v>14</v>
      </c>
      <c r="C228" s="39">
        <v>4252</v>
      </c>
      <c r="D228" s="39">
        <v>9</v>
      </c>
      <c r="E228" s="39">
        <v>41998</v>
      </c>
      <c r="F228" s="39" t="s">
        <v>1876</v>
      </c>
      <c r="G228" s="39">
        <v>1</v>
      </c>
      <c r="H228" s="39">
        <v>4</v>
      </c>
      <c r="I228" s="39">
        <v>2</v>
      </c>
      <c r="J228" s="39">
        <v>4</v>
      </c>
      <c r="K228" s="130">
        <f t="shared" si="21"/>
        <v>1804</v>
      </c>
      <c r="L228" s="39">
        <v>75</v>
      </c>
      <c r="M228" s="39">
        <f t="shared" si="22"/>
        <v>135300</v>
      </c>
      <c r="N228" s="39">
        <v>1</v>
      </c>
      <c r="O228" s="39"/>
      <c r="P228" s="39"/>
      <c r="Q228" s="39"/>
      <c r="R228" s="39"/>
      <c r="S228" s="39"/>
      <c r="T228" s="39"/>
      <c r="U228" s="39">
        <f t="shared" si="23"/>
        <v>0</v>
      </c>
      <c r="V228" s="39"/>
      <c r="W228" s="164">
        <f t="shared" si="27"/>
        <v>0</v>
      </c>
      <c r="X228" s="39">
        <f t="shared" si="24"/>
        <v>0</v>
      </c>
      <c r="Y228" s="39">
        <f t="shared" si="25"/>
        <v>135300</v>
      </c>
      <c r="Z228" s="39">
        <v>0</v>
      </c>
      <c r="AA228" s="39">
        <v>50</v>
      </c>
      <c r="AB228" s="39">
        <v>0</v>
      </c>
      <c r="AC228" s="170">
        <f t="shared" si="26"/>
        <v>0</v>
      </c>
    </row>
    <row r="229" spans="1:29" ht="18.75" x14ac:dyDescent="0.2">
      <c r="A229" s="164">
        <v>220</v>
      </c>
      <c r="B229" s="164" t="s">
        <v>14</v>
      </c>
      <c r="C229" s="39">
        <v>3961</v>
      </c>
      <c r="D229" s="39">
        <v>120</v>
      </c>
      <c r="E229" s="39">
        <v>35219</v>
      </c>
      <c r="F229" s="39" t="s">
        <v>1876</v>
      </c>
      <c r="G229" s="39">
        <v>1</v>
      </c>
      <c r="H229" s="39">
        <v>2</v>
      </c>
      <c r="I229" s="39">
        <v>1</v>
      </c>
      <c r="J229" s="39">
        <v>32</v>
      </c>
      <c r="K229" s="130">
        <f t="shared" si="21"/>
        <v>932</v>
      </c>
      <c r="L229" s="39">
        <v>75</v>
      </c>
      <c r="M229" s="39">
        <f t="shared" si="22"/>
        <v>69900</v>
      </c>
      <c r="N229" s="39">
        <v>1</v>
      </c>
      <c r="O229" s="39"/>
      <c r="P229" s="39"/>
      <c r="Q229" s="39"/>
      <c r="R229" s="39"/>
      <c r="S229" s="39"/>
      <c r="T229" s="39"/>
      <c r="U229" s="39">
        <f t="shared" si="23"/>
        <v>0</v>
      </c>
      <c r="V229" s="39"/>
      <c r="W229" s="164">
        <f t="shared" si="27"/>
        <v>0</v>
      </c>
      <c r="X229" s="39">
        <f t="shared" si="24"/>
        <v>0</v>
      </c>
      <c r="Y229" s="39">
        <f t="shared" si="25"/>
        <v>69900</v>
      </c>
      <c r="Z229" s="39">
        <v>0</v>
      </c>
      <c r="AA229" s="39">
        <v>50</v>
      </c>
      <c r="AB229" s="39">
        <v>0</v>
      </c>
      <c r="AC229" s="170">
        <f t="shared" si="26"/>
        <v>0</v>
      </c>
    </row>
    <row r="230" spans="1:29" ht="18.75" x14ac:dyDescent="0.2">
      <c r="A230" s="39">
        <v>221</v>
      </c>
      <c r="B230" s="164" t="s">
        <v>14</v>
      </c>
      <c r="C230" s="39">
        <v>3801</v>
      </c>
      <c r="D230" s="39">
        <v>269</v>
      </c>
      <c r="E230" s="39">
        <v>32980</v>
      </c>
      <c r="F230" s="39" t="s">
        <v>1876</v>
      </c>
      <c r="G230" s="39">
        <v>1</v>
      </c>
      <c r="H230" s="39"/>
      <c r="I230" s="39">
        <v>2</v>
      </c>
      <c r="J230" s="39">
        <v>99</v>
      </c>
      <c r="K230" s="130">
        <f t="shared" si="21"/>
        <v>299</v>
      </c>
      <c r="L230" s="39">
        <v>380</v>
      </c>
      <c r="M230" s="39">
        <f t="shared" si="22"/>
        <v>113620</v>
      </c>
      <c r="N230" s="39">
        <v>1</v>
      </c>
      <c r="O230" s="39"/>
      <c r="P230" s="39"/>
      <c r="Q230" s="39"/>
      <c r="R230" s="39"/>
      <c r="S230" s="39"/>
      <c r="T230" s="39"/>
      <c r="U230" s="39">
        <f t="shared" si="23"/>
        <v>0</v>
      </c>
      <c r="V230" s="39"/>
      <c r="W230" s="164">
        <f t="shared" si="27"/>
        <v>0</v>
      </c>
      <c r="X230" s="39">
        <f t="shared" si="24"/>
        <v>0</v>
      </c>
      <c r="Y230" s="39">
        <f t="shared" si="25"/>
        <v>113620</v>
      </c>
      <c r="Z230" s="39">
        <v>0</v>
      </c>
      <c r="AA230" s="39">
        <v>50</v>
      </c>
      <c r="AB230" s="39">
        <v>0</v>
      </c>
      <c r="AC230" s="170">
        <f t="shared" si="26"/>
        <v>0</v>
      </c>
    </row>
    <row r="231" spans="1:29" ht="18.75" x14ac:dyDescent="0.2">
      <c r="A231" s="164">
        <v>222</v>
      </c>
      <c r="B231" s="164" t="s">
        <v>14</v>
      </c>
      <c r="C231" s="39">
        <v>607</v>
      </c>
      <c r="D231" s="39">
        <v>61</v>
      </c>
      <c r="E231" s="39">
        <v>7100</v>
      </c>
      <c r="F231" s="39" t="s">
        <v>1877</v>
      </c>
      <c r="G231" s="39">
        <v>2</v>
      </c>
      <c r="H231" s="39"/>
      <c r="I231" s="39">
        <v>1</v>
      </c>
      <c r="J231" s="39">
        <v>50</v>
      </c>
      <c r="K231" s="130">
        <f t="shared" si="21"/>
        <v>150</v>
      </c>
      <c r="L231" s="39">
        <v>450</v>
      </c>
      <c r="M231" s="39">
        <f t="shared" si="22"/>
        <v>67500</v>
      </c>
      <c r="N231" s="39">
        <v>2</v>
      </c>
      <c r="O231" s="39" t="s">
        <v>27</v>
      </c>
      <c r="P231" s="39" t="s">
        <v>16</v>
      </c>
      <c r="Q231" s="39">
        <v>2</v>
      </c>
      <c r="R231" s="39">
        <v>123.5</v>
      </c>
      <c r="S231" s="39"/>
      <c r="T231" s="39">
        <v>6400</v>
      </c>
      <c r="U231" s="39">
        <f t="shared" si="23"/>
        <v>790400</v>
      </c>
      <c r="V231" s="39">
        <v>21</v>
      </c>
      <c r="W231" s="164">
        <f t="shared" si="27"/>
        <v>632320</v>
      </c>
      <c r="X231" s="39">
        <f t="shared" si="24"/>
        <v>158080</v>
      </c>
      <c r="Y231" s="39">
        <f t="shared" si="25"/>
        <v>225580</v>
      </c>
      <c r="Z231" s="39">
        <v>0</v>
      </c>
      <c r="AA231" s="173">
        <v>50</v>
      </c>
      <c r="AB231" s="39">
        <v>0</v>
      </c>
      <c r="AC231" s="170">
        <f t="shared" si="26"/>
        <v>0</v>
      </c>
    </row>
    <row r="232" spans="1:29" ht="18.75" x14ac:dyDescent="0.2">
      <c r="A232" s="39">
        <v>223</v>
      </c>
      <c r="B232" s="164" t="s">
        <v>14</v>
      </c>
      <c r="C232" s="39">
        <v>1878</v>
      </c>
      <c r="D232" s="39">
        <v>200</v>
      </c>
      <c r="E232" s="39">
        <v>14726</v>
      </c>
      <c r="F232" s="39" t="s">
        <v>1877</v>
      </c>
      <c r="G232" s="39">
        <v>1</v>
      </c>
      <c r="H232" s="39">
        <v>8</v>
      </c>
      <c r="I232" s="39">
        <v>1</v>
      </c>
      <c r="J232" s="39">
        <v>5</v>
      </c>
      <c r="K232" s="130">
        <f t="shared" si="21"/>
        <v>3305</v>
      </c>
      <c r="L232" s="39">
        <v>75</v>
      </c>
      <c r="M232" s="39">
        <f t="shared" si="22"/>
        <v>247875</v>
      </c>
      <c r="N232" s="39">
        <v>1</v>
      </c>
      <c r="O232" s="39"/>
      <c r="P232" s="39"/>
      <c r="Q232" s="39"/>
      <c r="R232" s="39"/>
      <c r="S232" s="39"/>
      <c r="T232" s="39"/>
      <c r="U232" s="39">
        <f t="shared" si="23"/>
        <v>0</v>
      </c>
      <c r="V232" s="39"/>
      <c r="W232" s="164"/>
      <c r="X232" s="39">
        <f t="shared" si="24"/>
        <v>0</v>
      </c>
      <c r="Y232" s="39">
        <f t="shared" si="25"/>
        <v>247875</v>
      </c>
      <c r="Z232" s="39">
        <v>0</v>
      </c>
      <c r="AA232" s="39">
        <v>50</v>
      </c>
      <c r="AB232" s="39">
        <v>0</v>
      </c>
      <c r="AC232" s="170">
        <f t="shared" si="26"/>
        <v>0</v>
      </c>
    </row>
    <row r="233" spans="1:29" ht="18.75" x14ac:dyDescent="0.2">
      <c r="A233" s="164">
        <v>224</v>
      </c>
      <c r="B233" s="164" t="s">
        <v>14</v>
      </c>
      <c r="C233" s="39">
        <v>593</v>
      </c>
      <c r="D233" s="39">
        <v>35</v>
      </c>
      <c r="E233" s="39">
        <v>7085</v>
      </c>
      <c r="F233" s="39" t="s">
        <v>1878</v>
      </c>
      <c r="G233" s="39">
        <v>2</v>
      </c>
      <c r="H233" s="39"/>
      <c r="I233" s="39">
        <v>1</v>
      </c>
      <c r="J233" s="39">
        <v>36</v>
      </c>
      <c r="K233" s="130">
        <f t="shared" si="21"/>
        <v>136</v>
      </c>
      <c r="L233" s="39">
        <v>450</v>
      </c>
      <c r="M233" s="39">
        <f t="shared" si="22"/>
        <v>61200</v>
      </c>
      <c r="N233" s="39">
        <v>2</v>
      </c>
      <c r="O233" s="39" t="s">
        <v>27</v>
      </c>
      <c r="P233" s="39" t="s">
        <v>55</v>
      </c>
      <c r="Q233" s="39">
        <v>2</v>
      </c>
      <c r="R233" s="39">
        <v>84</v>
      </c>
      <c r="S233" s="39"/>
      <c r="T233" s="39">
        <v>6400</v>
      </c>
      <c r="U233" s="39">
        <f t="shared" si="23"/>
        <v>537600</v>
      </c>
      <c r="V233" s="39">
        <v>6</v>
      </c>
      <c r="W233" s="164">
        <f>U233*6%</f>
        <v>32256</v>
      </c>
      <c r="X233" s="39">
        <f t="shared" si="24"/>
        <v>505344</v>
      </c>
      <c r="Y233" s="39">
        <f t="shared" si="25"/>
        <v>566544</v>
      </c>
      <c r="Z233" s="39">
        <v>0</v>
      </c>
      <c r="AA233" s="39">
        <v>50</v>
      </c>
      <c r="AB233" s="39">
        <v>0</v>
      </c>
      <c r="AC233" s="170">
        <f t="shared" si="26"/>
        <v>0</v>
      </c>
    </row>
    <row r="234" spans="1:29" ht="18.75" x14ac:dyDescent="0.2">
      <c r="A234" s="39">
        <v>225</v>
      </c>
      <c r="B234" s="164" t="s">
        <v>14</v>
      </c>
      <c r="C234" s="39">
        <v>5870</v>
      </c>
      <c r="D234" s="39">
        <v>160</v>
      </c>
      <c r="E234" s="39">
        <v>60226</v>
      </c>
      <c r="F234" s="39" t="s">
        <v>1879</v>
      </c>
      <c r="G234" s="39">
        <v>2</v>
      </c>
      <c r="H234" s="39"/>
      <c r="I234" s="39"/>
      <c r="J234" s="39">
        <v>88</v>
      </c>
      <c r="K234" s="130">
        <f t="shared" si="21"/>
        <v>88</v>
      </c>
      <c r="L234" s="39">
        <v>430</v>
      </c>
      <c r="M234" s="39">
        <f t="shared" si="22"/>
        <v>37840</v>
      </c>
      <c r="N234" s="39">
        <v>2</v>
      </c>
      <c r="O234" s="39" t="s">
        <v>27</v>
      </c>
      <c r="P234" s="39" t="s">
        <v>16</v>
      </c>
      <c r="Q234" s="39">
        <v>2</v>
      </c>
      <c r="R234" s="39">
        <v>168</v>
      </c>
      <c r="S234" s="39"/>
      <c r="T234" s="39">
        <v>6400</v>
      </c>
      <c r="U234" s="39">
        <f t="shared" si="23"/>
        <v>1075200</v>
      </c>
      <c r="V234" s="39">
        <v>21</v>
      </c>
      <c r="W234" s="164">
        <f t="shared" si="27"/>
        <v>860160</v>
      </c>
      <c r="X234" s="39">
        <f t="shared" si="24"/>
        <v>215040</v>
      </c>
      <c r="Y234" s="39">
        <f t="shared" si="25"/>
        <v>252880</v>
      </c>
      <c r="Z234" s="39">
        <v>0</v>
      </c>
      <c r="AA234" s="39">
        <v>50</v>
      </c>
      <c r="AB234" s="39">
        <v>0</v>
      </c>
      <c r="AC234" s="170">
        <f t="shared" si="26"/>
        <v>0</v>
      </c>
    </row>
    <row r="235" spans="1:29" ht="18.75" x14ac:dyDescent="0.2">
      <c r="A235" s="164">
        <v>226</v>
      </c>
      <c r="B235" s="164" t="s">
        <v>14</v>
      </c>
      <c r="C235" s="39">
        <v>611</v>
      </c>
      <c r="D235" s="39">
        <v>65</v>
      </c>
      <c r="E235" s="39">
        <v>7104</v>
      </c>
      <c r="F235" s="39" t="s">
        <v>1879</v>
      </c>
      <c r="G235" s="39">
        <v>2</v>
      </c>
      <c r="H235" s="39"/>
      <c r="I235" s="39">
        <v>1</v>
      </c>
      <c r="J235" s="39">
        <v>1</v>
      </c>
      <c r="K235" s="130">
        <f t="shared" si="21"/>
        <v>101</v>
      </c>
      <c r="L235" s="39">
        <v>430</v>
      </c>
      <c r="M235" s="39">
        <f t="shared" si="22"/>
        <v>43430</v>
      </c>
      <c r="N235" s="39">
        <v>2</v>
      </c>
      <c r="O235" s="39" t="s">
        <v>27</v>
      </c>
      <c r="P235" s="39" t="s">
        <v>16</v>
      </c>
      <c r="Q235" s="39">
        <v>2</v>
      </c>
      <c r="R235" s="39">
        <v>192</v>
      </c>
      <c r="S235" s="39"/>
      <c r="T235" s="39">
        <v>6400</v>
      </c>
      <c r="U235" s="39">
        <f t="shared" si="23"/>
        <v>1228800</v>
      </c>
      <c r="V235" s="39">
        <v>21</v>
      </c>
      <c r="W235" s="164">
        <f t="shared" si="27"/>
        <v>983040</v>
      </c>
      <c r="X235" s="39">
        <f t="shared" si="24"/>
        <v>245760</v>
      </c>
      <c r="Y235" s="39">
        <f t="shared" si="25"/>
        <v>289190</v>
      </c>
      <c r="Z235" s="39">
        <v>0</v>
      </c>
      <c r="AA235" s="39">
        <v>50</v>
      </c>
      <c r="AB235" s="39">
        <v>0</v>
      </c>
      <c r="AC235" s="170">
        <f t="shared" si="26"/>
        <v>0</v>
      </c>
    </row>
    <row r="236" spans="1:29" ht="18.75" x14ac:dyDescent="0.2">
      <c r="A236" s="39">
        <v>227</v>
      </c>
      <c r="B236" s="164" t="s">
        <v>14</v>
      </c>
      <c r="C236" s="39">
        <v>855</v>
      </c>
      <c r="D236" s="39">
        <v>33</v>
      </c>
      <c r="E236" s="39">
        <v>7340</v>
      </c>
      <c r="F236" s="39" t="s">
        <v>1879</v>
      </c>
      <c r="G236" s="39">
        <v>1</v>
      </c>
      <c r="H236" s="39"/>
      <c r="I236" s="39"/>
      <c r="J236" s="39">
        <v>96</v>
      </c>
      <c r="K236" s="130">
        <f t="shared" si="21"/>
        <v>96</v>
      </c>
      <c r="L236" s="39">
        <v>430</v>
      </c>
      <c r="M236" s="39">
        <f t="shared" si="22"/>
        <v>41280</v>
      </c>
      <c r="N236" s="39">
        <v>1</v>
      </c>
      <c r="O236" s="39"/>
      <c r="P236" s="39"/>
      <c r="Q236" s="39"/>
      <c r="R236" s="39"/>
      <c r="S236" s="39"/>
      <c r="T236" s="39"/>
      <c r="U236" s="39">
        <f t="shared" si="23"/>
        <v>0</v>
      </c>
      <c r="V236" s="39"/>
      <c r="W236" s="164">
        <f t="shared" si="27"/>
        <v>0</v>
      </c>
      <c r="X236" s="39">
        <f t="shared" si="24"/>
        <v>0</v>
      </c>
      <c r="Y236" s="39">
        <f t="shared" si="25"/>
        <v>41280</v>
      </c>
      <c r="Z236" s="39">
        <v>0</v>
      </c>
      <c r="AA236" s="39">
        <v>50</v>
      </c>
      <c r="AB236" s="39">
        <v>0</v>
      </c>
      <c r="AC236" s="170">
        <f t="shared" si="26"/>
        <v>0</v>
      </c>
    </row>
    <row r="237" spans="1:29" ht="18.75" x14ac:dyDescent="0.2">
      <c r="A237" s="164">
        <v>228</v>
      </c>
      <c r="B237" s="164" t="s">
        <v>14</v>
      </c>
      <c r="C237" s="39">
        <v>4160</v>
      </c>
      <c r="D237" s="39">
        <v>253</v>
      </c>
      <c r="E237" s="39">
        <v>39058</v>
      </c>
      <c r="F237" s="39" t="s">
        <v>1879</v>
      </c>
      <c r="G237" s="39">
        <v>1</v>
      </c>
      <c r="H237" s="39">
        <v>5</v>
      </c>
      <c r="I237" s="39"/>
      <c r="J237" s="39">
        <v>77</v>
      </c>
      <c r="K237" s="130">
        <f t="shared" si="21"/>
        <v>2077</v>
      </c>
      <c r="L237" s="39">
        <v>75</v>
      </c>
      <c r="M237" s="39">
        <f t="shared" si="22"/>
        <v>155775</v>
      </c>
      <c r="N237" s="39">
        <v>1</v>
      </c>
      <c r="O237" s="39"/>
      <c r="P237" s="39"/>
      <c r="Q237" s="39"/>
      <c r="R237" s="39"/>
      <c r="S237" s="39"/>
      <c r="T237" s="39"/>
      <c r="U237" s="39">
        <f t="shared" si="23"/>
        <v>0</v>
      </c>
      <c r="V237" s="39"/>
      <c r="W237" s="164">
        <f t="shared" si="27"/>
        <v>0</v>
      </c>
      <c r="X237" s="39">
        <f t="shared" si="24"/>
        <v>0</v>
      </c>
      <c r="Y237" s="39">
        <f t="shared" si="25"/>
        <v>155775</v>
      </c>
      <c r="Z237" s="39">
        <v>0</v>
      </c>
      <c r="AA237" s="39">
        <v>50</v>
      </c>
      <c r="AB237" s="39">
        <v>0</v>
      </c>
      <c r="AC237" s="170">
        <f t="shared" si="26"/>
        <v>0</v>
      </c>
    </row>
    <row r="238" spans="1:29" ht="18.75" x14ac:dyDescent="0.2">
      <c r="A238" s="39">
        <v>229</v>
      </c>
      <c r="B238" s="164" t="s">
        <v>14</v>
      </c>
      <c r="C238" s="39">
        <v>4159</v>
      </c>
      <c r="D238" s="39">
        <v>252</v>
      </c>
      <c r="E238" s="39">
        <v>39057</v>
      </c>
      <c r="F238" s="39" t="s">
        <v>1879</v>
      </c>
      <c r="G238" s="39">
        <v>1</v>
      </c>
      <c r="H238" s="39">
        <v>4</v>
      </c>
      <c r="I238" s="39">
        <v>3</v>
      </c>
      <c r="J238" s="39">
        <v>86</v>
      </c>
      <c r="K238" s="130">
        <f t="shared" si="21"/>
        <v>1986</v>
      </c>
      <c r="L238" s="39">
        <v>75</v>
      </c>
      <c r="M238" s="39">
        <f t="shared" si="22"/>
        <v>148950</v>
      </c>
      <c r="N238" s="39">
        <v>1</v>
      </c>
      <c r="O238" s="39"/>
      <c r="P238" s="39"/>
      <c r="Q238" s="39"/>
      <c r="R238" s="39"/>
      <c r="S238" s="39"/>
      <c r="T238" s="39"/>
      <c r="U238" s="39">
        <f t="shared" si="23"/>
        <v>0</v>
      </c>
      <c r="V238" s="39"/>
      <c r="W238" s="164">
        <f t="shared" si="27"/>
        <v>0</v>
      </c>
      <c r="X238" s="39">
        <f t="shared" si="24"/>
        <v>0</v>
      </c>
      <c r="Y238" s="39">
        <f t="shared" si="25"/>
        <v>148950</v>
      </c>
      <c r="Z238" s="39">
        <v>0</v>
      </c>
      <c r="AA238" s="39">
        <v>50</v>
      </c>
      <c r="AB238" s="39">
        <v>0</v>
      </c>
      <c r="AC238" s="170">
        <f t="shared" si="26"/>
        <v>0</v>
      </c>
    </row>
    <row r="239" spans="1:29" ht="18.75" x14ac:dyDescent="0.2">
      <c r="A239" s="164">
        <v>230</v>
      </c>
      <c r="B239" s="164" t="s">
        <v>14</v>
      </c>
      <c r="C239" s="39">
        <v>5152</v>
      </c>
      <c r="D239" s="39">
        <v>110</v>
      </c>
      <c r="E239" s="39">
        <v>53950</v>
      </c>
      <c r="F239" s="39" t="s">
        <v>1879</v>
      </c>
      <c r="G239" s="39">
        <v>1</v>
      </c>
      <c r="H239" s="39">
        <v>5</v>
      </c>
      <c r="I239" s="39">
        <v>1</v>
      </c>
      <c r="J239" s="39"/>
      <c r="K239" s="130">
        <f t="shared" si="21"/>
        <v>2100</v>
      </c>
      <c r="L239" s="39">
        <v>75</v>
      </c>
      <c r="M239" s="39">
        <f t="shared" si="22"/>
        <v>157500</v>
      </c>
      <c r="N239" s="39">
        <v>1</v>
      </c>
      <c r="O239" s="39"/>
      <c r="P239" s="39"/>
      <c r="Q239" s="39"/>
      <c r="R239" s="39"/>
      <c r="S239" s="39"/>
      <c r="T239" s="39"/>
      <c r="U239" s="39">
        <f t="shared" si="23"/>
        <v>0</v>
      </c>
      <c r="V239" s="39"/>
      <c r="W239" s="164">
        <f t="shared" si="27"/>
        <v>0</v>
      </c>
      <c r="X239" s="39">
        <f t="shared" si="24"/>
        <v>0</v>
      </c>
      <c r="Y239" s="39">
        <f t="shared" si="25"/>
        <v>157500</v>
      </c>
      <c r="Z239" s="39">
        <v>0</v>
      </c>
      <c r="AA239" s="39">
        <v>50</v>
      </c>
      <c r="AB239" s="39">
        <v>0</v>
      </c>
      <c r="AC239" s="170">
        <f t="shared" si="26"/>
        <v>0</v>
      </c>
    </row>
    <row r="240" spans="1:29" ht="18.75" x14ac:dyDescent="0.2">
      <c r="A240" s="39">
        <v>231</v>
      </c>
      <c r="B240" s="164" t="s">
        <v>14</v>
      </c>
      <c r="C240" s="39">
        <v>4247</v>
      </c>
      <c r="D240" s="39">
        <v>159</v>
      </c>
      <c r="E240" s="39">
        <v>41993</v>
      </c>
      <c r="F240" s="39" t="s">
        <v>1879</v>
      </c>
      <c r="G240" s="39">
        <v>1</v>
      </c>
      <c r="H240" s="39">
        <v>3</v>
      </c>
      <c r="I240" s="39"/>
      <c r="J240" s="39">
        <v>43</v>
      </c>
      <c r="K240" s="130">
        <f t="shared" si="21"/>
        <v>1243</v>
      </c>
      <c r="L240" s="39">
        <v>75</v>
      </c>
      <c r="M240" s="39">
        <f t="shared" si="22"/>
        <v>93225</v>
      </c>
      <c r="N240" s="39">
        <v>1</v>
      </c>
      <c r="O240" s="39"/>
      <c r="P240" s="39"/>
      <c r="Q240" s="39"/>
      <c r="R240" s="39"/>
      <c r="S240" s="39"/>
      <c r="T240" s="39"/>
      <c r="U240" s="39">
        <f t="shared" si="23"/>
        <v>0</v>
      </c>
      <c r="V240" s="39"/>
      <c r="W240" s="164">
        <f t="shared" si="27"/>
        <v>0</v>
      </c>
      <c r="X240" s="39">
        <f t="shared" si="24"/>
        <v>0</v>
      </c>
      <c r="Y240" s="39">
        <f t="shared" si="25"/>
        <v>93225</v>
      </c>
      <c r="Z240" s="39">
        <v>0</v>
      </c>
      <c r="AA240" s="39">
        <v>50</v>
      </c>
      <c r="AB240" s="39">
        <v>0</v>
      </c>
      <c r="AC240" s="170">
        <f t="shared" si="26"/>
        <v>0</v>
      </c>
    </row>
    <row r="241" spans="1:29" ht="18.75" x14ac:dyDescent="0.2">
      <c r="A241" s="164">
        <v>232</v>
      </c>
      <c r="B241" s="164" t="s">
        <v>14</v>
      </c>
      <c r="C241" s="39">
        <v>616</v>
      </c>
      <c r="D241" s="39">
        <v>72</v>
      </c>
      <c r="E241" s="39">
        <v>7109</v>
      </c>
      <c r="F241" s="39" t="s">
        <v>1880</v>
      </c>
      <c r="G241" s="39">
        <v>2</v>
      </c>
      <c r="H241" s="39"/>
      <c r="I241" s="39">
        <v>1</v>
      </c>
      <c r="J241" s="39">
        <v>34</v>
      </c>
      <c r="K241" s="130">
        <f t="shared" si="21"/>
        <v>134</v>
      </c>
      <c r="L241" s="39">
        <v>430</v>
      </c>
      <c r="M241" s="39">
        <f t="shared" si="22"/>
        <v>57620</v>
      </c>
      <c r="N241" s="39">
        <v>2</v>
      </c>
      <c r="O241" s="39" t="s">
        <v>27</v>
      </c>
      <c r="P241" s="39" t="s">
        <v>16</v>
      </c>
      <c r="Q241" s="39">
        <v>2</v>
      </c>
      <c r="R241" s="39">
        <v>175.5</v>
      </c>
      <c r="S241" s="39"/>
      <c r="T241" s="39">
        <v>6400</v>
      </c>
      <c r="U241" s="39">
        <f t="shared" si="23"/>
        <v>1123200</v>
      </c>
      <c r="V241" s="39">
        <v>21</v>
      </c>
      <c r="W241" s="164">
        <f t="shared" si="27"/>
        <v>898560</v>
      </c>
      <c r="X241" s="39">
        <f t="shared" si="24"/>
        <v>224640</v>
      </c>
      <c r="Y241" s="39">
        <f t="shared" si="25"/>
        <v>282260</v>
      </c>
      <c r="Z241" s="39">
        <v>0</v>
      </c>
      <c r="AA241" s="39">
        <v>50</v>
      </c>
      <c r="AB241" s="39">
        <v>0</v>
      </c>
      <c r="AC241" s="170">
        <f t="shared" si="26"/>
        <v>0</v>
      </c>
    </row>
    <row r="242" spans="1:29" ht="18.75" x14ac:dyDescent="0.2">
      <c r="A242" s="39">
        <v>233</v>
      </c>
      <c r="B242" s="164" t="s">
        <v>14</v>
      </c>
      <c r="C242" s="39">
        <v>2686</v>
      </c>
      <c r="D242" s="39">
        <v>110</v>
      </c>
      <c r="E242" s="39">
        <v>16738</v>
      </c>
      <c r="F242" s="39" t="s">
        <v>1880</v>
      </c>
      <c r="G242" s="39">
        <v>1</v>
      </c>
      <c r="H242" s="39">
        <v>7</v>
      </c>
      <c r="I242" s="39">
        <v>1</v>
      </c>
      <c r="J242" s="39">
        <v>57</v>
      </c>
      <c r="K242" s="130">
        <f t="shared" si="21"/>
        <v>2957</v>
      </c>
      <c r="L242" s="39">
        <v>75</v>
      </c>
      <c r="M242" s="39">
        <f t="shared" si="22"/>
        <v>221775</v>
      </c>
      <c r="N242" s="39">
        <v>1</v>
      </c>
      <c r="O242" s="39"/>
      <c r="P242" s="39"/>
      <c r="Q242" s="39"/>
      <c r="R242" s="39"/>
      <c r="S242" s="39"/>
      <c r="T242" s="39"/>
      <c r="U242" s="39">
        <f t="shared" si="23"/>
        <v>0</v>
      </c>
      <c r="V242" s="39"/>
      <c r="W242" s="164">
        <f t="shared" si="27"/>
        <v>0</v>
      </c>
      <c r="X242" s="39">
        <f t="shared" si="24"/>
        <v>0</v>
      </c>
      <c r="Y242" s="39">
        <f t="shared" si="25"/>
        <v>221775</v>
      </c>
      <c r="Z242" s="39">
        <v>0</v>
      </c>
      <c r="AA242" s="39">
        <v>50</v>
      </c>
      <c r="AB242" s="39">
        <v>0</v>
      </c>
      <c r="AC242" s="170">
        <f t="shared" si="26"/>
        <v>0</v>
      </c>
    </row>
    <row r="243" spans="1:29" ht="18.75" x14ac:dyDescent="0.2">
      <c r="A243" s="164">
        <v>234</v>
      </c>
      <c r="B243" s="164" t="s">
        <v>14</v>
      </c>
      <c r="C243" s="39">
        <v>4770</v>
      </c>
      <c r="D243" s="39">
        <v>220</v>
      </c>
      <c r="E243" s="39">
        <v>49989</v>
      </c>
      <c r="F243" s="39" t="s">
        <v>1880</v>
      </c>
      <c r="G243" s="39">
        <v>1</v>
      </c>
      <c r="H243" s="39">
        <v>7</v>
      </c>
      <c r="I243" s="39">
        <v>3</v>
      </c>
      <c r="J243" s="39">
        <v>20</v>
      </c>
      <c r="K243" s="130">
        <f t="shared" si="21"/>
        <v>3120</v>
      </c>
      <c r="L243" s="39">
        <v>75</v>
      </c>
      <c r="M243" s="39">
        <f t="shared" si="22"/>
        <v>234000</v>
      </c>
      <c r="N243" s="39">
        <v>1</v>
      </c>
      <c r="O243" s="39"/>
      <c r="P243" s="39"/>
      <c r="Q243" s="39"/>
      <c r="R243" s="39"/>
      <c r="S243" s="39"/>
      <c r="T243" s="39"/>
      <c r="U243" s="39">
        <f t="shared" si="23"/>
        <v>0</v>
      </c>
      <c r="V243" s="39"/>
      <c r="W243" s="164">
        <f t="shared" si="27"/>
        <v>0</v>
      </c>
      <c r="X243" s="39">
        <f t="shared" si="24"/>
        <v>0</v>
      </c>
      <c r="Y243" s="39">
        <f t="shared" si="25"/>
        <v>234000</v>
      </c>
      <c r="Z243" s="39">
        <v>0</v>
      </c>
      <c r="AA243" s="39">
        <v>50</v>
      </c>
      <c r="AB243" s="39">
        <v>0</v>
      </c>
      <c r="AC243" s="170">
        <f t="shared" si="26"/>
        <v>0</v>
      </c>
    </row>
    <row r="244" spans="1:29" ht="18.75" x14ac:dyDescent="0.2">
      <c r="A244" s="39">
        <v>235</v>
      </c>
      <c r="B244" s="164" t="s">
        <v>14</v>
      </c>
      <c r="C244" s="39">
        <v>3951</v>
      </c>
      <c r="D244" s="39">
        <v>125</v>
      </c>
      <c r="E244" s="39">
        <v>35456</v>
      </c>
      <c r="F244" s="39" t="s">
        <v>1880</v>
      </c>
      <c r="G244" s="39">
        <v>1</v>
      </c>
      <c r="H244" s="39">
        <v>12</v>
      </c>
      <c r="I244" s="39">
        <v>1</v>
      </c>
      <c r="J244" s="39">
        <v>94</v>
      </c>
      <c r="K244" s="130">
        <f t="shared" si="21"/>
        <v>4994</v>
      </c>
      <c r="L244" s="39">
        <v>75</v>
      </c>
      <c r="M244" s="39">
        <f t="shared" si="22"/>
        <v>374550</v>
      </c>
      <c r="N244" s="39">
        <v>1</v>
      </c>
      <c r="O244" s="39"/>
      <c r="P244" s="39"/>
      <c r="Q244" s="39"/>
      <c r="R244" s="39"/>
      <c r="S244" s="39"/>
      <c r="T244" s="39"/>
      <c r="U244" s="39">
        <f t="shared" si="23"/>
        <v>0</v>
      </c>
      <c r="V244" s="39"/>
      <c r="W244" s="164">
        <f t="shared" si="27"/>
        <v>0</v>
      </c>
      <c r="X244" s="39">
        <f t="shared" si="24"/>
        <v>0</v>
      </c>
      <c r="Y244" s="39">
        <f t="shared" si="25"/>
        <v>374550</v>
      </c>
      <c r="Z244" s="39">
        <v>0</v>
      </c>
      <c r="AA244" s="39">
        <v>50</v>
      </c>
      <c r="AB244" s="39">
        <v>0</v>
      </c>
      <c r="AC244" s="170">
        <f t="shared" si="26"/>
        <v>0</v>
      </c>
    </row>
    <row r="245" spans="1:29" ht="18.75" x14ac:dyDescent="0.2">
      <c r="A245" s="164">
        <v>236</v>
      </c>
      <c r="B245" s="164" t="s">
        <v>14</v>
      </c>
      <c r="C245" s="39">
        <v>4633</v>
      </c>
      <c r="D245" s="39">
        <v>285</v>
      </c>
      <c r="E245" s="39">
        <v>48307</v>
      </c>
      <c r="F245" s="39" t="s">
        <v>1881</v>
      </c>
      <c r="G245" s="39">
        <v>2</v>
      </c>
      <c r="H245" s="39"/>
      <c r="I245" s="39"/>
      <c r="J245" s="39">
        <v>65</v>
      </c>
      <c r="K245" s="130">
        <f t="shared" si="21"/>
        <v>65</v>
      </c>
      <c r="L245" s="39">
        <v>430</v>
      </c>
      <c r="M245" s="39">
        <f t="shared" si="22"/>
        <v>27950</v>
      </c>
      <c r="N245" s="39">
        <v>2</v>
      </c>
      <c r="O245" s="39" t="s">
        <v>27</v>
      </c>
      <c r="P245" s="39" t="s">
        <v>16</v>
      </c>
      <c r="Q245" s="39">
        <v>2</v>
      </c>
      <c r="R245" s="39">
        <v>156</v>
      </c>
      <c r="S245" s="39"/>
      <c r="T245" s="39">
        <v>6400</v>
      </c>
      <c r="U245" s="39">
        <f t="shared" si="23"/>
        <v>998400</v>
      </c>
      <c r="V245" s="39">
        <v>21</v>
      </c>
      <c r="W245" s="164">
        <f t="shared" si="27"/>
        <v>798720</v>
      </c>
      <c r="X245" s="39">
        <f t="shared" si="24"/>
        <v>199680</v>
      </c>
      <c r="Y245" s="39">
        <f t="shared" si="25"/>
        <v>227630</v>
      </c>
      <c r="Z245" s="39">
        <v>0</v>
      </c>
      <c r="AA245" s="39">
        <v>50</v>
      </c>
      <c r="AB245" s="39">
        <v>0</v>
      </c>
      <c r="AC245" s="170">
        <f t="shared" si="26"/>
        <v>0</v>
      </c>
    </row>
    <row r="246" spans="1:29" ht="18.75" x14ac:dyDescent="0.2">
      <c r="A246" s="39">
        <v>237</v>
      </c>
      <c r="B246" s="164" t="s">
        <v>14</v>
      </c>
      <c r="C246" s="39">
        <v>3953</v>
      </c>
      <c r="D246" s="39">
        <v>127</v>
      </c>
      <c r="E246" s="39">
        <v>35458</v>
      </c>
      <c r="F246" s="39" t="s">
        <v>1881</v>
      </c>
      <c r="G246" s="39">
        <v>1</v>
      </c>
      <c r="H246" s="39">
        <v>8</v>
      </c>
      <c r="I246" s="39">
        <v>1</v>
      </c>
      <c r="J246" s="39">
        <v>7</v>
      </c>
      <c r="K246" s="130">
        <f t="shared" si="21"/>
        <v>3307</v>
      </c>
      <c r="L246" s="39">
        <v>75</v>
      </c>
      <c r="M246" s="39">
        <f t="shared" si="22"/>
        <v>248025</v>
      </c>
      <c r="N246" s="39">
        <v>1</v>
      </c>
      <c r="O246" s="39"/>
      <c r="P246" s="39"/>
      <c r="Q246" s="39"/>
      <c r="R246" s="39"/>
      <c r="S246" s="39"/>
      <c r="T246" s="39"/>
      <c r="U246" s="39">
        <f t="shared" si="23"/>
        <v>0</v>
      </c>
      <c r="V246" s="39"/>
      <c r="W246" s="164">
        <f t="shared" si="27"/>
        <v>0</v>
      </c>
      <c r="X246" s="39">
        <f t="shared" si="24"/>
        <v>0</v>
      </c>
      <c r="Y246" s="39">
        <f t="shared" si="25"/>
        <v>248025</v>
      </c>
      <c r="Z246" s="39">
        <v>0</v>
      </c>
      <c r="AA246" s="39">
        <v>50</v>
      </c>
      <c r="AB246" s="39">
        <v>0</v>
      </c>
      <c r="AC246" s="170">
        <f t="shared" si="26"/>
        <v>0</v>
      </c>
    </row>
    <row r="247" spans="1:29" ht="18.75" x14ac:dyDescent="0.2">
      <c r="A247" s="164">
        <v>238</v>
      </c>
      <c r="B247" s="164" t="s">
        <v>14</v>
      </c>
      <c r="C247" s="39">
        <v>5816</v>
      </c>
      <c r="D247" s="39">
        <v>351</v>
      </c>
      <c r="E247" s="39">
        <v>55574</v>
      </c>
      <c r="F247" s="39" t="s">
        <v>1881</v>
      </c>
      <c r="G247" s="39">
        <v>1</v>
      </c>
      <c r="H247" s="39"/>
      <c r="I247" s="39">
        <v>1</v>
      </c>
      <c r="J247" s="39">
        <v>62</v>
      </c>
      <c r="K247" s="130">
        <f t="shared" si="21"/>
        <v>162</v>
      </c>
      <c r="L247" s="39">
        <v>75</v>
      </c>
      <c r="M247" s="39">
        <f t="shared" si="22"/>
        <v>12150</v>
      </c>
      <c r="N247" s="39">
        <v>1</v>
      </c>
      <c r="O247" s="39"/>
      <c r="P247" s="39"/>
      <c r="Q247" s="39"/>
      <c r="R247" s="39"/>
      <c r="S247" s="39"/>
      <c r="T247" s="39"/>
      <c r="U247" s="39">
        <f t="shared" si="23"/>
        <v>0</v>
      </c>
      <c r="V247" s="39"/>
      <c r="W247" s="164">
        <f t="shared" si="27"/>
        <v>0</v>
      </c>
      <c r="X247" s="39">
        <f t="shared" si="24"/>
        <v>0</v>
      </c>
      <c r="Y247" s="39">
        <f t="shared" si="25"/>
        <v>12150</v>
      </c>
      <c r="Z247" s="39">
        <v>0</v>
      </c>
      <c r="AA247" s="39">
        <v>50</v>
      </c>
      <c r="AB247" s="39">
        <v>0</v>
      </c>
      <c r="AC247" s="170">
        <f t="shared" si="26"/>
        <v>0</v>
      </c>
    </row>
    <row r="248" spans="1:29" ht="18.75" x14ac:dyDescent="0.2">
      <c r="A248" s="39">
        <v>239</v>
      </c>
      <c r="B248" s="164" t="s">
        <v>14</v>
      </c>
      <c r="C248" s="39">
        <v>5907</v>
      </c>
      <c r="D248" s="39">
        <v>104</v>
      </c>
      <c r="E248" s="39">
        <v>60712</v>
      </c>
      <c r="F248" s="39" t="s">
        <v>1881</v>
      </c>
      <c r="G248" s="39">
        <v>1</v>
      </c>
      <c r="H248" s="39"/>
      <c r="I248" s="39">
        <v>1</v>
      </c>
      <c r="J248" s="39"/>
      <c r="K248" s="130">
        <f t="shared" si="21"/>
        <v>100</v>
      </c>
      <c r="L248" s="39">
        <v>430</v>
      </c>
      <c r="M248" s="39">
        <f t="shared" si="22"/>
        <v>43000</v>
      </c>
      <c r="N248" s="39">
        <v>1</v>
      </c>
      <c r="O248" s="39"/>
      <c r="P248" s="39"/>
      <c r="Q248" s="39"/>
      <c r="R248" s="39"/>
      <c r="S248" s="39"/>
      <c r="T248" s="39"/>
      <c r="U248" s="39">
        <f t="shared" si="23"/>
        <v>0</v>
      </c>
      <c r="V248" s="39"/>
      <c r="W248" s="164">
        <f t="shared" si="27"/>
        <v>0</v>
      </c>
      <c r="X248" s="39">
        <f t="shared" si="24"/>
        <v>0</v>
      </c>
      <c r="Y248" s="39">
        <f t="shared" si="25"/>
        <v>43000</v>
      </c>
      <c r="Z248" s="39">
        <v>0</v>
      </c>
      <c r="AA248" s="39">
        <v>50</v>
      </c>
      <c r="AB248" s="39">
        <v>0</v>
      </c>
      <c r="AC248" s="170">
        <f t="shared" si="26"/>
        <v>0</v>
      </c>
    </row>
    <row r="249" spans="1:29" ht="18.75" x14ac:dyDescent="0.2">
      <c r="A249" s="164">
        <v>240</v>
      </c>
      <c r="B249" s="164" t="s">
        <v>14</v>
      </c>
      <c r="C249" s="39">
        <v>2814</v>
      </c>
      <c r="D249" s="39">
        <v>227</v>
      </c>
      <c r="E249" s="39">
        <v>16875</v>
      </c>
      <c r="F249" s="39" t="s">
        <v>1881</v>
      </c>
      <c r="G249" s="39">
        <v>1</v>
      </c>
      <c r="H249" s="39">
        <v>2</v>
      </c>
      <c r="I249" s="39"/>
      <c r="J249" s="39">
        <v>49</v>
      </c>
      <c r="K249" s="130">
        <f t="shared" si="21"/>
        <v>849</v>
      </c>
      <c r="L249" s="39">
        <v>75</v>
      </c>
      <c r="M249" s="39">
        <f t="shared" si="22"/>
        <v>63675</v>
      </c>
      <c r="N249" s="39">
        <v>1</v>
      </c>
      <c r="O249" s="39"/>
      <c r="P249" s="39"/>
      <c r="Q249" s="39"/>
      <c r="R249" s="39"/>
      <c r="S249" s="39"/>
      <c r="T249" s="39"/>
      <c r="U249" s="39">
        <f t="shared" si="23"/>
        <v>0</v>
      </c>
      <c r="V249" s="39"/>
      <c r="W249" s="164">
        <f t="shared" si="27"/>
        <v>0</v>
      </c>
      <c r="X249" s="39">
        <f t="shared" si="24"/>
        <v>0</v>
      </c>
      <c r="Y249" s="39">
        <f t="shared" si="25"/>
        <v>63675</v>
      </c>
      <c r="Z249" s="39">
        <v>0</v>
      </c>
      <c r="AA249" s="39">
        <v>50</v>
      </c>
      <c r="AB249" s="39">
        <v>0</v>
      </c>
      <c r="AC249" s="170">
        <f t="shared" si="26"/>
        <v>0</v>
      </c>
    </row>
    <row r="250" spans="1:29" ht="18.75" x14ac:dyDescent="0.2">
      <c r="A250" s="39">
        <v>241</v>
      </c>
      <c r="B250" s="164" t="s">
        <v>14</v>
      </c>
      <c r="C250" s="39">
        <v>5460</v>
      </c>
      <c r="D250" s="39">
        <v>151</v>
      </c>
      <c r="E250" s="39">
        <v>57713</v>
      </c>
      <c r="F250" s="39" t="s">
        <v>1882</v>
      </c>
      <c r="G250" s="39">
        <v>1</v>
      </c>
      <c r="H250" s="39"/>
      <c r="I250" s="39"/>
      <c r="J250" s="39">
        <v>95.7</v>
      </c>
      <c r="K250" s="130">
        <f t="shared" si="21"/>
        <v>95.7</v>
      </c>
      <c r="L250" s="39">
        <v>75</v>
      </c>
      <c r="M250" s="39">
        <f t="shared" si="22"/>
        <v>7177.5</v>
      </c>
      <c r="N250" s="39">
        <v>1</v>
      </c>
      <c r="O250" s="39"/>
      <c r="P250" s="39"/>
      <c r="Q250" s="39"/>
      <c r="R250" s="39"/>
      <c r="S250" s="39"/>
      <c r="T250" s="39"/>
      <c r="U250" s="39">
        <f t="shared" si="23"/>
        <v>0</v>
      </c>
      <c r="V250" s="39"/>
      <c r="W250" s="164">
        <f t="shared" si="27"/>
        <v>0</v>
      </c>
      <c r="X250" s="39">
        <f t="shared" si="24"/>
        <v>0</v>
      </c>
      <c r="Y250" s="39">
        <f t="shared" si="25"/>
        <v>7177.5</v>
      </c>
      <c r="Z250" s="39">
        <v>0</v>
      </c>
      <c r="AA250" s="39">
        <v>50</v>
      </c>
      <c r="AB250" s="39">
        <v>0</v>
      </c>
      <c r="AC250" s="170">
        <f t="shared" si="26"/>
        <v>0</v>
      </c>
    </row>
    <row r="251" spans="1:29" ht="18.75" x14ac:dyDescent="0.2">
      <c r="A251" s="164">
        <v>242</v>
      </c>
      <c r="B251" s="164" t="s">
        <v>14</v>
      </c>
      <c r="C251" s="39">
        <v>2655</v>
      </c>
      <c r="D251" s="39">
        <v>30</v>
      </c>
      <c r="E251" s="39">
        <v>16705</v>
      </c>
      <c r="F251" s="39" t="s">
        <v>1882</v>
      </c>
      <c r="G251" s="39">
        <v>1</v>
      </c>
      <c r="H251" s="39">
        <v>5</v>
      </c>
      <c r="I251" s="39">
        <v>1</v>
      </c>
      <c r="J251" s="39">
        <v>67</v>
      </c>
      <c r="K251" s="130">
        <f t="shared" si="21"/>
        <v>2167</v>
      </c>
      <c r="L251" s="39">
        <v>75</v>
      </c>
      <c r="M251" s="39">
        <f t="shared" si="22"/>
        <v>162525</v>
      </c>
      <c r="N251" s="39">
        <v>1</v>
      </c>
      <c r="O251" s="39"/>
      <c r="P251" s="39"/>
      <c r="Q251" s="39"/>
      <c r="R251" s="39"/>
      <c r="S251" s="39"/>
      <c r="T251" s="39"/>
      <c r="U251" s="39">
        <f t="shared" si="23"/>
        <v>0</v>
      </c>
      <c r="V251" s="39"/>
      <c r="W251" s="164">
        <f t="shared" si="27"/>
        <v>0</v>
      </c>
      <c r="X251" s="39">
        <f t="shared" si="24"/>
        <v>0</v>
      </c>
      <c r="Y251" s="39">
        <f t="shared" si="25"/>
        <v>162525</v>
      </c>
      <c r="Z251" s="39">
        <v>0</v>
      </c>
      <c r="AA251" s="39">
        <v>50</v>
      </c>
      <c r="AB251" s="39">
        <v>0</v>
      </c>
      <c r="AC251" s="170">
        <f t="shared" si="26"/>
        <v>0</v>
      </c>
    </row>
    <row r="252" spans="1:29" ht="18.75" x14ac:dyDescent="0.2">
      <c r="A252" s="39">
        <v>243</v>
      </c>
      <c r="B252" s="164" t="s">
        <v>14</v>
      </c>
      <c r="C252" s="39">
        <v>4288</v>
      </c>
      <c r="D252" s="39">
        <v>133</v>
      </c>
      <c r="E252" s="39">
        <v>42181</v>
      </c>
      <c r="F252" s="39" t="s">
        <v>1882</v>
      </c>
      <c r="G252" s="39">
        <v>1</v>
      </c>
      <c r="H252" s="39">
        <v>4</v>
      </c>
      <c r="I252" s="39">
        <v>1</v>
      </c>
      <c r="J252" s="39">
        <v>89</v>
      </c>
      <c r="K252" s="130">
        <f t="shared" si="21"/>
        <v>1789</v>
      </c>
      <c r="L252" s="39">
        <v>75</v>
      </c>
      <c r="M252" s="39">
        <f t="shared" si="22"/>
        <v>134175</v>
      </c>
      <c r="N252" s="39">
        <v>1</v>
      </c>
      <c r="O252" s="39"/>
      <c r="P252" s="39"/>
      <c r="Q252" s="39"/>
      <c r="R252" s="39"/>
      <c r="S252" s="39"/>
      <c r="T252" s="39"/>
      <c r="U252" s="39">
        <f t="shared" si="23"/>
        <v>0</v>
      </c>
      <c r="V252" s="39"/>
      <c r="W252" s="164">
        <f t="shared" si="27"/>
        <v>0</v>
      </c>
      <c r="X252" s="39">
        <f t="shared" si="24"/>
        <v>0</v>
      </c>
      <c r="Y252" s="39">
        <f t="shared" si="25"/>
        <v>134175</v>
      </c>
      <c r="Z252" s="39">
        <v>0</v>
      </c>
      <c r="AA252" s="39">
        <v>50</v>
      </c>
      <c r="AB252" s="39">
        <v>0</v>
      </c>
      <c r="AC252" s="170">
        <f t="shared" si="26"/>
        <v>0</v>
      </c>
    </row>
    <row r="253" spans="1:29" ht="18.75" x14ac:dyDescent="0.2">
      <c r="A253" s="164">
        <v>244</v>
      </c>
      <c r="B253" s="164" t="s">
        <v>14</v>
      </c>
      <c r="C253" s="39">
        <v>3799</v>
      </c>
      <c r="D253" s="39">
        <v>267</v>
      </c>
      <c r="E253" s="39">
        <v>12969</v>
      </c>
      <c r="F253" s="39" t="s">
        <v>1883</v>
      </c>
      <c r="G253" s="39">
        <v>2</v>
      </c>
      <c r="H253" s="39"/>
      <c r="I253" s="39">
        <v>1</v>
      </c>
      <c r="J253" s="39">
        <v>94</v>
      </c>
      <c r="K253" s="130">
        <f t="shared" si="21"/>
        <v>194</v>
      </c>
      <c r="L253" s="39">
        <v>75</v>
      </c>
      <c r="M253" s="39">
        <f t="shared" si="22"/>
        <v>14550</v>
      </c>
      <c r="N253" s="39">
        <v>2</v>
      </c>
      <c r="O253" s="39" t="s">
        <v>27</v>
      </c>
      <c r="P253" s="39" t="s">
        <v>16</v>
      </c>
      <c r="Q253" s="39">
        <v>2</v>
      </c>
      <c r="R253" s="39">
        <v>134</v>
      </c>
      <c r="S253" s="39"/>
      <c r="T253" s="39">
        <v>6400</v>
      </c>
      <c r="U253" s="39">
        <f t="shared" si="23"/>
        <v>857600</v>
      </c>
      <c r="V253" s="39">
        <v>21</v>
      </c>
      <c r="W253" s="164">
        <f t="shared" si="27"/>
        <v>686080</v>
      </c>
      <c r="X253" s="39">
        <f t="shared" si="24"/>
        <v>171520</v>
      </c>
      <c r="Y253" s="39">
        <f t="shared" si="25"/>
        <v>186070</v>
      </c>
      <c r="Z253" s="39">
        <v>0</v>
      </c>
      <c r="AA253" s="39">
        <v>50</v>
      </c>
      <c r="AB253" s="39">
        <v>0</v>
      </c>
      <c r="AC253" s="170">
        <f t="shared" si="26"/>
        <v>0</v>
      </c>
    </row>
    <row r="254" spans="1:29" ht="18.75" x14ac:dyDescent="0.2">
      <c r="A254" s="39">
        <v>245</v>
      </c>
      <c r="B254" s="164" t="s">
        <v>14</v>
      </c>
      <c r="C254" s="39">
        <v>4512</v>
      </c>
      <c r="D254" s="39">
        <v>266</v>
      </c>
      <c r="E254" s="39">
        <v>45064</v>
      </c>
      <c r="F254" s="39" t="s">
        <v>1883</v>
      </c>
      <c r="G254" s="39">
        <v>1</v>
      </c>
      <c r="H254" s="39">
        <v>4</v>
      </c>
      <c r="I254" s="39"/>
      <c r="J254" s="39">
        <v>25</v>
      </c>
      <c r="K254" s="130">
        <f t="shared" si="21"/>
        <v>1625</v>
      </c>
      <c r="L254" s="39">
        <v>100</v>
      </c>
      <c r="M254" s="39">
        <f t="shared" si="22"/>
        <v>162500</v>
      </c>
      <c r="N254" s="39">
        <v>1</v>
      </c>
      <c r="O254" s="39"/>
      <c r="P254" s="39"/>
      <c r="Q254" s="39"/>
      <c r="R254" s="39"/>
      <c r="S254" s="39"/>
      <c r="T254" s="39"/>
      <c r="U254" s="39">
        <f t="shared" si="23"/>
        <v>0</v>
      </c>
      <c r="V254" s="39"/>
      <c r="W254" s="164">
        <f t="shared" si="27"/>
        <v>0</v>
      </c>
      <c r="X254" s="39">
        <f t="shared" si="24"/>
        <v>0</v>
      </c>
      <c r="Y254" s="39">
        <f t="shared" si="25"/>
        <v>162500</v>
      </c>
      <c r="Z254" s="39">
        <v>0</v>
      </c>
      <c r="AA254" s="39">
        <v>50</v>
      </c>
      <c r="AB254" s="39">
        <v>0</v>
      </c>
      <c r="AC254" s="170">
        <f t="shared" si="26"/>
        <v>0</v>
      </c>
    </row>
    <row r="255" spans="1:29" ht="18.75" x14ac:dyDescent="0.2">
      <c r="A255" s="164">
        <v>246</v>
      </c>
      <c r="B255" s="164" t="s">
        <v>14</v>
      </c>
      <c r="C255" s="39">
        <v>3800</v>
      </c>
      <c r="D255" s="39">
        <v>268</v>
      </c>
      <c r="E255" s="39">
        <v>32979</v>
      </c>
      <c r="F255" s="39" t="s">
        <v>1883</v>
      </c>
      <c r="G255" s="39">
        <v>1</v>
      </c>
      <c r="H255" s="39"/>
      <c r="I255" s="39">
        <v>2</v>
      </c>
      <c r="J255" s="39">
        <v>81</v>
      </c>
      <c r="K255" s="130">
        <f t="shared" si="21"/>
        <v>281</v>
      </c>
      <c r="L255" s="39">
        <v>380</v>
      </c>
      <c r="M255" s="39">
        <f t="shared" si="22"/>
        <v>106780</v>
      </c>
      <c r="N255" s="39">
        <v>1</v>
      </c>
      <c r="O255" s="39"/>
      <c r="P255" s="39"/>
      <c r="Q255" s="39"/>
      <c r="R255" s="39"/>
      <c r="S255" s="39"/>
      <c r="T255" s="39"/>
      <c r="U255" s="39">
        <f t="shared" si="23"/>
        <v>0</v>
      </c>
      <c r="V255" s="39"/>
      <c r="W255" s="164"/>
      <c r="X255" s="39">
        <f t="shared" si="24"/>
        <v>0</v>
      </c>
      <c r="Y255" s="39">
        <f t="shared" si="25"/>
        <v>106780</v>
      </c>
      <c r="Z255" s="39">
        <v>0</v>
      </c>
      <c r="AA255" s="39">
        <v>50</v>
      </c>
      <c r="AB255" s="39">
        <v>0</v>
      </c>
      <c r="AC255" s="170">
        <f t="shared" si="26"/>
        <v>0</v>
      </c>
    </row>
    <row r="256" spans="1:29" ht="18.75" x14ac:dyDescent="0.2">
      <c r="A256" s="39">
        <v>247</v>
      </c>
      <c r="B256" s="164" t="s">
        <v>14</v>
      </c>
      <c r="C256" s="39">
        <v>3657</v>
      </c>
      <c r="D256" s="39">
        <v>258</v>
      </c>
      <c r="E256" s="39">
        <v>30536</v>
      </c>
      <c r="F256" s="39" t="s">
        <v>1884</v>
      </c>
      <c r="G256" s="39">
        <v>2</v>
      </c>
      <c r="H256" s="39"/>
      <c r="I256" s="39"/>
      <c r="J256" s="39">
        <v>58</v>
      </c>
      <c r="K256" s="130">
        <f t="shared" si="21"/>
        <v>58</v>
      </c>
      <c r="L256" s="39">
        <v>75</v>
      </c>
      <c r="M256" s="39">
        <f t="shared" si="22"/>
        <v>4350</v>
      </c>
      <c r="N256" s="39">
        <v>2</v>
      </c>
      <c r="O256" s="39" t="s">
        <v>27</v>
      </c>
      <c r="P256" s="39" t="s">
        <v>239</v>
      </c>
      <c r="Q256" s="39">
        <v>2</v>
      </c>
      <c r="R256" s="39">
        <v>84</v>
      </c>
      <c r="S256" s="39"/>
      <c r="T256" s="39">
        <v>6400</v>
      </c>
      <c r="U256" s="39">
        <f t="shared" si="23"/>
        <v>537600</v>
      </c>
      <c r="V256" s="39">
        <v>5</v>
      </c>
      <c r="W256" s="164">
        <f>U256*15%</f>
        <v>80640</v>
      </c>
      <c r="X256" s="39">
        <f t="shared" si="24"/>
        <v>456960</v>
      </c>
      <c r="Y256" s="39">
        <f t="shared" si="25"/>
        <v>461310</v>
      </c>
      <c r="Z256" s="39">
        <v>0</v>
      </c>
      <c r="AA256" s="39">
        <v>50</v>
      </c>
      <c r="AB256" s="39">
        <v>0</v>
      </c>
      <c r="AC256" s="170">
        <f t="shared" si="26"/>
        <v>0</v>
      </c>
    </row>
    <row r="257" spans="1:29" ht="18.75" x14ac:dyDescent="0.2">
      <c r="A257" s="164">
        <v>248</v>
      </c>
      <c r="B257" s="164" t="s">
        <v>14</v>
      </c>
      <c r="C257" s="39">
        <v>5156</v>
      </c>
      <c r="D257" s="39">
        <v>304</v>
      </c>
      <c r="E257" s="39">
        <v>54099</v>
      </c>
      <c r="F257" s="39" t="s">
        <v>1884</v>
      </c>
      <c r="G257" s="39">
        <v>1</v>
      </c>
      <c r="H257" s="39">
        <v>3</v>
      </c>
      <c r="I257" s="39"/>
      <c r="J257" s="39">
        <v>50</v>
      </c>
      <c r="K257" s="130">
        <f t="shared" si="21"/>
        <v>1250</v>
      </c>
      <c r="L257" s="39">
        <v>100</v>
      </c>
      <c r="M257" s="39">
        <f t="shared" si="22"/>
        <v>125000</v>
      </c>
      <c r="N257" s="39">
        <v>1</v>
      </c>
      <c r="O257" s="39"/>
      <c r="P257" s="39"/>
      <c r="Q257" s="39"/>
      <c r="R257" s="39"/>
      <c r="S257" s="39"/>
      <c r="T257" s="39"/>
      <c r="U257" s="39">
        <f t="shared" si="23"/>
        <v>0</v>
      </c>
      <c r="V257" s="39"/>
      <c r="W257" s="164">
        <f t="shared" si="27"/>
        <v>0</v>
      </c>
      <c r="X257" s="39">
        <f t="shared" si="24"/>
        <v>0</v>
      </c>
      <c r="Y257" s="39">
        <f t="shared" si="25"/>
        <v>125000</v>
      </c>
      <c r="Z257" s="39">
        <v>0</v>
      </c>
      <c r="AA257" s="39">
        <v>50</v>
      </c>
      <c r="AB257" s="39">
        <v>0</v>
      </c>
      <c r="AC257" s="170">
        <f t="shared" si="26"/>
        <v>0</v>
      </c>
    </row>
    <row r="258" spans="1:29" ht="18.75" x14ac:dyDescent="0.2">
      <c r="A258" s="39">
        <v>249</v>
      </c>
      <c r="B258" s="164" t="s">
        <v>14</v>
      </c>
      <c r="C258" s="39">
        <v>2480</v>
      </c>
      <c r="D258" s="39">
        <v>197</v>
      </c>
      <c r="E258" s="39">
        <v>16606</v>
      </c>
      <c r="F258" s="39" t="s">
        <v>1885</v>
      </c>
      <c r="G258" s="39">
        <v>2</v>
      </c>
      <c r="H258" s="39">
        <v>5</v>
      </c>
      <c r="I258" s="39"/>
      <c r="J258" s="39"/>
      <c r="K258" s="130">
        <f t="shared" si="21"/>
        <v>2000</v>
      </c>
      <c r="L258" s="39">
        <v>150</v>
      </c>
      <c r="M258" s="39">
        <f t="shared" si="22"/>
        <v>300000</v>
      </c>
      <c r="N258" s="39">
        <v>2</v>
      </c>
      <c r="O258" s="39" t="s">
        <v>27</v>
      </c>
      <c r="P258" s="39" t="s">
        <v>16</v>
      </c>
      <c r="Q258" s="39">
        <v>2</v>
      </c>
      <c r="R258" s="39">
        <v>126</v>
      </c>
      <c r="S258" s="39"/>
      <c r="T258" s="39">
        <v>6400</v>
      </c>
      <c r="U258" s="39">
        <f t="shared" si="23"/>
        <v>806400</v>
      </c>
      <c r="V258" s="39">
        <v>21</v>
      </c>
      <c r="W258" s="164">
        <f t="shared" si="27"/>
        <v>645120</v>
      </c>
      <c r="X258" s="39">
        <f t="shared" si="24"/>
        <v>161280</v>
      </c>
      <c r="Y258" s="39">
        <f t="shared" si="25"/>
        <v>461280</v>
      </c>
      <c r="Z258" s="39">
        <v>0</v>
      </c>
      <c r="AA258" s="39">
        <v>50</v>
      </c>
      <c r="AB258" s="39">
        <v>0</v>
      </c>
      <c r="AC258" s="170">
        <f t="shared" si="26"/>
        <v>0</v>
      </c>
    </row>
    <row r="259" spans="1:29" ht="18.75" x14ac:dyDescent="0.2">
      <c r="A259" s="164">
        <v>250</v>
      </c>
      <c r="B259" s="164" t="s">
        <v>14</v>
      </c>
      <c r="C259" s="39">
        <v>4863</v>
      </c>
      <c r="D259" s="39">
        <v>151</v>
      </c>
      <c r="E259" s="39">
        <v>54418</v>
      </c>
      <c r="F259" s="39" t="s">
        <v>1886</v>
      </c>
      <c r="G259" s="39">
        <v>1</v>
      </c>
      <c r="H259" s="39">
        <v>18</v>
      </c>
      <c r="I259" s="39"/>
      <c r="J259" s="39">
        <v>66</v>
      </c>
      <c r="K259" s="130">
        <f t="shared" si="21"/>
        <v>7266</v>
      </c>
      <c r="L259" s="39">
        <v>75</v>
      </c>
      <c r="M259" s="39">
        <f t="shared" si="22"/>
        <v>544950</v>
      </c>
      <c r="N259" s="39">
        <v>1</v>
      </c>
      <c r="O259" s="39"/>
      <c r="P259" s="39"/>
      <c r="Q259" s="39"/>
      <c r="R259" s="39"/>
      <c r="S259" s="39"/>
      <c r="T259" s="39"/>
      <c r="U259" s="39">
        <f t="shared" si="23"/>
        <v>0</v>
      </c>
      <c r="V259" s="39"/>
      <c r="W259" s="164"/>
      <c r="X259" s="39">
        <f t="shared" si="24"/>
        <v>0</v>
      </c>
      <c r="Y259" s="39">
        <f t="shared" si="25"/>
        <v>544950</v>
      </c>
      <c r="Z259" s="39">
        <v>0</v>
      </c>
      <c r="AA259" s="39">
        <v>50</v>
      </c>
      <c r="AB259" s="39">
        <v>0</v>
      </c>
      <c r="AC259" s="170">
        <f t="shared" si="26"/>
        <v>0</v>
      </c>
    </row>
    <row r="260" spans="1:29" ht="18.75" x14ac:dyDescent="0.2">
      <c r="A260" s="39">
        <v>251</v>
      </c>
      <c r="B260" s="164" t="s">
        <v>14</v>
      </c>
      <c r="C260" s="39">
        <v>4791</v>
      </c>
      <c r="D260" s="39">
        <v>31</v>
      </c>
      <c r="E260" s="39">
        <v>50211</v>
      </c>
      <c r="F260" s="39" t="s">
        <v>1887</v>
      </c>
      <c r="G260" s="39">
        <v>2</v>
      </c>
      <c r="H260" s="39"/>
      <c r="I260" s="39"/>
      <c r="J260" s="39">
        <v>91</v>
      </c>
      <c r="K260" s="130">
        <f t="shared" si="21"/>
        <v>91</v>
      </c>
      <c r="L260" s="39">
        <v>430</v>
      </c>
      <c r="M260" s="39">
        <f t="shared" si="22"/>
        <v>39130</v>
      </c>
      <c r="N260" s="39">
        <v>2</v>
      </c>
      <c r="O260" s="39" t="s">
        <v>27</v>
      </c>
      <c r="P260" s="39" t="s">
        <v>55</v>
      </c>
      <c r="Q260" s="39">
        <v>2</v>
      </c>
      <c r="R260" s="39">
        <v>75</v>
      </c>
      <c r="S260" s="39"/>
      <c r="T260" s="39">
        <v>6400</v>
      </c>
      <c r="U260" s="39">
        <f t="shared" si="23"/>
        <v>480000</v>
      </c>
      <c r="V260" s="39">
        <v>5</v>
      </c>
      <c r="W260" s="164">
        <f>U260*5%</f>
        <v>24000</v>
      </c>
      <c r="X260" s="39">
        <f t="shared" si="24"/>
        <v>456000</v>
      </c>
      <c r="Y260" s="39">
        <f t="shared" si="25"/>
        <v>495130</v>
      </c>
      <c r="Z260" s="39">
        <v>0</v>
      </c>
      <c r="AA260" s="39">
        <v>50</v>
      </c>
      <c r="AB260" s="39">
        <v>0</v>
      </c>
      <c r="AC260" s="170">
        <f t="shared" si="26"/>
        <v>0</v>
      </c>
    </row>
    <row r="261" spans="1:29" ht="18.75" x14ac:dyDescent="0.2">
      <c r="A261" s="164">
        <v>252</v>
      </c>
      <c r="B261" s="164" t="s">
        <v>14</v>
      </c>
      <c r="C261" s="39">
        <v>4491</v>
      </c>
      <c r="D261" s="39">
        <v>116</v>
      </c>
      <c r="E261" s="39">
        <v>44811</v>
      </c>
      <c r="F261" s="39" t="s">
        <v>1888</v>
      </c>
      <c r="G261" s="39">
        <v>2</v>
      </c>
      <c r="H261" s="39"/>
      <c r="I261" s="39">
        <v>1</v>
      </c>
      <c r="J261" s="39">
        <v>5</v>
      </c>
      <c r="K261" s="130">
        <f t="shared" si="21"/>
        <v>105</v>
      </c>
      <c r="L261" s="39">
        <v>75</v>
      </c>
      <c r="M261" s="39">
        <f t="shared" si="22"/>
        <v>7875</v>
      </c>
      <c r="N261" s="39">
        <v>2</v>
      </c>
      <c r="O261" s="39" t="s">
        <v>27</v>
      </c>
      <c r="P261" s="39" t="s">
        <v>16</v>
      </c>
      <c r="Q261" s="39">
        <v>2</v>
      </c>
      <c r="R261" s="39">
        <v>166</v>
      </c>
      <c r="S261" s="39"/>
      <c r="T261" s="39">
        <v>6400</v>
      </c>
      <c r="U261" s="39">
        <f t="shared" si="23"/>
        <v>1062400</v>
      </c>
      <c r="V261" s="39">
        <v>21</v>
      </c>
      <c r="W261" s="164">
        <f t="shared" si="27"/>
        <v>849920</v>
      </c>
      <c r="X261" s="39">
        <f t="shared" si="24"/>
        <v>212480</v>
      </c>
      <c r="Y261" s="39">
        <f t="shared" si="25"/>
        <v>220355</v>
      </c>
      <c r="Z261" s="39">
        <v>0</v>
      </c>
      <c r="AA261" s="39">
        <v>50</v>
      </c>
      <c r="AB261" s="39">
        <v>0</v>
      </c>
      <c r="AC261" s="170">
        <f t="shared" si="26"/>
        <v>0</v>
      </c>
    </row>
    <row r="262" spans="1:29" ht="18.75" x14ac:dyDescent="0.2">
      <c r="A262" s="39">
        <v>253</v>
      </c>
      <c r="B262" s="164" t="s">
        <v>14</v>
      </c>
      <c r="C262" s="39">
        <v>638</v>
      </c>
      <c r="D262" s="39">
        <v>84</v>
      </c>
      <c r="E262" s="39">
        <v>7121</v>
      </c>
      <c r="F262" s="39" t="s">
        <v>1888</v>
      </c>
      <c r="G262" s="39">
        <v>1</v>
      </c>
      <c r="H262" s="39"/>
      <c r="I262" s="39">
        <v>3</v>
      </c>
      <c r="J262" s="39">
        <v>55</v>
      </c>
      <c r="K262" s="130">
        <f t="shared" si="21"/>
        <v>355</v>
      </c>
      <c r="L262" s="39">
        <v>320</v>
      </c>
      <c r="M262" s="39">
        <f t="shared" si="22"/>
        <v>113600</v>
      </c>
      <c r="N262" s="39">
        <v>1</v>
      </c>
      <c r="O262" s="39"/>
      <c r="P262" s="39"/>
      <c r="Q262" s="39"/>
      <c r="R262" s="39"/>
      <c r="S262" s="39"/>
      <c r="T262" s="39"/>
      <c r="U262" s="39">
        <f t="shared" si="23"/>
        <v>0</v>
      </c>
      <c r="V262" s="39"/>
      <c r="W262" s="164">
        <f t="shared" si="27"/>
        <v>0</v>
      </c>
      <c r="X262" s="39">
        <f t="shared" si="24"/>
        <v>0</v>
      </c>
      <c r="Y262" s="39">
        <f t="shared" si="25"/>
        <v>113600</v>
      </c>
      <c r="Z262" s="39">
        <v>0</v>
      </c>
      <c r="AA262" s="39">
        <v>50</v>
      </c>
      <c r="AB262" s="39">
        <v>0</v>
      </c>
      <c r="AC262" s="170">
        <f t="shared" si="26"/>
        <v>0</v>
      </c>
    </row>
    <row r="263" spans="1:29" ht="18.75" x14ac:dyDescent="0.2">
      <c r="A263" s="164">
        <v>254</v>
      </c>
      <c r="B263" s="164" t="s">
        <v>14</v>
      </c>
      <c r="C263" s="39">
        <v>5614</v>
      </c>
      <c r="D263" s="39">
        <v>332</v>
      </c>
      <c r="E263" s="39">
        <v>59311</v>
      </c>
      <c r="F263" s="39" t="s">
        <v>1889</v>
      </c>
      <c r="G263" s="39">
        <v>1</v>
      </c>
      <c r="H263" s="39">
        <v>5</v>
      </c>
      <c r="I263" s="39">
        <v>2</v>
      </c>
      <c r="J263" s="39"/>
      <c r="K263" s="130">
        <f t="shared" si="21"/>
        <v>2200</v>
      </c>
      <c r="L263" s="39">
        <v>75</v>
      </c>
      <c r="M263" s="39">
        <f t="shared" si="22"/>
        <v>165000</v>
      </c>
      <c r="N263" s="39">
        <v>1</v>
      </c>
      <c r="O263" s="39"/>
      <c r="P263" s="39"/>
      <c r="Q263" s="39"/>
      <c r="R263" s="39"/>
      <c r="S263" s="39"/>
      <c r="T263" s="39"/>
      <c r="U263" s="39">
        <f t="shared" si="23"/>
        <v>0</v>
      </c>
      <c r="V263" s="39"/>
      <c r="W263" s="164">
        <f t="shared" si="27"/>
        <v>0</v>
      </c>
      <c r="X263" s="39">
        <f t="shared" si="24"/>
        <v>0</v>
      </c>
      <c r="Y263" s="39">
        <f t="shared" si="25"/>
        <v>165000</v>
      </c>
      <c r="Z263" s="39">
        <v>0</v>
      </c>
      <c r="AA263" s="39">
        <v>50</v>
      </c>
      <c r="AB263" s="39">
        <v>0</v>
      </c>
      <c r="AC263" s="170">
        <f t="shared" si="26"/>
        <v>0</v>
      </c>
    </row>
    <row r="264" spans="1:29" ht="18.75" x14ac:dyDescent="0.2">
      <c r="A264" s="39">
        <v>255</v>
      </c>
      <c r="B264" s="164" t="s">
        <v>14</v>
      </c>
      <c r="C264" s="39">
        <v>3949</v>
      </c>
      <c r="D264" s="39">
        <v>276</v>
      </c>
      <c r="E264" s="39">
        <v>35093</v>
      </c>
      <c r="F264" s="39" t="s">
        <v>1889</v>
      </c>
      <c r="G264" s="39">
        <v>2</v>
      </c>
      <c r="H264" s="39"/>
      <c r="I264" s="39">
        <v>1</v>
      </c>
      <c r="J264" s="39"/>
      <c r="K264" s="130">
        <f t="shared" si="21"/>
        <v>100</v>
      </c>
      <c r="L264" s="39">
        <v>430</v>
      </c>
      <c r="M264" s="39">
        <f t="shared" si="22"/>
        <v>43000</v>
      </c>
      <c r="N264" s="39">
        <v>2</v>
      </c>
      <c r="O264" s="39" t="s">
        <v>27</v>
      </c>
      <c r="P264" s="39" t="s">
        <v>16</v>
      </c>
      <c r="Q264" s="39">
        <v>2</v>
      </c>
      <c r="R264" s="39">
        <v>202</v>
      </c>
      <c r="S264" s="39"/>
      <c r="T264" s="39">
        <v>6400</v>
      </c>
      <c r="U264" s="39">
        <f t="shared" si="23"/>
        <v>1292800</v>
      </c>
      <c r="V264" s="39">
        <v>21</v>
      </c>
      <c r="W264" s="164">
        <f t="shared" si="27"/>
        <v>1034240</v>
      </c>
      <c r="X264" s="39">
        <f t="shared" si="24"/>
        <v>258560</v>
      </c>
      <c r="Y264" s="39">
        <f t="shared" si="25"/>
        <v>301560</v>
      </c>
      <c r="Z264" s="39">
        <v>0</v>
      </c>
      <c r="AA264" s="39">
        <v>50</v>
      </c>
      <c r="AB264" s="39">
        <v>0</v>
      </c>
      <c r="AC264" s="170">
        <f t="shared" si="26"/>
        <v>0</v>
      </c>
    </row>
    <row r="265" spans="1:29" ht="18.75" x14ac:dyDescent="0.2">
      <c r="A265" s="164">
        <v>256</v>
      </c>
      <c r="B265" s="164" t="s">
        <v>14</v>
      </c>
      <c r="C265" s="39">
        <v>3803</v>
      </c>
      <c r="D265" s="39">
        <v>278</v>
      </c>
      <c r="E265" s="39">
        <v>32982</v>
      </c>
      <c r="F265" s="39" t="s">
        <v>1889</v>
      </c>
      <c r="G265" s="39">
        <v>1</v>
      </c>
      <c r="H265" s="39">
        <v>1</v>
      </c>
      <c r="I265" s="39">
        <v>1</v>
      </c>
      <c r="J265" s="39">
        <v>96</v>
      </c>
      <c r="K265" s="130">
        <f t="shared" si="21"/>
        <v>596</v>
      </c>
      <c r="L265" s="39">
        <v>300</v>
      </c>
      <c r="M265" s="39">
        <f t="shared" si="22"/>
        <v>178800</v>
      </c>
      <c r="N265" s="39">
        <v>1</v>
      </c>
      <c r="O265" s="39"/>
      <c r="P265" s="39"/>
      <c r="Q265" s="39"/>
      <c r="R265" s="39"/>
      <c r="S265" s="39"/>
      <c r="T265" s="39"/>
      <c r="U265" s="39">
        <f t="shared" si="23"/>
        <v>0</v>
      </c>
      <c r="V265" s="39"/>
      <c r="W265" s="164"/>
      <c r="X265" s="39">
        <f t="shared" si="24"/>
        <v>0</v>
      </c>
      <c r="Y265" s="39">
        <f t="shared" si="25"/>
        <v>178800</v>
      </c>
      <c r="Z265" s="39">
        <v>0</v>
      </c>
      <c r="AA265" s="39">
        <v>50</v>
      </c>
      <c r="AB265" s="39">
        <v>0</v>
      </c>
      <c r="AC265" s="170">
        <f t="shared" si="26"/>
        <v>0</v>
      </c>
    </row>
    <row r="266" spans="1:29" ht="18.75" x14ac:dyDescent="0.2">
      <c r="A266" s="39">
        <v>257</v>
      </c>
      <c r="B266" s="164" t="s">
        <v>14</v>
      </c>
      <c r="C266" s="39">
        <v>3947</v>
      </c>
      <c r="D266" s="39">
        <v>274</v>
      </c>
      <c r="E266" s="39">
        <v>35091</v>
      </c>
      <c r="F266" s="39" t="s">
        <v>1890</v>
      </c>
      <c r="G266" s="39">
        <v>2</v>
      </c>
      <c r="H266" s="39"/>
      <c r="I266" s="39">
        <v>2</v>
      </c>
      <c r="J266" s="39"/>
      <c r="K266" s="130">
        <f t="shared" si="21"/>
        <v>200</v>
      </c>
      <c r="L266" s="39">
        <v>430</v>
      </c>
      <c r="M266" s="39">
        <f t="shared" si="22"/>
        <v>86000</v>
      </c>
      <c r="N266" s="39">
        <v>2</v>
      </c>
      <c r="O266" s="39" t="s">
        <v>27</v>
      </c>
      <c r="P266" s="39" t="s">
        <v>239</v>
      </c>
      <c r="Q266" s="39">
        <v>2</v>
      </c>
      <c r="R266" s="39">
        <v>108</v>
      </c>
      <c r="S266" s="39"/>
      <c r="T266" s="39">
        <v>6400</v>
      </c>
      <c r="U266" s="39">
        <f t="shared" si="23"/>
        <v>691200</v>
      </c>
      <c r="V266" s="39">
        <v>10</v>
      </c>
      <c r="W266" s="164">
        <f>U266*40%</f>
        <v>276480</v>
      </c>
      <c r="X266" s="39">
        <f t="shared" si="24"/>
        <v>414720</v>
      </c>
      <c r="Y266" s="39">
        <f t="shared" si="25"/>
        <v>500720</v>
      </c>
      <c r="Z266" s="39">
        <v>0</v>
      </c>
      <c r="AA266" s="39">
        <v>50</v>
      </c>
      <c r="AB266" s="39">
        <v>0</v>
      </c>
      <c r="AC266" s="170">
        <f t="shared" si="26"/>
        <v>0</v>
      </c>
    </row>
    <row r="267" spans="1:29" ht="18.75" x14ac:dyDescent="0.2">
      <c r="A267" s="164">
        <v>258</v>
      </c>
      <c r="B267" s="164" t="s">
        <v>14</v>
      </c>
      <c r="C267" s="39">
        <v>3804</v>
      </c>
      <c r="D267" s="39">
        <v>272</v>
      </c>
      <c r="E267" s="39">
        <v>12593</v>
      </c>
      <c r="F267" s="39" t="s">
        <v>1891</v>
      </c>
      <c r="G267" s="39">
        <v>2</v>
      </c>
      <c r="H267" s="39"/>
      <c r="I267" s="39">
        <v>1</v>
      </c>
      <c r="J267" s="39">
        <v>95</v>
      </c>
      <c r="K267" s="130">
        <f t="shared" si="21"/>
        <v>195</v>
      </c>
      <c r="L267" s="39">
        <v>400</v>
      </c>
      <c r="M267" s="39">
        <f t="shared" si="22"/>
        <v>78000</v>
      </c>
      <c r="N267" s="39">
        <v>2</v>
      </c>
      <c r="O267" s="39" t="s">
        <v>27</v>
      </c>
      <c r="P267" s="39" t="s">
        <v>55</v>
      </c>
      <c r="Q267" s="39">
        <v>2</v>
      </c>
      <c r="R267" s="39">
        <v>81</v>
      </c>
      <c r="S267" s="39"/>
      <c r="T267" s="39">
        <v>6400</v>
      </c>
      <c r="U267" s="39">
        <f t="shared" si="23"/>
        <v>518400</v>
      </c>
      <c r="V267" s="39">
        <v>10</v>
      </c>
      <c r="W267" s="164">
        <f>U267*10%</f>
        <v>51840</v>
      </c>
      <c r="X267" s="39">
        <f t="shared" si="24"/>
        <v>466560</v>
      </c>
      <c r="Y267" s="39">
        <f t="shared" si="25"/>
        <v>544560</v>
      </c>
      <c r="Z267" s="39">
        <v>0</v>
      </c>
      <c r="AA267" s="39">
        <v>50</v>
      </c>
      <c r="AB267" s="39">
        <v>0</v>
      </c>
      <c r="AC267" s="170">
        <f t="shared" si="26"/>
        <v>0</v>
      </c>
    </row>
    <row r="268" spans="1:29" ht="18.75" x14ac:dyDescent="0.2">
      <c r="A268" s="39">
        <v>259</v>
      </c>
      <c r="B268" s="164" t="s">
        <v>14</v>
      </c>
      <c r="C268" s="39"/>
      <c r="D268" s="39">
        <v>23</v>
      </c>
      <c r="E268" s="39">
        <v>7197</v>
      </c>
      <c r="F268" s="39" t="s">
        <v>1892</v>
      </c>
      <c r="G268" s="39">
        <v>2</v>
      </c>
      <c r="H268" s="39"/>
      <c r="I268" s="39">
        <v>1</v>
      </c>
      <c r="J268" s="39">
        <v>20</v>
      </c>
      <c r="K268" s="130">
        <f t="shared" si="21"/>
        <v>120</v>
      </c>
      <c r="L268" s="39">
        <v>430</v>
      </c>
      <c r="M268" s="39">
        <f t="shared" si="22"/>
        <v>51600</v>
      </c>
      <c r="N268" s="39">
        <v>2</v>
      </c>
      <c r="O268" s="39" t="s">
        <v>27</v>
      </c>
      <c r="P268" s="39" t="s">
        <v>55</v>
      </c>
      <c r="Q268" s="39">
        <v>2</v>
      </c>
      <c r="R268" s="39">
        <v>72</v>
      </c>
      <c r="S268" s="39"/>
      <c r="T268" s="39">
        <v>6400</v>
      </c>
      <c r="U268" s="39">
        <f t="shared" si="23"/>
        <v>460800</v>
      </c>
      <c r="V268" s="39">
        <v>10</v>
      </c>
      <c r="W268" s="164">
        <f>U268*10%</f>
        <v>46080</v>
      </c>
      <c r="X268" s="39">
        <f t="shared" si="24"/>
        <v>414720</v>
      </c>
      <c r="Y268" s="39">
        <f t="shared" si="25"/>
        <v>466320</v>
      </c>
      <c r="Z268" s="39">
        <v>0</v>
      </c>
      <c r="AA268" s="39">
        <v>50</v>
      </c>
      <c r="AB268" s="39">
        <v>0</v>
      </c>
      <c r="AC268" s="170">
        <f t="shared" si="26"/>
        <v>0</v>
      </c>
    </row>
    <row r="269" spans="1:29" ht="18.75" x14ac:dyDescent="0.2">
      <c r="A269" s="164">
        <v>260</v>
      </c>
      <c r="B269" s="164" t="s">
        <v>14</v>
      </c>
      <c r="C269" s="39">
        <v>3802</v>
      </c>
      <c r="D269" s="39">
        <v>270</v>
      </c>
      <c r="E269" s="39">
        <v>32981</v>
      </c>
      <c r="F269" s="39" t="s">
        <v>1893</v>
      </c>
      <c r="G269" s="39">
        <v>2</v>
      </c>
      <c r="H269" s="39"/>
      <c r="I269" s="39">
        <v>2</v>
      </c>
      <c r="J269" s="39">
        <v>15</v>
      </c>
      <c r="K269" s="130">
        <f t="shared" ref="K269:K317" si="28">H269*400+I269*100+J269</f>
        <v>215</v>
      </c>
      <c r="L269" s="39">
        <v>430</v>
      </c>
      <c r="M269" s="39">
        <f t="shared" ref="M269:M317" si="29">K269*L269</f>
        <v>92450</v>
      </c>
      <c r="N269" s="39">
        <v>2</v>
      </c>
      <c r="O269" s="39" t="s">
        <v>27</v>
      </c>
      <c r="P269" s="39" t="s">
        <v>16</v>
      </c>
      <c r="Q269" s="39">
        <v>2</v>
      </c>
      <c r="R269" s="39">
        <v>132</v>
      </c>
      <c r="S269" s="39"/>
      <c r="T269" s="39">
        <v>6400</v>
      </c>
      <c r="U269" s="39">
        <f t="shared" ref="U269:U328" si="30">R269*T269</f>
        <v>844800</v>
      </c>
      <c r="V269" s="39">
        <v>21</v>
      </c>
      <c r="W269" s="164">
        <f t="shared" si="27"/>
        <v>675840</v>
      </c>
      <c r="X269" s="39">
        <f t="shared" ref="X269:X328" si="31">U269-W269</f>
        <v>168960</v>
      </c>
      <c r="Y269" s="39">
        <f t="shared" ref="Y269:Y328" si="32">M269+X269</f>
        <v>261410</v>
      </c>
      <c r="Z269" s="39">
        <v>0</v>
      </c>
      <c r="AA269" s="39">
        <v>50</v>
      </c>
      <c r="AB269" s="39">
        <v>0</v>
      </c>
      <c r="AC269" s="170">
        <f t="shared" ref="AC269:AC317" si="33">AA269*AB269%</f>
        <v>0</v>
      </c>
    </row>
    <row r="270" spans="1:29" ht="18.75" x14ac:dyDescent="0.2">
      <c r="A270" s="39">
        <v>261</v>
      </c>
      <c r="B270" s="164" t="s">
        <v>14</v>
      </c>
      <c r="C270" s="39">
        <v>4454</v>
      </c>
      <c r="D270" s="39">
        <v>283</v>
      </c>
      <c r="E270" s="39">
        <v>44549</v>
      </c>
      <c r="F270" s="39" t="s">
        <v>1894</v>
      </c>
      <c r="G270" s="39">
        <v>2</v>
      </c>
      <c r="H270" s="39"/>
      <c r="I270" s="39">
        <v>1</v>
      </c>
      <c r="J270" s="39"/>
      <c r="K270" s="130">
        <f t="shared" si="28"/>
        <v>100</v>
      </c>
      <c r="L270" s="39">
        <v>150</v>
      </c>
      <c r="M270" s="39">
        <f t="shared" si="29"/>
        <v>15000</v>
      </c>
      <c r="N270" s="39">
        <v>2</v>
      </c>
      <c r="O270" s="39" t="s">
        <v>27</v>
      </c>
      <c r="P270" s="39" t="s">
        <v>55</v>
      </c>
      <c r="Q270" s="39">
        <v>2</v>
      </c>
      <c r="R270" s="39">
        <v>72</v>
      </c>
      <c r="S270" s="39"/>
      <c r="T270" s="39">
        <v>6400</v>
      </c>
      <c r="U270" s="39">
        <f t="shared" si="30"/>
        <v>460800</v>
      </c>
      <c r="V270" s="39">
        <v>10</v>
      </c>
      <c r="W270" s="164">
        <f>U270*10%</f>
        <v>46080</v>
      </c>
      <c r="X270" s="39">
        <f t="shared" si="31"/>
        <v>414720</v>
      </c>
      <c r="Y270" s="39">
        <f t="shared" si="32"/>
        <v>429720</v>
      </c>
      <c r="Z270" s="39">
        <v>0</v>
      </c>
      <c r="AA270" s="39">
        <v>50</v>
      </c>
      <c r="AB270" s="39">
        <v>0</v>
      </c>
      <c r="AC270" s="170">
        <f t="shared" si="33"/>
        <v>0</v>
      </c>
    </row>
    <row r="271" spans="1:29" ht="18.75" x14ac:dyDescent="0.2">
      <c r="A271" s="164">
        <v>262</v>
      </c>
      <c r="B271" s="164" t="s">
        <v>14</v>
      </c>
      <c r="C271" s="39">
        <v>5430</v>
      </c>
      <c r="D271" s="39">
        <v>320</v>
      </c>
      <c r="E271" s="39">
        <v>58358</v>
      </c>
      <c r="F271" s="39" t="s">
        <v>1894</v>
      </c>
      <c r="G271" s="39">
        <v>2</v>
      </c>
      <c r="H271" s="39"/>
      <c r="I271" s="39"/>
      <c r="J271" s="39">
        <v>21.5</v>
      </c>
      <c r="K271" s="130">
        <f t="shared" si="28"/>
        <v>21.5</v>
      </c>
      <c r="L271" s="39">
        <v>150</v>
      </c>
      <c r="M271" s="39">
        <f t="shared" si="29"/>
        <v>3225</v>
      </c>
      <c r="N271" s="39">
        <v>2</v>
      </c>
      <c r="O271" s="39"/>
      <c r="P271" s="39"/>
      <c r="Q271" s="39"/>
      <c r="R271" s="39"/>
      <c r="S271" s="39"/>
      <c r="T271" s="39"/>
      <c r="U271" s="39">
        <f t="shared" si="30"/>
        <v>0</v>
      </c>
      <c r="V271" s="39"/>
      <c r="W271" s="164"/>
      <c r="X271" s="39">
        <f t="shared" si="31"/>
        <v>0</v>
      </c>
      <c r="Y271" s="39">
        <f t="shared" si="32"/>
        <v>3225</v>
      </c>
      <c r="Z271" s="39">
        <v>0</v>
      </c>
      <c r="AA271" s="39">
        <v>50</v>
      </c>
      <c r="AB271" s="39">
        <v>0</v>
      </c>
      <c r="AC271" s="170">
        <f t="shared" si="33"/>
        <v>0</v>
      </c>
    </row>
    <row r="272" spans="1:29" ht="18.75" x14ac:dyDescent="0.2">
      <c r="A272" s="39">
        <v>263</v>
      </c>
      <c r="B272" s="164" t="s">
        <v>14</v>
      </c>
      <c r="C272" s="39">
        <v>2449</v>
      </c>
      <c r="D272" s="39">
        <v>165</v>
      </c>
      <c r="E272" s="39">
        <v>16298</v>
      </c>
      <c r="F272" s="39" t="s">
        <v>1894</v>
      </c>
      <c r="G272" s="39">
        <v>1</v>
      </c>
      <c r="H272" s="39">
        <v>15</v>
      </c>
      <c r="I272" s="39"/>
      <c r="J272" s="39">
        <v>18</v>
      </c>
      <c r="K272" s="130">
        <f t="shared" si="28"/>
        <v>6018</v>
      </c>
      <c r="L272" s="39">
        <v>130</v>
      </c>
      <c r="M272" s="39">
        <f t="shared" si="29"/>
        <v>782340</v>
      </c>
      <c r="N272" s="39">
        <v>1</v>
      </c>
      <c r="O272" s="39"/>
      <c r="P272" s="39"/>
      <c r="Q272" s="39"/>
      <c r="R272" s="39"/>
      <c r="S272" s="39"/>
      <c r="T272" s="39"/>
      <c r="U272" s="39">
        <f t="shared" si="30"/>
        <v>0</v>
      </c>
      <c r="V272" s="39"/>
      <c r="W272" s="164">
        <f t="shared" ref="W272:W317" si="34">U272*80%</f>
        <v>0</v>
      </c>
      <c r="X272" s="39">
        <f t="shared" si="31"/>
        <v>0</v>
      </c>
      <c r="Y272" s="39">
        <f t="shared" si="32"/>
        <v>782340</v>
      </c>
      <c r="Z272" s="39">
        <v>0</v>
      </c>
      <c r="AA272" s="39">
        <v>50</v>
      </c>
      <c r="AB272" s="39">
        <v>0</v>
      </c>
      <c r="AC272" s="170">
        <f t="shared" si="33"/>
        <v>0</v>
      </c>
    </row>
    <row r="273" spans="1:29" ht="18.75" x14ac:dyDescent="0.2">
      <c r="A273" s="164">
        <v>264</v>
      </c>
      <c r="B273" s="164" t="s">
        <v>14</v>
      </c>
      <c r="C273" s="39">
        <v>4051</v>
      </c>
      <c r="D273" s="39">
        <v>269</v>
      </c>
      <c r="E273" s="39">
        <v>36890</v>
      </c>
      <c r="F273" s="39" t="s">
        <v>1894</v>
      </c>
      <c r="G273" s="39">
        <v>1</v>
      </c>
      <c r="H273" s="39">
        <v>2</v>
      </c>
      <c r="I273" s="39"/>
      <c r="J273" s="39"/>
      <c r="K273" s="130">
        <f t="shared" si="28"/>
        <v>800</v>
      </c>
      <c r="L273" s="39">
        <v>100</v>
      </c>
      <c r="M273" s="39">
        <f t="shared" si="29"/>
        <v>80000</v>
      </c>
      <c r="N273" s="39">
        <v>1</v>
      </c>
      <c r="O273" s="39"/>
      <c r="P273" s="39"/>
      <c r="Q273" s="39"/>
      <c r="R273" s="39"/>
      <c r="S273" s="39"/>
      <c r="T273" s="39"/>
      <c r="U273" s="39">
        <f t="shared" si="30"/>
        <v>0</v>
      </c>
      <c r="V273" s="39"/>
      <c r="W273" s="164">
        <f t="shared" si="34"/>
        <v>0</v>
      </c>
      <c r="X273" s="39">
        <f t="shared" si="31"/>
        <v>0</v>
      </c>
      <c r="Y273" s="39">
        <f t="shared" si="32"/>
        <v>80000</v>
      </c>
      <c r="Z273" s="39">
        <v>0</v>
      </c>
      <c r="AA273" s="39">
        <v>50</v>
      </c>
      <c r="AB273" s="39">
        <v>0</v>
      </c>
      <c r="AC273" s="170">
        <f t="shared" si="33"/>
        <v>0</v>
      </c>
    </row>
    <row r="274" spans="1:29" ht="18.75" x14ac:dyDescent="0.2">
      <c r="A274" s="39">
        <v>265</v>
      </c>
      <c r="B274" s="164" t="s">
        <v>14</v>
      </c>
      <c r="C274" s="39">
        <v>2448</v>
      </c>
      <c r="D274" s="39">
        <v>164</v>
      </c>
      <c r="E274" s="39">
        <v>16297</v>
      </c>
      <c r="F274" s="39" t="s">
        <v>1894</v>
      </c>
      <c r="G274" s="39">
        <v>1</v>
      </c>
      <c r="H274" s="39">
        <v>2</v>
      </c>
      <c r="I274" s="39"/>
      <c r="J274" s="39">
        <v>13</v>
      </c>
      <c r="K274" s="130">
        <f t="shared" si="28"/>
        <v>813</v>
      </c>
      <c r="L274" s="39">
        <v>130</v>
      </c>
      <c r="M274" s="39">
        <f t="shared" si="29"/>
        <v>105690</v>
      </c>
      <c r="N274" s="39">
        <v>1</v>
      </c>
      <c r="O274" s="39"/>
      <c r="P274" s="39"/>
      <c r="Q274" s="39"/>
      <c r="R274" s="39"/>
      <c r="S274" s="39"/>
      <c r="T274" s="39"/>
      <c r="U274" s="39">
        <f t="shared" si="30"/>
        <v>0</v>
      </c>
      <c r="V274" s="39"/>
      <c r="W274" s="164">
        <f t="shared" si="34"/>
        <v>0</v>
      </c>
      <c r="X274" s="39">
        <f t="shared" si="31"/>
        <v>0</v>
      </c>
      <c r="Y274" s="39">
        <f t="shared" si="32"/>
        <v>105690</v>
      </c>
      <c r="Z274" s="39">
        <v>0</v>
      </c>
      <c r="AA274" s="39">
        <v>50</v>
      </c>
      <c r="AB274" s="39">
        <v>0</v>
      </c>
      <c r="AC274" s="170">
        <f t="shared" si="33"/>
        <v>0</v>
      </c>
    </row>
    <row r="275" spans="1:29" ht="18.75" x14ac:dyDescent="0.2">
      <c r="A275" s="164">
        <v>266</v>
      </c>
      <c r="B275" s="164" t="s">
        <v>14</v>
      </c>
      <c r="C275" s="39">
        <v>599</v>
      </c>
      <c r="D275" s="39">
        <v>46</v>
      </c>
      <c r="E275" s="39">
        <v>7091</v>
      </c>
      <c r="F275" s="39" t="s">
        <v>1894</v>
      </c>
      <c r="G275" s="39">
        <v>1</v>
      </c>
      <c r="H275" s="39"/>
      <c r="I275" s="39">
        <v>3</v>
      </c>
      <c r="J275" s="39">
        <v>8</v>
      </c>
      <c r="K275" s="130">
        <f t="shared" si="28"/>
        <v>308</v>
      </c>
      <c r="L275" s="39">
        <v>430</v>
      </c>
      <c r="M275" s="39">
        <f t="shared" si="29"/>
        <v>132440</v>
      </c>
      <c r="N275" s="39">
        <v>1</v>
      </c>
      <c r="O275" s="39"/>
      <c r="P275" s="39"/>
      <c r="Q275" s="39"/>
      <c r="R275" s="39"/>
      <c r="S275" s="39"/>
      <c r="T275" s="39"/>
      <c r="U275" s="39">
        <f t="shared" si="30"/>
        <v>0</v>
      </c>
      <c r="V275" s="39"/>
      <c r="W275" s="164"/>
      <c r="X275" s="39">
        <f t="shared" si="31"/>
        <v>0</v>
      </c>
      <c r="Y275" s="39">
        <f t="shared" si="32"/>
        <v>132440</v>
      </c>
      <c r="Z275" s="39">
        <v>0</v>
      </c>
      <c r="AA275" s="39">
        <v>50</v>
      </c>
      <c r="AB275" s="39">
        <v>0</v>
      </c>
      <c r="AC275" s="170">
        <f t="shared" si="33"/>
        <v>0</v>
      </c>
    </row>
    <row r="276" spans="1:29" ht="18.75" x14ac:dyDescent="0.2">
      <c r="A276" s="39">
        <v>267</v>
      </c>
      <c r="B276" s="164" t="s">
        <v>14</v>
      </c>
      <c r="C276" s="39">
        <v>4793</v>
      </c>
      <c r="D276" s="39">
        <v>32</v>
      </c>
      <c r="E276" s="39">
        <v>50213</v>
      </c>
      <c r="F276" s="39" t="s">
        <v>1895</v>
      </c>
      <c r="G276" s="39">
        <v>2</v>
      </c>
      <c r="H276" s="39"/>
      <c r="I276" s="39"/>
      <c r="J276" s="39">
        <v>66</v>
      </c>
      <c r="K276" s="130">
        <f t="shared" si="28"/>
        <v>66</v>
      </c>
      <c r="L276" s="39">
        <v>430</v>
      </c>
      <c r="M276" s="39">
        <f t="shared" si="29"/>
        <v>28380</v>
      </c>
      <c r="N276" s="39">
        <v>2</v>
      </c>
      <c r="O276" s="39" t="s">
        <v>27</v>
      </c>
      <c r="P276" s="39" t="s">
        <v>55</v>
      </c>
      <c r="Q276" s="39">
        <v>2</v>
      </c>
      <c r="R276" s="39">
        <v>54</v>
      </c>
      <c r="S276" s="39"/>
      <c r="T276" s="39">
        <v>6400</v>
      </c>
      <c r="U276" s="39">
        <f t="shared" si="30"/>
        <v>345600</v>
      </c>
      <c r="V276" s="39">
        <v>10</v>
      </c>
      <c r="W276" s="164">
        <f>U276*10%</f>
        <v>34560</v>
      </c>
      <c r="X276" s="39">
        <f t="shared" si="31"/>
        <v>311040</v>
      </c>
      <c r="Y276" s="39">
        <f t="shared" si="32"/>
        <v>339420</v>
      </c>
      <c r="Z276" s="39">
        <v>0</v>
      </c>
      <c r="AA276" s="39">
        <v>50</v>
      </c>
      <c r="AB276" s="39">
        <v>0</v>
      </c>
      <c r="AC276" s="170">
        <f t="shared" si="33"/>
        <v>0</v>
      </c>
    </row>
    <row r="277" spans="1:29" ht="18.75" x14ac:dyDescent="0.2">
      <c r="A277" s="164">
        <v>268</v>
      </c>
      <c r="B277" s="164" t="s">
        <v>14</v>
      </c>
      <c r="C277" s="39">
        <v>5795</v>
      </c>
      <c r="D277" s="39">
        <v>67</v>
      </c>
      <c r="E277" s="39">
        <v>50214</v>
      </c>
      <c r="F277" s="39" t="s">
        <v>1872</v>
      </c>
      <c r="G277" s="39">
        <v>2</v>
      </c>
      <c r="H277" s="39"/>
      <c r="I277" s="39">
        <v>1</v>
      </c>
      <c r="J277" s="39">
        <v>22</v>
      </c>
      <c r="K277" s="130">
        <f t="shared" si="28"/>
        <v>122</v>
      </c>
      <c r="L277" s="39">
        <v>430</v>
      </c>
      <c r="M277" s="39">
        <f t="shared" si="29"/>
        <v>52460</v>
      </c>
      <c r="N277" s="39">
        <v>2</v>
      </c>
      <c r="O277" s="39" t="s">
        <v>27</v>
      </c>
      <c r="P277" s="39" t="s">
        <v>55</v>
      </c>
      <c r="Q277" s="39">
        <v>2</v>
      </c>
      <c r="R277" s="39">
        <v>176</v>
      </c>
      <c r="S277" s="39"/>
      <c r="T277" s="39">
        <v>6400</v>
      </c>
      <c r="U277" s="39">
        <f t="shared" si="30"/>
        <v>1126400</v>
      </c>
      <c r="V277" s="39">
        <v>10</v>
      </c>
      <c r="W277" s="164">
        <f>U277*10%</f>
        <v>112640</v>
      </c>
      <c r="X277" s="39">
        <f t="shared" si="31"/>
        <v>1013760</v>
      </c>
      <c r="Y277" s="39">
        <f t="shared" si="32"/>
        <v>1066220</v>
      </c>
      <c r="Z277" s="39">
        <v>0</v>
      </c>
      <c r="AA277" s="39">
        <v>50</v>
      </c>
      <c r="AB277" s="39">
        <v>0</v>
      </c>
      <c r="AC277" s="170">
        <f t="shared" si="33"/>
        <v>0</v>
      </c>
    </row>
    <row r="278" spans="1:29" ht="18.75" x14ac:dyDescent="0.2">
      <c r="A278" s="39">
        <v>269</v>
      </c>
      <c r="B278" s="164" t="s">
        <v>14</v>
      </c>
      <c r="C278" s="39">
        <v>4903</v>
      </c>
      <c r="D278" s="39">
        <v>288</v>
      </c>
      <c r="E278" s="39">
        <v>51996</v>
      </c>
      <c r="F278" s="39" t="s">
        <v>1872</v>
      </c>
      <c r="G278" s="39">
        <v>1</v>
      </c>
      <c r="H278" s="39">
        <v>10</v>
      </c>
      <c r="I278" s="39">
        <v>2</v>
      </c>
      <c r="J278" s="39">
        <v>74</v>
      </c>
      <c r="K278" s="130">
        <f t="shared" si="28"/>
        <v>4274</v>
      </c>
      <c r="L278" s="39">
        <v>75</v>
      </c>
      <c r="M278" s="39">
        <f t="shared" si="29"/>
        <v>320550</v>
      </c>
      <c r="N278" s="39">
        <v>1</v>
      </c>
      <c r="O278" s="39"/>
      <c r="P278" s="39"/>
      <c r="Q278" s="39"/>
      <c r="R278" s="39"/>
      <c r="S278" s="39"/>
      <c r="T278" s="39"/>
      <c r="U278" s="39">
        <f t="shared" si="30"/>
        <v>0</v>
      </c>
      <c r="V278" s="39"/>
      <c r="W278" s="164">
        <f t="shared" si="34"/>
        <v>0</v>
      </c>
      <c r="X278" s="39">
        <f t="shared" si="31"/>
        <v>0</v>
      </c>
      <c r="Y278" s="39">
        <f t="shared" si="32"/>
        <v>320550</v>
      </c>
      <c r="Z278" s="39">
        <v>0</v>
      </c>
      <c r="AA278" s="39">
        <v>50</v>
      </c>
      <c r="AB278" s="39">
        <v>0</v>
      </c>
      <c r="AC278" s="170">
        <f t="shared" si="33"/>
        <v>0</v>
      </c>
    </row>
    <row r="279" spans="1:29" ht="18.75" x14ac:dyDescent="0.2">
      <c r="A279" s="164">
        <v>270</v>
      </c>
      <c r="B279" s="164" t="s">
        <v>14</v>
      </c>
      <c r="C279" s="39"/>
      <c r="D279" s="39">
        <v>49</v>
      </c>
      <c r="E279" s="39">
        <v>7094</v>
      </c>
      <c r="F279" s="39" t="s">
        <v>1896</v>
      </c>
      <c r="G279" s="39">
        <v>2</v>
      </c>
      <c r="H279" s="39"/>
      <c r="I279" s="39">
        <v>1</v>
      </c>
      <c r="J279" s="39">
        <v>13</v>
      </c>
      <c r="K279" s="130">
        <f t="shared" si="28"/>
        <v>113</v>
      </c>
      <c r="L279" s="39">
        <v>450</v>
      </c>
      <c r="M279" s="39">
        <f t="shared" si="29"/>
        <v>50850</v>
      </c>
      <c r="N279" s="39">
        <v>2</v>
      </c>
      <c r="O279" s="39" t="s">
        <v>27</v>
      </c>
      <c r="P279" s="39" t="s">
        <v>16</v>
      </c>
      <c r="Q279" s="39">
        <v>2</v>
      </c>
      <c r="R279" s="39">
        <v>110</v>
      </c>
      <c r="S279" s="39"/>
      <c r="T279" s="39">
        <v>6400</v>
      </c>
      <c r="U279" s="39">
        <f t="shared" si="30"/>
        <v>704000</v>
      </c>
      <c r="V279" s="39">
        <v>21</v>
      </c>
      <c r="W279" s="164">
        <f t="shared" si="34"/>
        <v>563200</v>
      </c>
      <c r="X279" s="39">
        <f t="shared" si="31"/>
        <v>140800</v>
      </c>
      <c r="Y279" s="39">
        <f t="shared" si="32"/>
        <v>191650</v>
      </c>
      <c r="Z279" s="39">
        <v>0</v>
      </c>
      <c r="AA279" s="39">
        <v>50</v>
      </c>
      <c r="AB279" s="39">
        <v>0</v>
      </c>
      <c r="AC279" s="170">
        <f t="shared" si="33"/>
        <v>0</v>
      </c>
    </row>
    <row r="280" spans="1:29" ht="18.75" x14ac:dyDescent="0.2">
      <c r="A280" s="39">
        <v>271</v>
      </c>
      <c r="B280" s="164" t="s">
        <v>14</v>
      </c>
      <c r="C280" s="39">
        <v>601</v>
      </c>
      <c r="D280" s="39">
        <v>48</v>
      </c>
      <c r="E280" s="39">
        <v>7093</v>
      </c>
      <c r="F280" s="39" t="s">
        <v>1897</v>
      </c>
      <c r="G280" s="39">
        <v>2</v>
      </c>
      <c r="H280" s="39"/>
      <c r="I280" s="39">
        <v>1</v>
      </c>
      <c r="J280" s="39">
        <v>66</v>
      </c>
      <c r="K280" s="130">
        <f t="shared" si="28"/>
        <v>166</v>
      </c>
      <c r="L280" s="39">
        <v>450</v>
      </c>
      <c r="M280" s="39">
        <f t="shared" si="29"/>
        <v>74700</v>
      </c>
      <c r="N280" s="39">
        <v>2</v>
      </c>
      <c r="O280" s="39" t="s">
        <v>27</v>
      </c>
      <c r="P280" s="39" t="s">
        <v>16</v>
      </c>
      <c r="Q280" s="39">
        <v>2</v>
      </c>
      <c r="R280" s="39">
        <v>81</v>
      </c>
      <c r="S280" s="39"/>
      <c r="T280" s="39">
        <v>6400</v>
      </c>
      <c r="U280" s="39">
        <f t="shared" si="30"/>
        <v>518400</v>
      </c>
      <c r="V280" s="39">
        <v>21</v>
      </c>
      <c r="W280" s="164">
        <f t="shared" si="34"/>
        <v>414720</v>
      </c>
      <c r="X280" s="39">
        <f t="shared" si="31"/>
        <v>103680</v>
      </c>
      <c r="Y280" s="39">
        <f t="shared" si="32"/>
        <v>178380</v>
      </c>
      <c r="Z280" s="39">
        <v>0</v>
      </c>
      <c r="AA280" s="39">
        <v>50</v>
      </c>
      <c r="AB280" s="39">
        <v>0</v>
      </c>
      <c r="AC280" s="170">
        <f t="shared" si="33"/>
        <v>0</v>
      </c>
    </row>
    <row r="281" spans="1:29" ht="18.75" x14ac:dyDescent="0.2">
      <c r="A281" s="164">
        <v>272</v>
      </c>
      <c r="B281" s="164" t="s">
        <v>14</v>
      </c>
      <c r="C281" s="39">
        <v>5632</v>
      </c>
      <c r="D281" s="39">
        <v>512</v>
      </c>
      <c r="E281" s="39">
        <v>59566</v>
      </c>
      <c r="F281" s="39" t="s">
        <v>1897</v>
      </c>
      <c r="G281" s="39">
        <v>1</v>
      </c>
      <c r="H281" s="39">
        <v>5</v>
      </c>
      <c r="I281" s="39"/>
      <c r="J281" s="39"/>
      <c r="K281" s="130">
        <f t="shared" si="28"/>
        <v>2000</v>
      </c>
      <c r="L281" s="39">
        <v>75</v>
      </c>
      <c r="M281" s="39">
        <f t="shared" si="29"/>
        <v>150000</v>
      </c>
      <c r="N281" s="39">
        <v>1</v>
      </c>
      <c r="O281" s="39"/>
      <c r="P281" s="39"/>
      <c r="Q281" s="39"/>
      <c r="R281" s="39"/>
      <c r="S281" s="39"/>
      <c r="T281" s="39"/>
      <c r="U281" s="39">
        <f t="shared" si="30"/>
        <v>0</v>
      </c>
      <c r="V281" s="39"/>
      <c r="W281" s="164">
        <f t="shared" si="34"/>
        <v>0</v>
      </c>
      <c r="X281" s="39">
        <f t="shared" si="31"/>
        <v>0</v>
      </c>
      <c r="Y281" s="39">
        <f t="shared" si="32"/>
        <v>150000</v>
      </c>
      <c r="Z281" s="39">
        <v>0</v>
      </c>
      <c r="AA281" s="39">
        <v>50</v>
      </c>
      <c r="AB281" s="39">
        <v>0</v>
      </c>
      <c r="AC281" s="170">
        <f t="shared" si="33"/>
        <v>0</v>
      </c>
    </row>
    <row r="282" spans="1:29" ht="18.75" x14ac:dyDescent="0.2">
      <c r="A282" s="39">
        <v>273</v>
      </c>
      <c r="B282" s="164" t="s">
        <v>14</v>
      </c>
      <c r="C282" s="39">
        <v>3954</v>
      </c>
      <c r="D282" s="39">
        <v>128</v>
      </c>
      <c r="E282" s="39">
        <v>35459</v>
      </c>
      <c r="F282" s="39" t="s">
        <v>1897</v>
      </c>
      <c r="G282" s="39">
        <v>1</v>
      </c>
      <c r="H282" s="39">
        <v>7</v>
      </c>
      <c r="I282" s="39">
        <v>1</v>
      </c>
      <c r="J282" s="39">
        <v>37</v>
      </c>
      <c r="K282" s="130">
        <f t="shared" si="28"/>
        <v>2937</v>
      </c>
      <c r="L282" s="39">
        <v>75</v>
      </c>
      <c r="M282" s="39">
        <f t="shared" si="29"/>
        <v>220275</v>
      </c>
      <c r="N282" s="39">
        <v>1</v>
      </c>
      <c r="O282" s="39"/>
      <c r="P282" s="39"/>
      <c r="Q282" s="39"/>
      <c r="R282" s="39"/>
      <c r="S282" s="39"/>
      <c r="T282" s="39"/>
      <c r="U282" s="39">
        <f t="shared" si="30"/>
        <v>0</v>
      </c>
      <c r="V282" s="39"/>
      <c r="W282" s="164">
        <f t="shared" si="34"/>
        <v>0</v>
      </c>
      <c r="X282" s="39">
        <f t="shared" si="31"/>
        <v>0</v>
      </c>
      <c r="Y282" s="39">
        <f t="shared" si="32"/>
        <v>220275</v>
      </c>
      <c r="Z282" s="39">
        <v>0</v>
      </c>
      <c r="AA282" s="39">
        <v>50</v>
      </c>
      <c r="AB282" s="39">
        <v>0</v>
      </c>
      <c r="AC282" s="170">
        <f t="shared" si="33"/>
        <v>0</v>
      </c>
    </row>
    <row r="283" spans="1:29" ht="18.75" x14ac:dyDescent="0.2">
      <c r="A283" s="164">
        <v>274</v>
      </c>
      <c r="B283" s="164" t="s">
        <v>14</v>
      </c>
      <c r="C283" s="39">
        <v>601</v>
      </c>
      <c r="D283" s="39">
        <v>48</v>
      </c>
      <c r="E283" s="39">
        <v>7093</v>
      </c>
      <c r="F283" s="39" t="s">
        <v>1898</v>
      </c>
      <c r="G283" s="39">
        <v>2</v>
      </c>
      <c r="H283" s="39"/>
      <c r="I283" s="39">
        <v>1</v>
      </c>
      <c r="J283" s="39">
        <v>66</v>
      </c>
      <c r="K283" s="130">
        <f t="shared" si="28"/>
        <v>166</v>
      </c>
      <c r="L283" s="39">
        <v>430</v>
      </c>
      <c r="M283" s="39">
        <f t="shared" si="29"/>
        <v>71380</v>
      </c>
      <c r="N283" s="39">
        <v>2</v>
      </c>
      <c r="O283" s="39" t="s">
        <v>27</v>
      </c>
      <c r="P283" s="39" t="s">
        <v>16</v>
      </c>
      <c r="Q283" s="39">
        <v>2</v>
      </c>
      <c r="R283" s="39">
        <v>117</v>
      </c>
      <c r="S283" s="39"/>
      <c r="T283" s="39">
        <v>6400</v>
      </c>
      <c r="U283" s="39">
        <f t="shared" si="30"/>
        <v>748800</v>
      </c>
      <c r="V283" s="39">
        <v>21</v>
      </c>
      <c r="W283" s="164">
        <f t="shared" si="34"/>
        <v>599040</v>
      </c>
      <c r="X283" s="39">
        <f t="shared" si="31"/>
        <v>149760</v>
      </c>
      <c r="Y283" s="39">
        <f t="shared" si="32"/>
        <v>221140</v>
      </c>
      <c r="Z283" s="39">
        <v>0</v>
      </c>
      <c r="AA283" s="39">
        <v>50</v>
      </c>
      <c r="AB283" s="39">
        <v>0</v>
      </c>
      <c r="AC283" s="170">
        <f t="shared" si="33"/>
        <v>0</v>
      </c>
    </row>
    <row r="284" spans="1:29" ht="18.75" x14ac:dyDescent="0.2">
      <c r="A284" s="39">
        <v>275</v>
      </c>
      <c r="B284" s="164" t="s">
        <v>14</v>
      </c>
      <c r="C284" s="39">
        <v>4024</v>
      </c>
      <c r="D284" s="39">
        <v>131</v>
      </c>
      <c r="E284" s="39">
        <v>36519</v>
      </c>
      <c r="F284" s="39" t="s">
        <v>1898</v>
      </c>
      <c r="G284" s="39">
        <v>1</v>
      </c>
      <c r="H284" s="39">
        <v>9</v>
      </c>
      <c r="I284" s="39">
        <v>3</v>
      </c>
      <c r="J284" s="39">
        <v>65</v>
      </c>
      <c r="K284" s="130">
        <f t="shared" si="28"/>
        <v>3965</v>
      </c>
      <c r="L284" s="39">
        <v>75</v>
      </c>
      <c r="M284" s="39">
        <f t="shared" si="29"/>
        <v>297375</v>
      </c>
      <c r="N284" s="39">
        <v>1</v>
      </c>
      <c r="O284" s="39"/>
      <c r="P284" s="39"/>
      <c r="Q284" s="39"/>
      <c r="R284" s="39"/>
      <c r="S284" s="39"/>
      <c r="T284" s="39"/>
      <c r="U284" s="39">
        <f t="shared" si="30"/>
        <v>0</v>
      </c>
      <c r="V284" s="39"/>
      <c r="W284" s="164">
        <f t="shared" si="34"/>
        <v>0</v>
      </c>
      <c r="X284" s="39">
        <f t="shared" si="31"/>
        <v>0</v>
      </c>
      <c r="Y284" s="39">
        <f t="shared" si="32"/>
        <v>297375</v>
      </c>
      <c r="Z284" s="39">
        <v>0</v>
      </c>
      <c r="AA284" s="39">
        <v>50</v>
      </c>
      <c r="AB284" s="39">
        <v>0</v>
      </c>
      <c r="AC284" s="170">
        <f t="shared" si="33"/>
        <v>0</v>
      </c>
    </row>
    <row r="285" spans="1:29" ht="18.75" x14ac:dyDescent="0.2">
      <c r="A285" s="164">
        <v>276</v>
      </c>
      <c r="B285" s="164" t="s">
        <v>14</v>
      </c>
      <c r="C285" s="39">
        <v>4065</v>
      </c>
      <c r="D285" s="39">
        <v>282</v>
      </c>
      <c r="E285" s="39">
        <v>37004</v>
      </c>
      <c r="F285" s="39" t="s">
        <v>1899</v>
      </c>
      <c r="G285" s="39">
        <v>2</v>
      </c>
      <c r="H285" s="39"/>
      <c r="I285" s="39"/>
      <c r="J285" s="39">
        <v>93</v>
      </c>
      <c r="K285" s="130">
        <f t="shared" si="28"/>
        <v>93</v>
      </c>
      <c r="L285" s="39">
        <v>430</v>
      </c>
      <c r="M285" s="39">
        <f t="shared" si="29"/>
        <v>39990</v>
      </c>
      <c r="N285" s="39">
        <v>1</v>
      </c>
      <c r="O285" s="39" t="s">
        <v>27</v>
      </c>
      <c r="P285" s="39" t="s">
        <v>16</v>
      </c>
      <c r="Q285" s="39">
        <v>2</v>
      </c>
      <c r="R285" s="39">
        <v>183</v>
      </c>
      <c r="S285" s="39"/>
      <c r="T285" s="39">
        <v>6400</v>
      </c>
      <c r="U285" s="39">
        <f t="shared" si="30"/>
        <v>1171200</v>
      </c>
      <c r="V285" s="39">
        <v>21</v>
      </c>
      <c r="W285" s="164">
        <f t="shared" si="34"/>
        <v>936960</v>
      </c>
      <c r="X285" s="39">
        <f t="shared" si="31"/>
        <v>234240</v>
      </c>
      <c r="Y285" s="39">
        <f t="shared" si="32"/>
        <v>274230</v>
      </c>
      <c r="Z285" s="39">
        <v>0</v>
      </c>
      <c r="AA285" s="39">
        <v>50</v>
      </c>
      <c r="AB285" s="39">
        <v>0</v>
      </c>
      <c r="AC285" s="170">
        <f t="shared" si="33"/>
        <v>0</v>
      </c>
    </row>
    <row r="286" spans="1:29" ht="18.75" x14ac:dyDescent="0.2">
      <c r="A286" s="39">
        <v>277</v>
      </c>
      <c r="B286" s="164" t="s">
        <v>14</v>
      </c>
      <c r="C286" s="39">
        <v>2564</v>
      </c>
      <c r="D286" s="39">
        <v>16</v>
      </c>
      <c r="E286" s="39">
        <v>16692</v>
      </c>
      <c r="F286" s="39" t="s">
        <v>1899</v>
      </c>
      <c r="G286" s="39">
        <v>1</v>
      </c>
      <c r="H286" s="39">
        <v>9</v>
      </c>
      <c r="I286" s="39">
        <v>3</v>
      </c>
      <c r="J286" s="39">
        <v>8</v>
      </c>
      <c r="K286" s="130">
        <f t="shared" si="28"/>
        <v>3908</v>
      </c>
      <c r="L286" s="39">
        <v>75</v>
      </c>
      <c r="M286" s="39">
        <f t="shared" si="29"/>
        <v>293100</v>
      </c>
      <c r="N286" s="39">
        <v>1</v>
      </c>
      <c r="O286" s="39"/>
      <c r="P286" s="39"/>
      <c r="Q286" s="39"/>
      <c r="R286" s="39"/>
      <c r="S286" s="39"/>
      <c r="T286" s="39"/>
      <c r="U286" s="39">
        <f t="shared" si="30"/>
        <v>0</v>
      </c>
      <c r="V286" s="39"/>
      <c r="W286" s="164">
        <f t="shared" si="34"/>
        <v>0</v>
      </c>
      <c r="X286" s="39">
        <f t="shared" si="31"/>
        <v>0</v>
      </c>
      <c r="Y286" s="39">
        <f t="shared" si="32"/>
        <v>293100</v>
      </c>
      <c r="Z286" s="39">
        <v>0</v>
      </c>
      <c r="AA286" s="39">
        <v>50</v>
      </c>
      <c r="AB286" s="39">
        <v>0</v>
      </c>
      <c r="AC286" s="170">
        <f t="shared" si="33"/>
        <v>0</v>
      </c>
    </row>
    <row r="287" spans="1:29" ht="18.75" x14ac:dyDescent="0.2">
      <c r="A287" s="164">
        <v>278</v>
      </c>
      <c r="B287" s="164" t="s">
        <v>14</v>
      </c>
      <c r="C287" s="39">
        <v>4641</v>
      </c>
      <c r="D287" s="39">
        <v>123</v>
      </c>
      <c r="E287" s="39">
        <v>48241</v>
      </c>
      <c r="F287" s="39" t="s">
        <v>1899</v>
      </c>
      <c r="G287" s="39">
        <v>1</v>
      </c>
      <c r="H287" s="39"/>
      <c r="I287" s="39">
        <v>2</v>
      </c>
      <c r="J287" s="39">
        <v>98</v>
      </c>
      <c r="K287" s="130">
        <f t="shared" si="28"/>
        <v>298</v>
      </c>
      <c r="L287" s="39">
        <v>430</v>
      </c>
      <c r="M287" s="39">
        <f t="shared" si="29"/>
        <v>128140</v>
      </c>
      <c r="N287" s="39">
        <v>1</v>
      </c>
      <c r="O287" s="39"/>
      <c r="P287" s="39"/>
      <c r="Q287" s="39"/>
      <c r="R287" s="39"/>
      <c r="S287" s="39"/>
      <c r="T287" s="39"/>
      <c r="U287" s="39">
        <f t="shared" si="30"/>
        <v>0</v>
      </c>
      <c r="V287" s="39"/>
      <c r="W287" s="164">
        <f t="shared" si="34"/>
        <v>0</v>
      </c>
      <c r="X287" s="39">
        <f t="shared" si="31"/>
        <v>0</v>
      </c>
      <c r="Y287" s="39">
        <f t="shared" si="32"/>
        <v>128140</v>
      </c>
      <c r="Z287" s="39">
        <v>0</v>
      </c>
      <c r="AA287" s="39">
        <v>50</v>
      </c>
      <c r="AB287" s="39">
        <v>0</v>
      </c>
      <c r="AC287" s="170">
        <f t="shared" si="33"/>
        <v>0</v>
      </c>
    </row>
    <row r="288" spans="1:29" ht="18.75" x14ac:dyDescent="0.2">
      <c r="A288" s="39">
        <v>279</v>
      </c>
      <c r="B288" s="164" t="s">
        <v>14</v>
      </c>
      <c r="C288" s="39">
        <v>621</v>
      </c>
      <c r="D288" s="39">
        <v>77</v>
      </c>
      <c r="E288" s="39">
        <v>7114</v>
      </c>
      <c r="F288" s="39" t="s">
        <v>1900</v>
      </c>
      <c r="G288" s="39">
        <v>2</v>
      </c>
      <c r="H288" s="39">
        <v>1</v>
      </c>
      <c r="I288" s="39">
        <v>3</v>
      </c>
      <c r="J288" s="39">
        <v>76</v>
      </c>
      <c r="K288" s="130">
        <f t="shared" si="28"/>
        <v>776</v>
      </c>
      <c r="L288" s="39">
        <v>340</v>
      </c>
      <c r="M288" s="39">
        <f t="shared" si="29"/>
        <v>263840</v>
      </c>
      <c r="N288" s="39">
        <v>2</v>
      </c>
      <c r="O288" s="39" t="s">
        <v>27</v>
      </c>
      <c r="P288" s="39" t="s">
        <v>16</v>
      </c>
      <c r="Q288" s="39">
        <v>2</v>
      </c>
      <c r="R288" s="39">
        <v>234</v>
      </c>
      <c r="S288" s="39"/>
      <c r="T288" s="39">
        <v>6400</v>
      </c>
      <c r="U288" s="39">
        <f t="shared" si="30"/>
        <v>1497600</v>
      </c>
      <c r="V288" s="39">
        <v>21</v>
      </c>
      <c r="W288" s="164">
        <f t="shared" si="34"/>
        <v>1198080</v>
      </c>
      <c r="X288" s="39">
        <f t="shared" si="31"/>
        <v>299520</v>
      </c>
      <c r="Y288" s="39">
        <f t="shared" si="32"/>
        <v>563360</v>
      </c>
      <c r="Z288" s="39">
        <v>0</v>
      </c>
      <c r="AA288" s="39">
        <v>50</v>
      </c>
      <c r="AB288" s="39">
        <v>0</v>
      </c>
      <c r="AC288" s="170">
        <f t="shared" si="33"/>
        <v>0</v>
      </c>
    </row>
    <row r="289" spans="1:29" ht="18.75" x14ac:dyDescent="0.2">
      <c r="A289" s="164">
        <v>280</v>
      </c>
      <c r="B289" s="164" t="s">
        <v>14</v>
      </c>
      <c r="C289" s="39"/>
      <c r="D289" s="39">
        <v>119</v>
      </c>
      <c r="E289" s="39">
        <v>17015</v>
      </c>
      <c r="F289" s="39" t="s">
        <v>1900</v>
      </c>
      <c r="G289" s="39">
        <v>1</v>
      </c>
      <c r="H289" s="39">
        <v>12</v>
      </c>
      <c r="I289" s="39">
        <v>3</v>
      </c>
      <c r="J289" s="39">
        <v>59</v>
      </c>
      <c r="K289" s="130">
        <f t="shared" si="28"/>
        <v>5159</v>
      </c>
      <c r="L289" s="39">
        <v>130</v>
      </c>
      <c r="M289" s="39">
        <f t="shared" si="29"/>
        <v>670670</v>
      </c>
      <c r="N289" s="39">
        <v>1</v>
      </c>
      <c r="O289" s="39"/>
      <c r="P289" s="39"/>
      <c r="Q289" s="39"/>
      <c r="R289" s="39"/>
      <c r="S289" s="39"/>
      <c r="T289" s="39"/>
      <c r="U289" s="39">
        <f t="shared" si="30"/>
        <v>0</v>
      </c>
      <c r="V289" s="39"/>
      <c r="W289" s="164">
        <f t="shared" si="34"/>
        <v>0</v>
      </c>
      <c r="X289" s="39">
        <f t="shared" si="31"/>
        <v>0</v>
      </c>
      <c r="Y289" s="39">
        <f t="shared" si="32"/>
        <v>670670</v>
      </c>
      <c r="Z289" s="39">
        <v>0</v>
      </c>
      <c r="AA289" s="39">
        <v>50</v>
      </c>
      <c r="AB289" s="39">
        <v>0</v>
      </c>
      <c r="AC289" s="170">
        <f t="shared" si="33"/>
        <v>0</v>
      </c>
    </row>
    <row r="290" spans="1:29" ht="18.75" x14ac:dyDescent="0.2">
      <c r="A290" s="39">
        <v>281</v>
      </c>
      <c r="B290" s="164" t="s">
        <v>14</v>
      </c>
      <c r="C290" s="39">
        <v>4635</v>
      </c>
      <c r="D290" s="39">
        <v>121</v>
      </c>
      <c r="E290" s="39">
        <v>48239</v>
      </c>
      <c r="F290" s="39" t="s">
        <v>1901</v>
      </c>
      <c r="G290" s="39">
        <v>2</v>
      </c>
      <c r="H290" s="39"/>
      <c r="I290" s="39">
        <v>2</v>
      </c>
      <c r="J290" s="39">
        <v>36</v>
      </c>
      <c r="K290" s="130">
        <f t="shared" si="28"/>
        <v>236</v>
      </c>
      <c r="L290" s="39">
        <v>430</v>
      </c>
      <c r="M290" s="39">
        <f t="shared" si="29"/>
        <v>101480</v>
      </c>
      <c r="N290" s="39">
        <v>2</v>
      </c>
      <c r="O290" s="39" t="s">
        <v>27</v>
      </c>
      <c r="P290" s="39" t="s">
        <v>16</v>
      </c>
      <c r="Q290" s="39">
        <v>2</v>
      </c>
      <c r="R290" s="39">
        <v>142</v>
      </c>
      <c r="S290" s="39"/>
      <c r="T290" s="39">
        <v>6400</v>
      </c>
      <c r="U290" s="39">
        <f t="shared" si="30"/>
        <v>908800</v>
      </c>
      <c r="V290" s="39">
        <v>21</v>
      </c>
      <c r="W290" s="164">
        <f t="shared" si="34"/>
        <v>727040</v>
      </c>
      <c r="X290" s="39">
        <f t="shared" si="31"/>
        <v>181760</v>
      </c>
      <c r="Y290" s="39">
        <f t="shared" si="32"/>
        <v>283240</v>
      </c>
      <c r="Z290" s="39">
        <v>0</v>
      </c>
      <c r="AA290" s="39">
        <v>50</v>
      </c>
      <c r="AB290" s="39">
        <v>0</v>
      </c>
      <c r="AC290" s="170">
        <f t="shared" si="33"/>
        <v>0</v>
      </c>
    </row>
    <row r="291" spans="1:29" ht="18.75" x14ac:dyDescent="0.2">
      <c r="A291" s="164">
        <v>282</v>
      </c>
      <c r="B291" s="164" t="s">
        <v>14</v>
      </c>
      <c r="C291" s="39">
        <v>5524</v>
      </c>
      <c r="D291" s="39">
        <v>510</v>
      </c>
      <c r="E291" s="39">
        <v>58342</v>
      </c>
      <c r="F291" s="39" t="s">
        <v>1901</v>
      </c>
      <c r="G291" s="39">
        <v>1</v>
      </c>
      <c r="H291" s="39">
        <v>2</v>
      </c>
      <c r="I291" s="39">
        <v>1</v>
      </c>
      <c r="J291" s="39">
        <v>1</v>
      </c>
      <c r="K291" s="130">
        <f t="shared" si="28"/>
        <v>901</v>
      </c>
      <c r="L291" s="39">
        <v>75</v>
      </c>
      <c r="M291" s="39">
        <f t="shared" si="29"/>
        <v>67575</v>
      </c>
      <c r="N291" s="39">
        <v>1</v>
      </c>
      <c r="O291" s="39"/>
      <c r="P291" s="39"/>
      <c r="Q291" s="39"/>
      <c r="R291" s="39"/>
      <c r="S291" s="39"/>
      <c r="T291" s="39"/>
      <c r="U291" s="39">
        <f t="shared" si="30"/>
        <v>0</v>
      </c>
      <c r="V291" s="39"/>
      <c r="W291" s="164">
        <f t="shared" si="34"/>
        <v>0</v>
      </c>
      <c r="X291" s="39">
        <f t="shared" si="31"/>
        <v>0</v>
      </c>
      <c r="Y291" s="39">
        <f t="shared" si="32"/>
        <v>67575</v>
      </c>
      <c r="Z291" s="39">
        <v>0</v>
      </c>
      <c r="AA291" s="39">
        <v>50</v>
      </c>
      <c r="AB291" s="39">
        <v>0</v>
      </c>
      <c r="AC291" s="170">
        <f t="shared" si="33"/>
        <v>0</v>
      </c>
    </row>
    <row r="292" spans="1:29" ht="18.75" x14ac:dyDescent="0.2">
      <c r="A292" s="39">
        <v>283</v>
      </c>
      <c r="B292" s="164" t="s">
        <v>14</v>
      </c>
      <c r="C292" s="39">
        <v>2013</v>
      </c>
      <c r="D292" s="39">
        <v>101</v>
      </c>
      <c r="E292" s="39"/>
      <c r="F292" s="39" t="s">
        <v>1901</v>
      </c>
      <c r="G292" s="39">
        <v>1</v>
      </c>
      <c r="H292" s="39">
        <v>16</v>
      </c>
      <c r="I292" s="39"/>
      <c r="J292" s="39">
        <v>16</v>
      </c>
      <c r="K292" s="130">
        <f t="shared" si="28"/>
        <v>6416</v>
      </c>
      <c r="L292" s="39">
        <v>75</v>
      </c>
      <c r="M292" s="39">
        <f t="shared" si="29"/>
        <v>481200</v>
      </c>
      <c r="N292" s="39">
        <v>1</v>
      </c>
      <c r="O292" s="39"/>
      <c r="P292" s="39"/>
      <c r="Q292" s="39"/>
      <c r="R292" s="39"/>
      <c r="S292" s="39"/>
      <c r="T292" s="39"/>
      <c r="U292" s="39">
        <f t="shared" si="30"/>
        <v>0</v>
      </c>
      <c r="V292" s="39"/>
      <c r="W292" s="164">
        <f t="shared" si="34"/>
        <v>0</v>
      </c>
      <c r="X292" s="39">
        <f t="shared" si="31"/>
        <v>0</v>
      </c>
      <c r="Y292" s="39">
        <f t="shared" si="32"/>
        <v>481200</v>
      </c>
      <c r="Z292" s="39">
        <v>0</v>
      </c>
      <c r="AA292" s="39">
        <v>50</v>
      </c>
      <c r="AB292" s="39">
        <v>0</v>
      </c>
      <c r="AC292" s="170">
        <f t="shared" si="33"/>
        <v>0</v>
      </c>
    </row>
    <row r="293" spans="1:29" ht="18.75" x14ac:dyDescent="0.2">
      <c r="A293" s="164">
        <v>284</v>
      </c>
      <c r="B293" s="164" t="s">
        <v>14</v>
      </c>
      <c r="C293" s="39">
        <v>702</v>
      </c>
      <c r="D293" s="39">
        <v>32</v>
      </c>
      <c r="E293" s="39">
        <v>7186</v>
      </c>
      <c r="F293" s="39" t="s">
        <v>1902</v>
      </c>
      <c r="G293" s="39">
        <v>2</v>
      </c>
      <c r="H293" s="39"/>
      <c r="I293" s="39">
        <v>2</v>
      </c>
      <c r="J293" s="39">
        <v>18</v>
      </c>
      <c r="K293" s="130">
        <f t="shared" si="28"/>
        <v>218</v>
      </c>
      <c r="L293" s="39">
        <v>430</v>
      </c>
      <c r="M293" s="39">
        <f t="shared" si="29"/>
        <v>93740</v>
      </c>
      <c r="N293" s="39">
        <v>2</v>
      </c>
      <c r="O293" s="39" t="s">
        <v>27</v>
      </c>
      <c r="P293" s="39" t="s">
        <v>16</v>
      </c>
      <c r="Q293" s="39">
        <v>2</v>
      </c>
      <c r="R293" s="39">
        <v>192</v>
      </c>
      <c r="S293" s="39"/>
      <c r="T293" s="39">
        <v>6400</v>
      </c>
      <c r="U293" s="39">
        <f t="shared" si="30"/>
        <v>1228800</v>
      </c>
      <c r="V293" s="39">
        <v>21</v>
      </c>
      <c r="W293" s="164">
        <f t="shared" si="34"/>
        <v>983040</v>
      </c>
      <c r="X293" s="39">
        <f t="shared" si="31"/>
        <v>245760</v>
      </c>
      <c r="Y293" s="39">
        <f t="shared" si="32"/>
        <v>339500</v>
      </c>
      <c r="Z293" s="39">
        <v>0</v>
      </c>
      <c r="AA293" s="39">
        <v>50</v>
      </c>
      <c r="AB293" s="39">
        <v>0</v>
      </c>
      <c r="AC293" s="170">
        <f t="shared" si="33"/>
        <v>0</v>
      </c>
    </row>
    <row r="294" spans="1:29" ht="18.75" x14ac:dyDescent="0.2">
      <c r="A294" s="39">
        <v>285</v>
      </c>
      <c r="B294" s="164" t="s">
        <v>14</v>
      </c>
      <c r="C294" s="39">
        <v>1617</v>
      </c>
      <c r="D294" s="39">
        <v>343</v>
      </c>
      <c r="E294" s="39">
        <v>13584</v>
      </c>
      <c r="F294" s="39" t="s">
        <v>1902</v>
      </c>
      <c r="G294" s="39">
        <v>1</v>
      </c>
      <c r="H294" s="39">
        <v>7</v>
      </c>
      <c r="I294" s="39">
        <v>3</v>
      </c>
      <c r="J294" s="39">
        <v>62</v>
      </c>
      <c r="K294" s="130">
        <f t="shared" si="28"/>
        <v>3162</v>
      </c>
      <c r="L294" s="39">
        <v>100</v>
      </c>
      <c r="M294" s="39">
        <f t="shared" si="29"/>
        <v>316200</v>
      </c>
      <c r="N294" s="39">
        <v>1</v>
      </c>
      <c r="O294" s="39"/>
      <c r="P294" s="39"/>
      <c r="Q294" s="39"/>
      <c r="R294" s="39"/>
      <c r="S294" s="39"/>
      <c r="T294" s="39"/>
      <c r="U294" s="39">
        <f t="shared" si="30"/>
        <v>0</v>
      </c>
      <c r="V294" s="39"/>
      <c r="W294" s="164">
        <f t="shared" si="34"/>
        <v>0</v>
      </c>
      <c r="X294" s="39">
        <f t="shared" si="31"/>
        <v>0</v>
      </c>
      <c r="Y294" s="39">
        <f t="shared" si="32"/>
        <v>316200</v>
      </c>
      <c r="Z294" s="39">
        <v>0</v>
      </c>
      <c r="AA294" s="39">
        <v>50</v>
      </c>
      <c r="AB294" s="39">
        <v>0</v>
      </c>
      <c r="AC294" s="170">
        <f t="shared" si="33"/>
        <v>0</v>
      </c>
    </row>
    <row r="295" spans="1:29" ht="18.75" x14ac:dyDescent="0.2">
      <c r="A295" s="164">
        <v>286</v>
      </c>
      <c r="B295" s="164" t="s">
        <v>14</v>
      </c>
      <c r="C295" s="39">
        <v>3583</v>
      </c>
      <c r="D295" s="39">
        <v>224</v>
      </c>
      <c r="E295" s="39">
        <v>28984</v>
      </c>
      <c r="F295" s="39" t="s">
        <v>1902</v>
      </c>
      <c r="G295" s="39">
        <v>1</v>
      </c>
      <c r="H295" s="39">
        <v>16</v>
      </c>
      <c r="I295" s="39"/>
      <c r="J295" s="39">
        <v>53</v>
      </c>
      <c r="K295" s="130">
        <f t="shared" si="28"/>
        <v>6453</v>
      </c>
      <c r="L295" s="39">
        <v>75</v>
      </c>
      <c r="M295" s="39">
        <f t="shared" si="29"/>
        <v>483975</v>
      </c>
      <c r="N295" s="39">
        <v>1</v>
      </c>
      <c r="O295" s="39"/>
      <c r="P295" s="39"/>
      <c r="Q295" s="39"/>
      <c r="R295" s="39"/>
      <c r="S295" s="39"/>
      <c r="T295" s="39"/>
      <c r="U295" s="39">
        <f t="shared" si="30"/>
        <v>0</v>
      </c>
      <c r="V295" s="39"/>
      <c r="W295" s="164">
        <f t="shared" si="34"/>
        <v>0</v>
      </c>
      <c r="X295" s="39">
        <f t="shared" si="31"/>
        <v>0</v>
      </c>
      <c r="Y295" s="39">
        <f t="shared" si="32"/>
        <v>483975</v>
      </c>
      <c r="Z295" s="39">
        <v>0</v>
      </c>
      <c r="AA295" s="39">
        <v>50</v>
      </c>
      <c r="AB295" s="39">
        <v>0</v>
      </c>
      <c r="AC295" s="170">
        <f t="shared" si="33"/>
        <v>0</v>
      </c>
    </row>
    <row r="296" spans="1:29" ht="18.75" x14ac:dyDescent="0.2">
      <c r="A296" s="39">
        <v>287</v>
      </c>
      <c r="B296" s="164" t="s">
        <v>14</v>
      </c>
      <c r="C296" s="39">
        <v>4768</v>
      </c>
      <c r="D296" s="39">
        <v>127</v>
      </c>
      <c r="E296" s="39">
        <v>49956</v>
      </c>
      <c r="F296" s="39" t="s">
        <v>1903</v>
      </c>
      <c r="G296" s="39">
        <v>2</v>
      </c>
      <c r="H296" s="39"/>
      <c r="I296" s="39">
        <v>1</v>
      </c>
      <c r="J296" s="39">
        <v>7</v>
      </c>
      <c r="K296" s="130">
        <f t="shared" si="28"/>
        <v>107</v>
      </c>
      <c r="L296" s="39">
        <v>430</v>
      </c>
      <c r="M296" s="39">
        <f t="shared" si="29"/>
        <v>46010</v>
      </c>
      <c r="N296" s="39">
        <v>2</v>
      </c>
      <c r="O296" s="39" t="s">
        <v>27</v>
      </c>
      <c r="P296" s="39" t="s">
        <v>16</v>
      </c>
      <c r="Q296" s="39">
        <v>2</v>
      </c>
      <c r="R296" s="39">
        <v>229</v>
      </c>
      <c r="S296" s="39"/>
      <c r="T296" s="39">
        <v>6400</v>
      </c>
      <c r="U296" s="39">
        <f t="shared" si="30"/>
        <v>1465600</v>
      </c>
      <c r="V296" s="39">
        <v>21</v>
      </c>
      <c r="W296" s="164">
        <f t="shared" si="34"/>
        <v>1172480</v>
      </c>
      <c r="X296" s="39">
        <f t="shared" si="31"/>
        <v>293120</v>
      </c>
      <c r="Y296" s="39">
        <f t="shared" si="32"/>
        <v>339130</v>
      </c>
      <c r="Z296" s="39">
        <v>0</v>
      </c>
      <c r="AA296" s="39">
        <v>50</v>
      </c>
      <c r="AB296" s="39">
        <v>0</v>
      </c>
      <c r="AC296" s="170">
        <f t="shared" si="33"/>
        <v>0</v>
      </c>
    </row>
    <row r="297" spans="1:29" ht="18.75" x14ac:dyDescent="0.2">
      <c r="A297" s="164">
        <v>288</v>
      </c>
      <c r="B297" s="164" t="s">
        <v>14</v>
      </c>
      <c r="C297" s="39">
        <v>4624</v>
      </c>
      <c r="D297" s="39">
        <v>65</v>
      </c>
      <c r="E297" s="39">
        <v>48001</v>
      </c>
      <c r="F297" s="39" t="s">
        <v>1903</v>
      </c>
      <c r="G297" s="39">
        <v>1</v>
      </c>
      <c r="H297" s="39"/>
      <c r="I297" s="39">
        <v>1</v>
      </c>
      <c r="J297" s="39"/>
      <c r="K297" s="130">
        <f t="shared" si="28"/>
        <v>100</v>
      </c>
      <c r="L297" s="39">
        <v>430</v>
      </c>
      <c r="M297" s="39">
        <f t="shared" si="29"/>
        <v>43000</v>
      </c>
      <c r="N297" s="39">
        <v>1</v>
      </c>
      <c r="O297" s="39"/>
      <c r="P297" s="39"/>
      <c r="Q297" s="39"/>
      <c r="R297" s="39"/>
      <c r="S297" s="39"/>
      <c r="T297" s="39"/>
      <c r="U297" s="39">
        <f t="shared" si="30"/>
        <v>0</v>
      </c>
      <c r="V297" s="39"/>
      <c r="W297" s="164">
        <f t="shared" si="34"/>
        <v>0</v>
      </c>
      <c r="X297" s="39">
        <f t="shared" si="31"/>
        <v>0</v>
      </c>
      <c r="Y297" s="39">
        <f t="shared" si="32"/>
        <v>43000</v>
      </c>
      <c r="Z297" s="39">
        <v>0</v>
      </c>
      <c r="AA297" s="39">
        <v>50</v>
      </c>
      <c r="AB297" s="39">
        <v>0</v>
      </c>
      <c r="AC297" s="170">
        <f t="shared" si="33"/>
        <v>0</v>
      </c>
    </row>
    <row r="298" spans="1:29" ht="18.75" x14ac:dyDescent="0.2">
      <c r="A298" s="39">
        <v>289</v>
      </c>
      <c r="B298" s="164" t="s">
        <v>14</v>
      </c>
      <c r="C298" s="39">
        <v>893</v>
      </c>
      <c r="D298" s="39">
        <v>254</v>
      </c>
      <c r="E298" s="39">
        <v>8069</v>
      </c>
      <c r="F298" s="39" t="s">
        <v>1903</v>
      </c>
      <c r="G298" s="39">
        <v>1</v>
      </c>
      <c r="H298" s="39">
        <v>3</v>
      </c>
      <c r="I298" s="39">
        <v>2</v>
      </c>
      <c r="J298" s="39">
        <v>46</v>
      </c>
      <c r="K298" s="130">
        <f t="shared" si="28"/>
        <v>1446</v>
      </c>
      <c r="L298" s="39">
        <v>130</v>
      </c>
      <c r="M298" s="39">
        <f t="shared" si="29"/>
        <v>187980</v>
      </c>
      <c r="N298" s="39">
        <v>1</v>
      </c>
      <c r="O298" s="39"/>
      <c r="P298" s="39"/>
      <c r="Q298" s="39"/>
      <c r="R298" s="39"/>
      <c r="S298" s="39"/>
      <c r="T298" s="39"/>
      <c r="U298" s="39">
        <f t="shared" si="30"/>
        <v>0</v>
      </c>
      <c r="V298" s="39"/>
      <c r="W298" s="164">
        <f t="shared" si="34"/>
        <v>0</v>
      </c>
      <c r="X298" s="39">
        <f t="shared" si="31"/>
        <v>0</v>
      </c>
      <c r="Y298" s="39">
        <f t="shared" si="32"/>
        <v>187980</v>
      </c>
      <c r="Z298" s="39">
        <v>0</v>
      </c>
      <c r="AA298" s="39">
        <v>50</v>
      </c>
      <c r="AB298" s="39">
        <v>0</v>
      </c>
      <c r="AC298" s="170">
        <f t="shared" si="33"/>
        <v>0</v>
      </c>
    </row>
    <row r="299" spans="1:29" ht="18.75" x14ac:dyDescent="0.2">
      <c r="A299" s="164">
        <v>290</v>
      </c>
      <c r="B299" s="164" t="s">
        <v>14</v>
      </c>
      <c r="C299" s="39">
        <v>5016</v>
      </c>
      <c r="D299" s="39">
        <v>130</v>
      </c>
      <c r="E299" s="39">
        <v>53101</v>
      </c>
      <c r="F299" s="39" t="s">
        <v>1904</v>
      </c>
      <c r="G299" s="39">
        <v>2</v>
      </c>
      <c r="H299" s="39"/>
      <c r="I299" s="39"/>
      <c r="J299" s="39">
        <v>52</v>
      </c>
      <c r="K299" s="130">
        <f t="shared" si="28"/>
        <v>52</v>
      </c>
      <c r="L299" s="39">
        <v>430</v>
      </c>
      <c r="M299" s="39">
        <f t="shared" si="29"/>
        <v>22360</v>
      </c>
      <c r="N299" s="39">
        <v>2</v>
      </c>
      <c r="O299" s="39" t="s">
        <v>27</v>
      </c>
      <c r="P299" s="39" t="s">
        <v>16</v>
      </c>
      <c r="Q299" s="39">
        <v>2</v>
      </c>
      <c r="R299" s="39">
        <v>135</v>
      </c>
      <c r="S299" s="39"/>
      <c r="T299" s="39">
        <v>6400</v>
      </c>
      <c r="U299" s="39">
        <f t="shared" si="30"/>
        <v>864000</v>
      </c>
      <c r="V299" s="39">
        <v>21</v>
      </c>
      <c r="W299" s="164">
        <f t="shared" si="34"/>
        <v>691200</v>
      </c>
      <c r="X299" s="39">
        <f t="shared" si="31"/>
        <v>172800</v>
      </c>
      <c r="Y299" s="39">
        <f t="shared" si="32"/>
        <v>195160</v>
      </c>
      <c r="Z299" s="39">
        <v>0</v>
      </c>
      <c r="AA299" s="39">
        <v>50</v>
      </c>
      <c r="AB299" s="39">
        <v>0</v>
      </c>
      <c r="AC299" s="170">
        <f t="shared" si="33"/>
        <v>0</v>
      </c>
    </row>
    <row r="300" spans="1:29" ht="18.75" x14ac:dyDescent="0.2">
      <c r="A300" s="39">
        <v>291</v>
      </c>
      <c r="B300" s="164" t="s">
        <v>14</v>
      </c>
      <c r="C300" s="39">
        <v>692</v>
      </c>
      <c r="D300" s="39">
        <v>22</v>
      </c>
      <c r="E300" s="39">
        <v>7176</v>
      </c>
      <c r="F300" s="39" t="s">
        <v>1904</v>
      </c>
      <c r="G300" s="39">
        <v>1</v>
      </c>
      <c r="H300" s="39"/>
      <c r="I300" s="39">
        <v>2</v>
      </c>
      <c r="J300" s="39">
        <v>37</v>
      </c>
      <c r="K300" s="130">
        <f t="shared" si="28"/>
        <v>237</v>
      </c>
      <c r="L300" s="39">
        <v>430</v>
      </c>
      <c r="M300" s="39">
        <f t="shared" si="29"/>
        <v>101910</v>
      </c>
      <c r="N300" s="39">
        <v>1</v>
      </c>
      <c r="O300" s="39"/>
      <c r="P300" s="39"/>
      <c r="Q300" s="39"/>
      <c r="R300" s="39"/>
      <c r="S300" s="39"/>
      <c r="T300" s="39"/>
      <c r="U300" s="39">
        <f t="shared" si="30"/>
        <v>0</v>
      </c>
      <c r="V300" s="39"/>
      <c r="W300" s="164">
        <f t="shared" si="34"/>
        <v>0</v>
      </c>
      <c r="X300" s="39">
        <f t="shared" si="31"/>
        <v>0</v>
      </c>
      <c r="Y300" s="39">
        <f t="shared" si="32"/>
        <v>101910</v>
      </c>
      <c r="Z300" s="39">
        <v>0</v>
      </c>
      <c r="AA300" s="39">
        <v>50</v>
      </c>
      <c r="AB300" s="39">
        <v>0</v>
      </c>
      <c r="AC300" s="170">
        <f t="shared" si="33"/>
        <v>0</v>
      </c>
    </row>
    <row r="301" spans="1:29" ht="18.75" x14ac:dyDescent="0.2">
      <c r="A301" s="164">
        <v>292</v>
      </c>
      <c r="B301" s="164" t="s">
        <v>14</v>
      </c>
      <c r="C301" s="39">
        <v>2783</v>
      </c>
      <c r="D301" s="39">
        <v>3</v>
      </c>
      <c r="E301" s="39">
        <v>16841</v>
      </c>
      <c r="F301" s="39" t="s">
        <v>1904</v>
      </c>
      <c r="G301" s="39">
        <v>1</v>
      </c>
      <c r="H301" s="39">
        <v>18</v>
      </c>
      <c r="I301" s="39"/>
      <c r="J301" s="39">
        <v>83</v>
      </c>
      <c r="K301" s="130">
        <f t="shared" si="28"/>
        <v>7283</v>
      </c>
      <c r="L301" s="39">
        <v>75</v>
      </c>
      <c r="M301" s="39">
        <f t="shared" si="29"/>
        <v>546225</v>
      </c>
      <c r="N301" s="39">
        <v>1</v>
      </c>
      <c r="O301" s="39"/>
      <c r="P301" s="39"/>
      <c r="Q301" s="39"/>
      <c r="R301" s="39"/>
      <c r="S301" s="39"/>
      <c r="T301" s="39"/>
      <c r="U301" s="39">
        <f t="shared" si="30"/>
        <v>0</v>
      </c>
      <c r="V301" s="39"/>
      <c r="W301" s="164">
        <f t="shared" si="34"/>
        <v>0</v>
      </c>
      <c r="X301" s="39">
        <f t="shared" si="31"/>
        <v>0</v>
      </c>
      <c r="Y301" s="39">
        <f t="shared" si="32"/>
        <v>546225</v>
      </c>
      <c r="Z301" s="39">
        <v>0</v>
      </c>
      <c r="AA301" s="39">
        <v>50</v>
      </c>
      <c r="AB301" s="39">
        <v>0</v>
      </c>
      <c r="AC301" s="170">
        <f t="shared" si="33"/>
        <v>0</v>
      </c>
    </row>
    <row r="302" spans="1:29" ht="18.75" x14ac:dyDescent="0.2">
      <c r="A302" s="39">
        <v>293</v>
      </c>
      <c r="B302" s="164" t="s">
        <v>14</v>
      </c>
      <c r="C302" s="39">
        <v>608</v>
      </c>
      <c r="D302" s="39">
        <v>62</v>
      </c>
      <c r="E302" s="39">
        <v>7101</v>
      </c>
      <c r="F302" s="39" t="s">
        <v>1905</v>
      </c>
      <c r="G302" s="39">
        <v>2</v>
      </c>
      <c r="H302" s="39"/>
      <c r="I302" s="39"/>
      <c r="J302" s="39">
        <v>76</v>
      </c>
      <c r="K302" s="130">
        <f t="shared" si="28"/>
        <v>76</v>
      </c>
      <c r="L302" s="39">
        <v>430</v>
      </c>
      <c r="M302" s="39">
        <f t="shared" si="29"/>
        <v>32680</v>
      </c>
      <c r="N302" s="39">
        <v>2</v>
      </c>
      <c r="O302" s="39" t="s">
        <v>27</v>
      </c>
      <c r="P302" s="39" t="s">
        <v>16</v>
      </c>
      <c r="Q302" s="39">
        <v>2</v>
      </c>
      <c r="R302" s="39">
        <v>299</v>
      </c>
      <c r="S302" s="39"/>
      <c r="T302" s="39">
        <v>6400</v>
      </c>
      <c r="U302" s="39">
        <f t="shared" si="30"/>
        <v>1913600</v>
      </c>
      <c r="V302" s="39">
        <v>21</v>
      </c>
      <c r="W302" s="164">
        <f t="shared" si="34"/>
        <v>1530880</v>
      </c>
      <c r="X302" s="39">
        <f t="shared" si="31"/>
        <v>382720</v>
      </c>
      <c r="Y302" s="39">
        <f t="shared" si="32"/>
        <v>415400</v>
      </c>
      <c r="Z302" s="39">
        <v>0</v>
      </c>
      <c r="AA302" s="39">
        <v>50</v>
      </c>
      <c r="AB302" s="39">
        <v>0</v>
      </c>
      <c r="AC302" s="170">
        <f t="shared" si="33"/>
        <v>0</v>
      </c>
    </row>
    <row r="303" spans="1:29" ht="18.75" x14ac:dyDescent="0.2">
      <c r="A303" s="164">
        <v>294</v>
      </c>
      <c r="B303" s="164" t="s">
        <v>14</v>
      </c>
      <c r="C303" s="39">
        <v>2806</v>
      </c>
      <c r="D303" s="39">
        <v>19</v>
      </c>
      <c r="E303" s="39">
        <v>16866</v>
      </c>
      <c r="F303" s="39" t="s">
        <v>1905</v>
      </c>
      <c r="G303" s="39">
        <v>1</v>
      </c>
      <c r="H303" s="39">
        <v>9</v>
      </c>
      <c r="I303" s="39">
        <v>1</v>
      </c>
      <c r="J303" s="39">
        <v>6</v>
      </c>
      <c r="K303" s="130">
        <f t="shared" si="28"/>
        <v>3706</v>
      </c>
      <c r="L303" s="39">
        <v>75</v>
      </c>
      <c r="M303" s="39">
        <f t="shared" si="29"/>
        <v>277950</v>
      </c>
      <c r="N303" s="39">
        <v>1</v>
      </c>
      <c r="O303" s="39"/>
      <c r="P303" s="39"/>
      <c r="Q303" s="39"/>
      <c r="R303" s="39"/>
      <c r="S303" s="39"/>
      <c r="T303" s="39"/>
      <c r="U303" s="39">
        <f t="shared" si="30"/>
        <v>0</v>
      </c>
      <c r="V303" s="39"/>
      <c r="W303" s="164">
        <f t="shared" si="34"/>
        <v>0</v>
      </c>
      <c r="X303" s="39">
        <f t="shared" si="31"/>
        <v>0</v>
      </c>
      <c r="Y303" s="39">
        <f t="shared" si="32"/>
        <v>277950</v>
      </c>
      <c r="Z303" s="39">
        <v>0</v>
      </c>
      <c r="AA303" s="39">
        <v>50</v>
      </c>
      <c r="AB303" s="39">
        <v>0</v>
      </c>
      <c r="AC303" s="170">
        <f t="shared" si="33"/>
        <v>0</v>
      </c>
    </row>
    <row r="304" spans="1:29" ht="18.75" x14ac:dyDescent="0.2">
      <c r="A304" s="39">
        <v>295</v>
      </c>
      <c r="B304" s="164" t="s">
        <v>14</v>
      </c>
      <c r="C304" s="39">
        <v>3286</v>
      </c>
      <c r="D304" s="39">
        <v>217</v>
      </c>
      <c r="E304" s="39">
        <v>28047</v>
      </c>
      <c r="F304" s="39" t="s">
        <v>1905</v>
      </c>
      <c r="G304" s="39">
        <v>1</v>
      </c>
      <c r="H304" s="39">
        <v>6</v>
      </c>
      <c r="I304" s="39">
        <v>1</v>
      </c>
      <c r="J304" s="39">
        <v>40</v>
      </c>
      <c r="K304" s="130">
        <f t="shared" si="28"/>
        <v>2540</v>
      </c>
      <c r="L304" s="39">
        <v>75</v>
      </c>
      <c r="M304" s="39">
        <f t="shared" si="29"/>
        <v>190500</v>
      </c>
      <c r="N304" s="39">
        <v>1</v>
      </c>
      <c r="O304" s="39"/>
      <c r="P304" s="39"/>
      <c r="Q304" s="39"/>
      <c r="R304" s="39"/>
      <c r="S304" s="39"/>
      <c r="T304" s="39"/>
      <c r="U304" s="39">
        <f t="shared" si="30"/>
        <v>0</v>
      </c>
      <c r="V304" s="39"/>
      <c r="W304" s="164">
        <f t="shared" si="34"/>
        <v>0</v>
      </c>
      <c r="X304" s="39">
        <f t="shared" si="31"/>
        <v>0</v>
      </c>
      <c r="Y304" s="39">
        <f t="shared" si="32"/>
        <v>190500</v>
      </c>
      <c r="Z304" s="39">
        <v>0</v>
      </c>
      <c r="AA304" s="39">
        <v>50</v>
      </c>
      <c r="AB304" s="39">
        <v>0</v>
      </c>
      <c r="AC304" s="170">
        <f t="shared" si="33"/>
        <v>0</v>
      </c>
    </row>
    <row r="305" spans="1:29" ht="18.75" x14ac:dyDescent="0.2">
      <c r="A305" s="164">
        <v>296</v>
      </c>
      <c r="B305" s="164" t="s">
        <v>14</v>
      </c>
      <c r="C305" s="39"/>
      <c r="D305" s="39">
        <v>27</v>
      </c>
      <c r="E305" s="39">
        <v>7181</v>
      </c>
      <c r="F305" s="39" t="s">
        <v>1905</v>
      </c>
      <c r="G305" s="39">
        <v>1</v>
      </c>
      <c r="H305" s="39"/>
      <c r="I305" s="39">
        <v>1</v>
      </c>
      <c r="J305" s="39">
        <v>46</v>
      </c>
      <c r="K305" s="130">
        <f t="shared" si="28"/>
        <v>146</v>
      </c>
      <c r="L305" s="39">
        <v>430</v>
      </c>
      <c r="M305" s="39">
        <f t="shared" si="29"/>
        <v>62780</v>
      </c>
      <c r="N305" s="39">
        <v>1</v>
      </c>
      <c r="O305" s="39"/>
      <c r="P305" s="39"/>
      <c r="Q305" s="39"/>
      <c r="R305" s="39"/>
      <c r="S305" s="39"/>
      <c r="T305" s="39"/>
      <c r="U305" s="39">
        <f t="shared" si="30"/>
        <v>0</v>
      </c>
      <c r="V305" s="39"/>
      <c r="W305" s="164">
        <f t="shared" si="34"/>
        <v>0</v>
      </c>
      <c r="X305" s="39">
        <f t="shared" si="31"/>
        <v>0</v>
      </c>
      <c r="Y305" s="39">
        <f t="shared" si="32"/>
        <v>62780</v>
      </c>
      <c r="Z305" s="39">
        <v>0</v>
      </c>
      <c r="AA305" s="39">
        <v>50</v>
      </c>
      <c r="AB305" s="39">
        <v>0</v>
      </c>
      <c r="AC305" s="170">
        <f t="shared" si="33"/>
        <v>0</v>
      </c>
    </row>
    <row r="306" spans="1:29" ht="18.75" x14ac:dyDescent="0.2">
      <c r="A306" s="39">
        <v>297</v>
      </c>
      <c r="B306" s="164" t="s">
        <v>14</v>
      </c>
      <c r="C306" s="39">
        <v>3884</v>
      </c>
      <c r="D306" s="39">
        <v>101</v>
      </c>
      <c r="E306" s="39">
        <v>34446</v>
      </c>
      <c r="F306" s="39" t="s">
        <v>1906</v>
      </c>
      <c r="G306" s="39">
        <v>1</v>
      </c>
      <c r="H306" s="39">
        <v>1</v>
      </c>
      <c r="I306" s="39">
        <v>3</v>
      </c>
      <c r="J306" s="39">
        <v>45</v>
      </c>
      <c r="K306" s="130">
        <f t="shared" si="28"/>
        <v>745</v>
      </c>
      <c r="L306" s="39">
        <v>100</v>
      </c>
      <c r="M306" s="39">
        <f t="shared" si="29"/>
        <v>74500</v>
      </c>
      <c r="N306" s="39">
        <v>1</v>
      </c>
      <c r="O306" s="39"/>
      <c r="P306" s="39"/>
      <c r="Q306" s="39"/>
      <c r="R306" s="39"/>
      <c r="S306" s="39"/>
      <c r="T306" s="39"/>
      <c r="U306" s="39">
        <f t="shared" si="30"/>
        <v>0</v>
      </c>
      <c r="V306" s="39"/>
      <c r="W306" s="164">
        <f t="shared" si="34"/>
        <v>0</v>
      </c>
      <c r="X306" s="39">
        <f t="shared" si="31"/>
        <v>0</v>
      </c>
      <c r="Y306" s="39">
        <f t="shared" si="32"/>
        <v>74500</v>
      </c>
      <c r="Z306" s="39">
        <v>0</v>
      </c>
      <c r="AA306" s="39">
        <v>50</v>
      </c>
      <c r="AB306" s="39">
        <v>0</v>
      </c>
      <c r="AC306" s="170">
        <f t="shared" si="33"/>
        <v>0</v>
      </c>
    </row>
    <row r="307" spans="1:29" ht="18.75" x14ac:dyDescent="0.2">
      <c r="A307" s="164">
        <v>298</v>
      </c>
      <c r="B307" s="164" t="s">
        <v>14</v>
      </c>
      <c r="C307" s="39">
        <v>574</v>
      </c>
      <c r="D307" s="39">
        <v>40</v>
      </c>
      <c r="E307" s="39">
        <v>7086</v>
      </c>
      <c r="F307" s="39" t="s">
        <v>1906</v>
      </c>
      <c r="G307" s="39">
        <v>1</v>
      </c>
      <c r="H307" s="39">
        <v>2</v>
      </c>
      <c r="I307" s="39"/>
      <c r="J307" s="39">
        <v>27</v>
      </c>
      <c r="K307" s="130">
        <f t="shared" si="28"/>
        <v>827</v>
      </c>
      <c r="L307" s="39">
        <v>100</v>
      </c>
      <c r="M307" s="39">
        <f t="shared" si="29"/>
        <v>82700</v>
      </c>
      <c r="N307" s="39">
        <v>1</v>
      </c>
      <c r="O307" s="39"/>
      <c r="P307" s="39"/>
      <c r="Q307" s="39"/>
      <c r="R307" s="39"/>
      <c r="S307" s="39"/>
      <c r="T307" s="39"/>
      <c r="U307" s="39">
        <f t="shared" si="30"/>
        <v>0</v>
      </c>
      <c r="V307" s="39"/>
      <c r="W307" s="164">
        <f t="shared" si="34"/>
        <v>0</v>
      </c>
      <c r="X307" s="39">
        <f t="shared" si="31"/>
        <v>0</v>
      </c>
      <c r="Y307" s="39">
        <f t="shared" si="32"/>
        <v>82700</v>
      </c>
      <c r="Z307" s="39">
        <v>0</v>
      </c>
      <c r="AA307" s="39">
        <v>50</v>
      </c>
      <c r="AB307" s="39">
        <v>0</v>
      </c>
      <c r="AC307" s="170">
        <f t="shared" si="33"/>
        <v>0</v>
      </c>
    </row>
    <row r="308" spans="1:29" ht="18.75" x14ac:dyDescent="0.2">
      <c r="A308" s="39">
        <v>299</v>
      </c>
      <c r="B308" s="164" t="s">
        <v>14</v>
      </c>
      <c r="C308" s="39">
        <v>3257</v>
      </c>
      <c r="D308" s="39">
        <v>114</v>
      </c>
      <c r="E308" s="39">
        <v>27506</v>
      </c>
      <c r="F308" s="39" t="s">
        <v>1906</v>
      </c>
      <c r="G308" s="39">
        <v>1</v>
      </c>
      <c r="H308" s="39">
        <v>9</v>
      </c>
      <c r="I308" s="39">
        <v>3</v>
      </c>
      <c r="J308" s="39">
        <v>42</v>
      </c>
      <c r="K308" s="130">
        <f t="shared" si="28"/>
        <v>3942</v>
      </c>
      <c r="L308" s="39">
        <v>75</v>
      </c>
      <c r="M308" s="39">
        <f t="shared" si="29"/>
        <v>295650</v>
      </c>
      <c r="N308" s="39">
        <v>1</v>
      </c>
      <c r="O308" s="39"/>
      <c r="P308" s="39"/>
      <c r="Q308" s="39"/>
      <c r="R308" s="39"/>
      <c r="S308" s="39"/>
      <c r="T308" s="39"/>
      <c r="U308" s="39">
        <f t="shared" si="30"/>
        <v>0</v>
      </c>
      <c r="V308" s="39"/>
      <c r="W308" s="164">
        <v>0</v>
      </c>
      <c r="X308" s="39">
        <f t="shared" si="31"/>
        <v>0</v>
      </c>
      <c r="Y308" s="39">
        <f t="shared" si="32"/>
        <v>295650</v>
      </c>
      <c r="Z308" s="39">
        <v>0</v>
      </c>
      <c r="AA308" s="39">
        <v>50</v>
      </c>
      <c r="AB308" s="39">
        <v>0</v>
      </c>
      <c r="AC308" s="170">
        <f t="shared" si="33"/>
        <v>0</v>
      </c>
    </row>
    <row r="309" spans="1:29" ht="18.75" x14ac:dyDescent="0.2">
      <c r="A309" s="164">
        <v>300</v>
      </c>
      <c r="B309" s="164" t="s">
        <v>14</v>
      </c>
      <c r="C309" s="39">
        <v>2480</v>
      </c>
      <c r="D309" s="39">
        <v>197</v>
      </c>
      <c r="E309" s="39">
        <v>16606</v>
      </c>
      <c r="F309" s="39" t="s">
        <v>1907</v>
      </c>
      <c r="G309" s="39">
        <v>2</v>
      </c>
      <c r="H309" s="39">
        <v>1</v>
      </c>
      <c r="I309" s="39">
        <v>3</v>
      </c>
      <c r="J309" s="39">
        <v>86</v>
      </c>
      <c r="K309" s="130">
        <f t="shared" si="28"/>
        <v>786</v>
      </c>
      <c r="L309" s="39">
        <v>150</v>
      </c>
      <c r="M309" s="39">
        <f t="shared" si="29"/>
        <v>117900</v>
      </c>
      <c r="N309" s="39">
        <v>2</v>
      </c>
      <c r="O309" s="39" t="s">
        <v>27</v>
      </c>
      <c r="P309" s="39" t="s">
        <v>55</v>
      </c>
      <c r="Q309" s="39">
        <v>2</v>
      </c>
      <c r="R309" s="39">
        <v>143</v>
      </c>
      <c r="S309" s="39"/>
      <c r="T309" s="39">
        <v>6400</v>
      </c>
      <c r="U309" s="39">
        <f t="shared" si="30"/>
        <v>915200</v>
      </c>
      <c r="V309" s="39">
        <v>10</v>
      </c>
      <c r="W309" s="164">
        <f>U309*10%</f>
        <v>91520</v>
      </c>
      <c r="X309" s="39">
        <f t="shared" si="31"/>
        <v>823680</v>
      </c>
      <c r="Y309" s="39">
        <f t="shared" si="32"/>
        <v>941580</v>
      </c>
      <c r="Z309" s="39">
        <v>0</v>
      </c>
      <c r="AA309" s="39">
        <v>50</v>
      </c>
      <c r="AB309" s="39">
        <v>0</v>
      </c>
      <c r="AC309" s="170">
        <f t="shared" si="33"/>
        <v>0</v>
      </c>
    </row>
    <row r="310" spans="1:29" ht="18.75" x14ac:dyDescent="0.2">
      <c r="A310" s="39">
        <v>301</v>
      </c>
      <c r="B310" s="164" t="s">
        <v>14</v>
      </c>
      <c r="C310" s="39">
        <v>4640</v>
      </c>
      <c r="D310" s="39">
        <v>122</v>
      </c>
      <c r="E310" s="39">
        <v>48240</v>
      </c>
      <c r="F310" s="39" t="s">
        <v>1908</v>
      </c>
      <c r="G310" s="39">
        <v>2</v>
      </c>
      <c r="H310" s="39"/>
      <c r="I310" s="39">
        <v>1</v>
      </c>
      <c r="J310" s="39">
        <v>8</v>
      </c>
      <c r="K310" s="130">
        <f t="shared" si="28"/>
        <v>108</v>
      </c>
      <c r="L310" s="39">
        <v>450</v>
      </c>
      <c r="M310" s="39">
        <f t="shared" si="29"/>
        <v>48600</v>
      </c>
      <c r="N310" s="39">
        <v>2</v>
      </c>
      <c r="O310" s="39" t="s">
        <v>27</v>
      </c>
      <c r="P310" s="39" t="s">
        <v>16</v>
      </c>
      <c r="Q310" s="39">
        <v>2</v>
      </c>
      <c r="R310" s="39">
        <v>126</v>
      </c>
      <c r="S310" s="39"/>
      <c r="T310" s="39">
        <v>6400</v>
      </c>
      <c r="U310" s="39">
        <f t="shared" si="30"/>
        <v>806400</v>
      </c>
      <c r="V310" s="39">
        <v>21</v>
      </c>
      <c r="W310" s="164">
        <f t="shared" si="34"/>
        <v>645120</v>
      </c>
      <c r="X310" s="39">
        <f t="shared" si="31"/>
        <v>161280</v>
      </c>
      <c r="Y310" s="39">
        <f t="shared" si="32"/>
        <v>209880</v>
      </c>
      <c r="Z310" s="39">
        <v>0</v>
      </c>
      <c r="AA310" s="39">
        <v>50</v>
      </c>
      <c r="AB310" s="39">
        <v>0</v>
      </c>
      <c r="AC310" s="170">
        <f t="shared" si="33"/>
        <v>0</v>
      </c>
    </row>
    <row r="311" spans="1:29" ht="18.75" x14ac:dyDescent="0.2">
      <c r="A311" s="164">
        <v>302</v>
      </c>
      <c r="B311" s="164" t="s">
        <v>14</v>
      </c>
      <c r="C311" s="39">
        <v>1998</v>
      </c>
      <c r="D311" s="39">
        <v>82</v>
      </c>
      <c r="E311" s="39">
        <v>14853</v>
      </c>
      <c r="F311" s="39" t="s">
        <v>1908</v>
      </c>
      <c r="G311" s="39">
        <v>1</v>
      </c>
      <c r="H311" s="39">
        <v>5</v>
      </c>
      <c r="I311" s="39"/>
      <c r="J311" s="39">
        <v>4</v>
      </c>
      <c r="K311" s="130">
        <f t="shared" si="28"/>
        <v>2004</v>
      </c>
      <c r="L311" s="39">
        <v>75</v>
      </c>
      <c r="M311" s="39">
        <f t="shared" si="29"/>
        <v>150300</v>
      </c>
      <c r="N311" s="39">
        <v>1</v>
      </c>
      <c r="O311" s="39"/>
      <c r="P311" s="39"/>
      <c r="Q311" s="39"/>
      <c r="R311" s="39"/>
      <c r="S311" s="39"/>
      <c r="T311" s="39"/>
      <c r="U311" s="39">
        <f t="shared" si="30"/>
        <v>0</v>
      </c>
      <c r="V311" s="39"/>
      <c r="W311" s="164">
        <v>0</v>
      </c>
      <c r="X311" s="39">
        <f t="shared" si="31"/>
        <v>0</v>
      </c>
      <c r="Y311" s="39">
        <f t="shared" si="32"/>
        <v>150300</v>
      </c>
      <c r="Z311" s="39">
        <v>0</v>
      </c>
      <c r="AA311" s="39">
        <v>50</v>
      </c>
      <c r="AB311" s="39">
        <v>0</v>
      </c>
      <c r="AC311" s="170">
        <f t="shared" si="33"/>
        <v>0</v>
      </c>
    </row>
    <row r="312" spans="1:29" ht="18.75" x14ac:dyDescent="0.2">
      <c r="A312" s="39">
        <v>303</v>
      </c>
      <c r="B312" s="164" t="s">
        <v>14</v>
      </c>
      <c r="C312" s="39">
        <v>620</v>
      </c>
      <c r="D312" s="39">
        <v>76</v>
      </c>
      <c r="E312" s="39">
        <v>7113</v>
      </c>
      <c r="F312" s="39" t="s">
        <v>1909</v>
      </c>
      <c r="G312" s="39">
        <v>2</v>
      </c>
      <c r="H312" s="39"/>
      <c r="I312" s="39"/>
      <c r="J312" s="39">
        <v>68</v>
      </c>
      <c r="K312" s="130">
        <f t="shared" si="28"/>
        <v>68</v>
      </c>
      <c r="L312" s="39">
        <v>450</v>
      </c>
      <c r="M312" s="39">
        <f t="shared" si="29"/>
        <v>30600</v>
      </c>
      <c r="N312" s="39">
        <v>2</v>
      </c>
      <c r="O312" s="39" t="s">
        <v>27</v>
      </c>
      <c r="P312" s="39" t="s">
        <v>16</v>
      </c>
      <c r="Q312" s="39">
        <v>2</v>
      </c>
      <c r="R312" s="39">
        <v>116.25</v>
      </c>
      <c r="S312" s="39"/>
      <c r="T312" s="39">
        <v>6400</v>
      </c>
      <c r="U312" s="39">
        <f t="shared" si="30"/>
        <v>744000</v>
      </c>
      <c r="V312" s="39">
        <v>21</v>
      </c>
      <c r="W312" s="164">
        <f t="shared" si="34"/>
        <v>595200</v>
      </c>
      <c r="X312" s="39">
        <f t="shared" si="31"/>
        <v>148800</v>
      </c>
      <c r="Y312" s="39">
        <f t="shared" si="32"/>
        <v>179400</v>
      </c>
      <c r="Z312" s="39">
        <v>0</v>
      </c>
      <c r="AA312" s="39">
        <v>50</v>
      </c>
      <c r="AB312" s="39">
        <v>0</v>
      </c>
      <c r="AC312" s="170">
        <f t="shared" si="33"/>
        <v>0</v>
      </c>
    </row>
    <row r="313" spans="1:29" ht="18.75" x14ac:dyDescent="0.2">
      <c r="A313" s="164">
        <v>304</v>
      </c>
      <c r="B313" s="164" t="s">
        <v>14</v>
      </c>
      <c r="C313" s="39">
        <v>3659</v>
      </c>
      <c r="D313" s="39">
        <v>258</v>
      </c>
      <c r="E313" s="39">
        <v>30537</v>
      </c>
      <c r="F313" s="39" t="s">
        <v>1909</v>
      </c>
      <c r="G313" s="39">
        <v>2</v>
      </c>
      <c r="H313" s="39"/>
      <c r="I313" s="39"/>
      <c r="J313" s="39">
        <v>43</v>
      </c>
      <c r="K313" s="130">
        <f t="shared" si="28"/>
        <v>43</v>
      </c>
      <c r="L313" s="39">
        <v>450</v>
      </c>
      <c r="M313" s="39">
        <f t="shared" si="29"/>
        <v>19350</v>
      </c>
      <c r="N313" s="39">
        <v>2</v>
      </c>
      <c r="O313" s="39" t="s">
        <v>27</v>
      </c>
      <c r="P313" s="39" t="s">
        <v>16</v>
      </c>
      <c r="Q313" s="39">
        <v>2</v>
      </c>
      <c r="R313" s="39">
        <v>153.5</v>
      </c>
      <c r="S313" s="39"/>
      <c r="T313" s="39">
        <v>6400</v>
      </c>
      <c r="U313" s="39">
        <f t="shared" si="30"/>
        <v>982400</v>
      </c>
      <c r="V313" s="39">
        <v>15</v>
      </c>
      <c r="W313" s="164">
        <f>U313*50%</f>
        <v>491200</v>
      </c>
      <c r="X313" s="39">
        <f t="shared" si="31"/>
        <v>491200</v>
      </c>
      <c r="Y313" s="39">
        <f t="shared" si="32"/>
        <v>510550</v>
      </c>
      <c r="Z313" s="39">
        <v>0</v>
      </c>
      <c r="AA313" s="39">
        <v>50</v>
      </c>
      <c r="AB313" s="39">
        <v>0</v>
      </c>
      <c r="AC313" s="170">
        <f t="shared" si="33"/>
        <v>0</v>
      </c>
    </row>
    <row r="314" spans="1:29" ht="18.75" x14ac:dyDescent="0.2">
      <c r="A314" s="39">
        <v>305</v>
      </c>
      <c r="B314" s="164" t="s">
        <v>14</v>
      </c>
      <c r="C314" s="39"/>
      <c r="D314" s="39">
        <v>87</v>
      </c>
      <c r="E314" s="39">
        <v>7237</v>
      </c>
      <c r="F314" s="39" t="s">
        <v>1909</v>
      </c>
      <c r="G314" s="39">
        <v>1</v>
      </c>
      <c r="H314" s="39"/>
      <c r="I314" s="39">
        <v>1</v>
      </c>
      <c r="J314" s="39">
        <v>73</v>
      </c>
      <c r="K314" s="130">
        <f t="shared" si="28"/>
        <v>173</v>
      </c>
      <c r="L314" s="39">
        <v>150</v>
      </c>
      <c r="M314" s="39">
        <f t="shared" si="29"/>
        <v>25950</v>
      </c>
      <c r="N314" s="39">
        <v>1</v>
      </c>
      <c r="O314" s="39"/>
      <c r="P314" s="39"/>
      <c r="Q314" s="39"/>
      <c r="R314" s="39"/>
      <c r="S314" s="39"/>
      <c r="T314" s="39"/>
      <c r="U314" s="39">
        <f t="shared" si="30"/>
        <v>0</v>
      </c>
      <c r="V314" s="39"/>
      <c r="W314" s="164">
        <v>0</v>
      </c>
      <c r="X314" s="39">
        <f t="shared" si="31"/>
        <v>0</v>
      </c>
      <c r="Y314" s="39">
        <f t="shared" si="32"/>
        <v>25950</v>
      </c>
      <c r="Z314" s="39">
        <v>0</v>
      </c>
      <c r="AA314" s="39">
        <v>50</v>
      </c>
      <c r="AB314" s="39">
        <v>0</v>
      </c>
      <c r="AC314" s="170">
        <f t="shared" si="33"/>
        <v>0</v>
      </c>
    </row>
    <row r="315" spans="1:29" ht="18.75" x14ac:dyDescent="0.2">
      <c r="A315" s="164">
        <v>306</v>
      </c>
      <c r="B315" s="164" t="s">
        <v>14</v>
      </c>
      <c r="C315" s="39">
        <v>1656</v>
      </c>
      <c r="D315" s="39">
        <v>405</v>
      </c>
      <c r="E315" s="39">
        <v>13625</v>
      </c>
      <c r="F315" s="39" t="s">
        <v>1909</v>
      </c>
      <c r="G315" s="39">
        <v>1</v>
      </c>
      <c r="H315" s="39">
        <v>5</v>
      </c>
      <c r="I315" s="39">
        <v>3</v>
      </c>
      <c r="J315" s="39">
        <v>78</v>
      </c>
      <c r="K315" s="130">
        <f t="shared" si="28"/>
        <v>2378</v>
      </c>
      <c r="L315" s="39">
        <v>75</v>
      </c>
      <c r="M315" s="39">
        <f t="shared" si="29"/>
        <v>178350</v>
      </c>
      <c r="N315" s="39">
        <v>1</v>
      </c>
      <c r="O315" s="39"/>
      <c r="P315" s="39"/>
      <c r="Q315" s="39"/>
      <c r="R315" s="39"/>
      <c r="S315" s="39"/>
      <c r="T315" s="39"/>
      <c r="U315" s="39">
        <f t="shared" si="30"/>
        <v>0</v>
      </c>
      <c r="V315" s="39"/>
      <c r="W315" s="164">
        <f t="shared" si="34"/>
        <v>0</v>
      </c>
      <c r="X315" s="39">
        <f t="shared" si="31"/>
        <v>0</v>
      </c>
      <c r="Y315" s="39">
        <f t="shared" si="32"/>
        <v>178350</v>
      </c>
      <c r="Z315" s="39">
        <v>0</v>
      </c>
      <c r="AA315" s="39">
        <v>50</v>
      </c>
      <c r="AB315" s="39">
        <v>0</v>
      </c>
      <c r="AC315" s="170">
        <f t="shared" si="33"/>
        <v>0</v>
      </c>
    </row>
    <row r="316" spans="1:29" ht="18.75" x14ac:dyDescent="0.2">
      <c r="A316" s="39">
        <v>307</v>
      </c>
      <c r="B316" s="164" t="s">
        <v>14</v>
      </c>
      <c r="C316" s="39">
        <v>699</v>
      </c>
      <c r="D316" s="39">
        <v>29</v>
      </c>
      <c r="E316" s="39">
        <v>7183</v>
      </c>
      <c r="F316" s="39" t="s">
        <v>1909</v>
      </c>
      <c r="G316" s="39">
        <v>2</v>
      </c>
      <c r="H316" s="39">
        <v>3</v>
      </c>
      <c r="I316" s="39">
        <v>2</v>
      </c>
      <c r="J316" s="39">
        <v>16</v>
      </c>
      <c r="K316" s="130">
        <f t="shared" si="28"/>
        <v>1416</v>
      </c>
      <c r="L316" s="39">
        <v>430</v>
      </c>
      <c r="M316" s="39">
        <f t="shared" si="29"/>
        <v>608880</v>
      </c>
      <c r="N316" s="39">
        <v>2</v>
      </c>
      <c r="O316" s="39" t="s">
        <v>27</v>
      </c>
      <c r="P316" s="39" t="s">
        <v>16</v>
      </c>
      <c r="Q316" s="39">
        <v>2</v>
      </c>
      <c r="R316" s="39">
        <v>117</v>
      </c>
      <c r="S316" s="39"/>
      <c r="T316" s="39">
        <v>6400</v>
      </c>
      <c r="U316" s="39">
        <f t="shared" si="30"/>
        <v>748800</v>
      </c>
      <c r="V316" s="39">
        <v>21</v>
      </c>
      <c r="W316" s="164">
        <f t="shared" si="34"/>
        <v>599040</v>
      </c>
      <c r="X316" s="39">
        <f t="shared" si="31"/>
        <v>149760</v>
      </c>
      <c r="Y316" s="39">
        <f t="shared" si="32"/>
        <v>758640</v>
      </c>
      <c r="Z316" s="39">
        <v>0</v>
      </c>
      <c r="AA316" s="39">
        <v>50</v>
      </c>
      <c r="AB316" s="39">
        <v>0</v>
      </c>
      <c r="AC316" s="170">
        <f t="shared" si="33"/>
        <v>0</v>
      </c>
    </row>
    <row r="317" spans="1:29" ht="18.75" x14ac:dyDescent="0.2">
      <c r="A317" s="164">
        <v>308</v>
      </c>
      <c r="B317" s="164" t="s">
        <v>14</v>
      </c>
      <c r="C317" s="39">
        <v>613</v>
      </c>
      <c r="D317" s="39">
        <v>67</v>
      </c>
      <c r="E317" s="39">
        <v>7106</v>
      </c>
      <c r="F317" s="39" t="s">
        <v>1814</v>
      </c>
      <c r="G317" s="39">
        <v>2</v>
      </c>
      <c r="H317" s="39"/>
      <c r="I317" s="39">
        <v>2</v>
      </c>
      <c r="J317" s="39">
        <v>81</v>
      </c>
      <c r="K317" s="130">
        <f t="shared" si="28"/>
        <v>281</v>
      </c>
      <c r="L317" s="39">
        <v>430</v>
      </c>
      <c r="M317" s="39">
        <f t="shared" si="29"/>
        <v>120830</v>
      </c>
      <c r="N317" s="39">
        <v>2</v>
      </c>
      <c r="O317" s="39" t="s">
        <v>27</v>
      </c>
      <c r="P317" s="39" t="s">
        <v>16</v>
      </c>
      <c r="Q317" s="39">
        <v>2</v>
      </c>
      <c r="R317" s="39">
        <v>84</v>
      </c>
      <c r="S317" s="39"/>
      <c r="T317" s="39">
        <v>6400</v>
      </c>
      <c r="U317" s="39">
        <f t="shared" si="30"/>
        <v>537600</v>
      </c>
      <c r="V317" s="39">
        <v>21</v>
      </c>
      <c r="W317" s="164">
        <f t="shared" si="34"/>
        <v>430080</v>
      </c>
      <c r="X317" s="39">
        <f t="shared" si="31"/>
        <v>107520</v>
      </c>
      <c r="Y317" s="39">
        <f t="shared" si="32"/>
        <v>228350</v>
      </c>
      <c r="Z317" s="39">
        <v>0</v>
      </c>
      <c r="AA317" s="39">
        <v>50</v>
      </c>
      <c r="AB317" s="39">
        <v>0</v>
      </c>
      <c r="AC317" s="170">
        <f t="shared" si="33"/>
        <v>0</v>
      </c>
    </row>
    <row r="318" spans="1:29" ht="15.75" x14ac:dyDescent="0.2">
      <c r="A318" s="39">
        <v>309</v>
      </c>
      <c r="B318" s="164" t="s">
        <v>1910</v>
      </c>
      <c r="C318" s="39"/>
      <c r="D318" s="39"/>
      <c r="E318" s="39"/>
      <c r="F318" s="39" t="s">
        <v>1814</v>
      </c>
      <c r="G318" s="39">
        <v>2</v>
      </c>
      <c r="H318" s="39"/>
      <c r="I318" s="39"/>
      <c r="J318" s="39"/>
      <c r="K318" s="39"/>
      <c r="L318" s="39"/>
      <c r="M318" s="39"/>
      <c r="N318" s="39">
        <v>2</v>
      </c>
      <c r="O318" s="39" t="s">
        <v>27</v>
      </c>
      <c r="P318" s="39" t="s">
        <v>16</v>
      </c>
      <c r="Q318" s="39">
        <v>2</v>
      </c>
      <c r="R318" s="39">
        <v>237</v>
      </c>
      <c r="S318" s="39"/>
      <c r="T318" s="39">
        <v>6400</v>
      </c>
      <c r="U318" s="39">
        <f t="shared" si="30"/>
        <v>1516800</v>
      </c>
      <c r="V318" s="39">
        <v>16</v>
      </c>
      <c r="W318" s="164">
        <f>U318*55%</f>
        <v>834240.00000000012</v>
      </c>
      <c r="X318" s="39">
        <f t="shared" si="31"/>
        <v>682559.99999999988</v>
      </c>
      <c r="Y318" s="39">
        <f t="shared" si="32"/>
        <v>682559.99999999988</v>
      </c>
      <c r="Z318" s="39">
        <v>0</v>
      </c>
      <c r="AA318" s="39">
        <v>0</v>
      </c>
      <c r="AB318" s="39">
        <v>682560</v>
      </c>
      <c r="AC318" s="39">
        <v>0.02</v>
      </c>
    </row>
    <row r="319" spans="1:29" s="3" customFormat="1" ht="18.75" x14ac:dyDescent="0.2">
      <c r="A319" s="184">
        <v>310</v>
      </c>
      <c r="B319" s="129" t="s">
        <v>14</v>
      </c>
      <c r="C319" s="39"/>
      <c r="D319" s="39"/>
      <c r="E319" s="39"/>
      <c r="F319" s="39" t="s">
        <v>1796</v>
      </c>
      <c r="G319" s="39">
        <v>2</v>
      </c>
      <c r="H319" s="130"/>
      <c r="I319" s="130"/>
      <c r="J319" s="130">
        <v>96</v>
      </c>
      <c r="K319" s="130">
        <f t="shared" ref="K319:K327" si="35">H319*400+I319*100+J319</f>
        <v>96</v>
      </c>
      <c r="L319" s="130">
        <v>430</v>
      </c>
      <c r="M319" s="130">
        <v>41280</v>
      </c>
      <c r="N319" s="39">
        <v>2</v>
      </c>
      <c r="O319" s="130" t="s">
        <v>27</v>
      </c>
      <c r="P319" s="130" t="s">
        <v>16</v>
      </c>
      <c r="Q319" s="130">
        <v>2</v>
      </c>
      <c r="R319" s="130">
        <v>108</v>
      </c>
      <c r="S319" s="39"/>
      <c r="T319" s="39">
        <v>6400</v>
      </c>
      <c r="U319" s="39">
        <f t="shared" si="30"/>
        <v>691200</v>
      </c>
      <c r="V319" s="39">
        <v>31</v>
      </c>
      <c r="W319" s="184">
        <f>U319*85%</f>
        <v>587520</v>
      </c>
      <c r="X319" s="39">
        <f t="shared" si="31"/>
        <v>103680</v>
      </c>
      <c r="Y319" s="39">
        <f t="shared" si="32"/>
        <v>144960</v>
      </c>
      <c r="Z319" s="39">
        <v>0</v>
      </c>
      <c r="AA319" s="39">
        <v>50</v>
      </c>
      <c r="AB319" s="39">
        <v>0</v>
      </c>
      <c r="AC319" s="39">
        <v>0</v>
      </c>
    </row>
    <row r="320" spans="1:29" s="3" customFormat="1" ht="18.75" x14ac:dyDescent="0.2">
      <c r="A320" s="39">
        <v>311</v>
      </c>
      <c r="B320" s="129" t="s">
        <v>52</v>
      </c>
      <c r="C320" s="39"/>
      <c r="D320" s="39"/>
      <c r="E320" s="39"/>
      <c r="F320" s="39" t="s">
        <v>1796</v>
      </c>
      <c r="G320" s="39">
        <v>1</v>
      </c>
      <c r="H320" s="130">
        <v>5</v>
      </c>
      <c r="I320" s="130">
        <v>2</v>
      </c>
      <c r="J320" s="130"/>
      <c r="K320" s="130">
        <f t="shared" si="35"/>
        <v>2200</v>
      </c>
      <c r="L320" s="130">
        <v>75</v>
      </c>
      <c r="M320" s="130">
        <v>165000</v>
      </c>
      <c r="N320" s="39">
        <v>1</v>
      </c>
      <c r="O320" s="39"/>
      <c r="P320" s="39"/>
      <c r="Q320" s="39"/>
      <c r="R320" s="39"/>
      <c r="S320" s="39"/>
      <c r="T320" s="39"/>
      <c r="U320" s="39">
        <f t="shared" si="30"/>
        <v>0</v>
      </c>
      <c r="V320" s="39"/>
      <c r="W320" s="184">
        <v>0</v>
      </c>
      <c r="X320" s="39">
        <f t="shared" si="31"/>
        <v>0</v>
      </c>
      <c r="Y320" s="39">
        <f t="shared" si="32"/>
        <v>165000</v>
      </c>
      <c r="Z320" s="39">
        <v>0</v>
      </c>
      <c r="AA320" s="39">
        <v>0</v>
      </c>
      <c r="AB320" s="39">
        <v>165000</v>
      </c>
      <c r="AC320" s="39">
        <v>0.01</v>
      </c>
    </row>
    <row r="321" spans="1:29" s="3" customFormat="1" ht="18.75" x14ac:dyDescent="0.2">
      <c r="A321" s="184">
        <v>312</v>
      </c>
      <c r="B321" s="129" t="s">
        <v>14</v>
      </c>
      <c r="C321" s="39"/>
      <c r="D321" s="39"/>
      <c r="E321" s="39"/>
      <c r="F321" s="39" t="s">
        <v>1952</v>
      </c>
      <c r="G321" s="39">
        <v>2</v>
      </c>
      <c r="H321" s="130"/>
      <c r="I321" s="130">
        <v>2</v>
      </c>
      <c r="J321" s="130"/>
      <c r="K321" s="130">
        <f t="shared" si="35"/>
        <v>200</v>
      </c>
      <c r="L321" s="130">
        <v>430</v>
      </c>
      <c r="M321" s="39">
        <f t="shared" ref="M321" si="36">K321*L321</f>
        <v>86000</v>
      </c>
      <c r="N321" s="39">
        <v>2</v>
      </c>
      <c r="O321" s="130" t="s">
        <v>27</v>
      </c>
      <c r="P321" s="130" t="s">
        <v>16</v>
      </c>
      <c r="Q321" s="130">
        <v>2</v>
      </c>
      <c r="R321" s="130">
        <v>162</v>
      </c>
      <c r="S321" s="39"/>
      <c r="T321" s="39">
        <v>6400</v>
      </c>
      <c r="U321" s="39">
        <f t="shared" si="30"/>
        <v>1036800</v>
      </c>
      <c r="V321" s="39">
        <v>31</v>
      </c>
      <c r="W321" s="184">
        <f>U321*85%</f>
        <v>881280</v>
      </c>
      <c r="X321" s="39">
        <f t="shared" si="31"/>
        <v>155520</v>
      </c>
      <c r="Y321" s="39">
        <f t="shared" si="32"/>
        <v>241520</v>
      </c>
      <c r="Z321" s="39">
        <v>0</v>
      </c>
      <c r="AA321" s="39">
        <v>50</v>
      </c>
      <c r="AB321" s="39">
        <v>0</v>
      </c>
      <c r="AC321" s="39">
        <v>0</v>
      </c>
    </row>
    <row r="322" spans="1:29" s="3" customFormat="1" ht="18.75" x14ac:dyDescent="0.2">
      <c r="A322" s="39">
        <v>313</v>
      </c>
      <c r="B322" s="129" t="s">
        <v>14</v>
      </c>
      <c r="C322" s="39"/>
      <c r="D322" s="39"/>
      <c r="E322" s="39"/>
      <c r="F322" s="39" t="s">
        <v>1873</v>
      </c>
      <c r="G322" s="39"/>
      <c r="H322" s="130"/>
      <c r="I322" s="130">
        <v>1</v>
      </c>
      <c r="J322" s="130">
        <v>78</v>
      </c>
      <c r="K322" s="130">
        <f t="shared" si="35"/>
        <v>178</v>
      </c>
      <c r="L322" s="130">
        <v>430</v>
      </c>
      <c r="M322" s="130">
        <v>76540</v>
      </c>
      <c r="N322" s="39"/>
      <c r="O322" s="130" t="s">
        <v>27</v>
      </c>
      <c r="P322" s="130" t="s">
        <v>16</v>
      </c>
      <c r="Q322" s="130">
        <v>2</v>
      </c>
      <c r="R322" s="130">
        <v>108</v>
      </c>
      <c r="S322" s="39"/>
      <c r="T322" s="39">
        <v>6400</v>
      </c>
      <c r="U322" s="39">
        <f t="shared" si="30"/>
        <v>691200</v>
      </c>
      <c r="V322" s="39">
        <v>31</v>
      </c>
      <c r="W322" s="184">
        <f t="shared" ref="W322:W328" si="37">U322*85%</f>
        <v>587520</v>
      </c>
      <c r="X322" s="39">
        <f t="shared" si="31"/>
        <v>103680</v>
      </c>
      <c r="Y322" s="39">
        <f t="shared" si="32"/>
        <v>180220</v>
      </c>
      <c r="Z322" s="39">
        <v>0</v>
      </c>
      <c r="AA322" s="39">
        <v>50</v>
      </c>
      <c r="AB322" s="39">
        <v>0</v>
      </c>
      <c r="AC322" s="39">
        <v>0</v>
      </c>
    </row>
    <row r="323" spans="1:29" s="3" customFormat="1" ht="18.75" x14ac:dyDescent="0.2">
      <c r="A323" s="184">
        <v>314</v>
      </c>
      <c r="B323" s="129" t="s">
        <v>14</v>
      </c>
      <c r="C323" s="39"/>
      <c r="D323" s="39"/>
      <c r="E323" s="39"/>
      <c r="F323" s="39" t="s">
        <v>1873</v>
      </c>
      <c r="G323" s="39"/>
      <c r="H323" s="130"/>
      <c r="I323" s="130"/>
      <c r="J323" s="130">
        <v>60</v>
      </c>
      <c r="K323" s="130">
        <f t="shared" si="35"/>
        <v>60</v>
      </c>
      <c r="L323" s="130">
        <v>430</v>
      </c>
      <c r="M323" s="130">
        <v>25800</v>
      </c>
      <c r="N323" s="39"/>
      <c r="O323" s="39"/>
      <c r="P323" s="39"/>
      <c r="Q323" s="39"/>
      <c r="R323" s="39"/>
      <c r="S323" s="39"/>
      <c r="T323" s="39"/>
      <c r="U323" s="39">
        <f t="shared" si="30"/>
        <v>0</v>
      </c>
      <c r="V323" s="39"/>
      <c r="W323" s="184">
        <f t="shared" si="37"/>
        <v>0</v>
      </c>
      <c r="X323" s="39">
        <f t="shared" si="31"/>
        <v>0</v>
      </c>
      <c r="Y323" s="39">
        <f t="shared" si="32"/>
        <v>25800</v>
      </c>
      <c r="Z323" s="39">
        <v>0</v>
      </c>
      <c r="AA323" s="39">
        <v>50</v>
      </c>
      <c r="AB323" s="39">
        <v>0</v>
      </c>
      <c r="AC323" s="39">
        <v>0</v>
      </c>
    </row>
    <row r="324" spans="1:29" s="3" customFormat="1" ht="18.75" x14ac:dyDescent="0.2">
      <c r="A324" s="39">
        <v>315</v>
      </c>
      <c r="B324" s="129" t="s">
        <v>14</v>
      </c>
      <c r="C324" s="39"/>
      <c r="D324" s="39"/>
      <c r="E324" s="39"/>
      <c r="F324" s="39" t="s">
        <v>1873</v>
      </c>
      <c r="G324" s="39"/>
      <c r="H324" s="130">
        <v>1</v>
      </c>
      <c r="I324" s="130">
        <v>2</v>
      </c>
      <c r="J324" s="130">
        <v>47</v>
      </c>
      <c r="K324" s="130">
        <f t="shared" si="35"/>
        <v>647</v>
      </c>
      <c r="L324" s="130">
        <v>200</v>
      </c>
      <c r="M324" s="130">
        <v>129400</v>
      </c>
      <c r="N324" s="39"/>
      <c r="O324" s="39"/>
      <c r="P324" s="39"/>
      <c r="Q324" s="39"/>
      <c r="R324" s="39"/>
      <c r="S324" s="39"/>
      <c r="T324" s="39"/>
      <c r="U324" s="39">
        <f t="shared" si="30"/>
        <v>0</v>
      </c>
      <c r="V324" s="39"/>
      <c r="W324" s="184">
        <f t="shared" si="37"/>
        <v>0</v>
      </c>
      <c r="X324" s="39">
        <f t="shared" si="31"/>
        <v>0</v>
      </c>
      <c r="Y324" s="39">
        <f t="shared" si="32"/>
        <v>129400</v>
      </c>
      <c r="Z324" s="39">
        <v>0</v>
      </c>
      <c r="AA324" s="39">
        <v>50</v>
      </c>
      <c r="AB324" s="39">
        <v>0</v>
      </c>
      <c r="AC324" s="39">
        <v>0</v>
      </c>
    </row>
    <row r="325" spans="1:29" s="3" customFormat="1" ht="18.75" x14ac:dyDescent="0.2">
      <c r="A325" s="184">
        <v>316</v>
      </c>
      <c r="B325" s="129" t="s">
        <v>14</v>
      </c>
      <c r="C325" s="39"/>
      <c r="D325" s="39"/>
      <c r="E325" s="39"/>
      <c r="F325" s="39" t="s">
        <v>1873</v>
      </c>
      <c r="G325" s="39"/>
      <c r="H325" s="130">
        <v>3</v>
      </c>
      <c r="I325" s="130">
        <v>1</v>
      </c>
      <c r="J325" s="130">
        <v>82</v>
      </c>
      <c r="K325" s="130">
        <f t="shared" si="35"/>
        <v>1382</v>
      </c>
      <c r="L325" s="130">
        <v>75</v>
      </c>
      <c r="M325" s="130">
        <v>103650</v>
      </c>
      <c r="N325" s="39"/>
      <c r="O325" s="39"/>
      <c r="P325" s="39"/>
      <c r="Q325" s="39"/>
      <c r="R325" s="39"/>
      <c r="S325" s="39"/>
      <c r="T325" s="39"/>
      <c r="U325" s="39">
        <f t="shared" si="30"/>
        <v>0</v>
      </c>
      <c r="V325" s="39"/>
      <c r="W325" s="184">
        <f t="shared" si="37"/>
        <v>0</v>
      </c>
      <c r="X325" s="39">
        <f t="shared" si="31"/>
        <v>0</v>
      </c>
      <c r="Y325" s="39">
        <f t="shared" si="32"/>
        <v>103650</v>
      </c>
      <c r="Z325" s="39">
        <v>0</v>
      </c>
      <c r="AA325" s="39">
        <v>50</v>
      </c>
      <c r="AB325" s="39">
        <v>0</v>
      </c>
      <c r="AC325" s="39">
        <v>0</v>
      </c>
    </row>
    <row r="326" spans="1:29" s="3" customFormat="1" ht="18.75" x14ac:dyDescent="0.2">
      <c r="A326" s="39">
        <v>317</v>
      </c>
      <c r="B326" s="129" t="s">
        <v>14</v>
      </c>
      <c r="C326" s="39"/>
      <c r="D326" s="39"/>
      <c r="E326" s="39"/>
      <c r="F326" s="39" t="s">
        <v>1873</v>
      </c>
      <c r="G326" s="39"/>
      <c r="H326" s="130"/>
      <c r="I326" s="130">
        <v>3</v>
      </c>
      <c r="J326" s="130">
        <v>86</v>
      </c>
      <c r="K326" s="130">
        <f t="shared" si="35"/>
        <v>386</v>
      </c>
      <c r="L326" s="130">
        <v>75</v>
      </c>
      <c r="M326" s="130">
        <v>28950</v>
      </c>
      <c r="N326" s="39"/>
      <c r="O326" s="39"/>
      <c r="P326" s="39"/>
      <c r="Q326" s="39"/>
      <c r="R326" s="39"/>
      <c r="S326" s="39"/>
      <c r="T326" s="39"/>
      <c r="U326" s="39">
        <f t="shared" si="30"/>
        <v>0</v>
      </c>
      <c r="V326" s="39"/>
      <c r="W326" s="184">
        <f t="shared" si="37"/>
        <v>0</v>
      </c>
      <c r="X326" s="39">
        <f t="shared" si="31"/>
        <v>0</v>
      </c>
      <c r="Y326" s="39">
        <f t="shared" si="32"/>
        <v>28950</v>
      </c>
      <c r="Z326" s="39">
        <v>0</v>
      </c>
      <c r="AA326" s="39">
        <v>50</v>
      </c>
      <c r="AB326" s="39">
        <v>0</v>
      </c>
      <c r="AC326" s="39">
        <v>0</v>
      </c>
    </row>
    <row r="327" spans="1:29" ht="18.75" x14ac:dyDescent="0.2">
      <c r="A327" s="184">
        <v>318</v>
      </c>
      <c r="B327" s="129" t="s">
        <v>14</v>
      </c>
      <c r="C327" s="39"/>
      <c r="D327" s="39"/>
      <c r="E327" s="39"/>
      <c r="F327" s="39" t="s">
        <v>1873</v>
      </c>
      <c r="G327" s="39"/>
      <c r="H327" s="130">
        <v>5</v>
      </c>
      <c r="I327" s="130">
        <v>2</v>
      </c>
      <c r="J327" s="130">
        <v>94</v>
      </c>
      <c r="K327" s="130">
        <f t="shared" si="35"/>
        <v>2294</v>
      </c>
      <c r="L327" s="130">
        <v>75</v>
      </c>
      <c r="M327" s="130">
        <v>172050</v>
      </c>
      <c r="N327" s="39"/>
      <c r="O327" s="39"/>
      <c r="P327" s="39"/>
      <c r="Q327" s="39"/>
      <c r="R327" s="39"/>
      <c r="S327" s="39"/>
      <c r="T327" s="39"/>
      <c r="U327" s="39">
        <f t="shared" si="30"/>
        <v>0</v>
      </c>
      <c r="V327" s="39"/>
      <c r="W327" s="184">
        <f t="shared" si="37"/>
        <v>0</v>
      </c>
      <c r="X327" s="39">
        <f t="shared" si="31"/>
        <v>0</v>
      </c>
      <c r="Y327" s="39">
        <f t="shared" si="32"/>
        <v>172050</v>
      </c>
      <c r="Z327" s="39">
        <v>0</v>
      </c>
      <c r="AA327" s="39">
        <v>50</v>
      </c>
      <c r="AB327" s="39">
        <v>0</v>
      </c>
      <c r="AC327" s="39">
        <v>0</v>
      </c>
    </row>
    <row r="328" spans="1:29" ht="18.75" x14ac:dyDescent="0.2">
      <c r="A328" s="39">
        <v>319</v>
      </c>
      <c r="B328" s="164" t="s">
        <v>1675</v>
      </c>
      <c r="C328" s="39"/>
      <c r="D328" s="39"/>
      <c r="E328" s="39"/>
      <c r="F328" s="39" t="s">
        <v>1953</v>
      </c>
      <c r="G328" s="39"/>
      <c r="H328" s="130">
        <v>14</v>
      </c>
      <c r="I328" s="130">
        <v>0</v>
      </c>
      <c r="J328" s="130">
        <v>20</v>
      </c>
      <c r="K328" s="130">
        <f>H328*400+I328*100+J328</f>
        <v>5620</v>
      </c>
      <c r="L328" s="130">
        <v>75</v>
      </c>
      <c r="M328" s="130">
        <f>+K328*75</f>
        <v>421500</v>
      </c>
      <c r="N328" s="39"/>
      <c r="O328" s="39"/>
      <c r="P328" s="39"/>
      <c r="Q328" s="39"/>
      <c r="R328" s="39"/>
      <c r="S328" s="39"/>
      <c r="T328" s="39"/>
      <c r="U328" s="39">
        <f t="shared" si="30"/>
        <v>0</v>
      </c>
      <c r="V328" s="39"/>
      <c r="W328" s="184">
        <f t="shared" si="37"/>
        <v>0</v>
      </c>
      <c r="X328" s="39">
        <f t="shared" si="31"/>
        <v>0</v>
      </c>
      <c r="Y328" s="39">
        <f t="shared" si="32"/>
        <v>421500</v>
      </c>
      <c r="Z328" s="39">
        <v>0</v>
      </c>
      <c r="AA328" s="39">
        <v>0</v>
      </c>
      <c r="AB328" s="39">
        <v>421500</v>
      </c>
      <c r="AC328" s="39">
        <v>0.01</v>
      </c>
    </row>
    <row r="329" spans="1:29" ht="18.75" x14ac:dyDescent="0.2">
      <c r="A329" s="129" t="s">
        <v>14</v>
      </c>
      <c r="B329" s="164"/>
      <c r="C329" s="39"/>
      <c r="D329" s="39"/>
      <c r="E329" s="39"/>
      <c r="F329" s="39"/>
      <c r="G329" s="39"/>
      <c r="H329" s="39"/>
      <c r="I329" s="39"/>
      <c r="J329" s="39"/>
      <c r="K329" s="39"/>
      <c r="L329" s="39"/>
      <c r="M329" s="39"/>
      <c r="N329" s="39"/>
      <c r="O329" s="39"/>
      <c r="P329" s="39"/>
      <c r="Q329" s="39"/>
      <c r="R329" s="39"/>
      <c r="S329" s="39"/>
      <c r="T329" s="39"/>
      <c r="U329" s="39"/>
      <c r="V329" s="39"/>
      <c r="W329" s="184"/>
      <c r="X329" s="39"/>
      <c r="Y329" s="39"/>
      <c r="Z329" s="39"/>
      <c r="AA329" s="39"/>
      <c r="AB329" s="39"/>
      <c r="AC329" s="39"/>
    </row>
    <row r="330" spans="1:29" ht="18.75" x14ac:dyDescent="0.2">
      <c r="A330" s="129" t="s">
        <v>52</v>
      </c>
      <c r="B330" s="164"/>
      <c r="C330" s="39"/>
      <c r="D330" s="39"/>
      <c r="E330" s="39"/>
      <c r="F330" s="39"/>
      <c r="G330" s="39"/>
      <c r="H330" s="39"/>
      <c r="I330" s="39"/>
      <c r="J330" s="39"/>
      <c r="K330" s="39"/>
      <c r="L330" s="39"/>
      <c r="M330" s="39"/>
      <c r="N330" s="39"/>
      <c r="O330" s="39"/>
      <c r="P330" s="39"/>
      <c r="Q330" s="39"/>
      <c r="R330" s="39"/>
      <c r="S330" s="39"/>
      <c r="T330" s="39"/>
      <c r="U330" s="39"/>
      <c r="V330" s="39"/>
      <c r="W330" s="164"/>
      <c r="X330" s="39"/>
      <c r="Y330" s="39"/>
      <c r="Z330" s="39"/>
      <c r="AA330" s="39"/>
      <c r="AB330" s="39"/>
      <c r="AC330" s="39"/>
    </row>
    <row r="331" spans="1:29" s="3" customFormat="1" ht="18.75" x14ac:dyDescent="0.2">
      <c r="A331" s="129" t="s">
        <v>14</v>
      </c>
      <c r="B331" s="66"/>
      <c r="C331" s="66"/>
      <c r="D331" s="66"/>
      <c r="E331" s="66"/>
      <c r="F331" s="66"/>
      <c r="G331" s="66"/>
      <c r="H331" s="66"/>
      <c r="I331" s="66"/>
      <c r="J331" s="66"/>
      <c r="K331" s="66"/>
      <c r="L331" s="66"/>
      <c r="M331" s="66"/>
      <c r="N331" s="66"/>
      <c r="O331" s="66"/>
      <c r="P331" s="66"/>
      <c r="Q331" s="66"/>
      <c r="R331" s="66"/>
      <c r="S331" s="66"/>
      <c r="T331" s="66"/>
      <c r="U331" s="66"/>
      <c r="V331" s="66"/>
      <c r="W331" s="66"/>
      <c r="X331" s="66"/>
      <c r="Y331" s="66"/>
      <c r="Z331" s="66"/>
      <c r="AA331" s="66"/>
      <c r="AB331" s="66"/>
      <c r="AC331" s="66"/>
    </row>
    <row r="332" spans="1:29" s="3" customFormat="1" ht="18.75" x14ac:dyDescent="0.2">
      <c r="A332" s="129" t="s">
        <v>14</v>
      </c>
      <c r="B332" s="66"/>
      <c r="C332" s="66"/>
      <c r="D332" s="66"/>
      <c r="E332" s="66"/>
      <c r="F332" s="66"/>
      <c r="G332" s="66"/>
      <c r="H332" s="66"/>
      <c r="I332" s="66"/>
      <c r="J332" s="66"/>
      <c r="K332" s="66"/>
      <c r="L332" s="66"/>
      <c r="M332" s="66"/>
      <c r="N332" s="66"/>
      <c r="O332" s="66"/>
      <c r="P332" s="66"/>
      <c r="Q332" s="66"/>
      <c r="R332" s="66"/>
      <c r="S332" s="66"/>
      <c r="T332" s="66"/>
      <c r="U332" s="66"/>
      <c r="V332" s="66"/>
      <c r="W332" s="66"/>
      <c r="X332" s="66"/>
      <c r="Y332" s="66"/>
      <c r="Z332" s="66"/>
      <c r="AA332" s="66"/>
      <c r="AB332" s="66"/>
      <c r="AC332" s="66"/>
    </row>
    <row r="333" spans="1:29" ht="18.75" x14ac:dyDescent="0.25">
      <c r="A333" s="129" t="s">
        <v>14</v>
      </c>
      <c r="B333" s="44"/>
      <c r="C333" s="66"/>
      <c r="D333" s="66"/>
      <c r="E333" s="66"/>
      <c r="F333" s="66"/>
      <c r="G333" s="66"/>
      <c r="H333" s="66"/>
      <c r="I333" s="66"/>
      <c r="J333" s="66"/>
      <c r="K333" s="66"/>
      <c r="L333" s="66"/>
      <c r="M333" s="66"/>
      <c r="N333" s="66"/>
      <c r="O333" s="66"/>
      <c r="P333" s="66"/>
      <c r="Q333" s="66"/>
      <c r="R333" s="66"/>
      <c r="S333" s="66"/>
      <c r="T333" s="66"/>
      <c r="U333" s="66"/>
      <c r="V333" s="66"/>
      <c r="W333" s="66"/>
      <c r="X333" s="66"/>
      <c r="Y333" s="66"/>
      <c r="Z333" s="66"/>
      <c r="AA333" s="66"/>
      <c r="AB333" s="66"/>
      <c r="AC333" s="3"/>
    </row>
    <row r="334" spans="1:29" ht="18.75" x14ac:dyDescent="0.25">
      <c r="A334" s="129" t="s">
        <v>14</v>
      </c>
      <c r="B334" s="71" t="s">
        <v>17</v>
      </c>
      <c r="C334" s="44"/>
      <c r="D334" s="44" t="s">
        <v>18</v>
      </c>
      <c r="E334" s="44"/>
      <c r="F334" s="44"/>
      <c r="G334" s="44"/>
      <c r="H334" s="44" t="s">
        <v>19</v>
      </c>
      <c r="I334" s="44"/>
      <c r="J334" s="44"/>
      <c r="K334" s="44"/>
      <c r="L334" s="44"/>
      <c r="M334" s="71"/>
      <c r="N334" s="72"/>
      <c r="O334" s="66"/>
      <c r="P334" s="66"/>
      <c r="Q334" s="66"/>
      <c r="R334" s="66"/>
      <c r="S334" s="66"/>
      <c r="T334" s="66"/>
      <c r="U334" s="66"/>
      <c r="V334" s="66"/>
      <c r="W334" s="66"/>
      <c r="X334" s="66"/>
      <c r="Y334" s="66"/>
      <c r="Z334" s="66"/>
      <c r="AA334" s="66"/>
      <c r="AB334" s="66"/>
      <c r="AC334" s="3"/>
    </row>
    <row r="335" spans="1:29" ht="18.75" x14ac:dyDescent="0.25">
      <c r="A335" s="129" t="s">
        <v>14</v>
      </c>
      <c r="B335" s="44"/>
      <c r="C335" s="44"/>
      <c r="D335" s="44"/>
      <c r="E335" s="44"/>
      <c r="F335" s="44"/>
      <c r="G335" s="44"/>
      <c r="H335" s="44" t="s">
        <v>20</v>
      </c>
      <c r="I335" s="44"/>
      <c r="J335" s="44"/>
      <c r="K335" s="44"/>
      <c r="L335" s="44"/>
      <c r="M335" s="71"/>
      <c r="N335" s="72"/>
      <c r="O335" s="66"/>
      <c r="P335" s="66"/>
      <c r="Q335" s="66"/>
      <c r="R335" s="66"/>
      <c r="S335" s="66"/>
      <c r="T335" s="66"/>
      <c r="U335" s="66"/>
      <c r="V335" s="66"/>
      <c r="W335" s="66"/>
      <c r="X335" s="66"/>
      <c r="Y335" s="66"/>
      <c r="Z335" s="66"/>
      <c r="AA335" s="66"/>
      <c r="AB335" s="66"/>
      <c r="AC335" s="3"/>
    </row>
    <row r="336" spans="1:29" ht="18.75" x14ac:dyDescent="0.25">
      <c r="A336" s="129" t="s">
        <v>14</v>
      </c>
      <c r="B336" s="44"/>
      <c r="C336" s="44"/>
      <c r="D336" s="44"/>
      <c r="E336" s="44"/>
      <c r="F336" s="44"/>
      <c r="G336" s="44"/>
      <c r="H336" s="44" t="s">
        <v>21</v>
      </c>
      <c r="I336" s="44"/>
      <c r="J336" s="44"/>
      <c r="K336" s="44"/>
      <c r="L336" s="44"/>
      <c r="M336" s="71"/>
      <c r="N336" s="72"/>
      <c r="O336" s="66"/>
      <c r="P336" s="66"/>
      <c r="Q336" s="66"/>
      <c r="R336" s="66"/>
      <c r="S336" s="66"/>
      <c r="T336" s="66"/>
      <c r="U336" s="66"/>
      <c r="V336" s="66"/>
      <c r="W336" s="66"/>
      <c r="X336" s="66"/>
      <c r="Y336" s="66"/>
      <c r="Z336" s="66"/>
      <c r="AA336" s="66"/>
      <c r="AB336" s="66"/>
      <c r="AC336" s="3"/>
    </row>
    <row r="337" spans="1:29" ht="18.75" x14ac:dyDescent="0.25">
      <c r="A337" s="129" t="s">
        <v>14</v>
      </c>
      <c r="B337" s="44"/>
      <c r="C337" s="44"/>
      <c r="D337" s="44"/>
      <c r="E337" s="44"/>
      <c r="F337" s="44"/>
      <c r="G337" s="44"/>
      <c r="H337" s="44" t="s">
        <v>22</v>
      </c>
      <c r="I337" s="44"/>
      <c r="J337" s="44"/>
      <c r="K337" s="44"/>
      <c r="L337" s="44"/>
      <c r="M337" s="71"/>
      <c r="N337" s="72"/>
      <c r="O337" s="72"/>
      <c r="P337" s="72"/>
      <c r="Q337" s="72"/>
      <c r="R337" s="72"/>
      <c r="S337" s="72"/>
      <c r="T337" s="72"/>
      <c r="U337" s="72"/>
      <c r="V337" s="72"/>
      <c r="W337" s="72"/>
      <c r="X337" s="72"/>
      <c r="Y337" s="72"/>
      <c r="Z337" s="72"/>
      <c r="AA337" s="72"/>
      <c r="AB337" s="72"/>
      <c r="AC337" s="3"/>
    </row>
    <row r="338" spans="1:29" ht="15.75" x14ac:dyDescent="0.25">
      <c r="A338" s="188" t="s">
        <v>45</v>
      </c>
      <c r="B338" s="45"/>
      <c r="C338" s="44"/>
      <c r="D338" s="44"/>
      <c r="E338" s="44"/>
      <c r="F338" s="44"/>
      <c r="G338" s="44"/>
      <c r="H338" s="44" t="s">
        <v>23</v>
      </c>
      <c r="I338" s="44"/>
      <c r="J338" s="44"/>
      <c r="K338" s="44"/>
      <c r="L338" s="44"/>
      <c r="M338" s="71"/>
      <c r="N338" s="72"/>
      <c r="O338" s="72"/>
      <c r="P338" s="72"/>
      <c r="Q338" s="72"/>
      <c r="R338" s="72"/>
      <c r="S338" s="72"/>
      <c r="T338" s="72"/>
      <c r="U338" s="72"/>
      <c r="V338" s="72"/>
      <c r="W338" s="72"/>
      <c r="X338" s="72"/>
      <c r="Y338" s="72"/>
      <c r="Z338" s="72"/>
      <c r="AA338" s="72"/>
      <c r="AB338" s="72"/>
      <c r="AC338" s="3"/>
    </row>
    <row r="339" spans="1:29" ht="15.75" x14ac:dyDescent="0.2">
      <c r="A339" s="39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</row>
    <row r="340" spans="1:29" ht="15.75" x14ac:dyDescent="0.2">
      <c r="A340" s="39"/>
    </row>
    <row r="341" spans="1:29" ht="15.75" x14ac:dyDescent="0.2">
      <c r="A341" s="66"/>
    </row>
    <row r="342" spans="1:29" ht="15.75" x14ac:dyDescent="0.2">
      <c r="A342" s="66"/>
    </row>
    <row r="343" spans="1:29" ht="15.75" x14ac:dyDescent="0.2">
      <c r="A343" s="71" t="s">
        <v>17</v>
      </c>
    </row>
    <row r="344" spans="1:29" ht="15.75" x14ac:dyDescent="0.2">
      <c r="A344" s="71"/>
    </row>
    <row r="345" spans="1:29" ht="15.75" x14ac:dyDescent="0.2">
      <c r="A345" s="71"/>
    </row>
    <row r="346" spans="1:29" ht="15.75" x14ac:dyDescent="0.2">
      <c r="A346" s="71"/>
    </row>
    <row r="347" spans="1:29" ht="15.75" x14ac:dyDescent="0.2">
      <c r="A347" s="71"/>
    </row>
    <row r="348" spans="1:29" ht="15.75" x14ac:dyDescent="0.2">
      <c r="A348" s="72"/>
    </row>
    <row r="349" spans="1:29" x14ac:dyDescent="0.2">
      <c r="A349" s="3"/>
    </row>
  </sheetData>
  <mergeCells count="33">
    <mergeCell ref="A1:AB1"/>
    <mergeCell ref="A3:A9"/>
    <mergeCell ref="B3:B9"/>
    <mergeCell ref="C3:C9"/>
    <mergeCell ref="D3:D9"/>
    <mergeCell ref="E3:E9"/>
    <mergeCell ref="F3:F9"/>
    <mergeCell ref="G3:G9"/>
    <mergeCell ref="H3:M3"/>
    <mergeCell ref="AA3:AA9"/>
    <mergeCell ref="AB3:AB9"/>
    <mergeCell ref="Q4:Q9"/>
    <mergeCell ref="W4:W9"/>
    <mergeCell ref="X4:X9"/>
    <mergeCell ref="Y4:Y9"/>
    <mergeCell ref="Z4:Z9"/>
    <mergeCell ref="H4:J4"/>
    <mergeCell ref="K4:K9"/>
    <mergeCell ref="L4:L9"/>
    <mergeCell ref="M4:M9"/>
    <mergeCell ref="N4:N9"/>
    <mergeCell ref="H5:H9"/>
    <mergeCell ref="I5:I9"/>
    <mergeCell ref="J5:J9"/>
    <mergeCell ref="U4:U9"/>
    <mergeCell ref="AC3:AC9"/>
    <mergeCell ref="N3:Z3"/>
    <mergeCell ref="V4:V9"/>
    <mergeCell ref="P4:P9"/>
    <mergeCell ref="O4:O9"/>
    <mergeCell ref="R4:R9"/>
    <mergeCell ref="S4:S9"/>
    <mergeCell ref="T4:T9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"/>
  <sheetViews>
    <sheetView workbookViewId="0"/>
  </sheetViews>
  <sheetFormatPr defaultRowHeight="14.25" x14ac:dyDescent="0.2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B402"/>
  <sheetViews>
    <sheetView zoomScale="112" zoomScaleNormal="112" workbookViewId="0">
      <pane xSplit="13" ySplit="9" topLeftCell="N291" activePane="bottomRight" state="frozenSplit"/>
      <selection pane="topRight" activeCell="N1" sqref="N1"/>
      <selection pane="bottomLeft" activeCell="A24" sqref="A24"/>
      <selection pane="bottomRight" activeCell="G382" sqref="G382:I390"/>
    </sheetView>
  </sheetViews>
  <sheetFormatPr defaultRowHeight="15" x14ac:dyDescent="0.25"/>
  <cols>
    <col min="1" max="28" width="9" style="8"/>
  </cols>
  <sheetData>
    <row r="1" spans="1:28" ht="20.25" x14ac:dyDescent="0.3">
      <c r="A1" s="213" t="s">
        <v>0</v>
      </c>
      <c r="B1" s="213"/>
      <c r="C1" s="213"/>
      <c r="D1" s="213"/>
      <c r="E1" s="213"/>
      <c r="F1" s="213"/>
      <c r="G1" s="213"/>
      <c r="H1" s="213"/>
      <c r="I1" s="213"/>
      <c r="J1" s="213"/>
      <c r="K1" s="213"/>
      <c r="L1" s="213"/>
      <c r="M1" s="213"/>
      <c r="N1" s="213"/>
      <c r="O1" s="213"/>
      <c r="P1" s="213"/>
      <c r="Q1" s="213"/>
      <c r="R1" s="213"/>
      <c r="S1" s="213"/>
      <c r="T1" s="213"/>
      <c r="U1" s="213"/>
      <c r="V1" s="213"/>
      <c r="W1" s="213"/>
      <c r="X1" s="213"/>
      <c r="Y1" s="213"/>
      <c r="Z1" s="213"/>
      <c r="AA1" s="213"/>
    </row>
    <row r="2" spans="1:28" ht="20.25" x14ac:dyDescent="0.3">
      <c r="A2" s="6"/>
      <c r="B2" s="6"/>
      <c r="C2" s="6"/>
      <c r="D2" s="6"/>
      <c r="E2" s="6"/>
      <c r="F2" s="6"/>
      <c r="G2" s="6"/>
      <c r="H2" s="6"/>
      <c r="I2" s="6"/>
      <c r="J2" s="6"/>
      <c r="K2" s="157" t="s">
        <v>1543</v>
      </c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9" t="s">
        <v>1</v>
      </c>
    </row>
    <row r="3" spans="1:28" s="11" customFormat="1" ht="10.5" customHeight="1" x14ac:dyDescent="0.2">
      <c r="A3" s="204" t="s">
        <v>3</v>
      </c>
      <c r="B3" s="204" t="s">
        <v>761</v>
      </c>
      <c r="C3" s="204" t="s">
        <v>4</v>
      </c>
      <c r="D3" s="204" t="s">
        <v>5</v>
      </c>
      <c r="E3" s="207" t="s">
        <v>852</v>
      </c>
      <c r="F3" s="207" t="s">
        <v>18</v>
      </c>
      <c r="G3" s="210" t="s">
        <v>0</v>
      </c>
      <c r="H3" s="211"/>
      <c r="I3" s="211"/>
      <c r="J3" s="211"/>
      <c r="K3" s="211"/>
      <c r="L3" s="212"/>
      <c r="M3" s="210" t="s">
        <v>2</v>
      </c>
      <c r="N3" s="211"/>
      <c r="O3" s="211"/>
      <c r="P3" s="211"/>
      <c r="Q3" s="211"/>
      <c r="R3" s="211"/>
      <c r="S3" s="211"/>
      <c r="T3" s="211"/>
      <c r="U3" s="211"/>
      <c r="V3" s="211"/>
      <c r="W3" s="211"/>
      <c r="X3" s="211"/>
      <c r="Y3" s="212"/>
      <c r="Z3" s="207" t="s">
        <v>756</v>
      </c>
      <c r="AA3" s="207" t="s">
        <v>757</v>
      </c>
      <c r="AB3" s="207" t="s">
        <v>857</v>
      </c>
    </row>
    <row r="4" spans="1:28" s="11" customFormat="1" ht="10.5" customHeight="1" x14ac:dyDescent="0.2">
      <c r="A4" s="205"/>
      <c r="B4" s="205"/>
      <c r="C4" s="205"/>
      <c r="D4" s="205"/>
      <c r="E4" s="208"/>
      <c r="F4" s="208"/>
      <c r="G4" s="210" t="s">
        <v>7</v>
      </c>
      <c r="H4" s="211"/>
      <c r="I4" s="212"/>
      <c r="J4" s="207" t="s">
        <v>847</v>
      </c>
      <c r="K4" s="207" t="s">
        <v>744</v>
      </c>
      <c r="L4" s="207" t="s">
        <v>853</v>
      </c>
      <c r="M4" s="204" t="s">
        <v>3</v>
      </c>
      <c r="N4" s="207" t="s">
        <v>746</v>
      </c>
      <c r="O4" s="207" t="s">
        <v>747</v>
      </c>
      <c r="P4" s="207" t="s">
        <v>18</v>
      </c>
      <c r="Q4" s="207" t="s">
        <v>854</v>
      </c>
      <c r="R4" s="207" t="s">
        <v>855</v>
      </c>
      <c r="S4" s="207" t="s">
        <v>749</v>
      </c>
      <c r="T4" s="207" t="s">
        <v>750</v>
      </c>
      <c r="U4" s="207" t="s">
        <v>751</v>
      </c>
      <c r="V4" s="207" t="s">
        <v>752</v>
      </c>
      <c r="W4" s="207" t="s">
        <v>753</v>
      </c>
      <c r="X4" s="207" t="s">
        <v>754</v>
      </c>
      <c r="Y4" s="207" t="s">
        <v>856</v>
      </c>
      <c r="Z4" s="208"/>
      <c r="AA4" s="208"/>
      <c r="AB4" s="208"/>
    </row>
    <row r="5" spans="1:28" s="11" customFormat="1" ht="10.5" customHeight="1" x14ac:dyDescent="0.2">
      <c r="A5" s="205"/>
      <c r="B5" s="205"/>
      <c r="C5" s="205"/>
      <c r="D5" s="205"/>
      <c r="E5" s="208"/>
      <c r="F5" s="208"/>
      <c r="G5" s="204" t="s">
        <v>9</v>
      </c>
      <c r="H5" s="204" t="s">
        <v>10</v>
      </c>
      <c r="I5" s="204" t="s">
        <v>11</v>
      </c>
      <c r="J5" s="208"/>
      <c r="K5" s="208"/>
      <c r="L5" s="208"/>
      <c r="M5" s="205"/>
      <c r="N5" s="208"/>
      <c r="O5" s="208"/>
      <c r="P5" s="208"/>
      <c r="Q5" s="208"/>
      <c r="R5" s="208"/>
      <c r="S5" s="208"/>
      <c r="T5" s="208"/>
      <c r="U5" s="208"/>
      <c r="V5" s="208"/>
      <c r="W5" s="208"/>
      <c r="X5" s="208"/>
      <c r="Y5" s="208"/>
      <c r="Z5" s="208"/>
      <c r="AA5" s="208"/>
      <c r="AB5" s="208"/>
    </row>
    <row r="6" spans="1:28" s="11" customFormat="1" ht="10.5" customHeight="1" x14ac:dyDescent="0.2">
      <c r="A6" s="205"/>
      <c r="B6" s="205"/>
      <c r="C6" s="205"/>
      <c r="D6" s="205"/>
      <c r="E6" s="208"/>
      <c r="F6" s="208"/>
      <c r="G6" s="205"/>
      <c r="H6" s="205"/>
      <c r="I6" s="205"/>
      <c r="J6" s="208"/>
      <c r="K6" s="208"/>
      <c r="L6" s="208"/>
      <c r="M6" s="205"/>
      <c r="N6" s="208"/>
      <c r="O6" s="208"/>
      <c r="P6" s="208"/>
      <c r="Q6" s="208"/>
      <c r="R6" s="208"/>
      <c r="S6" s="208"/>
      <c r="T6" s="208"/>
      <c r="U6" s="208"/>
      <c r="V6" s="208"/>
      <c r="W6" s="208"/>
      <c r="X6" s="208"/>
      <c r="Y6" s="208"/>
      <c r="Z6" s="208"/>
      <c r="AA6" s="208"/>
      <c r="AB6" s="208"/>
    </row>
    <row r="7" spans="1:28" s="11" customFormat="1" ht="10.5" customHeight="1" x14ac:dyDescent="0.2">
      <c r="A7" s="205"/>
      <c r="B7" s="205"/>
      <c r="C7" s="205"/>
      <c r="D7" s="205"/>
      <c r="E7" s="208"/>
      <c r="F7" s="208"/>
      <c r="G7" s="205"/>
      <c r="H7" s="205"/>
      <c r="I7" s="205"/>
      <c r="J7" s="208"/>
      <c r="K7" s="208"/>
      <c r="L7" s="208"/>
      <c r="M7" s="205"/>
      <c r="N7" s="208"/>
      <c r="O7" s="208"/>
      <c r="P7" s="208"/>
      <c r="Q7" s="208"/>
      <c r="R7" s="208"/>
      <c r="S7" s="208"/>
      <c r="T7" s="208"/>
      <c r="U7" s="208"/>
      <c r="V7" s="208"/>
      <c r="W7" s="208"/>
      <c r="X7" s="208"/>
      <c r="Y7" s="208"/>
      <c r="Z7" s="208"/>
      <c r="AA7" s="208"/>
      <c r="AB7" s="208"/>
    </row>
    <row r="8" spans="1:28" s="11" customFormat="1" ht="10.5" customHeight="1" x14ac:dyDescent="0.2">
      <c r="A8" s="205"/>
      <c r="B8" s="205"/>
      <c r="C8" s="205"/>
      <c r="D8" s="205"/>
      <c r="E8" s="208"/>
      <c r="F8" s="208"/>
      <c r="G8" s="205"/>
      <c r="H8" s="205"/>
      <c r="I8" s="205"/>
      <c r="J8" s="208"/>
      <c r="K8" s="208"/>
      <c r="L8" s="208"/>
      <c r="M8" s="205"/>
      <c r="N8" s="208"/>
      <c r="O8" s="208"/>
      <c r="P8" s="208"/>
      <c r="Q8" s="208"/>
      <c r="R8" s="208"/>
      <c r="S8" s="208"/>
      <c r="T8" s="208"/>
      <c r="U8" s="208"/>
      <c r="V8" s="208"/>
      <c r="W8" s="208"/>
      <c r="X8" s="208"/>
      <c r="Y8" s="208"/>
      <c r="Z8" s="208"/>
      <c r="AA8" s="208"/>
      <c r="AB8" s="208"/>
    </row>
    <row r="9" spans="1:28" s="11" customFormat="1" ht="10.5" customHeight="1" x14ac:dyDescent="0.2">
      <c r="A9" s="206"/>
      <c r="B9" s="206"/>
      <c r="C9" s="206"/>
      <c r="D9" s="206"/>
      <c r="E9" s="209"/>
      <c r="F9" s="209"/>
      <c r="G9" s="206"/>
      <c r="H9" s="206"/>
      <c r="I9" s="206"/>
      <c r="J9" s="209"/>
      <c r="K9" s="209"/>
      <c r="L9" s="209"/>
      <c r="M9" s="206"/>
      <c r="N9" s="209"/>
      <c r="O9" s="209"/>
      <c r="P9" s="209"/>
      <c r="Q9" s="209"/>
      <c r="R9" s="209"/>
      <c r="S9" s="209"/>
      <c r="T9" s="209"/>
      <c r="U9" s="209"/>
      <c r="V9" s="209"/>
      <c r="W9" s="209"/>
      <c r="X9" s="209"/>
      <c r="Y9" s="209"/>
      <c r="Z9" s="209"/>
      <c r="AA9" s="209"/>
      <c r="AB9" s="209"/>
    </row>
    <row r="10" spans="1:28" s="3" customFormat="1" ht="14.25" x14ac:dyDescent="0.2">
      <c r="A10" s="10">
        <v>1</v>
      </c>
      <c r="B10" s="10" t="s">
        <v>24</v>
      </c>
      <c r="C10" s="10"/>
      <c r="D10" s="10"/>
      <c r="E10" s="10" t="s">
        <v>214</v>
      </c>
      <c r="F10" s="10">
        <v>2</v>
      </c>
      <c r="G10" s="10"/>
      <c r="H10" s="10">
        <v>3</v>
      </c>
      <c r="I10" s="10"/>
      <c r="J10" s="10">
        <f t="shared" ref="J10:J60" si="0">G10*400+H10*100+I10</f>
        <v>300</v>
      </c>
      <c r="K10" s="10">
        <v>75</v>
      </c>
      <c r="L10" s="10">
        <f t="shared" ref="L10:L60" si="1">J10*K10</f>
        <v>22500</v>
      </c>
      <c r="M10" s="10">
        <v>1</v>
      </c>
      <c r="N10" s="10" t="s">
        <v>27</v>
      </c>
      <c r="O10" s="10" t="s">
        <v>16</v>
      </c>
      <c r="P10" s="10">
        <v>2</v>
      </c>
      <c r="Q10" s="10">
        <v>123</v>
      </c>
      <c r="R10" s="10"/>
      <c r="S10" s="10">
        <v>6400</v>
      </c>
      <c r="T10" s="10">
        <f t="shared" ref="T10:T60" si="2">Q10*S10</f>
        <v>787200</v>
      </c>
      <c r="U10" s="10">
        <v>10</v>
      </c>
      <c r="V10" s="10">
        <f>T10*30%</f>
        <v>236160</v>
      </c>
      <c r="W10" s="10">
        <f t="shared" ref="W10:W60" si="3">T10-V10</f>
        <v>551040</v>
      </c>
      <c r="X10" s="10">
        <f t="shared" ref="X10:X60" si="4">L10+W10</f>
        <v>573540</v>
      </c>
      <c r="Y10" s="10">
        <v>0</v>
      </c>
      <c r="Z10" s="10">
        <v>0</v>
      </c>
      <c r="AA10" s="10">
        <v>573540</v>
      </c>
      <c r="AB10" s="10">
        <v>0.02</v>
      </c>
    </row>
    <row r="11" spans="1:28" s="11" customFormat="1" ht="14.25" x14ac:dyDescent="0.2">
      <c r="A11" s="1">
        <v>2</v>
      </c>
      <c r="B11" s="10" t="s">
        <v>24</v>
      </c>
      <c r="C11" s="1"/>
      <c r="D11" s="1"/>
      <c r="E11" s="1" t="s">
        <v>214</v>
      </c>
      <c r="F11" s="1">
        <v>1</v>
      </c>
      <c r="G11" s="1">
        <v>7</v>
      </c>
      <c r="H11" s="1">
        <v>3</v>
      </c>
      <c r="I11" s="1"/>
      <c r="J11" s="10">
        <f t="shared" si="0"/>
        <v>3100</v>
      </c>
      <c r="K11" s="1">
        <v>75</v>
      </c>
      <c r="L11" s="10">
        <f t="shared" si="1"/>
        <v>232500</v>
      </c>
      <c r="M11" s="1"/>
      <c r="N11" s="1"/>
      <c r="O11" s="1"/>
      <c r="P11" s="1"/>
      <c r="Q11" s="1"/>
      <c r="R11" s="1"/>
      <c r="S11" s="2"/>
      <c r="T11" s="10">
        <f t="shared" si="2"/>
        <v>0</v>
      </c>
      <c r="U11" s="1"/>
      <c r="V11" s="1"/>
      <c r="W11" s="10">
        <f t="shared" si="3"/>
        <v>0</v>
      </c>
      <c r="X11" s="10">
        <f t="shared" si="4"/>
        <v>232500</v>
      </c>
      <c r="Y11" s="1">
        <v>0</v>
      </c>
      <c r="Z11" s="1">
        <v>0</v>
      </c>
      <c r="AA11" s="1">
        <v>232500</v>
      </c>
      <c r="AB11" s="1">
        <v>0.01</v>
      </c>
    </row>
    <row r="12" spans="1:28" s="11" customFormat="1" ht="14.25" x14ac:dyDescent="0.2">
      <c r="A12" s="1">
        <v>3</v>
      </c>
      <c r="B12" s="10" t="s">
        <v>24</v>
      </c>
      <c r="C12" s="1"/>
      <c r="D12" s="1"/>
      <c r="E12" s="1" t="s">
        <v>214</v>
      </c>
      <c r="F12" s="1">
        <v>1</v>
      </c>
      <c r="G12" s="1">
        <v>2</v>
      </c>
      <c r="H12" s="1"/>
      <c r="I12" s="1"/>
      <c r="J12" s="10">
        <f t="shared" si="0"/>
        <v>800</v>
      </c>
      <c r="K12" s="1">
        <v>75</v>
      </c>
      <c r="L12" s="10">
        <f t="shared" si="1"/>
        <v>60000</v>
      </c>
      <c r="M12" s="1"/>
      <c r="N12" s="1"/>
      <c r="O12" s="1"/>
      <c r="P12" s="1"/>
      <c r="Q12" s="1"/>
      <c r="R12" s="1"/>
      <c r="S12" s="2"/>
      <c r="T12" s="10">
        <f t="shared" si="2"/>
        <v>0</v>
      </c>
      <c r="U12" s="1"/>
      <c r="V12" s="1"/>
      <c r="W12" s="10">
        <f t="shared" si="3"/>
        <v>0</v>
      </c>
      <c r="X12" s="10">
        <f t="shared" si="4"/>
        <v>60000</v>
      </c>
      <c r="Y12" s="1">
        <v>0</v>
      </c>
      <c r="Z12" s="1">
        <v>0</v>
      </c>
      <c r="AA12" s="1">
        <v>60000</v>
      </c>
      <c r="AB12" s="1">
        <v>0.01</v>
      </c>
    </row>
    <row r="13" spans="1:28" s="11" customFormat="1" ht="14.25" x14ac:dyDescent="0.2">
      <c r="A13" s="10">
        <v>4</v>
      </c>
      <c r="B13" s="10" t="s">
        <v>24</v>
      </c>
      <c r="C13" s="1"/>
      <c r="D13" s="1"/>
      <c r="E13" s="1" t="s">
        <v>214</v>
      </c>
      <c r="F13" s="1">
        <v>1</v>
      </c>
      <c r="G13" s="1"/>
      <c r="H13" s="1">
        <v>1</v>
      </c>
      <c r="I13" s="1"/>
      <c r="J13" s="10">
        <f t="shared" si="0"/>
        <v>100</v>
      </c>
      <c r="K13" s="1">
        <v>75</v>
      </c>
      <c r="L13" s="10">
        <f t="shared" si="1"/>
        <v>7500</v>
      </c>
      <c r="M13" s="1"/>
      <c r="N13" s="1"/>
      <c r="O13" s="1"/>
      <c r="P13" s="1"/>
      <c r="Q13" s="1"/>
      <c r="R13" s="1"/>
      <c r="S13" s="2"/>
      <c r="T13" s="10">
        <f t="shared" si="2"/>
        <v>0</v>
      </c>
      <c r="U13" s="1"/>
      <c r="V13" s="1"/>
      <c r="W13" s="10">
        <f t="shared" si="3"/>
        <v>0</v>
      </c>
      <c r="X13" s="10">
        <f t="shared" si="4"/>
        <v>7500</v>
      </c>
      <c r="Y13" s="1">
        <v>0</v>
      </c>
      <c r="Z13" s="1">
        <v>0</v>
      </c>
      <c r="AA13" s="1">
        <v>7500</v>
      </c>
      <c r="AB13" s="1">
        <v>0.01</v>
      </c>
    </row>
    <row r="14" spans="1:28" s="11" customFormat="1" ht="14.25" x14ac:dyDescent="0.2">
      <c r="A14" s="1">
        <v>5</v>
      </c>
      <c r="B14" s="10" t="s">
        <v>24</v>
      </c>
      <c r="C14" s="1"/>
      <c r="D14" s="1"/>
      <c r="E14" s="1" t="s">
        <v>214</v>
      </c>
      <c r="F14" s="1">
        <v>1</v>
      </c>
      <c r="G14" s="1"/>
      <c r="H14" s="1">
        <v>3</v>
      </c>
      <c r="I14" s="1"/>
      <c r="J14" s="10">
        <f t="shared" si="0"/>
        <v>300</v>
      </c>
      <c r="K14" s="1">
        <v>75</v>
      </c>
      <c r="L14" s="10">
        <f t="shared" si="1"/>
        <v>22500</v>
      </c>
      <c r="M14" s="1"/>
      <c r="N14" s="1"/>
      <c r="O14" s="1"/>
      <c r="P14" s="1"/>
      <c r="Q14" s="1"/>
      <c r="R14" s="1"/>
      <c r="S14" s="2"/>
      <c r="T14" s="10">
        <f t="shared" si="2"/>
        <v>0</v>
      </c>
      <c r="U14" s="1"/>
      <c r="V14" s="1"/>
      <c r="W14" s="10">
        <f t="shared" si="3"/>
        <v>0</v>
      </c>
      <c r="X14" s="10">
        <f t="shared" si="4"/>
        <v>22500</v>
      </c>
      <c r="Y14" s="1">
        <v>0</v>
      </c>
      <c r="Z14" s="1">
        <v>0</v>
      </c>
      <c r="AA14" s="1">
        <v>22500</v>
      </c>
      <c r="AB14" s="1">
        <v>0.01</v>
      </c>
    </row>
    <row r="15" spans="1:28" s="11" customFormat="1" ht="14.25" x14ac:dyDescent="0.2">
      <c r="A15" s="1">
        <v>6</v>
      </c>
      <c r="B15" s="10" t="s">
        <v>24</v>
      </c>
      <c r="C15" s="1"/>
      <c r="D15" s="1"/>
      <c r="E15" s="1" t="s">
        <v>216</v>
      </c>
      <c r="F15" s="1">
        <v>2</v>
      </c>
      <c r="G15" s="1"/>
      <c r="H15" s="1">
        <v>3</v>
      </c>
      <c r="I15" s="1"/>
      <c r="J15" s="10">
        <f t="shared" si="0"/>
        <v>300</v>
      </c>
      <c r="K15" s="1">
        <v>75</v>
      </c>
      <c r="L15" s="10">
        <f t="shared" si="1"/>
        <v>22500</v>
      </c>
      <c r="M15" s="1">
        <v>1</v>
      </c>
      <c r="N15" s="1" t="s">
        <v>27</v>
      </c>
      <c r="O15" s="1" t="s">
        <v>16</v>
      </c>
      <c r="P15" s="1">
        <v>2</v>
      </c>
      <c r="Q15" s="1">
        <v>141</v>
      </c>
      <c r="R15" s="1"/>
      <c r="S15" s="2">
        <v>6400</v>
      </c>
      <c r="T15" s="10">
        <f t="shared" si="2"/>
        <v>902400</v>
      </c>
      <c r="U15" s="1">
        <v>25</v>
      </c>
      <c r="V15" s="10">
        <f>T15*85%</f>
        <v>767040</v>
      </c>
      <c r="W15" s="10">
        <f t="shared" si="3"/>
        <v>135360</v>
      </c>
      <c r="X15" s="10">
        <f t="shared" si="4"/>
        <v>157860</v>
      </c>
      <c r="Y15" s="1">
        <v>0</v>
      </c>
      <c r="Z15" s="1">
        <v>0</v>
      </c>
      <c r="AA15" s="1">
        <v>157850</v>
      </c>
      <c r="AB15" s="1">
        <v>0.02</v>
      </c>
    </row>
    <row r="16" spans="1:28" s="11" customFormat="1" ht="14.25" x14ac:dyDescent="0.2">
      <c r="A16" s="10">
        <v>7</v>
      </c>
      <c r="B16" s="10" t="s">
        <v>24</v>
      </c>
      <c r="C16" s="1"/>
      <c r="D16" s="1"/>
      <c r="E16" s="1" t="s">
        <v>216</v>
      </c>
      <c r="F16" s="1">
        <v>1</v>
      </c>
      <c r="G16" s="1">
        <v>7</v>
      </c>
      <c r="H16" s="1"/>
      <c r="I16" s="1"/>
      <c r="J16" s="10">
        <f t="shared" si="0"/>
        <v>2800</v>
      </c>
      <c r="K16" s="1">
        <v>75</v>
      </c>
      <c r="L16" s="10">
        <f t="shared" si="1"/>
        <v>210000</v>
      </c>
      <c r="M16" s="1"/>
      <c r="N16" s="1"/>
      <c r="O16" s="1"/>
      <c r="P16" s="1"/>
      <c r="Q16" s="1"/>
      <c r="R16" s="1"/>
      <c r="S16" s="2"/>
      <c r="T16" s="10">
        <f t="shared" si="2"/>
        <v>0</v>
      </c>
      <c r="U16" s="1"/>
      <c r="V16" s="1"/>
      <c r="W16" s="10">
        <f t="shared" si="3"/>
        <v>0</v>
      </c>
      <c r="X16" s="10">
        <f t="shared" si="4"/>
        <v>210000</v>
      </c>
      <c r="Y16" s="1">
        <v>0</v>
      </c>
      <c r="Z16" s="1">
        <v>0</v>
      </c>
      <c r="AA16" s="1">
        <v>210000</v>
      </c>
      <c r="AB16" s="1">
        <v>0.01</v>
      </c>
    </row>
    <row r="17" spans="1:28" s="11" customFormat="1" ht="14.25" x14ac:dyDescent="0.2">
      <c r="A17" s="1">
        <v>8</v>
      </c>
      <c r="B17" s="10" t="s">
        <v>24</v>
      </c>
      <c r="C17" s="1"/>
      <c r="D17" s="1"/>
      <c r="E17" s="1" t="s">
        <v>216</v>
      </c>
      <c r="F17" s="1">
        <v>1</v>
      </c>
      <c r="G17" s="1">
        <v>2</v>
      </c>
      <c r="H17" s="1"/>
      <c r="I17" s="1"/>
      <c r="J17" s="10">
        <f t="shared" si="0"/>
        <v>800</v>
      </c>
      <c r="K17" s="1">
        <v>75</v>
      </c>
      <c r="L17" s="10">
        <f t="shared" si="1"/>
        <v>60000</v>
      </c>
      <c r="M17" s="1"/>
      <c r="N17" s="1"/>
      <c r="O17" s="1"/>
      <c r="P17" s="1"/>
      <c r="Q17" s="1"/>
      <c r="R17" s="1"/>
      <c r="S17" s="2"/>
      <c r="T17" s="10">
        <f t="shared" si="2"/>
        <v>0</v>
      </c>
      <c r="U17" s="1"/>
      <c r="V17" s="1"/>
      <c r="W17" s="10">
        <f t="shared" si="3"/>
        <v>0</v>
      </c>
      <c r="X17" s="10">
        <f t="shared" si="4"/>
        <v>60000</v>
      </c>
      <c r="Y17" s="1">
        <v>0</v>
      </c>
      <c r="Z17" s="1">
        <v>0</v>
      </c>
      <c r="AA17" s="1">
        <v>60000</v>
      </c>
      <c r="AB17" s="1">
        <v>0.01</v>
      </c>
    </row>
    <row r="18" spans="1:28" s="11" customFormat="1" ht="14.25" x14ac:dyDescent="0.2">
      <c r="A18" s="1">
        <v>9</v>
      </c>
      <c r="B18" s="10" t="s">
        <v>24</v>
      </c>
      <c r="C18" s="1"/>
      <c r="D18" s="1"/>
      <c r="E18" s="1" t="s">
        <v>216</v>
      </c>
      <c r="F18" s="1">
        <v>1</v>
      </c>
      <c r="G18" s="1"/>
      <c r="H18" s="1">
        <v>1</v>
      </c>
      <c r="I18" s="1"/>
      <c r="J18" s="10">
        <f t="shared" si="0"/>
        <v>100</v>
      </c>
      <c r="K18" s="1">
        <v>75</v>
      </c>
      <c r="L18" s="10">
        <f t="shared" si="1"/>
        <v>7500</v>
      </c>
      <c r="M18" s="1"/>
      <c r="N18" s="1"/>
      <c r="O18" s="1"/>
      <c r="P18" s="1"/>
      <c r="Q18" s="1"/>
      <c r="R18" s="1"/>
      <c r="S18" s="2"/>
      <c r="T18" s="10">
        <f t="shared" si="2"/>
        <v>0</v>
      </c>
      <c r="U18" s="1"/>
      <c r="V18" s="1"/>
      <c r="W18" s="10">
        <f t="shared" si="3"/>
        <v>0</v>
      </c>
      <c r="X18" s="10">
        <f t="shared" si="4"/>
        <v>7500</v>
      </c>
      <c r="Y18" s="1">
        <v>0</v>
      </c>
      <c r="Z18" s="1">
        <v>0</v>
      </c>
      <c r="AA18" s="1">
        <v>7500</v>
      </c>
      <c r="AB18" s="1">
        <v>0.01</v>
      </c>
    </row>
    <row r="19" spans="1:28" s="11" customFormat="1" ht="14.25" x14ac:dyDescent="0.2">
      <c r="A19" s="10">
        <v>10</v>
      </c>
      <c r="B19" s="10" t="s">
        <v>24</v>
      </c>
      <c r="C19" s="1"/>
      <c r="D19" s="1"/>
      <c r="E19" s="1" t="s">
        <v>216</v>
      </c>
      <c r="F19" s="1">
        <v>1</v>
      </c>
      <c r="G19" s="1"/>
      <c r="H19" s="1">
        <v>2</v>
      </c>
      <c r="I19" s="1"/>
      <c r="J19" s="10">
        <f t="shared" si="0"/>
        <v>200</v>
      </c>
      <c r="K19" s="1">
        <v>75</v>
      </c>
      <c r="L19" s="10">
        <f t="shared" si="1"/>
        <v>15000</v>
      </c>
      <c r="M19" s="1"/>
      <c r="N19" s="1"/>
      <c r="O19" s="1"/>
      <c r="P19" s="1"/>
      <c r="Q19" s="1"/>
      <c r="R19" s="1"/>
      <c r="S19" s="2"/>
      <c r="T19" s="10">
        <f t="shared" si="2"/>
        <v>0</v>
      </c>
      <c r="U19" s="1"/>
      <c r="V19" s="1"/>
      <c r="W19" s="10">
        <f t="shared" si="3"/>
        <v>0</v>
      </c>
      <c r="X19" s="10">
        <f t="shared" si="4"/>
        <v>15000</v>
      </c>
      <c r="Y19" s="1">
        <v>0</v>
      </c>
      <c r="Z19" s="1">
        <v>0</v>
      </c>
      <c r="AA19" s="1">
        <v>15000</v>
      </c>
      <c r="AB19" s="1">
        <v>0.01</v>
      </c>
    </row>
    <row r="20" spans="1:28" s="11" customFormat="1" ht="14.25" x14ac:dyDescent="0.2">
      <c r="A20" s="1">
        <v>11</v>
      </c>
      <c r="B20" s="10" t="s">
        <v>24</v>
      </c>
      <c r="C20" s="1"/>
      <c r="D20" s="1"/>
      <c r="E20" s="1" t="s">
        <v>216</v>
      </c>
      <c r="F20" s="1">
        <v>1</v>
      </c>
      <c r="G20" s="1"/>
      <c r="H20" s="1">
        <v>3</v>
      </c>
      <c r="I20" s="1"/>
      <c r="J20" s="10">
        <f t="shared" si="0"/>
        <v>300</v>
      </c>
      <c r="K20" s="1">
        <v>75</v>
      </c>
      <c r="L20" s="10">
        <f t="shared" si="1"/>
        <v>22500</v>
      </c>
      <c r="M20" s="1"/>
      <c r="N20" s="1"/>
      <c r="O20" s="1"/>
      <c r="P20" s="1"/>
      <c r="Q20" s="1"/>
      <c r="R20" s="1"/>
      <c r="S20" s="2"/>
      <c r="T20" s="10">
        <f t="shared" si="2"/>
        <v>0</v>
      </c>
      <c r="U20" s="1"/>
      <c r="V20" s="1"/>
      <c r="W20" s="10">
        <f t="shared" si="3"/>
        <v>0</v>
      </c>
      <c r="X20" s="10">
        <f t="shared" si="4"/>
        <v>22500</v>
      </c>
      <c r="Y20" s="1">
        <v>0</v>
      </c>
      <c r="Z20" s="1">
        <v>0</v>
      </c>
      <c r="AA20" s="1">
        <v>22500</v>
      </c>
      <c r="AB20" s="1">
        <v>0.01</v>
      </c>
    </row>
    <row r="21" spans="1:28" s="11" customFormat="1" ht="14.25" x14ac:dyDescent="0.2">
      <c r="A21" s="1">
        <v>12</v>
      </c>
      <c r="B21" s="10" t="s">
        <v>14</v>
      </c>
      <c r="C21" s="1">
        <v>2536</v>
      </c>
      <c r="D21" s="1">
        <v>51</v>
      </c>
      <c r="E21" s="1" t="s">
        <v>217</v>
      </c>
      <c r="F21" s="1">
        <v>2</v>
      </c>
      <c r="G21" s="1"/>
      <c r="H21" s="1">
        <v>1</v>
      </c>
      <c r="I21" s="1">
        <v>98</v>
      </c>
      <c r="J21" s="10">
        <f t="shared" si="0"/>
        <v>198</v>
      </c>
      <c r="K21" s="1">
        <v>350</v>
      </c>
      <c r="L21" s="10">
        <f t="shared" si="1"/>
        <v>69300</v>
      </c>
      <c r="M21" s="1">
        <v>1</v>
      </c>
      <c r="N21" s="1" t="s">
        <v>27</v>
      </c>
      <c r="O21" s="1" t="s">
        <v>16</v>
      </c>
      <c r="P21" s="1">
        <v>2</v>
      </c>
      <c r="Q21" s="1">
        <v>80</v>
      </c>
      <c r="R21" s="1"/>
      <c r="S21" s="2">
        <v>6400</v>
      </c>
      <c r="T21" s="10">
        <f t="shared" si="2"/>
        <v>512000</v>
      </c>
      <c r="U21" s="1">
        <v>20</v>
      </c>
      <c r="V21" s="10">
        <f>T21*75%</f>
        <v>384000</v>
      </c>
      <c r="W21" s="10">
        <f t="shared" si="3"/>
        <v>128000</v>
      </c>
      <c r="X21" s="10">
        <f t="shared" si="4"/>
        <v>197300</v>
      </c>
      <c r="Y21" s="1">
        <v>0</v>
      </c>
      <c r="Z21" s="1">
        <v>50</v>
      </c>
      <c r="AA21" s="1">
        <v>0</v>
      </c>
      <c r="AB21" s="1">
        <v>0</v>
      </c>
    </row>
    <row r="22" spans="1:28" s="11" customFormat="1" ht="14.25" x14ac:dyDescent="0.2">
      <c r="A22" s="10">
        <v>13</v>
      </c>
      <c r="B22" s="10" t="s">
        <v>14</v>
      </c>
      <c r="C22" s="1">
        <v>2511</v>
      </c>
      <c r="D22" s="1">
        <v>10</v>
      </c>
      <c r="E22" s="1" t="s">
        <v>217</v>
      </c>
      <c r="F22" s="1">
        <v>1</v>
      </c>
      <c r="G22" s="1">
        <v>5</v>
      </c>
      <c r="H22" s="1">
        <v>1</v>
      </c>
      <c r="I22" s="1">
        <v>18</v>
      </c>
      <c r="J22" s="10">
        <f t="shared" si="0"/>
        <v>2118</v>
      </c>
      <c r="K22" s="1">
        <v>75</v>
      </c>
      <c r="L22" s="10">
        <f t="shared" si="1"/>
        <v>158850</v>
      </c>
      <c r="M22" s="1"/>
      <c r="N22" s="1"/>
      <c r="O22" s="1"/>
      <c r="P22" s="1"/>
      <c r="Q22" s="1"/>
      <c r="R22" s="1"/>
      <c r="S22" s="2"/>
      <c r="T22" s="10">
        <f t="shared" si="2"/>
        <v>0</v>
      </c>
      <c r="U22" s="1"/>
      <c r="V22" s="1"/>
      <c r="W22" s="10">
        <f t="shared" si="3"/>
        <v>0</v>
      </c>
      <c r="X22" s="10">
        <f t="shared" si="4"/>
        <v>158850</v>
      </c>
      <c r="Y22" s="1">
        <v>0</v>
      </c>
      <c r="Z22" s="1">
        <v>50</v>
      </c>
      <c r="AA22" s="1">
        <v>0</v>
      </c>
      <c r="AB22" s="1">
        <v>0</v>
      </c>
    </row>
    <row r="23" spans="1:28" s="11" customFormat="1" ht="14.25" x14ac:dyDescent="0.2">
      <c r="A23" s="1">
        <v>14</v>
      </c>
      <c r="B23" s="10" t="s">
        <v>14</v>
      </c>
      <c r="C23" s="1">
        <v>2510</v>
      </c>
      <c r="D23" s="1">
        <v>9</v>
      </c>
      <c r="E23" s="1" t="s">
        <v>217</v>
      </c>
      <c r="F23" s="1">
        <v>1</v>
      </c>
      <c r="G23" s="1">
        <v>6</v>
      </c>
      <c r="H23" s="1">
        <v>3</v>
      </c>
      <c r="I23" s="1">
        <v>71</v>
      </c>
      <c r="J23" s="10">
        <f t="shared" si="0"/>
        <v>2771</v>
      </c>
      <c r="K23" s="1">
        <v>75</v>
      </c>
      <c r="L23" s="10">
        <f t="shared" si="1"/>
        <v>207825</v>
      </c>
      <c r="M23" s="1"/>
      <c r="N23" s="1"/>
      <c r="O23" s="1"/>
      <c r="P23" s="1"/>
      <c r="Q23" s="1"/>
      <c r="R23" s="1"/>
      <c r="S23" s="2"/>
      <c r="T23" s="10">
        <f t="shared" si="2"/>
        <v>0</v>
      </c>
      <c r="U23" s="1"/>
      <c r="V23" s="1"/>
      <c r="W23" s="10">
        <f t="shared" si="3"/>
        <v>0</v>
      </c>
      <c r="X23" s="10">
        <f t="shared" si="4"/>
        <v>207825</v>
      </c>
      <c r="Y23" s="1">
        <v>0</v>
      </c>
      <c r="Z23" s="1">
        <v>50</v>
      </c>
      <c r="AA23" s="1">
        <v>0</v>
      </c>
      <c r="AB23" s="1">
        <v>0</v>
      </c>
    </row>
    <row r="24" spans="1:28" s="11" customFormat="1" ht="14.25" x14ac:dyDescent="0.2">
      <c r="A24" s="1">
        <v>15</v>
      </c>
      <c r="B24" s="10" t="s">
        <v>24</v>
      </c>
      <c r="C24" s="1"/>
      <c r="D24" s="1"/>
      <c r="E24" s="1" t="s">
        <v>218</v>
      </c>
      <c r="F24" s="1">
        <v>2</v>
      </c>
      <c r="G24" s="1"/>
      <c r="H24" s="1">
        <v>1</v>
      </c>
      <c r="I24" s="1"/>
      <c r="J24" s="10">
        <f t="shared" si="0"/>
        <v>100</v>
      </c>
      <c r="K24" s="1">
        <v>75</v>
      </c>
      <c r="L24" s="10">
        <f t="shared" si="1"/>
        <v>7500</v>
      </c>
      <c r="M24" s="1">
        <v>1</v>
      </c>
      <c r="N24" s="1" t="s">
        <v>27</v>
      </c>
      <c r="O24" s="1" t="s">
        <v>55</v>
      </c>
      <c r="P24" s="1">
        <v>2</v>
      </c>
      <c r="Q24" s="1">
        <v>72</v>
      </c>
      <c r="R24" s="1"/>
      <c r="S24" s="2">
        <v>6400</v>
      </c>
      <c r="T24" s="10">
        <f t="shared" si="2"/>
        <v>460800</v>
      </c>
      <c r="U24" s="1">
        <v>10</v>
      </c>
      <c r="V24" s="10">
        <f>T24*10%</f>
        <v>46080</v>
      </c>
      <c r="W24" s="10">
        <f t="shared" si="3"/>
        <v>414720</v>
      </c>
      <c r="X24" s="10">
        <f t="shared" si="4"/>
        <v>422220</v>
      </c>
      <c r="Y24" s="1">
        <v>0</v>
      </c>
      <c r="Z24" s="1">
        <v>0</v>
      </c>
      <c r="AA24" s="1">
        <v>422220</v>
      </c>
      <c r="AB24" s="1">
        <v>0.02</v>
      </c>
    </row>
    <row r="25" spans="1:28" s="11" customFormat="1" ht="14.25" x14ac:dyDescent="0.2">
      <c r="A25" s="10">
        <v>16</v>
      </c>
      <c r="B25" s="10" t="s">
        <v>24</v>
      </c>
      <c r="C25" s="1"/>
      <c r="D25" s="1"/>
      <c r="E25" s="1" t="s">
        <v>219</v>
      </c>
      <c r="F25" s="1">
        <v>2</v>
      </c>
      <c r="G25" s="1"/>
      <c r="H25" s="1">
        <v>1</v>
      </c>
      <c r="I25" s="1"/>
      <c r="J25" s="10">
        <f t="shared" si="0"/>
        <v>100</v>
      </c>
      <c r="K25" s="1">
        <v>75</v>
      </c>
      <c r="L25" s="10">
        <f t="shared" si="1"/>
        <v>7500</v>
      </c>
      <c r="M25" s="1">
        <v>1</v>
      </c>
      <c r="N25" s="1" t="s">
        <v>27</v>
      </c>
      <c r="O25" s="1" t="s">
        <v>55</v>
      </c>
      <c r="P25" s="1">
        <v>2</v>
      </c>
      <c r="Q25" s="1">
        <v>78</v>
      </c>
      <c r="R25" s="1"/>
      <c r="S25" s="2">
        <v>6400</v>
      </c>
      <c r="T25" s="10">
        <f t="shared" si="2"/>
        <v>499200</v>
      </c>
      <c r="U25" s="1">
        <v>15</v>
      </c>
      <c r="V25" s="10">
        <f>T25*20%</f>
        <v>99840</v>
      </c>
      <c r="W25" s="10">
        <f t="shared" si="3"/>
        <v>399360</v>
      </c>
      <c r="X25" s="10">
        <f t="shared" si="4"/>
        <v>406860</v>
      </c>
      <c r="Y25" s="1">
        <v>0</v>
      </c>
      <c r="Z25" s="1">
        <v>0</v>
      </c>
      <c r="AA25" s="1">
        <v>406860</v>
      </c>
      <c r="AB25" s="1">
        <v>0.02</v>
      </c>
    </row>
    <row r="26" spans="1:28" s="11" customFormat="1" ht="14.25" x14ac:dyDescent="0.2">
      <c r="A26" s="1">
        <v>17</v>
      </c>
      <c r="B26" s="10" t="s">
        <v>24</v>
      </c>
      <c r="C26" s="1"/>
      <c r="D26" s="1"/>
      <c r="E26" s="1" t="s">
        <v>220</v>
      </c>
      <c r="F26" s="1">
        <v>2</v>
      </c>
      <c r="G26" s="1"/>
      <c r="H26" s="1">
        <v>1</v>
      </c>
      <c r="I26" s="1"/>
      <c r="J26" s="10">
        <f t="shared" si="0"/>
        <v>100</v>
      </c>
      <c r="K26" s="1">
        <v>75</v>
      </c>
      <c r="L26" s="10">
        <f t="shared" si="1"/>
        <v>7500</v>
      </c>
      <c r="M26" s="1">
        <v>1</v>
      </c>
      <c r="N26" s="1" t="s">
        <v>27</v>
      </c>
      <c r="O26" s="1" t="s">
        <v>55</v>
      </c>
      <c r="P26" s="1">
        <v>2</v>
      </c>
      <c r="Q26" s="1">
        <v>108</v>
      </c>
      <c r="R26" s="1"/>
      <c r="S26" s="2">
        <v>6400</v>
      </c>
      <c r="T26" s="10">
        <f t="shared" si="2"/>
        <v>691200</v>
      </c>
      <c r="U26" s="1">
        <v>30</v>
      </c>
      <c r="V26" s="10">
        <f>T26*75%</f>
        <v>518400</v>
      </c>
      <c r="W26" s="10">
        <f t="shared" si="3"/>
        <v>172800</v>
      </c>
      <c r="X26" s="10">
        <f t="shared" si="4"/>
        <v>180300</v>
      </c>
      <c r="Y26" s="1">
        <v>0</v>
      </c>
      <c r="Z26" s="1">
        <v>0</v>
      </c>
      <c r="AA26" s="1">
        <v>180300</v>
      </c>
      <c r="AB26" s="1">
        <v>0.02</v>
      </c>
    </row>
    <row r="27" spans="1:28" s="11" customFormat="1" ht="14.25" x14ac:dyDescent="0.2">
      <c r="A27" s="1">
        <v>18</v>
      </c>
      <c r="B27" s="10" t="s">
        <v>14</v>
      </c>
      <c r="C27" s="1">
        <v>4623</v>
      </c>
      <c r="D27" s="1">
        <v>82</v>
      </c>
      <c r="E27" s="1" t="s">
        <v>220</v>
      </c>
      <c r="F27" s="1">
        <v>1</v>
      </c>
      <c r="G27" s="1">
        <v>7</v>
      </c>
      <c r="H27" s="1"/>
      <c r="I27" s="1"/>
      <c r="J27" s="10">
        <f t="shared" si="0"/>
        <v>2800</v>
      </c>
      <c r="K27" s="1">
        <v>100</v>
      </c>
      <c r="L27" s="10">
        <f t="shared" si="1"/>
        <v>280000</v>
      </c>
      <c r="M27" s="1"/>
      <c r="N27" s="1"/>
      <c r="O27" s="1"/>
      <c r="P27" s="1"/>
      <c r="Q27" s="1"/>
      <c r="R27" s="1"/>
      <c r="S27" s="2"/>
      <c r="T27" s="10">
        <f t="shared" si="2"/>
        <v>0</v>
      </c>
      <c r="U27" s="1"/>
      <c r="V27" s="1"/>
      <c r="W27" s="10">
        <f t="shared" si="3"/>
        <v>0</v>
      </c>
      <c r="X27" s="10">
        <f t="shared" si="4"/>
        <v>280000</v>
      </c>
      <c r="Y27" s="1">
        <v>0</v>
      </c>
      <c r="Z27" s="1">
        <v>50</v>
      </c>
      <c r="AA27" s="1">
        <v>0</v>
      </c>
      <c r="AB27" s="1">
        <v>0</v>
      </c>
    </row>
    <row r="28" spans="1:28" s="11" customFormat="1" ht="14.25" x14ac:dyDescent="0.2">
      <c r="A28" s="10">
        <v>19</v>
      </c>
      <c r="B28" s="10" t="s">
        <v>24</v>
      </c>
      <c r="C28" s="1"/>
      <c r="D28" s="1"/>
      <c r="E28" s="15" t="s">
        <v>221</v>
      </c>
      <c r="F28" s="1">
        <v>2</v>
      </c>
      <c r="G28" s="1"/>
      <c r="H28" s="1">
        <v>1</v>
      </c>
      <c r="I28" s="1"/>
      <c r="J28" s="10">
        <f t="shared" si="0"/>
        <v>100</v>
      </c>
      <c r="K28" s="1">
        <v>75</v>
      </c>
      <c r="L28" s="10">
        <f t="shared" si="1"/>
        <v>7500</v>
      </c>
      <c r="M28" s="1">
        <v>1</v>
      </c>
      <c r="N28" s="1" t="s">
        <v>27</v>
      </c>
      <c r="O28" s="1" t="s">
        <v>16</v>
      </c>
      <c r="P28" s="1">
        <v>2</v>
      </c>
      <c r="Q28" s="1">
        <v>98</v>
      </c>
      <c r="R28" s="1"/>
      <c r="S28" s="2">
        <v>6400</v>
      </c>
      <c r="T28" s="10">
        <f t="shared" si="2"/>
        <v>627200</v>
      </c>
      <c r="U28" s="1">
        <v>20</v>
      </c>
      <c r="V28" s="10">
        <f>T28*75%</f>
        <v>470400</v>
      </c>
      <c r="W28" s="10">
        <f t="shared" si="3"/>
        <v>156800</v>
      </c>
      <c r="X28" s="10">
        <f t="shared" si="4"/>
        <v>164300</v>
      </c>
      <c r="Y28" s="1">
        <v>0</v>
      </c>
      <c r="Z28" s="1">
        <v>0</v>
      </c>
      <c r="AA28" s="1">
        <v>164300</v>
      </c>
      <c r="AB28" s="1">
        <v>0.02</v>
      </c>
    </row>
    <row r="29" spans="1:28" s="11" customFormat="1" ht="14.25" x14ac:dyDescent="0.2">
      <c r="A29" s="1">
        <v>20</v>
      </c>
      <c r="B29" s="10" t="s">
        <v>126</v>
      </c>
      <c r="C29" s="1"/>
      <c r="D29" s="1"/>
      <c r="E29" s="1" t="s">
        <v>221</v>
      </c>
      <c r="F29" s="1">
        <v>1</v>
      </c>
      <c r="G29" s="1">
        <v>8</v>
      </c>
      <c r="H29" s="1"/>
      <c r="I29" s="1">
        <v>77</v>
      </c>
      <c r="J29" s="10">
        <f t="shared" si="0"/>
        <v>3277</v>
      </c>
      <c r="K29" s="1">
        <v>75</v>
      </c>
      <c r="L29" s="10">
        <f t="shared" si="1"/>
        <v>245775</v>
      </c>
      <c r="M29" s="1"/>
      <c r="N29" s="1"/>
      <c r="O29" s="1"/>
      <c r="P29" s="1"/>
      <c r="Q29" s="1"/>
      <c r="R29" s="1"/>
      <c r="S29" s="2"/>
      <c r="T29" s="10">
        <f t="shared" si="2"/>
        <v>0</v>
      </c>
      <c r="U29" s="1"/>
      <c r="V29" s="1"/>
      <c r="W29" s="10">
        <f t="shared" si="3"/>
        <v>0</v>
      </c>
      <c r="X29" s="10">
        <f t="shared" si="4"/>
        <v>245775</v>
      </c>
      <c r="Y29" s="1">
        <v>0</v>
      </c>
      <c r="Z29" s="1">
        <v>0</v>
      </c>
      <c r="AA29" s="1">
        <v>245775</v>
      </c>
      <c r="AB29" s="1">
        <v>0.01</v>
      </c>
    </row>
    <row r="30" spans="1:28" s="11" customFormat="1" ht="14.25" x14ac:dyDescent="0.2">
      <c r="A30" s="1">
        <v>21</v>
      </c>
      <c r="B30" s="10" t="s">
        <v>14</v>
      </c>
      <c r="C30" s="1">
        <v>5800</v>
      </c>
      <c r="D30" s="1">
        <v>134</v>
      </c>
      <c r="E30" s="1" t="s">
        <v>221</v>
      </c>
      <c r="F30" s="1">
        <v>1</v>
      </c>
      <c r="G30" s="1">
        <v>3</v>
      </c>
      <c r="H30" s="1">
        <v>3</v>
      </c>
      <c r="I30" s="1">
        <v>57</v>
      </c>
      <c r="J30" s="10">
        <f t="shared" si="0"/>
        <v>1557</v>
      </c>
      <c r="K30" s="1">
        <v>75</v>
      </c>
      <c r="L30" s="10">
        <f t="shared" si="1"/>
        <v>116775</v>
      </c>
      <c r="M30" s="1"/>
      <c r="N30" s="1"/>
      <c r="O30" s="1"/>
      <c r="P30" s="1"/>
      <c r="Q30" s="1"/>
      <c r="R30" s="1"/>
      <c r="S30" s="2"/>
      <c r="T30" s="10">
        <f t="shared" si="2"/>
        <v>0</v>
      </c>
      <c r="U30" s="1"/>
      <c r="V30" s="1"/>
      <c r="W30" s="10">
        <f t="shared" si="3"/>
        <v>0</v>
      </c>
      <c r="X30" s="10">
        <f t="shared" si="4"/>
        <v>116775</v>
      </c>
      <c r="Y30" s="1">
        <v>0</v>
      </c>
      <c r="Z30" s="1">
        <v>50</v>
      </c>
      <c r="AA30" s="1">
        <v>0</v>
      </c>
      <c r="AB30" s="1">
        <v>0</v>
      </c>
    </row>
    <row r="31" spans="1:28" s="11" customFormat="1" ht="14.25" x14ac:dyDescent="0.2">
      <c r="A31" s="10">
        <v>22</v>
      </c>
      <c r="B31" s="10" t="s">
        <v>24</v>
      </c>
      <c r="C31" s="10"/>
      <c r="D31" s="10"/>
      <c r="E31" s="10" t="s">
        <v>222</v>
      </c>
      <c r="F31" s="10">
        <v>2</v>
      </c>
      <c r="G31" s="10"/>
      <c r="H31" s="10">
        <v>2</v>
      </c>
      <c r="I31" s="10"/>
      <c r="J31" s="10">
        <f t="shared" si="0"/>
        <v>200</v>
      </c>
      <c r="K31" s="10">
        <v>75</v>
      </c>
      <c r="L31" s="10">
        <f t="shared" si="1"/>
        <v>15000</v>
      </c>
      <c r="M31" s="10">
        <v>1</v>
      </c>
      <c r="N31" s="10" t="s">
        <v>27</v>
      </c>
      <c r="O31" s="10" t="s">
        <v>16</v>
      </c>
      <c r="P31" s="10">
        <v>2</v>
      </c>
      <c r="Q31" s="10">
        <v>143</v>
      </c>
      <c r="R31" s="10"/>
      <c r="S31" s="10">
        <v>6400</v>
      </c>
      <c r="T31" s="10">
        <f t="shared" si="2"/>
        <v>915200</v>
      </c>
      <c r="U31" s="10">
        <v>30</v>
      </c>
      <c r="V31" s="10">
        <f>T31*85%</f>
        <v>777920</v>
      </c>
      <c r="W31" s="10">
        <f t="shared" si="3"/>
        <v>137280</v>
      </c>
      <c r="X31" s="10">
        <f t="shared" si="4"/>
        <v>152280</v>
      </c>
      <c r="Y31" s="10">
        <v>0</v>
      </c>
      <c r="Z31" s="10">
        <v>0</v>
      </c>
      <c r="AA31" s="10">
        <v>152280</v>
      </c>
      <c r="AB31" s="10">
        <v>0.02</v>
      </c>
    </row>
    <row r="32" spans="1:28" s="11" customFormat="1" ht="14.25" x14ac:dyDescent="0.2">
      <c r="A32" s="1">
        <v>23</v>
      </c>
      <c r="B32" s="10" t="s">
        <v>24</v>
      </c>
      <c r="C32" s="10"/>
      <c r="D32" s="10"/>
      <c r="E32" s="10" t="s">
        <v>222</v>
      </c>
      <c r="F32" s="10">
        <v>1</v>
      </c>
      <c r="G32" s="10">
        <v>1</v>
      </c>
      <c r="H32" s="10"/>
      <c r="I32" s="10"/>
      <c r="J32" s="10">
        <f t="shared" si="0"/>
        <v>400</v>
      </c>
      <c r="K32" s="10">
        <v>75</v>
      </c>
      <c r="L32" s="10">
        <f t="shared" si="1"/>
        <v>30000</v>
      </c>
      <c r="M32" s="10"/>
      <c r="N32" s="10"/>
      <c r="O32" s="10"/>
      <c r="P32" s="10"/>
      <c r="Q32" s="10"/>
      <c r="R32" s="10"/>
      <c r="S32" s="10"/>
      <c r="T32" s="10">
        <f t="shared" si="2"/>
        <v>0</v>
      </c>
      <c r="U32" s="10"/>
      <c r="V32" s="10"/>
      <c r="W32" s="10">
        <f t="shared" si="3"/>
        <v>0</v>
      </c>
      <c r="X32" s="10">
        <f t="shared" si="4"/>
        <v>30000</v>
      </c>
      <c r="Y32" s="10">
        <v>0</v>
      </c>
      <c r="Z32" s="10">
        <v>0</v>
      </c>
      <c r="AA32" s="10">
        <v>30000</v>
      </c>
      <c r="AB32" s="10">
        <v>0.01</v>
      </c>
    </row>
    <row r="33" spans="1:28" s="11" customFormat="1" ht="14.25" x14ac:dyDescent="0.2">
      <c r="A33" s="1">
        <v>24</v>
      </c>
      <c r="B33" s="10" t="s">
        <v>24</v>
      </c>
      <c r="C33" s="10"/>
      <c r="D33" s="10"/>
      <c r="E33" s="10" t="s">
        <v>222</v>
      </c>
      <c r="F33" s="10">
        <v>1</v>
      </c>
      <c r="G33" s="10">
        <v>12</v>
      </c>
      <c r="H33" s="10"/>
      <c r="I33" s="10"/>
      <c r="J33" s="10">
        <f t="shared" si="0"/>
        <v>4800</v>
      </c>
      <c r="K33" s="10">
        <v>75</v>
      </c>
      <c r="L33" s="10">
        <f t="shared" si="1"/>
        <v>360000</v>
      </c>
      <c r="M33" s="10"/>
      <c r="N33" s="10"/>
      <c r="O33" s="10"/>
      <c r="P33" s="10"/>
      <c r="Q33" s="10"/>
      <c r="R33" s="10"/>
      <c r="S33" s="10"/>
      <c r="T33" s="10">
        <f t="shared" si="2"/>
        <v>0</v>
      </c>
      <c r="U33" s="10"/>
      <c r="V33" s="10"/>
      <c r="W33" s="10">
        <f t="shared" si="3"/>
        <v>0</v>
      </c>
      <c r="X33" s="10">
        <f t="shared" si="4"/>
        <v>360000</v>
      </c>
      <c r="Y33" s="10">
        <v>0</v>
      </c>
      <c r="Z33" s="10">
        <v>0</v>
      </c>
      <c r="AA33" s="10">
        <v>360000</v>
      </c>
      <c r="AB33" s="10">
        <v>0.01</v>
      </c>
    </row>
    <row r="34" spans="1:28" s="11" customFormat="1" ht="14.25" x14ac:dyDescent="0.2">
      <c r="A34" s="10">
        <v>25</v>
      </c>
      <c r="B34" s="10" t="s">
        <v>24</v>
      </c>
      <c r="C34" s="10"/>
      <c r="D34" s="10"/>
      <c r="E34" s="10" t="s">
        <v>222</v>
      </c>
      <c r="F34" s="10">
        <v>1</v>
      </c>
      <c r="G34" s="10">
        <v>14</v>
      </c>
      <c r="H34" s="10">
        <v>2</v>
      </c>
      <c r="I34" s="10"/>
      <c r="J34" s="10">
        <f t="shared" si="0"/>
        <v>5800</v>
      </c>
      <c r="K34" s="10">
        <v>75</v>
      </c>
      <c r="L34" s="10">
        <f t="shared" si="1"/>
        <v>435000</v>
      </c>
      <c r="M34" s="10"/>
      <c r="N34" s="10"/>
      <c r="O34" s="10"/>
      <c r="P34" s="10"/>
      <c r="Q34" s="10"/>
      <c r="R34" s="10"/>
      <c r="S34" s="10"/>
      <c r="T34" s="10">
        <f t="shared" si="2"/>
        <v>0</v>
      </c>
      <c r="U34" s="10"/>
      <c r="V34" s="10"/>
      <c r="W34" s="10">
        <f t="shared" si="3"/>
        <v>0</v>
      </c>
      <c r="X34" s="10">
        <f t="shared" si="4"/>
        <v>435000</v>
      </c>
      <c r="Y34" s="10">
        <v>0</v>
      </c>
      <c r="Z34" s="10">
        <v>0</v>
      </c>
      <c r="AA34" s="10">
        <v>435000</v>
      </c>
      <c r="AB34" s="10">
        <v>0.01</v>
      </c>
    </row>
    <row r="35" spans="1:28" s="11" customFormat="1" ht="14.25" x14ac:dyDescent="0.2">
      <c r="A35" s="1">
        <v>26</v>
      </c>
      <c r="B35" s="10" t="s">
        <v>14</v>
      </c>
      <c r="C35" s="10">
        <v>4209</v>
      </c>
      <c r="D35" s="10">
        <v>313</v>
      </c>
      <c r="E35" s="10" t="s">
        <v>222</v>
      </c>
      <c r="F35" s="10">
        <v>1</v>
      </c>
      <c r="G35" s="10">
        <v>9</v>
      </c>
      <c r="H35" s="10"/>
      <c r="I35" s="10">
        <v>71</v>
      </c>
      <c r="J35" s="10">
        <f t="shared" si="0"/>
        <v>3671</v>
      </c>
      <c r="K35" s="10">
        <v>100</v>
      </c>
      <c r="L35" s="10">
        <f t="shared" si="1"/>
        <v>367100</v>
      </c>
      <c r="M35" s="10"/>
      <c r="N35" s="10"/>
      <c r="O35" s="10"/>
      <c r="P35" s="10"/>
      <c r="Q35" s="10"/>
      <c r="R35" s="10"/>
      <c r="S35" s="10"/>
      <c r="T35" s="10">
        <f t="shared" si="2"/>
        <v>0</v>
      </c>
      <c r="U35" s="10"/>
      <c r="V35" s="10"/>
      <c r="W35" s="10">
        <f t="shared" si="3"/>
        <v>0</v>
      </c>
      <c r="X35" s="10">
        <f t="shared" si="4"/>
        <v>367100</v>
      </c>
      <c r="Y35" s="10">
        <v>0</v>
      </c>
      <c r="Z35" s="10">
        <v>50</v>
      </c>
      <c r="AA35" s="10">
        <v>0</v>
      </c>
      <c r="AB35" s="10">
        <v>0</v>
      </c>
    </row>
    <row r="36" spans="1:28" s="11" customFormat="1" ht="14.25" x14ac:dyDescent="0.2">
      <c r="A36" s="1">
        <v>27</v>
      </c>
      <c r="B36" s="10" t="s">
        <v>24</v>
      </c>
      <c r="C36" s="10"/>
      <c r="D36" s="10"/>
      <c r="E36" s="10" t="s">
        <v>222</v>
      </c>
      <c r="F36" s="10">
        <v>1</v>
      </c>
      <c r="G36" s="10"/>
      <c r="H36" s="10">
        <v>1</v>
      </c>
      <c r="I36" s="10">
        <v>2</v>
      </c>
      <c r="J36" s="10">
        <f t="shared" si="0"/>
        <v>102</v>
      </c>
      <c r="K36" s="10">
        <v>75</v>
      </c>
      <c r="L36" s="10">
        <f t="shared" si="1"/>
        <v>7650</v>
      </c>
      <c r="M36" s="10"/>
      <c r="N36" s="10"/>
      <c r="O36" s="10"/>
      <c r="P36" s="10"/>
      <c r="Q36" s="10"/>
      <c r="R36" s="10"/>
      <c r="S36" s="10"/>
      <c r="T36" s="10">
        <f t="shared" si="2"/>
        <v>0</v>
      </c>
      <c r="U36" s="10"/>
      <c r="V36" s="10"/>
      <c r="W36" s="10">
        <f t="shared" si="3"/>
        <v>0</v>
      </c>
      <c r="X36" s="10">
        <f t="shared" si="4"/>
        <v>7650</v>
      </c>
      <c r="Y36" s="10">
        <v>0</v>
      </c>
      <c r="Z36" s="10">
        <v>0</v>
      </c>
      <c r="AA36" s="10">
        <v>7650</v>
      </c>
      <c r="AB36" s="10">
        <v>0.01</v>
      </c>
    </row>
    <row r="37" spans="1:28" s="11" customFormat="1" ht="14.25" x14ac:dyDescent="0.2">
      <c r="A37" s="10">
        <v>28</v>
      </c>
      <c r="B37" s="10" t="s">
        <v>14</v>
      </c>
      <c r="C37" s="10">
        <v>4038</v>
      </c>
      <c r="D37" s="10">
        <v>114</v>
      </c>
      <c r="E37" s="10" t="s">
        <v>223</v>
      </c>
      <c r="F37" s="10">
        <v>2</v>
      </c>
      <c r="G37" s="10"/>
      <c r="H37" s="10">
        <v>2</v>
      </c>
      <c r="I37" s="10">
        <v>36</v>
      </c>
      <c r="J37" s="10">
        <f t="shared" si="0"/>
        <v>236</v>
      </c>
      <c r="K37" s="10">
        <v>350</v>
      </c>
      <c r="L37" s="10">
        <f t="shared" si="1"/>
        <v>82600</v>
      </c>
      <c r="M37" s="10">
        <v>1</v>
      </c>
      <c r="N37" s="10" t="s">
        <v>27</v>
      </c>
      <c r="O37" s="10" t="s">
        <v>16</v>
      </c>
      <c r="P37" s="10">
        <v>2</v>
      </c>
      <c r="Q37" s="10">
        <v>186</v>
      </c>
      <c r="R37" s="10"/>
      <c r="S37" s="10">
        <v>6400</v>
      </c>
      <c r="T37" s="10">
        <f t="shared" si="2"/>
        <v>1190400</v>
      </c>
      <c r="U37" s="10">
        <v>40</v>
      </c>
      <c r="V37" s="10">
        <f>T37*75%</f>
        <v>892800</v>
      </c>
      <c r="W37" s="10">
        <f t="shared" si="3"/>
        <v>297600</v>
      </c>
      <c r="X37" s="10">
        <f t="shared" si="4"/>
        <v>380200</v>
      </c>
      <c r="Y37" s="10">
        <v>0</v>
      </c>
      <c r="Z37" s="10">
        <v>50</v>
      </c>
      <c r="AA37" s="10">
        <v>0</v>
      </c>
      <c r="AB37" s="10">
        <v>0</v>
      </c>
    </row>
    <row r="38" spans="1:28" s="11" customFormat="1" ht="14.25" x14ac:dyDescent="0.2">
      <c r="A38" s="1">
        <v>29</v>
      </c>
      <c r="B38" s="10" t="s">
        <v>24</v>
      </c>
      <c r="C38" s="10"/>
      <c r="D38" s="10"/>
      <c r="E38" s="10" t="s">
        <v>223</v>
      </c>
      <c r="F38" s="10">
        <v>1</v>
      </c>
      <c r="G38" s="10">
        <v>11</v>
      </c>
      <c r="H38" s="10">
        <v>2</v>
      </c>
      <c r="I38" s="10">
        <v>50</v>
      </c>
      <c r="J38" s="10">
        <f t="shared" si="0"/>
        <v>4650</v>
      </c>
      <c r="K38" s="10">
        <v>75</v>
      </c>
      <c r="L38" s="10">
        <f t="shared" si="1"/>
        <v>348750</v>
      </c>
      <c r="M38" s="10"/>
      <c r="N38" s="10"/>
      <c r="O38" s="10"/>
      <c r="P38" s="10"/>
      <c r="Q38" s="10"/>
      <c r="R38" s="10"/>
      <c r="S38" s="10"/>
      <c r="T38" s="10">
        <f t="shared" si="2"/>
        <v>0</v>
      </c>
      <c r="U38" s="10"/>
      <c r="V38" s="10"/>
      <c r="W38" s="10">
        <f t="shared" si="3"/>
        <v>0</v>
      </c>
      <c r="X38" s="10">
        <f t="shared" si="4"/>
        <v>348750</v>
      </c>
      <c r="Y38" s="10">
        <v>0</v>
      </c>
      <c r="Z38" s="10">
        <v>0</v>
      </c>
      <c r="AA38" s="10">
        <v>348750</v>
      </c>
      <c r="AB38" s="10">
        <v>0.01</v>
      </c>
    </row>
    <row r="39" spans="1:28" s="11" customFormat="1" ht="14.25" x14ac:dyDescent="0.2">
      <c r="A39" s="1">
        <v>30</v>
      </c>
      <c r="B39" s="10" t="s">
        <v>24</v>
      </c>
      <c r="C39" s="10"/>
      <c r="D39" s="10"/>
      <c r="E39" s="10" t="s">
        <v>223</v>
      </c>
      <c r="F39" s="10">
        <v>1</v>
      </c>
      <c r="G39" s="10">
        <v>4</v>
      </c>
      <c r="H39" s="10">
        <v>1</v>
      </c>
      <c r="I39" s="10"/>
      <c r="J39" s="10">
        <f t="shared" si="0"/>
        <v>1700</v>
      </c>
      <c r="K39" s="10">
        <v>75</v>
      </c>
      <c r="L39" s="10">
        <f t="shared" si="1"/>
        <v>127500</v>
      </c>
      <c r="M39" s="10"/>
      <c r="N39" s="10"/>
      <c r="O39" s="10"/>
      <c r="P39" s="10"/>
      <c r="Q39" s="10"/>
      <c r="R39" s="10"/>
      <c r="S39" s="10"/>
      <c r="T39" s="10">
        <f t="shared" si="2"/>
        <v>0</v>
      </c>
      <c r="U39" s="10"/>
      <c r="V39" s="10"/>
      <c r="W39" s="10">
        <f t="shared" si="3"/>
        <v>0</v>
      </c>
      <c r="X39" s="10">
        <f t="shared" si="4"/>
        <v>127500</v>
      </c>
      <c r="Y39" s="10">
        <v>0</v>
      </c>
      <c r="Z39" s="10">
        <v>0</v>
      </c>
      <c r="AA39" s="10">
        <v>127500</v>
      </c>
      <c r="AB39" s="10">
        <v>0.01</v>
      </c>
    </row>
    <row r="40" spans="1:28" s="11" customFormat="1" ht="14.25" x14ac:dyDescent="0.2">
      <c r="A40" s="10">
        <v>31</v>
      </c>
      <c r="B40" s="10" t="s">
        <v>14</v>
      </c>
      <c r="C40" s="10">
        <v>2423</v>
      </c>
      <c r="D40" s="10"/>
      <c r="E40" s="10" t="s">
        <v>223</v>
      </c>
      <c r="F40" s="10">
        <v>1</v>
      </c>
      <c r="G40" s="10">
        <v>1</v>
      </c>
      <c r="H40" s="10"/>
      <c r="I40" s="10">
        <v>56</v>
      </c>
      <c r="J40" s="10">
        <f t="shared" si="0"/>
        <v>456</v>
      </c>
      <c r="K40" s="10">
        <v>100</v>
      </c>
      <c r="L40" s="10">
        <f t="shared" si="1"/>
        <v>45600</v>
      </c>
      <c r="M40" s="10"/>
      <c r="N40" s="10"/>
      <c r="O40" s="10"/>
      <c r="P40" s="10"/>
      <c r="Q40" s="10"/>
      <c r="R40" s="10"/>
      <c r="S40" s="10"/>
      <c r="T40" s="10">
        <f t="shared" si="2"/>
        <v>0</v>
      </c>
      <c r="U40" s="10"/>
      <c r="V40" s="10"/>
      <c r="W40" s="10">
        <f t="shared" si="3"/>
        <v>0</v>
      </c>
      <c r="X40" s="10">
        <f t="shared" si="4"/>
        <v>45600</v>
      </c>
      <c r="Y40" s="10">
        <v>0</v>
      </c>
      <c r="Z40" s="10">
        <v>50</v>
      </c>
      <c r="AA40" s="10">
        <v>0</v>
      </c>
      <c r="AB40" s="10">
        <v>0</v>
      </c>
    </row>
    <row r="41" spans="1:28" s="11" customFormat="1" ht="14.25" x14ac:dyDescent="0.2">
      <c r="A41" s="1">
        <v>32</v>
      </c>
      <c r="B41" s="10" t="s">
        <v>14</v>
      </c>
      <c r="C41" s="10">
        <v>4037</v>
      </c>
      <c r="D41" s="10">
        <v>113</v>
      </c>
      <c r="E41" s="10" t="s">
        <v>223</v>
      </c>
      <c r="F41" s="10">
        <v>1</v>
      </c>
      <c r="G41" s="10"/>
      <c r="H41" s="10">
        <v>1</v>
      </c>
      <c r="I41" s="10">
        <v>75</v>
      </c>
      <c r="J41" s="10">
        <f t="shared" si="0"/>
        <v>175</v>
      </c>
      <c r="K41" s="10">
        <v>350</v>
      </c>
      <c r="L41" s="10">
        <f t="shared" si="1"/>
        <v>61250</v>
      </c>
      <c r="M41" s="10"/>
      <c r="N41" s="10"/>
      <c r="O41" s="10"/>
      <c r="P41" s="10"/>
      <c r="Q41" s="10"/>
      <c r="R41" s="10"/>
      <c r="S41" s="10"/>
      <c r="T41" s="10">
        <f t="shared" si="2"/>
        <v>0</v>
      </c>
      <c r="U41" s="10"/>
      <c r="V41" s="10"/>
      <c r="W41" s="10">
        <f t="shared" si="3"/>
        <v>0</v>
      </c>
      <c r="X41" s="10">
        <f t="shared" si="4"/>
        <v>61250</v>
      </c>
      <c r="Y41" s="10">
        <v>0</v>
      </c>
      <c r="Z41" s="10">
        <v>50</v>
      </c>
      <c r="AA41" s="10">
        <v>0</v>
      </c>
      <c r="AB41" s="10">
        <v>0</v>
      </c>
    </row>
    <row r="42" spans="1:28" s="11" customFormat="1" ht="14.25" x14ac:dyDescent="0.2">
      <c r="A42" s="1">
        <v>33</v>
      </c>
      <c r="B42" s="10" t="s">
        <v>24</v>
      </c>
      <c r="C42" s="10"/>
      <c r="D42" s="10"/>
      <c r="E42" s="10" t="s">
        <v>224</v>
      </c>
      <c r="F42" s="10">
        <v>2</v>
      </c>
      <c r="G42" s="10"/>
      <c r="H42" s="10"/>
      <c r="I42" s="10">
        <v>50</v>
      </c>
      <c r="J42" s="10">
        <f t="shared" si="0"/>
        <v>50</v>
      </c>
      <c r="K42" s="10">
        <v>75</v>
      </c>
      <c r="L42" s="10">
        <f t="shared" si="1"/>
        <v>3750</v>
      </c>
      <c r="M42" s="10">
        <v>1</v>
      </c>
      <c r="N42" s="10" t="s">
        <v>27</v>
      </c>
      <c r="O42" s="10" t="s">
        <v>16</v>
      </c>
      <c r="P42" s="10">
        <v>2</v>
      </c>
      <c r="Q42" s="10">
        <v>78</v>
      </c>
      <c r="R42" s="10"/>
      <c r="S42" s="10">
        <v>6400</v>
      </c>
      <c r="T42" s="10">
        <f t="shared" si="2"/>
        <v>499200</v>
      </c>
      <c r="U42" s="10">
        <v>10</v>
      </c>
      <c r="V42" s="10">
        <f>T42*30%</f>
        <v>149760</v>
      </c>
      <c r="W42" s="10">
        <f t="shared" si="3"/>
        <v>349440</v>
      </c>
      <c r="X42" s="10">
        <f t="shared" si="4"/>
        <v>353190</v>
      </c>
      <c r="Y42" s="10">
        <v>0</v>
      </c>
      <c r="Z42" s="10">
        <v>0</v>
      </c>
      <c r="AA42" s="10">
        <v>353190</v>
      </c>
      <c r="AB42" s="10">
        <v>0.02</v>
      </c>
    </row>
    <row r="43" spans="1:28" s="11" customFormat="1" ht="14.25" x14ac:dyDescent="0.2">
      <c r="A43" s="10">
        <v>34</v>
      </c>
      <c r="B43" s="10" t="s">
        <v>14</v>
      </c>
      <c r="C43" s="10">
        <v>4106</v>
      </c>
      <c r="D43" s="10">
        <v>133</v>
      </c>
      <c r="E43" s="10" t="s">
        <v>225</v>
      </c>
      <c r="F43" s="10">
        <v>2</v>
      </c>
      <c r="G43" s="10"/>
      <c r="H43" s="10"/>
      <c r="I43" s="10">
        <v>73</v>
      </c>
      <c r="J43" s="10">
        <f t="shared" si="0"/>
        <v>73</v>
      </c>
      <c r="K43" s="10">
        <v>350</v>
      </c>
      <c r="L43" s="10">
        <f t="shared" si="1"/>
        <v>25550</v>
      </c>
      <c r="M43" s="10">
        <v>1</v>
      </c>
      <c r="N43" s="10" t="s">
        <v>27</v>
      </c>
      <c r="O43" s="10" t="s">
        <v>35</v>
      </c>
      <c r="P43" s="10">
        <v>2</v>
      </c>
      <c r="Q43" s="10">
        <v>90</v>
      </c>
      <c r="R43" s="10"/>
      <c r="S43" s="10">
        <v>6400</v>
      </c>
      <c r="T43" s="10">
        <f t="shared" si="2"/>
        <v>576000</v>
      </c>
      <c r="U43" s="10">
        <v>30</v>
      </c>
      <c r="V43" s="10">
        <f>T43*93%</f>
        <v>535680</v>
      </c>
      <c r="W43" s="10">
        <f t="shared" si="3"/>
        <v>40320</v>
      </c>
      <c r="X43" s="10">
        <f t="shared" si="4"/>
        <v>65870</v>
      </c>
      <c r="Y43" s="10">
        <v>0</v>
      </c>
      <c r="Z43" s="10">
        <v>50</v>
      </c>
      <c r="AA43" s="10">
        <v>0</v>
      </c>
      <c r="AB43" s="10">
        <v>0</v>
      </c>
    </row>
    <row r="44" spans="1:28" s="11" customFormat="1" ht="14.25" x14ac:dyDescent="0.2">
      <c r="A44" s="1">
        <v>35</v>
      </c>
      <c r="B44" s="10" t="s">
        <v>14</v>
      </c>
      <c r="C44" s="10">
        <v>2531</v>
      </c>
      <c r="D44" s="10">
        <v>38</v>
      </c>
      <c r="E44" s="10" t="s">
        <v>225</v>
      </c>
      <c r="F44" s="10">
        <v>1</v>
      </c>
      <c r="G44" s="10">
        <v>13</v>
      </c>
      <c r="H44" s="10">
        <v>3</v>
      </c>
      <c r="I44" s="10">
        <v>4</v>
      </c>
      <c r="J44" s="10">
        <f t="shared" si="0"/>
        <v>5504</v>
      </c>
      <c r="K44" s="10">
        <v>130</v>
      </c>
      <c r="L44" s="10">
        <f t="shared" si="1"/>
        <v>715520</v>
      </c>
      <c r="M44" s="10"/>
      <c r="N44" s="10"/>
      <c r="O44" s="10"/>
      <c r="P44" s="10"/>
      <c r="Q44" s="10"/>
      <c r="R44" s="10"/>
      <c r="S44" s="10"/>
      <c r="T44" s="10">
        <f t="shared" si="2"/>
        <v>0</v>
      </c>
      <c r="U44" s="10"/>
      <c r="V44" s="10"/>
      <c r="W44" s="10">
        <f t="shared" si="3"/>
        <v>0</v>
      </c>
      <c r="X44" s="10">
        <f t="shared" si="4"/>
        <v>715520</v>
      </c>
      <c r="Y44" s="10">
        <v>0</v>
      </c>
      <c r="Z44" s="10">
        <v>50</v>
      </c>
      <c r="AA44" s="10">
        <v>0</v>
      </c>
      <c r="AB44" s="10">
        <v>0</v>
      </c>
    </row>
    <row r="45" spans="1:28" s="11" customFormat="1" ht="14.25" x14ac:dyDescent="0.2">
      <c r="A45" s="1">
        <v>36</v>
      </c>
      <c r="B45" s="10" t="s">
        <v>24</v>
      </c>
      <c r="C45" s="10"/>
      <c r="D45" s="10"/>
      <c r="E45" s="10" t="s">
        <v>226</v>
      </c>
      <c r="F45" s="10">
        <v>2</v>
      </c>
      <c r="G45" s="10"/>
      <c r="H45" s="10">
        <v>3</v>
      </c>
      <c r="I45" s="10"/>
      <c r="J45" s="10">
        <f t="shared" si="0"/>
        <v>300</v>
      </c>
      <c r="K45" s="10">
        <v>75</v>
      </c>
      <c r="L45" s="10">
        <f t="shared" si="1"/>
        <v>22500</v>
      </c>
      <c r="M45" s="10">
        <v>1</v>
      </c>
      <c r="N45" s="10" t="s">
        <v>27</v>
      </c>
      <c r="O45" s="10" t="s">
        <v>16</v>
      </c>
      <c r="P45" s="10">
        <v>2</v>
      </c>
      <c r="Q45" s="10">
        <v>152</v>
      </c>
      <c r="R45" s="10"/>
      <c r="S45" s="10">
        <v>6400</v>
      </c>
      <c r="T45" s="10">
        <f t="shared" si="2"/>
        <v>972800</v>
      </c>
      <c r="U45" s="10">
        <v>30</v>
      </c>
      <c r="V45" s="10">
        <f>T45*85%</f>
        <v>826880</v>
      </c>
      <c r="W45" s="10">
        <f t="shared" si="3"/>
        <v>145920</v>
      </c>
      <c r="X45" s="10">
        <f t="shared" si="4"/>
        <v>168420</v>
      </c>
      <c r="Y45" s="10">
        <v>0</v>
      </c>
      <c r="Z45" s="10">
        <v>0</v>
      </c>
      <c r="AA45" s="10">
        <v>367100</v>
      </c>
      <c r="AB45" s="10">
        <v>0.01</v>
      </c>
    </row>
    <row r="46" spans="1:28" s="11" customFormat="1" ht="14.25" x14ac:dyDescent="0.2">
      <c r="A46" s="10">
        <v>37</v>
      </c>
      <c r="B46" s="10" t="s">
        <v>14</v>
      </c>
      <c r="C46" s="10">
        <v>4207</v>
      </c>
      <c r="D46" s="10">
        <v>311</v>
      </c>
      <c r="E46" s="10" t="s">
        <v>226</v>
      </c>
      <c r="F46" s="10">
        <v>1</v>
      </c>
      <c r="G46" s="10">
        <v>9</v>
      </c>
      <c r="H46" s="10"/>
      <c r="I46" s="10">
        <v>71</v>
      </c>
      <c r="J46" s="10">
        <f t="shared" si="0"/>
        <v>3671</v>
      </c>
      <c r="K46" s="10">
        <v>100</v>
      </c>
      <c r="L46" s="10">
        <f t="shared" si="1"/>
        <v>367100</v>
      </c>
      <c r="M46" s="10"/>
      <c r="N46" s="10"/>
      <c r="O46" s="10"/>
      <c r="P46" s="10"/>
      <c r="Q46" s="10"/>
      <c r="R46" s="10"/>
      <c r="S46" s="10"/>
      <c r="T46" s="10">
        <f t="shared" si="2"/>
        <v>0</v>
      </c>
      <c r="U46" s="10"/>
      <c r="V46" s="10"/>
      <c r="W46" s="10">
        <f t="shared" si="3"/>
        <v>0</v>
      </c>
      <c r="X46" s="10">
        <f t="shared" si="4"/>
        <v>367100</v>
      </c>
      <c r="Y46" s="10">
        <v>0</v>
      </c>
      <c r="Z46" s="10">
        <v>50</v>
      </c>
      <c r="AA46" s="10">
        <v>0</v>
      </c>
      <c r="AB46" s="10">
        <v>0</v>
      </c>
    </row>
    <row r="47" spans="1:28" s="11" customFormat="1" ht="14.25" x14ac:dyDescent="0.2">
      <c r="A47" s="1">
        <v>38</v>
      </c>
      <c r="B47" s="10" t="s">
        <v>14</v>
      </c>
      <c r="C47" s="10">
        <v>4208</v>
      </c>
      <c r="D47" s="10">
        <v>312</v>
      </c>
      <c r="E47" s="10" t="s">
        <v>226</v>
      </c>
      <c r="F47" s="10">
        <v>1</v>
      </c>
      <c r="G47" s="10">
        <v>9</v>
      </c>
      <c r="H47" s="10"/>
      <c r="I47" s="10">
        <v>71</v>
      </c>
      <c r="J47" s="10">
        <f t="shared" si="0"/>
        <v>3671</v>
      </c>
      <c r="K47" s="10">
        <v>100</v>
      </c>
      <c r="L47" s="10">
        <f t="shared" si="1"/>
        <v>367100</v>
      </c>
      <c r="M47" s="10"/>
      <c r="N47" s="10"/>
      <c r="O47" s="10"/>
      <c r="P47" s="10"/>
      <c r="Q47" s="10"/>
      <c r="R47" s="10"/>
      <c r="S47" s="10"/>
      <c r="T47" s="10">
        <f t="shared" si="2"/>
        <v>0</v>
      </c>
      <c r="U47" s="10"/>
      <c r="V47" s="10"/>
      <c r="W47" s="10">
        <f t="shared" si="3"/>
        <v>0</v>
      </c>
      <c r="X47" s="10">
        <f t="shared" si="4"/>
        <v>367100</v>
      </c>
      <c r="Y47" s="10">
        <v>0</v>
      </c>
      <c r="Z47" s="10">
        <v>50</v>
      </c>
      <c r="AA47" s="10">
        <v>0</v>
      </c>
      <c r="AB47" s="10">
        <v>0</v>
      </c>
    </row>
    <row r="48" spans="1:28" s="11" customFormat="1" ht="14.25" x14ac:dyDescent="0.2">
      <c r="A48" s="1">
        <v>39</v>
      </c>
      <c r="B48" s="10" t="s">
        <v>14</v>
      </c>
      <c r="C48" s="10">
        <v>4040</v>
      </c>
      <c r="D48" s="10">
        <v>116</v>
      </c>
      <c r="E48" s="10" t="s">
        <v>226</v>
      </c>
      <c r="F48" s="10">
        <v>1</v>
      </c>
      <c r="G48" s="10"/>
      <c r="H48" s="10">
        <v>1</v>
      </c>
      <c r="I48" s="10">
        <v>47</v>
      </c>
      <c r="J48" s="10">
        <f t="shared" si="0"/>
        <v>147</v>
      </c>
      <c r="K48" s="10">
        <v>75</v>
      </c>
      <c r="L48" s="10">
        <f t="shared" si="1"/>
        <v>11025</v>
      </c>
      <c r="M48" s="10"/>
      <c r="N48" s="10"/>
      <c r="O48" s="10"/>
      <c r="P48" s="10"/>
      <c r="Q48" s="10"/>
      <c r="R48" s="10"/>
      <c r="S48" s="10"/>
      <c r="T48" s="10">
        <f t="shared" si="2"/>
        <v>0</v>
      </c>
      <c r="U48" s="10"/>
      <c r="V48" s="10"/>
      <c r="W48" s="10">
        <f t="shared" si="3"/>
        <v>0</v>
      </c>
      <c r="X48" s="10">
        <f t="shared" si="4"/>
        <v>11025</v>
      </c>
      <c r="Y48" s="10">
        <v>0</v>
      </c>
      <c r="Z48" s="10">
        <v>50</v>
      </c>
      <c r="AA48" s="10">
        <v>0</v>
      </c>
      <c r="AB48" s="10">
        <v>0</v>
      </c>
    </row>
    <row r="49" spans="1:28" s="11" customFormat="1" ht="14.25" x14ac:dyDescent="0.2">
      <c r="A49" s="10">
        <v>40</v>
      </c>
      <c r="B49" s="10" t="s">
        <v>14</v>
      </c>
      <c r="C49" s="10">
        <v>4821</v>
      </c>
      <c r="D49" s="10">
        <v>221</v>
      </c>
      <c r="E49" s="10" t="s">
        <v>226</v>
      </c>
      <c r="F49" s="10">
        <v>1</v>
      </c>
      <c r="G49" s="10">
        <v>7</v>
      </c>
      <c r="H49" s="10">
        <v>3</v>
      </c>
      <c r="I49" s="10">
        <v>68</v>
      </c>
      <c r="J49" s="10">
        <f t="shared" si="0"/>
        <v>3168</v>
      </c>
      <c r="K49" s="10">
        <v>130</v>
      </c>
      <c r="L49" s="10">
        <f t="shared" si="1"/>
        <v>411840</v>
      </c>
      <c r="M49" s="10"/>
      <c r="N49" s="10"/>
      <c r="O49" s="10"/>
      <c r="P49" s="10"/>
      <c r="Q49" s="10"/>
      <c r="R49" s="10"/>
      <c r="S49" s="10"/>
      <c r="T49" s="10">
        <f t="shared" si="2"/>
        <v>0</v>
      </c>
      <c r="U49" s="10"/>
      <c r="V49" s="10"/>
      <c r="W49" s="10">
        <f t="shared" si="3"/>
        <v>0</v>
      </c>
      <c r="X49" s="10">
        <f t="shared" si="4"/>
        <v>411840</v>
      </c>
      <c r="Y49" s="10">
        <v>0</v>
      </c>
      <c r="Z49" s="10">
        <v>50</v>
      </c>
      <c r="AA49" s="10">
        <v>0</v>
      </c>
      <c r="AB49" s="10">
        <v>0</v>
      </c>
    </row>
    <row r="50" spans="1:28" s="11" customFormat="1" ht="14.25" x14ac:dyDescent="0.2">
      <c r="A50" s="1">
        <v>41</v>
      </c>
      <c r="B50" s="10" t="s">
        <v>24</v>
      </c>
      <c r="C50" s="10"/>
      <c r="D50" s="10"/>
      <c r="E50" s="10" t="s">
        <v>227</v>
      </c>
      <c r="F50" s="10">
        <v>2</v>
      </c>
      <c r="G50" s="10">
        <v>1</v>
      </c>
      <c r="H50" s="10">
        <v>2</v>
      </c>
      <c r="I50" s="10"/>
      <c r="J50" s="10">
        <f t="shared" si="0"/>
        <v>600</v>
      </c>
      <c r="K50" s="10">
        <v>75</v>
      </c>
      <c r="L50" s="10">
        <f t="shared" si="1"/>
        <v>45000</v>
      </c>
      <c r="M50" s="10">
        <v>1</v>
      </c>
      <c r="N50" s="10" t="s">
        <v>27</v>
      </c>
      <c r="O50" s="10" t="s">
        <v>16</v>
      </c>
      <c r="P50" s="10">
        <v>2</v>
      </c>
      <c r="Q50" s="10">
        <v>174</v>
      </c>
      <c r="R50" s="10"/>
      <c r="S50" s="10">
        <v>6400</v>
      </c>
      <c r="T50" s="10">
        <f t="shared" si="2"/>
        <v>1113600</v>
      </c>
      <c r="U50" s="10">
        <v>20</v>
      </c>
      <c r="V50" s="10">
        <f>T50*75%</f>
        <v>835200</v>
      </c>
      <c r="W50" s="10">
        <f t="shared" si="3"/>
        <v>278400</v>
      </c>
      <c r="X50" s="10">
        <f t="shared" si="4"/>
        <v>323400</v>
      </c>
      <c r="Y50" s="10">
        <v>0</v>
      </c>
      <c r="Z50" s="10">
        <v>0</v>
      </c>
      <c r="AA50" s="10">
        <v>323400</v>
      </c>
      <c r="AB50" s="10">
        <v>0.02</v>
      </c>
    </row>
    <row r="51" spans="1:28" s="11" customFormat="1" ht="14.25" x14ac:dyDescent="0.2">
      <c r="A51" s="1">
        <v>42</v>
      </c>
      <c r="B51" s="10" t="s">
        <v>24</v>
      </c>
      <c r="C51" s="10"/>
      <c r="D51" s="10"/>
      <c r="E51" s="10" t="s">
        <v>227</v>
      </c>
      <c r="F51" s="10">
        <v>1</v>
      </c>
      <c r="G51" s="10">
        <v>14</v>
      </c>
      <c r="H51" s="10">
        <v>2</v>
      </c>
      <c r="I51" s="10"/>
      <c r="J51" s="10">
        <f t="shared" si="0"/>
        <v>5800</v>
      </c>
      <c r="K51" s="10">
        <v>75</v>
      </c>
      <c r="L51" s="10">
        <f t="shared" si="1"/>
        <v>435000</v>
      </c>
      <c r="M51" s="10"/>
      <c r="N51" s="10"/>
      <c r="O51" s="10"/>
      <c r="P51" s="10"/>
      <c r="Q51" s="10"/>
      <c r="R51" s="10"/>
      <c r="S51" s="10"/>
      <c r="T51" s="10">
        <f t="shared" si="2"/>
        <v>0</v>
      </c>
      <c r="U51" s="10"/>
      <c r="V51" s="10"/>
      <c r="W51" s="10">
        <f t="shared" si="3"/>
        <v>0</v>
      </c>
      <c r="X51" s="10">
        <f t="shared" si="4"/>
        <v>435000</v>
      </c>
      <c r="Y51" s="10">
        <v>0</v>
      </c>
      <c r="Z51" s="10">
        <v>0</v>
      </c>
      <c r="AA51" s="10">
        <v>435000</v>
      </c>
      <c r="AB51" s="10">
        <v>0.01</v>
      </c>
    </row>
    <row r="52" spans="1:28" s="11" customFormat="1" ht="14.25" x14ac:dyDescent="0.2">
      <c r="A52" s="10">
        <v>43</v>
      </c>
      <c r="B52" s="10" t="s">
        <v>52</v>
      </c>
      <c r="C52" s="10"/>
      <c r="D52" s="10"/>
      <c r="E52" s="10" t="s">
        <v>227</v>
      </c>
      <c r="F52" s="10">
        <v>1</v>
      </c>
      <c r="G52" s="10">
        <v>34</v>
      </c>
      <c r="H52" s="10">
        <v>1</v>
      </c>
      <c r="I52" s="10">
        <v>31</v>
      </c>
      <c r="J52" s="10">
        <f t="shared" si="0"/>
        <v>13731</v>
      </c>
      <c r="K52" s="10">
        <v>75</v>
      </c>
      <c r="L52" s="10">
        <f t="shared" si="1"/>
        <v>1029825</v>
      </c>
      <c r="M52" s="10"/>
      <c r="N52" s="10"/>
      <c r="O52" s="10"/>
      <c r="P52" s="10"/>
      <c r="Q52" s="10"/>
      <c r="R52" s="10"/>
      <c r="S52" s="10"/>
      <c r="T52" s="10">
        <f t="shared" si="2"/>
        <v>0</v>
      </c>
      <c r="U52" s="10"/>
      <c r="V52" s="10"/>
      <c r="W52" s="10">
        <f t="shared" si="3"/>
        <v>0</v>
      </c>
      <c r="X52" s="10">
        <f t="shared" si="4"/>
        <v>1029825</v>
      </c>
      <c r="Y52" s="10">
        <v>0</v>
      </c>
      <c r="Z52" s="10">
        <v>0</v>
      </c>
      <c r="AA52" s="10">
        <v>1029825</v>
      </c>
      <c r="AB52" s="10">
        <v>0.01</v>
      </c>
    </row>
    <row r="53" spans="1:28" s="11" customFormat="1" ht="14.25" x14ac:dyDescent="0.2">
      <c r="A53" s="1">
        <v>44</v>
      </c>
      <c r="B53" s="10" t="s">
        <v>24</v>
      </c>
      <c r="C53" s="10"/>
      <c r="D53" s="10"/>
      <c r="E53" s="10" t="s">
        <v>228</v>
      </c>
      <c r="F53" s="10">
        <v>2</v>
      </c>
      <c r="G53" s="10"/>
      <c r="H53" s="10">
        <v>3</v>
      </c>
      <c r="I53" s="10"/>
      <c r="J53" s="10">
        <f t="shared" si="0"/>
        <v>300</v>
      </c>
      <c r="K53" s="10">
        <v>75</v>
      </c>
      <c r="L53" s="10">
        <f t="shared" si="1"/>
        <v>22500</v>
      </c>
      <c r="M53" s="10">
        <v>1</v>
      </c>
      <c r="N53" s="10" t="s">
        <v>27</v>
      </c>
      <c r="O53" s="10" t="s">
        <v>16</v>
      </c>
      <c r="P53" s="10">
        <v>2</v>
      </c>
      <c r="Q53" s="10">
        <v>203</v>
      </c>
      <c r="R53" s="10"/>
      <c r="S53" s="10">
        <v>6400</v>
      </c>
      <c r="T53" s="10">
        <f t="shared" si="2"/>
        <v>1299200</v>
      </c>
      <c r="U53" s="10">
        <v>30</v>
      </c>
      <c r="V53" s="10">
        <f>T53*85%</f>
        <v>1104320</v>
      </c>
      <c r="W53" s="10">
        <f t="shared" si="3"/>
        <v>194880</v>
      </c>
      <c r="X53" s="10">
        <f t="shared" si="4"/>
        <v>217380</v>
      </c>
      <c r="Y53" s="10">
        <v>0</v>
      </c>
      <c r="Z53" s="10">
        <v>0</v>
      </c>
      <c r="AA53" s="10">
        <v>217380</v>
      </c>
      <c r="AB53" s="10">
        <v>0.02</v>
      </c>
    </row>
    <row r="54" spans="1:28" s="11" customFormat="1" ht="14.25" x14ac:dyDescent="0.2">
      <c r="A54" s="1">
        <v>45</v>
      </c>
      <c r="B54" s="10" t="s">
        <v>24</v>
      </c>
      <c r="C54" s="10"/>
      <c r="D54" s="10"/>
      <c r="E54" s="10" t="s">
        <v>228</v>
      </c>
      <c r="F54" s="10">
        <v>1</v>
      </c>
      <c r="G54" s="10"/>
      <c r="H54" s="10">
        <v>3</v>
      </c>
      <c r="I54" s="10"/>
      <c r="J54" s="10">
        <f t="shared" si="0"/>
        <v>300</v>
      </c>
      <c r="K54" s="10">
        <v>75</v>
      </c>
      <c r="L54" s="10">
        <f t="shared" si="1"/>
        <v>22500</v>
      </c>
      <c r="M54" s="10"/>
      <c r="N54" s="10"/>
      <c r="O54" s="10"/>
      <c r="P54" s="10"/>
      <c r="Q54" s="10"/>
      <c r="R54" s="10"/>
      <c r="S54" s="10"/>
      <c r="T54" s="10">
        <f t="shared" si="2"/>
        <v>0</v>
      </c>
      <c r="U54" s="10"/>
      <c r="V54" s="10"/>
      <c r="W54" s="10">
        <f t="shared" si="3"/>
        <v>0</v>
      </c>
      <c r="X54" s="10">
        <f t="shared" si="4"/>
        <v>22500</v>
      </c>
      <c r="Y54" s="10">
        <v>0</v>
      </c>
      <c r="Z54" s="10">
        <v>0</v>
      </c>
      <c r="AA54" s="10">
        <v>22500</v>
      </c>
      <c r="AB54" s="10">
        <v>0.01</v>
      </c>
    </row>
    <row r="55" spans="1:28" s="11" customFormat="1" ht="14.25" x14ac:dyDescent="0.2">
      <c r="A55" s="10">
        <v>46</v>
      </c>
      <c r="B55" s="10" t="s">
        <v>24</v>
      </c>
      <c r="C55" s="10"/>
      <c r="D55" s="10"/>
      <c r="E55" s="10" t="s">
        <v>228</v>
      </c>
      <c r="F55" s="10">
        <v>1</v>
      </c>
      <c r="G55" s="10"/>
      <c r="H55" s="10">
        <v>3</v>
      </c>
      <c r="I55" s="10"/>
      <c r="J55" s="10">
        <f t="shared" si="0"/>
        <v>300</v>
      </c>
      <c r="K55" s="10">
        <v>75</v>
      </c>
      <c r="L55" s="10">
        <f t="shared" si="1"/>
        <v>22500</v>
      </c>
      <c r="M55" s="10"/>
      <c r="N55" s="10"/>
      <c r="O55" s="10"/>
      <c r="P55" s="10"/>
      <c r="Q55" s="10"/>
      <c r="R55" s="10"/>
      <c r="S55" s="10"/>
      <c r="T55" s="10">
        <f t="shared" si="2"/>
        <v>0</v>
      </c>
      <c r="U55" s="10"/>
      <c r="V55" s="10"/>
      <c r="W55" s="10">
        <f t="shared" si="3"/>
        <v>0</v>
      </c>
      <c r="X55" s="10">
        <f t="shared" si="4"/>
        <v>22500</v>
      </c>
      <c r="Y55" s="10">
        <v>0</v>
      </c>
      <c r="Z55" s="10">
        <v>0</v>
      </c>
      <c r="AA55" s="10">
        <v>22500</v>
      </c>
      <c r="AB55" s="10">
        <v>0.01</v>
      </c>
    </row>
    <row r="56" spans="1:28" s="11" customFormat="1" ht="14.25" x14ac:dyDescent="0.2">
      <c r="A56" s="1">
        <v>47</v>
      </c>
      <c r="B56" s="10" t="s">
        <v>24</v>
      </c>
      <c r="C56" s="10"/>
      <c r="D56" s="10"/>
      <c r="E56" s="10" t="s">
        <v>228</v>
      </c>
      <c r="F56" s="10">
        <v>1</v>
      </c>
      <c r="G56" s="10"/>
      <c r="H56" s="10">
        <v>2</v>
      </c>
      <c r="I56" s="10"/>
      <c r="J56" s="10">
        <f t="shared" si="0"/>
        <v>200</v>
      </c>
      <c r="K56" s="10">
        <v>75</v>
      </c>
      <c r="L56" s="10">
        <f t="shared" si="1"/>
        <v>15000</v>
      </c>
      <c r="M56" s="10"/>
      <c r="N56" s="10"/>
      <c r="O56" s="10"/>
      <c r="P56" s="10"/>
      <c r="Q56" s="10"/>
      <c r="R56" s="10"/>
      <c r="S56" s="10"/>
      <c r="T56" s="10">
        <f t="shared" si="2"/>
        <v>0</v>
      </c>
      <c r="U56" s="10"/>
      <c r="V56" s="10"/>
      <c r="W56" s="10">
        <f t="shared" si="3"/>
        <v>0</v>
      </c>
      <c r="X56" s="10">
        <f t="shared" si="4"/>
        <v>15000</v>
      </c>
      <c r="Y56" s="10">
        <v>0</v>
      </c>
      <c r="Z56" s="10">
        <v>0</v>
      </c>
      <c r="AA56" s="10">
        <v>15000</v>
      </c>
      <c r="AB56" s="10">
        <v>0.01</v>
      </c>
    </row>
    <row r="57" spans="1:28" s="11" customFormat="1" ht="14.25" x14ac:dyDescent="0.2">
      <c r="A57" s="1">
        <v>48</v>
      </c>
      <c r="B57" s="10" t="s">
        <v>126</v>
      </c>
      <c r="C57" s="10"/>
      <c r="D57" s="10"/>
      <c r="E57" s="10" t="s">
        <v>228</v>
      </c>
      <c r="F57" s="10">
        <v>1</v>
      </c>
      <c r="G57" s="10">
        <v>7</v>
      </c>
      <c r="H57" s="10">
        <v>2</v>
      </c>
      <c r="I57" s="10"/>
      <c r="J57" s="10">
        <f t="shared" si="0"/>
        <v>3000</v>
      </c>
      <c r="K57" s="10">
        <v>75</v>
      </c>
      <c r="L57" s="10">
        <f t="shared" si="1"/>
        <v>225000</v>
      </c>
      <c r="M57" s="10"/>
      <c r="N57" s="10"/>
      <c r="O57" s="10"/>
      <c r="P57" s="10"/>
      <c r="Q57" s="10"/>
      <c r="R57" s="10"/>
      <c r="S57" s="10"/>
      <c r="T57" s="10">
        <f t="shared" si="2"/>
        <v>0</v>
      </c>
      <c r="U57" s="10"/>
      <c r="V57" s="10"/>
      <c r="W57" s="10">
        <f t="shared" si="3"/>
        <v>0</v>
      </c>
      <c r="X57" s="10">
        <f t="shared" si="4"/>
        <v>225000</v>
      </c>
      <c r="Y57" s="10">
        <v>0</v>
      </c>
      <c r="Z57" s="10">
        <v>0</v>
      </c>
      <c r="AA57" s="10">
        <v>225000</v>
      </c>
      <c r="AB57" s="10">
        <v>0.01</v>
      </c>
    </row>
    <row r="58" spans="1:28" s="11" customFormat="1" ht="14.25" x14ac:dyDescent="0.2">
      <c r="A58" s="10">
        <v>49</v>
      </c>
      <c r="B58" s="10" t="s">
        <v>24</v>
      </c>
      <c r="C58" s="10"/>
      <c r="D58" s="10"/>
      <c r="E58" s="10" t="s">
        <v>228</v>
      </c>
      <c r="F58" s="10">
        <v>1</v>
      </c>
      <c r="G58" s="10"/>
      <c r="H58" s="10">
        <v>2</v>
      </c>
      <c r="I58" s="10"/>
      <c r="J58" s="10">
        <f t="shared" si="0"/>
        <v>200</v>
      </c>
      <c r="K58" s="10">
        <v>75</v>
      </c>
      <c r="L58" s="10">
        <f t="shared" si="1"/>
        <v>15000</v>
      </c>
      <c r="M58" s="10"/>
      <c r="N58" s="10"/>
      <c r="O58" s="10"/>
      <c r="P58" s="10"/>
      <c r="Q58" s="10"/>
      <c r="R58" s="10"/>
      <c r="S58" s="10"/>
      <c r="T58" s="10">
        <f t="shared" si="2"/>
        <v>0</v>
      </c>
      <c r="U58" s="10"/>
      <c r="V58" s="10"/>
      <c r="W58" s="10">
        <f t="shared" si="3"/>
        <v>0</v>
      </c>
      <c r="X58" s="10">
        <f t="shared" si="4"/>
        <v>15000</v>
      </c>
      <c r="Y58" s="10">
        <v>0</v>
      </c>
      <c r="Z58" s="10">
        <v>0</v>
      </c>
      <c r="AA58" s="10">
        <v>15000</v>
      </c>
      <c r="AB58" s="10">
        <v>0.01</v>
      </c>
    </row>
    <row r="59" spans="1:28" s="11" customFormat="1" ht="14.25" x14ac:dyDescent="0.2">
      <c r="A59" s="1">
        <v>50</v>
      </c>
      <c r="B59" s="10" t="s">
        <v>24</v>
      </c>
      <c r="C59" s="10"/>
      <c r="D59" s="10"/>
      <c r="E59" s="10" t="s">
        <v>228</v>
      </c>
      <c r="F59" s="10">
        <v>1</v>
      </c>
      <c r="G59" s="10"/>
      <c r="H59" s="10">
        <v>2</v>
      </c>
      <c r="I59" s="10"/>
      <c r="J59" s="10">
        <f t="shared" si="0"/>
        <v>200</v>
      </c>
      <c r="K59" s="10">
        <v>75</v>
      </c>
      <c r="L59" s="10">
        <f t="shared" si="1"/>
        <v>15000</v>
      </c>
      <c r="M59" s="10"/>
      <c r="N59" s="10"/>
      <c r="O59" s="10"/>
      <c r="P59" s="10"/>
      <c r="Q59" s="10"/>
      <c r="R59" s="10"/>
      <c r="S59" s="10"/>
      <c r="T59" s="10">
        <f t="shared" si="2"/>
        <v>0</v>
      </c>
      <c r="U59" s="10"/>
      <c r="V59" s="10"/>
      <c r="W59" s="10">
        <f t="shared" si="3"/>
        <v>0</v>
      </c>
      <c r="X59" s="10">
        <f t="shared" si="4"/>
        <v>15000</v>
      </c>
      <c r="Y59" s="10">
        <v>0</v>
      </c>
      <c r="Z59" s="10">
        <v>0</v>
      </c>
      <c r="AA59" s="10">
        <v>15000</v>
      </c>
      <c r="AB59" s="10">
        <v>0.01</v>
      </c>
    </row>
    <row r="60" spans="1:28" s="11" customFormat="1" ht="14.25" x14ac:dyDescent="0.2">
      <c r="A60" s="1">
        <v>51</v>
      </c>
      <c r="B60" s="10" t="s">
        <v>24</v>
      </c>
      <c r="C60" s="10"/>
      <c r="D60" s="10"/>
      <c r="E60" s="10" t="s">
        <v>229</v>
      </c>
      <c r="F60" s="10">
        <v>2</v>
      </c>
      <c r="G60" s="10"/>
      <c r="H60" s="10">
        <v>1</v>
      </c>
      <c r="I60" s="10"/>
      <c r="J60" s="10">
        <f t="shared" si="0"/>
        <v>100</v>
      </c>
      <c r="K60" s="10">
        <v>75</v>
      </c>
      <c r="L60" s="10">
        <f t="shared" si="1"/>
        <v>7500</v>
      </c>
      <c r="M60" s="10">
        <v>1</v>
      </c>
      <c r="N60" s="10" t="s">
        <v>27</v>
      </c>
      <c r="O60" s="10" t="s">
        <v>16</v>
      </c>
      <c r="P60" s="10">
        <v>2</v>
      </c>
      <c r="Q60" s="10">
        <v>152</v>
      </c>
      <c r="R60" s="10"/>
      <c r="S60" s="10">
        <v>6400</v>
      </c>
      <c r="T60" s="10">
        <f t="shared" si="2"/>
        <v>972800</v>
      </c>
      <c r="U60" s="10">
        <v>25</v>
      </c>
      <c r="V60" s="10">
        <f>T60*85%</f>
        <v>826880</v>
      </c>
      <c r="W60" s="10">
        <f t="shared" si="3"/>
        <v>145920</v>
      </c>
      <c r="X60" s="10">
        <f t="shared" si="4"/>
        <v>153420</v>
      </c>
      <c r="Y60" s="10">
        <v>0</v>
      </c>
      <c r="Z60" s="10">
        <v>0</v>
      </c>
      <c r="AA60" s="10">
        <v>153420</v>
      </c>
      <c r="AB60" s="10">
        <v>0.02</v>
      </c>
    </row>
    <row r="61" spans="1:28" s="11" customFormat="1" ht="14.25" x14ac:dyDescent="0.2">
      <c r="A61" s="10">
        <v>52</v>
      </c>
      <c r="B61" s="10" t="s">
        <v>14</v>
      </c>
      <c r="C61" s="10">
        <v>4302</v>
      </c>
      <c r="D61" s="10">
        <v>75</v>
      </c>
      <c r="E61" s="10" t="s">
        <v>229</v>
      </c>
      <c r="F61" s="10">
        <v>1</v>
      </c>
      <c r="G61" s="10">
        <v>3</v>
      </c>
      <c r="H61" s="10">
        <v>2</v>
      </c>
      <c r="I61" s="10">
        <v>55</v>
      </c>
      <c r="J61" s="10">
        <f t="shared" ref="J61:J145" si="5">G61*400+H61*100+I61</f>
        <v>1455</v>
      </c>
      <c r="K61" s="10">
        <v>130</v>
      </c>
      <c r="L61" s="10">
        <f t="shared" ref="L61:L146" si="6">J61*K61</f>
        <v>189150</v>
      </c>
      <c r="M61" s="10"/>
      <c r="N61" s="10"/>
      <c r="O61" s="10"/>
      <c r="P61" s="10"/>
      <c r="Q61" s="10"/>
      <c r="R61" s="10"/>
      <c r="S61" s="10"/>
      <c r="T61" s="10">
        <f t="shared" ref="T61:T160" si="7">Q61*S61</f>
        <v>0</v>
      </c>
      <c r="U61" s="10"/>
      <c r="V61" s="10"/>
      <c r="W61" s="10">
        <f t="shared" ref="W61:W146" si="8">T61-V61</f>
        <v>0</v>
      </c>
      <c r="X61" s="10">
        <f t="shared" ref="X61:X256" si="9">L61+W61</f>
        <v>189150</v>
      </c>
      <c r="Y61" s="10">
        <v>0</v>
      </c>
      <c r="Z61" s="10">
        <v>50</v>
      </c>
      <c r="AA61" s="10">
        <v>0</v>
      </c>
      <c r="AB61" s="10">
        <v>0</v>
      </c>
    </row>
    <row r="62" spans="1:28" s="11" customFormat="1" ht="14.25" x14ac:dyDescent="0.2">
      <c r="A62" s="1">
        <v>53</v>
      </c>
      <c r="B62" s="10" t="s">
        <v>14</v>
      </c>
      <c r="C62" s="10">
        <v>4298</v>
      </c>
      <c r="D62" s="10">
        <v>91</v>
      </c>
      <c r="E62" s="10" t="s">
        <v>229</v>
      </c>
      <c r="F62" s="10">
        <v>1</v>
      </c>
      <c r="G62" s="10">
        <v>5</v>
      </c>
      <c r="H62" s="10"/>
      <c r="I62" s="10">
        <v>57</v>
      </c>
      <c r="J62" s="10">
        <f t="shared" si="5"/>
        <v>2057</v>
      </c>
      <c r="K62" s="10">
        <v>110</v>
      </c>
      <c r="L62" s="10">
        <f t="shared" si="6"/>
        <v>226270</v>
      </c>
      <c r="M62" s="10"/>
      <c r="N62" s="10"/>
      <c r="O62" s="10"/>
      <c r="P62" s="10"/>
      <c r="Q62" s="10"/>
      <c r="R62" s="10"/>
      <c r="S62" s="10"/>
      <c r="T62" s="10">
        <f t="shared" si="7"/>
        <v>0</v>
      </c>
      <c r="U62" s="10"/>
      <c r="V62" s="10"/>
      <c r="W62" s="10">
        <f t="shared" si="8"/>
        <v>0</v>
      </c>
      <c r="X62" s="10">
        <f t="shared" si="9"/>
        <v>226270</v>
      </c>
      <c r="Y62" s="10">
        <v>0</v>
      </c>
      <c r="Z62" s="10">
        <v>50</v>
      </c>
      <c r="AA62" s="10">
        <v>0</v>
      </c>
      <c r="AB62" s="10">
        <v>0</v>
      </c>
    </row>
    <row r="63" spans="1:28" s="11" customFormat="1" ht="14.25" x14ac:dyDescent="0.2">
      <c r="A63" s="1">
        <v>54</v>
      </c>
      <c r="B63" s="10" t="s">
        <v>14</v>
      </c>
      <c r="C63" s="10">
        <v>4301</v>
      </c>
      <c r="D63" s="10">
        <v>74</v>
      </c>
      <c r="E63" s="10" t="s">
        <v>229</v>
      </c>
      <c r="F63" s="10">
        <v>1</v>
      </c>
      <c r="G63" s="10">
        <v>3</v>
      </c>
      <c r="H63" s="10">
        <v>2</v>
      </c>
      <c r="I63" s="10">
        <v>55</v>
      </c>
      <c r="J63" s="10">
        <f t="shared" si="5"/>
        <v>1455</v>
      </c>
      <c r="K63" s="10">
        <v>110</v>
      </c>
      <c r="L63" s="10">
        <f t="shared" si="6"/>
        <v>160050</v>
      </c>
      <c r="M63" s="10"/>
      <c r="N63" s="10"/>
      <c r="O63" s="10"/>
      <c r="P63" s="10"/>
      <c r="Q63" s="10"/>
      <c r="R63" s="10"/>
      <c r="S63" s="10"/>
      <c r="T63" s="10">
        <f t="shared" si="7"/>
        <v>0</v>
      </c>
      <c r="U63" s="10"/>
      <c r="V63" s="10"/>
      <c r="W63" s="10">
        <f t="shared" si="8"/>
        <v>0</v>
      </c>
      <c r="X63" s="10">
        <f t="shared" si="9"/>
        <v>160050</v>
      </c>
      <c r="Y63" s="10">
        <v>0</v>
      </c>
      <c r="Z63" s="10">
        <v>50</v>
      </c>
      <c r="AA63" s="10">
        <v>0</v>
      </c>
      <c r="AB63" s="10">
        <v>0</v>
      </c>
    </row>
    <row r="64" spans="1:28" s="11" customFormat="1" ht="14.25" x14ac:dyDescent="0.2">
      <c r="A64" s="10">
        <v>55</v>
      </c>
      <c r="B64" s="10" t="s">
        <v>230</v>
      </c>
      <c r="C64" s="10"/>
      <c r="D64" s="10"/>
      <c r="E64" s="10" t="s">
        <v>231</v>
      </c>
      <c r="F64" s="10">
        <v>2</v>
      </c>
      <c r="G64" s="10"/>
      <c r="H64" s="10"/>
      <c r="I64" s="10"/>
      <c r="J64" s="10">
        <f t="shared" si="5"/>
        <v>0</v>
      </c>
      <c r="K64" s="10"/>
      <c r="L64" s="10">
        <f t="shared" si="6"/>
        <v>0</v>
      </c>
      <c r="M64" s="10">
        <v>1</v>
      </c>
      <c r="N64" s="10" t="s">
        <v>27</v>
      </c>
      <c r="O64" s="10" t="s">
        <v>16</v>
      </c>
      <c r="P64" s="10">
        <v>2</v>
      </c>
      <c r="Q64" s="10">
        <v>224</v>
      </c>
      <c r="R64" s="10"/>
      <c r="S64" s="10">
        <v>6400</v>
      </c>
      <c r="T64" s="10">
        <f t="shared" si="7"/>
        <v>1433600</v>
      </c>
      <c r="U64" s="10">
        <v>30</v>
      </c>
      <c r="V64" s="10">
        <f>T64*85%</f>
        <v>1218560</v>
      </c>
      <c r="W64" s="10">
        <f t="shared" si="8"/>
        <v>215040</v>
      </c>
      <c r="X64" s="10">
        <f t="shared" si="9"/>
        <v>215040</v>
      </c>
      <c r="Y64" s="10">
        <v>0</v>
      </c>
      <c r="Z64" s="10">
        <v>0</v>
      </c>
      <c r="AA64" s="10">
        <v>215040</v>
      </c>
      <c r="AB64" s="10">
        <v>0.02</v>
      </c>
    </row>
    <row r="65" spans="1:28" s="11" customFormat="1" ht="14.25" x14ac:dyDescent="0.2">
      <c r="A65" s="1">
        <v>56</v>
      </c>
      <c r="B65" s="10" t="s">
        <v>24</v>
      </c>
      <c r="C65" s="10"/>
      <c r="D65" s="10"/>
      <c r="E65" s="10" t="s">
        <v>231</v>
      </c>
      <c r="F65" s="10">
        <v>1</v>
      </c>
      <c r="G65" s="10">
        <v>9</v>
      </c>
      <c r="H65" s="10"/>
      <c r="I65" s="10"/>
      <c r="J65" s="10">
        <f t="shared" si="5"/>
        <v>3600</v>
      </c>
      <c r="K65" s="10">
        <v>75</v>
      </c>
      <c r="L65" s="10">
        <f t="shared" si="6"/>
        <v>270000</v>
      </c>
      <c r="M65" s="10"/>
      <c r="N65" s="10"/>
      <c r="O65" s="10"/>
      <c r="P65" s="10"/>
      <c r="Q65" s="10"/>
      <c r="R65" s="10"/>
      <c r="S65" s="10"/>
      <c r="T65" s="10">
        <f t="shared" si="7"/>
        <v>0</v>
      </c>
      <c r="U65" s="10"/>
      <c r="V65" s="10"/>
      <c r="W65" s="10">
        <f t="shared" si="8"/>
        <v>0</v>
      </c>
      <c r="X65" s="10">
        <f t="shared" si="9"/>
        <v>270000</v>
      </c>
      <c r="Y65" s="10">
        <v>0</v>
      </c>
      <c r="Z65" s="10">
        <v>0</v>
      </c>
      <c r="AA65" s="10">
        <v>270000</v>
      </c>
      <c r="AB65" s="10">
        <v>0.01</v>
      </c>
    </row>
    <row r="66" spans="1:28" s="11" customFormat="1" ht="14.25" x14ac:dyDescent="0.2">
      <c r="A66" s="1">
        <v>57</v>
      </c>
      <c r="B66" s="10" t="s">
        <v>14</v>
      </c>
      <c r="C66" s="10"/>
      <c r="D66" s="10">
        <v>53</v>
      </c>
      <c r="E66" s="10" t="s">
        <v>232</v>
      </c>
      <c r="F66" s="10">
        <v>2</v>
      </c>
      <c r="G66" s="10">
        <v>3</v>
      </c>
      <c r="H66" s="10">
        <v>3</v>
      </c>
      <c r="I66" s="10">
        <v>17</v>
      </c>
      <c r="J66" s="10">
        <f t="shared" si="5"/>
        <v>1517</v>
      </c>
      <c r="K66" s="10">
        <v>350</v>
      </c>
      <c r="L66" s="10">
        <f t="shared" si="6"/>
        <v>530950</v>
      </c>
      <c r="M66" s="10">
        <v>1</v>
      </c>
      <c r="N66" s="10" t="s">
        <v>27</v>
      </c>
      <c r="O66" s="10" t="s">
        <v>16</v>
      </c>
      <c r="P66" s="10">
        <v>2</v>
      </c>
      <c r="Q66" s="10">
        <v>117</v>
      </c>
      <c r="R66" s="10"/>
      <c r="S66" s="10">
        <v>6400</v>
      </c>
      <c r="T66" s="10">
        <f t="shared" si="7"/>
        <v>748800</v>
      </c>
      <c r="U66" s="10">
        <v>10</v>
      </c>
      <c r="V66" s="10">
        <f>T66*30%</f>
        <v>224640</v>
      </c>
      <c r="W66" s="10">
        <f t="shared" si="8"/>
        <v>524160</v>
      </c>
      <c r="X66" s="10">
        <f t="shared" si="9"/>
        <v>1055110</v>
      </c>
      <c r="Y66" s="10">
        <v>0</v>
      </c>
      <c r="Z66" s="10">
        <v>50</v>
      </c>
      <c r="AA66" s="10">
        <v>0</v>
      </c>
      <c r="AB66" s="10">
        <v>0</v>
      </c>
    </row>
    <row r="67" spans="1:28" s="11" customFormat="1" ht="14.25" x14ac:dyDescent="0.2">
      <c r="A67" s="10">
        <v>58</v>
      </c>
      <c r="B67" s="10" t="s">
        <v>52</v>
      </c>
      <c r="C67" s="10"/>
      <c r="D67" s="10"/>
      <c r="E67" s="10" t="s">
        <v>232</v>
      </c>
      <c r="F67" s="10">
        <v>1</v>
      </c>
      <c r="G67" s="10">
        <v>9</v>
      </c>
      <c r="H67" s="10">
        <v>1</v>
      </c>
      <c r="I67" s="10">
        <v>68</v>
      </c>
      <c r="J67" s="10">
        <f t="shared" si="5"/>
        <v>3768</v>
      </c>
      <c r="K67" s="10">
        <v>75</v>
      </c>
      <c r="L67" s="10">
        <f t="shared" si="6"/>
        <v>282600</v>
      </c>
      <c r="M67" s="10"/>
      <c r="N67" s="10"/>
      <c r="O67" s="10"/>
      <c r="P67" s="10"/>
      <c r="Q67" s="10"/>
      <c r="R67" s="10"/>
      <c r="S67" s="10"/>
      <c r="T67" s="10">
        <f t="shared" si="7"/>
        <v>0</v>
      </c>
      <c r="U67" s="10"/>
      <c r="V67" s="10"/>
      <c r="W67" s="10">
        <f t="shared" si="8"/>
        <v>0</v>
      </c>
      <c r="X67" s="10">
        <f t="shared" si="9"/>
        <v>282600</v>
      </c>
      <c r="Y67" s="10">
        <v>0</v>
      </c>
      <c r="Z67" s="10">
        <v>0</v>
      </c>
      <c r="AA67" s="10">
        <v>282600</v>
      </c>
      <c r="AB67" s="10">
        <v>0.01</v>
      </c>
    </row>
    <row r="68" spans="1:28" s="11" customFormat="1" ht="14.25" x14ac:dyDescent="0.2">
      <c r="A68" s="1">
        <v>59</v>
      </c>
      <c r="B68" s="10" t="s">
        <v>14</v>
      </c>
      <c r="C68" s="10"/>
      <c r="D68" s="10">
        <v>17</v>
      </c>
      <c r="E68" s="10" t="s">
        <v>232</v>
      </c>
      <c r="F68" s="10">
        <v>1</v>
      </c>
      <c r="G68" s="10">
        <v>4</v>
      </c>
      <c r="H68" s="10">
        <v>2</v>
      </c>
      <c r="I68" s="10">
        <v>64</v>
      </c>
      <c r="J68" s="10">
        <f t="shared" si="5"/>
        <v>1864</v>
      </c>
      <c r="K68" s="10">
        <v>100</v>
      </c>
      <c r="L68" s="10">
        <f t="shared" si="6"/>
        <v>186400</v>
      </c>
      <c r="M68" s="10"/>
      <c r="N68" s="10"/>
      <c r="O68" s="10"/>
      <c r="P68" s="10"/>
      <c r="Q68" s="10"/>
      <c r="R68" s="10"/>
      <c r="S68" s="10"/>
      <c r="T68" s="10">
        <f t="shared" si="7"/>
        <v>0</v>
      </c>
      <c r="U68" s="10"/>
      <c r="V68" s="10"/>
      <c r="W68" s="10">
        <f t="shared" si="8"/>
        <v>0</v>
      </c>
      <c r="X68" s="10">
        <f t="shared" si="9"/>
        <v>186400</v>
      </c>
      <c r="Y68" s="10">
        <v>0</v>
      </c>
      <c r="Z68" s="10">
        <v>50</v>
      </c>
      <c r="AA68" s="10">
        <v>0</v>
      </c>
      <c r="AB68" s="10">
        <v>0</v>
      </c>
    </row>
    <row r="69" spans="1:28" s="11" customFormat="1" ht="14.25" x14ac:dyDescent="0.2">
      <c r="A69" s="1">
        <v>60</v>
      </c>
      <c r="B69" s="10" t="s">
        <v>14</v>
      </c>
      <c r="C69" s="10">
        <v>4502</v>
      </c>
      <c r="D69" s="10">
        <v>189</v>
      </c>
      <c r="E69" s="10" t="s">
        <v>232</v>
      </c>
      <c r="F69" s="10">
        <v>1</v>
      </c>
      <c r="G69" s="10"/>
      <c r="H69" s="10">
        <v>3</v>
      </c>
      <c r="I69" s="10">
        <v>29</v>
      </c>
      <c r="J69" s="10">
        <f t="shared" si="5"/>
        <v>329</v>
      </c>
      <c r="K69" s="10">
        <v>75</v>
      </c>
      <c r="L69" s="10">
        <f t="shared" si="6"/>
        <v>24675</v>
      </c>
      <c r="M69" s="10"/>
      <c r="N69" s="10"/>
      <c r="O69" s="10"/>
      <c r="P69" s="10"/>
      <c r="Q69" s="10"/>
      <c r="R69" s="10"/>
      <c r="S69" s="10"/>
      <c r="T69" s="10">
        <f t="shared" si="7"/>
        <v>0</v>
      </c>
      <c r="U69" s="10"/>
      <c r="V69" s="10"/>
      <c r="W69" s="10">
        <f t="shared" si="8"/>
        <v>0</v>
      </c>
      <c r="X69" s="10">
        <f t="shared" si="9"/>
        <v>24675</v>
      </c>
      <c r="Y69" s="10">
        <v>0</v>
      </c>
      <c r="Z69" s="10">
        <v>50</v>
      </c>
      <c r="AA69" s="10">
        <v>0</v>
      </c>
      <c r="AB69" s="10">
        <v>0</v>
      </c>
    </row>
    <row r="70" spans="1:28" s="11" customFormat="1" ht="14.25" x14ac:dyDescent="0.2">
      <c r="A70" s="10">
        <v>61</v>
      </c>
      <c r="B70" s="10" t="s">
        <v>14</v>
      </c>
      <c r="C70" s="10"/>
      <c r="D70" s="10">
        <v>25</v>
      </c>
      <c r="E70" s="10" t="s">
        <v>232</v>
      </c>
      <c r="F70" s="10">
        <v>1</v>
      </c>
      <c r="G70" s="10">
        <v>13</v>
      </c>
      <c r="H70" s="10">
        <v>2</v>
      </c>
      <c r="I70" s="10">
        <v>98</v>
      </c>
      <c r="J70" s="10">
        <f t="shared" si="5"/>
        <v>5498</v>
      </c>
      <c r="K70" s="10">
        <v>100</v>
      </c>
      <c r="L70" s="10">
        <f t="shared" si="6"/>
        <v>549800</v>
      </c>
      <c r="M70" s="10"/>
      <c r="N70" s="10"/>
      <c r="O70" s="10"/>
      <c r="P70" s="10"/>
      <c r="Q70" s="10"/>
      <c r="R70" s="10"/>
      <c r="S70" s="10"/>
      <c r="T70" s="10">
        <f t="shared" si="7"/>
        <v>0</v>
      </c>
      <c r="U70" s="10"/>
      <c r="V70" s="10"/>
      <c r="W70" s="10">
        <f t="shared" si="8"/>
        <v>0</v>
      </c>
      <c r="X70" s="10">
        <f t="shared" si="9"/>
        <v>549800</v>
      </c>
      <c r="Y70" s="10">
        <v>0</v>
      </c>
      <c r="Z70" s="10">
        <v>50</v>
      </c>
      <c r="AA70" s="10">
        <v>0</v>
      </c>
      <c r="AB70" s="10">
        <v>0</v>
      </c>
    </row>
    <row r="71" spans="1:28" s="11" customFormat="1" ht="14.25" x14ac:dyDescent="0.2">
      <c r="A71" s="1">
        <v>62</v>
      </c>
      <c r="B71" s="10" t="s">
        <v>14</v>
      </c>
      <c r="C71" s="10"/>
      <c r="D71" s="10">
        <v>4</v>
      </c>
      <c r="E71" s="10" t="s">
        <v>232</v>
      </c>
      <c r="F71" s="10">
        <v>1</v>
      </c>
      <c r="G71" s="10">
        <v>12</v>
      </c>
      <c r="H71" s="10"/>
      <c r="I71" s="10">
        <v>7</v>
      </c>
      <c r="J71" s="10">
        <f t="shared" si="5"/>
        <v>4807</v>
      </c>
      <c r="K71" s="10">
        <v>75</v>
      </c>
      <c r="L71" s="10">
        <f t="shared" si="6"/>
        <v>360525</v>
      </c>
      <c r="M71" s="10"/>
      <c r="N71" s="10"/>
      <c r="O71" s="10"/>
      <c r="P71" s="10"/>
      <c r="Q71" s="10"/>
      <c r="R71" s="10"/>
      <c r="S71" s="10"/>
      <c r="T71" s="10">
        <f t="shared" si="7"/>
        <v>0</v>
      </c>
      <c r="U71" s="10"/>
      <c r="V71" s="10"/>
      <c r="W71" s="10">
        <f t="shared" si="8"/>
        <v>0</v>
      </c>
      <c r="X71" s="10">
        <f t="shared" si="9"/>
        <v>360525</v>
      </c>
      <c r="Y71" s="10">
        <v>0</v>
      </c>
      <c r="Z71" s="10">
        <v>50</v>
      </c>
      <c r="AA71" s="10">
        <v>0</v>
      </c>
      <c r="AB71" s="10">
        <v>0</v>
      </c>
    </row>
    <row r="72" spans="1:28" s="11" customFormat="1" ht="14.25" x14ac:dyDescent="0.2">
      <c r="A72" s="1">
        <v>63</v>
      </c>
      <c r="B72" s="10" t="s">
        <v>14</v>
      </c>
      <c r="C72" s="10">
        <v>4475</v>
      </c>
      <c r="D72" s="10">
        <v>263</v>
      </c>
      <c r="E72" s="10" t="s">
        <v>232</v>
      </c>
      <c r="F72" s="10">
        <v>1</v>
      </c>
      <c r="G72" s="10">
        <v>4</v>
      </c>
      <c r="H72" s="10">
        <v>1</v>
      </c>
      <c r="I72" s="10">
        <v>55</v>
      </c>
      <c r="J72" s="10">
        <f t="shared" si="5"/>
        <v>1755</v>
      </c>
      <c r="K72" s="10">
        <v>75</v>
      </c>
      <c r="L72" s="10">
        <f t="shared" si="6"/>
        <v>131625</v>
      </c>
      <c r="M72" s="10"/>
      <c r="N72" s="10"/>
      <c r="O72" s="10"/>
      <c r="P72" s="10"/>
      <c r="Q72" s="10"/>
      <c r="R72" s="10"/>
      <c r="S72" s="10"/>
      <c r="T72" s="10">
        <f t="shared" si="7"/>
        <v>0</v>
      </c>
      <c r="U72" s="10"/>
      <c r="V72" s="10"/>
      <c r="W72" s="10">
        <f t="shared" si="8"/>
        <v>0</v>
      </c>
      <c r="X72" s="10">
        <f t="shared" si="9"/>
        <v>131625</v>
      </c>
      <c r="Y72" s="10">
        <v>0</v>
      </c>
      <c r="Z72" s="10">
        <v>50</v>
      </c>
      <c r="AA72" s="10">
        <v>0</v>
      </c>
      <c r="AB72" s="10">
        <v>0</v>
      </c>
    </row>
    <row r="73" spans="1:28" s="11" customFormat="1" ht="14.25" x14ac:dyDescent="0.2">
      <c r="A73" s="10">
        <v>64</v>
      </c>
      <c r="B73" s="10" t="s">
        <v>24</v>
      </c>
      <c r="C73" s="10"/>
      <c r="D73" s="10"/>
      <c r="E73" s="10" t="s">
        <v>232</v>
      </c>
      <c r="F73" s="10">
        <v>1</v>
      </c>
      <c r="G73" s="10">
        <v>9</v>
      </c>
      <c r="H73" s="10"/>
      <c r="I73" s="10"/>
      <c r="J73" s="10">
        <f t="shared" si="5"/>
        <v>3600</v>
      </c>
      <c r="K73" s="10">
        <v>75</v>
      </c>
      <c r="L73" s="10">
        <f t="shared" si="6"/>
        <v>270000</v>
      </c>
      <c r="M73" s="10"/>
      <c r="N73" s="10"/>
      <c r="O73" s="10"/>
      <c r="P73" s="10"/>
      <c r="Q73" s="10"/>
      <c r="R73" s="10"/>
      <c r="S73" s="10"/>
      <c r="T73" s="10">
        <f t="shared" si="7"/>
        <v>0</v>
      </c>
      <c r="U73" s="10"/>
      <c r="V73" s="10"/>
      <c r="W73" s="10">
        <f t="shared" si="8"/>
        <v>0</v>
      </c>
      <c r="X73" s="10">
        <f t="shared" si="9"/>
        <v>270000</v>
      </c>
      <c r="Y73" s="10">
        <v>0</v>
      </c>
      <c r="Z73" s="10">
        <v>0</v>
      </c>
      <c r="AA73" s="10">
        <v>270000</v>
      </c>
      <c r="AB73" s="10">
        <v>0.01</v>
      </c>
    </row>
    <row r="74" spans="1:28" s="11" customFormat="1" ht="14.25" x14ac:dyDescent="0.2">
      <c r="A74" s="1">
        <v>65</v>
      </c>
      <c r="B74" s="10" t="s">
        <v>24</v>
      </c>
      <c r="C74" s="10"/>
      <c r="D74" s="10"/>
      <c r="E74" s="10" t="s">
        <v>233</v>
      </c>
      <c r="F74" s="10">
        <v>2</v>
      </c>
      <c r="G74" s="10"/>
      <c r="H74" s="10">
        <v>1</v>
      </c>
      <c r="I74" s="10"/>
      <c r="J74" s="10">
        <f t="shared" si="5"/>
        <v>100</v>
      </c>
      <c r="K74" s="10">
        <v>75</v>
      </c>
      <c r="L74" s="10">
        <f t="shared" si="6"/>
        <v>7500</v>
      </c>
      <c r="M74" s="10">
        <v>1</v>
      </c>
      <c r="N74" s="10" t="s">
        <v>27</v>
      </c>
      <c r="O74" s="10" t="s">
        <v>35</v>
      </c>
      <c r="P74" s="10">
        <v>2</v>
      </c>
      <c r="Q74" s="10">
        <v>54</v>
      </c>
      <c r="R74" s="10"/>
      <c r="S74" s="10">
        <v>6400</v>
      </c>
      <c r="T74" s="10">
        <f t="shared" si="7"/>
        <v>345600</v>
      </c>
      <c r="U74" s="10">
        <v>10</v>
      </c>
      <c r="V74" s="10">
        <f>T74*30%</f>
        <v>103680</v>
      </c>
      <c r="W74" s="10">
        <f t="shared" si="8"/>
        <v>241920</v>
      </c>
      <c r="X74" s="10">
        <f t="shared" si="9"/>
        <v>249420</v>
      </c>
      <c r="Y74" s="10">
        <v>0</v>
      </c>
      <c r="Z74" s="10">
        <v>0</v>
      </c>
      <c r="AA74" s="10">
        <v>249420</v>
      </c>
      <c r="AB74" s="10">
        <v>0.01</v>
      </c>
    </row>
    <row r="75" spans="1:28" s="11" customFormat="1" ht="14.25" x14ac:dyDescent="0.2">
      <c r="A75" s="1">
        <v>66</v>
      </c>
      <c r="B75" s="10" t="s">
        <v>14</v>
      </c>
      <c r="C75" s="10">
        <v>4506</v>
      </c>
      <c r="D75" s="10">
        <v>193</v>
      </c>
      <c r="E75" s="10" t="s">
        <v>224</v>
      </c>
      <c r="F75" s="10">
        <v>2</v>
      </c>
      <c r="G75" s="10"/>
      <c r="H75" s="10">
        <v>3</v>
      </c>
      <c r="I75" s="10">
        <v>67</v>
      </c>
      <c r="J75" s="10">
        <f t="shared" si="5"/>
        <v>367</v>
      </c>
      <c r="K75" s="10">
        <v>350</v>
      </c>
      <c r="L75" s="10">
        <f t="shared" si="6"/>
        <v>128450</v>
      </c>
      <c r="M75" s="10">
        <v>1</v>
      </c>
      <c r="N75" s="10" t="s">
        <v>27</v>
      </c>
      <c r="O75" s="10" t="s">
        <v>16</v>
      </c>
      <c r="P75" s="10">
        <v>2</v>
      </c>
      <c r="Q75" s="10">
        <v>190.5</v>
      </c>
      <c r="R75" s="10"/>
      <c r="S75" s="10">
        <v>6400</v>
      </c>
      <c r="T75" s="10">
        <f t="shared" si="7"/>
        <v>1219200</v>
      </c>
      <c r="U75" s="10">
        <v>30</v>
      </c>
      <c r="V75" s="10">
        <f>T75*85%</f>
        <v>1036320</v>
      </c>
      <c r="W75" s="10">
        <f t="shared" si="8"/>
        <v>182880</v>
      </c>
      <c r="X75" s="10">
        <f t="shared" si="9"/>
        <v>311330</v>
      </c>
      <c r="Y75" s="10">
        <v>0</v>
      </c>
      <c r="Z75" s="10">
        <v>50</v>
      </c>
      <c r="AA75" s="10">
        <v>0</v>
      </c>
      <c r="AB75" s="10">
        <v>0</v>
      </c>
    </row>
    <row r="76" spans="1:28" s="11" customFormat="1" ht="14.25" x14ac:dyDescent="0.2">
      <c r="A76" s="10">
        <v>67</v>
      </c>
      <c r="B76" s="10" t="s">
        <v>24</v>
      </c>
      <c r="C76" s="10"/>
      <c r="D76" s="10"/>
      <c r="E76" s="10" t="s">
        <v>224</v>
      </c>
      <c r="F76" s="10">
        <v>1</v>
      </c>
      <c r="G76" s="10"/>
      <c r="H76" s="10"/>
      <c r="I76" s="10">
        <v>25</v>
      </c>
      <c r="J76" s="10">
        <f t="shared" si="5"/>
        <v>25</v>
      </c>
      <c r="K76" s="10">
        <v>75</v>
      </c>
      <c r="L76" s="10">
        <f t="shared" si="6"/>
        <v>1875</v>
      </c>
      <c r="M76" s="10"/>
      <c r="N76" s="10"/>
      <c r="O76" s="10"/>
      <c r="P76" s="10"/>
      <c r="Q76" s="10"/>
      <c r="R76" s="10"/>
      <c r="S76" s="10"/>
      <c r="T76" s="10">
        <f t="shared" si="7"/>
        <v>0</v>
      </c>
      <c r="U76" s="10"/>
      <c r="V76" s="10"/>
      <c r="W76" s="10">
        <f t="shared" si="8"/>
        <v>0</v>
      </c>
      <c r="X76" s="10">
        <f t="shared" si="9"/>
        <v>1875</v>
      </c>
      <c r="Y76" s="10">
        <v>0</v>
      </c>
      <c r="Z76" s="10">
        <v>0</v>
      </c>
      <c r="AA76" s="10">
        <v>1875</v>
      </c>
      <c r="AB76" s="10">
        <v>0.01</v>
      </c>
    </row>
    <row r="77" spans="1:28" s="11" customFormat="1" ht="14.25" x14ac:dyDescent="0.2">
      <c r="A77" s="1">
        <v>68</v>
      </c>
      <c r="B77" s="10" t="s">
        <v>24</v>
      </c>
      <c r="C77" s="10"/>
      <c r="D77" s="10"/>
      <c r="E77" s="10" t="s">
        <v>234</v>
      </c>
      <c r="F77" s="10">
        <v>2</v>
      </c>
      <c r="G77" s="10"/>
      <c r="H77" s="10">
        <v>1</v>
      </c>
      <c r="I77" s="10"/>
      <c r="J77" s="10">
        <f t="shared" si="5"/>
        <v>100</v>
      </c>
      <c r="K77" s="10">
        <v>75</v>
      </c>
      <c r="L77" s="10">
        <f t="shared" si="6"/>
        <v>7500</v>
      </c>
      <c r="M77" s="10">
        <v>1</v>
      </c>
      <c r="N77" s="10" t="s">
        <v>27</v>
      </c>
      <c r="O77" s="10" t="s">
        <v>55</v>
      </c>
      <c r="P77" s="10">
        <v>2</v>
      </c>
      <c r="Q77" s="10">
        <v>54</v>
      </c>
      <c r="R77" s="10"/>
      <c r="S77" s="10">
        <v>6400</v>
      </c>
      <c r="T77" s="10">
        <f t="shared" si="7"/>
        <v>345600</v>
      </c>
      <c r="U77" s="10">
        <v>10</v>
      </c>
      <c r="V77" s="10">
        <f>T77*10%</f>
        <v>34560</v>
      </c>
      <c r="W77" s="10">
        <f t="shared" si="8"/>
        <v>311040</v>
      </c>
      <c r="X77" s="10">
        <f t="shared" si="9"/>
        <v>318540</v>
      </c>
      <c r="Y77" s="10">
        <v>0</v>
      </c>
      <c r="Z77" s="10">
        <v>0</v>
      </c>
      <c r="AA77" s="10">
        <v>318540</v>
      </c>
      <c r="AB77" s="10">
        <v>0.02</v>
      </c>
    </row>
    <row r="78" spans="1:28" s="11" customFormat="1" ht="14.25" x14ac:dyDescent="0.2">
      <c r="A78" s="1">
        <v>69</v>
      </c>
      <c r="B78" s="10" t="s">
        <v>24</v>
      </c>
      <c r="C78" s="10"/>
      <c r="D78" s="10"/>
      <c r="E78" s="10" t="s">
        <v>235</v>
      </c>
      <c r="F78" s="10">
        <v>2</v>
      </c>
      <c r="G78" s="10">
        <v>1</v>
      </c>
      <c r="H78" s="10">
        <v>1</v>
      </c>
      <c r="I78" s="10">
        <v>75</v>
      </c>
      <c r="J78" s="10">
        <f t="shared" si="5"/>
        <v>575</v>
      </c>
      <c r="K78" s="10">
        <v>75</v>
      </c>
      <c r="L78" s="10">
        <f t="shared" si="6"/>
        <v>43125</v>
      </c>
      <c r="M78" s="10">
        <v>1</v>
      </c>
      <c r="N78" s="10" t="s">
        <v>27</v>
      </c>
      <c r="O78" s="10" t="s">
        <v>16</v>
      </c>
      <c r="P78" s="10">
        <v>2</v>
      </c>
      <c r="Q78" s="10">
        <v>174</v>
      </c>
      <c r="R78" s="10"/>
      <c r="S78" s="10">
        <v>6400</v>
      </c>
      <c r="T78" s="10">
        <f t="shared" si="7"/>
        <v>1113600</v>
      </c>
      <c r="U78" s="10">
        <v>35</v>
      </c>
      <c r="V78" s="10">
        <f>T78*85%</f>
        <v>946560</v>
      </c>
      <c r="W78" s="10">
        <f t="shared" si="8"/>
        <v>167040</v>
      </c>
      <c r="X78" s="10">
        <f t="shared" si="9"/>
        <v>210165</v>
      </c>
      <c r="Y78" s="10">
        <v>0</v>
      </c>
      <c r="Z78" s="10">
        <v>0</v>
      </c>
      <c r="AA78" s="10">
        <v>210165</v>
      </c>
      <c r="AB78" s="10">
        <v>0.02</v>
      </c>
    </row>
    <row r="79" spans="1:28" s="11" customFormat="1" ht="14.25" x14ac:dyDescent="0.2">
      <c r="A79" s="10">
        <v>70</v>
      </c>
      <c r="B79" s="10" t="s">
        <v>14</v>
      </c>
      <c r="C79" s="10">
        <v>2589</v>
      </c>
      <c r="D79" s="10">
        <v>14</v>
      </c>
      <c r="E79" s="10" t="s">
        <v>235</v>
      </c>
      <c r="F79" s="10">
        <v>1</v>
      </c>
      <c r="G79" s="10">
        <v>9</v>
      </c>
      <c r="H79" s="10"/>
      <c r="I79" s="10">
        <v>88</v>
      </c>
      <c r="J79" s="10">
        <f t="shared" si="5"/>
        <v>3688</v>
      </c>
      <c r="K79" s="10">
        <v>100</v>
      </c>
      <c r="L79" s="10">
        <f t="shared" si="6"/>
        <v>368800</v>
      </c>
      <c r="M79" s="10"/>
      <c r="N79" s="10"/>
      <c r="O79" s="10"/>
      <c r="P79" s="10"/>
      <c r="Q79" s="10"/>
      <c r="R79" s="10"/>
      <c r="S79" s="10"/>
      <c r="T79" s="10">
        <f t="shared" si="7"/>
        <v>0</v>
      </c>
      <c r="U79" s="10"/>
      <c r="V79" s="10"/>
      <c r="W79" s="10">
        <f t="shared" si="8"/>
        <v>0</v>
      </c>
      <c r="X79" s="10">
        <f t="shared" si="9"/>
        <v>368800</v>
      </c>
      <c r="Y79" s="10">
        <v>0</v>
      </c>
      <c r="Z79" s="10">
        <v>50</v>
      </c>
      <c r="AA79" s="10">
        <v>0</v>
      </c>
      <c r="AB79" s="10">
        <v>0</v>
      </c>
    </row>
    <row r="80" spans="1:28" s="11" customFormat="1" ht="14.25" x14ac:dyDescent="0.2">
      <c r="A80" s="1">
        <v>71</v>
      </c>
      <c r="B80" s="10" t="s">
        <v>24</v>
      </c>
      <c r="C80" s="10"/>
      <c r="D80" s="10"/>
      <c r="E80" s="10" t="s">
        <v>235</v>
      </c>
      <c r="F80" s="10">
        <v>1</v>
      </c>
      <c r="G80" s="10">
        <v>15</v>
      </c>
      <c r="H80" s="10"/>
      <c r="I80" s="10">
        <v>20</v>
      </c>
      <c r="J80" s="10">
        <f t="shared" si="5"/>
        <v>6020</v>
      </c>
      <c r="K80" s="10">
        <v>75</v>
      </c>
      <c r="L80" s="10">
        <f t="shared" si="6"/>
        <v>451500</v>
      </c>
      <c r="M80" s="10"/>
      <c r="N80" s="10"/>
      <c r="O80" s="10"/>
      <c r="P80" s="10"/>
      <c r="Q80" s="10"/>
      <c r="R80" s="10"/>
      <c r="S80" s="10"/>
      <c r="T80" s="10">
        <f t="shared" si="7"/>
        <v>0</v>
      </c>
      <c r="U80" s="10"/>
      <c r="V80" s="10"/>
      <c r="W80" s="10">
        <f t="shared" si="8"/>
        <v>0</v>
      </c>
      <c r="X80" s="10">
        <f t="shared" si="9"/>
        <v>451500</v>
      </c>
      <c r="Y80" s="10">
        <v>0</v>
      </c>
      <c r="Z80" s="10">
        <v>0</v>
      </c>
      <c r="AA80" s="10">
        <v>451500</v>
      </c>
      <c r="AB80" s="10">
        <v>0.01</v>
      </c>
    </row>
    <row r="81" spans="1:28" s="11" customFormat="1" ht="14.25" x14ac:dyDescent="0.2">
      <c r="A81" s="1">
        <v>72</v>
      </c>
      <c r="B81" s="10" t="s">
        <v>24</v>
      </c>
      <c r="C81" s="10"/>
      <c r="D81" s="10"/>
      <c r="E81" s="10" t="s">
        <v>236</v>
      </c>
      <c r="F81" s="10">
        <v>2</v>
      </c>
      <c r="G81" s="10"/>
      <c r="H81" s="10">
        <v>3</v>
      </c>
      <c r="I81" s="10">
        <v>58</v>
      </c>
      <c r="J81" s="10">
        <f t="shared" si="5"/>
        <v>358</v>
      </c>
      <c r="K81" s="10">
        <v>75</v>
      </c>
      <c r="L81" s="10">
        <f t="shared" si="6"/>
        <v>26850</v>
      </c>
      <c r="M81" s="10">
        <v>1</v>
      </c>
      <c r="N81" s="10" t="s">
        <v>27</v>
      </c>
      <c r="O81" s="10" t="s">
        <v>16</v>
      </c>
      <c r="P81" s="10">
        <v>2</v>
      </c>
      <c r="Q81" s="10">
        <v>90</v>
      </c>
      <c r="R81" s="10"/>
      <c r="S81" s="10">
        <v>6400</v>
      </c>
      <c r="T81" s="10">
        <f t="shared" si="7"/>
        <v>576000</v>
      </c>
      <c r="U81" s="10">
        <v>10</v>
      </c>
      <c r="V81" s="10">
        <f>T81*30%</f>
        <v>172800</v>
      </c>
      <c r="W81" s="10">
        <f t="shared" si="8"/>
        <v>403200</v>
      </c>
      <c r="X81" s="10">
        <f t="shared" si="9"/>
        <v>430050</v>
      </c>
      <c r="Y81" s="10">
        <v>0</v>
      </c>
      <c r="Z81" s="10">
        <v>0</v>
      </c>
      <c r="AA81" s="10">
        <v>430050</v>
      </c>
      <c r="AB81" s="10">
        <v>0.01</v>
      </c>
    </row>
    <row r="82" spans="1:28" s="11" customFormat="1" ht="14.25" x14ac:dyDescent="0.2">
      <c r="A82" s="10">
        <v>73</v>
      </c>
      <c r="B82" s="10" t="s">
        <v>24</v>
      </c>
      <c r="C82" s="10"/>
      <c r="D82" s="10"/>
      <c r="E82" s="10" t="s">
        <v>237</v>
      </c>
      <c r="F82" s="10">
        <v>2</v>
      </c>
      <c r="G82" s="10">
        <v>1</v>
      </c>
      <c r="H82" s="10"/>
      <c r="I82" s="10"/>
      <c r="J82" s="10">
        <f t="shared" si="5"/>
        <v>400</v>
      </c>
      <c r="K82" s="10">
        <v>75</v>
      </c>
      <c r="L82" s="10">
        <f t="shared" si="6"/>
        <v>30000</v>
      </c>
      <c r="M82" s="10">
        <v>1</v>
      </c>
      <c r="N82" s="10" t="s">
        <v>27</v>
      </c>
      <c r="O82" s="10" t="s">
        <v>16</v>
      </c>
      <c r="P82" s="10">
        <v>2</v>
      </c>
      <c r="Q82" s="10">
        <v>298</v>
      </c>
      <c r="R82" s="10"/>
      <c r="S82" s="10">
        <v>640</v>
      </c>
      <c r="T82" s="10">
        <f t="shared" si="7"/>
        <v>190720</v>
      </c>
      <c r="U82" s="10">
        <v>10</v>
      </c>
      <c r="V82" s="10">
        <f>T82*30%</f>
        <v>57216</v>
      </c>
      <c r="W82" s="10">
        <f t="shared" si="8"/>
        <v>133504</v>
      </c>
      <c r="X82" s="10">
        <f t="shared" si="9"/>
        <v>163504</v>
      </c>
      <c r="Y82" s="10">
        <v>0</v>
      </c>
      <c r="Z82" s="10">
        <v>0</v>
      </c>
      <c r="AA82" s="10">
        <v>163504</v>
      </c>
      <c r="AB82" s="10">
        <v>0.02</v>
      </c>
    </row>
    <row r="83" spans="1:28" s="11" customFormat="1" ht="14.25" x14ac:dyDescent="0.2">
      <c r="A83" s="1">
        <v>74</v>
      </c>
      <c r="B83" s="10" t="s">
        <v>14</v>
      </c>
      <c r="C83" s="10">
        <v>5014</v>
      </c>
      <c r="D83" s="10">
        <v>242</v>
      </c>
      <c r="E83" s="10" t="s">
        <v>238</v>
      </c>
      <c r="F83" s="10">
        <v>2</v>
      </c>
      <c r="G83" s="10">
        <v>4</v>
      </c>
      <c r="H83" s="10">
        <v>2</v>
      </c>
      <c r="I83" s="10">
        <v>99</v>
      </c>
      <c r="J83" s="10">
        <f t="shared" si="5"/>
        <v>1899</v>
      </c>
      <c r="K83" s="10">
        <v>350</v>
      </c>
      <c r="L83" s="10">
        <f t="shared" si="6"/>
        <v>664650</v>
      </c>
      <c r="M83" s="10">
        <v>1</v>
      </c>
      <c r="N83" s="10" t="s">
        <v>27</v>
      </c>
      <c r="O83" s="10" t="s">
        <v>239</v>
      </c>
      <c r="P83" s="10">
        <v>2</v>
      </c>
      <c r="Q83" s="10">
        <v>24</v>
      </c>
      <c r="R83" s="10"/>
      <c r="S83" s="10">
        <v>6400</v>
      </c>
      <c r="T83" s="10">
        <f t="shared" si="7"/>
        <v>153600</v>
      </c>
      <c r="U83" s="10">
        <v>10</v>
      </c>
      <c r="V83" s="10">
        <f>T83*40%</f>
        <v>61440</v>
      </c>
      <c r="W83" s="10">
        <f t="shared" si="8"/>
        <v>92160</v>
      </c>
      <c r="X83" s="10">
        <f t="shared" si="9"/>
        <v>756810</v>
      </c>
      <c r="Y83" s="10">
        <v>0</v>
      </c>
      <c r="Z83" s="10">
        <v>50</v>
      </c>
      <c r="AA83" s="10">
        <v>0</v>
      </c>
      <c r="AB83" s="10">
        <v>0</v>
      </c>
    </row>
    <row r="84" spans="1:28" s="11" customFormat="1" ht="14.25" x14ac:dyDescent="0.2">
      <c r="A84" s="1">
        <v>75</v>
      </c>
      <c r="B84" s="10" t="s">
        <v>24</v>
      </c>
      <c r="C84" s="10"/>
      <c r="D84" s="10"/>
      <c r="E84" s="10" t="s">
        <v>238</v>
      </c>
      <c r="F84" s="10">
        <v>1</v>
      </c>
      <c r="G84" s="10">
        <v>5</v>
      </c>
      <c r="H84" s="10"/>
      <c r="I84" s="10">
        <v>2</v>
      </c>
      <c r="J84" s="10">
        <f t="shared" si="5"/>
        <v>2002</v>
      </c>
      <c r="K84" s="10">
        <v>75</v>
      </c>
      <c r="L84" s="10">
        <f t="shared" si="6"/>
        <v>150150</v>
      </c>
      <c r="M84" s="10"/>
      <c r="N84" s="10"/>
      <c r="O84" s="10"/>
      <c r="P84" s="10"/>
      <c r="Q84" s="10"/>
      <c r="R84" s="10"/>
      <c r="S84" s="10"/>
      <c r="T84" s="10">
        <f t="shared" si="7"/>
        <v>0</v>
      </c>
      <c r="U84" s="10"/>
      <c r="V84" s="10"/>
      <c r="W84" s="10">
        <f t="shared" si="8"/>
        <v>0</v>
      </c>
      <c r="X84" s="10">
        <f t="shared" si="9"/>
        <v>150150</v>
      </c>
      <c r="Y84" s="10">
        <v>0</v>
      </c>
      <c r="Z84" s="10">
        <v>0</v>
      </c>
      <c r="AA84" s="10">
        <v>150150</v>
      </c>
      <c r="AB84" s="10">
        <v>0.01</v>
      </c>
    </row>
    <row r="85" spans="1:28" s="11" customFormat="1" ht="14.25" x14ac:dyDescent="0.2">
      <c r="A85" s="10">
        <v>76</v>
      </c>
      <c r="B85" s="10" t="s">
        <v>240</v>
      </c>
      <c r="C85" s="10"/>
      <c r="D85" s="10"/>
      <c r="E85" s="10" t="s">
        <v>241</v>
      </c>
      <c r="F85" s="10">
        <v>2</v>
      </c>
      <c r="G85" s="10">
        <v>1</v>
      </c>
      <c r="H85" s="10">
        <v>2</v>
      </c>
      <c r="I85" s="10">
        <v>6</v>
      </c>
      <c r="J85" s="10">
        <f t="shared" si="5"/>
        <v>606</v>
      </c>
      <c r="K85" s="10">
        <v>75</v>
      </c>
      <c r="L85" s="10">
        <f t="shared" si="6"/>
        <v>45450</v>
      </c>
      <c r="M85" s="10">
        <v>1</v>
      </c>
      <c r="N85" s="10" t="s">
        <v>27</v>
      </c>
      <c r="O85" s="10" t="s">
        <v>242</v>
      </c>
      <c r="P85" s="10">
        <v>2</v>
      </c>
      <c r="Q85" s="10">
        <v>249</v>
      </c>
      <c r="R85" s="10"/>
      <c r="S85" s="10">
        <v>6400</v>
      </c>
      <c r="T85" s="10">
        <f t="shared" si="7"/>
        <v>1593600</v>
      </c>
      <c r="U85" s="10">
        <v>50</v>
      </c>
      <c r="V85" s="10">
        <f>T85*93%</f>
        <v>1482048</v>
      </c>
      <c r="W85" s="10">
        <f t="shared" si="8"/>
        <v>111552</v>
      </c>
      <c r="X85" s="10">
        <f t="shared" si="9"/>
        <v>157002</v>
      </c>
      <c r="Y85" s="10">
        <v>0</v>
      </c>
      <c r="Z85" s="10">
        <v>0</v>
      </c>
      <c r="AA85" s="10">
        <v>157002</v>
      </c>
      <c r="AB85" s="10">
        <v>0.02</v>
      </c>
    </row>
    <row r="86" spans="1:28" s="11" customFormat="1" ht="14.25" x14ac:dyDescent="0.2">
      <c r="A86" s="1">
        <v>77</v>
      </c>
      <c r="B86" s="10" t="s">
        <v>24</v>
      </c>
      <c r="C86" s="10"/>
      <c r="D86" s="10"/>
      <c r="E86" s="10" t="s">
        <v>241</v>
      </c>
      <c r="F86" s="10">
        <v>1</v>
      </c>
      <c r="G86" s="10">
        <v>1</v>
      </c>
      <c r="H86" s="10"/>
      <c r="I86" s="10">
        <v>6</v>
      </c>
      <c r="J86" s="10">
        <f t="shared" si="5"/>
        <v>406</v>
      </c>
      <c r="K86" s="10">
        <v>75</v>
      </c>
      <c r="L86" s="10">
        <f t="shared" si="6"/>
        <v>30450</v>
      </c>
      <c r="M86" s="10"/>
      <c r="N86" s="10"/>
      <c r="O86" s="10"/>
      <c r="P86" s="10"/>
      <c r="Q86" s="10"/>
      <c r="R86" s="10"/>
      <c r="S86" s="10"/>
      <c r="T86" s="10">
        <f t="shared" si="7"/>
        <v>0</v>
      </c>
      <c r="U86" s="10"/>
      <c r="V86" s="10"/>
      <c r="W86" s="10">
        <f t="shared" si="8"/>
        <v>0</v>
      </c>
      <c r="X86" s="10">
        <f t="shared" si="9"/>
        <v>30450</v>
      </c>
      <c r="Y86" s="10">
        <v>0</v>
      </c>
      <c r="Z86" s="10">
        <v>0</v>
      </c>
      <c r="AA86" s="10">
        <v>30450</v>
      </c>
      <c r="AB86" s="10">
        <v>0.01</v>
      </c>
    </row>
    <row r="87" spans="1:28" s="11" customFormat="1" ht="14.25" x14ac:dyDescent="0.2">
      <c r="A87" s="1">
        <v>78</v>
      </c>
      <c r="B87" s="10" t="s">
        <v>24</v>
      </c>
      <c r="C87" s="10"/>
      <c r="D87" s="10"/>
      <c r="E87" s="10" t="s">
        <v>243</v>
      </c>
      <c r="F87" s="10">
        <v>2</v>
      </c>
      <c r="G87" s="10">
        <v>1</v>
      </c>
      <c r="H87" s="10"/>
      <c r="I87" s="10">
        <v>16</v>
      </c>
      <c r="J87" s="10">
        <f t="shared" si="5"/>
        <v>416</v>
      </c>
      <c r="K87" s="10">
        <v>75</v>
      </c>
      <c r="L87" s="10">
        <f t="shared" si="6"/>
        <v>31200</v>
      </c>
      <c r="M87" s="10">
        <v>1</v>
      </c>
      <c r="N87" s="10" t="s">
        <v>27</v>
      </c>
      <c r="O87" s="10" t="s">
        <v>35</v>
      </c>
      <c r="P87" s="10">
        <v>2</v>
      </c>
      <c r="Q87" s="10">
        <v>78</v>
      </c>
      <c r="R87" s="10"/>
      <c r="S87" s="10">
        <v>6400</v>
      </c>
      <c r="T87" s="10">
        <f t="shared" si="7"/>
        <v>499200</v>
      </c>
      <c r="U87" s="10">
        <v>10</v>
      </c>
      <c r="V87" s="10">
        <f>T87*40%</f>
        <v>199680</v>
      </c>
      <c r="W87" s="10">
        <f t="shared" si="8"/>
        <v>299520</v>
      </c>
      <c r="X87" s="10">
        <f t="shared" si="9"/>
        <v>330720</v>
      </c>
      <c r="Y87" s="10">
        <v>0</v>
      </c>
      <c r="Z87" s="10">
        <v>0</v>
      </c>
      <c r="AA87" s="10">
        <v>330720</v>
      </c>
      <c r="AB87" s="10">
        <v>0.02</v>
      </c>
    </row>
    <row r="88" spans="1:28" s="11" customFormat="1" ht="14.25" x14ac:dyDescent="0.2">
      <c r="A88" s="10">
        <v>79</v>
      </c>
      <c r="B88" s="10" t="s">
        <v>14</v>
      </c>
      <c r="C88" s="10">
        <v>4303</v>
      </c>
      <c r="D88" s="10">
        <v>76</v>
      </c>
      <c r="E88" s="10" t="s">
        <v>243</v>
      </c>
      <c r="F88" s="10">
        <v>1</v>
      </c>
      <c r="G88" s="10">
        <v>3</v>
      </c>
      <c r="H88" s="10">
        <v>2</v>
      </c>
      <c r="I88" s="10">
        <v>56</v>
      </c>
      <c r="J88" s="10">
        <f t="shared" si="5"/>
        <v>1456</v>
      </c>
      <c r="K88" s="10">
        <v>130</v>
      </c>
      <c r="L88" s="10">
        <f t="shared" si="6"/>
        <v>189280</v>
      </c>
      <c r="M88" s="10"/>
      <c r="N88" s="10"/>
      <c r="O88" s="10"/>
      <c r="P88" s="10"/>
      <c r="Q88" s="10"/>
      <c r="R88" s="10"/>
      <c r="S88" s="10"/>
      <c r="T88" s="10">
        <f t="shared" si="7"/>
        <v>0</v>
      </c>
      <c r="U88" s="10"/>
      <c r="V88" s="10"/>
      <c r="W88" s="10">
        <f t="shared" si="8"/>
        <v>0</v>
      </c>
      <c r="X88" s="10">
        <f t="shared" si="9"/>
        <v>189280</v>
      </c>
      <c r="Y88" s="10">
        <v>0</v>
      </c>
      <c r="Z88" s="10">
        <v>50</v>
      </c>
      <c r="AA88" s="10">
        <v>0</v>
      </c>
      <c r="AB88" s="10">
        <v>0</v>
      </c>
    </row>
    <row r="89" spans="1:28" s="11" customFormat="1" ht="14.25" x14ac:dyDescent="0.2">
      <c r="A89" s="1">
        <v>80</v>
      </c>
      <c r="B89" s="10" t="s">
        <v>14</v>
      </c>
      <c r="C89" s="10">
        <v>4299</v>
      </c>
      <c r="D89" s="10">
        <v>72</v>
      </c>
      <c r="E89" s="10" t="s">
        <v>243</v>
      </c>
      <c r="F89" s="10">
        <v>1</v>
      </c>
      <c r="G89" s="10">
        <v>6</v>
      </c>
      <c r="H89" s="10"/>
      <c r="I89" s="10"/>
      <c r="J89" s="10">
        <f t="shared" si="5"/>
        <v>2400</v>
      </c>
      <c r="K89" s="10">
        <v>110</v>
      </c>
      <c r="L89" s="10">
        <f t="shared" si="6"/>
        <v>264000</v>
      </c>
      <c r="M89" s="10"/>
      <c r="N89" s="10"/>
      <c r="O89" s="10"/>
      <c r="P89" s="10"/>
      <c r="Q89" s="10"/>
      <c r="R89" s="10"/>
      <c r="S89" s="10"/>
      <c r="T89" s="10">
        <f t="shared" si="7"/>
        <v>0</v>
      </c>
      <c r="U89" s="10"/>
      <c r="V89" s="10"/>
      <c r="W89" s="10">
        <f t="shared" si="8"/>
        <v>0</v>
      </c>
      <c r="X89" s="10">
        <f t="shared" si="9"/>
        <v>264000</v>
      </c>
      <c r="Y89" s="10">
        <v>0</v>
      </c>
      <c r="Z89" s="10">
        <v>50</v>
      </c>
      <c r="AA89" s="10">
        <v>0</v>
      </c>
      <c r="AB89" s="10">
        <v>0</v>
      </c>
    </row>
    <row r="90" spans="1:28" s="11" customFormat="1" ht="14.25" x14ac:dyDescent="0.2">
      <c r="A90" s="1">
        <v>81</v>
      </c>
      <c r="B90" s="10" t="s">
        <v>14</v>
      </c>
      <c r="C90" s="10">
        <v>4304</v>
      </c>
      <c r="D90" s="10">
        <v>77</v>
      </c>
      <c r="E90" s="10" t="s">
        <v>243</v>
      </c>
      <c r="F90" s="10">
        <v>1</v>
      </c>
      <c r="G90" s="10">
        <v>2</v>
      </c>
      <c r="H90" s="10"/>
      <c r="I90" s="10">
        <v>86</v>
      </c>
      <c r="J90" s="10">
        <f t="shared" si="5"/>
        <v>886</v>
      </c>
      <c r="K90" s="10">
        <v>130</v>
      </c>
      <c r="L90" s="10">
        <f t="shared" si="6"/>
        <v>115180</v>
      </c>
      <c r="M90" s="10"/>
      <c r="N90" s="10"/>
      <c r="O90" s="10"/>
      <c r="P90" s="10"/>
      <c r="Q90" s="10"/>
      <c r="R90" s="10"/>
      <c r="S90" s="10"/>
      <c r="T90" s="10">
        <f t="shared" si="7"/>
        <v>0</v>
      </c>
      <c r="U90" s="10"/>
      <c r="V90" s="10"/>
      <c r="W90" s="10">
        <f t="shared" si="8"/>
        <v>0</v>
      </c>
      <c r="X90" s="10">
        <f t="shared" si="9"/>
        <v>115180</v>
      </c>
      <c r="Y90" s="10">
        <v>0</v>
      </c>
      <c r="Z90" s="10">
        <v>50</v>
      </c>
      <c r="AA90" s="10">
        <v>0</v>
      </c>
      <c r="AB90" s="10">
        <v>0</v>
      </c>
    </row>
    <row r="91" spans="1:28" s="11" customFormat="1" ht="14.25" x14ac:dyDescent="0.2">
      <c r="A91" s="10">
        <v>82</v>
      </c>
      <c r="B91" s="10" t="s">
        <v>24</v>
      </c>
      <c r="C91" s="10"/>
      <c r="D91" s="10"/>
      <c r="E91" s="10" t="s">
        <v>244</v>
      </c>
      <c r="F91" s="10">
        <v>2</v>
      </c>
      <c r="G91" s="10">
        <v>2</v>
      </c>
      <c r="H91" s="10"/>
      <c r="I91" s="10"/>
      <c r="J91" s="10">
        <f t="shared" si="5"/>
        <v>800</v>
      </c>
      <c r="K91" s="10">
        <v>75</v>
      </c>
      <c r="L91" s="10">
        <f t="shared" si="6"/>
        <v>60000</v>
      </c>
      <c r="M91" s="10">
        <v>1</v>
      </c>
      <c r="N91" s="10" t="s">
        <v>27</v>
      </c>
      <c r="O91" s="10" t="s">
        <v>16</v>
      </c>
      <c r="P91" s="10">
        <v>2</v>
      </c>
      <c r="Q91" s="10">
        <v>219</v>
      </c>
      <c r="R91" s="10"/>
      <c r="S91" s="10">
        <v>6400</v>
      </c>
      <c r="T91" s="10">
        <f t="shared" si="7"/>
        <v>1401600</v>
      </c>
      <c r="U91" s="10">
        <v>20</v>
      </c>
      <c r="V91" s="10">
        <f>T91*75%</f>
        <v>1051200</v>
      </c>
      <c r="W91" s="10">
        <f t="shared" si="8"/>
        <v>350400</v>
      </c>
      <c r="X91" s="10">
        <f t="shared" si="9"/>
        <v>410400</v>
      </c>
      <c r="Y91" s="10">
        <v>0</v>
      </c>
      <c r="Z91" s="10">
        <v>0</v>
      </c>
      <c r="AA91" s="10">
        <v>410400</v>
      </c>
      <c r="AB91" s="10">
        <v>0.02</v>
      </c>
    </row>
    <row r="92" spans="1:28" s="11" customFormat="1" ht="14.25" x14ac:dyDescent="0.2">
      <c r="A92" s="1">
        <v>83</v>
      </c>
      <c r="B92" s="10" t="s">
        <v>24</v>
      </c>
      <c r="C92" s="10"/>
      <c r="D92" s="10"/>
      <c r="E92" s="10" t="s">
        <v>244</v>
      </c>
      <c r="F92" s="10">
        <v>1</v>
      </c>
      <c r="G92" s="10">
        <v>3</v>
      </c>
      <c r="H92" s="10"/>
      <c r="I92" s="10"/>
      <c r="J92" s="10">
        <f t="shared" si="5"/>
        <v>1200</v>
      </c>
      <c r="K92" s="10">
        <v>75</v>
      </c>
      <c r="L92" s="10">
        <f t="shared" si="6"/>
        <v>90000</v>
      </c>
      <c r="M92" s="10"/>
      <c r="N92" s="10"/>
      <c r="O92" s="10"/>
      <c r="P92" s="10"/>
      <c r="Q92" s="10"/>
      <c r="R92" s="10"/>
      <c r="S92" s="10"/>
      <c r="T92" s="10">
        <f t="shared" si="7"/>
        <v>0</v>
      </c>
      <c r="U92" s="10"/>
      <c r="V92" s="10"/>
      <c r="W92" s="10">
        <f t="shared" si="8"/>
        <v>0</v>
      </c>
      <c r="X92" s="10">
        <f t="shared" si="9"/>
        <v>90000</v>
      </c>
      <c r="Y92" s="10">
        <v>0</v>
      </c>
      <c r="Z92" s="10">
        <v>0</v>
      </c>
      <c r="AA92" s="10">
        <v>90000</v>
      </c>
      <c r="AB92" s="10">
        <v>0.01</v>
      </c>
    </row>
    <row r="93" spans="1:28" s="11" customFormat="1" ht="14.25" x14ac:dyDescent="0.2">
      <c r="A93" s="1">
        <v>84</v>
      </c>
      <c r="B93" s="10" t="s">
        <v>52</v>
      </c>
      <c r="C93" s="10"/>
      <c r="D93" s="10"/>
      <c r="E93" s="10" t="s">
        <v>244</v>
      </c>
      <c r="F93" s="10">
        <v>1</v>
      </c>
      <c r="G93" s="10">
        <v>9</v>
      </c>
      <c r="H93" s="10">
        <v>3</v>
      </c>
      <c r="I93" s="10"/>
      <c r="J93" s="10">
        <f t="shared" si="5"/>
        <v>3900</v>
      </c>
      <c r="K93" s="10">
        <v>75</v>
      </c>
      <c r="L93" s="10">
        <f t="shared" si="6"/>
        <v>292500</v>
      </c>
      <c r="M93" s="10"/>
      <c r="N93" s="10"/>
      <c r="O93" s="10"/>
      <c r="P93" s="10"/>
      <c r="Q93" s="10"/>
      <c r="R93" s="10"/>
      <c r="S93" s="10"/>
      <c r="T93" s="10">
        <f t="shared" si="7"/>
        <v>0</v>
      </c>
      <c r="U93" s="10"/>
      <c r="V93" s="10"/>
      <c r="W93" s="10">
        <f t="shared" si="8"/>
        <v>0</v>
      </c>
      <c r="X93" s="10">
        <f t="shared" si="9"/>
        <v>292500</v>
      </c>
      <c r="Y93" s="10">
        <v>0</v>
      </c>
      <c r="Z93" s="10">
        <v>0</v>
      </c>
      <c r="AA93" s="10">
        <v>292500</v>
      </c>
      <c r="AB93" s="10">
        <v>0.01</v>
      </c>
    </row>
    <row r="94" spans="1:28" s="11" customFormat="1" ht="14.25" x14ac:dyDescent="0.2">
      <c r="A94" s="10">
        <v>85</v>
      </c>
      <c r="B94" s="10" t="s">
        <v>24</v>
      </c>
      <c r="C94" s="10"/>
      <c r="D94" s="10"/>
      <c r="E94" s="10" t="s">
        <v>244</v>
      </c>
      <c r="F94" s="10">
        <v>1</v>
      </c>
      <c r="G94" s="10">
        <v>9</v>
      </c>
      <c r="H94" s="10">
        <v>2</v>
      </c>
      <c r="I94" s="10">
        <v>99</v>
      </c>
      <c r="J94" s="10">
        <f t="shared" si="5"/>
        <v>3899</v>
      </c>
      <c r="K94" s="10">
        <v>75</v>
      </c>
      <c r="L94" s="10">
        <f t="shared" si="6"/>
        <v>292425</v>
      </c>
      <c r="M94" s="10"/>
      <c r="N94" s="10"/>
      <c r="O94" s="10"/>
      <c r="P94" s="10"/>
      <c r="Q94" s="10"/>
      <c r="R94" s="10"/>
      <c r="S94" s="10"/>
      <c r="T94" s="10">
        <f t="shared" si="7"/>
        <v>0</v>
      </c>
      <c r="U94" s="10"/>
      <c r="V94" s="10"/>
      <c r="W94" s="10">
        <f t="shared" si="8"/>
        <v>0</v>
      </c>
      <c r="X94" s="10">
        <f t="shared" si="9"/>
        <v>292425</v>
      </c>
      <c r="Y94" s="10">
        <v>0</v>
      </c>
      <c r="Z94" s="10">
        <v>50</v>
      </c>
      <c r="AA94" s="10">
        <v>292425</v>
      </c>
      <c r="AB94" s="10">
        <v>0.01</v>
      </c>
    </row>
    <row r="95" spans="1:28" s="11" customFormat="1" ht="14.25" x14ac:dyDescent="0.2">
      <c r="A95" s="1">
        <v>86</v>
      </c>
      <c r="B95" s="10" t="s">
        <v>14</v>
      </c>
      <c r="C95" s="10">
        <v>3721</v>
      </c>
      <c r="D95" s="10">
        <v>98</v>
      </c>
      <c r="E95" s="10" t="s">
        <v>224</v>
      </c>
      <c r="F95" s="10">
        <v>2</v>
      </c>
      <c r="G95" s="10"/>
      <c r="H95" s="10">
        <v>2</v>
      </c>
      <c r="I95" s="10">
        <v>6</v>
      </c>
      <c r="J95" s="10">
        <f t="shared" si="5"/>
        <v>206</v>
      </c>
      <c r="K95" s="10">
        <v>450</v>
      </c>
      <c r="L95" s="10">
        <f t="shared" si="6"/>
        <v>92700</v>
      </c>
      <c r="M95" s="10">
        <v>1</v>
      </c>
      <c r="N95" s="10" t="s">
        <v>27</v>
      </c>
      <c r="O95" s="10" t="s">
        <v>16</v>
      </c>
      <c r="P95" s="10">
        <v>2</v>
      </c>
      <c r="Q95" s="10">
        <v>196</v>
      </c>
      <c r="R95" s="10"/>
      <c r="S95" s="10">
        <v>6400</v>
      </c>
      <c r="T95" s="10">
        <f t="shared" si="7"/>
        <v>1254400</v>
      </c>
      <c r="U95" s="10">
        <v>30</v>
      </c>
      <c r="V95" s="10">
        <f>T95*85%</f>
        <v>1066240</v>
      </c>
      <c r="W95" s="10">
        <f t="shared" si="8"/>
        <v>188160</v>
      </c>
      <c r="X95" s="10">
        <f t="shared" si="9"/>
        <v>280860</v>
      </c>
      <c r="Y95" s="10">
        <v>0</v>
      </c>
      <c r="Z95" s="10">
        <v>50</v>
      </c>
      <c r="AA95" s="10">
        <v>0</v>
      </c>
      <c r="AB95" s="10">
        <v>0</v>
      </c>
    </row>
    <row r="96" spans="1:28" s="11" customFormat="1" ht="14.25" x14ac:dyDescent="0.2">
      <c r="A96" s="1">
        <v>87</v>
      </c>
      <c r="B96" s="10" t="s">
        <v>14</v>
      </c>
      <c r="C96" s="10">
        <v>4263</v>
      </c>
      <c r="D96" s="10">
        <v>182</v>
      </c>
      <c r="E96" s="10" t="s">
        <v>224</v>
      </c>
      <c r="F96" s="10">
        <v>1</v>
      </c>
      <c r="G96" s="10"/>
      <c r="H96" s="10">
        <v>1</v>
      </c>
      <c r="I96" s="10">
        <v>91</v>
      </c>
      <c r="J96" s="10">
        <f t="shared" si="5"/>
        <v>191</v>
      </c>
      <c r="K96" s="10">
        <v>310</v>
      </c>
      <c r="L96" s="10">
        <f t="shared" si="6"/>
        <v>59210</v>
      </c>
      <c r="M96" s="10"/>
      <c r="N96" s="10"/>
      <c r="O96" s="10"/>
      <c r="P96" s="10"/>
      <c r="Q96" s="10"/>
      <c r="R96" s="10"/>
      <c r="S96" s="10"/>
      <c r="T96" s="10">
        <f t="shared" si="7"/>
        <v>0</v>
      </c>
      <c r="U96" s="10"/>
      <c r="V96" s="10"/>
      <c r="W96" s="10">
        <f t="shared" si="8"/>
        <v>0</v>
      </c>
      <c r="X96" s="10">
        <f t="shared" si="9"/>
        <v>59210</v>
      </c>
      <c r="Y96" s="10">
        <v>0</v>
      </c>
      <c r="Z96" s="10">
        <v>50</v>
      </c>
      <c r="AA96" s="10">
        <v>0</v>
      </c>
      <c r="AB96" s="10">
        <v>0</v>
      </c>
    </row>
    <row r="97" spans="1:28" s="11" customFormat="1" ht="14.25" x14ac:dyDescent="0.2">
      <c r="A97" s="10">
        <v>88</v>
      </c>
      <c r="B97" s="10" t="s">
        <v>14</v>
      </c>
      <c r="C97" s="10">
        <v>1678</v>
      </c>
      <c r="D97" s="10">
        <v>225</v>
      </c>
      <c r="E97" s="10" t="s">
        <v>224</v>
      </c>
      <c r="F97" s="10">
        <v>1</v>
      </c>
      <c r="G97" s="10">
        <v>4</v>
      </c>
      <c r="H97" s="10"/>
      <c r="I97" s="10">
        <v>5</v>
      </c>
      <c r="J97" s="10">
        <f t="shared" si="5"/>
        <v>1605</v>
      </c>
      <c r="K97" s="10">
        <v>100</v>
      </c>
      <c r="L97" s="10">
        <f t="shared" si="6"/>
        <v>160500</v>
      </c>
      <c r="M97" s="10"/>
      <c r="N97" s="10"/>
      <c r="O97" s="10"/>
      <c r="P97" s="10"/>
      <c r="Q97" s="10"/>
      <c r="R97" s="10"/>
      <c r="S97" s="10"/>
      <c r="T97" s="10">
        <f t="shared" si="7"/>
        <v>0</v>
      </c>
      <c r="U97" s="10"/>
      <c r="V97" s="10"/>
      <c r="W97" s="10">
        <f t="shared" si="8"/>
        <v>0</v>
      </c>
      <c r="X97" s="10">
        <f t="shared" si="9"/>
        <v>160500</v>
      </c>
      <c r="Y97" s="10">
        <v>0</v>
      </c>
      <c r="Z97" s="10">
        <v>50</v>
      </c>
      <c r="AA97" s="10">
        <v>0</v>
      </c>
      <c r="AB97" s="10">
        <v>0</v>
      </c>
    </row>
    <row r="98" spans="1:28" s="11" customFormat="1" ht="14.25" x14ac:dyDescent="0.2">
      <c r="A98" s="1">
        <v>89</v>
      </c>
      <c r="B98" s="10" t="s">
        <v>14</v>
      </c>
      <c r="C98" s="10">
        <v>5010</v>
      </c>
      <c r="D98" s="10">
        <v>241</v>
      </c>
      <c r="E98" s="10" t="s">
        <v>224</v>
      </c>
      <c r="F98" s="10">
        <v>1</v>
      </c>
      <c r="G98" s="10">
        <v>7</v>
      </c>
      <c r="H98" s="10">
        <v>3</v>
      </c>
      <c r="I98" s="10">
        <v>62</v>
      </c>
      <c r="J98" s="10">
        <f t="shared" si="5"/>
        <v>3162</v>
      </c>
      <c r="K98" s="10">
        <v>130</v>
      </c>
      <c r="L98" s="10">
        <f t="shared" si="6"/>
        <v>411060</v>
      </c>
      <c r="M98" s="10"/>
      <c r="N98" s="10"/>
      <c r="O98" s="10"/>
      <c r="P98" s="10"/>
      <c r="Q98" s="10"/>
      <c r="R98" s="10"/>
      <c r="S98" s="10"/>
      <c r="T98" s="10">
        <f t="shared" si="7"/>
        <v>0</v>
      </c>
      <c r="U98" s="10"/>
      <c r="V98" s="10"/>
      <c r="W98" s="10">
        <f t="shared" si="8"/>
        <v>0</v>
      </c>
      <c r="X98" s="10">
        <f t="shared" si="9"/>
        <v>411060</v>
      </c>
      <c r="Y98" s="10">
        <v>0</v>
      </c>
      <c r="Z98" s="10">
        <v>50</v>
      </c>
      <c r="AA98" s="10">
        <v>0</v>
      </c>
      <c r="AB98" s="10">
        <v>0</v>
      </c>
    </row>
    <row r="99" spans="1:28" s="11" customFormat="1" ht="14.25" x14ac:dyDescent="0.2">
      <c r="A99" s="1">
        <v>90</v>
      </c>
      <c r="B99" s="10" t="s">
        <v>24</v>
      </c>
      <c r="C99" s="10"/>
      <c r="D99" s="10"/>
      <c r="E99" s="10" t="s">
        <v>224</v>
      </c>
      <c r="F99" s="10">
        <v>1</v>
      </c>
      <c r="G99" s="10">
        <v>2</v>
      </c>
      <c r="H99" s="10"/>
      <c r="I99" s="10"/>
      <c r="J99" s="10">
        <f t="shared" si="5"/>
        <v>800</v>
      </c>
      <c r="K99" s="10">
        <v>75</v>
      </c>
      <c r="L99" s="10">
        <f t="shared" si="6"/>
        <v>60000</v>
      </c>
      <c r="M99" s="10"/>
      <c r="N99" s="10"/>
      <c r="O99" s="10"/>
      <c r="P99" s="10"/>
      <c r="Q99" s="10"/>
      <c r="R99" s="10"/>
      <c r="S99" s="10"/>
      <c r="T99" s="10">
        <f t="shared" si="7"/>
        <v>0</v>
      </c>
      <c r="U99" s="10"/>
      <c r="V99" s="10"/>
      <c r="W99" s="10">
        <f t="shared" si="8"/>
        <v>0</v>
      </c>
      <c r="X99" s="10">
        <f t="shared" si="9"/>
        <v>60000</v>
      </c>
      <c r="Y99" s="10">
        <v>0</v>
      </c>
      <c r="Z99" s="10">
        <v>0</v>
      </c>
      <c r="AA99" s="10">
        <v>60000</v>
      </c>
      <c r="AB99" s="10">
        <v>0.01</v>
      </c>
    </row>
    <row r="100" spans="1:28" s="11" customFormat="1" ht="14.25" x14ac:dyDescent="0.2">
      <c r="A100" s="10">
        <v>91</v>
      </c>
      <c r="B100" s="10" t="s">
        <v>14</v>
      </c>
      <c r="C100" s="10">
        <v>2542</v>
      </c>
      <c r="D100" s="10">
        <v>59</v>
      </c>
      <c r="E100" s="10" t="s">
        <v>245</v>
      </c>
      <c r="F100" s="10">
        <v>2</v>
      </c>
      <c r="G100" s="10"/>
      <c r="H100" s="10">
        <v>3</v>
      </c>
      <c r="I100" s="10">
        <v>89</v>
      </c>
      <c r="J100" s="10">
        <f t="shared" si="5"/>
        <v>389</v>
      </c>
      <c r="K100" s="10">
        <v>350</v>
      </c>
      <c r="L100" s="10">
        <f t="shared" si="6"/>
        <v>136150</v>
      </c>
      <c r="M100" s="10">
        <v>1</v>
      </c>
      <c r="N100" s="10" t="s">
        <v>27</v>
      </c>
      <c r="O100" s="10" t="s">
        <v>16</v>
      </c>
      <c r="P100" s="10">
        <v>2</v>
      </c>
      <c r="Q100" s="10">
        <v>252</v>
      </c>
      <c r="R100" s="10"/>
      <c r="S100" s="10">
        <v>6400</v>
      </c>
      <c r="T100" s="10">
        <f t="shared" si="7"/>
        <v>1612800</v>
      </c>
      <c r="U100" s="10">
        <v>35</v>
      </c>
      <c r="V100" s="10">
        <f>T100*85%</f>
        <v>1370880</v>
      </c>
      <c r="W100" s="10">
        <f t="shared" si="8"/>
        <v>241920</v>
      </c>
      <c r="X100" s="10">
        <f t="shared" si="9"/>
        <v>378070</v>
      </c>
      <c r="Y100" s="10">
        <v>0</v>
      </c>
      <c r="Z100" s="10">
        <v>50</v>
      </c>
      <c r="AA100" s="10">
        <v>0</v>
      </c>
      <c r="AB100" s="10">
        <v>0</v>
      </c>
    </row>
    <row r="101" spans="1:28" s="11" customFormat="1" ht="14.25" x14ac:dyDescent="0.2">
      <c r="A101" s="1">
        <v>92</v>
      </c>
      <c r="B101" s="10" t="s">
        <v>71</v>
      </c>
      <c r="C101" s="10"/>
      <c r="D101" s="10"/>
      <c r="E101" s="10" t="s">
        <v>245</v>
      </c>
      <c r="F101" s="10">
        <v>1</v>
      </c>
      <c r="G101" s="10">
        <v>4</v>
      </c>
      <c r="H101" s="10">
        <v>2</v>
      </c>
      <c r="I101" s="10">
        <v>71</v>
      </c>
      <c r="J101" s="10">
        <f t="shared" si="5"/>
        <v>1871</v>
      </c>
      <c r="K101" s="10">
        <v>75</v>
      </c>
      <c r="L101" s="10">
        <f t="shared" si="6"/>
        <v>140325</v>
      </c>
      <c r="M101" s="10"/>
      <c r="N101" s="10"/>
      <c r="O101" s="10"/>
      <c r="P101" s="10"/>
      <c r="Q101" s="10"/>
      <c r="R101" s="10"/>
      <c r="S101" s="10"/>
      <c r="T101" s="10">
        <f t="shared" si="7"/>
        <v>0</v>
      </c>
      <c r="U101" s="10"/>
      <c r="V101" s="10"/>
      <c r="W101" s="10">
        <f t="shared" si="8"/>
        <v>0</v>
      </c>
      <c r="X101" s="10">
        <f t="shared" si="9"/>
        <v>140325</v>
      </c>
      <c r="Y101" s="10">
        <v>0</v>
      </c>
      <c r="Z101" s="10">
        <v>0</v>
      </c>
      <c r="AA101" s="10">
        <v>140325</v>
      </c>
      <c r="AB101" s="10">
        <v>0.01</v>
      </c>
    </row>
    <row r="102" spans="1:28" s="11" customFormat="1" ht="14.25" x14ac:dyDescent="0.2">
      <c r="A102" s="1">
        <v>93</v>
      </c>
      <c r="B102" s="10" t="s">
        <v>71</v>
      </c>
      <c r="C102" s="10"/>
      <c r="D102" s="10"/>
      <c r="E102" s="10" t="s">
        <v>245</v>
      </c>
      <c r="F102" s="10">
        <v>1</v>
      </c>
      <c r="G102" s="10"/>
      <c r="H102" s="10"/>
      <c r="I102" s="10">
        <v>91</v>
      </c>
      <c r="J102" s="10">
        <f t="shared" si="5"/>
        <v>91</v>
      </c>
      <c r="K102" s="10">
        <v>75</v>
      </c>
      <c r="L102" s="10">
        <f t="shared" si="6"/>
        <v>6825</v>
      </c>
      <c r="M102" s="10"/>
      <c r="N102" s="10"/>
      <c r="O102" s="10"/>
      <c r="P102" s="10"/>
      <c r="Q102" s="10"/>
      <c r="R102" s="10"/>
      <c r="S102" s="10"/>
      <c r="T102" s="10">
        <f t="shared" si="7"/>
        <v>0</v>
      </c>
      <c r="U102" s="10"/>
      <c r="V102" s="10"/>
      <c r="W102" s="10">
        <f t="shared" si="8"/>
        <v>0</v>
      </c>
      <c r="X102" s="10">
        <f t="shared" si="9"/>
        <v>6825</v>
      </c>
      <c r="Y102" s="10">
        <v>0</v>
      </c>
      <c r="Z102" s="10">
        <v>0</v>
      </c>
      <c r="AA102" s="10">
        <v>6825</v>
      </c>
      <c r="AB102" s="10">
        <v>0.01</v>
      </c>
    </row>
    <row r="103" spans="1:28" s="11" customFormat="1" ht="14.25" x14ac:dyDescent="0.2">
      <c r="A103" s="10">
        <v>94</v>
      </c>
      <c r="B103" s="10" t="s">
        <v>14</v>
      </c>
      <c r="C103" s="10">
        <v>4879</v>
      </c>
      <c r="D103" s="10">
        <v>284</v>
      </c>
      <c r="E103" s="10" t="s">
        <v>245</v>
      </c>
      <c r="F103" s="10">
        <v>1</v>
      </c>
      <c r="G103" s="10">
        <v>8</v>
      </c>
      <c r="H103" s="10">
        <v>1</v>
      </c>
      <c r="I103" s="10">
        <v>68</v>
      </c>
      <c r="J103" s="10">
        <f t="shared" si="5"/>
        <v>3368</v>
      </c>
      <c r="K103" s="10">
        <v>130</v>
      </c>
      <c r="L103" s="10">
        <f t="shared" si="6"/>
        <v>437840</v>
      </c>
      <c r="M103" s="10"/>
      <c r="N103" s="10"/>
      <c r="O103" s="10"/>
      <c r="P103" s="10"/>
      <c r="Q103" s="10"/>
      <c r="R103" s="10"/>
      <c r="S103" s="10"/>
      <c r="T103" s="10">
        <f t="shared" si="7"/>
        <v>0</v>
      </c>
      <c r="U103" s="10"/>
      <c r="V103" s="10"/>
      <c r="W103" s="10">
        <f t="shared" si="8"/>
        <v>0</v>
      </c>
      <c r="X103" s="10">
        <f t="shared" si="9"/>
        <v>437840</v>
      </c>
      <c r="Y103" s="10">
        <v>0</v>
      </c>
      <c r="Z103" s="10">
        <v>50</v>
      </c>
      <c r="AA103" s="10">
        <v>0</v>
      </c>
      <c r="AB103" s="10">
        <v>0</v>
      </c>
    </row>
    <row r="104" spans="1:28" s="11" customFormat="1" ht="14.25" x14ac:dyDescent="0.2">
      <c r="A104" s="1">
        <v>95</v>
      </c>
      <c r="B104" s="10" t="s">
        <v>14</v>
      </c>
      <c r="C104" s="10">
        <v>4880</v>
      </c>
      <c r="D104" s="10">
        <v>285</v>
      </c>
      <c r="E104" s="10" t="s">
        <v>245</v>
      </c>
      <c r="F104" s="10">
        <v>1</v>
      </c>
      <c r="G104" s="10"/>
      <c r="H104" s="10">
        <v>3</v>
      </c>
      <c r="I104" s="10">
        <v>2</v>
      </c>
      <c r="J104" s="10">
        <f t="shared" si="5"/>
        <v>302</v>
      </c>
      <c r="K104" s="10">
        <v>150</v>
      </c>
      <c r="L104" s="10">
        <f t="shared" si="6"/>
        <v>45300</v>
      </c>
      <c r="M104" s="10"/>
      <c r="N104" s="10"/>
      <c r="O104" s="10"/>
      <c r="P104" s="10"/>
      <c r="Q104" s="10"/>
      <c r="R104" s="10"/>
      <c r="S104" s="10"/>
      <c r="T104" s="10">
        <f t="shared" si="7"/>
        <v>0</v>
      </c>
      <c r="U104" s="10"/>
      <c r="V104" s="10"/>
      <c r="W104" s="10">
        <f t="shared" si="8"/>
        <v>0</v>
      </c>
      <c r="X104" s="10">
        <f t="shared" si="9"/>
        <v>45300</v>
      </c>
      <c r="Y104" s="10">
        <v>0</v>
      </c>
      <c r="Z104" s="10">
        <v>50</v>
      </c>
      <c r="AA104" s="10">
        <v>0</v>
      </c>
      <c r="AB104" s="10">
        <v>0</v>
      </c>
    </row>
    <row r="105" spans="1:28" s="11" customFormat="1" ht="14.25" x14ac:dyDescent="0.2">
      <c r="A105" s="1">
        <v>96</v>
      </c>
      <c r="B105" s="10" t="s">
        <v>14</v>
      </c>
      <c r="C105" s="10">
        <v>4730</v>
      </c>
      <c r="D105" s="10">
        <v>215</v>
      </c>
      <c r="E105" s="10" t="s">
        <v>245</v>
      </c>
      <c r="F105" s="10">
        <v>1</v>
      </c>
      <c r="G105" s="10"/>
      <c r="H105" s="10">
        <v>2</v>
      </c>
      <c r="I105" s="10">
        <v>83</v>
      </c>
      <c r="J105" s="10">
        <f t="shared" si="5"/>
        <v>283</v>
      </c>
      <c r="K105" s="10">
        <v>150</v>
      </c>
      <c r="L105" s="10">
        <f t="shared" si="6"/>
        <v>42450</v>
      </c>
      <c r="M105" s="10"/>
      <c r="N105" s="10"/>
      <c r="O105" s="10"/>
      <c r="P105" s="10"/>
      <c r="Q105" s="10"/>
      <c r="R105" s="10"/>
      <c r="S105" s="10"/>
      <c r="T105" s="10">
        <f t="shared" si="7"/>
        <v>0</v>
      </c>
      <c r="U105" s="10"/>
      <c r="V105" s="10"/>
      <c r="W105" s="10">
        <f t="shared" si="8"/>
        <v>0</v>
      </c>
      <c r="X105" s="10">
        <f t="shared" si="9"/>
        <v>42450</v>
      </c>
      <c r="Y105" s="10">
        <v>0</v>
      </c>
      <c r="Z105" s="10">
        <v>50</v>
      </c>
      <c r="AA105" s="10">
        <v>0</v>
      </c>
      <c r="AB105" s="10">
        <v>0</v>
      </c>
    </row>
    <row r="106" spans="1:28" s="11" customFormat="1" ht="14.25" x14ac:dyDescent="0.2">
      <c r="A106" s="10">
        <v>97</v>
      </c>
      <c r="B106" s="10" t="s">
        <v>24</v>
      </c>
      <c r="C106" s="10"/>
      <c r="D106" s="10"/>
      <c r="E106" s="10" t="s">
        <v>245</v>
      </c>
      <c r="F106" s="10">
        <v>1</v>
      </c>
      <c r="G106" s="10">
        <v>6</v>
      </c>
      <c r="H106" s="10"/>
      <c r="I106" s="10"/>
      <c r="J106" s="10">
        <f t="shared" si="5"/>
        <v>2400</v>
      </c>
      <c r="K106" s="10">
        <v>75</v>
      </c>
      <c r="L106" s="10">
        <f t="shared" si="6"/>
        <v>180000</v>
      </c>
      <c r="M106" s="10"/>
      <c r="N106" s="10"/>
      <c r="O106" s="10"/>
      <c r="P106" s="10"/>
      <c r="Q106" s="10"/>
      <c r="R106" s="10"/>
      <c r="S106" s="10"/>
      <c r="T106" s="10">
        <f t="shared" si="7"/>
        <v>0</v>
      </c>
      <c r="U106" s="10"/>
      <c r="V106" s="10"/>
      <c r="W106" s="10">
        <f t="shared" si="8"/>
        <v>0</v>
      </c>
      <c r="X106" s="10">
        <f t="shared" si="9"/>
        <v>180000</v>
      </c>
      <c r="Y106" s="10">
        <v>0</v>
      </c>
      <c r="Z106" s="10">
        <v>0</v>
      </c>
      <c r="AA106" s="10">
        <v>180000</v>
      </c>
      <c r="AB106" s="10">
        <v>0.01</v>
      </c>
    </row>
    <row r="107" spans="1:28" s="11" customFormat="1" ht="14.25" x14ac:dyDescent="0.2">
      <c r="A107" s="1">
        <v>98</v>
      </c>
      <c r="B107" s="10" t="s">
        <v>24</v>
      </c>
      <c r="C107" s="10"/>
      <c r="D107" s="10"/>
      <c r="E107" s="10" t="s">
        <v>245</v>
      </c>
      <c r="F107" s="10">
        <v>1</v>
      </c>
      <c r="G107" s="10">
        <v>1</v>
      </c>
      <c r="H107" s="10">
        <v>2</v>
      </c>
      <c r="I107" s="10"/>
      <c r="J107" s="10">
        <f t="shared" si="5"/>
        <v>600</v>
      </c>
      <c r="K107" s="10">
        <v>75</v>
      </c>
      <c r="L107" s="10">
        <f t="shared" si="6"/>
        <v>45000</v>
      </c>
      <c r="M107" s="10"/>
      <c r="N107" s="10"/>
      <c r="O107" s="10"/>
      <c r="P107" s="10"/>
      <c r="Q107" s="10"/>
      <c r="R107" s="10"/>
      <c r="S107" s="10"/>
      <c r="T107" s="10">
        <f t="shared" si="7"/>
        <v>0</v>
      </c>
      <c r="U107" s="10"/>
      <c r="V107" s="10"/>
      <c r="W107" s="10">
        <f t="shared" si="8"/>
        <v>0</v>
      </c>
      <c r="X107" s="10">
        <f t="shared" si="9"/>
        <v>45000</v>
      </c>
      <c r="Y107" s="10">
        <v>0</v>
      </c>
      <c r="Z107" s="10">
        <v>0</v>
      </c>
      <c r="AA107" s="10">
        <v>45000</v>
      </c>
      <c r="AB107" s="10">
        <v>0.01</v>
      </c>
    </row>
    <row r="108" spans="1:28" s="11" customFormat="1" ht="14.25" x14ac:dyDescent="0.2">
      <c r="A108" s="1">
        <v>99</v>
      </c>
      <c r="B108" s="10" t="s">
        <v>24</v>
      </c>
      <c r="C108" s="10"/>
      <c r="D108" s="10"/>
      <c r="E108" s="10" t="s">
        <v>245</v>
      </c>
      <c r="F108" s="10">
        <v>1</v>
      </c>
      <c r="G108" s="10">
        <v>1</v>
      </c>
      <c r="H108" s="10">
        <v>2</v>
      </c>
      <c r="I108" s="10"/>
      <c r="J108" s="10">
        <f t="shared" si="5"/>
        <v>600</v>
      </c>
      <c r="K108" s="10">
        <v>75</v>
      </c>
      <c r="L108" s="10">
        <f t="shared" si="6"/>
        <v>45000</v>
      </c>
      <c r="M108" s="10"/>
      <c r="N108" s="10"/>
      <c r="O108" s="10"/>
      <c r="P108" s="10"/>
      <c r="Q108" s="10"/>
      <c r="R108" s="10"/>
      <c r="S108" s="10"/>
      <c r="T108" s="10">
        <f t="shared" si="7"/>
        <v>0</v>
      </c>
      <c r="U108" s="10"/>
      <c r="V108" s="10"/>
      <c r="W108" s="10">
        <f t="shared" si="8"/>
        <v>0</v>
      </c>
      <c r="X108" s="10">
        <f t="shared" si="9"/>
        <v>45000</v>
      </c>
      <c r="Y108" s="10">
        <v>0</v>
      </c>
      <c r="Z108" s="10">
        <v>0</v>
      </c>
      <c r="AA108" s="10">
        <v>45000</v>
      </c>
      <c r="AB108" s="10">
        <v>0.01</v>
      </c>
    </row>
    <row r="109" spans="1:28" s="11" customFormat="1" ht="14.25" x14ac:dyDescent="0.2">
      <c r="A109" s="10">
        <v>100</v>
      </c>
      <c r="B109" s="10" t="s">
        <v>24</v>
      </c>
      <c r="C109" s="10"/>
      <c r="D109" s="10"/>
      <c r="E109" s="10" t="s">
        <v>245</v>
      </c>
      <c r="F109" s="10">
        <v>1</v>
      </c>
      <c r="G109" s="10">
        <v>2</v>
      </c>
      <c r="H109" s="10"/>
      <c r="I109" s="10"/>
      <c r="J109" s="10">
        <f t="shared" si="5"/>
        <v>800</v>
      </c>
      <c r="K109" s="10">
        <v>75</v>
      </c>
      <c r="L109" s="10">
        <f t="shared" si="6"/>
        <v>60000</v>
      </c>
      <c r="M109" s="10"/>
      <c r="N109" s="10"/>
      <c r="O109" s="10"/>
      <c r="P109" s="10"/>
      <c r="Q109" s="10"/>
      <c r="R109" s="10"/>
      <c r="S109" s="10"/>
      <c r="T109" s="10">
        <f t="shared" si="7"/>
        <v>0</v>
      </c>
      <c r="U109" s="10"/>
      <c r="V109" s="10"/>
      <c r="W109" s="10">
        <f t="shared" si="8"/>
        <v>0</v>
      </c>
      <c r="X109" s="10">
        <f t="shared" si="9"/>
        <v>60000</v>
      </c>
      <c r="Y109" s="10">
        <v>0</v>
      </c>
      <c r="Z109" s="10">
        <v>0</v>
      </c>
      <c r="AA109" s="10">
        <v>60000</v>
      </c>
      <c r="AB109" s="10">
        <v>0.01</v>
      </c>
    </row>
    <row r="110" spans="1:28" s="11" customFormat="1" ht="14.25" x14ac:dyDescent="0.2">
      <c r="A110" s="1">
        <v>101</v>
      </c>
      <c r="B110" s="10" t="s">
        <v>14</v>
      </c>
      <c r="C110" s="10">
        <v>4077</v>
      </c>
      <c r="D110" s="10">
        <v>122</v>
      </c>
      <c r="E110" s="10" t="s">
        <v>246</v>
      </c>
      <c r="F110" s="10">
        <v>2</v>
      </c>
      <c r="G110" s="10">
        <v>1</v>
      </c>
      <c r="H110" s="10"/>
      <c r="I110" s="10">
        <v>15</v>
      </c>
      <c r="J110" s="10">
        <f t="shared" si="5"/>
        <v>415</v>
      </c>
      <c r="K110" s="10">
        <v>350</v>
      </c>
      <c r="L110" s="10">
        <f t="shared" si="6"/>
        <v>145250</v>
      </c>
      <c r="M110" s="10">
        <v>1</v>
      </c>
      <c r="N110" s="10" t="s">
        <v>27</v>
      </c>
      <c r="O110" s="10" t="s">
        <v>16</v>
      </c>
      <c r="P110" s="10">
        <v>2</v>
      </c>
      <c r="Q110" s="10">
        <v>116</v>
      </c>
      <c r="R110" s="10"/>
      <c r="S110" s="10">
        <v>6400</v>
      </c>
      <c r="T110" s="10">
        <f t="shared" si="7"/>
        <v>742400</v>
      </c>
      <c r="U110" s="10">
        <v>20</v>
      </c>
      <c r="V110" s="10">
        <f>T110*75%</f>
        <v>556800</v>
      </c>
      <c r="W110" s="10">
        <f t="shared" si="8"/>
        <v>185600</v>
      </c>
      <c r="X110" s="10">
        <f t="shared" si="9"/>
        <v>330850</v>
      </c>
      <c r="Y110" s="10">
        <v>0</v>
      </c>
      <c r="Z110" s="10">
        <v>50</v>
      </c>
      <c r="AA110" s="10">
        <v>0</v>
      </c>
      <c r="AB110" s="10">
        <v>0</v>
      </c>
    </row>
    <row r="111" spans="1:28" s="11" customFormat="1" ht="14.25" x14ac:dyDescent="0.2">
      <c r="A111" s="1">
        <v>102</v>
      </c>
      <c r="B111" s="10" t="s">
        <v>14</v>
      </c>
      <c r="C111" s="10">
        <v>5885</v>
      </c>
      <c r="D111" s="10">
        <v>281</v>
      </c>
      <c r="E111" s="10" t="s">
        <v>246</v>
      </c>
      <c r="F111" s="10">
        <v>1</v>
      </c>
      <c r="G111" s="10"/>
      <c r="H111" s="10">
        <v>1</v>
      </c>
      <c r="I111" s="10">
        <v>14</v>
      </c>
      <c r="J111" s="10">
        <f t="shared" si="5"/>
        <v>114</v>
      </c>
      <c r="K111" s="10">
        <v>350</v>
      </c>
      <c r="L111" s="10">
        <f t="shared" si="6"/>
        <v>39900</v>
      </c>
      <c r="M111" s="10"/>
      <c r="N111" s="10"/>
      <c r="O111" s="10"/>
      <c r="P111" s="10"/>
      <c r="Q111" s="10"/>
      <c r="R111" s="10"/>
      <c r="S111" s="10"/>
      <c r="T111" s="10">
        <f t="shared" si="7"/>
        <v>0</v>
      </c>
      <c r="U111" s="10"/>
      <c r="V111" s="10"/>
      <c r="W111" s="10">
        <f t="shared" si="8"/>
        <v>0</v>
      </c>
      <c r="X111" s="10">
        <f t="shared" si="9"/>
        <v>39900</v>
      </c>
      <c r="Y111" s="10">
        <v>0</v>
      </c>
      <c r="Z111" s="10">
        <v>50</v>
      </c>
      <c r="AA111" s="10">
        <v>0</v>
      </c>
      <c r="AB111" s="10">
        <v>0</v>
      </c>
    </row>
    <row r="112" spans="1:28" s="11" customFormat="1" ht="14.25" x14ac:dyDescent="0.2">
      <c r="A112" s="10">
        <v>103</v>
      </c>
      <c r="B112" s="10" t="s">
        <v>14</v>
      </c>
      <c r="C112" s="10"/>
      <c r="D112" s="10">
        <v>75</v>
      </c>
      <c r="E112" s="10" t="s">
        <v>246</v>
      </c>
      <c r="F112" s="10">
        <v>1</v>
      </c>
      <c r="G112" s="10">
        <v>5</v>
      </c>
      <c r="H112" s="10"/>
      <c r="I112" s="10">
        <v>97</v>
      </c>
      <c r="J112" s="10">
        <f t="shared" si="5"/>
        <v>2097</v>
      </c>
      <c r="K112" s="10">
        <v>75</v>
      </c>
      <c r="L112" s="10">
        <f t="shared" si="6"/>
        <v>157275</v>
      </c>
      <c r="M112" s="10"/>
      <c r="N112" s="10"/>
      <c r="O112" s="10"/>
      <c r="P112" s="10"/>
      <c r="Q112" s="10"/>
      <c r="R112" s="10"/>
      <c r="S112" s="10"/>
      <c r="T112" s="10">
        <f t="shared" si="7"/>
        <v>0</v>
      </c>
      <c r="U112" s="10"/>
      <c r="V112" s="10"/>
      <c r="W112" s="10">
        <f t="shared" si="8"/>
        <v>0</v>
      </c>
      <c r="X112" s="10">
        <f t="shared" si="9"/>
        <v>157275</v>
      </c>
      <c r="Y112" s="10">
        <v>0</v>
      </c>
      <c r="Z112" s="10">
        <v>50</v>
      </c>
      <c r="AA112" s="10">
        <v>0</v>
      </c>
      <c r="AB112" s="10">
        <v>0</v>
      </c>
    </row>
    <row r="113" spans="1:28" s="11" customFormat="1" ht="14.25" x14ac:dyDescent="0.2">
      <c r="A113" s="1">
        <v>104</v>
      </c>
      <c r="B113" s="10" t="s">
        <v>24</v>
      </c>
      <c r="C113" s="10"/>
      <c r="D113" s="10"/>
      <c r="E113" s="10" t="s">
        <v>246</v>
      </c>
      <c r="F113" s="10">
        <v>1</v>
      </c>
      <c r="G113" s="10">
        <v>8</v>
      </c>
      <c r="H113" s="10"/>
      <c r="I113" s="10"/>
      <c r="J113" s="10">
        <f t="shared" si="5"/>
        <v>3200</v>
      </c>
      <c r="K113" s="10">
        <v>75</v>
      </c>
      <c r="L113" s="10">
        <f t="shared" si="6"/>
        <v>240000</v>
      </c>
      <c r="M113" s="10"/>
      <c r="N113" s="10"/>
      <c r="O113" s="10"/>
      <c r="P113" s="10"/>
      <c r="Q113" s="10"/>
      <c r="R113" s="10"/>
      <c r="S113" s="10"/>
      <c r="T113" s="10">
        <f t="shared" si="7"/>
        <v>0</v>
      </c>
      <c r="U113" s="10"/>
      <c r="V113" s="10"/>
      <c r="W113" s="10">
        <f t="shared" si="8"/>
        <v>0</v>
      </c>
      <c r="X113" s="10">
        <f t="shared" si="9"/>
        <v>240000</v>
      </c>
      <c r="Y113" s="10">
        <v>0</v>
      </c>
      <c r="Z113" s="10">
        <v>0</v>
      </c>
      <c r="AA113" s="10">
        <v>240000</v>
      </c>
      <c r="AB113" s="10">
        <v>0.01</v>
      </c>
    </row>
    <row r="114" spans="1:28" s="11" customFormat="1" ht="14.25" x14ac:dyDescent="0.2">
      <c r="A114" s="1">
        <v>105</v>
      </c>
      <c r="B114" s="10" t="s">
        <v>14</v>
      </c>
      <c r="C114" s="10">
        <v>4233</v>
      </c>
      <c r="D114" s="10">
        <v>155</v>
      </c>
      <c r="E114" s="10" t="s">
        <v>247</v>
      </c>
      <c r="F114" s="10">
        <v>2</v>
      </c>
      <c r="G114" s="10"/>
      <c r="H114" s="10">
        <v>2</v>
      </c>
      <c r="I114" s="10">
        <v>99</v>
      </c>
      <c r="J114" s="10">
        <f t="shared" si="5"/>
        <v>299</v>
      </c>
      <c r="K114" s="10">
        <v>350</v>
      </c>
      <c r="L114" s="10">
        <f t="shared" si="6"/>
        <v>104650</v>
      </c>
      <c r="M114" s="10">
        <v>1</v>
      </c>
      <c r="N114" s="10" t="s">
        <v>27</v>
      </c>
      <c r="O114" s="10" t="s">
        <v>16</v>
      </c>
      <c r="P114" s="10">
        <v>2</v>
      </c>
      <c r="Q114" s="10">
        <v>216</v>
      </c>
      <c r="R114" s="10"/>
      <c r="S114" s="10">
        <v>6400</v>
      </c>
      <c r="T114" s="10">
        <f t="shared" si="7"/>
        <v>1382400</v>
      </c>
      <c r="U114" s="10">
        <v>20</v>
      </c>
      <c r="V114" s="10">
        <f>T114*75%</f>
        <v>1036800</v>
      </c>
      <c r="W114" s="10">
        <f t="shared" si="8"/>
        <v>345600</v>
      </c>
      <c r="X114" s="10">
        <f t="shared" si="9"/>
        <v>450250</v>
      </c>
      <c r="Y114" s="10">
        <v>0</v>
      </c>
      <c r="Z114" s="10">
        <v>50</v>
      </c>
      <c r="AA114" s="10">
        <v>0</v>
      </c>
      <c r="AB114" s="10">
        <v>0</v>
      </c>
    </row>
    <row r="115" spans="1:28" s="11" customFormat="1" ht="14.25" x14ac:dyDescent="0.2">
      <c r="A115" s="10">
        <v>106</v>
      </c>
      <c r="B115" s="10" t="s">
        <v>14</v>
      </c>
      <c r="C115" s="10">
        <v>4234</v>
      </c>
      <c r="D115" s="10">
        <v>156</v>
      </c>
      <c r="E115" s="10" t="s">
        <v>247</v>
      </c>
      <c r="F115" s="10">
        <v>1</v>
      </c>
      <c r="G115" s="10"/>
      <c r="H115" s="10">
        <v>1</v>
      </c>
      <c r="I115" s="10">
        <v>56</v>
      </c>
      <c r="J115" s="10">
        <f t="shared" si="5"/>
        <v>156</v>
      </c>
      <c r="K115" s="10">
        <v>350</v>
      </c>
      <c r="L115" s="10">
        <f t="shared" si="6"/>
        <v>54600</v>
      </c>
      <c r="M115" s="10"/>
      <c r="N115" s="10"/>
      <c r="O115" s="10"/>
      <c r="P115" s="10"/>
      <c r="Q115" s="10"/>
      <c r="R115" s="10"/>
      <c r="S115" s="10"/>
      <c r="T115" s="10">
        <f t="shared" si="7"/>
        <v>0</v>
      </c>
      <c r="U115" s="10"/>
      <c r="V115" s="10"/>
      <c r="W115" s="10">
        <f t="shared" si="8"/>
        <v>0</v>
      </c>
      <c r="X115" s="10">
        <f t="shared" si="9"/>
        <v>54600</v>
      </c>
      <c r="Y115" s="10">
        <v>0</v>
      </c>
      <c r="Z115" s="10">
        <v>50</v>
      </c>
      <c r="AA115" s="10">
        <v>0</v>
      </c>
      <c r="AB115" s="10">
        <v>0</v>
      </c>
    </row>
    <row r="116" spans="1:28" s="11" customFormat="1" ht="14.25" x14ac:dyDescent="0.2">
      <c r="A116" s="1">
        <v>107</v>
      </c>
      <c r="B116" s="10" t="s">
        <v>14</v>
      </c>
      <c r="C116" s="10">
        <v>4450</v>
      </c>
      <c r="D116" s="10">
        <v>181</v>
      </c>
      <c r="E116" s="10" t="s">
        <v>247</v>
      </c>
      <c r="F116" s="10">
        <v>1</v>
      </c>
      <c r="G116" s="10">
        <v>12</v>
      </c>
      <c r="H116" s="10"/>
      <c r="I116" s="10">
        <v>83</v>
      </c>
      <c r="J116" s="10">
        <f t="shared" si="5"/>
        <v>4883</v>
      </c>
      <c r="K116" s="10">
        <v>100</v>
      </c>
      <c r="L116" s="10">
        <f t="shared" si="6"/>
        <v>488300</v>
      </c>
      <c r="M116" s="10"/>
      <c r="N116" s="10"/>
      <c r="O116" s="10"/>
      <c r="P116" s="10"/>
      <c r="Q116" s="10"/>
      <c r="R116" s="10"/>
      <c r="S116" s="10"/>
      <c r="T116" s="10">
        <f t="shared" si="7"/>
        <v>0</v>
      </c>
      <c r="U116" s="10"/>
      <c r="V116" s="10"/>
      <c r="W116" s="10">
        <f t="shared" si="8"/>
        <v>0</v>
      </c>
      <c r="X116" s="10">
        <f t="shared" si="9"/>
        <v>488300</v>
      </c>
      <c r="Y116" s="10">
        <v>0</v>
      </c>
      <c r="Z116" s="10">
        <v>50</v>
      </c>
      <c r="AA116" s="10">
        <v>0</v>
      </c>
      <c r="AB116" s="10">
        <v>0</v>
      </c>
    </row>
    <row r="117" spans="1:28" s="11" customFormat="1" ht="14.25" x14ac:dyDescent="0.2">
      <c r="A117" s="1">
        <v>108</v>
      </c>
      <c r="B117" s="10" t="s">
        <v>14</v>
      </c>
      <c r="C117" s="10">
        <v>2872</v>
      </c>
      <c r="D117" s="10">
        <v>18</v>
      </c>
      <c r="E117" s="10" t="s">
        <v>247</v>
      </c>
      <c r="F117" s="10">
        <v>1</v>
      </c>
      <c r="G117" s="10">
        <v>5</v>
      </c>
      <c r="H117" s="10">
        <v>1</v>
      </c>
      <c r="I117" s="10">
        <v>17</v>
      </c>
      <c r="J117" s="10">
        <f t="shared" si="5"/>
        <v>2117</v>
      </c>
      <c r="K117" s="10">
        <v>100</v>
      </c>
      <c r="L117" s="10">
        <f t="shared" si="6"/>
        <v>211700</v>
      </c>
      <c r="M117" s="10"/>
      <c r="N117" s="10"/>
      <c r="O117" s="10"/>
      <c r="P117" s="10"/>
      <c r="Q117" s="10"/>
      <c r="R117" s="10"/>
      <c r="S117" s="10"/>
      <c r="T117" s="10">
        <f t="shared" si="7"/>
        <v>0</v>
      </c>
      <c r="U117" s="10"/>
      <c r="V117" s="10"/>
      <c r="W117" s="10">
        <f t="shared" si="8"/>
        <v>0</v>
      </c>
      <c r="X117" s="10">
        <f t="shared" si="9"/>
        <v>211700</v>
      </c>
      <c r="Y117" s="10">
        <v>0</v>
      </c>
      <c r="Z117" s="10">
        <v>50</v>
      </c>
      <c r="AA117" s="10">
        <v>0</v>
      </c>
      <c r="AB117" s="10">
        <v>0</v>
      </c>
    </row>
    <row r="118" spans="1:28" s="11" customFormat="1" ht="14.25" x14ac:dyDescent="0.2">
      <c r="A118" s="10">
        <v>109</v>
      </c>
      <c r="B118" s="10" t="s">
        <v>14</v>
      </c>
      <c r="C118" s="10">
        <v>4446</v>
      </c>
      <c r="D118" s="10">
        <v>177</v>
      </c>
      <c r="E118" s="10" t="s">
        <v>247</v>
      </c>
      <c r="F118" s="10">
        <v>1</v>
      </c>
      <c r="G118" s="10">
        <v>4</v>
      </c>
      <c r="H118" s="10">
        <v>3</v>
      </c>
      <c r="I118" s="10">
        <v>69</v>
      </c>
      <c r="J118" s="10">
        <f t="shared" si="5"/>
        <v>1969</v>
      </c>
      <c r="K118" s="10">
        <v>100</v>
      </c>
      <c r="L118" s="10">
        <f t="shared" si="6"/>
        <v>196900</v>
      </c>
      <c r="M118" s="10"/>
      <c r="N118" s="10"/>
      <c r="O118" s="10"/>
      <c r="P118" s="10"/>
      <c r="Q118" s="10"/>
      <c r="R118" s="10"/>
      <c r="S118" s="10"/>
      <c r="T118" s="10">
        <f t="shared" si="7"/>
        <v>0</v>
      </c>
      <c r="U118" s="10"/>
      <c r="V118" s="10"/>
      <c r="W118" s="10">
        <f t="shared" si="8"/>
        <v>0</v>
      </c>
      <c r="X118" s="10">
        <f t="shared" si="9"/>
        <v>196900</v>
      </c>
      <c r="Y118" s="10">
        <v>0</v>
      </c>
      <c r="Z118" s="10">
        <v>50</v>
      </c>
      <c r="AA118" s="10">
        <v>0</v>
      </c>
      <c r="AB118" s="10">
        <v>0</v>
      </c>
    </row>
    <row r="119" spans="1:28" s="11" customFormat="1" ht="14.25" x14ac:dyDescent="0.2">
      <c r="A119" s="1">
        <v>110</v>
      </c>
      <c r="B119" s="10" t="s">
        <v>14</v>
      </c>
      <c r="C119" s="10">
        <v>4231</v>
      </c>
      <c r="D119" s="10">
        <v>153</v>
      </c>
      <c r="E119" s="10" t="s">
        <v>248</v>
      </c>
      <c r="F119" s="10">
        <v>2</v>
      </c>
      <c r="G119" s="10"/>
      <c r="H119" s="10">
        <v>2</v>
      </c>
      <c r="I119" s="10">
        <v>38</v>
      </c>
      <c r="J119" s="10">
        <f t="shared" si="5"/>
        <v>238</v>
      </c>
      <c r="K119" s="10">
        <v>350</v>
      </c>
      <c r="L119" s="10">
        <f t="shared" si="6"/>
        <v>83300</v>
      </c>
      <c r="M119" s="10">
        <v>1</v>
      </c>
      <c r="N119" s="10" t="s">
        <v>27</v>
      </c>
      <c r="O119" s="10" t="s">
        <v>55</v>
      </c>
      <c r="P119" s="10">
        <v>2</v>
      </c>
      <c r="Q119" s="10">
        <v>208</v>
      </c>
      <c r="R119" s="10"/>
      <c r="S119" s="10">
        <v>6400</v>
      </c>
      <c r="T119" s="10">
        <f t="shared" si="7"/>
        <v>1331200</v>
      </c>
      <c r="U119" s="10">
        <v>15</v>
      </c>
      <c r="V119" s="10">
        <f>T119*20%</f>
        <v>266240</v>
      </c>
      <c r="W119" s="10">
        <f t="shared" si="8"/>
        <v>1064960</v>
      </c>
      <c r="X119" s="10">
        <f t="shared" si="9"/>
        <v>1148260</v>
      </c>
      <c r="Y119" s="10">
        <v>0</v>
      </c>
      <c r="Z119" s="10">
        <v>50</v>
      </c>
      <c r="AA119" s="10">
        <v>0</v>
      </c>
      <c r="AB119" s="10">
        <v>0</v>
      </c>
    </row>
    <row r="120" spans="1:28" s="11" customFormat="1" ht="14.25" x14ac:dyDescent="0.2">
      <c r="A120" s="1">
        <v>111</v>
      </c>
      <c r="B120" s="10" t="s">
        <v>52</v>
      </c>
      <c r="C120" s="10"/>
      <c r="D120" s="10"/>
      <c r="E120" s="10" t="s">
        <v>248</v>
      </c>
      <c r="F120" s="10">
        <v>1</v>
      </c>
      <c r="G120" s="10">
        <v>5</v>
      </c>
      <c r="H120" s="10">
        <v>3</v>
      </c>
      <c r="I120" s="10">
        <v>46</v>
      </c>
      <c r="J120" s="10">
        <f t="shared" si="5"/>
        <v>2346</v>
      </c>
      <c r="K120" s="10">
        <v>75</v>
      </c>
      <c r="L120" s="10">
        <f t="shared" si="6"/>
        <v>175950</v>
      </c>
      <c r="M120" s="10"/>
      <c r="N120" s="10"/>
      <c r="O120" s="10"/>
      <c r="P120" s="10"/>
      <c r="Q120" s="10"/>
      <c r="R120" s="10"/>
      <c r="S120" s="10"/>
      <c r="T120" s="10">
        <f t="shared" si="7"/>
        <v>0</v>
      </c>
      <c r="U120" s="10"/>
      <c r="V120" s="10"/>
      <c r="W120" s="10">
        <f t="shared" si="8"/>
        <v>0</v>
      </c>
      <c r="X120" s="10">
        <f t="shared" si="9"/>
        <v>175950</v>
      </c>
      <c r="Y120" s="10">
        <v>0</v>
      </c>
      <c r="Z120" s="10">
        <v>0</v>
      </c>
      <c r="AA120" s="10">
        <v>175950</v>
      </c>
      <c r="AB120" s="10">
        <v>0.01</v>
      </c>
    </row>
    <row r="121" spans="1:28" s="11" customFormat="1" ht="14.25" x14ac:dyDescent="0.2">
      <c r="A121" s="10">
        <v>112</v>
      </c>
      <c r="B121" s="10" t="s">
        <v>24</v>
      </c>
      <c r="C121" s="10"/>
      <c r="D121" s="10"/>
      <c r="E121" s="10" t="s">
        <v>248</v>
      </c>
      <c r="F121" s="10">
        <v>1</v>
      </c>
      <c r="G121" s="10">
        <v>2</v>
      </c>
      <c r="H121" s="10">
        <v>2</v>
      </c>
      <c r="I121" s="10"/>
      <c r="J121" s="10">
        <f t="shared" si="5"/>
        <v>1000</v>
      </c>
      <c r="K121" s="10">
        <v>75</v>
      </c>
      <c r="L121" s="10">
        <f t="shared" si="6"/>
        <v>75000</v>
      </c>
      <c r="M121" s="10"/>
      <c r="N121" s="10"/>
      <c r="O121" s="10"/>
      <c r="P121" s="10"/>
      <c r="Q121" s="10"/>
      <c r="R121" s="10"/>
      <c r="S121" s="10"/>
      <c r="T121" s="10">
        <f t="shared" si="7"/>
        <v>0</v>
      </c>
      <c r="U121" s="10"/>
      <c r="V121" s="10"/>
      <c r="W121" s="10">
        <f t="shared" si="8"/>
        <v>0</v>
      </c>
      <c r="X121" s="10">
        <f t="shared" si="9"/>
        <v>75000</v>
      </c>
      <c r="Y121" s="10">
        <v>0</v>
      </c>
      <c r="Z121" s="10">
        <v>0</v>
      </c>
      <c r="AA121" s="10">
        <v>75000</v>
      </c>
      <c r="AB121" s="10">
        <v>0.01</v>
      </c>
    </row>
    <row r="122" spans="1:28" s="11" customFormat="1" ht="14.25" x14ac:dyDescent="0.2">
      <c r="A122" s="1">
        <v>113</v>
      </c>
      <c r="B122" s="10" t="s">
        <v>24</v>
      </c>
      <c r="C122" s="10"/>
      <c r="D122" s="10"/>
      <c r="E122" s="10" t="s">
        <v>248</v>
      </c>
      <c r="F122" s="10">
        <v>1</v>
      </c>
      <c r="G122" s="10">
        <v>2</v>
      </c>
      <c r="H122" s="10"/>
      <c r="I122" s="10"/>
      <c r="J122" s="10">
        <f t="shared" si="5"/>
        <v>800</v>
      </c>
      <c r="K122" s="10">
        <v>75</v>
      </c>
      <c r="L122" s="10">
        <f t="shared" si="6"/>
        <v>60000</v>
      </c>
      <c r="M122" s="10"/>
      <c r="N122" s="10"/>
      <c r="O122" s="10"/>
      <c r="P122" s="10"/>
      <c r="Q122" s="10"/>
      <c r="R122" s="10"/>
      <c r="S122" s="10"/>
      <c r="T122" s="10">
        <f t="shared" si="7"/>
        <v>0</v>
      </c>
      <c r="U122" s="10"/>
      <c r="V122" s="10"/>
      <c r="W122" s="10">
        <f t="shared" si="8"/>
        <v>0</v>
      </c>
      <c r="X122" s="10">
        <f t="shared" si="9"/>
        <v>60000</v>
      </c>
      <c r="Y122" s="10">
        <v>0</v>
      </c>
      <c r="Z122" s="10">
        <v>0</v>
      </c>
      <c r="AA122" s="10">
        <v>60000</v>
      </c>
      <c r="AB122" s="10">
        <v>0.01</v>
      </c>
    </row>
    <row r="123" spans="1:28" s="11" customFormat="1" ht="14.25" x14ac:dyDescent="0.2">
      <c r="A123" s="1">
        <v>114</v>
      </c>
      <c r="B123" s="10" t="s">
        <v>24</v>
      </c>
      <c r="C123" s="10"/>
      <c r="D123" s="10"/>
      <c r="E123" s="10" t="s">
        <v>248</v>
      </c>
      <c r="F123" s="10">
        <v>1</v>
      </c>
      <c r="G123" s="10">
        <v>8</v>
      </c>
      <c r="H123" s="10"/>
      <c r="I123" s="10"/>
      <c r="J123" s="10">
        <f t="shared" si="5"/>
        <v>3200</v>
      </c>
      <c r="K123" s="10">
        <v>75</v>
      </c>
      <c r="L123" s="10">
        <f t="shared" si="6"/>
        <v>240000</v>
      </c>
      <c r="M123" s="10"/>
      <c r="N123" s="10"/>
      <c r="O123" s="10"/>
      <c r="P123" s="10"/>
      <c r="Q123" s="10"/>
      <c r="R123" s="10"/>
      <c r="S123" s="10"/>
      <c r="T123" s="10">
        <f t="shared" si="7"/>
        <v>0</v>
      </c>
      <c r="U123" s="10"/>
      <c r="V123" s="10"/>
      <c r="W123" s="10">
        <f t="shared" si="8"/>
        <v>0</v>
      </c>
      <c r="X123" s="10">
        <f t="shared" si="9"/>
        <v>240000</v>
      </c>
      <c r="Y123" s="10">
        <v>0</v>
      </c>
      <c r="Z123" s="10">
        <v>0</v>
      </c>
      <c r="AA123" s="10">
        <v>240000</v>
      </c>
      <c r="AB123" s="10">
        <v>0.01</v>
      </c>
    </row>
    <row r="124" spans="1:28" s="11" customFormat="1" ht="14.25" x14ac:dyDescent="0.2">
      <c r="A124" s="10">
        <v>115</v>
      </c>
      <c r="B124" s="10" t="s">
        <v>24</v>
      </c>
      <c r="C124" s="10"/>
      <c r="D124" s="10"/>
      <c r="E124" s="10" t="s">
        <v>249</v>
      </c>
      <c r="F124" s="10">
        <v>2</v>
      </c>
      <c r="G124" s="10">
        <v>2</v>
      </c>
      <c r="H124" s="10"/>
      <c r="I124" s="10"/>
      <c r="J124" s="10">
        <f t="shared" si="5"/>
        <v>800</v>
      </c>
      <c r="K124" s="10">
        <v>75</v>
      </c>
      <c r="L124" s="10">
        <f t="shared" si="6"/>
        <v>60000</v>
      </c>
      <c r="M124" s="10">
        <v>1</v>
      </c>
      <c r="N124" s="10" t="s">
        <v>27</v>
      </c>
      <c r="O124" s="10" t="s">
        <v>16</v>
      </c>
      <c r="P124" s="10">
        <v>2</v>
      </c>
      <c r="Q124" s="10">
        <v>188</v>
      </c>
      <c r="R124" s="10"/>
      <c r="S124" s="10">
        <v>6400</v>
      </c>
      <c r="T124" s="10">
        <f t="shared" si="7"/>
        <v>1203200</v>
      </c>
      <c r="U124" s="10">
        <v>20</v>
      </c>
      <c r="V124" s="10">
        <f>T124*75%</f>
        <v>902400</v>
      </c>
      <c r="W124" s="10">
        <f t="shared" si="8"/>
        <v>300800</v>
      </c>
      <c r="X124" s="10">
        <f t="shared" si="9"/>
        <v>360800</v>
      </c>
      <c r="Y124" s="10">
        <v>0</v>
      </c>
      <c r="Z124" s="10">
        <v>0</v>
      </c>
      <c r="AA124" s="10">
        <v>360800</v>
      </c>
      <c r="AB124" s="10">
        <v>0.02</v>
      </c>
    </row>
    <row r="125" spans="1:28" s="11" customFormat="1" ht="14.25" x14ac:dyDescent="0.2">
      <c r="A125" s="1">
        <v>116</v>
      </c>
      <c r="B125" s="10" t="s">
        <v>14</v>
      </c>
      <c r="C125" s="10">
        <v>2541</v>
      </c>
      <c r="D125" s="10">
        <v>58</v>
      </c>
      <c r="E125" s="10" t="s">
        <v>249</v>
      </c>
      <c r="F125" s="10">
        <v>1</v>
      </c>
      <c r="G125" s="10">
        <v>1</v>
      </c>
      <c r="H125" s="10">
        <v>1</v>
      </c>
      <c r="I125" s="10">
        <v>27</v>
      </c>
      <c r="J125" s="10">
        <f t="shared" si="5"/>
        <v>527</v>
      </c>
      <c r="K125" s="10">
        <v>310</v>
      </c>
      <c r="L125" s="10">
        <f t="shared" si="6"/>
        <v>163370</v>
      </c>
      <c r="M125" s="10"/>
      <c r="N125" s="10"/>
      <c r="O125" s="10"/>
      <c r="P125" s="10"/>
      <c r="Q125" s="10"/>
      <c r="R125" s="10"/>
      <c r="S125" s="10"/>
      <c r="T125" s="10">
        <f t="shared" si="7"/>
        <v>0</v>
      </c>
      <c r="U125" s="10"/>
      <c r="V125" s="10"/>
      <c r="W125" s="10">
        <f t="shared" si="8"/>
        <v>0</v>
      </c>
      <c r="X125" s="10">
        <f t="shared" si="9"/>
        <v>163370</v>
      </c>
      <c r="Y125" s="10">
        <v>0</v>
      </c>
      <c r="Z125" s="10">
        <v>50</v>
      </c>
      <c r="AA125" s="10">
        <v>0</v>
      </c>
      <c r="AB125" s="10">
        <v>0</v>
      </c>
    </row>
    <row r="126" spans="1:28" s="11" customFormat="1" ht="14.25" x14ac:dyDescent="0.2">
      <c r="A126" s="1">
        <v>117</v>
      </c>
      <c r="B126" s="10" t="s">
        <v>14</v>
      </c>
      <c r="C126" s="10">
        <v>4086</v>
      </c>
      <c r="D126" s="10">
        <v>130</v>
      </c>
      <c r="E126" s="10" t="s">
        <v>249</v>
      </c>
      <c r="F126" s="10">
        <v>1</v>
      </c>
      <c r="G126" s="10">
        <v>6</v>
      </c>
      <c r="H126" s="10">
        <v>2</v>
      </c>
      <c r="I126" s="10">
        <v>70</v>
      </c>
      <c r="J126" s="10">
        <f t="shared" si="5"/>
        <v>2670</v>
      </c>
      <c r="K126" s="10">
        <v>100</v>
      </c>
      <c r="L126" s="10">
        <f t="shared" si="6"/>
        <v>267000</v>
      </c>
      <c r="M126" s="10"/>
      <c r="N126" s="10"/>
      <c r="O126" s="10"/>
      <c r="P126" s="10"/>
      <c r="Q126" s="10"/>
      <c r="R126" s="10"/>
      <c r="S126" s="10"/>
      <c r="T126" s="10">
        <f t="shared" si="7"/>
        <v>0</v>
      </c>
      <c r="U126" s="10"/>
      <c r="V126" s="10"/>
      <c r="W126" s="10">
        <f t="shared" si="8"/>
        <v>0</v>
      </c>
      <c r="X126" s="10">
        <f t="shared" si="9"/>
        <v>267000</v>
      </c>
      <c r="Y126" s="10">
        <v>0</v>
      </c>
      <c r="Z126" s="10">
        <v>50</v>
      </c>
      <c r="AA126" s="10">
        <v>0</v>
      </c>
      <c r="AB126" s="10">
        <v>0</v>
      </c>
    </row>
    <row r="127" spans="1:28" s="11" customFormat="1" ht="14.25" x14ac:dyDescent="0.2">
      <c r="A127" s="10">
        <v>118</v>
      </c>
      <c r="B127" s="10" t="s">
        <v>14</v>
      </c>
      <c r="C127" s="10">
        <v>4535</v>
      </c>
      <c r="D127" s="10">
        <v>201</v>
      </c>
      <c r="E127" s="10" t="s">
        <v>249</v>
      </c>
      <c r="F127" s="10">
        <v>1</v>
      </c>
      <c r="G127" s="10">
        <v>6</v>
      </c>
      <c r="H127" s="10"/>
      <c r="I127" s="10">
        <v>99</v>
      </c>
      <c r="J127" s="10">
        <f t="shared" si="5"/>
        <v>2499</v>
      </c>
      <c r="K127" s="10">
        <v>100</v>
      </c>
      <c r="L127" s="10">
        <f t="shared" si="6"/>
        <v>249900</v>
      </c>
      <c r="M127" s="10"/>
      <c r="N127" s="10"/>
      <c r="O127" s="10"/>
      <c r="P127" s="10"/>
      <c r="Q127" s="10"/>
      <c r="R127" s="10"/>
      <c r="S127" s="10"/>
      <c r="T127" s="10">
        <f t="shared" si="7"/>
        <v>0</v>
      </c>
      <c r="U127" s="10"/>
      <c r="V127" s="10"/>
      <c r="W127" s="10">
        <f t="shared" si="8"/>
        <v>0</v>
      </c>
      <c r="X127" s="10">
        <f t="shared" si="9"/>
        <v>249900</v>
      </c>
      <c r="Y127" s="10">
        <v>0</v>
      </c>
      <c r="Z127" s="10">
        <v>50</v>
      </c>
      <c r="AA127" s="10">
        <v>0</v>
      </c>
      <c r="AB127" s="10">
        <v>0</v>
      </c>
    </row>
    <row r="128" spans="1:28" s="11" customFormat="1" ht="14.25" x14ac:dyDescent="0.2">
      <c r="A128" s="1">
        <v>119</v>
      </c>
      <c r="B128" s="10" t="s">
        <v>14</v>
      </c>
      <c r="C128" s="10">
        <v>4504</v>
      </c>
      <c r="D128" s="10">
        <v>191</v>
      </c>
      <c r="E128" s="10" t="s">
        <v>250</v>
      </c>
      <c r="F128" s="10">
        <v>2</v>
      </c>
      <c r="G128" s="10"/>
      <c r="H128" s="10">
        <v>3</v>
      </c>
      <c r="I128" s="10">
        <v>97</v>
      </c>
      <c r="J128" s="10">
        <f t="shared" si="5"/>
        <v>397</v>
      </c>
      <c r="K128" s="10">
        <v>350</v>
      </c>
      <c r="L128" s="10">
        <f t="shared" si="6"/>
        <v>138950</v>
      </c>
      <c r="M128" s="10">
        <v>1</v>
      </c>
      <c r="N128" s="10" t="s">
        <v>27</v>
      </c>
      <c r="O128" s="10" t="s">
        <v>16</v>
      </c>
      <c r="P128" s="10">
        <v>2</v>
      </c>
      <c r="Q128" s="10">
        <v>194</v>
      </c>
      <c r="R128" s="10"/>
      <c r="S128" s="10">
        <v>6400</v>
      </c>
      <c r="T128" s="10">
        <f t="shared" si="7"/>
        <v>1241600</v>
      </c>
      <c r="U128" s="10">
        <v>15</v>
      </c>
      <c r="V128" s="10">
        <f>T128*50%</f>
        <v>620800</v>
      </c>
      <c r="W128" s="10">
        <f t="shared" si="8"/>
        <v>620800</v>
      </c>
      <c r="X128" s="10">
        <f t="shared" si="9"/>
        <v>759750</v>
      </c>
      <c r="Y128" s="10">
        <v>0</v>
      </c>
      <c r="Z128" s="10">
        <v>50</v>
      </c>
      <c r="AA128" s="10">
        <v>0</v>
      </c>
      <c r="AB128" s="10">
        <v>0</v>
      </c>
    </row>
    <row r="129" spans="1:28" s="11" customFormat="1" ht="14.25" x14ac:dyDescent="0.2">
      <c r="A129" s="1">
        <v>120</v>
      </c>
      <c r="B129" s="10" t="s">
        <v>14</v>
      </c>
      <c r="C129" s="10">
        <v>2795</v>
      </c>
      <c r="D129" s="10">
        <v>35</v>
      </c>
      <c r="E129" s="10" t="s">
        <v>250</v>
      </c>
      <c r="F129" s="10">
        <v>1</v>
      </c>
      <c r="G129" s="10">
        <v>7</v>
      </c>
      <c r="H129" s="10">
        <v>3</v>
      </c>
      <c r="I129" s="10">
        <v>49</v>
      </c>
      <c r="J129" s="10">
        <f t="shared" si="5"/>
        <v>3149</v>
      </c>
      <c r="K129" s="10">
        <v>100</v>
      </c>
      <c r="L129" s="10">
        <f t="shared" si="6"/>
        <v>314900</v>
      </c>
      <c r="M129" s="10"/>
      <c r="N129" s="10"/>
      <c r="O129" s="10"/>
      <c r="P129" s="10"/>
      <c r="Q129" s="10"/>
      <c r="R129" s="10"/>
      <c r="S129" s="10"/>
      <c r="T129" s="10">
        <f t="shared" si="7"/>
        <v>0</v>
      </c>
      <c r="U129" s="10"/>
      <c r="V129" s="10"/>
      <c r="W129" s="10">
        <f t="shared" si="8"/>
        <v>0</v>
      </c>
      <c r="X129" s="10">
        <f t="shared" si="9"/>
        <v>314900</v>
      </c>
      <c r="Y129" s="10">
        <v>0</v>
      </c>
      <c r="Z129" s="10">
        <v>50</v>
      </c>
      <c r="AA129" s="10">
        <v>0</v>
      </c>
      <c r="AB129" s="10">
        <v>0</v>
      </c>
    </row>
    <row r="130" spans="1:28" s="11" customFormat="1" ht="14.25" x14ac:dyDescent="0.2">
      <c r="A130" s="10">
        <v>121</v>
      </c>
      <c r="B130" s="10" t="s">
        <v>14</v>
      </c>
      <c r="C130" s="10">
        <v>4499</v>
      </c>
      <c r="D130" s="10">
        <v>186</v>
      </c>
      <c r="E130" s="10" t="s">
        <v>250</v>
      </c>
      <c r="F130" s="10">
        <v>1</v>
      </c>
      <c r="G130" s="10">
        <v>3</v>
      </c>
      <c r="H130" s="10">
        <v>1</v>
      </c>
      <c r="I130" s="10">
        <v>97</v>
      </c>
      <c r="J130" s="10">
        <f t="shared" si="5"/>
        <v>1397</v>
      </c>
      <c r="K130" s="10">
        <v>100</v>
      </c>
      <c r="L130" s="10">
        <f t="shared" si="6"/>
        <v>139700</v>
      </c>
      <c r="M130" s="10"/>
      <c r="N130" s="10"/>
      <c r="O130" s="10"/>
      <c r="P130" s="10"/>
      <c r="Q130" s="10"/>
      <c r="R130" s="10"/>
      <c r="S130" s="10"/>
      <c r="T130" s="10">
        <f t="shared" si="7"/>
        <v>0</v>
      </c>
      <c r="U130" s="10"/>
      <c r="V130" s="10"/>
      <c r="W130" s="10">
        <f t="shared" si="8"/>
        <v>0</v>
      </c>
      <c r="X130" s="10">
        <f t="shared" si="9"/>
        <v>139700</v>
      </c>
      <c r="Y130" s="10">
        <v>0</v>
      </c>
      <c r="Z130" s="10">
        <v>50</v>
      </c>
      <c r="AA130" s="10">
        <v>0</v>
      </c>
      <c r="AB130" s="10">
        <v>0</v>
      </c>
    </row>
    <row r="131" spans="1:28" s="11" customFormat="1" ht="14.25" x14ac:dyDescent="0.2">
      <c r="A131" s="1">
        <v>122</v>
      </c>
      <c r="B131" s="10" t="s">
        <v>24</v>
      </c>
      <c r="C131" s="10"/>
      <c r="D131" s="10"/>
      <c r="E131" s="10" t="s">
        <v>251</v>
      </c>
      <c r="F131" s="10">
        <v>2</v>
      </c>
      <c r="G131" s="10">
        <v>1</v>
      </c>
      <c r="H131" s="10"/>
      <c r="I131" s="10"/>
      <c r="J131" s="10">
        <f t="shared" si="5"/>
        <v>400</v>
      </c>
      <c r="K131" s="10">
        <v>75</v>
      </c>
      <c r="L131" s="10">
        <f t="shared" si="6"/>
        <v>30000</v>
      </c>
      <c r="M131" s="10">
        <v>1</v>
      </c>
      <c r="N131" s="10" t="s">
        <v>27</v>
      </c>
      <c r="O131" s="10" t="s">
        <v>16</v>
      </c>
      <c r="P131" s="10">
        <v>2</v>
      </c>
      <c r="Q131" s="10">
        <v>196</v>
      </c>
      <c r="R131" s="10"/>
      <c r="S131" s="10">
        <v>6400</v>
      </c>
      <c r="T131" s="10">
        <f t="shared" si="7"/>
        <v>1254400</v>
      </c>
      <c r="U131" s="10">
        <v>5</v>
      </c>
      <c r="V131" s="10">
        <f>T131*8%</f>
        <v>100352</v>
      </c>
      <c r="W131" s="10">
        <f t="shared" si="8"/>
        <v>1154048</v>
      </c>
      <c r="X131" s="10">
        <f t="shared" si="9"/>
        <v>1184048</v>
      </c>
      <c r="Y131" s="10">
        <v>0</v>
      </c>
      <c r="Z131" s="10">
        <v>0</v>
      </c>
      <c r="AA131" s="10">
        <v>1184048</v>
      </c>
      <c r="AB131" s="10">
        <v>0.02</v>
      </c>
    </row>
    <row r="132" spans="1:28" s="11" customFormat="1" ht="14.25" x14ac:dyDescent="0.2">
      <c r="A132" s="1">
        <v>123</v>
      </c>
      <c r="B132" s="10" t="s">
        <v>24</v>
      </c>
      <c r="C132" s="10"/>
      <c r="D132" s="10"/>
      <c r="E132" s="10" t="s">
        <v>251</v>
      </c>
      <c r="F132" s="10">
        <v>1</v>
      </c>
      <c r="G132" s="10">
        <v>12</v>
      </c>
      <c r="H132" s="10">
        <v>3</v>
      </c>
      <c r="I132" s="10">
        <v>10</v>
      </c>
      <c r="J132" s="10">
        <f t="shared" si="5"/>
        <v>5110</v>
      </c>
      <c r="K132" s="10">
        <v>75</v>
      </c>
      <c r="L132" s="10">
        <f t="shared" si="6"/>
        <v>383250</v>
      </c>
      <c r="M132" s="10"/>
      <c r="N132" s="10"/>
      <c r="O132" s="10"/>
      <c r="P132" s="10"/>
      <c r="Q132" s="10"/>
      <c r="R132" s="10"/>
      <c r="S132" s="10"/>
      <c r="T132" s="10">
        <f t="shared" si="7"/>
        <v>0</v>
      </c>
      <c r="U132" s="10"/>
      <c r="V132" s="10"/>
      <c r="W132" s="10">
        <f t="shared" si="8"/>
        <v>0</v>
      </c>
      <c r="X132" s="10">
        <f t="shared" si="9"/>
        <v>383250</v>
      </c>
      <c r="Y132" s="10">
        <v>0</v>
      </c>
      <c r="Z132" s="10">
        <v>0</v>
      </c>
      <c r="AA132" s="10">
        <v>383250</v>
      </c>
      <c r="AB132" s="10">
        <v>0.01</v>
      </c>
    </row>
    <row r="133" spans="1:28" s="11" customFormat="1" ht="14.25" x14ac:dyDescent="0.2">
      <c r="A133" s="10">
        <v>124</v>
      </c>
      <c r="B133" s="10" t="s">
        <v>52</v>
      </c>
      <c r="C133" s="10"/>
      <c r="D133" s="10"/>
      <c r="E133" s="10" t="s">
        <v>252</v>
      </c>
      <c r="F133" s="10">
        <v>2</v>
      </c>
      <c r="G133" s="10">
        <v>1</v>
      </c>
      <c r="H133" s="10"/>
      <c r="I133" s="10"/>
      <c r="J133" s="10">
        <f t="shared" si="5"/>
        <v>400</v>
      </c>
      <c r="K133" s="10">
        <v>75</v>
      </c>
      <c r="L133" s="10">
        <f t="shared" si="6"/>
        <v>30000</v>
      </c>
      <c r="M133" s="10">
        <v>1</v>
      </c>
      <c r="N133" s="10" t="s">
        <v>27</v>
      </c>
      <c r="O133" s="10" t="s">
        <v>16</v>
      </c>
      <c r="P133" s="10">
        <v>2</v>
      </c>
      <c r="Q133" s="10">
        <v>156</v>
      </c>
      <c r="R133" s="10"/>
      <c r="S133" s="10">
        <v>6400</v>
      </c>
      <c r="T133" s="10">
        <f t="shared" si="7"/>
        <v>998400</v>
      </c>
      <c r="U133" s="10">
        <v>30</v>
      </c>
      <c r="V133" s="10">
        <f>T133*85%</f>
        <v>848640</v>
      </c>
      <c r="W133" s="10">
        <f t="shared" si="8"/>
        <v>149760</v>
      </c>
      <c r="X133" s="10">
        <f t="shared" si="9"/>
        <v>179760</v>
      </c>
      <c r="Y133" s="10">
        <v>0</v>
      </c>
      <c r="Z133" s="10">
        <v>0</v>
      </c>
      <c r="AA133" s="10">
        <v>179760</v>
      </c>
      <c r="AB133" s="10">
        <v>0.02</v>
      </c>
    </row>
    <row r="134" spans="1:28" s="11" customFormat="1" ht="14.25" x14ac:dyDescent="0.2">
      <c r="A134" s="1">
        <v>125</v>
      </c>
      <c r="B134" s="10" t="s">
        <v>52</v>
      </c>
      <c r="C134" s="10"/>
      <c r="D134" s="10"/>
      <c r="E134" s="10" t="s">
        <v>252</v>
      </c>
      <c r="F134" s="10">
        <v>1</v>
      </c>
      <c r="G134" s="10">
        <v>5</v>
      </c>
      <c r="H134" s="10">
        <v>3</v>
      </c>
      <c r="I134" s="10">
        <v>46</v>
      </c>
      <c r="J134" s="10">
        <f t="shared" si="5"/>
        <v>2346</v>
      </c>
      <c r="K134" s="10">
        <v>75</v>
      </c>
      <c r="L134" s="10">
        <f t="shared" si="6"/>
        <v>175950</v>
      </c>
      <c r="M134" s="10"/>
      <c r="N134" s="10"/>
      <c r="O134" s="10"/>
      <c r="P134" s="10"/>
      <c r="Q134" s="10"/>
      <c r="R134" s="10"/>
      <c r="S134" s="10"/>
      <c r="T134" s="10">
        <f t="shared" si="7"/>
        <v>0</v>
      </c>
      <c r="U134" s="10"/>
      <c r="V134" s="10"/>
      <c r="W134" s="10">
        <f t="shared" si="8"/>
        <v>0</v>
      </c>
      <c r="X134" s="10">
        <f t="shared" si="9"/>
        <v>175950</v>
      </c>
      <c r="Y134" s="10">
        <v>0</v>
      </c>
      <c r="Z134" s="10">
        <v>0</v>
      </c>
      <c r="AA134" s="10">
        <v>175950</v>
      </c>
      <c r="AB134" s="10">
        <v>0.01</v>
      </c>
    </row>
    <row r="135" spans="1:28" s="11" customFormat="1" ht="14.25" x14ac:dyDescent="0.2">
      <c r="A135" s="1">
        <v>126</v>
      </c>
      <c r="B135" s="10" t="s">
        <v>14</v>
      </c>
      <c r="C135" s="10">
        <v>3082</v>
      </c>
      <c r="D135" s="10">
        <v>73</v>
      </c>
      <c r="E135" s="10" t="s">
        <v>252</v>
      </c>
      <c r="F135" s="10">
        <v>1</v>
      </c>
      <c r="G135" s="10">
        <v>25</v>
      </c>
      <c r="H135" s="10">
        <v>3</v>
      </c>
      <c r="I135" s="10">
        <v>60</v>
      </c>
      <c r="J135" s="10">
        <f t="shared" si="5"/>
        <v>10360</v>
      </c>
      <c r="K135" s="10">
        <v>100</v>
      </c>
      <c r="L135" s="10">
        <f t="shared" si="6"/>
        <v>1036000</v>
      </c>
      <c r="M135" s="10"/>
      <c r="N135" s="10"/>
      <c r="O135" s="10"/>
      <c r="P135" s="10"/>
      <c r="Q135" s="10"/>
      <c r="R135" s="10"/>
      <c r="S135" s="10"/>
      <c r="T135" s="10">
        <f t="shared" si="7"/>
        <v>0</v>
      </c>
      <c r="U135" s="10"/>
      <c r="V135" s="10"/>
      <c r="W135" s="10">
        <f t="shared" si="8"/>
        <v>0</v>
      </c>
      <c r="X135" s="10">
        <f t="shared" si="9"/>
        <v>1036000</v>
      </c>
      <c r="Y135" s="10">
        <v>0</v>
      </c>
      <c r="Z135" s="10">
        <v>50</v>
      </c>
      <c r="AA135" s="10">
        <v>0</v>
      </c>
      <c r="AB135" s="10">
        <v>0</v>
      </c>
    </row>
    <row r="136" spans="1:28" s="11" customFormat="1" ht="14.25" x14ac:dyDescent="0.2">
      <c r="A136" s="10">
        <v>127</v>
      </c>
      <c r="B136" s="10" t="s">
        <v>14</v>
      </c>
      <c r="C136" s="10"/>
      <c r="D136" s="10">
        <v>81</v>
      </c>
      <c r="E136" s="10" t="s">
        <v>252</v>
      </c>
      <c r="F136" s="10">
        <v>1</v>
      </c>
      <c r="G136" s="10">
        <v>8</v>
      </c>
      <c r="H136" s="10"/>
      <c r="I136" s="10">
        <v>83</v>
      </c>
      <c r="J136" s="10">
        <f t="shared" si="5"/>
        <v>3283</v>
      </c>
      <c r="K136" s="10">
        <v>75</v>
      </c>
      <c r="L136" s="10">
        <f t="shared" si="6"/>
        <v>246225</v>
      </c>
      <c r="M136" s="10"/>
      <c r="N136" s="10"/>
      <c r="O136" s="10"/>
      <c r="P136" s="10"/>
      <c r="Q136" s="10"/>
      <c r="R136" s="10"/>
      <c r="S136" s="10"/>
      <c r="T136" s="10">
        <f t="shared" si="7"/>
        <v>0</v>
      </c>
      <c r="U136" s="10"/>
      <c r="V136" s="10"/>
      <c r="W136" s="10">
        <f t="shared" si="8"/>
        <v>0</v>
      </c>
      <c r="X136" s="10">
        <f t="shared" si="9"/>
        <v>246225</v>
      </c>
      <c r="Y136" s="10">
        <v>0</v>
      </c>
      <c r="Z136" s="10">
        <v>50</v>
      </c>
      <c r="AA136" s="10">
        <v>0</v>
      </c>
      <c r="AB136" s="10">
        <v>0</v>
      </c>
    </row>
    <row r="137" spans="1:28" s="11" customFormat="1" ht="14.25" x14ac:dyDescent="0.2">
      <c r="A137" s="1">
        <v>128</v>
      </c>
      <c r="B137" s="10" t="s">
        <v>52</v>
      </c>
      <c r="C137" s="10"/>
      <c r="D137" s="10"/>
      <c r="E137" s="10" t="s">
        <v>253</v>
      </c>
      <c r="F137" s="10">
        <v>2</v>
      </c>
      <c r="G137" s="10">
        <v>1</v>
      </c>
      <c r="H137" s="10"/>
      <c r="I137" s="10"/>
      <c r="J137" s="10">
        <f t="shared" si="5"/>
        <v>400</v>
      </c>
      <c r="K137" s="10">
        <v>75</v>
      </c>
      <c r="L137" s="10">
        <f t="shared" si="6"/>
        <v>30000</v>
      </c>
      <c r="M137" s="10">
        <v>1</v>
      </c>
      <c r="N137" s="10" t="s">
        <v>27</v>
      </c>
      <c r="O137" s="10" t="s">
        <v>16</v>
      </c>
      <c r="P137" s="10">
        <v>2</v>
      </c>
      <c r="Q137" s="10">
        <v>206</v>
      </c>
      <c r="R137" s="10"/>
      <c r="S137" s="10">
        <v>6400</v>
      </c>
      <c r="T137" s="10">
        <f t="shared" si="7"/>
        <v>1318400</v>
      </c>
      <c r="U137" s="10">
        <v>10</v>
      </c>
      <c r="V137" s="10">
        <f>T137*30%</f>
        <v>395520</v>
      </c>
      <c r="W137" s="10">
        <f t="shared" si="8"/>
        <v>922880</v>
      </c>
      <c r="X137" s="10">
        <f t="shared" si="9"/>
        <v>952880</v>
      </c>
      <c r="Y137" s="10">
        <v>0</v>
      </c>
      <c r="Z137" s="10">
        <v>0</v>
      </c>
      <c r="AA137" s="10">
        <v>952880</v>
      </c>
      <c r="AB137" s="10">
        <v>0.02</v>
      </c>
    </row>
    <row r="138" spans="1:28" s="11" customFormat="1" ht="14.25" x14ac:dyDescent="0.2">
      <c r="A138" s="1">
        <v>129</v>
      </c>
      <c r="B138" s="10" t="s">
        <v>52</v>
      </c>
      <c r="C138" s="10"/>
      <c r="D138" s="10"/>
      <c r="E138" s="10" t="s">
        <v>253</v>
      </c>
      <c r="F138" s="10">
        <v>1</v>
      </c>
      <c r="G138" s="10"/>
      <c r="H138" s="10">
        <v>2</v>
      </c>
      <c r="I138" s="10"/>
      <c r="J138" s="10">
        <f t="shared" si="5"/>
        <v>200</v>
      </c>
      <c r="K138" s="10">
        <v>75</v>
      </c>
      <c r="L138" s="10">
        <f t="shared" si="6"/>
        <v>15000</v>
      </c>
      <c r="M138" s="10"/>
      <c r="N138" s="10"/>
      <c r="O138" s="10"/>
      <c r="P138" s="10"/>
      <c r="Q138" s="10"/>
      <c r="R138" s="10"/>
      <c r="S138" s="10"/>
      <c r="T138" s="10">
        <f t="shared" si="7"/>
        <v>0</v>
      </c>
      <c r="U138" s="10"/>
      <c r="V138" s="10"/>
      <c r="W138" s="10">
        <f t="shared" si="8"/>
        <v>0</v>
      </c>
      <c r="X138" s="10">
        <f t="shared" si="9"/>
        <v>15000</v>
      </c>
      <c r="Y138" s="10">
        <v>0</v>
      </c>
      <c r="Z138" s="10">
        <v>0</v>
      </c>
      <c r="AA138" s="10">
        <v>15000</v>
      </c>
      <c r="AB138" s="10">
        <v>0.01</v>
      </c>
    </row>
    <row r="139" spans="1:28" s="11" customFormat="1" ht="14.25" x14ac:dyDescent="0.2">
      <c r="A139" s="10">
        <v>130</v>
      </c>
      <c r="B139" s="10" t="s">
        <v>14</v>
      </c>
      <c r="C139" s="10">
        <v>4822</v>
      </c>
      <c r="D139" s="10">
        <v>222</v>
      </c>
      <c r="E139" s="10" t="s">
        <v>253</v>
      </c>
      <c r="F139" s="10">
        <v>1</v>
      </c>
      <c r="G139" s="10">
        <v>9</v>
      </c>
      <c r="H139" s="10">
        <v>3</v>
      </c>
      <c r="I139" s="10">
        <v>1</v>
      </c>
      <c r="J139" s="10">
        <f t="shared" si="5"/>
        <v>3901</v>
      </c>
      <c r="K139" s="10">
        <v>75</v>
      </c>
      <c r="L139" s="10">
        <f t="shared" si="6"/>
        <v>292575</v>
      </c>
      <c r="M139" s="10"/>
      <c r="N139" s="10"/>
      <c r="O139" s="10"/>
      <c r="P139" s="10"/>
      <c r="Q139" s="10"/>
      <c r="R139" s="10"/>
      <c r="S139" s="10"/>
      <c r="T139" s="10">
        <f t="shared" si="7"/>
        <v>0</v>
      </c>
      <c r="U139" s="10"/>
      <c r="V139" s="10"/>
      <c r="W139" s="10">
        <f t="shared" si="8"/>
        <v>0</v>
      </c>
      <c r="X139" s="10">
        <f t="shared" si="9"/>
        <v>292575</v>
      </c>
      <c r="Y139" s="10">
        <v>0</v>
      </c>
      <c r="Z139" s="10">
        <v>50</v>
      </c>
      <c r="AA139" s="10">
        <v>0</v>
      </c>
      <c r="AB139" s="10">
        <v>0</v>
      </c>
    </row>
    <row r="140" spans="1:28" s="11" customFormat="1" ht="14.25" x14ac:dyDescent="0.2">
      <c r="A140" s="1">
        <v>131</v>
      </c>
      <c r="B140" s="10" t="s">
        <v>14</v>
      </c>
      <c r="C140" s="10">
        <v>4248</v>
      </c>
      <c r="D140" s="10">
        <v>160</v>
      </c>
      <c r="E140" s="10" t="s">
        <v>253</v>
      </c>
      <c r="F140" s="10">
        <v>1</v>
      </c>
      <c r="G140" s="10">
        <v>3</v>
      </c>
      <c r="H140" s="10">
        <v>1</v>
      </c>
      <c r="I140" s="10">
        <v>21</v>
      </c>
      <c r="J140" s="10">
        <f t="shared" si="5"/>
        <v>1321</v>
      </c>
      <c r="K140" s="10">
        <v>75</v>
      </c>
      <c r="L140" s="10">
        <f t="shared" si="6"/>
        <v>99075</v>
      </c>
      <c r="M140" s="10"/>
      <c r="N140" s="10"/>
      <c r="O140" s="10"/>
      <c r="P140" s="10"/>
      <c r="Q140" s="10"/>
      <c r="R140" s="10"/>
      <c r="S140" s="10"/>
      <c r="T140" s="10">
        <f t="shared" si="7"/>
        <v>0</v>
      </c>
      <c r="U140" s="10"/>
      <c r="V140" s="10"/>
      <c r="W140" s="10">
        <f t="shared" si="8"/>
        <v>0</v>
      </c>
      <c r="X140" s="10">
        <f t="shared" si="9"/>
        <v>99075</v>
      </c>
      <c r="Y140" s="10">
        <v>0</v>
      </c>
      <c r="Z140" s="10">
        <v>50</v>
      </c>
      <c r="AA140" s="10">
        <v>0</v>
      </c>
      <c r="AB140" s="10">
        <v>0</v>
      </c>
    </row>
    <row r="141" spans="1:28" s="11" customFormat="1" ht="14.25" x14ac:dyDescent="0.2">
      <c r="A141" s="1">
        <v>132</v>
      </c>
      <c r="B141" s="10" t="s">
        <v>24</v>
      </c>
      <c r="C141" s="10"/>
      <c r="D141" s="10"/>
      <c r="E141" s="10" t="s">
        <v>254</v>
      </c>
      <c r="F141" s="10">
        <v>2</v>
      </c>
      <c r="G141" s="10">
        <v>2</v>
      </c>
      <c r="H141" s="10">
        <v>1</v>
      </c>
      <c r="I141" s="10">
        <v>65</v>
      </c>
      <c r="J141" s="10">
        <f t="shared" si="5"/>
        <v>965</v>
      </c>
      <c r="K141" s="10">
        <v>75</v>
      </c>
      <c r="L141" s="10">
        <f t="shared" si="6"/>
        <v>72375</v>
      </c>
      <c r="M141" s="10">
        <v>1</v>
      </c>
      <c r="N141" s="10" t="s">
        <v>27</v>
      </c>
      <c r="O141" s="10" t="s">
        <v>16</v>
      </c>
      <c r="P141" s="10">
        <v>2</v>
      </c>
      <c r="Q141" s="10">
        <v>264</v>
      </c>
      <c r="R141" s="10"/>
      <c r="S141" s="10">
        <v>6400</v>
      </c>
      <c r="T141" s="10">
        <f t="shared" si="7"/>
        <v>1689600</v>
      </c>
      <c r="U141" s="10">
        <v>30</v>
      </c>
      <c r="V141" s="10">
        <f>T141*85%</f>
        <v>1436160</v>
      </c>
      <c r="W141" s="10">
        <f t="shared" si="8"/>
        <v>253440</v>
      </c>
      <c r="X141" s="10">
        <f t="shared" si="9"/>
        <v>325815</v>
      </c>
      <c r="Y141" s="10">
        <v>0</v>
      </c>
      <c r="Z141" s="10">
        <v>0</v>
      </c>
      <c r="AA141" s="10">
        <v>325815</v>
      </c>
      <c r="AB141" s="10">
        <v>0.02</v>
      </c>
    </row>
    <row r="142" spans="1:28" s="11" customFormat="1" ht="14.25" x14ac:dyDescent="0.2">
      <c r="A142" s="10">
        <v>133</v>
      </c>
      <c r="B142" s="10" t="s">
        <v>14</v>
      </c>
      <c r="C142" s="10">
        <v>3751</v>
      </c>
      <c r="D142" s="10">
        <v>99</v>
      </c>
      <c r="E142" s="10" t="s">
        <v>255</v>
      </c>
      <c r="F142" s="10">
        <v>2</v>
      </c>
      <c r="G142" s="10">
        <v>1</v>
      </c>
      <c r="H142" s="10">
        <v>3</v>
      </c>
      <c r="I142" s="10">
        <v>23</v>
      </c>
      <c r="J142" s="10">
        <f t="shared" si="5"/>
        <v>723</v>
      </c>
      <c r="K142" s="10">
        <v>430</v>
      </c>
      <c r="L142" s="10">
        <f t="shared" si="6"/>
        <v>310890</v>
      </c>
      <c r="M142" s="10">
        <v>1</v>
      </c>
      <c r="N142" s="10" t="s">
        <v>27</v>
      </c>
      <c r="O142" s="10" t="s">
        <v>16</v>
      </c>
      <c r="P142" s="10">
        <v>2</v>
      </c>
      <c r="Q142" s="10">
        <v>156</v>
      </c>
      <c r="R142" s="10"/>
      <c r="S142" s="10">
        <v>6400</v>
      </c>
      <c r="T142" s="10">
        <f t="shared" si="7"/>
        <v>998400</v>
      </c>
      <c r="U142" s="10">
        <v>30</v>
      </c>
      <c r="V142" s="10">
        <f>T142*85%</f>
        <v>848640</v>
      </c>
      <c r="W142" s="10">
        <f t="shared" si="8"/>
        <v>149760</v>
      </c>
      <c r="X142" s="10">
        <f t="shared" si="9"/>
        <v>460650</v>
      </c>
      <c r="Y142" s="10">
        <v>0</v>
      </c>
      <c r="Z142" s="10">
        <v>50</v>
      </c>
      <c r="AA142" s="10">
        <v>0</v>
      </c>
      <c r="AB142" s="10">
        <v>0</v>
      </c>
    </row>
    <row r="143" spans="1:28" s="11" customFormat="1" ht="14.25" x14ac:dyDescent="0.2">
      <c r="A143" s="1">
        <v>134</v>
      </c>
      <c r="B143" s="10" t="s">
        <v>52</v>
      </c>
      <c r="C143" s="10"/>
      <c r="D143" s="10"/>
      <c r="E143" s="10" t="s">
        <v>256</v>
      </c>
      <c r="F143" s="10">
        <v>1</v>
      </c>
      <c r="G143" s="10"/>
      <c r="H143" s="10"/>
      <c r="I143" s="10">
        <v>32</v>
      </c>
      <c r="J143" s="10">
        <f t="shared" si="5"/>
        <v>32</v>
      </c>
      <c r="K143" s="10">
        <v>75</v>
      </c>
      <c r="L143" s="10">
        <f t="shared" si="6"/>
        <v>2400</v>
      </c>
      <c r="M143" s="10"/>
      <c r="N143" s="10"/>
      <c r="O143" s="10"/>
      <c r="P143" s="10"/>
      <c r="Q143" s="10"/>
      <c r="R143" s="10"/>
      <c r="S143" s="10"/>
      <c r="T143" s="10">
        <f t="shared" si="7"/>
        <v>0</v>
      </c>
      <c r="U143" s="10"/>
      <c r="V143" s="10"/>
      <c r="W143" s="10">
        <f t="shared" si="8"/>
        <v>0</v>
      </c>
      <c r="X143" s="10">
        <f t="shared" si="9"/>
        <v>2400</v>
      </c>
      <c r="Y143" s="10">
        <v>0</v>
      </c>
      <c r="Z143" s="10">
        <v>0</v>
      </c>
      <c r="AA143" s="10">
        <v>2400</v>
      </c>
      <c r="AB143" s="10">
        <v>0.01</v>
      </c>
    </row>
    <row r="144" spans="1:28" s="11" customFormat="1" ht="14.25" x14ac:dyDescent="0.2">
      <c r="A144" s="1">
        <v>135</v>
      </c>
      <c r="B144" s="10" t="s">
        <v>71</v>
      </c>
      <c r="C144" s="10"/>
      <c r="D144" s="10"/>
      <c r="E144" s="10" t="s">
        <v>256</v>
      </c>
      <c r="F144" s="10">
        <v>1</v>
      </c>
      <c r="G144" s="10">
        <v>6</v>
      </c>
      <c r="H144" s="10"/>
      <c r="I144" s="10">
        <v>14</v>
      </c>
      <c r="J144" s="10">
        <f t="shared" si="5"/>
        <v>2414</v>
      </c>
      <c r="K144" s="10">
        <v>75</v>
      </c>
      <c r="L144" s="10">
        <f t="shared" si="6"/>
        <v>181050</v>
      </c>
      <c r="M144" s="10"/>
      <c r="N144" s="10"/>
      <c r="O144" s="10"/>
      <c r="P144" s="10"/>
      <c r="Q144" s="10"/>
      <c r="R144" s="10"/>
      <c r="S144" s="10"/>
      <c r="T144" s="10">
        <f t="shared" si="7"/>
        <v>0</v>
      </c>
      <c r="U144" s="10"/>
      <c r="V144" s="10"/>
      <c r="W144" s="10">
        <f t="shared" si="8"/>
        <v>0</v>
      </c>
      <c r="X144" s="10">
        <f t="shared" si="9"/>
        <v>181050</v>
      </c>
      <c r="Y144" s="10">
        <v>0</v>
      </c>
      <c r="Z144" s="10">
        <v>0</v>
      </c>
      <c r="AA144" s="10">
        <v>181050</v>
      </c>
      <c r="AB144" s="10">
        <v>0.01</v>
      </c>
    </row>
    <row r="145" spans="1:28" s="11" customFormat="1" ht="14.25" x14ac:dyDescent="0.2">
      <c r="A145" s="10">
        <v>136</v>
      </c>
      <c r="B145" s="10" t="s">
        <v>14</v>
      </c>
      <c r="C145" s="10">
        <v>4878</v>
      </c>
      <c r="D145" s="10">
        <v>283</v>
      </c>
      <c r="E145" s="10" t="s">
        <v>256</v>
      </c>
      <c r="F145" s="10">
        <v>1</v>
      </c>
      <c r="G145" s="10">
        <v>15</v>
      </c>
      <c r="H145" s="10">
        <v>2</v>
      </c>
      <c r="I145" s="10">
        <v>51</v>
      </c>
      <c r="J145" s="10">
        <f t="shared" si="5"/>
        <v>6251</v>
      </c>
      <c r="K145" s="10">
        <v>100</v>
      </c>
      <c r="L145" s="10">
        <f t="shared" si="6"/>
        <v>625100</v>
      </c>
      <c r="M145" s="10"/>
      <c r="N145" s="10"/>
      <c r="O145" s="10"/>
      <c r="P145" s="10"/>
      <c r="Q145" s="10"/>
      <c r="R145" s="10"/>
      <c r="S145" s="10"/>
      <c r="T145" s="10">
        <f t="shared" si="7"/>
        <v>0</v>
      </c>
      <c r="U145" s="10"/>
      <c r="V145" s="10"/>
      <c r="W145" s="10">
        <f t="shared" si="8"/>
        <v>0</v>
      </c>
      <c r="X145" s="10">
        <f t="shared" si="9"/>
        <v>625100</v>
      </c>
      <c r="Y145" s="10">
        <v>0</v>
      </c>
      <c r="Z145" s="10">
        <v>50</v>
      </c>
      <c r="AA145" s="10">
        <v>0</v>
      </c>
      <c r="AB145" s="10">
        <v>0</v>
      </c>
    </row>
    <row r="146" spans="1:28" s="11" customFormat="1" ht="14.25" x14ac:dyDescent="0.2">
      <c r="A146" s="1">
        <v>137</v>
      </c>
      <c r="B146" s="10" t="s">
        <v>14</v>
      </c>
      <c r="C146" s="10">
        <v>4727</v>
      </c>
      <c r="D146" s="10">
        <v>212</v>
      </c>
      <c r="E146" s="10" t="s">
        <v>256</v>
      </c>
      <c r="F146" s="10">
        <v>1</v>
      </c>
      <c r="G146" s="10">
        <v>1</v>
      </c>
      <c r="H146" s="10">
        <v>3</v>
      </c>
      <c r="I146" s="10">
        <v>99</v>
      </c>
      <c r="J146" s="10">
        <f t="shared" ref="J146:J193" si="10">G146*400+H146*100+I146</f>
        <v>799</v>
      </c>
      <c r="K146" s="10">
        <v>110</v>
      </c>
      <c r="L146" s="10">
        <f t="shared" si="6"/>
        <v>87890</v>
      </c>
      <c r="M146" s="10"/>
      <c r="N146" s="10"/>
      <c r="O146" s="10"/>
      <c r="P146" s="10"/>
      <c r="Q146" s="10"/>
      <c r="R146" s="10"/>
      <c r="S146" s="10"/>
      <c r="T146" s="10">
        <f t="shared" si="7"/>
        <v>0</v>
      </c>
      <c r="U146" s="10"/>
      <c r="V146" s="10"/>
      <c r="W146" s="10">
        <f t="shared" si="8"/>
        <v>0</v>
      </c>
      <c r="X146" s="10">
        <f t="shared" si="9"/>
        <v>87890</v>
      </c>
      <c r="Y146" s="10">
        <v>0</v>
      </c>
      <c r="Z146" s="10">
        <v>50</v>
      </c>
      <c r="AA146" s="10">
        <v>0</v>
      </c>
      <c r="AB146" s="10">
        <v>0</v>
      </c>
    </row>
    <row r="147" spans="1:28" s="11" customFormat="1" ht="14.25" x14ac:dyDescent="0.2">
      <c r="A147" s="1">
        <v>138</v>
      </c>
      <c r="B147" s="10" t="s">
        <v>24</v>
      </c>
      <c r="C147" s="10"/>
      <c r="D147" s="10"/>
      <c r="E147" s="10" t="s">
        <v>256</v>
      </c>
      <c r="F147" s="10">
        <v>1</v>
      </c>
      <c r="G147" s="10">
        <v>1</v>
      </c>
      <c r="H147" s="10"/>
      <c r="I147" s="10">
        <v>26</v>
      </c>
      <c r="J147" s="10">
        <f t="shared" si="10"/>
        <v>426</v>
      </c>
      <c r="K147" s="10">
        <v>75</v>
      </c>
      <c r="L147" s="10">
        <f t="shared" ref="L147:L350" si="11">J147*K147</f>
        <v>31950</v>
      </c>
      <c r="M147" s="10"/>
      <c r="N147" s="10"/>
      <c r="O147" s="10"/>
      <c r="P147" s="10"/>
      <c r="Q147" s="10"/>
      <c r="R147" s="10"/>
      <c r="S147" s="10"/>
      <c r="T147" s="10">
        <f t="shared" si="7"/>
        <v>0</v>
      </c>
      <c r="U147" s="10"/>
      <c r="V147" s="10"/>
      <c r="W147" s="10">
        <f t="shared" ref="W147:W312" si="12">T147-V147</f>
        <v>0</v>
      </c>
      <c r="X147" s="10">
        <f t="shared" si="9"/>
        <v>31950</v>
      </c>
      <c r="Y147" s="10">
        <v>0</v>
      </c>
      <c r="Z147" s="10">
        <v>0</v>
      </c>
      <c r="AA147" s="10">
        <v>31950</v>
      </c>
      <c r="AB147" s="10">
        <v>0.01</v>
      </c>
    </row>
    <row r="148" spans="1:28" s="11" customFormat="1" ht="14.25" x14ac:dyDescent="0.2">
      <c r="A148" s="10">
        <v>139</v>
      </c>
      <c r="B148" s="10" t="s">
        <v>14</v>
      </c>
      <c r="C148" s="10">
        <v>4080</v>
      </c>
      <c r="D148" s="10">
        <v>125</v>
      </c>
      <c r="E148" s="10" t="s">
        <v>256</v>
      </c>
      <c r="F148" s="10">
        <v>1</v>
      </c>
      <c r="G148" s="10">
        <v>1</v>
      </c>
      <c r="H148" s="10">
        <v>2</v>
      </c>
      <c r="I148" s="10">
        <v>26</v>
      </c>
      <c r="J148" s="10">
        <f t="shared" si="10"/>
        <v>626</v>
      </c>
      <c r="K148" s="10">
        <v>310</v>
      </c>
      <c r="L148" s="10">
        <f t="shared" si="11"/>
        <v>194060</v>
      </c>
      <c r="M148" s="10"/>
      <c r="N148" s="10"/>
      <c r="O148" s="10"/>
      <c r="P148" s="10"/>
      <c r="Q148" s="10"/>
      <c r="R148" s="10"/>
      <c r="S148" s="10"/>
      <c r="T148" s="10">
        <f t="shared" si="7"/>
        <v>0</v>
      </c>
      <c r="U148" s="10"/>
      <c r="V148" s="10"/>
      <c r="W148" s="10">
        <f t="shared" si="12"/>
        <v>0</v>
      </c>
      <c r="X148" s="10">
        <f t="shared" si="9"/>
        <v>194060</v>
      </c>
      <c r="Y148" s="10">
        <v>0</v>
      </c>
      <c r="Z148" s="10">
        <v>50</v>
      </c>
      <c r="AA148" s="10">
        <v>0</v>
      </c>
      <c r="AB148" s="10">
        <v>0</v>
      </c>
    </row>
    <row r="149" spans="1:28" s="11" customFormat="1" ht="14.25" x14ac:dyDescent="0.2">
      <c r="A149" s="1">
        <v>140</v>
      </c>
      <c r="B149" s="10" t="s">
        <v>14</v>
      </c>
      <c r="C149" s="10">
        <v>4078</v>
      </c>
      <c r="D149" s="10">
        <v>123</v>
      </c>
      <c r="E149" s="10" t="s">
        <v>256</v>
      </c>
      <c r="F149" s="10">
        <v>1</v>
      </c>
      <c r="G149" s="10">
        <v>1</v>
      </c>
      <c r="H149" s="10">
        <v>2</v>
      </c>
      <c r="I149" s="10">
        <v>97</v>
      </c>
      <c r="J149" s="10">
        <f t="shared" si="10"/>
        <v>697</v>
      </c>
      <c r="K149" s="10">
        <v>340</v>
      </c>
      <c r="L149" s="10">
        <f t="shared" si="11"/>
        <v>236980</v>
      </c>
      <c r="M149" s="10"/>
      <c r="N149" s="10"/>
      <c r="O149" s="10"/>
      <c r="P149" s="10"/>
      <c r="Q149" s="10"/>
      <c r="R149" s="10"/>
      <c r="S149" s="10"/>
      <c r="T149" s="10">
        <f t="shared" si="7"/>
        <v>0</v>
      </c>
      <c r="U149" s="10"/>
      <c r="V149" s="10"/>
      <c r="W149" s="10">
        <f t="shared" si="12"/>
        <v>0</v>
      </c>
      <c r="X149" s="10">
        <f t="shared" si="9"/>
        <v>236980</v>
      </c>
      <c r="Y149" s="10">
        <v>0</v>
      </c>
      <c r="Z149" s="10">
        <v>50</v>
      </c>
      <c r="AA149" s="10">
        <v>0</v>
      </c>
      <c r="AB149" s="10">
        <v>0</v>
      </c>
    </row>
    <row r="150" spans="1:28" s="11" customFormat="1" ht="14.25" x14ac:dyDescent="0.2">
      <c r="A150" s="1">
        <v>141</v>
      </c>
      <c r="B150" s="10" t="s">
        <v>24</v>
      </c>
      <c r="C150" s="10"/>
      <c r="D150" s="10"/>
      <c r="E150" s="10" t="s">
        <v>257</v>
      </c>
      <c r="F150" s="10">
        <v>2</v>
      </c>
      <c r="G150" s="10">
        <v>1</v>
      </c>
      <c r="H150" s="10">
        <v>2</v>
      </c>
      <c r="I150" s="10"/>
      <c r="J150" s="10">
        <f t="shared" si="10"/>
        <v>600</v>
      </c>
      <c r="K150" s="10">
        <v>75</v>
      </c>
      <c r="L150" s="10">
        <f t="shared" si="11"/>
        <v>45000</v>
      </c>
      <c r="M150" s="10">
        <v>1</v>
      </c>
      <c r="N150" s="10" t="s">
        <v>27</v>
      </c>
      <c r="O150" s="10" t="s">
        <v>16</v>
      </c>
      <c r="P150" s="10">
        <v>2</v>
      </c>
      <c r="Q150" s="10">
        <v>116</v>
      </c>
      <c r="R150" s="10"/>
      <c r="S150" s="10">
        <v>6400</v>
      </c>
      <c r="T150" s="10">
        <f t="shared" si="7"/>
        <v>742400</v>
      </c>
      <c r="U150" s="10">
        <v>40</v>
      </c>
      <c r="V150" s="10">
        <f>T150*85%</f>
        <v>631040</v>
      </c>
      <c r="W150" s="10">
        <f t="shared" si="12"/>
        <v>111360</v>
      </c>
      <c r="X150" s="10">
        <f t="shared" si="9"/>
        <v>156360</v>
      </c>
      <c r="Y150" s="10">
        <v>0</v>
      </c>
      <c r="Z150" s="10">
        <v>0</v>
      </c>
      <c r="AA150" s="10">
        <v>156360</v>
      </c>
      <c r="AB150" s="10">
        <v>0.02</v>
      </c>
    </row>
    <row r="151" spans="1:28" s="11" customFormat="1" ht="14.25" x14ac:dyDescent="0.2">
      <c r="A151" s="10">
        <v>142</v>
      </c>
      <c r="B151" s="10" t="s">
        <v>126</v>
      </c>
      <c r="C151" s="10"/>
      <c r="D151" s="10"/>
      <c r="E151" s="10" t="s">
        <v>257</v>
      </c>
      <c r="F151" s="10">
        <v>1</v>
      </c>
      <c r="G151" s="10">
        <v>5</v>
      </c>
      <c r="H151" s="10">
        <v>2</v>
      </c>
      <c r="I151" s="10"/>
      <c r="J151" s="10">
        <f t="shared" si="10"/>
        <v>2200</v>
      </c>
      <c r="K151" s="10">
        <v>75</v>
      </c>
      <c r="L151" s="10">
        <f t="shared" si="11"/>
        <v>165000</v>
      </c>
      <c r="M151" s="10"/>
      <c r="N151" s="10"/>
      <c r="O151" s="10"/>
      <c r="P151" s="10"/>
      <c r="Q151" s="10"/>
      <c r="R151" s="10"/>
      <c r="S151" s="10"/>
      <c r="T151" s="10">
        <f t="shared" si="7"/>
        <v>0</v>
      </c>
      <c r="U151" s="10"/>
      <c r="V151" s="10"/>
      <c r="W151" s="10">
        <f t="shared" si="12"/>
        <v>0</v>
      </c>
      <c r="X151" s="10">
        <f t="shared" si="9"/>
        <v>165000</v>
      </c>
      <c r="Y151" s="10">
        <v>0</v>
      </c>
      <c r="Z151" s="10">
        <v>0</v>
      </c>
      <c r="AA151" s="10">
        <v>165000</v>
      </c>
      <c r="AB151" s="10">
        <v>0.01</v>
      </c>
    </row>
    <row r="152" spans="1:28" s="11" customFormat="1" ht="14.25" x14ac:dyDescent="0.2">
      <c r="A152" s="1">
        <v>143</v>
      </c>
      <c r="B152" s="10" t="s">
        <v>14</v>
      </c>
      <c r="C152" s="10">
        <v>4762</v>
      </c>
      <c r="D152" s="10">
        <v>218</v>
      </c>
      <c r="E152" s="10" t="s">
        <v>257</v>
      </c>
      <c r="F152" s="10">
        <v>1</v>
      </c>
      <c r="G152" s="10">
        <v>8</v>
      </c>
      <c r="H152" s="10"/>
      <c r="I152" s="10">
        <v>64</v>
      </c>
      <c r="J152" s="10">
        <f t="shared" si="10"/>
        <v>3264</v>
      </c>
      <c r="K152" s="10">
        <v>75</v>
      </c>
      <c r="L152" s="10">
        <f t="shared" si="11"/>
        <v>244800</v>
      </c>
      <c r="M152" s="10"/>
      <c r="N152" s="10"/>
      <c r="O152" s="10"/>
      <c r="P152" s="10"/>
      <c r="Q152" s="10"/>
      <c r="R152" s="10"/>
      <c r="S152" s="10"/>
      <c r="T152" s="10">
        <f t="shared" si="7"/>
        <v>0</v>
      </c>
      <c r="U152" s="10"/>
      <c r="V152" s="10"/>
      <c r="W152" s="10">
        <f t="shared" si="12"/>
        <v>0</v>
      </c>
      <c r="X152" s="10">
        <f t="shared" si="9"/>
        <v>244800</v>
      </c>
      <c r="Y152" s="10">
        <v>0</v>
      </c>
      <c r="Z152" s="10">
        <v>50</v>
      </c>
      <c r="AA152" s="10">
        <v>0</v>
      </c>
      <c r="AB152" s="10">
        <v>0</v>
      </c>
    </row>
    <row r="153" spans="1:28" s="11" customFormat="1" ht="14.25" x14ac:dyDescent="0.2">
      <c r="A153" s="1">
        <v>144</v>
      </c>
      <c r="B153" s="10" t="s">
        <v>24</v>
      </c>
      <c r="C153" s="10"/>
      <c r="D153" s="10"/>
      <c r="E153" s="10" t="s">
        <v>258</v>
      </c>
      <c r="F153" s="10">
        <v>2</v>
      </c>
      <c r="G153" s="10"/>
      <c r="H153" s="10">
        <v>2</v>
      </c>
      <c r="I153" s="10">
        <v>28</v>
      </c>
      <c r="J153" s="10">
        <f t="shared" si="10"/>
        <v>228</v>
      </c>
      <c r="K153" s="10">
        <v>75</v>
      </c>
      <c r="L153" s="10">
        <f t="shared" si="11"/>
        <v>17100</v>
      </c>
      <c r="M153" s="10">
        <v>1</v>
      </c>
      <c r="N153" s="10" t="s">
        <v>27</v>
      </c>
      <c r="O153" s="10" t="s">
        <v>16</v>
      </c>
      <c r="P153" s="10">
        <v>2</v>
      </c>
      <c r="Q153" s="10">
        <v>204</v>
      </c>
      <c r="R153" s="10"/>
      <c r="S153" s="10">
        <v>6400</v>
      </c>
      <c r="T153" s="10">
        <f t="shared" si="7"/>
        <v>1305600</v>
      </c>
      <c r="U153" s="10">
        <v>20</v>
      </c>
      <c r="V153" s="10">
        <f>T153*75%</f>
        <v>979200</v>
      </c>
      <c r="W153" s="10">
        <f t="shared" si="12"/>
        <v>326400</v>
      </c>
      <c r="X153" s="10">
        <f t="shared" ref="X153:X157" si="13">L153+W153</f>
        <v>343500</v>
      </c>
      <c r="Y153" s="10">
        <v>0</v>
      </c>
      <c r="Z153" s="10">
        <v>0</v>
      </c>
      <c r="AA153" s="10">
        <v>343500</v>
      </c>
      <c r="AB153" s="10">
        <v>0.02</v>
      </c>
    </row>
    <row r="154" spans="1:28" s="11" customFormat="1" ht="14.25" x14ac:dyDescent="0.2">
      <c r="A154" s="10">
        <v>145</v>
      </c>
      <c r="B154" s="10" t="s">
        <v>24</v>
      </c>
      <c r="C154" s="10"/>
      <c r="D154" s="10"/>
      <c r="E154" s="10" t="s">
        <v>258</v>
      </c>
      <c r="F154" s="10">
        <v>1</v>
      </c>
      <c r="G154" s="10">
        <v>11</v>
      </c>
      <c r="H154" s="10"/>
      <c r="I154" s="10">
        <v>21</v>
      </c>
      <c r="J154" s="10">
        <f t="shared" si="10"/>
        <v>4421</v>
      </c>
      <c r="K154" s="10">
        <v>75</v>
      </c>
      <c r="L154" s="10">
        <f t="shared" si="11"/>
        <v>331575</v>
      </c>
      <c r="M154" s="10"/>
      <c r="N154" s="10"/>
      <c r="O154" s="10"/>
      <c r="P154" s="10"/>
      <c r="Q154" s="10"/>
      <c r="R154" s="10"/>
      <c r="S154" s="10"/>
      <c r="T154" s="10">
        <f t="shared" si="7"/>
        <v>0</v>
      </c>
      <c r="U154" s="10"/>
      <c r="V154" s="10"/>
      <c r="W154" s="10">
        <f t="shared" si="12"/>
        <v>0</v>
      </c>
      <c r="X154" s="10">
        <f t="shared" si="13"/>
        <v>331575</v>
      </c>
      <c r="Y154" s="10">
        <v>0</v>
      </c>
      <c r="Z154" s="10">
        <v>0</v>
      </c>
      <c r="AA154" s="10">
        <v>331575</v>
      </c>
      <c r="AB154" s="10">
        <v>0.01</v>
      </c>
    </row>
    <row r="155" spans="1:28" s="11" customFormat="1" ht="14.25" x14ac:dyDescent="0.2">
      <c r="A155" s="1">
        <v>146</v>
      </c>
      <c r="B155" s="10" t="s">
        <v>14</v>
      </c>
      <c r="C155" s="10">
        <v>4728</v>
      </c>
      <c r="D155" s="10">
        <v>213</v>
      </c>
      <c r="E155" s="10" t="s">
        <v>258</v>
      </c>
      <c r="F155" s="10">
        <v>1</v>
      </c>
      <c r="G155" s="10">
        <v>4</v>
      </c>
      <c r="H155" s="10"/>
      <c r="I155" s="10"/>
      <c r="J155" s="10">
        <f t="shared" si="10"/>
        <v>1600</v>
      </c>
      <c r="K155" s="10">
        <v>100</v>
      </c>
      <c r="L155" s="10">
        <f t="shared" si="11"/>
        <v>160000</v>
      </c>
      <c r="M155" s="10"/>
      <c r="N155" s="10"/>
      <c r="O155" s="10"/>
      <c r="P155" s="10"/>
      <c r="Q155" s="10"/>
      <c r="R155" s="10"/>
      <c r="S155" s="10"/>
      <c r="T155" s="10">
        <f t="shared" si="7"/>
        <v>0</v>
      </c>
      <c r="U155" s="10"/>
      <c r="V155" s="10"/>
      <c r="W155" s="10">
        <f t="shared" si="12"/>
        <v>0</v>
      </c>
      <c r="X155" s="10">
        <f t="shared" si="13"/>
        <v>160000</v>
      </c>
      <c r="Y155" s="10">
        <v>0</v>
      </c>
      <c r="Z155" s="10">
        <v>50</v>
      </c>
      <c r="AA155" s="10">
        <v>0</v>
      </c>
      <c r="AB155" s="10">
        <v>0</v>
      </c>
    </row>
    <row r="156" spans="1:28" s="11" customFormat="1" ht="14.25" x14ac:dyDescent="0.2">
      <c r="A156" s="1">
        <v>147</v>
      </c>
      <c r="B156" s="10" t="s">
        <v>14</v>
      </c>
      <c r="C156" s="10">
        <v>4725</v>
      </c>
      <c r="D156" s="10">
        <v>210</v>
      </c>
      <c r="E156" s="10" t="s">
        <v>258</v>
      </c>
      <c r="F156" s="10">
        <v>1</v>
      </c>
      <c r="G156" s="10">
        <v>1</v>
      </c>
      <c r="H156" s="10">
        <v>3</v>
      </c>
      <c r="I156" s="10">
        <v>53</v>
      </c>
      <c r="J156" s="10">
        <f t="shared" si="10"/>
        <v>753</v>
      </c>
      <c r="K156" s="10">
        <v>110</v>
      </c>
      <c r="L156" s="10">
        <f t="shared" si="11"/>
        <v>82830</v>
      </c>
      <c r="M156" s="10"/>
      <c r="N156" s="10"/>
      <c r="O156" s="10"/>
      <c r="P156" s="10"/>
      <c r="Q156" s="10"/>
      <c r="R156" s="10"/>
      <c r="S156" s="10"/>
      <c r="T156" s="10">
        <f t="shared" si="7"/>
        <v>0</v>
      </c>
      <c r="U156" s="10"/>
      <c r="V156" s="10"/>
      <c r="W156" s="10">
        <f t="shared" si="12"/>
        <v>0</v>
      </c>
      <c r="X156" s="10">
        <f t="shared" si="13"/>
        <v>82830</v>
      </c>
      <c r="Y156" s="10">
        <v>0</v>
      </c>
      <c r="Z156" s="10">
        <v>50</v>
      </c>
      <c r="AA156" s="10">
        <v>0</v>
      </c>
      <c r="AB156" s="10">
        <v>0</v>
      </c>
    </row>
    <row r="157" spans="1:28" s="11" customFormat="1" ht="14.25" x14ac:dyDescent="0.2">
      <c r="A157" s="10">
        <v>148</v>
      </c>
      <c r="B157" s="10" t="s">
        <v>52</v>
      </c>
      <c r="C157" s="10"/>
      <c r="D157" s="10"/>
      <c r="E157" s="10" t="s">
        <v>258</v>
      </c>
      <c r="F157" s="10">
        <v>1</v>
      </c>
      <c r="G157" s="10">
        <v>41</v>
      </c>
      <c r="H157" s="10"/>
      <c r="I157" s="10">
        <v>78</v>
      </c>
      <c r="J157" s="10">
        <f t="shared" si="10"/>
        <v>16478</v>
      </c>
      <c r="K157" s="10">
        <v>75</v>
      </c>
      <c r="L157" s="10">
        <f t="shared" si="11"/>
        <v>1235850</v>
      </c>
      <c r="M157" s="10"/>
      <c r="N157" s="10"/>
      <c r="O157" s="10"/>
      <c r="P157" s="10"/>
      <c r="Q157" s="10"/>
      <c r="R157" s="10"/>
      <c r="S157" s="10"/>
      <c r="T157" s="10">
        <f t="shared" si="7"/>
        <v>0</v>
      </c>
      <c r="U157" s="10"/>
      <c r="V157" s="10"/>
      <c r="W157" s="10">
        <f t="shared" si="12"/>
        <v>0</v>
      </c>
      <c r="X157" s="10">
        <f t="shared" si="13"/>
        <v>1235850</v>
      </c>
      <c r="Y157" s="10">
        <v>0</v>
      </c>
      <c r="Z157" s="10">
        <v>0</v>
      </c>
      <c r="AA157" s="10">
        <v>1235850</v>
      </c>
      <c r="AB157" s="10">
        <v>0.01</v>
      </c>
    </row>
    <row r="158" spans="1:28" s="11" customFormat="1" ht="14.25" x14ac:dyDescent="0.2">
      <c r="A158" s="1">
        <v>149</v>
      </c>
      <c r="B158" s="10" t="s">
        <v>14</v>
      </c>
      <c r="C158" s="10">
        <v>4531</v>
      </c>
      <c r="D158" s="10">
        <v>197</v>
      </c>
      <c r="E158" s="10" t="s">
        <v>259</v>
      </c>
      <c r="F158" s="10">
        <v>2</v>
      </c>
      <c r="G158" s="10">
        <v>1</v>
      </c>
      <c r="H158" s="10">
        <v>3</v>
      </c>
      <c r="I158" s="10">
        <v>40</v>
      </c>
      <c r="J158" s="10">
        <f t="shared" si="10"/>
        <v>740</v>
      </c>
      <c r="K158" s="10">
        <v>350</v>
      </c>
      <c r="L158" s="10">
        <f t="shared" si="11"/>
        <v>259000</v>
      </c>
      <c r="M158" s="10">
        <v>1</v>
      </c>
      <c r="N158" s="10" t="s">
        <v>27</v>
      </c>
      <c r="O158" s="10" t="s">
        <v>16</v>
      </c>
      <c r="P158" s="10">
        <v>2</v>
      </c>
      <c r="Q158" s="10">
        <v>84</v>
      </c>
      <c r="R158" s="10"/>
      <c r="S158" s="10">
        <v>6400</v>
      </c>
      <c r="T158" s="10">
        <f t="shared" si="7"/>
        <v>537600</v>
      </c>
      <c r="U158" s="10">
        <v>30</v>
      </c>
      <c r="V158" s="10">
        <f>T158*85%</f>
        <v>456960</v>
      </c>
      <c r="W158" s="10">
        <f t="shared" si="12"/>
        <v>80640</v>
      </c>
      <c r="X158" s="10">
        <f t="shared" si="9"/>
        <v>339640</v>
      </c>
      <c r="Y158" s="10">
        <v>0</v>
      </c>
      <c r="Z158" s="10">
        <v>50</v>
      </c>
      <c r="AA158" s="10">
        <v>0</v>
      </c>
      <c r="AB158" s="10">
        <v>0</v>
      </c>
    </row>
    <row r="159" spans="1:28" s="11" customFormat="1" ht="14.25" x14ac:dyDescent="0.2">
      <c r="A159" s="1">
        <v>150</v>
      </c>
      <c r="B159" s="10" t="s">
        <v>14</v>
      </c>
      <c r="C159" s="10">
        <v>4084</v>
      </c>
      <c r="D159" s="10">
        <v>128</v>
      </c>
      <c r="E159" s="10" t="s">
        <v>259</v>
      </c>
      <c r="F159" s="10">
        <v>1</v>
      </c>
      <c r="G159" s="10">
        <v>6</v>
      </c>
      <c r="H159" s="10">
        <v>1</v>
      </c>
      <c r="I159" s="10">
        <v>20</v>
      </c>
      <c r="J159" s="10">
        <f t="shared" si="10"/>
        <v>2520</v>
      </c>
      <c r="K159" s="10">
        <v>100</v>
      </c>
      <c r="L159" s="10">
        <f t="shared" si="11"/>
        <v>252000</v>
      </c>
      <c r="M159" s="10"/>
      <c r="N159" s="10"/>
      <c r="O159" s="10"/>
      <c r="P159" s="10"/>
      <c r="Q159" s="10"/>
      <c r="R159" s="10"/>
      <c r="S159" s="10"/>
      <c r="T159" s="10">
        <f t="shared" si="7"/>
        <v>0</v>
      </c>
      <c r="U159" s="10"/>
      <c r="V159" s="10"/>
      <c r="W159" s="10">
        <f t="shared" si="12"/>
        <v>0</v>
      </c>
      <c r="X159" s="10">
        <f t="shared" si="9"/>
        <v>252000</v>
      </c>
      <c r="Y159" s="10">
        <v>0</v>
      </c>
      <c r="Z159" s="10">
        <v>50</v>
      </c>
      <c r="AA159" s="10">
        <v>0</v>
      </c>
      <c r="AB159" s="10">
        <v>0</v>
      </c>
    </row>
    <row r="160" spans="1:28" s="11" customFormat="1" ht="14.25" x14ac:dyDescent="0.2">
      <c r="A160" s="10">
        <v>151</v>
      </c>
      <c r="B160" s="10" t="s">
        <v>14</v>
      </c>
      <c r="C160" s="10">
        <v>4533</v>
      </c>
      <c r="D160" s="10">
        <v>199</v>
      </c>
      <c r="E160" s="10" t="s">
        <v>259</v>
      </c>
      <c r="F160" s="10">
        <v>1</v>
      </c>
      <c r="G160" s="10">
        <v>12</v>
      </c>
      <c r="H160" s="10"/>
      <c r="I160" s="10"/>
      <c r="J160" s="10">
        <f t="shared" si="10"/>
        <v>4800</v>
      </c>
      <c r="K160" s="10">
        <v>150</v>
      </c>
      <c r="L160" s="10">
        <f t="shared" si="11"/>
        <v>720000</v>
      </c>
      <c r="M160" s="10"/>
      <c r="N160" s="10"/>
      <c r="O160" s="10"/>
      <c r="P160" s="10"/>
      <c r="Q160" s="10"/>
      <c r="R160" s="10"/>
      <c r="S160" s="10"/>
      <c r="T160" s="10">
        <f t="shared" si="7"/>
        <v>0</v>
      </c>
      <c r="U160" s="10"/>
      <c r="V160" s="10"/>
      <c r="W160" s="10">
        <f t="shared" si="12"/>
        <v>0</v>
      </c>
      <c r="X160" s="10">
        <f t="shared" si="9"/>
        <v>720000</v>
      </c>
      <c r="Y160" s="10">
        <v>0</v>
      </c>
      <c r="Z160" s="10">
        <v>50</v>
      </c>
      <c r="AA160" s="10">
        <v>0</v>
      </c>
      <c r="AB160" s="10">
        <v>0</v>
      </c>
    </row>
    <row r="161" spans="1:28" s="11" customFormat="1" ht="14.25" x14ac:dyDescent="0.2">
      <c r="A161" s="1">
        <v>152</v>
      </c>
      <c r="B161" s="10" t="s">
        <v>14</v>
      </c>
      <c r="C161" s="10">
        <v>4529</v>
      </c>
      <c r="D161" s="10">
        <v>195</v>
      </c>
      <c r="E161" s="10" t="s">
        <v>260</v>
      </c>
      <c r="F161" s="10">
        <v>2</v>
      </c>
      <c r="G161" s="10"/>
      <c r="H161" s="10">
        <v>1</v>
      </c>
      <c r="I161" s="10">
        <v>73</v>
      </c>
      <c r="J161" s="10">
        <f t="shared" si="10"/>
        <v>173</v>
      </c>
      <c r="K161" s="10">
        <v>350</v>
      </c>
      <c r="L161" s="10">
        <f t="shared" si="11"/>
        <v>60550</v>
      </c>
      <c r="M161" s="10">
        <v>1</v>
      </c>
      <c r="N161" s="10" t="s">
        <v>27</v>
      </c>
      <c r="O161" s="10" t="s">
        <v>16</v>
      </c>
      <c r="P161" s="10">
        <v>2</v>
      </c>
      <c r="Q161" s="10">
        <v>172</v>
      </c>
      <c r="R161" s="10"/>
      <c r="S161" s="10">
        <v>6400</v>
      </c>
      <c r="T161" s="10">
        <f t="shared" ref="T161:T275" si="14">Q161*S161</f>
        <v>1100800</v>
      </c>
      <c r="U161" s="10">
        <v>25</v>
      </c>
      <c r="V161" s="10">
        <f>T161*85%</f>
        <v>935680</v>
      </c>
      <c r="W161" s="10">
        <f t="shared" si="12"/>
        <v>165120</v>
      </c>
      <c r="X161" s="10">
        <f t="shared" si="9"/>
        <v>225670</v>
      </c>
      <c r="Y161" s="10">
        <v>0</v>
      </c>
      <c r="Z161" s="10">
        <v>50</v>
      </c>
      <c r="AA161" s="10">
        <v>0</v>
      </c>
      <c r="AB161" s="10">
        <v>0</v>
      </c>
    </row>
    <row r="162" spans="1:28" s="11" customFormat="1" ht="14.25" x14ac:dyDescent="0.2">
      <c r="A162" s="1">
        <v>153</v>
      </c>
      <c r="B162" s="10" t="s">
        <v>14</v>
      </c>
      <c r="C162" s="10">
        <v>4085</v>
      </c>
      <c r="D162" s="10">
        <v>129</v>
      </c>
      <c r="E162" s="10" t="s">
        <v>260</v>
      </c>
      <c r="F162" s="10">
        <v>1</v>
      </c>
      <c r="G162" s="10">
        <v>6</v>
      </c>
      <c r="H162" s="10">
        <v>1</v>
      </c>
      <c r="I162" s="10">
        <v>6</v>
      </c>
      <c r="J162" s="10">
        <f t="shared" si="10"/>
        <v>2506</v>
      </c>
      <c r="K162" s="10">
        <v>75</v>
      </c>
      <c r="L162" s="10">
        <f t="shared" si="11"/>
        <v>187950</v>
      </c>
      <c r="M162" s="10"/>
      <c r="N162" s="10"/>
      <c r="O162" s="10"/>
      <c r="P162" s="10"/>
      <c r="Q162" s="10"/>
      <c r="R162" s="10"/>
      <c r="S162" s="10"/>
      <c r="T162" s="10">
        <f t="shared" si="14"/>
        <v>0</v>
      </c>
      <c r="U162" s="10"/>
      <c r="V162" s="10"/>
      <c r="W162" s="10">
        <f t="shared" si="12"/>
        <v>0</v>
      </c>
      <c r="X162" s="10">
        <f t="shared" si="9"/>
        <v>187950</v>
      </c>
      <c r="Y162" s="10">
        <v>0</v>
      </c>
      <c r="Z162" s="10">
        <v>50</v>
      </c>
      <c r="AA162" s="10">
        <v>0</v>
      </c>
      <c r="AB162" s="10">
        <v>0</v>
      </c>
    </row>
    <row r="163" spans="1:28" s="11" customFormat="1" ht="14.25" x14ac:dyDescent="0.2">
      <c r="A163" s="10">
        <v>154</v>
      </c>
      <c r="B163" s="10" t="s">
        <v>14</v>
      </c>
      <c r="C163" s="10">
        <v>4534</v>
      </c>
      <c r="D163" s="10">
        <v>200</v>
      </c>
      <c r="E163" s="10" t="s">
        <v>260</v>
      </c>
      <c r="F163" s="10">
        <v>1</v>
      </c>
      <c r="G163" s="10">
        <v>7</v>
      </c>
      <c r="H163" s="10"/>
      <c r="I163" s="10"/>
      <c r="J163" s="10">
        <f t="shared" si="10"/>
        <v>2800</v>
      </c>
      <c r="K163" s="10">
        <v>100</v>
      </c>
      <c r="L163" s="10">
        <f t="shared" si="11"/>
        <v>280000</v>
      </c>
      <c r="M163" s="10"/>
      <c r="N163" s="10"/>
      <c r="O163" s="10"/>
      <c r="P163" s="10"/>
      <c r="Q163" s="10"/>
      <c r="R163" s="10"/>
      <c r="S163" s="10"/>
      <c r="T163" s="10">
        <f t="shared" si="14"/>
        <v>0</v>
      </c>
      <c r="U163" s="10"/>
      <c r="V163" s="10"/>
      <c r="W163" s="10">
        <f t="shared" si="12"/>
        <v>0</v>
      </c>
      <c r="X163" s="10">
        <f t="shared" si="9"/>
        <v>280000</v>
      </c>
      <c r="Y163" s="10">
        <v>0</v>
      </c>
      <c r="Z163" s="10">
        <v>50</v>
      </c>
      <c r="AA163" s="10">
        <v>0</v>
      </c>
      <c r="AB163" s="10">
        <v>0</v>
      </c>
    </row>
    <row r="164" spans="1:28" s="11" customFormat="1" ht="14.25" x14ac:dyDescent="0.2">
      <c r="A164" s="1">
        <v>155</v>
      </c>
      <c r="B164" s="10" t="s">
        <v>14</v>
      </c>
      <c r="C164" s="10">
        <v>4530</v>
      </c>
      <c r="D164" s="10">
        <v>196</v>
      </c>
      <c r="E164" s="10" t="s">
        <v>261</v>
      </c>
      <c r="F164" s="10">
        <v>2</v>
      </c>
      <c r="G164" s="10"/>
      <c r="H164" s="10">
        <v>2</v>
      </c>
      <c r="I164" s="10">
        <v>28</v>
      </c>
      <c r="J164" s="10">
        <f t="shared" si="10"/>
        <v>228</v>
      </c>
      <c r="K164" s="10">
        <v>350</v>
      </c>
      <c r="L164" s="10">
        <f t="shared" si="11"/>
        <v>79800</v>
      </c>
      <c r="M164" s="10">
        <v>1</v>
      </c>
      <c r="N164" s="10" t="s">
        <v>27</v>
      </c>
      <c r="O164" s="10" t="s">
        <v>16</v>
      </c>
      <c r="P164" s="10">
        <v>2</v>
      </c>
      <c r="Q164" s="10">
        <v>197</v>
      </c>
      <c r="R164" s="10"/>
      <c r="S164" s="10">
        <v>6400</v>
      </c>
      <c r="T164" s="10">
        <f t="shared" si="14"/>
        <v>1260800</v>
      </c>
      <c r="U164" s="10">
        <v>20</v>
      </c>
      <c r="V164" s="10">
        <f>T164*75%</f>
        <v>945600</v>
      </c>
      <c r="W164" s="10">
        <f t="shared" si="12"/>
        <v>315200</v>
      </c>
      <c r="X164" s="10">
        <f t="shared" si="9"/>
        <v>395000</v>
      </c>
      <c r="Y164" s="10">
        <v>0</v>
      </c>
      <c r="Z164" s="10">
        <v>50</v>
      </c>
      <c r="AA164" s="10">
        <v>0</v>
      </c>
      <c r="AB164" s="10">
        <v>0</v>
      </c>
    </row>
    <row r="165" spans="1:28" s="11" customFormat="1" ht="14.25" x14ac:dyDescent="0.2">
      <c r="A165" s="1">
        <v>156</v>
      </c>
      <c r="B165" s="10" t="s">
        <v>14</v>
      </c>
      <c r="C165" s="10">
        <v>4087</v>
      </c>
      <c r="D165" s="10">
        <v>131</v>
      </c>
      <c r="E165" s="10" t="s">
        <v>261</v>
      </c>
      <c r="F165" s="10">
        <v>1</v>
      </c>
      <c r="G165" s="10">
        <v>6</v>
      </c>
      <c r="H165" s="10"/>
      <c r="I165" s="10">
        <v>99</v>
      </c>
      <c r="J165" s="10">
        <f t="shared" si="10"/>
        <v>2499</v>
      </c>
      <c r="K165" s="10">
        <v>100</v>
      </c>
      <c r="L165" s="10">
        <f t="shared" si="11"/>
        <v>249900</v>
      </c>
      <c r="M165" s="10"/>
      <c r="N165" s="10"/>
      <c r="O165" s="10"/>
      <c r="P165" s="10"/>
      <c r="Q165" s="10"/>
      <c r="R165" s="10"/>
      <c r="S165" s="10"/>
      <c r="T165" s="10">
        <f t="shared" si="14"/>
        <v>0</v>
      </c>
      <c r="U165" s="10"/>
      <c r="V165" s="10"/>
      <c r="W165" s="10">
        <f t="shared" si="12"/>
        <v>0</v>
      </c>
      <c r="X165" s="10">
        <f t="shared" si="9"/>
        <v>249900</v>
      </c>
      <c r="Y165" s="10">
        <v>0</v>
      </c>
      <c r="Z165" s="10">
        <v>50</v>
      </c>
      <c r="AA165" s="10">
        <v>0</v>
      </c>
      <c r="AB165" s="10">
        <v>0</v>
      </c>
    </row>
    <row r="166" spans="1:28" s="11" customFormat="1" ht="14.25" x14ac:dyDescent="0.2">
      <c r="A166" s="10">
        <v>157</v>
      </c>
      <c r="B166" s="10" t="s">
        <v>14</v>
      </c>
      <c r="C166" s="10">
        <v>4082</v>
      </c>
      <c r="D166" s="10">
        <v>126</v>
      </c>
      <c r="E166" s="10" t="s">
        <v>261</v>
      </c>
      <c r="F166" s="10">
        <v>1</v>
      </c>
      <c r="G166" s="10">
        <v>18</v>
      </c>
      <c r="H166" s="10"/>
      <c r="I166" s="10"/>
      <c r="J166" s="10">
        <f t="shared" si="10"/>
        <v>7200</v>
      </c>
      <c r="K166" s="10">
        <v>100</v>
      </c>
      <c r="L166" s="10">
        <f t="shared" si="11"/>
        <v>720000</v>
      </c>
      <c r="M166" s="10"/>
      <c r="N166" s="10"/>
      <c r="O166" s="10"/>
      <c r="P166" s="10"/>
      <c r="Q166" s="10"/>
      <c r="R166" s="10"/>
      <c r="S166" s="10"/>
      <c r="T166" s="10">
        <f t="shared" si="14"/>
        <v>0</v>
      </c>
      <c r="U166" s="10"/>
      <c r="V166" s="10"/>
      <c r="W166" s="10">
        <f t="shared" si="12"/>
        <v>0</v>
      </c>
      <c r="X166" s="10">
        <f t="shared" si="9"/>
        <v>720000</v>
      </c>
      <c r="Y166" s="10">
        <v>0</v>
      </c>
      <c r="Z166" s="10">
        <v>50</v>
      </c>
      <c r="AA166" s="10">
        <v>0</v>
      </c>
      <c r="AB166" s="10">
        <v>0</v>
      </c>
    </row>
    <row r="167" spans="1:28" s="11" customFormat="1" ht="14.25" x14ac:dyDescent="0.2">
      <c r="A167" s="1">
        <v>158</v>
      </c>
      <c r="B167" s="10" t="s">
        <v>14</v>
      </c>
      <c r="C167" s="10">
        <v>4528</v>
      </c>
      <c r="D167" s="10">
        <v>194</v>
      </c>
      <c r="E167" s="10" t="s">
        <v>262</v>
      </c>
      <c r="F167" s="10">
        <v>2</v>
      </c>
      <c r="G167" s="10"/>
      <c r="H167" s="10">
        <v>3</v>
      </c>
      <c r="I167" s="10">
        <v>27</v>
      </c>
      <c r="J167" s="10">
        <f t="shared" si="10"/>
        <v>327</v>
      </c>
      <c r="K167" s="10">
        <v>75</v>
      </c>
      <c r="L167" s="10">
        <f t="shared" si="11"/>
        <v>24525</v>
      </c>
      <c r="M167" s="10">
        <v>1</v>
      </c>
      <c r="N167" s="10" t="s">
        <v>27</v>
      </c>
      <c r="O167" s="10" t="s">
        <v>16</v>
      </c>
      <c r="P167" s="10">
        <v>2</v>
      </c>
      <c r="Q167" s="10">
        <v>152</v>
      </c>
      <c r="R167" s="10"/>
      <c r="S167" s="10">
        <v>6400</v>
      </c>
      <c r="T167" s="10">
        <f t="shared" si="14"/>
        <v>972800</v>
      </c>
      <c r="U167" s="10">
        <v>10</v>
      </c>
      <c r="V167" s="10">
        <f>T167*30%</f>
        <v>291840</v>
      </c>
      <c r="W167" s="10">
        <f t="shared" si="12"/>
        <v>680960</v>
      </c>
      <c r="X167" s="10">
        <f t="shared" si="9"/>
        <v>705485</v>
      </c>
      <c r="Y167" s="10">
        <v>0</v>
      </c>
      <c r="Z167" s="10">
        <v>50</v>
      </c>
      <c r="AA167" s="10">
        <v>0</v>
      </c>
      <c r="AB167" s="10">
        <v>0</v>
      </c>
    </row>
    <row r="168" spans="1:28" s="11" customFormat="1" ht="14.25" x14ac:dyDescent="0.2">
      <c r="A168" s="1">
        <v>159</v>
      </c>
      <c r="B168" s="10" t="s">
        <v>14</v>
      </c>
      <c r="C168" s="10">
        <v>2552</v>
      </c>
      <c r="D168" s="10">
        <v>72</v>
      </c>
      <c r="E168" s="10" t="s">
        <v>262</v>
      </c>
      <c r="F168" s="10">
        <v>1</v>
      </c>
      <c r="G168" s="10">
        <v>7</v>
      </c>
      <c r="H168" s="10">
        <v>2</v>
      </c>
      <c r="I168" s="10">
        <v>97</v>
      </c>
      <c r="J168" s="10">
        <f t="shared" si="10"/>
        <v>3097</v>
      </c>
      <c r="K168" s="10">
        <v>100</v>
      </c>
      <c r="L168" s="10">
        <f t="shared" si="11"/>
        <v>309700</v>
      </c>
      <c r="M168" s="10"/>
      <c r="N168" s="10"/>
      <c r="O168" s="10"/>
      <c r="P168" s="10"/>
      <c r="Q168" s="10"/>
      <c r="R168" s="10"/>
      <c r="S168" s="10"/>
      <c r="T168" s="10">
        <f t="shared" si="14"/>
        <v>0</v>
      </c>
      <c r="U168" s="10"/>
      <c r="V168" s="10"/>
      <c r="W168" s="10">
        <f t="shared" si="12"/>
        <v>0</v>
      </c>
      <c r="X168" s="10">
        <f t="shared" si="9"/>
        <v>309700</v>
      </c>
      <c r="Y168" s="10">
        <v>0</v>
      </c>
      <c r="Z168" s="10">
        <v>50</v>
      </c>
      <c r="AA168" s="10">
        <v>0</v>
      </c>
      <c r="AB168" s="10">
        <v>0</v>
      </c>
    </row>
    <row r="169" spans="1:28" s="11" customFormat="1" ht="14.25" x14ac:dyDescent="0.2">
      <c r="A169" s="10">
        <v>160</v>
      </c>
      <c r="B169" s="10" t="s">
        <v>14</v>
      </c>
      <c r="C169" s="10">
        <v>4562</v>
      </c>
      <c r="D169" s="10">
        <v>206</v>
      </c>
      <c r="E169" s="10" t="s">
        <v>263</v>
      </c>
      <c r="F169" s="10">
        <v>2</v>
      </c>
      <c r="G169" s="10"/>
      <c r="H169" s="10">
        <v>2</v>
      </c>
      <c r="I169" s="10">
        <v>18</v>
      </c>
      <c r="J169" s="10">
        <f t="shared" si="10"/>
        <v>218</v>
      </c>
      <c r="K169" s="10">
        <v>310</v>
      </c>
      <c r="L169" s="10">
        <f t="shared" si="11"/>
        <v>67580</v>
      </c>
      <c r="M169" s="10">
        <v>1</v>
      </c>
      <c r="N169" s="10" t="s">
        <v>27</v>
      </c>
      <c r="O169" s="10" t="s">
        <v>55</v>
      </c>
      <c r="P169" s="10">
        <v>2</v>
      </c>
      <c r="Q169" s="10">
        <v>116</v>
      </c>
      <c r="R169" s="10"/>
      <c r="S169" s="10">
        <v>6400</v>
      </c>
      <c r="T169" s="10">
        <f t="shared" si="14"/>
        <v>742400</v>
      </c>
      <c r="U169" s="10">
        <v>10</v>
      </c>
      <c r="V169" s="10">
        <f>T169*10%</f>
        <v>74240</v>
      </c>
      <c r="W169" s="10">
        <f t="shared" si="12"/>
        <v>668160</v>
      </c>
      <c r="X169" s="10">
        <f t="shared" si="9"/>
        <v>735740</v>
      </c>
      <c r="Y169" s="10">
        <v>0</v>
      </c>
      <c r="Z169" s="10">
        <v>50</v>
      </c>
      <c r="AA169" s="10">
        <v>0</v>
      </c>
      <c r="AB169" s="10">
        <v>0</v>
      </c>
    </row>
    <row r="170" spans="1:28" s="11" customFormat="1" ht="14.25" x14ac:dyDescent="0.2">
      <c r="A170" s="1">
        <v>161</v>
      </c>
      <c r="B170" s="10" t="s">
        <v>126</v>
      </c>
      <c r="C170" s="10"/>
      <c r="D170" s="10"/>
      <c r="E170" s="10" t="s">
        <v>263</v>
      </c>
      <c r="F170" s="10">
        <v>1</v>
      </c>
      <c r="G170" s="10">
        <v>3</v>
      </c>
      <c r="H170" s="10">
        <v>2</v>
      </c>
      <c r="I170" s="10">
        <v>88</v>
      </c>
      <c r="J170" s="10">
        <f t="shared" si="10"/>
        <v>1488</v>
      </c>
      <c r="K170" s="10">
        <v>75</v>
      </c>
      <c r="L170" s="10">
        <f t="shared" si="11"/>
        <v>111600</v>
      </c>
      <c r="M170" s="10"/>
      <c r="N170" s="10"/>
      <c r="O170" s="10"/>
      <c r="P170" s="10"/>
      <c r="Q170" s="10"/>
      <c r="R170" s="10"/>
      <c r="S170" s="10"/>
      <c r="T170" s="10">
        <f t="shared" si="14"/>
        <v>0</v>
      </c>
      <c r="U170" s="10"/>
      <c r="V170" s="10"/>
      <c r="W170" s="10">
        <f t="shared" si="12"/>
        <v>0</v>
      </c>
      <c r="X170" s="10">
        <f t="shared" si="9"/>
        <v>111600</v>
      </c>
      <c r="Y170" s="10">
        <v>0</v>
      </c>
      <c r="Z170" s="10">
        <v>0</v>
      </c>
      <c r="AA170" s="10">
        <v>111600</v>
      </c>
      <c r="AB170" s="10">
        <v>0.01</v>
      </c>
    </row>
    <row r="171" spans="1:28" s="11" customFormat="1" ht="14.25" x14ac:dyDescent="0.2">
      <c r="A171" s="1">
        <v>162</v>
      </c>
      <c r="B171" s="10" t="s">
        <v>45</v>
      </c>
      <c r="C171" s="10">
        <v>3348</v>
      </c>
      <c r="D171" s="10">
        <v>130</v>
      </c>
      <c r="E171" s="10" t="s">
        <v>263</v>
      </c>
      <c r="F171" s="10">
        <v>1</v>
      </c>
      <c r="G171" s="10">
        <v>5</v>
      </c>
      <c r="H171" s="10">
        <v>3</v>
      </c>
      <c r="I171" s="10">
        <v>59</v>
      </c>
      <c r="J171" s="10">
        <f t="shared" si="10"/>
        <v>2359</v>
      </c>
      <c r="K171" s="10">
        <v>75</v>
      </c>
      <c r="L171" s="10">
        <f t="shared" si="11"/>
        <v>176925</v>
      </c>
      <c r="M171" s="10"/>
      <c r="N171" s="10"/>
      <c r="O171" s="10"/>
      <c r="P171" s="10"/>
      <c r="Q171" s="10"/>
      <c r="R171" s="10"/>
      <c r="S171" s="10"/>
      <c r="T171" s="10">
        <f t="shared" si="14"/>
        <v>0</v>
      </c>
      <c r="U171" s="10"/>
      <c r="V171" s="10"/>
      <c r="W171" s="10">
        <f t="shared" si="12"/>
        <v>0</v>
      </c>
      <c r="X171" s="10">
        <f t="shared" si="9"/>
        <v>176925</v>
      </c>
      <c r="Y171" s="10">
        <v>0</v>
      </c>
      <c r="Z171" s="10">
        <v>0</v>
      </c>
      <c r="AA171" s="10">
        <v>176925</v>
      </c>
      <c r="AB171" s="10">
        <v>0.01</v>
      </c>
    </row>
    <row r="172" spans="1:28" s="11" customFormat="1" ht="14.25" x14ac:dyDescent="0.2">
      <c r="A172" s="10">
        <v>163</v>
      </c>
      <c r="B172" s="10" t="s">
        <v>14</v>
      </c>
      <c r="C172" s="10">
        <v>4588</v>
      </c>
      <c r="D172" s="10">
        <v>101</v>
      </c>
      <c r="E172" s="10" t="s">
        <v>263</v>
      </c>
      <c r="F172" s="10">
        <v>1</v>
      </c>
      <c r="G172" s="10">
        <v>6</v>
      </c>
      <c r="H172" s="10"/>
      <c r="I172" s="10"/>
      <c r="J172" s="10">
        <f t="shared" si="10"/>
        <v>2400</v>
      </c>
      <c r="K172" s="10">
        <v>100</v>
      </c>
      <c r="L172" s="10">
        <f t="shared" si="11"/>
        <v>240000</v>
      </c>
      <c r="M172" s="10"/>
      <c r="N172" s="10"/>
      <c r="O172" s="10"/>
      <c r="P172" s="10"/>
      <c r="Q172" s="10"/>
      <c r="R172" s="10"/>
      <c r="S172" s="10"/>
      <c r="T172" s="10">
        <f t="shared" si="14"/>
        <v>0</v>
      </c>
      <c r="U172" s="10"/>
      <c r="V172" s="10"/>
      <c r="W172" s="10">
        <f t="shared" si="12"/>
        <v>0</v>
      </c>
      <c r="X172" s="10">
        <f t="shared" si="9"/>
        <v>240000</v>
      </c>
      <c r="Y172" s="10">
        <v>0</v>
      </c>
      <c r="Z172" s="10">
        <v>50</v>
      </c>
      <c r="AA172" s="10">
        <v>0</v>
      </c>
      <c r="AB172" s="10">
        <v>0</v>
      </c>
    </row>
    <row r="173" spans="1:28" s="11" customFormat="1" ht="14.25" x14ac:dyDescent="0.2">
      <c r="A173" s="1">
        <v>164</v>
      </c>
      <c r="B173" s="10" t="s">
        <v>14</v>
      </c>
      <c r="C173" s="10">
        <v>4558</v>
      </c>
      <c r="D173" s="10">
        <v>202</v>
      </c>
      <c r="E173" s="10" t="s">
        <v>263</v>
      </c>
      <c r="F173" s="10">
        <v>1</v>
      </c>
      <c r="G173" s="10"/>
      <c r="H173" s="10">
        <v>3</v>
      </c>
      <c r="I173" s="10">
        <v>12</v>
      </c>
      <c r="J173" s="10">
        <f t="shared" si="10"/>
        <v>312</v>
      </c>
      <c r="K173" s="10">
        <v>310</v>
      </c>
      <c r="L173" s="10">
        <f t="shared" si="11"/>
        <v>96720</v>
      </c>
      <c r="M173" s="10"/>
      <c r="N173" s="10"/>
      <c r="O173" s="10"/>
      <c r="P173" s="10"/>
      <c r="Q173" s="10"/>
      <c r="R173" s="10"/>
      <c r="S173" s="10"/>
      <c r="T173" s="10">
        <f t="shared" si="14"/>
        <v>0</v>
      </c>
      <c r="U173" s="10"/>
      <c r="V173" s="10"/>
      <c r="W173" s="10">
        <f t="shared" si="12"/>
        <v>0</v>
      </c>
      <c r="X173" s="10">
        <f t="shared" si="9"/>
        <v>96720</v>
      </c>
      <c r="Y173" s="10">
        <v>0</v>
      </c>
      <c r="Z173" s="10">
        <v>50</v>
      </c>
      <c r="AA173" s="10">
        <v>0</v>
      </c>
      <c r="AB173" s="10">
        <v>0</v>
      </c>
    </row>
    <row r="174" spans="1:28" s="11" customFormat="1" ht="14.25" x14ac:dyDescent="0.2">
      <c r="A174" s="1">
        <v>165</v>
      </c>
      <c r="B174" s="10" t="s">
        <v>14</v>
      </c>
      <c r="C174" s="10">
        <v>4563</v>
      </c>
      <c r="D174" s="10">
        <v>207</v>
      </c>
      <c r="E174" s="10" t="s">
        <v>263</v>
      </c>
      <c r="F174" s="10">
        <v>1</v>
      </c>
      <c r="G174" s="10"/>
      <c r="H174" s="10">
        <v>2</v>
      </c>
      <c r="I174" s="10">
        <v>24</v>
      </c>
      <c r="J174" s="10">
        <f t="shared" si="10"/>
        <v>224</v>
      </c>
      <c r="K174" s="10">
        <v>310</v>
      </c>
      <c r="L174" s="10">
        <f t="shared" si="11"/>
        <v>69440</v>
      </c>
      <c r="M174" s="10"/>
      <c r="N174" s="10"/>
      <c r="O174" s="10"/>
      <c r="P174" s="10"/>
      <c r="Q174" s="10"/>
      <c r="R174" s="10"/>
      <c r="S174" s="10"/>
      <c r="T174" s="10">
        <f t="shared" si="14"/>
        <v>0</v>
      </c>
      <c r="U174" s="10"/>
      <c r="V174" s="10"/>
      <c r="W174" s="10">
        <f t="shared" si="12"/>
        <v>0</v>
      </c>
      <c r="X174" s="10">
        <f t="shared" si="9"/>
        <v>69440</v>
      </c>
      <c r="Y174" s="10">
        <v>0</v>
      </c>
      <c r="Z174" s="10">
        <v>50</v>
      </c>
      <c r="AA174" s="10">
        <v>0</v>
      </c>
      <c r="AB174" s="10">
        <v>0</v>
      </c>
    </row>
    <row r="175" spans="1:28" s="11" customFormat="1" ht="14.25" x14ac:dyDescent="0.2">
      <c r="A175" s="10">
        <v>166</v>
      </c>
      <c r="B175" s="10" t="s">
        <v>126</v>
      </c>
      <c r="C175" s="10"/>
      <c r="D175" s="10"/>
      <c r="E175" s="10" t="s">
        <v>263</v>
      </c>
      <c r="F175" s="10">
        <v>1</v>
      </c>
      <c r="G175" s="10">
        <v>14</v>
      </c>
      <c r="H175" s="10">
        <v>3</v>
      </c>
      <c r="I175" s="10">
        <v>63</v>
      </c>
      <c r="J175" s="10">
        <f t="shared" si="10"/>
        <v>5963</v>
      </c>
      <c r="K175" s="10">
        <v>75</v>
      </c>
      <c r="L175" s="10">
        <f t="shared" si="11"/>
        <v>447225</v>
      </c>
      <c r="M175" s="10"/>
      <c r="N175" s="10"/>
      <c r="O175" s="10"/>
      <c r="P175" s="10"/>
      <c r="Q175" s="10"/>
      <c r="R175" s="10"/>
      <c r="S175" s="10"/>
      <c r="T175" s="10">
        <f t="shared" si="14"/>
        <v>0</v>
      </c>
      <c r="U175" s="10"/>
      <c r="V175" s="10"/>
      <c r="W175" s="10">
        <f t="shared" si="12"/>
        <v>0</v>
      </c>
      <c r="X175" s="10">
        <f t="shared" si="9"/>
        <v>447225</v>
      </c>
      <c r="Y175" s="10">
        <v>0</v>
      </c>
      <c r="Z175" s="10">
        <v>0</v>
      </c>
      <c r="AA175" s="10">
        <v>447225</v>
      </c>
      <c r="AB175" s="10">
        <v>0.01</v>
      </c>
    </row>
    <row r="176" spans="1:28" s="11" customFormat="1" ht="14.25" x14ac:dyDescent="0.2">
      <c r="A176" s="1">
        <v>167</v>
      </c>
      <c r="B176" s="10" t="s">
        <v>14</v>
      </c>
      <c r="C176" s="10">
        <v>3716</v>
      </c>
      <c r="D176" s="10">
        <v>93</v>
      </c>
      <c r="E176" s="10" t="s">
        <v>264</v>
      </c>
      <c r="F176" s="10">
        <v>2</v>
      </c>
      <c r="G176" s="10"/>
      <c r="H176" s="10">
        <v>3</v>
      </c>
      <c r="I176" s="10">
        <v>66</v>
      </c>
      <c r="J176" s="10">
        <f t="shared" si="10"/>
        <v>366</v>
      </c>
      <c r="K176" s="10">
        <v>350</v>
      </c>
      <c r="L176" s="10">
        <f t="shared" si="11"/>
        <v>128100</v>
      </c>
      <c r="M176" s="10">
        <v>1</v>
      </c>
      <c r="N176" s="10" t="s">
        <v>27</v>
      </c>
      <c r="O176" s="10" t="s">
        <v>35</v>
      </c>
      <c r="P176" s="10">
        <v>2</v>
      </c>
      <c r="Q176" s="10">
        <v>42</v>
      </c>
      <c r="R176" s="10"/>
      <c r="S176" s="10">
        <v>6400</v>
      </c>
      <c r="T176" s="10">
        <f t="shared" si="14"/>
        <v>268800</v>
      </c>
      <c r="U176" s="10">
        <v>40</v>
      </c>
      <c r="V176" s="10">
        <f>T176*93%</f>
        <v>249984</v>
      </c>
      <c r="W176" s="10">
        <f t="shared" si="12"/>
        <v>18816</v>
      </c>
      <c r="X176" s="10">
        <f t="shared" si="9"/>
        <v>146916</v>
      </c>
      <c r="Y176" s="10">
        <v>0</v>
      </c>
      <c r="Z176" s="10">
        <v>50</v>
      </c>
      <c r="AA176" s="10">
        <v>0</v>
      </c>
      <c r="AB176" s="10">
        <v>0</v>
      </c>
    </row>
    <row r="177" spans="1:28" s="11" customFormat="1" ht="14.25" x14ac:dyDescent="0.2">
      <c r="A177" s="1">
        <v>168</v>
      </c>
      <c r="B177" s="10" t="s">
        <v>14</v>
      </c>
      <c r="C177" s="10">
        <v>5136</v>
      </c>
      <c r="D177" s="10">
        <v>244</v>
      </c>
      <c r="E177" s="10" t="s">
        <v>264</v>
      </c>
      <c r="F177" s="10">
        <v>1</v>
      </c>
      <c r="G177" s="10">
        <v>12</v>
      </c>
      <c r="H177" s="10">
        <v>1</v>
      </c>
      <c r="I177" s="10">
        <v>61</v>
      </c>
      <c r="J177" s="10">
        <f t="shared" si="10"/>
        <v>4961</v>
      </c>
      <c r="K177" s="10">
        <v>100</v>
      </c>
      <c r="L177" s="10">
        <f t="shared" si="11"/>
        <v>496100</v>
      </c>
      <c r="M177" s="10"/>
      <c r="N177" s="10"/>
      <c r="O177" s="10"/>
      <c r="P177" s="10"/>
      <c r="Q177" s="10"/>
      <c r="R177" s="10"/>
      <c r="S177" s="10"/>
      <c r="T177" s="10">
        <f t="shared" si="14"/>
        <v>0</v>
      </c>
      <c r="U177" s="10"/>
      <c r="V177" s="10"/>
      <c r="W177" s="10">
        <f t="shared" si="12"/>
        <v>0</v>
      </c>
      <c r="X177" s="10">
        <f t="shared" si="9"/>
        <v>496100</v>
      </c>
      <c r="Y177" s="10">
        <v>0</v>
      </c>
      <c r="Z177" s="10">
        <v>50</v>
      </c>
      <c r="AA177" s="10">
        <v>0</v>
      </c>
      <c r="AB177" s="10">
        <v>0</v>
      </c>
    </row>
    <row r="178" spans="1:28" s="11" customFormat="1" ht="14.25" x14ac:dyDescent="0.2">
      <c r="A178" s="10">
        <v>169</v>
      </c>
      <c r="B178" s="10" t="s">
        <v>14</v>
      </c>
      <c r="C178" s="10">
        <v>3717</v>
      </c>
      <c r="D178" s="10">
        <v>94</v>
      </c>
      <c r="E178" s="10" t="s">
        <v>265</v>
      </c>
      <c r="F178" s="10">
        <v>2</v>
      </c>
      <c r="G178" s="10"/>
      <c r="H178" s="10">
        <v>3</v>
      </c>
      <c r="I178" s="10">
        <v>74</v>
      </c>
      <c r="J178" s="10">
        <f t="shared" si="10"/>
        <v>374</v>
      </c>
      <c r="K178" s="10">
        <v>350</v>
      </c>
      <c r="L178" s="10">
        <f t="shared" si="11"/>
        <v>130900</v>
      </c>
      <c r="M178" s="10">
        <v>1</v>
      </c>
      <c r="N178" s="10" t="s">
        <v>27</v>
      </c>
      <c r="O178" s="10" t="s">
        <v>16</v>
      </c>
      <c r="P178" s="10">
        <v>2</v>
      </c>
      <c r="Q178" s="10">
        <v>269</v>
      </c>
      <c r="R178" s="10"/>
      <c r="S178" s="10">
        <v>6400</v>
      </c>
      <c r="T178" s="10">
        <f t="shared" si="14"/>
        <v>1721600</v>
      </c>
      <c r="U178" s="10">
        <v>40</v>
      </c>
      <c r="V178" s="10">
        <f>T178*85%</f>
        <v>1463360</v>
      </c>
      <c r="W178" s="10">
        <f t="shared" si="12"/>
        <v>258240</v>
      </c>
      <c r="X178" s="10">
        <f t="shared" si="9"/>
        <v>389140</v>
      </c>
      <c r="Y178" s="10">
        <v>0</v>
      </c>
      <c r="Z178" s="10">
        <v>50</v>
      </c>
      <c r="AA178" s="10">
        <v>0</v>
      </c>
      <c r="AB178" s="10">
        <v>0</v>
      </c>
    </row>
    <row r="179" spans="1:28" s="11" customFormat="1" ht="14.25" x14ac:dyDescent="0.2">
      <c r="A179" s="1">
        <v>170</v>
      </c>
      <c r="B179" s="10" t="s">
        <v>14</v>
      </c>
      <c r="C179" s="10">
        <v>2852</v>
      </c>
      <c r="D179" s="10">
        <v>1</v>
      </c>
      <c r="E179" s="10" t="s">
        <v>265</v>
      </c>
      <c r="F179" s="10">
        <v>1</v>
      </c>
      <c r="G179" s="10">
        <v>12</v>
      </c>
      <c r="H179" s="10"/>
      <c r="I179" s="10">
        <v>69</v>
      </c>
      <c r="J179" s="10">
        <f t="shared" si="10"/>
        <v>4869</v>
      </c>
      <c r="K179" s="10">
        <v>100</v>
      </c>
      <c r="L179" s="10">
        <f t="shared" si="11"/>
        <v>486900</v>
      </c>
      <c r="M179" s="10"/>
      <c r="N179" s="10"/>
      <c r="O179" s="10"/>
      <c r="P179" s="10"/>
      <c r="Q179" s="10"/>
      <c r="R179" s="10"/>
      <c r="S179" s="10"/>
      <c r="T179" s="10">
        <f t="shared" si="14"/>
        <v>0</v>
      </c>
      <c r="U179" s="10"/>
      <c r="V179" s="10"/>
      <c r="W179" s="10">
        <f t="shared" si="12"/>
        <v>0</v>
      </c>
      <c r="X179" s="10">
        <f t="shared" si="9"/>
        <v>486900</v>
      </c>
      <c r="Y179" s="10">
        <v>0</v>
      </c>
      <c r="Z179" s="10">
        <v>50</v>
      </c>
      <c r="AA179" s="10">
        <v>0</v>
      </c>
      <c r="AB179" s="10">
        <v>0</v>
      </c>
    </row>
    <row r="180" spans="1:28" s="11" customFormat="1" ht="14.25" x14ac:dyDescent="0.2">
      <c r="A180" s="1">
        <v>171</v>
      </c>
      <c r="B180" s="10" t="s">
        <v>14</v>
      </c>
      <c r="C180" s="10"/>
      <c r="D180" s="10">
        <v>183</v>
      </c>
      <c r="E180" s="10" t="s">
        <v>265</v>
      </c>
      <c r="F180" s="10">
        <v>1</v>
      </c>
      <c r="G180" s="10">
        <v>11</v>
      </c>
      <c r="H180" s="10">
        <v>3</v>
      </c>
      <c r="I180" s="10">
        <v>72</v>
      </c>
      <c r="J180" s="10">
        <f t="shared" si="10"/>
        <v>4772</v>
      </c>
      <c r="K180" s="10">
        <v>100</v>
      </c>
      <c r="L180" s="10">
        <f t="shared" si="11"/>
        <v>477200</v>
      </c>
      <c r="M180" s="10"/>
      <c r="N180" s="10"/>
      <c r="O180" s="10"/>
      <c r="P180" s="10"/>
      <c r="Q180" s="10"/>
      <c r="R180" s="10"/>
      <c r="S180" s="10"/>
      <c r="T180" s="10">
        <f t="shared" si="14"/>
        <v>0</v>
      </c>
      <c r="U180" s="10"/>
      <c r="V180" s="10"/>
      <c r="W180" s="10">
        <f t="shared" si="12"/>
        <v>0</v>
      </c>
      <c r="X180" s="10">
        <f t="shared" si="9"/>
        <v>477200</v>
      </c>
      <c r="Y180" s="10">
        <v>0</v>
      </c>
      <c r="Z180" s="10">
        <v>50</v>
      </c>
      <c r="AA180" s="10">
        <v>0</v>
      </c>
      <c r="AB180" s="10">
        <v>0</v>
      </c>
    </row>
    <row r="181" spans="1:28" s="11" customFormat="1" ht="14.25" x14ac:dyDescent="0.2">
      <c r="A181" s="10">
        <v>172</v>
      </c>
      <c r="B181" s="10" t="s">
        <v>14</v>
      </c>
      <c r="C181" s="10">
        <v>3718</v>
      </c>
      <c r="D181" s="10">
        <v>95</v>
      </c>
      <c r="E181" s="10" t="s">
        <v>266</v>
      </c>
      <c r="F181" s="10">
        <v>2</v>
      </c>
      <c r="G181" s="10"/>
      <c r="H181" s="10">
        <v>3</v>
      </c>
      <c r="I181" s="10">
        <v>94</v>
      </c>
      <c r="J181" s="10">
        <f t="shared" si="10"/>
        <v>394</v>
      </c>
      <c r="K181" s="10">
        <v>350</v>
      </c>
      <c r="L181" s="10">
        <f t="shared" si="11"/>
        <v>137900</v>
      </c>
      <c r="M181" s="10">
        <v>1</v>
      </c>
      <c r="N181" s="10" t="s">
        <v>27</v>
      </c>
      <c r="O181" s="10" t="s">
        <v>16</v>
      </c>
      <c r="P181" s="10">
        <v>2</v>
      </c>
      <c r="Q181" s="10">
        <v>188</v>
      </c>
      <c r="R181" s="10"/>
      <c r="S181" s="10">
        <v>6400</v>
      </c>
      <c r="T181" s="10">
        <f t="shared" si="14"/>
        <v>1203200</v>
      </c>
      <c r="U181" s="10">
        <v>15</v>
      </c>
      <c r="V181" s="10">
        <f>T181*50%</f>
        <v>601600</v>
      </c>
      <c r="W181" s="10">
        <f t="shared" si="12"/>
        <v>601600</v>
      </c>
      <c r="X181" s="10">
        <f t="shared" si="9"/>
        <v>739500</v>
      </c>
      <c r="Y181" s="10">
        <v>0</v>
      </c>
      <c r="Z181" s="10">
        <v>50</v>
      </c>
      <c r="AA181" s="10">
        <v>0</v>
      </c>
      <c r="AB181" s="10">
        <v>0</v>
      </c>
    </row>
    <row r="182" spans="1:28" s="11" customFormat="1" ht="14.25" x14ac:dyDescent="0.2">
      <c r="A182" s="1">
        <v>173</v>
      </c>
      <c r="B182" s="10" t="s">
        <v>14</v>
      </c>
      <c r="C182" s="10">
        <v>2875</v>
      </c>
      <c r="D182" s="10">
        <v>80</v>
      </c>
      <c r="E182" s="10" t="s">
        <v>266</v>
      </c>
      <c r="F182" s="10">
        <v>1</v>
      </c>
      <c r="G182" s="10">
        <v>11</v>
      </c>
      <c r="H182" s="10">
        <v>2</v>
      </c>
      <c r="I182" s="10">
        <v>10</v>
      </c>
      <c r="J182" s="10">
        <f t="shared" si="10"/>
        <v>4610</v>
      </c>
      <c r="K182" s="10">
        <v>75</v>
      </c>
      <c r="L182" s="10">
        <f t="shared" si="11"/>
        <v>345750</v>
      </c>
      <c r="M182" s="10"/>
      <c r="N182" s="10"/>
      <c r="O182" s="10"/>
      <c r="P182" s="10"/>
      <c r="Q182" s="10"/>
      <c r="R182" s="10"/>
      <c r="S182" s="10"/>
      <c r="T182" s="10">
        <f t="shared" si="14"/>
        <v>0</v>
      </c>
      <c r="U182" s="10"/>
      <c r="V182" s="10"/>
      <c r="W182" s="10">
        <f t="shared" si="12"/>
        <v>0</v>
      </c>
      <c r="X182" s="10">
        <f t="shared" si="9"/>
        <v>345750</v>
      </c>
      <c r="Y182" s="10">
        <v>0</v>
      </c>
      <c r="Z182" s="10">
        <v>50</v>
      </c>
      <c r="AA182" s="10">
        <v>0</v>
      </c>
      <c r="AB182" s="10">
        <v>0</v>
      </c>
    </row>
    <row r="183" spans="1:28" s="11" customFormat="1" ht="14.25" x14ac:dyDescent="0.2">
      <c r="A183" s="1">
        <v>174</v>
      </c>
      <c r="B183" s="10" t="s">
        <v>14</v>
      </c>
      <c r="C183" s="10">
        <v>4025</v>
      </c>
      <c r="D183" s="10">
        <v>111</v>
      </c>
      <c r="E183" s="10" t="s">
        <v>268</v>
      </c>
      <c r="F183" s="10">
        <v>2</v>
      </c>
      <c r="G183" s="10"/>
      <c r="H183" s="10">
        <v>3</v>
      </c>
      <c r="I183" s="10">
        <v>46</v>
      </c>
      <c r="J183" s="10">
        <f t="shared" si="10"/>
        <v>346</v>
      </c>
      <c r="K183" s="10">
        <v>450</v>
      </c>
      <c r="L183" s="10">
        <f t="shared" si="11"/>
        <v>155700</v>
      </c>
      <c r="M183" s="10">
        <v>1</v>
      </c>
      <c r="N183" s="10" t="s">
        <v>27</v>
      </c>
      <c r="O183" s="10" t="s">
        <v>16</v>
      </c>
      <c r="P183" s="10">
        <v>2</v>
      </c>
      <c r="Q183" s="10">
        <v>234</v>
      </c>
      <c r="R183" s="10"/>
      <c r="S183" s="10">
        <v>6400</v>
      </c>
      <c r="T183" s="10">
        <f t="shared" si="14"/>
        <v>1497600</v>
      </c>
      <c r="U183" s="10">
        <v>15</v>
      </c>
      <c r="V183" s="10">
        <f>T183*50%</f>
        <v>748800</v>
      </c>
      <c r="W183" s="10">
        <f t="shared" si="12"/>
        <v>748800</v>
      </c>
      <c r="X183" s="10">
        <f t="shared" si="9"/>
        <v>904500</v>
      </c>
      <c r="Y183" s="10">
        <v>0</v>
      </c>
      <c r="Z183" s="10">
        <v>50</v>
      </c>
      <c r="AA183" s="10">
        <v>0</v>
      </c>
      <c r="AB183" s="10">
        <v>0</v>
      </c>
    </row>
    <row r="184" spans="1:28" s="11" customFormat="1" ht="14.25" x14ac:dyDescent="0.2">
      <c r="A184" s="10">
        <v>175</v>
      </c>
      <c r="B184" s="10" t="s">
        <v>14</v>
      </c>
      <c r="C184" s="10">
        <v>2550</v>
      </c>
      <c r="D184" s="10">
        <v>70</v>
      </c>
      <c r="E184" s="10" t="s">
        <v>268</v>
      </c>
      <c r="F184" s="10">
        <v>1</v>
      </c>
      <c r="G184" s="10">
        <v>11</v>
      </c>
      <c r="H184" s="10"/>
      <c r="I184" s="10">
        <v>65</v>
      </c>
      <c r="J184" s="10">
        <f t="shared" si="10"/>
        <v>4465</v>
      </c>
      <c r="K184" s="10">
        <v>100</v>
      </c>
      <c r="L184" s="10">
        <f t="shared" si="11"/>
        <v>446500</v>
      </c>
      <c r="M184" s="10"/>
      <c r="N184" s="10"/>
      <c r="O184" s="10"/>
      <c r="P184" s="10"/>
      <c r="Q184" s="10"/>
      <c r="R184" s="10"/>
      <c r="S184" s="10"/>
      <c r="T184" s="10">
        <f t="shared" si="14"/>
        <v>0</v>
      </c>
      <c r="U184" s="10"/>
      <c r="V184" s="10"/>
      <c r="W184" s="10">
        <f t="shared" si="12"/>
        <v>0</v>
      </c>
      <c r="X184" s="10">
        <f t="shared" si="9"/>
        <v>446500</v>
      </c>
      <c r="Y184" s="10">
        <v>0</v>
      </c>
      <c r="Z184" s="10">
        <v>50</v>
      </c>
      <c r="AA184" s="10">
        <v>0</v>
      </c>
      <c r="AB184" s="10">
        <v>0</v>
      </c>
    </row>
    <row r="185" spans="1:28" s="11" customFormat="1" ht="14.25" x14ac:dyDescent="0.2">
      <c r="A185" s="1">
        <v>176</v>
      </c>
      <c r="B185" s="10" t="s">
        <v>24</v>
      </c>
      <c r="C185" s="10"/>
      <c r="D185" s="10"/>
      <c r="E185" s="10" t="s">
        <v>268</v>
      </c>
      <c r="F185" s="10">
        <v>1</v>
      </c>
      <c r="G185" s="10">
        <v>1</v>
      </c>
      <c r="H185" s="10">
        <v>3</v>
      </c>
      <c r="I185" s="10"/>
      <c r="J185" s="10">
        <f t="shared" si="10"/>
        <v>700</v>
      </c>
      <c r="K185" s="10">
        <v>75</v>
      </c>
      <c r="L185" s="10">
        <f t="shared" ref="L185" si="15">J185*K185</f>
        <v>52500</v>
      </c>
      <c r="M185" s="10"/>
      <c r="N185" s="10"/>
      <c r="O185" s="10"/>
      <c r="P185" s="10"/>
      <c r="Q185" s="10"/>
      <c r="R185" s="10"/>
      <c r="S185" s="10"/>
      <c r="T185" s="10">
        <f t="shared" si="14"/>
        <v>0</v>
      </c>
      <c r="U185" s="10"/>
      <c r="V185" s="10"/>
      <c r="W185" s="10">
        <f t="shared" si="12"/>
        <v>0</v>
      </c>
      <c r="X185" s="10">
        <f t="shared" ref="X185" si="16">L185+W185</f>
        <v>52500</v>
      </c>
      <c r="Y185" s="10">
        <v>0</v>
      </c>
      <c r="Z185" s="10">
        <v>0</v>
      </c>
      <c r="AA185" s="10">
        <v>52500</v>
      </c>
      <c r="AB185" s="10">
        <v>0.01</v>
      </c>
    </row>
    <row r="186" spans="1:28" s="11" customFormat="1" ht="14.25" x14ac:dyDescent="0.2">
      <c r="A186" s="1">
        <v>177</v>
      </c>
      <c r="B186" s="10" t="s">
        <v>24</v>
      </c>
      <c r="C186" s="10"/>
      <c r="D186" s="10"/>
      <c r="E186" s="10" t="s">
        <v>269</v>
      </c>
      <c r="F186" s="10">
        <v>2</v>
      </c>
      <c r="G186" s="10"/>
      <c r="H186" s="10"/>
      <c r="I186" s="10">
        <v>50</v>
      </c>
      <c r="J186" s="10">
        <f t="shared" si="10"/>
        <v>50</v>
      </c>
      <c r="K186" s="10">
        <v>75</v>
      </c>
      <c r="L186" s="10">
        <f t="shared" si="11"/>
        <v>3750</v>
      </c>
      <c r="M186" s="10">
        <v>1</v>
      </c>
      <c r="N186" s="10" t="s">
        <v>27</v>
      </c>
      <c r="O186" s="10" t="s">
        <v>16</v>
      </c>
      <c r="P186" s="10">
        <v>2</v>
      </c>
      <c r="Q186" s="10">
        <v>90</v>
      </c>
      <c r="R186" s="10"/>
      <c r="S186" s="10">
        <v>6400</v>
      </c>
      <c r="T186" s="10">
        <f t="shared" si="14"/>
        <v>576000</v>
      </c>
      <c r="U186" s="10">
        <v>40</v>
      </c>
      <c r="V186" s="10">
        <f>T186*85%</f>
        <v>489600</v>
      </c>
      <c r="W186" s="10">
        <f t="shared" si="12"/>
        <v>86400</v>
      </c>
      <c r="X186" s="10">
        <f t="shared" si="9"/>
        <v>90150</v>
      </c>
      <c r="Y186" s="10">
        <v>0</v>
      </c>
      <c r="Z186" s="10">
        <v>0</v>
      </c>
      <c r="AA186" s="10">
        <v>90150</v>
      </c>
      <c r="AB186" s="10">
        <v>0.02</v>
      </c>
    </row>
    <row r="187" spans="1:28" s="11" customFormat="1" ht="14.25" x14ac:dyDescent="0.2">
      <c r="A187" s="10">
        <v>178</v>
      </c>
      <c r="B187" s="10" t="s">
        <v>14</v>
      </c>
      <c r="C187" s="10">
        <v>4312</v>
      </c>
      <c r="D187" s="10">
        <v>316</v>
      </c>
      <c r="E187" s="10" t="s">
        <v>269</v>
      </c>
      <c r="F187" s="10">
        <v>1</v>
      </c>
      <c r="G187" s="10"/>
      <c r="H187" s="10">
        <v>3</v>
      </c>
      <c r="I187" s="10">
        <v>47</v>
      </c>
      <c r="J187" s="10">
        <f t="shared" si="10"/>
        <v>347</v>
      </c>
      <c r="K187" s="10">
        <v>75</v>
      </c>
      <c r="L187" s="10">
        <f t="shared" si="11"/>
        <v>26025</v>
      </c>
      <c r="M187" s="10"/>
      <c r="N187" s="10"/>
      <c r="O187" s="10"/>
      <c r="P187" s="10"/>
      <c r="Q187" s="10"/>
      <c r="R187" s="10"/>
      <c r="S187" s="10"/>
      <c r="T187" s="10">
        <f t="shared" si="14"/>
        <v>0</v>
      </c>
      <c r="U187" s="10"/>
      <c r="V187" s="10"/>
      <c r="W187" s="10">
        <f t="shared" si="12"/>
        <v>0</v>
      </c>
      <c r="X187" s="10">
        <f t="shared" si="9"/>
        <v>26025</v>
      </c>
      <c r="Y187" s="10">
        <v>0</v>
      </c>
      <c r="Z187" s="10">
        <v>50</v>
      </c>
      <c r="AA187" s="10">
        <v>0</v>
      </c>
      <c r="AB187" s="10">
        <v>0</v>
      </c>
    </row>
    <row r="188" spans="1:28" s="11" customFormat="1" ht="14.25" x14ac:dyDescent="0.2">
      <c r="A188" s="1">
        <v>179</v>
      </c>
      <c r="B188" s="10" t="s">
        <v>14</v>
      </c>
      <c r="C188" s="10">
        <v>4330</v>
      </c>
      <c r="D188" s="10">
        <v>319</v>
      </c>
      <c r="E188" s="10" t="s">
        <v>269</v>
      </c>
      <c r="F188" s="10">
        <v>1</v>
      </c>
      <c r="G188" s="10">
        <v>20</v>
      </c>
      <c r="H188" s="10">
        <v>1</v>
      </c>
      <c r="I188" s="10">
        <v>24</v>
      </c>
      <c r="J188" s="10">
        <f t="shared" si="10"/>
        <v>8124</v>
      </c>
      <c r="K188" s="10">
        <v>180</v>
      </c>
      <c r="L188" s="10">
        <f t="shared" si="11"/>
        <v>1462320</v>
      </c>
      <c r="M188" s="10"/>
      <c r="N188" s="10"/>
      <c r="O188" s="10"/>
      <c r="P188" s="10"/>
      <c r="Q188" s="10"/>
      <c r="R188" s="10"/>
      <c r="S188" s="10"/>
      <c r="T188" s="10">
        <f t="shared" si="14"/>
        <v>0</v>
      </c>
      <c r="U188" s="10"/>
      <c r="V188" s="10"/>
      <c r="W188" s="10">
        <f t="shared" si="12"/>
        <v>0</v>
      </c>
      <c r="X188" s="10">
        <f t="shared" si="9"/>
        <v>1462320</v>
      </c>
      <c r="Y188" s="10">
        <v>0</v>
      </c>
      <c r="Z188" s="10">
        <v>50</v>
      </c>
      <c r="AA188" s="10">
        <v>0</v>
      </c>
      <c r="AB188" s="10">
        <v>0</v>
      </c>
    </row>
    <row r="189" spans="1:28" s="11" customFormat="1" ht="14.25" x14ac:dyDescent="0.2">
      <c r="A189" s="1">
        <v>180</v>
      </c>
      <c r="B189" s="10" t="s">
        <v>14</v>
      </c>
      <c r="C189" s="10">
        <v>4230</v>
      </c>
      <c r="D189" s="10">
        <v>152</v>
      </c>
      <c r="E189" s="10" t="s">
        <v>270</v>
      </c>
      <c r="F189" s="10">
        <v>2</v>
      </c>
      <c r="G189" s="10"/>
      <c r="H189" s="10">
        <v>3</v>
      </c>
      <c r="I189" s="10">
        <v>94</v>
      </c>
      <c r="J189" s="10">
        <f t="shared" si="10"/>
        <v>394</v>
      </c>
      <c r="K189" s="10">
        <v>350</v>
      </c>
      <c r="L189" s="10">
        <f t="shared" si="11"/>
        <v>137900</v>
      </c>
      <c r="M189" s="10">
        <v>1</v>
      </c>
      <c r="N189" s="10" t="s">
        <v>27</v>
      </c>
      <c r="O189" s="10" t="s">
        <v>16</v>
      </c>
      <c r="P189" s="10">
        <v>2</v>
      </c>
      <c r="Q189" s="10">
        <v>140</v>
      </c>
      <c r="R189" s="10"/>
      <c r="S189" s="10">
        <v>6400</v>
      </c>
      <c r="T189" s="10">
        <f t="shared" si="14"/>
        <v>896000</v>
      </c>
      <c r="U189" s="10">
        <v>15</v>
      </c>
      <c r="V189" s="10">
        <f>T189*50%</f>
        <v>448000</v>
      </c>
      <c r="W189" s="10">
        <f t="shared" si="12"/>
        <v>448000</v>
      </c>
      <c r="X189" s="10">
        <f t="shared" si="9"/>
        <v>585900</v>
      </c>
      <c r="Y189" s="10">
        <v>0</v>
      </c>
      <c r="Z189" s="10">
        <v>50</v>
      </c>
      <c r="AA189" s="10">
        <v>0</v>
      </c>
      <c r="AB189" s="10">
        <v>0</v>
      </c>
    </row>
    <row r="190" spans="1:28" s="11" customFormat="1" ht="14.25" x14ac:dyDescent="0.2">
      <c r="A190" s="10">
        <v>181</v>
      </c>
      <c r="B190" s="10" t="s">
        <v>24</v>
      </c>
      <c r="C190" s="10"/>
      <c r="D190" s="10"/>
      <c r="E190" s="10" t="s">
        <v>271</v>
      </c>
      <c r="F190" s="10">
        <v>2</v>
      </c>
      <c r="G190" s="10"/>
      <c r="H190" s="10">
        <v>3</v>
      </c>
      <c r="I190" s="10"/>
      <c r="J190" s="10">
        <f t="shared" si="10"/>
        <v>300</v>
      </c>
      <c r="K190" s="10">
        <v>450</v>
      </c>
      <c r="L190" s="10">
        <f t="shared" si="11"/>
        <v>135000</v>
      </c>
      <c r="M190" s="10">
        <v>1</v>
      </c>
      <c r="N190" s="10" t="s">
        <v>27</v>
      </c>
      <c r="O190" s="10" t="s">
        <v>16</v>
      </c>
      <c r="P190" s="10">
        <v>2</v>
      </c>
      <c r="Q190" s="10">
        <v>66</v>
      </c>
      <c r="R190" s="10"/>
      <c r="S190" s="10">
        <v>6400</v>
      </c>
      <c r="T190" s="10">
        <f t="shared" si="14"/>
        <v>422400</v>
      </c>
      <c r="U190" s="10">
        <v>10</v>
      </c>
      <c r="V190" s="10">
        <f>T190*30%</f>
        <v>126720</v>
      </c>
      <c r="W190" s="10">
        <f t="shared" si="12"/>
        <v>295680</v>
      </c>
      <c r="X190" s="10">
        <f t="shared" si="9"/>
        <v>430680</v>
      </c>
      <c r="Y190" s="10">
        <v>0</v>
      </c>
      <c r="Z190" s="10">
        <v>0</v>
      </c>
      <c r="AA190" s="10">
        <v>430680</v>
      </c>
      <c r="AB190" s="10">
        <v>0.02</v>
      </c>
    </row>
    <row r="191" spans="1:28" s="11" customFormat="1" ht="14.25" x14ac:dyDescent="0.2">
      <c r="A191" s="1">
        <v>182</v>
      </c>
      <c r="B191" s="10" t="s">
        <v>126</v>
      </c>
      <c r="C191" s="10"/>
      <c r="D191" s="10"/>
      <c r="E191" s="10" t="s">
        <v>271</v>
      </c>
      <c r="F191" s="10">
        <v>1</v>
      </c>
      <c r="G191" s="10">
        <v>20</v>
      </c>
      <c r="H191" s="10">
        <v>3</v>
      </c>
      <c r="I191" s="10">
        <v>60</v>
      </c>
      <c r="J191" s="10">
        <f t="shared" si="10"/>
        <v>8360</v>
      </c>
      <c r="K191" s="10">
        <v>75</v>
      </c>
      <c r="L191" s="10">
        <f t="shared" si="11"/>
        <v>627000</v>
      </c>
      <c r="M191" s="10"/>
      <c r="N191" s="10"/>
      <c r="O191" s="10"/>
      <c r="P191" s="10"/>
      <c r="Q191" s="10"/>
      <c r="R191" s="10"/>
      <c r="S191" s="10"/>
      <c r="T191" s="10">
        <f t="shared" si="14"/>
        <v>0</v>
      </c>
      <c r="U191" s="10"/>
      <c r="V191" s="10"/>
      <c r="W191" s="10">
        <f t="shared" si="12"/>
        <v>0</v>
      </c>
      <c r="X191" s="10">
        <f t="shared" si="9"/>
        <v>627000</v>
      </c>
      <c r="Y191" s="10">
        <v>0</v>
      </c>
      <c r="Z191" s="10">
        <v>0</v>
      </c>
      <c r="AA191" s="10">
        <v>627000</v>
      </c>
      <c r="AB191" s="10">
        <v>0.01</v>
      </c>
    </row>
    <row r="192" spans="1:28" s="11" customFormat="1" ht="14.25" x14ac:dyDescent="0.2">
      <c r="A192" s="1">
        <v>183</v>
      </c>
      <c r="B192" s="10" t="s">
        <v>24</v>
      </c>
      <c r="C192" s="10"/>
      <c r="D192" s="10"/>
      <c r="E192" s="10" t="s">
        <v>272</v>
      </c>
      <c r="F192" s="10">
        <v>2</v>
      </c>
      <c r="G192" s="10"/>
      <c r="H192" s="10">
        <v>1</v>
      </c>
      <c r="I192" s="10"/>
      <c r="J192" s="10">
        <f t="shared" si="10"/>
        <v>100</v>
      </c>
      <c r="K192" s="10">
        <v>450</v>
      </c>
      <c r="L192" s="10">
        <f t="shared" si="11"/>
        <v>45000</v>
      </c>
      <c r="M192" s="10">
        <v>1</v>
      </c>
      <c r="N192" s="10" t="s">
        <v>27</v>
      </c>
      <c r="O192" s="10" t="s">
        <v>16</v>
      </c>
      <c r="P192" s="10">
        <v>2</v>
      </c>
      <c r="Q192" s="10">
        <v>126</v>
      </c>
      <c r="R192" s="10"/>
      <c r="S192" s="10">
        <v>6400</v>
      </c>
      <c r="T192" s="10">
        <f t="shared" si="14"/>
        <v>806400</v>
      </c>
      <c r="U192" s="10">
        <v>30</v>
      </c>
      <c r="V192" s="10">
        <f>T192*85%</f>
        <v>685440</v>
      </c>
      <c r="W192" s="10">
        <f t="shared" si="12"/>
        <v>120960</v>
      </c>
      <c r="X192" s="10">
        <f t="shared" si="9"/>
        <v>165960</v>
      </c>
      <c r="Y192" s="10">
        <v>0</v>
      </c>
      <c r="Z192" s="10">
        <v>0</v>
      </c>
      <c r="AA192" s="10">
        <v>165960</v>
      </c>
      <c r="AB192" s="10">
        <v>0.02</v>
      </c>
    </row>
    <row r="193" spans="1:28" s="11" customFormat="1" ht="14.25" x14ac:dyDescent="0.2">
      <c r="A193" s="10">
        <v>184</v>
      </c>
      <c r="B193" s="10" t="s">
        <v>126</v>
      </c>
      <c r="C193" s="10"/>
      <c r="D193" s="10"/>
      <c r="E193" s="10" t="s">
        <v>272</v>
      </c>
      <c r="F193" s="10">
        <v>1</v>
      </c>
      <c r="G193" s="10">
        <v>4</v>
      </c>
      <c r="H193" s="10"/>
      <c r="I193" s="10"/>
      <c r="J193" s="10">
        <f t="shared" si="10"/>
        <v>1600</v>
      </c>
      <c r="K193" s="10">
        <v>75</v>
      </c>
      <c r="L193" s="10">
        <f t="shared" si="11"/>
        <v>120000</v>
      </c>
      <c r="M193" s="10"/>
      <c r="N193" s="10"/>
      <c r="O193" s="10"/>
      <c r="P193" s="10"/>
      <c r="Q193" s="10"/>
      <c r="R193" s="10"/>
      <c r="S193" s="10"/>
      <c r="T193" s="10">
        <f t="shared" si="14"/>
        <v>0</v>
      </c>
      <c r="U193" s="10"/>
      <c r="V193" s="10"/>
      <c r="W193" s="10">
        <f t="shared" si="12"/>
        <v>0</v>
      </c>
      <c r="X193" s="10">
        <f t="shared" si="9"/>
        <v>120000</v>
      </c>
      <c r="Y193" s="10">
        <v>0</v>
      </c>
      <c r="Z193" s="10">
        <v>0</v>
      </c>
      <c r="AA193" s="10">
        <v>120000</v>
      </c>
      <c r="AB193" s="10">
        <v>0.01</v>
      </c>
    </row>
    <row r="194" spans="1:28" s="11" customFormat="1" ht="14.25" x14ac:dyDescent="0.2">
      <c r="A194" s="1">
        <v>185</v>
      </c>
      <c r="B194" s="10" t="s">
        <v>14</v>
      </c>
      <c r="C194" s="10">
        <v>2540</v>
      </c>
      <c r="D194" s="10">
        <v>57</v>
      </c>
      <c r="E194" s="10" t="s">
        <v>273</v>
      </c>
      <c r="F194" s="10">
        <v>2</v>
      </c>
      <c r="G194" s="10"/>
      <c r="H194" s="10">
        <v>2</v>
      </c>
      <c r="I194" s="10">
        <v>14</v>
      </c>
      <c r="J194" s="10">
        <f t="shared" ref="J194:J246" si="17">G194*400+H194*100+I194</f>
        <v>214</v>
      </c>
      <c r="K194" s="10">
        <v>450</v>
      </c>
      <c r="L194" s="10">
        <f t="shared" si="11"/>
        <v>96300</v>
      </c>
      <c r="M194" s="10">
        <v>1</v>
      </c>
      <c r="N194" s="10" t="s">
        <v>27</v>
      </c>
      <c r="O194" s="10" t="s">
        <v>16</v>
      </c>
      <c r="P194" s="10">
        <v>2</v>
      </c>
      <c r="Q194" s="10">
        <v>108</v>
      </c>
      <c r="R194" s="10"/>
      <c r="S194" s="10">
        <v>6400</v>
      </c>
      <c r="T194" s="10">
        <f t="shared" si="14"/>
        <v>691200</v>
      </c>
      <c r="U194" s="10">
        <v>25</v>
      </c>
      <c r="V194" s="10">
        <f>T194*85%</f>
        <v>587520</v>
      </c>
      <c r="W194" s="10">
        <f t="shared" si="12"/>
        <v>103680</v>
      </c>
      <c r="X194" s="10">
        <f t="shared" si="9"/>
        <v>199980</v>
      </c>
      <c r="Y194" s="10">
        <v>0</v>
      </c>
      <c r="Z194" s="10">
        <v>50</v>
      </c>
      <c r="AA194" s="10">
        <v>0</v>
      </c>
      <c r="AB194" s="10">
        <v>0</v>
      </c>
    </row>
    <row r="195" spans="1:28" s="11" customFormat="1" ht="14.25" x14ac:dyDescent="0.2">
      <c r="A195" s="1">
        <v>186</v>
      </c>
      <c r="B195" s="10" t="s">
        <v>71</v>
      </c>
      <c r="C195" s="10"/>
      <c r="D195" s="10"/>
      <c r="E195" s="10" t="s">
        <v>273</v>
      </c>
      <c r="F195" s="10">
        <v>1</v>
      </c>
      <c r="G195" s="10">
        <v>7</v>
      </c>
      <c r="H195" s="10">
        <v>2</v>
      </c>
      <c r="I195" s="10">
        <v>94</v>
      </c>
      <c r="J195" s="10">
        <f t="shared" si="17"/>
        <v>3094</v>
      </c>
      <c r="K195" s="10">
        <v>75</v>
      </c>
      <c r="L195" s="10">
        <f t="shared" si="11"/>
        <v>232050</v>
      </c>
      <c r="M195" s="10"/>
      <c r="N195" s="10"/>
      <c r="O195" s="10"/>
      <c r="P195" s="10"/>
      <c r="Q195" s="10"/>
      <c r="R195" s="10"/>
      <c r="S195" s="10"/>
      <c r="T195" s="10">
        <f t="shared" si="14"/>
        <v>0</v>
      </c>
      <c r="U195" s="10"/>
      <c r="V195" s="10"/>
      <c r="W195" s="10">
        <f t="shared" si="12"/>
        <v>0</v>
      </c>
      <c r="X195" s="10">
        <f t="shared" si="9"/>
        <v>232050</v>
      </c>
      <c r="Y195" s="10">
        <v>0</v>
      </c>
      <c r="Z195" s="10">
        <v>0</v>
      </c>
      <c r="AA195" s="10">
        <v>232050</v>
      </c>
      <c r="AB195" s="10">
        <v>0.01</v>
      </c>
    </row>
    <row r="196" spans="1:28" s="11" customFormat="1" ht="14.25" x14ac:dyDescent="0.2">
      <c r="A196" s="10">
        <v>187</v>
      </c>
      <c r="B196" s="10" t="s">
        <v>14</v>
      </c>
      <c r="C196" s="10">
        <v>3720</v>
      </c>
      <c r="D196" s="10">
        <v>97</v>
      </c>
      <c r="E196" s="10" t="s">
        <v>274</v>
      </c>
      <c r="F196" s="10">
        <v>2</v>
      </c>
      <c r="G196" s="10">
        <v>1</v>
      </c>
      <c r="H196" s="10"/>
      <c r="I196" s="10">
        <v>14</v>
      </c>
      <c r="J196" s="10">
        <f t="shared" si="17"/>
        <v>414</v>
      </c>
      <c r="K196" s="10">
        <v>75</v>
      </c>
      <c r="L196" s="10">
        <f t="shared" si="11"/>
        <v>31050</v>
      </c>
      <c r="M196" s="10">
        <v>1</v>
      </c>
      <c r="N196" s="10" t="s">
        <v>27</v>
      </c>
      <c r="O196" s="10" t="s">
        <v>16</v>
      </c>
      <c r="P196" s="10">
        <v>2</v>
      </c>
      <c r="Q196" s="10">
        <v>473</v>
      </c>
      <c r="R196" s="10"/>
      <c r="S196" s="10">
        <v>6400</v>
      </c>
      <c r="T196" s="10">
        <f t="shared" si="14"/>
        <v>3027200</v>
      </c>
      <c r="U196" s="10">
        <v>30</v>
      </c>
      <c r="V196" s="10">
        <f>T196*85%</f>
        <v>2573120</v>
      </c>
      <c r="W196" s="10">
        <f t="shared" si="12"/>
        <v>454080</v>
      </c>
      <c r="X196" s="10">
        <f t="shared" si="9"/>
        <v>485130</v>
      </c>
      <c r="Y196" s="10">
        <v>0</v>
      </c>
      <c r="Z196" s="10">
        <v>50</v>
      </c>
      <c r="AA196" s="10">
        <v>0</v>
      </c>
      <c r="AB196" s="10">
        <v>0</v>
      </c>
    </row>
    <row r="197" spans="1:28" s="11" customFormat="1" ht="14.25" x14ac:dyDescent="0.2">
      <c r="A197" s="1">
        <v>188</v>
      </c>
      <c r="B197" s="10" t="s">
        <v>71</v>
      </c>
      <c r="C197" s="10"/>
      <c r="D197" s="10"/>
      <c r="E197" s="10" t="s">
        <v>274</v>
      </c>
      <c r="F197" s="10">
        <v>1</v>
      </c>
      <c r="G197" s="10">
        <v>8</v>
      </c>
      <c r="H197" s="10">
        <v>1</v>
      </c>
      <c r="I197" s="10">
        <v>63</v>
      </c>
      <c r="J197" s="10">
        <f t="shared" si="17"/>
        <v>3363</v>
      </c>
      <c r="K197" s="10">
        <v>75</v>
      </c>
      <c r="L197" s="10">
        <f t="shared" si="11"/>
        <v>252225</v>
      </c>
      <c r="M197" s="10"/>
      <c r="N197" s="10"/>
      <c r="O197" s="10"/>
      <c r="P197" s="10"/>
      <c r="Q197" s="10"/>
      <c r="R197" s="10"/>
      <c r="S197" s="10"/>
      <c r="T197" s="10">
        <f t="shared" si="14"/>
        <v>0</v>
      </c>
      <c r="U197" s="10"/>
      <c r="V197" s="10"/>
      <c r="W197" s="10">
        <f t="shared" si="12"/>
        <v>0</v>
      </c>
      <c r="X197" s="10">
        <f t="shared" si="9"/>
        <v>252225</v>
      </c>
      <c r="Y197" s="10">
        <v>0</v>
      </c>
      <c r="Z197" s="10">
        <v>0</v>
      </c>
      <c r="AA197" s="10">
        <v>252225</v>
      </c>
      <c r="AB197" s="10">
        <v>0.01</v>
      </c>
    </row>
    <row r="198" spans="1:28" s="11" customFormat="1" ht="14.25" x14ac:dyDescent="0.2">
      <c r="A198" s="1">
        <v>189</v>
      </c>
      <c r="B198" s="10" t="s">
        <v>71</v>
      </c>
      <c r="C198" s="10"/>
      <c r="D198" s="10"/>
      <c r="E198" s="10" t="s">
        <v>274</v>
      </c>
      <c r="F198" s="10">
        <v>1</v>
      </c>
      <c r="G198" s="10">
        <v>10</v>
      </c>
      <c r="H198" s="10">
        <v>3</v>
      </c>
      <c r="I198" s="10">
        <v>1</v>
      </c>
      <c r="J198" s="10">
        <f t="shared" si="17"/>
        <v>4301</v>
      </c>
      <c r="K198" s="10">
        <v>75</v>
      </c>
      <c r="L198" s="10">
        <f t="shared" si="11"/>
        <v>322575</v>
      </c>
      <c r="M198" s="10"/>
      <c r="N198" s="10"/>
      <c r="O198" s="10"/>
      <c r="P198" s="10"/>
      <c r="Q198" s="10"/>
      <c r="R198" s="10"/>
      <c r="S198" s="10"/>
      <c r="T198" s="10">
        <f t="shared" si="14"/>
        <v>0</v>
      </c>
      <c r="U198" s="10"/>
      <c r="V198" s="10"/>
      <c r="W198" s="10">
        <f t="shared" si="12"/>
        <v>0</v>
      </c>
      <c r="X198" s="10">
        <f t="shared" si="9"/>
        <v>322575</v>
      </c>
      <c r="Y198" s="10">
        <v>0</v>
      </c>
      <c r="Z198" s="10">
        <v>0</v>
      </c>
      <c r="AA198" s="10">
        <v>322575</v>
      </c>
      <c r="AB198" s="10">
        <v>0.01</v>
      </c>
    </row>
    <row r="199" spans="1:28" s="11" customFormat="1" ht="14.25" x14ac:dyDescent="0.2">
      <c r="A199" s="10">
        <v>190</v>
      </c>
      <c r="B199" s="10" t="s">
        <v>14</v>
      </c>
      <c r="C199" s="10">
        <v>3312</v>
      </c>
      <c r="D199" s="10">
        <v>89</v>
      </c>
      <c r="E199" s="10" t="s">
        <v>274</v>
      </c>
      <c r="F199" s="10">
        <v>1</v>
      </c>
      <c r="G199" s="10"/>
      <c r="H199" s="10">
        <v>3</v>
      </c>
      <c r="I199" s="10">
        <v>4</v>
      </c>
      <c r="J199" s="10">
        <f t="shared" si="17"/>
        <v>304</v>
      </c>
      <c r="K199" s="10">
        <v>75</v>
      </c>
      <c r="L199" s="10">
        <f t="shared" si="11"/>
        <v>22800</v>
      </c>
      <c r="M199" s="10"/>
      <c r="N199" s="10"/>
      <c r="O199" s="10"/>
      <c r="P199" s="10"/>
      <c r="Q199" s="10"/>
      <c r="R199" s="10"/>
      <c r="S199" s="10"/>
      <c r="T199" s="10">
        <f t="shared" si="14"/>
        <v>0</v>
      </c>
      <c r="U199" s="10"/>
      <c r="V199" s="10"/>
      <c r="W199" s="10">
        <f t="shared" si="12"/>
        <v>0</v>
      </c>
      <c r="X199" s="10">
        <f t="shared" si="9"/>
        <v>22800</v>
      </c>
      <c r="Y199" s="10">
        <v>0</v>
      </c>
      <c r="Z199" s="10">
        <v>50</v>
      </c>
      <c r="AA199" s="10">
        <v>0</v>
      </c>
      <c r="AB199" s="10">
        <v>0</v>
      </c>
    </row>
    <row r="200" spans="1:28" s="11" customFormat="1" ht="14.25" x14ac:dyDescent="0.2">
      <c r="A200" s="1">
        <v>191</v>
      </c>
      <c r="B200" s="10" t="s">
        <v>14</v>
      </c>
      <c r="C200" s="10">
        <v>3715</v>
      </c>
      <c r="D200" s="10">
        <v>92</v>
      </c>
      <c r="E200" s="10" t="s">
        <v>275</v>
      </c>
      <c r="F200" s="10">
        <v>2</v>
      </c>
      <c r="G200" s="10"/>
      <c r="H200" s="10">
        <v>2</v>
      </c>
      <c r="I200" s="10">
        <v>56</v>
      </c>
      <c r="J200" s="10">
        <f t="shared" si="17"/>
        <v>256</v>
      </c>
      <c r="K200" s="10">
        <v>350</v>
      </c>
      <c r="L200" s="10">
        <f t="shared" si="11"/>
        <v>89600</v>
      </c>
      <c r="M200" s="10">
        <v>1</v>
      </c>
      <c r="N200" s="10" t="s">
        <v>27</v>
      </c>
      <c r="O200" s="10" t="s">
        <v>35</v>
      </c>
      <c r="P200" s="10">
        <v>2</v>
      </c>
      <c r="Q200" s="10">
        <v>88</v>
      </c>
      <c r="R200" s="10"/>
      <c r="S200" s="10">
        <v>6400</v>
      </c>
      <c r="T200" s="10">
        <f t="shared" si="14"/>
        <v>563200</v>
      </c>
      <c r="U200" s="10">
        <v>10</v>
      </c>
      <c r="V200" s="10">
        <f>T200*40%</f>
        <v>225280</v>
      </c>
      <c r="W200" s="10">
        <f t="shared" si="12"/>
        <v>337920</v>
      </c>
      <c r="X200" s="10">
        <f t="shared" si="9"/>
        <v>427520</v>
      </c>
      <c r="Y200" s="10">
        <v>0</v>
      </c>
      <c r="Z200" s="10">
        <v>50</v>
      </c>
      <c r="AA200" s="10">
        <v>0</v>
      </c>
      <c r="AB200" s="10">
        <v>0</v>
      </c>
    </row>
    <row r="201" spans="1:28" s="11" customFormat="1" ht="14.25" x14ac:dyDescent="0.2">
      <c r="A201" s="1">
        <v>192</v>
      </c>
      <c r="B201" s="10" t="s">
        <v>14</v>
      </c>
      <c r="C201" s="10">
        <v>2853</v>
      </c>
      <c r="D201" s="10">
        <v>2</v>
      </c>
      <c r="E201" s="10" t="s">
        <v>275</v>
      </c>
      <c r="F201" s="10">
        <v>1</v>
      </c>
      <c r="G201" s="10">
        <v>11</v>
      </c>
      <c r="H201" s="10">
        <v>3</v>
      </c>
      <c r="I201" s="10">
        <v>72</v>
      </c>
      <c r="J201" s="10">
        <f t="shared" si="17"/>
        <v>4772</v>
      </c>
      <c r="K201" s="10">
        <v>75</v>
      </c>
      <c r="L201" s="10">
        <f t="shared" si="11"/>
        <v>357900</v>
      </c>
      <c r="M201" s="10"/>
      <c r="N201" s="10"/>
      <c r="O201" s="10"/>
      <c r="P201" s="10"/>
      <c r="Q201" s="10"/>
      <c r="R201" s="10"/>
      <c r="S201" s="10"/>
      <c r="T201" s="10">
        <f t="shared" si="14"/>
        <v>0</v>
      </c>
      <c r="U201" s="10"/>
      <c r="V201" s="10"/>
      <c r="W201" s="10">
        <f t="shared" si="12"/>
        <v>0</v>
      </c>
      <c r="X201" s="10">
        <f t="shared" si="9"/>
        <v>357900</v>
      </c>
      <c r="Y201" s="10">
        <v>0</v>
      </c>
      <c r="Z201" s="10">
        <v>50</v>
      </c>
      <c r="AA201" s="10">
        <v>0</v>
      </c>
      <c r="AB201" s="10">
        <v>0</v>
      </c>
    </row>
    <row r="202" spans="1:28" s="11" customFormat="1" ht="14.25" x14ac:dyDescent="0.2">
      <c r="A202" s="10">
        <v>193</v>
      </c>
      <c r="B202" s="10" t="s">
        <v>14</v>
      </c>
      <c r="C202" s="10">
        <v>2570</v>
      </c>
      <c r="D202" s="10">
        <v>22</v>
      </c>
      <c r="E202" s="10" t="s">
        <v>275</v>
      </c>
      <c r="F202" s="10">
        <v>1</v>
      </c>
      <c r="G202" s="10">
        <v>27</v>
      </c>
      <c r="H202" s="10">
        <v>3</v>
      </c>
      <c r="I202" s="10">
        <v>15</v>
      </c>
      <c r="J202" s="10">
        <f t="shared" si="17"/>
        <v>11115</v>
      </c>
      <c r="K202" s="10">
        <v>75</v>
      </c>
      <c r="L202" s="10">
        <f t="shared" si="11"/>
        <v>833625</v>
      </c>
      <c r="M202" s="10"/>
      <c r="N202" s="10"/>
      <c r="O202" s="10"/>
      <c r="P202" s="10"/>
      <c r="Q202" s="10"/>
      <c r="R202" s="10"/>
      <c r="S202" s="10"/>
      <c r="T202" s="10">
        <f t="shared" si="14"/>
        <v>0</v>
      </c>
      <c r="U202" s="10"/>
      <c r="V202" s="10"/>
      <c r="W202" s="10">
        <f t="shared" si="12"/>
        <v>0</v>
      </c>
      <c r="X202" s="10">
        <f t="shared" si="9"/>
        <v>833625</v>
      </c>
      <c r="Y202" s="10">
        <v>0</v>
      </c>
      <c r="Z202" s="10">
        <v>50</v>
      </c>
      <c r="AA202" s="10">
        <v>0</v>
      </c>
      <c r="AB202" s="10">
        <v>0</v>
      </c>
    </row>
    <row r="203" spans="1:28" s="11" customFormat="1" ht="14.25" x14ac:dyDescent="0.2">
      <c r="A203" s="1">
        <v>194</v>
      </c>
      <c r="B203" s="10" t="s">
        <v>24</v>
      </c>
      <c r="C203" s="10"/>
      <c r="D203" s="10"/>
      <c r="E203" s="10" t="s">
        <v>275</v>
      </c>
      <c r="F203" s="10">
        <v>1</v>
      </c>
      <c r="G203" s="10">
        <v>15</v>
      </c>
      <c r="H203" s="10"/>
      <c r="I203" s="10"/>
      <c r="J203" s="10">
        <f t="shared" si="17"/>
        <v>6000</v>
      </c>
      <c r="K203" s="10">
        <v>75</v>
      </c>
      <c r="L203" s="10">
        <f t="shared" ref="L203" si="18">J203*K203</f>
        <v>450000</v>
      </c>
      <c r="M203" s="10"/>
      <c r="N203" s="10"/>
      <c r="O203" s="10"/>
      <c r="P203" s="10"/>
      <c r="Q203" s="10"/>
      <c r="R203" s="10"/>
      <c r="S203" s="10"/>
      <c r="T203" s="10">
        <f t="shared" si="14"/>
        <v>0</v>
      </c>
      <c r="U203" s="10"/>
      <c r="V203" s="10"/>
      <c r="W203" s="10">
        <f t="shared" si="12"/>
        <v>0</v>
      </c>
      <c r="X203" s="10">
        <f t="shared" ref="X203" si="19">L203+W203</f>
        <v>450000</v>
      </c>
      <c r="Y203" s="10">
        <v>0</v>
      </c>
      <c r="Z203" s="10">
        <v>0</v>
      </c>
      <c r="AA203" s="10">
        <v>450000</v>
      </c>
      <c r="AB203" s="10">
        <v>0.01</v>
      </c>
    </row>
    <row r="204" spans="1:28" s="11" customFormat="1" ht="14.25" x14ac:dyDescent="0.2">
      <c r="A204" s="1">
        <v>195</v>
      </c>
      <c r="B204" s="10" t="s">
        <v>14</v>
      </c>
      <c r="C204" s="10">
        <v>4503</v>
      </c>
      <c r="D204" s="10">
        <v>190</v>
      </c>
      <c r="E204" s="10" t="s">
        <v>276</v>
      </c>
      <c r="F204" s="10">
        <v>2</v>
      </c>
      <c r="G204" s="10">
        <v>1</v>
      </c>
      <c r="H204" s="10"/>
      <c r="I204" s="10">
        <v>55</v>
      </c>
      <c r="J204" s="10">
        <f t="shared" si="17"/>
        <v>455</v>
      </c>
      <c r="K204" s="10">
        <v>310</v>
      </c>
      <c r="L204" s="10">
        <f t="shared" si="11"/>
        <v>141050</v>
      </c>
      <c r="M204" s="10">
        <v>1</v>
      </c>
      <c r="N204" s="10" t="s">
        <v>27</v>
      </c>
      <c r="O204" s="10" t="s">
        <v>16</v>
      </c>
      <c r="P204" s="10">
        <v>2</v>
      </c>
      <c r="Q204" s="10">
        <v>216</v>
      </c>
      <c r="R204" s="10"/>
      <c r="S204" s="10">
        <v>6400</v>
      </c>
      <c r="T204" s="10">
        <f t="shared" si="14"/>
        <v>1382400</v>
      </c>
      <c r="U204" s="10">
        <v>20</v>
      </c>
      <c r="V204" s="10">
        <f>T204*75%</f>
        <v>1036800</v>
      </c>
      <c r="W204" s="10">
        <f t="shared" si="12"/>
        <v>345600</v>
      </c>
      <c r="X204" s="10">
        <f t="shared" si="9"/>
        <v>486650</v>
      </c>
      <c r="Y204" s="10">
        <v>0</v>
      </c>
      <c r="Z204" s="10">
        <v>50</v>
      </c>
      <c r="AA204" s="10">
        <v>0</v>
      </c>
      <c r="AB204" s="10">
        <v>0</v>
      </c>
    </row>
    <row r="205" spans="1:28" s="11" customFormat="1" ht="14.25" x14ac:dyDescent="0.2">
      <c r="A205" s="10">
        <v>196</v>
      </c>
      <c r="B205" s="10" t="s">
        <v>14</v>
      </c>
      <c r="C205" s="10">
        <v>4232</v>
      </c>
      <c r="D205" s="10">
        <v>154</v>
      </c>
      <c r="E205" s="10" t="s">
        <v>276</v>
      </c>
      <c r="F205" s="10">
        <v>1</v>
      </c>
      <c r="G205" s="10"/>
      <c r="H205" s="10">
        <v>2</v>
      </c>
      <c r="I205" s="10">
        <v>43</v>
      </c>
      <c r="J205" s="10">
        <f t="shared" si="17"/>
        <v>243</v>
      </c>
      <c r="K205" s="10">
        <v>350</v>
      </c>
      <c r="L205" s="10">
        <f t="shared" si="11"/>
        <v>85050</v>
      </c>
      <c r="M205" s="10"/>
      <c r="N205" s="10"/>
      <c r="O205" s="10"/>
      <c r="P205" s="10"/>
      <c r="Q205" s="10"/>
      <c r="R205" s="10"/>
      <c r="S205" s="10"/>
      <c r="T205" s="10">
        <f t="shared" si="14"/>
        <v>0</v>
      </c>
      <c r="U205" s="10"/>
      <c r="V205" s="10"/>
      <c r="W205" s="10">
        <f t="shared" si="12"/>
        <v>0</v>
      </c>
      <c r="X205" s="10">
        <f t="shared" si="9"/>
        <v>85050</v>
      </c>
      <c r="Y205" s="10">
        <v>0</v>
      </c>
      <c r="Z205" s="10">
        <v>50</v>
      </c>
      <c r="AA205" s="10">
        <v>0</v>
      </c>
      <c r="AB205" s="10">
        <v>0</v>
      </c>
    </row>
    <row r="206" spans="1:28" s="11" customFormat="1" ht="14.25" x14ac:dyDescent="0.2">
      <c r="A206" s="1">
        <v>197</v>
      </c>
      <c r="B206" s="10" t="s">
        <v>14</v>
      </c>
      <c r="C206" s="10">
        <v>4149</v>
      </c>
      <c r="D206" s="10">
        <v>140</v>
      </c>
      <c r="E206" s="10" t="s">
        <v>276</v>
      </c>
      <c r="F206" s="10">
        <v>1</v>
      </c>
      <c r="G206" s="10">
        <v>9</v>
      </c>
      <c r="H206" s="10">
        <v>3</v>
      </c>
      <c r="I206" s="10">
        <v>73</v>
      </c>
      <c r="J206" s="10">
        <f t="shared" si="17"/>
        <v>3973</v>
      </c>
      <c r="K206" s="10">
        <v>75</v>
      </c>
      <c r="L206" s="10">
        <f t="shared" si="11"/>
        <v>297975</v>
      </c>
      <c r="M206" s="10"/>
      <c r="N206" s="10"/>
      <c r="O206" s="10"/>
      <c r="P206" s="10"/>
      <c r="Q206" s="10"/>
      <c r="R206" s="10"/>
      <c r="S206" s="10"/>
      <c r="T206" s="10">
        <f t="shared" si="14"/>
        <v>0</v>
      </c>
      <c r="U206" s="10"/>
      <c r="V206" s="10"/>
      <c r="W206" s="10">
        <f t="shared" si="12"/>
        <v>0</v>
      </c>
      <c r="X206" s="10">
        <f t="shared" si="9"/>
        <v>297975</v>
      </c>
      <c r="Y206" s="10">
        <v>0</v>
      </c>
      <c r="Z206" s="10">
        <v>50</v>
      </c>
      <c r="AA206" s="10">
        <v>0</v>
      </c>
      <c r="AB206" s="10">
        <v>0</v>
      </c>
    </row>
    <row r="207" spans="1:28" s="11" customFormat="1" ht="14.25" x14ac:dyDescent="0.2">
      <c r="A207" s="1">
        <v>198</v>
      </c>
      <c r="B207" s="10" t="s">
        <v>14</v>
      </c>
      <c r="C207" s="10">
        <v>4501</v>
      </c>
      <c r="D207" s="10">
        <v>188</v>
      </c>
      <c r="E207" s="10" t="s">
        <v>276</v>
      </c>
      <c r="F207" s="10">
        <v>1</v>
      </c>
      <c r="G207" s="10">
        <v>2</v>
      </c>
      <c r="H207" s="10">
        <v>1</v>
      </c>
      <c r="I207" s="10">
        <v>11</v>
      </c>
      <c r="J207" s="10">
        <f t="shared" si="17"/>
        <v>911</v>
      </c>
      <c r="K207" s="10">
        <v>75</v>
      </c>
      <c r="L207" s="10">
        <f t="shared" si="11"/>
        <v>68325</v>
      </c>
      <c r="M207" s="10"/>
      <c r="N207" s="10"/>
      <c r="O207" s="10"/>
      <c r="P207" s="10"/>
      <c r="Q207" s="10"/>
      <c r="R207" s="10"/>
      <c r="S207" s="10"/>
      <c r="T207" s="10">
        <f t="shared" si="14"/>
        <v>0</v>
      </c>
      <c r="U207" s="10"/>
      <c r="V207" s="10"/>
      <c r="W207" s="10">
        <f t="shared" si="12"/>
        <v>0</v>
      </c>
      <c r="X207" s="10">
        <f t="shared" si="9"/>
        <v>68325</v>
      </c>
      <c r="Y207" s="10">
        <v>0</v>
      </c>
      <c r="Z207" s="10">
        <v>50</v>
      </c>
      <c r="AA207" s="10">
        <v>0</v>
      </c>
      <c r="AB207" s="10">
        <v>0</v>
      </c>
    </row>
    <row r="208" spans="1:28" s="11" customFormat="1" ht="14.25" x14ac:dyDescent="0.2">
      <c r="A208" s="10">
        <v>199</v>
      </c>
      <c r="B208" s="10" t="s">
        <v>14</v>
      </c>
      <c r="C208" s="10">
        <v>4500</v>
      </c>
      <c r="D208" s="10">
        <v>187</v>
      </c>
      <c r="E208" s="10" t="s">
        <v>276</v>
      </c>
      <c r="F208" s="10">
        <v>1</v>
      </c>
      <c r="G208" s="10">
        <v>2</v>
      </c>
      <c r="H208" s="10">
        <v>2</v>
      </c>
      <c r="I208" s="10">
        <v>66</v>
      </c>
      <c r="J208" s="10">
        <f t="shared" si="17"/>
        <v>1066</v>
      </c>
      <c r="K208" s="10">
        <v>100</v>
      </c>
      <c r="L208" s="10">
        <f t="shared" si="11"/>
        <v>106600</v>
      </c>
      <c r="M208" s="10"/>
      <c r="N208" s="10"/>
      <c r="O208" s="10"/>
      <c r="P208" s="10"/>
      <c r="Q208" s="10"/>
      <c r="R208" s="10"/>
      <c r="S208" s="10"/>
      <c r="T208" s="10">
        <f t="shared" si="14"/>
        <v>0</v>
      </c>
      <c r="U208" s="10"/>
      <c r="V208" s="10"/>
      <c r="W208" s="10">
        <f t="shared" si="12"/>
        <v>0</v>
      </c>
      <c r="X208" s="10">
        <f t="shared" si="9"/>
        <v>106600</v>
      </c>
      <c r="Y208" s="10">
        <v>0</v>
      </c>
      <c r="Z208" s="10">
        <v>50</v>
      </c>
      <c r="AA208" s="10">
        <v>0</v>
      </c>
      <c r="AB208" s="10">
        <v>0</v>
      </c>
    </row>
    <row r="209" spans="1:28" s="11" customFormat="1" ht="14.25" x14ac:dyDescent="0.2">
      <c r="A209" s="1">
        <v>200</v>
      </c>
      <c r="B209" s="10" t="s">
        <v>14</v>
      </c>
      <c r="C209" s="10">
        <v>4498</v>
      </c>
      <c r="D209" s="10">
        <v>185</v>
      </c>
      <c r="E209" s="10" t="s">
        <v>276</v>
      </c>
      <c r="F209" s="10">
        <v>1</v>
      </c>
      <c r="G209" s="10">
        <v>1</v>
      </c>
      <c r="H209" s="10">
        <v>2</v>
      </c>
      <c r="I209" s="10">
        <v>73</v>
      </c>
      <c r="J209" s="10">
        <f t="shared" si="17"/>
        <v>673</v>
      </c>
      <c r="K209" s="10">
        <v>130</v>
      </c>
      <c r="L209" s="10">
        <f t="shared" si="11"/>
        <v>87490</v>
      </c>
      <c r="M209" s="10"/>
      <c r="N209" s="10"/>
      <c r="O209" s="10"/>
      <c r="P209" s="10"/>
      <c r="Q209" s="10"/>
      <c r="R209" s="10"/>
      <c r="S209" s="10"/>
      <c r="T209" s="10">
        <f t="shared" si="14"/>
        <v>0</v>
      </c>
      <c r="U209" s="10"/>
      <c r="V209" s="10"/>
      <c r="W209" s="10">
        <f t="shared" si="12"/>
        <v>0</v>
      </c>
      <c r="X209" s="10">
        <f t="shared" si="9"/>
        <v>87490</v>
      </c>
      <c r="Y209" s="10">
        <v>0</v>
      </c>
      <c r="Z209" s="10">
        <v>50</v>
      </c>
      <c r="AA209" s="10">
        <v>0</v>
      </c>
      <c r="AB209" s="10">
        <v>0</v>
      </c>
    </row>
    <row r="210" spans="1:28" s="11" customFormat="1" ht="14.25" x14ac:dyDescent="0.2">
      <c r="A210" s="1">
        <v>201</v>
      </c>
      <c r="B210" s="10" t="s">
        <v>24</v>
      </c>
      <c r="C210" s="10"/>
      <c r="D210" s="10"/>
      <c r="E210" s="10" t="s">
        <v>276</v>
      </c>
      <c r="F210" s="10">
        <v>1</v>
      </c>
      <c r="G210" s="10"/>
      <c r="H210" s="10">
        <v>1</v>
      </c>
      <c r="I210" s="10"/>
      <c r="J210" s="10">
        <f t="shared" si="17"/>
        <v>100</v>
      </c>
      <c r="K210" s="10">
        <v>75</v>
      </c>
      <c r="L210" s="10">
        <f t="shared" si="11"/>
        <v>7500</v>
      </c>
      <c r="M210" s="10"/>
      <c r="N210" s="10"/>
      <c r="O210" s="10"/>
      <c r="P210" s="10"/>
      <c r="Q210" s="10"/>
      <c r="R210" s="10"/>
      <c r="S210" s="10"/>
      <c r="T210" s="10">
        <f t="shared" si="14"/>
        <v>0</v>
      </c>
      <c r="U210" s="10"/>
      <c r="V210" s="10"/>
      <c r="W210" s="10">
        <f t="shared" si="12"/>
        <v>0</v>
      </c>
      <c r="X210" s="10">
        <f t="shared" si="9"/>
        <v>7500</v>
      </c>
      <c r="Y210" s="10">
        <v>0</v>
      </c>
      <c r="Z210" s="10">
        <v>0</v>
      </c>
      <c r="AA210" s="10">
        <v>7500</v>
      </c>
      <c r="AB210" s="10">
        <v>0.01</v>
      </c>
    </row>
    <row r="211" spans="1:28" s="11" customFormat="1" ht="14.25" x14ac:dyDescent="0.2">
      <c r="A211" s="10">
        <v>202</v>
      </c>
      <c r="B211" s="10" t="s">
        <v>24</v>
      </c>
      <c r="C211" s="10"/>
      <c r="D211" s="10"/>
      <c r="E211" s="10" t="s">
        <v>276</v>
      </c>
      <c r="F211" s="10">
        <v>1</v>
      </c>
      <c r="G211" s="10">
        <v>11</v>
      </c>
      <c r="H211" s="10"/>
      <c r="I211" s="10"/>
      <c r="J211" s="10">
        <f t="shared" si="17"/>
        <v>4400</v>
      </c>
      <c r="K211" s="10">
        <v>75</v>
      </c>
      <c r="L211" s="10">
        <f t="shared" si="11"/>
        <v>330000</v>
      </c>
      <c r="M211" s="10"/>
      <c r="N211" s="10"/>
      <c r="O211" s="10"/>
      <c r="P211" s="10"/>
      <c r="Q211" s="10"/>
      <c r="R211" s="10"/>
      <c r="S211" s="10"/>
      <c r="T211" s="10">
        <f t="shared" si="14"/>
        <v>0</v>
      </c>
      <c r="U211" s="10"/>
      <c r="V211" s="10"/>
      <c r="W211" s="10">
        <f t="shared" si="12"/>
        <v>0</v>
      </c>
      <c r="X211" s="10">
        <f t="shared" si="9"/>
        <v>330000</v>
      </c>
      <c r="Y211" s="10">
        <v>0</v>
      </c>
      <c r="Z211" s="10">
        <v>0</v>
      </c>
      <c r="AA211" s="10">
        <v>330000</v>
      </c>
      <c r="AB211" s="10">
        <v>0.01</v>
      </c>
    </row>
    <row r="212" spans="1:28" s="11" customFormat="1" ht="14.25" x14ac:dyDescent="0.2">
      <c r="A212" s="1">
        <v>203</v>
      </c>
      <c r="B212" s="10" t="s">
        <v>24</v>
      </c>
      <c r="C212" s="10"/>
      <c r="D212" s="10"/>
      <c r="E212" s="10" t="s">
        <v>276</v>
      </c>
      <c r="F212" s="10">
        <v>1</v>
      </c>
      <c r="G212" s="10">
        <v>1</v>
      </c>
      <c r="H212" s="10"/>
      <c r="I212" s="10">
        <v>60</v>
      </c>
      <c r="J212" s="10">
        <f t="shared" si="17"/>
        <v>460</v>
      </c>
      <c r="K212" s="10">
        <v>75</v>
      </c>
      <c r="L212" s="10">
        <f t="shared" si="11"/>
        <v>34500</v>
      </c>
      <c r="M212" s="10"/>
      <c r="N212" s="10"/>
      <c r="O212" s="10"/>
      <c r="P212" s="10"/>
      <c r="Q212" s="10"/>
      <c r="R212" s="10"/>
      <c r="S212" s="10"/>
      <c r="T212" s="10">
        <f t="shared" si="14"/>
        <v>0</v>
      </c>
      <c r="U212" s="10"/>
      <c r="V212" s="10"/>
      <c r="W212" s="10">
        <f t="shared" si="12"/>
        <v>0</v>
      </c>
      <c r="X212" s="10">
        <f t="shared" si="9"/>
        <v>34500</v>
      </c>
      <c r="Y212" s="10">
        <v>0</v>
      </c>
      <c r="Z212" s="10">
        <v>0</v>
      </c>
      <c r="AA212" s="10">
        <v>34500</v>
      </c>
      <c r="AB212" s="10">
        <v>0.01</v>
      </c>
    </row>
    <row r="213" spans="1:28" s="11" customFormat="1" ht="14.25" x14ac:dyDescent="0.2">
      <c r="A213" s="1">
        <v>204</v>
      </c>
      <c r="B213" s="10" t="s">
        <v>24</v>
      </c>
      <c r="C213" s="10"/>
      <c r="D213" s="10"/>
      <c r="E213" s="10" t="s">
        <v>276</v>
      </c>
      <c r="F213" s="10">
        <v>1</v>
      </c>
      <c r="G213" s="10">
        <v>3</v>
      </c>
      <c r="H213" s="10"/>
      <c r="I213" s="10">
        <v>49</v>
      </c>
      <c r="J213" s="10">
        <f t="shared" si="17"/>
        <v>1249</v>
      </c>
      <c r="K213" s="10">
        <v>75</v>
      </c>
      <c r="L213" s="10">
        <f t="shared" si="11"/>
        <v>93675</v>
      </c>
      <c r="M213" s="10"/>
      <c r="N213" s="10"/>
      <c r="O213" s="10"/>
      <c r="P213" s="10"/>
      <c r="Q213" s="10"/>
      <c r="R213" s="10"/>
      <c r="S213" s="10"/>
      <c r="T213" s="10">
        <f t="shared" si="14"/>
        <v>0</v>
      </c>
      <c r="U213" s="10"/>
      <c r="V213" s="10"/>
      <c r="W213" s="10">
        <f t="shared" si="12"/>
        <v>0</v>
      </c>
      <c r="X213" s="10">
        <f t="shared" si="9"/>
        <v>93675</v>
      </c>
      <c r="Y213" s="10">
        <v>0</v>
      </c>
      <c r="Z213" s="10">
        <v>0</v>
      </c>
      <c r="AA213" s="10">
        <v>93675</v>
      </c>
      <c r="AB213" s="10">
        <v>0.01</v>
      </c>
    </row>
    <row r="214" spans="1:28" s="11" customFormat="1" ht="14.25" x14ac:dyDescent="0.2">
      <c r="A214" s="10">
        <v>205</v>
      </c>
      <c r="B214" s="10" t="s">
        <v>14</v>
      </c>
      <c r="C214" s="10">
        <v>3719</v>
      </c>
      <c r="D214" s="10">
        <v>96</v>
      </c>
      <c r="E214" s="10" t="s">
        <v>277</v>
      </c>
      <c r="F214" s="10">
        <v>2</v>
      </c>
      <c r="G214" s="10"/>
      <c r="H214" s="10">
        <v>1</v>
      </c>
      <c r="I214" s="10">
        <v>40</v>
      </c>
      <c r="J214" s="10">
        <f t="shared" si="17"/>
        <v>140</v>
      </c>
      <c r="K214" s="10">
        <v>350</v>
      </c>
      <c r="L214" s="10">
        <f t="shared" si="11"/>
        <v>49000</v>
      </c>
      <c r="M214" s="10">
        <v>1</v>
      </c>
      <c r="N214" s="10" t="s">
        <v>27</v>
      </c>
      <c r="O214" s="10" t="s">
        <v>16</v>
      </c>
      <c r="P214" s="10">
        <v>2</v>
      </c>
      <c r="Q214" s="10">
        <v>138</v>
      </c>
      <c r="R214" s="10"/>
      <c r="S214" s="10">
        <v>6400</v>
      </c>
      <c r="T214" s="10">
        <f t="shared" si="14"/>
        <v>883200</v>
      </c>
      <c r="U214" s="10">
        <v>20</v>
      </c>
      <c r="V214" s="10">
        <f>T214*75%</f>
        <v>662400</v>
      </c>
      <c r="W214" s="10">
        <f t="shared" si="12"/>
        <v>220800</v>
      </c>
      <c r="X214" s="10">
        <f t="shared" si="9"/>
        <v>269800</v>
      </c>
      <c r="Y214" s="10">
        <v>0</v>
      </c>
      <c r="Z214" s="10">
        <v>50</v>
      </c>
      <c r="AA214" s="10">
        <v>0</v>
      </c>
      <c r="AB214" s="10">
        <v>0</v>
      </c>
    </row>
    <row r="215" spans="1:28" s="11" customFormat="1" ht="14.25" x14ac:dyDescent="0.2">
      <c r="A215" s="1">
        <v>206</v>
      </c>
      <c r="B215" s="10" t="s">
        <v>14</v>
      </c>
      <c r="C215" s="10">
        <v>3713</v>
      </c>
      <c r="D215" s="10">
        <v>90</v>
      </c>
      <c r="E215" s="10" t="s">
        <v>277</v>
      </c>
      <c r="F215" s="10">
        <v>1</v>
      </c>
      <c r="G215" s="10"/>
      <c r="H215" s="10">
        <v>2</v>
      </c>
      <c r="I215" s="10">
        <v>78</v>
      </c>
      <c r="J215" s="10">
        <f t="shared" si="17"/>
        <v>278</v>
      </c>
      <c r="K215" s="10">
        <v>75</v>
      </c>
      <c r="L215" s="10">
        <f t="shared" si="11"/>
        <v>20850</v>
      </c>
      <c r="M215" s="10"/>
      <c r="N215" s="10"/>
      <c r="O215" s="10"/>
      <c r="P215" s="10"/>
      <c r="Q215" s="10"/>
      <c r="R215" s="10"/>
      <c r="S215" s="10"/>
      <c r="T215" s="10">
        <f t="shared" si="14"/>
        <v>0</v>
      </c>
      <c r="U215" s="10"/>
      <c r="V215" s="10"/>
      <c r="W215" s="10">
        <f t="shared" si="12"/>
        <v>0</v>
      </c>
      <c r="X215" s="10">
        <f t="shared" si="9"/>
        <v>20850</v>
      </c>
      <c r="Y215" s="10">
        <v>0</v>
      </c>
      <c r="Z215" s="10">
        <v>50</v>
      </c>
      <c r="AA215" s="10">
        <v>0</v>
      </c>
      <c r="AB215" s="10">
        <v>0</v>
      </c>
    </row>
    <row r="216" spans="1:28" s="11" customFormat="1" ht="14.25" x14ac:dyDescent="0.2">
      <c r="A216" s="1">
        <v>207</v>
      </c>
      <c r="B216" s="10" t="s">
        <v>52</v>
      </c>
      <c r="C216" s="10"/>
      <c r="D216" s="10"/>
      <c r="E216" s="10" t="s">
        <v>277</v>
      </c>
      <c r="F216" s="10">
        <v>1</v>
      </c>
      <c r="G216" s="10">
        <v>7</v>
      </c>
      <c r="H216" s="10">
        <v>3</v>
      </c>
      <c r="I216" s="10">
        <v>47</v>
      </c>
      <c r="J216" s="10">
        <f t="shared" si="17"/>
        <v>3147</v>
      </c>
      <c r="K216" s="10">
        <v>75</v>
      </c>
      <c r="L216" s="10">
        <f t="shared" si="11"/>
        <v>236025</v>
      </c>
      <c r="M216" s="10"/>
      <c r="N216" s="10"/>
      <c r="O216" s="10"/>
      <c r="P216" s="10"/>
      <c r="Q216" s="10"/>
      <c r="R216" s="10"/>
      <c r="S216" s="10"/>
      <c r="T216" s="10">
        <f t="shared" si="14"/>
        <v>0</v>
      </c>
      <c r="U216" s="10"/>
      <c r="V216" s="10"/>
      <c r="W216" s="10">
        <f t="shared" si="12"/>
        <v>0</v>
      </c>
      <c r="X216" s="10">
        <f t="shared" si="9"/>
        <v>236025</v>
      </c>
      <c r="Y216" s="10">
        <v>0</v>
      </c>
      <c r="Z216" s="10">
        <v>0</v>
      </c>
      <c r="AA216" s="10">
        <v>236025</v>
      </c>
      <c r="AB216" s="10">
        <v>0.01</v>
      </c>
    </row>
    <row r="217" spans="1:28" s="11" customFormat="1" ht="14.25" x14ac:dyDescent="0.2">
      <c r="A217" s="10">
        <v>208</v>
      </c>
      <c r="B217" s="10" t="s">
        <v>14</v>
      </c>
      <c r="C217" s="10">
        <v>3752</v>
      </c>
      <c r="D217" s="10">
        <v>100</v>
      </c>
      <c r="E217" s="10" t="s">
        <v>278</v>
      </c>
      <c r="F217" s="10">
        <v>2</v>
      </c>
      <c r="G217" s="10">
        <v>1</v>
      </c>
      <c r="H217" s="10"/>
      <c r="I217" s="10">
        <v>42</v>
      </c>
      <c r="J217" s="10">
        <f t="shared" si="17"/>
        <v>442</v>
      </c>
      <c r="K217" s="10">
        <v>430</v>
      </c>
      <c r="L217" s="10">
        <f t="shared" si="11"/>
        <v>190060</v>
      </c>
      <c r="M217" s="10">
        <v>1</v>
      </c>
      <c r="N217" s="10" t="s">
        <v>27</v>
      </c>
      <c r="O217" s="10" t="s">
        <v>16</v>
      </c>
      <c r="P217" s="10">
        <v>2</v>
      </c>
      <c r="Q217" s="10">
        <v>144</v>
      </c>
      <c r="R217" s="10"/>
      <c r="S217" s="10">
        <v>6400</v>
      </c>
      <c r="T217" s="10">
        <f t="shared" si="14"/>
        <v>921600</v>
      </c>
      <c r="U217" s="10">
        <v>40</v>
      </c>
      <c r="V217" s="10">
        <f>T217*85%</f>
        <v>783360</v>
      </c>
      <c r="W217" s="10">
        <f t="shared" si="12"/>
        <v>138240</v>
      </c>
      <c r="X217" s="10">
        <f t="shared" si="9"/>
        <v>328300</v>
      </c>
      <c r="Y217" s="10">
        <v>0</v>
      </c>
      <c r="Z217" s="10">
        <v>50</v>
      </c>
      <c r="AA217" s="10">
        <v>0</v>
      </c>
      <c r="AB217" s="10">
        <v>0</v>
      </c>
    </row>
    <row r="218" spans="1:28" s="11" customFormat="1" ht="14.25" x14ac:dyDescent="0.2">
      <c r="A218" s="1">
        <v>209</v>
      </c>
      <c r="B218" s="10" t="s">
        <v>14</v>
      </c>
      <c r="C218" s="10">
        <v>4079</v>
      </c>
      <c r="D218" s="10">
        <v>124</v>
      </c>
      <c r="E218" s="10" t="s">
        <v>278</v>
      </c>
      <c r="F218" s="10">
        <v>1</v>
      </c>
      <c r="G218" s="10">
        <v>1</v>
      </c>
      <c r="H218" s="10">
        <v>1</v>
      </c>
      <c r="I218" s="10">
        <v>75</v>
      </c>
      <c r="J218" s="10">
        <f t="shared" si="17"/>
        <v>575</v>
      </c>
      <c r="K218" s="10">
        <v>350</v>
      </c>
      <c r="L218" s="10">
        <f t="shared" si="11"/>
        <v>201250</v>
      </c>
      <c r="M218" s="10"/>
      <c r="N218" s="10"/>
      <c r="O218" s="10"/>
      <c r="P218" s="10"/>
      <c r="Q218" s="10"/>
      <c r="R218" s="10"/>
      <c r="S218" s="10"/>
      <c r="T218" s="10">
        <f t="shared" si="14"/>
        <v>0</v>
      </c>
      <c r="U218" s="10"/>
      <c r="V218" s="10"/>
      <c r="W218" s="10">
        <f t="shared" si="12"/>
        <v>0</v>
      </c>
      <c r="X218" s="10">
        <f t="shared" si="9"/>
        <v>201250</v>
      </c>
      <c r="Y218" s="10">
        <v>0</v>
      </c>
      <c r="Z218" s="10">
        <v>50</v>
      </c>
      <c r="AA218" s="10">
        <v>0</v>
      </c>
      <c r="AB218" s="10">
        <v>0</v>
      </c>
    </row>
    <row r="219" spans="1:28" s="11" customFormat="1" ht="14.25" x14ac:dyDescent="0.2">
      <c r="A219" s="1">
        <v>210</v>
      </c>
      <c r="B219" s="10" t="s">
        <v>14</v>
      </c>
      <c r="C219" s="10">
        <v>2544</v>
      </c>
      <c r="D219" s="10">
        <v>61</v>
      </c>
      <c r="E219" s="10" t="s">
        <v>278</v>
      </c>
      <c r="F219" s="10">
        <v>1</v>
      </c>
      <c r="G219" s="10">
        <v>7</v>
      </c>
      <c r="H219" s="10">
        <v>2</v>
      </c>
      <c r="I219" s="10">
        <v>22</v>
      </c>
      <c r="J219" s="10">
        <f t="shared" si="17"/>
        <v>3022</v>
      </c>
      <c r="K219" s="10">
        <v>350</v>
      </c>
      <c r="L219" s="10">
        <f t="shared" si="11"/>
        <v>1057700</v>
      </c>
      <c r="M219" s="10"/>
      <c r="N219" s="10"/>
      <c r="O219" s="10"/>
      <c r="P219" s="10"/>
      <c r="Q219" s="10"/>
      <c r="R219" s="10"/>
      <c r="S219" s="10"/>
      <c r="T219" s="10">
        <f t="shared" si="14"/>
        <v>0</v>
      </c>
      <c r="U219" s="10"/>
      <c r="V219" s="10"/>
      <c r="W219" s="10">
        <f t="shared" si="12"/>
        <v>0</v>
      </c>
      <c r="X219" s="10">
        <f t="shared" si="9"/>
        <v>1057700</v>
      </c>
      <c r="Y219" s="10">
        <v>0</v>
      </c>
      <c r="Z219" s="10">
        <v>50</v>
      </c>
      <c r="AA219" s="10">
        <v>0</v>
      </c>
      <c r="AB219" s="10">
        <v>0</v>
      </c>
    </row>
    <row r="220" spans="1:28" s="11" customFormat="1" ht="14.25" x14ac:dyDescent="0.2">
      <c r="A220" s="10">
        <v>211</v>
      </c>
      <c r="B220" s="10" t="s">
        <v>14</v>
      </c>
      <c r="C220" s="10">
        <v>3750</v>
      </c>
      <c r="D220" s="10">
        <v>238</v>
      </c>
      <c r="E220" s="10" t="s">
        <v>278</v>
      </c>
      <c r="F220" s="10">
        <v>1</v>
      </c>
      <c r="G220" s="10">
        <v>4</v>
      </c>
      <c r="H220" s="10"/>
      <c r="I220" s="10">
        <v>7</v>
      </c>
      <c r="J220" s="10">
        <f t="shared" si="17"/>
        <v>1607</v>
      </c>
      <c r="K220" s="10">
        <v>100</v>
      </c>
      <c r="L220" s="10">
        <f t="shared" si="11"/>
        <v>160700</v>
      </c>
      <c r="M220" s="10"/>
      <c r="N220" s="10"/>
      <c r="O220" s="10"/>
      <c r="P220" s="10"/>
      <c r="Q220" s="10"/>
      <c r="R220" s="10"/>
      <c r="S220" s="10"/>
      <c r="T220" s="10">
        <f t="shared" si="14"/>
        <v>0</v>
      </c>
      <c r="U220" s="10"/>
      <c r="V220" s="10"/>
      <c r="W220" s="10">
        <f t="shared" si="12"/>
        <v>0</v>
      </c>
      <c r="X220" s="10">
        <f t="shared" si="9"/>
        <v>160700</v>
      </c>
      <c r="Y220" s="10">
        <v>0</v>
      </c>
      <c r="Z220" s="10">
        <v>50</v>
      </c>
      <c r="AA220" s="10">
        <v>0</v>
      </c>
      <c r="AB220" s="10">
        <v>0</v>
      </c>
    </row>
    <row r="221" spans="1:28" s="11" customFormat="1" ht="14.25" x14ac:dyDescent="0.2">
      <c r="A221" s="1">
        <v>212</v>
      </c>
      <c r="B221" s="10" t="s">
        <v>71</v>
      </c>
      <c r="C221" s="10"/>
      <c r="D221" s="10"/>
      <c r="E221" s="10" t="s">
        <v>278</v>
      </c>
      <c r="F221" s="10">
        <v>1</v>
      </c>
      <c r="G221" s="10"/>
      <c r="H221" s="10">
        <v>1</v>
      </c>
      <c r="I221" s="10">
        <v>62</v>
      </c>
      <c r="J221" s="10">
        <f t="shared" si="17"/>
        <v>162</v>
      </c>
      <c r="K221" s="10">
        <v>75</v>
      </c>
      <c r="L221" s="10">
        <f t="shared" si="11"/>
        <v>12150</v>
      </c>
      <c r="M221" s="10"/>
      <c r="N221" s="10"/>
      <c r="O221" s="10"/>
      <c r="P221" s="10"/>
      <c r="Q221" s="10"/>
      <c r="R221" s="10"/>
      <c r="S221" s="10"/>
      <c r="T221" s="10">
        <f t="shared" si="14"/>
        <v>0</v>
      </c>
      <c r="U221" s="10"/>
      <c r="V221" s="10"/>
      <c r="W221" s="10">
        <f t="shared" si="12"/>
        <v>0</v>
      </c>
      <c r="X221" s="10">
        <f t="shared" si="9"/>
        <v>12150</v>
      </c>
      <c r="Y221" s="10">
        <v>0</v>
      </c>
      <c r="Z221" s="10">
        <v>0</v>
      </c>
      <c r="AA221" s="10">
        <v>12150</v>
      </c>
      <c r="AB221" s="10">
        <v>0.01</v>
      </c>
    </row>
    <row r="222" spans="1:28" s="11" customFormat="1" ht="14.25" x14ac:dyDescent="0.2">
      <c r="A222" s="1">
        <v>213</v>
      </c>
      <c r="B222" s="10" t="s">
        <v>14</v>
      </c>
      <c r="C222" s="10">
        <v>4732</v>
      </c>
      <c r="D222" s="10">
        <v>217</v>
      </c>
      <c r="E222" s="10" t="s">
        <v>278</v>
      </c>
      <c r="F222" s="10">
        <v>1</v>
      </c>
      <c r="G222" s="10">
        <v>2</v>
      </c>
      <c r="H222" s="10">
        <v>1</v>
      </c>
      <c r="I222" s="10">
        <v>10</v>
      </c>
      <c r="J222" s="10">
        <f t="shared" si="17"/>
        <v>910</v>
      </c>
      <c r="K222" s="10">
        <v>75</v>
      </c>
      <c r="L222" s="10">
        <f t="shared" si="11"/>
        <v>68250</v>
      </c>
      <c r="M222" s="10"/>
      <c r="N222" s="10"/>
      <c r="O222" s="10"/>
      <c r="P222" s="10"/>
      <c r="Q222" s="10"/>
      <c r="R222" s="10"/>
      <c r="S222" s="10"/>
      <c r="T222" s="10">
        <f t="shared" si="14"/>
        <v>0</v>
      </c>
      <c r="U222" s="10"/>
      <c r="V222" s="10"/>
      <c r="W222" s="10">
        <f t="shared" si="12"/>
        <v>0</v>
      </c>
      <c r="X222" s="10">
        <f t="shared" si="9"/>
        <v>68250</v>
      </c>
      <c r="Y222" s="10">
        <v>0</v>
      </c>
      <c r="Z222" s="10">
        <v>50</v>
      </c>
      <c r="AA222" s="10">
        <v>0</v>
      </c>
      <c r="AB222" s="10">
        <v>0</v>
      </c>
    </row>
    <row r="223" spans="1:28" s="11" customFormat="1" ht="14.25" x14ac:dyDescent="0.2">
      <c r="A223" s="10">
        <v>214</v>
      </c>
      <c r="B223" s="10" t="s">
        <v>71</v>
      </c>
      <c r="C223" s="10"/>
      <c r="D223" s="10"/>
      <c r="E223" s="10" t="s">
        <v>278</v>
      </c>
      <c r="F223" s="10">
        <v>1</v>
      </c>
      <c r="G223" s="10">
        <v>4</v>
      </c>
      <c r="H223" s="10"/>
      <c r="I223" s="10">
        <v>45</v>
      </c>
      <c r="J223" s="10">
        <f t="shared" si="17"/>
        <v>1645</v>
      </c>
      <c r="K223" s="10">
        <v>75</v>
      </c>
      <c r="L223" s="10">
        <f t="shared" si="11"/>
        <v>123375</v>
      </c>
      <c r="M223" s="10"/>
      <c r="N223" s="10"/>
      <c r="O223" s="10"/>
      <c r="P223" s="10"/>
      <c r="Q223" s="10"/>
      <c r="R223" s="10"/>
      <c r="S223" s="10"/>
      <c r="T223" s="10">
        <f t="shared" si="14"/>
        <v>0</v>
      </c>
      <c r="U223" s="10"/>
      <c r="V223" s="10"/>
      <c r="W223" s="10">
        <f t="shared" si="12"/>
        <v>0</v>
      </c>
      <c r="X223" s="10">
        <f t="shared" si="9"/>
        <v>123375</v>
      </c>
      <c r="Y223" s="10">
        <v>0</v>
      </c>
      <c r="Z223" s="10">
        <v>0</v>
      </c>
      <c r="AA223" s="10">
        <v>123375</v>
      </c>
      <c r="AB223" s="10">
        <v>0.01</v>
      </c>
    </row>
    <row r="224" spans="1:28" s="11" customFormat="1" ht="14.25" x14ac:dyDescent="0.2">
      <c r="A224" s="1">
        <v>215</v>
      </c>
      <c r="B224" s="10" t="s">
        <v>24</v>
      </c>
      <c r="C224" s="10"/>
      <c r="D224" s="10"/>
      <c r="E224" s="10" t="s">
        <v>278</v>
      </c>
      <c r="F224" s="10">
        <v>1</v>
      </c>
      <c r="G224" s="10">
        <v>2</v>
      </c>
      <c r="H224" s="10"/>
      <c r="I224" s="10"/>
      <c r="J224" s="10">
        <f t="shared" si="17"/>
        <v>800</v>
      </c>
      <c r="K224" s="10">
        <v>75</v>
      </c>
      <c r="L224" s="10">
        <f t="shared" si="11"/>
        <v>60000</v>
      </c>
      <c r="M224" s="10"/>
      <c r="N224" s="10"/>
      <c r="O224" s="10"/>
      <c r="P224" s="10"/>
      <c r="Q224" s="10"/>
      <c r="R224" s="10"/>
      <c r="S224" s="10"/>
      <c r="T224" s="10">
        <f t="shared" si="14"/>
        <v>0</v>
      </c>
      <c r="U224" s="10"/>
      <c r="V224" s="10"/>
      <c r="W224" s="10">
        <f t="shared" si="12"/>
        <v>0</v>
      </c>
      <c r="X224" s="10">
        <f t="shared" si="9"/>
        <v>60000</v>
      </c>
      <c r="Y224" s="10">
        <v>0</v>
      </c>
      <c r="Z224" s="10">
        <v>50</v>
      </c>
      <c r="AA224" s="10">
        <v>0</v>
      </c>
      <c r="AB224" s="10">
        <v>0</v>
      </c>
    </row>
    <row r="225" spans="1:28" s="11" customFormat="1" ht="14.25" x14ac:dyDescent="0.2">
      <c r="A225" s="1">
        <v>216</v>
      </c>
      <c r="B225" s="10" t="s">
        <v>24</v>
      </c>
      <c r="C225" s="10"/>
      <c r="D225" s="10"/>
      <c r="E225" s="10" t="s">
        <v>278</v>
      </c>
      <c r="F225" s="10">
        <v>1</v>
      </c>
      <c r="G225" s="10">
        <v>2</v>
      </c>
      <c r="H225" s="10"/>
      <c r="I225" s="10"/>
      <c r="J225" s="10">
        <f t="shared" si="17"/>
        <v>800</v>
      </c>
      <c r="K225" s="10">
        <v>75</v>
      </c>
      <c r="L225" s="10">
        <f t="shared" si="11"/>
        <v>60000</v>
      </c>
      <c r="M225" s="10"/>
      <c r="N225" s="10"/>
      <c r="O225" s="10"/>
      <c r="P225" s="10"/>
      <c r="Q225" s="10"/>
      <c r="R225" s="10"/>
      <c r="S225" s="10"/>
      <c r="T225" s="10">
        <f t="shared" si="14"/>
        <v>0</v>
      </c>
      <c r="U225" s="10"/>
      <c r="V225" s="10"/>
      <c r="W225" s="10">
        <f t="shared" si="12"/>
        <v>0</v>
      </c>
      <c r="X225" s="10">
        <f t="shared" si="9"/>
        <v>60000</v>
      </c>
      <c r="Y225" s="10">
        <v>0</v>
      </c>
      <c r="Z225" s="10">
        <v>50</v>
      </c>
      <c r="AA225" s="10">
        <v>0</v>
      </c>
      <c r="AB225" s="10">
        <v>0</v>
      </c>
    </row>
    <row r="226" spans="1:28" s="11" customFormat="1" ht="14.25" x14ac:dyDescent="0.2">
      <c r="A226" s="10">
        <v>217</v>
      </c>
      <c r="B226" s="10" t="s">
        <v>24</v>
      </c>
      <c r="C226" s="10"/>
      <c r="D226" s="10"/>
      <c r="E226" s="10" t="s">
        <v>279</v>
      </c>
      <c r="F226" s="10">
        <v>2</v>
      </c>
      <c r="G226" s="10">
        <v>1</v>
      </c>
      <c r="H226" s="10"/>
      <c r="I226" s="10"/>
      <c r="J226" s="10">
        <f t="shared" si="17"/>
        <v>400</v>
      </c>
      <c r="K226" s="10">
        <v>75</v>
      </c>
      <c r="L226" s="10">
        <f t="shared" si="11"/>
        <v>30000</v>
      </c>
      <c r="M226" s="10">
        <v>1</v>
      </c>
      <c r="N226" s="10" t="s">
        <v>27</v>
      </c>
      <c r="O226" s="10" t="s">
        <v>16</v>
      </c>
      <c r="P226" s="10">
        <v>2</v>
      </c>
      <c r="Q226" s="10">
        <v>218</v>
      </c>
      <c r="R226" s="10"/>
      <c r="S226" s="10">
        <v>6400</v>
      </c>
      <c r="T226" s="10">
        <f t="shared" si="14"/>
        <v>1395200</v>
      </c>
      <c r="U226" s="10">
        <v>30</v>
      </c>
      <c r="V226" s="10">
        <f>T226*85%</f>
        <v>1185920</v>
      </c>
      <c r="W226" s="10">
        <f t="shared" si="12"/>
        <v>209280</v>
      </c>
      <c r="X226" s="10">
        <f t="shared" si="9"/>
        <v>239280</v>
      </c>
      <c r="Y226" s="10">
        <v>0</v>
      </c>
      <c r="Z226" s="10">
        <v>0</v>
      </c>
      <c r="AA226" s="10">
        <v>239280</v>
      </c>
      <c r="AB226" s="10">
        <v>0.02</v>
      </c>
    </row>
    <row r="227" spans="1:28" s="11" customFormat="1" ht="14.25" x14ac:dyDescent="0.2">
      <c r="A227" s="1">
        <v>218</v>
      </c>
      <c r="B227" s="10" t="s">
        <v>24</v>
      </c>
      <c r="C227" s="10"/>
      <c r="D227" s="10"/>
      <c r="E227" s="10" t="s">
        <v>279</v>
      </c>
      <c r="F227" s="10">
        <v>1</v>
      </c>
      <c r="G227" s="10"/>
      <c r="H227" s="10">
        <v>2</v>
      </c>
      <c r="I227" s="10"/>
      <c r="J227" s="10">
        <f t="shared" si="17"/>
        <v>200</v>
      </c>
      <c r="K227" s="10">
        <v>75</v>
      </c>
      <c r="L227" s="10">
        <f t="shared" si="11"/>
        <v>15000</v>
      </c>
      <c r="M227" s="10"/>
      <c r="N227" s="10"/>
      <c r="O227" s="10"/>
      <c r="P227" s="10"/>
      <c r="Q227" s="10"/>
      <c r="R227" s="10"/>
      <c r="S227" s="10"/>
      <c r="T227" s="10">
        <f t="shared" si="14"/>
        <v>0</v>
      </c>
      <c r="U227" s="10"/>
      <c r="V227" s="10"/>
      <c r="W227" s="10">
        <f t="shared" si="12"/>
        <v>0</v>
      </c>
      <c r="X227" s="10">
        <f t="shared" si="9"/>
        <v>15000</v>
      </c>
      <c r="Y227" s="10">
        <v>0</v>
      </c>
      <c r="Z227" s="10">
        <v>0</v>
      </c>
      <c r="AA227" s="10">
        <v>15000</v>
      </c>
      <c r="AB227" s="10">
        <v>0.01</v>
      </c>
    </row>
    <row r="228" spans="1:28" s="11" customFormat="1" ht="14.25" x14ac:dyDescent="0.2">
      <c r="A228" s="1">
        <v>219</v>
      </c>
      <c r="B228" s="10" t="s">
        <v>14</v>
      </c>
      <c r="C228" s="10">
        <v>2543</v>
      </c>
      <c r="D228" s="10">
        <v>60</v>
      </c>
      <c r="E228" s="10" t="s">
        <v>280</v>
      </c>
      <c r="F228" s="10">
        <v>2</v>
      </c>
      <c r="G228" s="10">
        <v>1</v>
      </c>
      <c r="H228" s="10"/>
      <c r="I228" s="10">
        <v>24</v>
      </c>
      <c r="J228" s="10">
        <f t="shared" si="17"/>
        <v>424</v>
      </c>
      <c r="K228" s="10">
        <v>350</v>
      </c>
      <c r="L228" s="10">
        <f t="shared" si="11"/>
        <v>148400</v>
      </c>
      <c r="M228" s="10">
        <v>1</v>
      </c>
      <c r="N228" s="10" t="s">
        <v>27</v>
      </c>
      <c r="O228" s="10" t="s">
        <v>16</v>
      </c>
      <c r="P228" s="10">
        <v>2</v>
      </c>
      <c r="Q228" s="10">
        <v>302</v>
      </c>
      <c r="R228" s="10"/>
      <c r="S228" s="10">
        <v>6400</v>
      </c>
      <c r="T228" s="10">
        <f t="shared" si="14"/>
        <v>1932800</v>
      </c>
      <c r="U228" s="10">
        <v>30</v>
      </c>
      <c r="V228" s="10">
        <f>T228*85%</f>
        <v>1642880</v>
      </c>
      <c r="W228" s="10">
        <f t="shared" si="12"/>
        <v>289920</v>
      </c>
      <c r="X228" s="10">
        <f t="shared" si="9"/>
        <v>438320</v>
      </c>
      <c r="Y228" s="10">
        <v>0</v>
      </c>
      <c r="Z228" s="10">
        <v>50</v>
      </c>
      <c r="AA228" s="10">
        <v>0</v>
      </c>
      <c r="AB228" s="10">
        <v>0</v>
      </c>
    </row>
    <row r="229" spans="1:28" s="11" customFormat="1" ht="14.25" x14ac:dyDescent="0.2">
      <c r="A229" s="10">
        <v>220</v>
      </c>
      <c r="B229" s="10" t="s">
        <v>24</v>
      </c>
      <c r="C229" s="10"/>
      <c r="D229" s="10"/>
      <c r="E229" s="10" t="s">
        <v>280</v>
      </c>
      <c r="F229" s="10">
        <v>1</v>
      </c>
      <c r="G229" s="10">
        <v>20</v>
      </c>
      <c r="H229" s="10"/>
      <c r="I229" s="10">
        <v>24</v>
      </c>
      <c r="J229" s="10">
        <f t="shared" si="17"/>
        <v>8024</v>
      </c>
      <c r="K229" s="10">
        <v>75</v>
      </c>
      <c r="L229" s="10">
        <f t="shared" si="11"/>
        <v>601800</v>
      </c>
      <c r="M229" s="10"/>
      <c r="N229" s="10"/>
      <c r="O229" s="10"/>
      <c r="P229" s="10"/>
      <c r="Q229" s="10"/>
      <c r="R229" s="10"/>
      <c r="S229" s="10"/>
      <c r="T229" s="10">
        <f t="shared" si="14"/>
        <v>0</v>
      </c>
      <c r="U229" s="10"/>
      <c r="V229" s="10"/>
      <c r="W229" s="10">
        <f t="shared" si="12"/>
        <v>0</v>
      </c>
      <c r="X229" s="10">
        <f t="shared" si="9"/>
        <v>601800</v>
      </c>
      <c r="Y229" s="10">
        <v>0</v>
      </c>
      <c r="Z229" s="10">
        <v>0</v>
      </c>
      <c r="AA229" s="10">
        <v>601800</v>
      </c>
      <c r="AB229" s="10">
        <v>0.01</v>
      </c>
    </row>
    <row r="230" spans="1:28" s="11" customFormat="1" ht="14.25" x14ac:dyDescent="0.2">
      <c r="A230" s="1">
        <v>221</v>
      </c>
      <c r="B230" s="10" t="s">
        <v>24</v>
      </c>
      <c r="C230" s="10"/>
      <c r="D230" s="10"/>
      <c r="E230" s="10" t="s">
        <v>280</v>
      </c>
      <c r="F230" s="10">
        <v>1</v>
      </c>
      <c r="G230" s="10">
        <v>1</v>
      </c>
      <c r="H230" s="10"/>
      <c r="I230" s="10">
        <v>24</v>
      </c>
      <c r="J230" s="10">
        <f t="shared" si="17"/>
        <v>424</v>
      </c>
      <c r="K230" s="10">
        <v>75</v>
      </c>
      <c r="L230" s="10">
        <f t="shared" si="11"/>
        <v>31800</v>
      </c>
      <c r="M230" s="10"/>
      <c r="N230" s="10"/>
      <c r="O230" s="10"/>
      <c r="P230" s="10"/>
      <c r="Q230" s="10"/>
      <c r="R230" s="10"/>
      <c r="S230" s="10"/>
      <c r="T230" s="10">
        <f t="shared" si="14"/>
        <v>0</v>
      </c>
      <c r="U230" s="10"/>
      <c r="V230" s="10"/>
      <c r="W230" s="10">
        <f t="shared" si="12"/>
        <v>0</v>
      </c>
      <c r="X230" s="10">
        <f t="shared" si="9"/>
        <v>31800</v>
      </c>
      <c r="Y230" s="10">
        <v>0</v>
      </c>
      <c r="Z230" s="10">
        <v>0</v>
      </c>
      <c r="AA230" s="10">
        <v>31800</v>
      </c>
      <c r="AB230" s="10">
        <v>0.01</v>
      </c>
    </row>
    <row r="231" spans="1:28" s="11" customFormat="1" ht="14.25" x14ac:dyDescent="0.2">
      <c r="A231" s="1">
        <v>222</v>
      </c>
      <c r="B231" s="10" t="s">
        <v>14</v>
      </c>
      <c r="C231" s="10">
        <v>4505</v>
      </c>
      <c r="D231" s="10">
        <v>192</v>
      </c>
      <c r="E231" s="10" t="s">
        <v>281</v>
      </c>
      <c r="F231" s="10">
        <v>2</v>
      </c>
      <c r="G231" s="10"/>
      <c r="H231" s="10">
        <v>3</v>
      </c>
      <c r="I231" s="10">
        <v>93</v>
      </c>
      <c r="J231" s="10">
        <f t="shared" si="17"/>
        <v>393</v>
      </c>
      <c r="K231" s="10">
        <v>350</v>
      </c>
      <c r="L231" s="10">
        <f t="shared" si="11"/>
        <v>137550</v>
      </c>
      <c r="M231" s="10">
        <v>1</v>
      </c>
      <c r="N231" s="10" t="s">
        <v>27</v>
      </c>
      <c r="O231" s="10" t="s">
        <v>16</v>
      </c>
      <c r="P231" s="10">
        <v>2</v>
      </c>
      <c r="Q231" s="10">
        <v>180</v>
      </c>
      <c r="R231" s="10"/>
      <c r="S231" s="10">
        <v>6400</v>
      </c>
      <c r="T231" s="10">
        <f t="shared" si="14"/>
        <v>1152000</v>
      </c>
      <c r="U231" s="10">
        <v>20</v>
      </c>
      <c r="V231" s="10">
        <f>T231*75%</f>
        <v>864000</v>
      </c>
      <c r="W231" s="10">
        <f t="shared" si="12"/>
        <v>288000</v>
      </c>
      <c r="X231" s="10">
        <f t="shared" si="9"/>
        <v>425550</v>
      </c>
      <c r="Y231" s="10">
        <v>0</v>
      </c>
      <c r="Z231" s="10">
        <v>50</v>
      </c>
      <c r="AA231" s="10">
        <v>0</v>
      </c>
      <c r="AB231" s="10">
        <v>0</v>
      </c>
    </row>
    <row r="232" spans="1:28" s="11" customFormat="1" ht="14.25" x14ac:dyDescent="0.2">
      <c r="A232" s="10">
        <v>223</v>
      </c>
      <c r="B232" s="10" t="s">
        <v>14</v>
      </c>
      <c r="C232" s="10">
        <v>3149</v>
      </c>
      <c r="D232" s="10">
        <v>161</v>
      </c>
      <c r="E232" s="10" t="s">
        <v>281</v>
      </c>
      <c r="F232" s="10">
        <v>1</v>
      </c>
      <c r="G232" s="10">
        <v>6</v>
      </c>
      <c r="H232" s="10"/>
      <c r="I232" s="10">
        <v>61</v>
      </c>
      <c r="J232" s="10">
        <f t="shared" si="17"/>
        <v>2461</v>
      </c>
      <c r="K232" s="10">
        <v>75</v>
      </c>
      <c r="L232" s="10">
        <f t="shared" si="11"/>
        <v>184575</v>
      </c>
      <c r="M232" s="10"/>
      <c r="N232" s="10"/>
      <c r="O232" s="10"/>
      <c r="P232" s="10"/>
      <c r="Q232" s="10"/>
      <c r="R232" s="10"/>
      <c r="S232" s="10"/>
      <c r="T232" s="10">
        <f t="shared" si="14"/>
        <v>0</v>
      </c>
      <c r="U232" s="10"/>
      <c r="V232" s="10"/>
      <c r="W232" s="10">
        <f t="shared" si="12"/>
        <v>0</v>
      </c>
      <c r="X232" s="10">
        <f t="shared" si="9"/>
        <v>184575</v>
      </c>
      <c r="Y232" s="10">
        <v>0</v>
      </c>
      <c r="Z232" s="10">
        <v>50</v>
      </c>
      <c r="AA232" s="10">
        <v>0</v>
      </c>
      <c r="AB232" s="10">
        <v>0</v>
      </c>
    </row>
    <row r="233" spans="1:28" s="11" customFormat="1" ht="14.25" x14ac:dyDescent="0.2">
      <c r="A233" s="1">
        <v>224</v>
      </c>
      <c r="B233" s="10" t="s">
        <v>14</v>
      </c>
      <c r="C233" s="10">
        <v>4458</v>
      </c>
      <c r="D233" s="10">
        <v>164</v>
      </c>
      <c r="E233" s="10" t="s">
        <v>281</v>
      </c>
      <c r="F233" s="10">
        <v>1</v>
      </c>
      <c r="G233" s="10">
        <v>7</v>
      </c>
      <c r="H233" s="10"/>
      <c r="I233" s="10">
        <v>27</v>
      </c>
      <c r="J233" s="10">
        <f t="shared" si="17"/>
        <v>2827</v>
      </c>
      <c r="K233" s="10">
        <v>75</v>
      </c>
      <c r="L233" s="10">
        <f t="shared" si="11"/>
        <v>212025</v>
      </c>
      <c r="M233" s="10"/>
      <c r="N233" s="10"/>
      <c r="O233" s="10"/>
      <c r="P233" s="10"/>
      <c r="Q233" s="10"/>
      <c r="R233" s="10"/>
      <c r="S233" s="10"/>
      <c r="T233" s="10">
        <f t="shared" si="14"/>
        <v>0</v>
      </c>
      <c r="U233" s="10"/>
      <c r="V233" s="10"/>
      <c r="W233" s="10">
        <f t="shared" si="12"/>
        <v>0</v>
      </c>
      <c r="X233" s="10">
        <f t="shared" si="9"/>
        <v>212025</v>
      </c>
      <c r="Y233" s="10">
        <v>0</v>
      </c>
      <c r="Z233" s="10">
        <v>50</v>
      </c>
      <c r="AA233" s="10">
        <v>0</v>
      </c>
      <c r="AB233" s="10">
        <v>0</v>
      </c>
    </row>
    <row r="234" spans="1:28" s="11" customFormat="1" ht="14.25" x14ac:dyDescent="0.2">
      <c r="A234" s="1">
        <v>225</v>
      </c>
      <c r="B234" s="10" t="s">
        <v>14</v>
      </c>
      <c r="C234" s="10">
        <v>3148</v>
      </c>
      <c r="D234" s="10">
        <v>156</v>
      </c>
      <c r="E234" s="10" t="s">
        <v>281</v>
      </c>
      <c r="F234" s="10">
        <v>1</v>
      </c>
      <c r="G234" s="10">
        <v>4</v>
      </c>
      <c r="H234" s="10"/>
      <c r="I234" s="10">
        <v>9</v>
      </c>
      <c r="J234" s="10">
        <f t="shared" si="17"/>
        <v>1609</v>
      </c>
      <c r="K234" s="10">
        <v>75</v>
      </c>
      <c r="L234" s="10">
        <f t="shared" si="11"/>
        <v>120675</v>
      </c>
      <c r="M234" s="10"/>
      <c r="N234" s="10"/>
      <c r="O234" s="10"/>
      <c r="P234" s="10"/>
      <c r="Q234" s="10"/>
      <c r="R234" s="10"/>
      <c r="S234" s="10"/>
      <c r="T234" s="10">
        <f t="shared" si="14"/>
        <v>0</v>
      </c>
      <c r="U234" s="10"/>
      <c r="V234" s="10"/>
      <c r="W234" s="10">
        <f t="shared" si="12"/>
        <v>0</v>
      </c>
      <c r="X234" s="10">
        <f t="shared" si="9"/>
        <v>120675</v>
      </c>
      <c r="Y234" s="10">
        <v>0</v>
      </c>
      <c r="Z234" s="10">
        <v>50</v>
      </c>
      <c r="AA234" s="10">
        <v>0</v>
      </c>
      <c r="AB234" s="10">
        <v>0</v>
      </c>
    </row>
    <row r="235" spans="1:28" s="11" customFormat="1" ht="14.25" x14ac:dyDescent="0.2">
      <c r="A235" s="10">
        <v>226</v>
      </c>
      <c r="B235" s="10" t="s">
        <v>24</v>
      </c>
      <c r="C235" s="10"/>
      <c r="D235" s="10"/>
      <c r="E235" s="10" t="s">
        <v>281</v>
      </c>
      <c r="F235" s="10">
        <v>1</v>
      </c>
      <c r="G235" s="10">
        <v>3</v>
      </c>
      <c r="H235" s="10"/>
      <c r="I235" s="10">
        <v>32</v>
      </c>
      <c r="J235" s="10">
        <f t="shared" si="17"/>
        <v>1232</v>
      </c>
      <c r="K235" s="10">
        <v>75</v>
      </c>
      <c r="L235" s="10">
        <f t="shared" si="11"/>
        <v>92400</v>
      </c>
      <c r="M235" s="10"/>
      <c r="N235" s="10"/>
      <c r="O235" s="10"/>
      <c r="P235" s="10"/>
      <c r="Q235" s="10"/>
      <c r="R235" s="10"/>
      <c r="S235" s="10"/>
      <c r="T235" s="10">
        <f t="shared" si="14"/>
        <v>0</v>
      </c>
      <c r="U235" s="10"/>
      <c r="V235" s="10"/>
      <c r="W235" s="10">
        <f t="shared" si="12"/>
        <v>0</v>
      </c>
      <c r="X235" s="10">
        <f t="shared" si="9"/>
        <v>92400</v>
      </c>
      <c r="Y235" s="10">
        <v>0</v>
      </c>
      <c r="Z235" s="10">
        <v>0</v>
      </c>
      <c r="AA235" s="10">
        <v>92400</v>
      </c>
      <c r="AB235" s="10">
        <v>0.01</v>
      </c>
    </row>
    <row r="236" spans="1:28" s="11" customFormat="1" ht="14.25" x14ac:dyDescent="0.2">
      <c r="A236" s="1">
        <v>227</v>
      </c>
      <c r="B236" s="10" t="s">
        <v>24</v>
      </c>
      <c r="C236" s="10"/>
      <c r="D236" s="10"/>
      <c r="E236" s="10" t="s">
        <v>281</v>
      </c>
      <c r="F236" s="10">
        <v>1</v>
      </c>
      <c r="G236" s="10"/>
      <c r="H236" s="10">
        <v>1</v>
      </c>
      <c r="I236" s="10">
        <v>32</v>
      </c>
      <c r="J236" s="10">
        <f t="shared" si="17"/>
        <v>132</v>
      </c>
      <c r="K236" s="10">
        <v>75</v>
      </c>
      <c r="L236" s="10">
        <f t="shared" si="11"/>
        <v>9900</v>
      </c>
      <c r="M236" s="10"/>
      <c r="N236" s="10"/>
      <c r="O236" s="10"/>
      <c r="P236" s="10"/>
      <c r="Q236" s="10"/>
      <c r="R236" s="10"/>
      <c r="S236" s="10"/>
      <c r="T236" s="10">
        <f t="shared" si="14"/>
        <v>0</v>
      </c>
      <c r="U236" s="10"/>
      <c r="V236" s="10"/>
      <c r="W236" s="10">
        <f t="shared" si="12"/>
        <v>0</v>
      </c>
      <c r="X236" s="10">
        <f t="shared" si="9"/>
        <v>9900</v>
      </c>
      <c r="Y236" s="10">
        <v>0</v>
      </c>
      <c r="Z236" s="10">
        <v>0</v>
      </c>
      <c r="AA236" s="10">
        <v>9900</v>
      </c>
      <c r="AB236" s="10">
        <v>0.01</v>
      </c>
    </row>
    <row r="237" spans="1:28" s="11" customFormat="1" ht="14.25" x14ac:dyDescent="0.2">
      <c r="A237" s="1">
        <v>228</v>
      </c>
      <c r="B237" s="10" t="s">
        <v>14</v>
      </c>
      <c r="C237" s="10">
        <v>4229</v>
      </c>
      <c r="D237" s="10">
        <v>151</v>
      </c>
      <c r="E237" s="10" t="s">
        <v>282</v>
      </c>
      <c r="F237" s="10">
        <v>2</v>
      </c>
      <c r="G237" s="10">
        <v>1</v>
      </c>
      <c r="H237" s="10"/>
      <c r="I237" s="10">
        <v>38</v>
      </c>
      <c r="J237" s="10">
        <f t="shared" si="17"/>
        <v>438</v>
      </c>
      <c r="K237" s="10">
        <v>350</v>
      </c>
      <c r="L237" s="10">
        <f t="shared" si="11"/>
        <v>153300</v>
      </c>
      <c r="M237" s="10">
        <v>1</v>
      </c>
      <c r="N237" s="10" t="s">
        <v>27</v>
      </c>
      <c r="O237" s="10" t="s">
        <v>16</v>
      </c>
      <c r="P237" s="10">
        <v>2</v>
      </c>
      <c r="Q237" s="10">
        <v>176</v>
      </c>
      <c r="R237" s="10"/>
      <c r="S237" s="10">
        <v>6400</v>
      </c>
      <c r="T237" s="10">
        <f t="shared" si="14"/>
        <v>1126400</v>
      </c>
      <c r="U237" s="10">
        <v>20</v>
      </c>
      <c r="V237" s="10">
        <f>T237*75%</f>
        <v>844800</v>
      </c>
      <c r="W237" s="10">
        <f t="shared" si="12"/>
        <v>281600</v>
      </c>
      <c r="X237" s="10">
        <f t="shared" si="9"/>
        <v>434900</v>
      </c>
      <c r="Y237" s="10">
        <v>0</v>
      </c>
      <c r="Z237" s="10">
        <v>50</v>
      </c>
      <c r="AA237" s="10">
        <v>0</v>
      </c>
      <c r="AB237" s="10">
        <v>0</v>
      </c>
    </row>
    <row r="238" spans="1:28" s="11" customFormat="1" ht="14.25" x14ac:dyDescent="0.2">
      <c r="A238" s="10">
        <v>229</v>
      </c>
      <c r="B238" s="10" t="s">
        <v>14</v>
      </c>
      <c r="C238" s="10">
        <v>4782</v>
      </c>
      <c r="D238" s="10">
        <v>146</v>
      </c>
      <c r="E238" s="10" t="s">
        <v>282</v>
      </c>
      <c r="F238" s="10">
        <v>1</v>
      </c>
      <c r="G238" s="10"/>
      <c r="H238" s="10">
        <v>3</v>
      </c>
      <c r="I238" s="10">
        <v>86</v>
      </c>
      <c r="J238" s="10">
        <f t="shared" si="17"/>
        <v>386</v>
      </c>
      <c r="K238" s="10">
        <v>100</v>
      </c>
      <c r="L238" s="10">
        <f t="shared" si="11"/>
        <v>38600</v>
      </c>
      <c r="M238" s="10"/>
      <c r="N238" s="10"/>
      <c r="O238" s="10"/>
      <c r="P238" s="10"/>
      <c r="Q238" s="10"/>
      <c r="R238" s="10"/>
      <c r="S238" s="10"/>
      <c r="T238" s="10">
        <f t="shared" si="14"/>
        <v>0</v>
      </c>
      <c r="U238" s="10"/>
      <c r="V238" s="10"/>
      <c r="W238" s="10">
        <f t="shared" si="12"/>
        <v>0</v>
      </c>
      <c r="X238" s="10">
        <f t="shared" si="9"/>
        <v>38600</v>
      </c>
      <c r="Y238" s="10">
        <v>0</v>
      </c>
      <c r="Z238" s="10">
        <v>50</v>
      </c>
      <c r="AA238" s="10">
        <v>0</v>
      </c>
      <c r="AB238" s="10">
        <v>0</v>
      </c>
    </row>
    <row r="239" spans="1:28" s="11" customFormat="1" ht="14.25" x14ac:dyDescent="0.2">
      <c r="A239" s="1">
        <v>230</v>
      </c>
      <c r="B239" s="10" t="s">
        <v>14</v>
      </c>
      <c r="C239" s="10">
        <v>4783</v>
      </c>
      <c r="D239" s="10">
        <v>147</v>
      </c>
      <c r="E239" s="10" t="s">
        <v>282</v>
      </c>
      <c r="F239" s="10">
        <v>1</v>
      </c>
      <c r="G239" s="10">
        <v>5</v>
      </c>
      <c r="H239" s="10">
        <v>3</v>
      </c>
      <c r="I239" s="10">
        <v>59</v>
      </c>
      <c r="J239" s="10">
        <f t="shared" si="17"/>
        <v>2359</v>
      </c>
      <c r="K239" s="10">
        <v>100</v>
      </c>
      <c r="L239" s="10">
        <f t="shared" si="11"/>
        <v>235900</v>
      </c>
      <c r="M239" s="10"/>
      <c r="N239" s="10"/>
      <c r="O239" s="10"/>
      <c r="P239" s="10"/>
      <c r="Q239" s="10"/>
      <c r="R239" s="10"/>
      <c r="S239" s="10"/>
      <c r="T239" s="10">
        <f t="shared" si="14"/>
        <v>0</v>
      </c>
      <c r="U239" s="10"/>
      <c r="V239" s="10"/>
      <c r="W239" s="10">
        <f t="shared" si="12"/>
        <v>0</v>
      </c>
      <c r="X239" s="10">
        <f t="shared" si="9"/>
        <v>235900</v>
      </c>
      <c r="Y239" s="10">
        <v>0</v>
      </c>
      <c r="Z239" s="10">
        <v>50</v>
      </c>
      <c r="AA239" s="10">
        <v>0</v>
      </c>
      <c r="AB239" s="10">
        <v>0</v>
      </c>
    </row>
    <row r="240" spans="1:28" s="11" customFormat="1" ht="14.25" x14ac:dyDescent="0.2">
      <c r="A240" s="1">
        <v>231</v>
      </c>
      <c r="B240" s="10" t="s">
        <v>24</v>
      </c>
      <c r="C240" s="10"/>
      <c r="D240" s="10"/>
      <c r="E240" s="10" t="s">
        <v>283</v>
      </c>
      <c r="F240" s="10">
        <v>2</v>
      </c>
      <c r="G240" s="10">
        <v>1</v>
      </c>
      <c r="H240" s="10"/>
      <c r="I240" s="10"/>
      <c r="J240" s="10">
        <f t="shared" si="17"/>
        <v>400</v>
      </c>
      <c r="K240" s="10">
        <v>75</v>
      </c>
      <c r="L240" s="10">
        <f t="shared" si="11"/>
        <v>30000</v>
      </c>
      <c r="M240" s="10">
        <v>1</v>
      </c>
      <c r="N240" s="10" t="s">
        <v>27</v>
      </c>
      <c r="O240" s="10" t="s">
        <v>16</v>
      </c>
      <c r="P240" s="10">
        <v>2</v>
      </c>
      <c r="Q240" s="10">
        <v>162</v>
      </c>
      <c r="R240" s="10"/>
      <c r="S240" s="10">
        <v>6400</v>
      </c>
      <c r="T240" s="10">
        <f t="shared" si="14"/>
        <v>1036800</v>
      </c>
      <c r="U240" s="10">
        <v>30</v>
      </c>
      <c r="V240" s="10">
        <f>T240*85%</f>
        <v>881280</v>
      </c>
      <c r="W240" s="10">
        <f t="shared" si="12"/>
        <v>155520</v>
      </c>
      <c r="X240" s="10">
        <f t="shared" si="9"/>
        <v>185520</v>
      </c>
      <c r="Y240" s="10">
        <v>0</v>
      </c>
      <c r="Z240" s="10">
        <v>0</v>
      </c>
      <c r="AA240" s="10">
        <v>185520</v>
      </c>
      <c r="AB240" s="10">
        <v>0.01</v>
      </c>
    </row>
    <row r="241" spans="1:28" s="11" customFormat="1" ht="14.25" x14ac:dyDescent="0.2">
      <c r="A241" s="10">
        <v>232</v>
      </c>
      <c r="B241" s="10" t="s">
        <v>24</v>
      </c>
      <c r="C241" s="10"/>
      <c r="D241" s="10"/>
      <c r="E241" s="10" t="s">
        <v>284</v>
      </c>
      <c r="F241" s="10">
        <v>2</v>
      </c>
      <c r="G241" s="10">
        <v>1</v>
      </c>
      <c r="H241" s="10"/>
      <c r="I241" s="10">
        <v>10</v>
      </c>
      <c r="J241" s="10">
        <f t="shared" si="17"/>
        <v>410</v>
      </c>
      <c r="K241" s="10">
        <v>75</v>
      </c>
      <c r="L241" s="10">
        <f t="shared" si="11"/>
        <v>30750</v>
      </c>
      <c r="M241" s="10">
        <v>1</v>
      </c>
      <c r="N241" s="10" t="s">
        <v>27</v>
      </c>
      <c r="O241" s="10" t="s">
        <v>35</v>
      </c>
      <c r="P241" s="10">
        <v>2</v>
      </c>
      <c r="Q241" s="10">
        <v>88</v>
      </c>
      <c r="R241" s="10"/>
      <c r="S241" s="10">
        <v>6400</v>
      </c>
      <c r="T241" s="10">
        <f t="shared" si="14"/>
        <v>563200</v>
      </c>
      <c r="U241" s="10">
        <v>5</v>
      </c>
      <c r="V241" s="10">
        <f>T241*15%</f>
        <v>84480</v>
      </c>
      <c r="W241" s="10">
        <f t="shared" si="12"/>
        <v>478720</v>
      </c>
      <c r="X241" s="10">
        <f t="shared" si="9"/>
        <v>509470</v>
      </c>
      <c r="Y241" s="10">
        <v>0</v>
      </c>
      <c r="Z241" s="10">
        <v>0</v>
      </c>
      <c r="AA241" s="10">
        <v>509470</v>
      </c>
      <c r="AB241" s="10">
        <v>0.02</v>
      </c>
    </row>
    <row r="242" spans="1:28" s="11" customFormat="1" ht="14.25" x14ac:dyDescent="0.2">
      <c r="A242" s="1">
        <v>233</v>
      </c>
      <c r="B242" s="10" t="s">
        <v>24</v>
      </c>
      <c r="C242" s="10"/>
      <c r="D242" s="10"/>
      <c r="E242" s="10" t="s">
        <v>284</v>
      </c>
      <c r="F242" s="10">
        <v>1</v>
      </c>
      <c r="G242" s="10"/>
      <c r="H242" s="10">
        <v>1</v>
      </c>
      <c r="I242" s="10">
        <v>40</v>
      </c>
      <c r="J242" s="10">
        <f t="shared" si="17"/>
        <v>140</v>
      </c>
      <c r="K242" s="10">
        <v>75</v>
      </c>
      <c r="L242" s="10">
        <f t="shared" si="11"/>
        <v>10500</v>
      </c>
      <c r="M242" s="10"/>
      <c r="N242" s="10"/>
      <c r="O242" s="10"/>
      <c r="P242" s="10"/>
      <c r="Q242" s="10"/>
      <c r="R242" s="10"/>
      <c r="S242" s="10"/>
      <c r="T242" s="10">
        <f t="shared" si="14"/>
        <v>0</v>
      </c>
      <c r="U242" s="10"/>
      <c r="V242" s="10"/>
      <c r="W242" s="10">
        <f t="shared" si="12"/>
        <v>0</v>
      </c>
      <c r="X242" s="10">
        <f t="shared" si="9"/>
        <v>10500</v>
      </c>
      <c r="Y242" s="10">
        <v>0</v>
      </c>
      <c r="Z242" s="10">
        <v>0</v>
      </c>
      <c r="AA242" s="10">
        <v>10500</v>
      </c>
      <c r="AB242" s="10">
        <v>0.01</v>
      </c>
    </row>
    <row r="243" spans="1:28" s="11" customFormat="1" ht="14.25" x14ac:dyDescent="0.2">
      <c r="A243" s="1">
        <v>234</v>
      </c>
      <c r="B243" s="10" t="s">
        <v>14</v>
      </c>
      <c r="C243" s="10">
        <v>3749</v>
      </c>
      <c r="D243" s="10">
        <v>237</v>
      </c>
      <c r="E243" s="10" t="s">
        <v>284</v>
      </c>
      <c r="F243" s="10">
        <v>1</v>
      </c>
      <c r="G243" s="10">
        <v>4</v>
      </c>
      <c r="H243" s="10">
        <v>3</v>
      </c>
      <c r="I243" s="10">
        <v>73</v>
      </c>
      <c r="J243" s="10">
        <f t="shared" si="17"/>
        <v>1973</v>
      </c>
      <c r="K243" s="10">
        <v>100</v>
      </c>
      <c r="L243" s="10">
        <f t="shared" si="11"/>
        <v>197300</v>
      </c>
      <c r="M243" s="10"/>
      <c r="N243" s="10"/>
      <c r="O243" s="10"/>
      <c r="P243" s="10"/>
      <c r="Q243" s="10"/>
      <c r="R243" s="10"/>
      <c r="S243" s="10"/>
      <c r="T243" s="10">
        <f t="shared" si="14"/>
        <v>0</v>
      </c>
      <c r="U243" s="10"/>
      <c r="V243" s="10"/>
      <c r="W243" s="10">
        <f t="shared" si="12"/>
        <v>0</v>
      </c>
      <c r="X243" s="10">
        <f t="shared" si="9"/>
        <v>197300</v>
      </c>
      <c r="Y243" s="10">
        <v>0</v>
      </c>
      <c r="Z243" s="10">
        <v>50</v>
      </c>
      <c r="AA243" s="10">
        <v>0</v>
      </c>
      <c r="AB243" s="10">
        <v>0</v>
      </c>
    </row>
    <row r="244" spans="1:28" s="11" customFormat="1" ht="14.25" x14ac:dyDescent="0.2">
      <c r="A244" s="10">
        <v>235</v>
      </c>
      <c r="B244" s="10" t="s">
        <v>52</v>
      </c>
      <c r="C244" s="10"/>
      <c r="D244" s="10"/>
      <c r="E244" s="10" t="s">
        <v>284</v>
      </c>
      <c r="F244" s="10">
        <v>1</v>
      </c>
      <c r="G244" s="10"/>
      <c r="H244" s="10">
        <v>3</v>
      </c>
      <c r="I244" s="10">
        <v>85</v>
      </c>
      <c r="J244" s="10">
        <f t="shared" si="17"/>
        <v>385</v>
      </c>
      <c r="K244" s="10">
        <v>75</v>
      </c>
      <c r="L244" s="10">
        <f t="shared" si="11"/>
        <v>28875</v>
      </c>
      <c r="M244" s="10"/>
      <c r="N244" s="10"/>
      <c r="O244" s="10"/>
      <c r="P244" s="10"/>
      <c r="Q244" s="10"/>
      <c r="R244" s="10"/>
      <c r="S244" s="10"/>
      <c r="T244" s="10">
        <f t="shared" si="14"/>
        <v>0</v>
      </c>
      <c r="U244" s="10"/>
      <c r="V244" s="10"/>
      <c r="W244" s="10">
        <f t="shared" si="12"/>
        <v>0</v>
      </c>
      <c r="X244" s="10">
        <f t="shared" si="9"/>
        <v>28875</v>
      </c>
      <c r="Y244" s="10">
        <v>0</v>
      </c>
      <c r="Z244" s="10">
        <v>0</v>
      </c>
      <c r="AA244" s="10">
        <v>28875</v>
      </c>
      <c r="AB244" s="10">
        <v>0.01</v>
      </c>
    </row>
    <row r="245" spans="1:28" s="11" customFormat="1" ht="14.25" x14ac:dyDescent="0.2">
      <c r="A245" s="1">
        <v>236</v>
      </c>
      <c r="B245" s="10" t="s">
        <v>52</v>
      </c>
      <c r="C245" s="10"/>
      <c r="D245" s="10"/>
      <c r="E245" s="10" t="s">
        <v>284</v>
      </c>
      <c r="F245" s="10">
        <v>1</v>
      </c>
      <c r="G245" s="10">
        <v>6</v>
      </c>
      <c r="H245" s="10">
        <v>1</v>
      </c>
      <c r="I245" s="10">
        <v>65</v>
      </c>
      <c r="J245" s="10">
        <f t="shared" si="17"/>
        <v>2565</v>
      </c>
      <c r="K245" s="10">
        <v>75</v>
      </c>
      <c r="L245" s="10">
        <f t="shared" si="11"/>
        <v>192375</v>
      </c>
      <c r="M245" s="10"/>
      <c r="N245" s="10"/>
      <c r="O245" s="10"/>
      <c r="P245" s="10"/>
      <c r="Q245" s="10"/>
      <c r="R245" s="10"/>
      <c r="S245" s="10"/>
      <c r="T245" s="10">
        <f t="shared" si="14"/>
        <v>0</v>
      </c>
      <c r="U245" s="10"/>
      <c r="V245" s="10"/>
      <c r="W245" s="10">
        <f t="shared" si="12"/>
        <v>0</v>
      </c>
      <c r="X245" s="10">
        <f t="shared" si="9"/>
        <v>192375</v>
      </c>
      <c r="Y245" s="10">
        <v>0</v>
      </c>
      <c r="Z245" s="10">
        <v>0</v>
      </c>
      <c r="AA245" s="10">
        <v>192375</v>
      </c>
      <c r="AB245" s="10">
        <v>0.01</v>
      </c>
    </row>
    <row r="246" spans="1:28" s="11" customFormat="1" ht="14.25" x14ac:dyDescent="0.2">
      <c r="A246" s="1">
        <v>237</v>
      </c>
      <c r="B246" s="10" t="s">
        <v>285</v>
      </c>
      <c r="C246" s="10"/>
      <c r="D246" s="10"/>
      <c r="E246" s="10" t="s">
        <v>256</v>
      </c>
      <c r="F246" s="10">
        <v>2</v>
      </c>
      <c r="G246" s="10"/>
      <c r="H246" s="10"/>
      <c r="I246" s="10"/>
      <c r="J246" s="10">
        <f t="shared" si="17"/>
        <v>0</v>
      </c>
      <c r="K246" s="10"/>
      <c r="L246" s="10">
        <f t="shared" si="11"/>
        <v>0</v>
      </c>
      <c r="M246" s="10">
        <v>1</v>
      </c>
      <c r="N246" s="10" t="s">
        <v>27</v>
      </c>
      <c r="O246" s="10" t="s">
        <v>16</v>
      </c>
      <c r="P246" s="10">
        <v>2</v>
      </c>
      <c r="Q246" s="10">
        <v>90</v>
      </c>
      <c r="R246" s="10"/>
      <c r="S246" s="10">
        <v>6400</v>
      </c>
      <c r="T246" s="10">
        <f t="shared" si="14"/>
        <v>576000</v>
      </c>
      <c r="U246" s="10">
        <v>5</v>
      </c>
      <c r="V246" s="10">
        <f>T246*15%</f>
        <v>86400</v>
      </c>
      <c r="W246" s="10">
        <f t="shared" si="12"/>
        <v>489600</v>
      </c>
      <c r="X246" s="10">
        <f t="shared" si="9"/>
        <v>489600</v>
      </c>
      <c r="Y246" s="10">
        <v>0</v>
      </c>
      <c r="Z246" s="10">
        <v>0</v>
      </c>
      <c r="AA246" s="10">
        <v>489600</v>
      </c>
      <c r="AB246" s="10">
        <v>0.02</v>
      </c>
    </row>
    <row r="247" spans="1:28" s="11" customFormat="1" ht="14.25" x14ac:dyDescent="0.2">
      <c r="A247" s="10">
        <v>238</v>
      </c>
      <c r="B247" s="10" t="s">
        <v>24</v>
      </c>
      <c r="C247" s="10"/>
      <c r="D247" s="10"/>
      <c r="E247" s="10" t="s">
        <v>286</v>
      </c>
      <c r="F247" s="10">
        <v>2</v>
      </c>
      <c r="G247" s="10"/>
      <c r="H247" s="10">
        <v>1</v>
      </c>
      <c r="I247" s="10"/>
      <c r="J247" s="10">
        <f t="shared" ref="J247:J321" si="20">G247*400+H247*100+I247</f>
        <v>100</v>
      </c>
      <c r="K247" s="10">
        <v>75</v>
      </c>
      <c r="L247" s="10">
        <f t="shared" si="11"/>
        <v>7500</v>
      </c>
      <c r="M247" s="10">
        <v>1</v>
      </c>
      <c r="N247" s="10" t="s">
        <v>27</v>
      </c>
      <c r="O247" s="10" t="s">
        <v>55</v>
      </c>
      <c r="P247" s="10">
        <v>2</v>
      </c>
      <c r="Q247" s="10">
        <v>54</v>
      </c>
      <c r="R247" s="10"/>
      <c r="S247" s="10">
        <v>6400</v>
      </c>
      <c r="T247" s="10">
        <f t="shared" si="14"/>
        <v>345600</v>
      </c>
      <c r="U247" s="10">
        <v>5</v>
      </c>
      <c r="V247" s="10">
        <f>T247*5%</f>
        <v>17280</v>
      </c>
      <c r="W247" s="10">
        <f t="shared" si="12"/>
        <v>328320</v>
      </c>
      <c r="X247" s="10">
        <f t="shared" si="9"/>
        <v>335820</v>
      </c>
      <c r="Y247" s="10">
        <v>0</v>
      </c>
      <c r="Z247" s="10">
        <v>0</v>
      </c>
      <c r="AA247" s="10">
        <v>335820</v>
      </c>
      <c r="AB247" s="10">
        <v>0.02</v>
      </c>
    </row>
    <row r="248" spans="1:28" s="11" customFormat="1" ht="14.25" x14ac:dyDescent="0.2">
      <c r="A248" s="1">
        <v>239</v>
      </c>
      <c r="B248" s="10" t="s">
        <v>14</v>
      </c>
      <c r="C248" s="10">
        <v>3147</v>
      </c>
      <c r="D248" s="10">
        <v>155</v>
      </c>
      <c r="E248" s="10" t="s">
        <v>286</v>
      </c>
      <c r="F248" s="10">
        <v>1</v>
      </c>
      <c r="G248" s="10">
        <v>4</v>
      </c>
      <c r="H248" s="10">
        <v>3</v>
      </c>
      <c r="I248" s="10">
        <v>92</v>
      </c>
      <c r="J248" s="10">
        <f t="shared" si="20"/>
        <v>1992</v>
      </c>
      <c r="K248" s="10">
        <v>100</v>
      </c>
      <c r="L248" s="10">
        <f t="shared" si="11"/>
        <v>199200</v>
      </c>
      <c r="M248" s="10"/>
      <c r="N248" s="10"/>
      <c r="O248" s="10"/>
      <c r="P248" s="10"/>
      <c r="Q248" s="10"/>
      <c r="R248" s="10"/>
      <c r="S248" s="10"/>
      <c r="T248" s="10">
        <f t="shared" si="14"/>
        <v>0</v>
      </c>
      <c r="U248" s="10"/>
      <c r="V248" s="10"/>
      <c r="W248" s="10">
        <f t="shared" si="12"/>
        <v>0</v>
      </c>
      <c r="X248" s="10">
        <f t="shared" si="9"/>
        <v>199200</v>
      </c>
      <c r="Y248" s="10">
        <v>0</v>
      </c>
      <c r="Z248" s="10">
        <v>50</v>
      </c>
      <c r="AA248" s="10">
        <v>0</v>
      </c>
      <c r="AB248" s="10">
        <v>0</v>
      </c>
    </row>
    <row r="249" spans="1:28" s="11" customFormat="1" ht="14.25" x14ac:dyDescent="0.2">
      <c r="A249" s="1">
        <v>240</v>
      </c>
      <c r="B249" s="10" t="s">
        <v>24</v>
      </c>
      <c r="C249" s="10"/>
      <c r="D249" s="10"/>
      <c r="E249" s="10" t="s">
        <v>287</v>
      </c>
      <c r="F249" s="10">
        <v>1</v>
      </c>
      <c r="G249" s="10"/>
      <c r="H249" s="10">
        <v>1</v>
      </c>
      <c r="I249" s="10"/>
      <c r="J249" s="10">
        <f t="shared" si="20"/>
        <v>100</v>
      </c>
      <c r="K249" s="10">
        <v>75</v>
      </c>
      <c r="L249" s="10">
        <f t="shared" si="11"/>
        <v>7500</v>
      </c>
      <c r="M249" s="10"/>
      <c r="N249" s="10"/>
      <c r="O249" s="10"/>
      <c r="P249" s="10"/>
      <c r="Q249" s="10"/>
      <c r="R249" s="10"/>
      <c r="S249" s="10"/>
      <c r="T249" s="10">
        <f t="shared" si="14"/>
        <v>0</v>
      </c>
      <c r="U249" s="10"/>
      <c r="V249" s="10"/>
      <c r="W249" s="10">
        <f t="shared" si="12"/>
        <v>0</v>
      </c>
      <c r="X249" s="10">
        <f t="shared" si="9"/>
        <v>7500</v>
      </c>
      <c r="Y249" s="10">
        <v>0</v>
      </c>
      <c r="Z249" s="10">
        <v>0</v>
      </c>
      <c r="AA249" s="10">
        <v>7500</v>
      </c>
      <c r="AB249" s="10">
        <v>0.01</v>
      </c>
    </row>
    <row r="250" spans="1:28" s="11" customFormat="1" ht="14.25" x14ac:dyDescent="0.2">
      <c r="A250" s="10">
        <v>241</v>
      </c>
      <c r="B250" s="10" t="s">
        <v>24</v>
      </c>
      <c r="C250" s="10"/>
      <c r="D250" s="10"/>
      <c r="E250" s="10" t="s">
        <v>287</v>
      </c>
      <c r="F250" s="10">
        <v>1</v>
      </c>
      <c r="G250" s="10"/>
      <c r="H250" s="10">
        <v>1</v>
      </c>
      <c r="I250" s="10"/>
      <c r="J250" s="10">
        <f t="shared" si="20"/>
        <v>100</v>
      </c>
      <c r="K250" s="10">
        <v>75</v>
      </c>
      <c r="L250" s="10">
        <f t="shared" si="11"/>
        <v>7500</v>
      </c>
      <c r="M250" s="10"/>
      <c r="N250" s="10"/>
      <c r="O250" s="10"/>
      <c r="P250" s="10"/>
      <c r="Q250" s="10"/>
      <c r="R250" s="10"/>
      <c r="S250" s="10"/>
      <c r="T250" s="10">
        <f t="shared" si="14"/>
        <v>0</v>
      </c>
      <c r="U250" s="10"/>
      <c r="V250" s="10"/>
      <c r="W250" s="10">
        <f t="shared" si="12"/>
        <v>0</v>
      </c>
      <c r="X250" s="10">
        <f t="shared" si="9"/>
        <v>7500</v>
      </c>
      <c r="Y250" s="10">
        <v>0</v>
      </c>
      <c r="Z250" s="10">
        <v>0</v>
      </c>
      <c r="AA250" s="10">
        <v>7500</v>
      </c>
      <c r="AB250" s="10">
        <v>0.01</v>
      </c>
    </row>
    <row r="251" spans="1:28" s="11" customFormat="1" ht="14.25" x14ac:dyDescent="0.2">
      <c r="A251" s="1">
        <v>242</v>
      </c>
      <c r="B251" s="10" t="s">
        <v>24</v>
      </c>
      <c r="C251" s="10"/>
      <c r="D251" s="10"/>
      <c r="E251" s="10" t="s">
        <v>288</v>
      </c>
      <c r="F251" s="10">
        <v>2</v>
      </c>
      <c r="G251" s="10"/>
      <c r="H251" s="10">
        <v>1</v>
      </c>
      <c r="I251" s="10"/>
      <c r="J251" s="10">
        <f t="shared" si="20"/>
        <v>100</v>
      </c>
      <c r="K251" s="10">
        <v>75</v>
      </c>
      <c r="L251" s="10">
        <f t="shared" si="11"/>
        <v>7500</v>
      </c>
      <c r="M251" s="10">
        <v>1</v>
      </c>
      <c r="N251" s="10" t="s">
        <v>27</v>
      </c>
      <c r="O251" s="10" t="s">
        <v>55</v>
      </c>
      <c r="P251" s="10">
        <v>2</v>
      </c>
      <c r="Q251" s="10">
        <v>54</v>
      </c>
      <c r="R251" s="10"/>
      <c r="S251" s="10">
        <v>6400</v>
      </c>
      <c r="T251" s="10">
        <f t="shared" si="14"/>
        <v>345600</v>
      </c>
      <c r="U251" s="10">
        <v>2</v>
      </c>
      <c r="V251" s="10">
        <f>T251*2%</f>
        <v>6912</v>
      </c>
      <c r="W251" s="10">
        <f t="shared" si="12"/>
        <v>338688</v>
      </c>
      <c r="X251" s="10">
        <f t="shared" si="9"/>
        <v>346188</v>
      </c>
      <c r="Y251" s="10">
        <v>0</v>
      </c>
      <c r="Z251" s="10">
        <v>0</v>
      </c>
      <c r="AA251" s="10">
        <v>346188</v>
      </c>
      <c r="AB251" s="10">
        <v>0.02</v>
      </c>
    </row>
    <row r="252" spans="1:28" s="11" customFormat="1" ht="14.25" x14ac:dyDescent="0.2">
      <c r="A252" s="1">
        <v>243</v>
      </c>
      <c r="B252" s="10" t="s">
        <v>14</v>
      </c>
      <c r="C252" s="10">
        <v>5235</v>
      </c>
      <c r="D252" s="10">
        <v>246</v>
      </c>
      <c r="E252" s="10" t="s">
        <v>288</v>
      </c>
      <c r="F252" s="10">
        <v>1</v>
      </c>
      <c r="G252" s="10">
        <v>2</v>
      </c>
      <c r="H252" s="10"/>
      <c r="I252" s="10">
        <v>48</v>
      </c>
      <c r="J252" s="10">
        <f t="shared" si="20"/>
        <v>848</v>
      </c>
      <c r="K252" s="10">
        <v>100</v>
      </c>
      <c r="L252" s="10">
        <f t="shared" si="11"/>
        <v>84800</v>
      </c>
      <c r="M252" s="10"/>
      <c r="N252" s="10"/>
      <c r="O252" s="10"/>
      <c r="P252" s="10"/>
      <c r="Q252" s="10"/>
      <c r="R252" s="10"/>
      <c r="S252" s="10"/>
      <c r="T252" s="10">
        <f t="shared" si="14"/>
        <v>0</v>
      </c>
      <c r="U252" s="10"/>
      <c r="V252" s="10"/>
      <c r="W252" s="10">
        <f t="shared" si="12"/>
        <v>0</v>
      </c>
      <c r="X252" s="10">
        <f t="shared" si="9"/>
        <v>84800</v>
      </c>
      <c r="Y252" s="10">
        <v>0</v>
      </c>
      <c r="Z252" s="10">
        <v>50</v>
      </c>
      <c r="AA252" s="10">
        <v>0</v>
      </c>
      <c r="AB252" s="10">
        <v>0</v>
      </c>
    </row>
    <row r="253" spans="1:28" s="11" customFormat="1" ht="14.25" x14ac:dyDescent="0.2">
      <c r="A253" s="10">
        <v>244</v>
      </c>
      <c r="B253" s="10" t="s">
        <v>24</v>
      </c>
      <c r="C253" s="10"/>
      <c r="D253" s="10"/>
      <c r="E253" s="10" t="s">
        <v>287</v>
      </c>
      <c r="F253" s="10">
        <v>1</v>
      </c>
      <c r="G253" s="10"/>
      <c r="H253" s="10">
        <v>2</v>
      </c>
      <c r="I253" s="10">
        <v>50</v>
      </c>
      <c r="J253" s="10">
        <f t="shared" si="20"/>
        <v>250</v>
      </c>
      <c r="K253" s="10">
        <v>75</v>
      </c>
      <c r="L253" s="10">
        <f t="shared" si="11"/>
        <v>18750</v>
      </c>
      <c r="M253" s="10"/>
      <c r="N253" s="10"/>
      <c r="O253" s="10"/>
      <c r="P253" s="10"/>
      <c r="Q253" s="10"/>
      <c r="R253" s="10"/>
      <c r="S253" s="10"/>
      <c r="T253" s="10">
        <f t="shared" si="14"/>
        <v>0</v>
      </c>
      <c r="U253" s="10"/>
      <c r="V253" s="10"/>
      <c r="W253" s="10">
        <f t="shared" si="12"/>
        <v>0</v>
      </c>
      <c r="X253" s="10">
        <f t="shared" si="9"/>
        <v>18750</v>
      </c>
      <c r="Y253" s="10">
        <v>0</v>
      </c>
      <c r="Z253" s="10">
        <v>0</v>
      </c>
      <c r="AA253" s="10">
        <v>18750</v>
      </c>
      <c r="AB253" s="10">
        <v>0.01</v>
      </c>
    </row>
    <row r="254" spans="1:28" s="11" customFormat="1" ht="14.25" x14ac:dyDescent="0.2">
      <c r="A254" s="1">
        <v>245</v>
      </c>
      <c r="B254" s="10" t="s">
        <v>24</v>
      </c>
      <c r="C254" s="10"/>
      <c r="D254" s="10"/>
      <c r="E254" s="10" t="s">
        <v>289</v>
      </c>
      <c r="F254" s="10">
        <v>2</v>
      </c>
      <c r="G254" s="10"/>
      <c r="H254" s="10">
        <v>3</v>
      </c>
      <c r="I254" s="10"/>
      <c r="J254" s="10">
        <f t="shared" si="20"/>
        <v>300</v>
      </c>
      <c r="K254" s="10">
        <v>75</v>
      </c>
      <c r="L254" s="10">
        <f t="shared" si="11"/>
        <v>22500</v>
      </c>
      <c r="M254" s="10">
        <v>1</v>
      </c>
      <c r="N254" s="10" t="s">
        <v>27</v>
      </c>
      <c r="O254" s="10" t="s">
        <v>16</v>
      </c>
      <c r="P254" s="10">
        <v>2</v>
      </c>
      <c r="Q254" s="10">
        <v>90</v>
      </c>
      <c r="R254" s="10"/>
      <c r="S254" s="10">
        <v>6400</v>
      </c>
      <c r="T254" s="10">
        <f t="shared" si="14"/>
        <v>576000</v>
      </c>
      <c r="U254" s="10">
        <v>5</v>
      </c>
      <c r="V254" s="10">
        <f>T254*15%</f>
        <v>86400</v>
      </c>
      <c r="W254" s="10">
        <f t="shared" si="12"/>
        <v>489600</v>
      </c>
      <c r="X254" s="10">
        <f t="shared" si="9"/>
        <v>512100</v>
      </c>
      <c r="Y254" s="10">
        <v>0</v>
      </c>
      <c r="Z254" s="10">
        <v>0</v>
      </c>
      <c r="AA254" s="10">
        <v>512100</v>
      </c>
      <c r="AB254" s="10">
        <v>0.02</v>
      </c>
    </row>
    <row r="255" spans="1:28" s="11" customFormat="1" ht="14.25" x14ac:dyDescent="0.2">
      <c r="A255" s="1">
        <v>246</v>
      </c>
      <c r="B255" s="10" t="s">
        <v>14</v>
      </c>
      <c r="C255" s="10">
        <v>4236</v>
      </c>
      <c r="D255" s="10">
        <v>247</v>
      </c>
      <c r="E255" s="10" t="s">
        <v>289</v>
      </c>
      <c r="F255" s="10">
        <v>1</v>
      </c>
      <c r="G255" s="10">
        <v>6</v>
      </c>
      <c r="H255" s="10">
        <v>1</v>
      </c>
      <c r="I255" s="10">
        <v>24</v>
      </c>
      <c r="J255" s="10">
        <f t="shared" si="20"/>
        <v>2524</v>
      </c>
      <c r="K255" s="10">
        <v>100</v>
      </c>
      <c r="L255" s="10">
        <f t="shared" si="11"/>
        <v>252400</v>
      </c>
      <c r="M255" s="10"/>
      <c r="N255" s="10"/>
      <c r="O255" s="10"/>
      <c r="P255" s="10"/>
      <c r="Q255" s="10"/>
      <c r="R255" s="10"/>
      <c r="S255" s="10"/>
      <c r="T255" s="10">
        <f t="shared" si="14"/>
        <v>0</v>
      </c>
      <c r="U255" s="10"/>
      <c r="V255" s="10"/>
      <c r="W255" s="10">
        <f t="shared" si="12"/>
        <v>0</v>
      </c>
      <c r="X255" s="10">
        <f t="shared" si="9"/>
        <v>252400</v>
      </c>
      <c r="Y255" s="10">
        <v>0</v>
      </c>
      <c r="Z255" s="10">
        <v>50</v>
      </c>
      <c r="AA255" s="10">
        <v>0</v>
      </c>
      <c r="AB255" s="10">
        <v>0</v>
      </c>
    </row>
    <row r="256" spans="1:28" s="11" customFormat="1" ht="14.25" x14ac:dyDescent="0.2">
      <c r="A256" s="10">
        <v>247</v>
      </c>
      <c r="B256" s="10" t="s">
        <v>24</v>
      </c>
      <c r="C256" s="10"/>
      <c r="D256" s="10"/>
      <c r="E256" s="10" t="s">
        <v>290</v>
      </c>
      <c r="F256" s="10">
        <v>2</v>
      </c>
      <c r="G256" s="10">
        <v>1</v>
      </c>
      <c r="H256" s="10"/>
      <c r="I256" s="10"/>
      <c r="J256" s="10">
        <f t="shared" si="20"/>
        <v>400</v>
      </c>
      <c r="K256" s="10">
        <v>75</v>
      </c>
      <c r="L256" s="10">
        <f t="shared" si="11"/>
        <v>30000</v>
      </c>
      <c r="M256" s="10">
        <v>1</v>
      </c>
      <c r="N256" s="10" t="s">
        <v>27</v>
      </c>
      <c r="O256" s="10" t="s">
        <v>16</v>
      </c>
      <c r="P256" s="10">
        <v>2</v>
      </c>
      <c r="Q256" s="10">
        <v>189</v>
      </c>
      <c r="R256" s="10"/>
      <c r="S256" s="10">
        <v>6400</v>
      </c>
      <c r="T256" s="10">
        <f t="shared" si="14"/>
        <v>1209600</v>
      </c>
      <c r="U256" s="10">
        <v>15</v>
      </c>
      <c r="V256" s="10">
        <f>T256*50%</f>
        <v>604800</v>
      </c>
      <c r="W256" s="10">
        <f t="shared" si="12"/>
        <v>604800</v>
      </c>
      <c r="X256" s="10">
        <f t="shared" si="9"/>
        <v>634800</v>
      </c>
      <c r="Y256" s="10">
        <v>0</v>
      </c>
      <c r="Z256" s="10">
        <v>0</v>
      </c>
      <c r="AA256" s="10">
        <v>634800</v>
      </c>
      <c r="AB256" s="10">
        <v>0.02</v>
      </c>
    </row>
    <row r="257" spans="1:28" s="11" customFormat="1" ht="14.25" x14ac:dyDescent="0.2">
      <c r="A257" s="1">
        <v>248</v>
      </c>
      <c r="B257" s="10" t="s">
        <v>14</v>
      </c>
      <c r="C257" s="10">
        <v>4206</v>
      </c>
      <c r="D257" s="10">
        <v>310</v>
      </c>
      <c r="E257" s="10" t="s">
        <v>290</v>
      </c>
      <c r="F257" s="10">
        <v>1</v>
      </c>
      <c r="G257" s="10">
        <v>7</v>
      </c>
      <c r="H257" s="10"/>
      <c r="I257" s="10"/>
      <c r="J257" s="10">
        <f t="shared" si="20"/>
        <v>2800</v>
      </c>
      <c r="K257" s="10">
        <v>150</v>
      </c>
      <c r="L257" s="10">
        <f t="shared" si="11"/>
        <v>420000</v>
      </c>
      <c r="M257" s="10"/>
      <c r="N257" s="10"/>
      <c r="O257" s="10"/>
      <c r="P257" s="10"/>
      <c r="Q257" s="10"/>
      <c r="R257" s="10"/>
      <c r="S257" s="10"/>
      <c r="T257" s="10">
        <f t="shared" si="14"/>
        <v>0</v>
      </c>
      <c r="U257" s="10"/>
      <c r="V257" s="10"/>
      <c r="W257" s="10">
        <f t="shared" si="12"/>
        <v>0</v>
      </c>
      <c r="X257" s="10">
        <f t="shared" ref="X257:X323" si="21">L257+W257</f>
        <v>420000</v>
      </c>
      <c r="Y257" s="10">
        <v>0</v>
      </c>
      <c r="Z257" s="10">
        <v>0</v>
      </c>
      <c r="AA257" s="10">
        <v>420000</v>
      </c>
      <c r="AB257" s="10">
        <v>0.01</v>
      </c>
    </row>
    <row r="258" spans="1:28" s="11" customFormat="1" ht="14.25" x14ac:dyDescent="0.2">
      <c r="A258" s="1">
        <v>249</v>
      </c>
      <c r="B258" s="10" t="s">
        <v>24</v>
      </c>
      <c r="C258" s="10"/>
      <c r="D258" s="10"/>
      <c r="E258" s="10" t="s">
        <v>290</v>
      </c>
      <c r="F258" s="10">
        <v>1</v>
      </c>
      <c r="G258" s="10">
        <v>12</v>
      </c>
      <c r="H258" s="10"/>
      <c r="I258" s="10"/>
      <c r="J258" s="10">
        <f t="shared" si="20"/>
        <v>4800</v>
      </c>
      <c r="K258" s="10">
        <v>75</v>
      </c>
      <c r="L258" s="10">
        <f t="shared" si="11"/>
        <v>360000</v>
      </c>
      <c r="M258" s="10"/>
      <c r="N258" s="10"/>
      <c r="O258" s="10"/>
      <c r="P258" s="10"/>
      <c r="Q258" s="10"/>
      <c r="R258" s="10"/>
      <c r="S258" s="10"/>
      <c r="T258" s="10">
        <f t="shared" si="14"/>
        <v>0</v>
      </c>
      <c r="U258" s="10"/>
      <c r="V258" s="10"/>
      <c r="W258" s="10">
        <f t="shared" si="12"/>
        <v>0</v>
      </c>
      <c r="X258" s="10">
        <f t="shared" si="21"/>
        <v>360000</v>
      </c>
      <c r="Y258" s="10">
        <v>0</v>
      </c>
      <c r="Z258" s="10">
        <v>0</v>
      </c>
      <c r="AA258" s="10">
        <v>360000</v>
      </c>
      <c r="AB258" s="10">
        <v>0.01</v>
      </c>
    </row>
    <row r="259" spans="1:28" s="11" customFormat="1" ht="14.25" x14ac:dyDescent="0.2">
      <c r="A259" s="10">
        <v>250</v>
      </c>
      <c r="B259" s="10" t="s">
        <v>24</v>
      </c>
      <c r="C259" s="10"/>
      <c r="D259" s="10"/>
      <c r="E259" s="10" t="s">
        <v>290</v>
      </c>
      <c r="F259" s="10">
        <v>1</v>
      </c>
      <c r="G259" s="10">
        <v>4</v>
      </c>
      <c r="H259" s="10"/>
      <c r="I259" s="10"/>
      <c r="J259" s="10">
        <f t="shared" si="20"/>
        <v>1600</v>
      </c>
      <c r="K259" s="10">
        <v>75</v>
      </c>
      <c r="L259" s="10">
        <f t="shared" si="11"/>
        <v>120000</v>
      </c>
      <c r="M259" s="10"/>
      <c r="N259" s="10"/>
      <c r="O259" s="10"/>
      <c r="P259" s="10"/>
      <c r="Q259" s="10"/>
      <c r="R259" s="10"/>
      <c r="S259" s="10"/>
      <c r="T259" s="10">
        <f t="shared" si="14"/>
        <v>0</v>
      </c>
      <c r="U259" s="10"/>
      <c r="V259" s="10"/>
      <c r="W259" s="10">
        <f t="shared" si="12"/>
        <v>0</v>
      </c>
      <c r="X259" s="10">
        <f t="shared" si="21"/>
        <v>120000</v>
      </c>
      <c r="Y259" s="10">
        <v>0</v>
      </c>
      <c r="Z259" s="10">
        <v>0</v>
      </c>
      <c r="AA259" s="10">
        <v>120000</v>
      </c>
      <c r="AB259" s="10">
        <v>0.01</v>
      </c>
    </row>
    <row r="260" spans="1:28" s="11" customFormat="1" ht="14.25" x14ac:dyDescent="0.2">
      <c r="A260" s="1">
        <v>251</v>
      </c>
      <c r="B260" s="10" t="s">
        <v>24</v>
      </c>
      <c r="C260" s="10"/>
      <c r="D260" s="10"/>
      <c r="E260" s="10" t="s">
        <v>290</v>
      </c>
      <c r="F260" s="10">
        <v>1</v>
      </c>
      <c r="G260" s="10">
        <v>2</v>
      </c>
      <c r="H260" s="10"/>
      <c r="I260" s="10"/>
      <c r="J260" s="10">
        <f t="shared" si="20"/>
        <v>800</v>
      </c>
      <c r="K260" s="10">
        <v>75</v>
      </c>
      <c r="L260" s="10">
        <f t="shared" si="11"/>
        <v>60000</v>
      </c>
      <c r="M260" s="10"/>
      <c r="N260" s="10"/>
      <c r="O260" s="10"/>
      <c r="P260" s="10"/>
      <c r="Q260" s="10"/>
      <c r="R260" s="10"/>
      <c r="S260" s="10"/>
      <c r="T260" s="10">
        <f t="shared" si="14"/>
        <v>0</v>
      </c>
      <c r="U260" s="10"/>
      <c r="V260" s="10"/>
      <c r="W260" s="10">
        <f t="shared" si="12"/>
        <v>0</v>
      </c>
      <c r="X260" s="10">
        <f t="shared" si="21"/>
        <v>60000</v>
      </c>
      <c r="Y260" s="10">
        <v>0</v>
      </c>
      <c r="Z260" s="10">
        <v>0</v>
      </c>
      <c r="AA260" s="10">
        <v>60000</v>
      </c>
      <c r="AB260" s="10">
        <v>0.01</v>
      </c>
    </row>
    <row r="261" spans="1:28" s="11" customFormat="1" ht="14.25" x14ac:dyDescent="0.2">
      <c r="A261" s="1">
        <v>252</v>
      </c>
      <c r="B261" s="10" t="s">
        <v>24</v>
      </c>
      <c r="C261" s="10"/>
      <c r="D261" s="10"/>
      <c r="E261" s="10" t="s">
        <v>290</v>
      </c>
      <c r="F261" s="10">
        <v>1</v>
      </c>
      <c r="G261" s="10"/>
      <c r="H261" s="10">
        <v>2</v>
      </c>
      <c r="I261" s="10"/>
      <c r="J261" s="10">
        <f t="shared" si="20"/>
        <v>200</v>
      </c>
      <c r="K261" s="10">
        <v>75</v>
      </c>
      <c r="L261" s="10">
        <f t="shared" si="11"/>
        <v>15000</v>
      </c>
      <c r="M261" s="10"/>
      <c r="N261" s="10"/>
      <c r="O261" s="10"/>
      <c r="P261" s="10"/>
      <c r="Q261" s="10"/>
      <c r="R261" s="10"/>
      <c r="S261" s="10"/>
      <c r="T261" s="10">
        <f t="shared" si="14"/>
        <v>0</v>
      </c>
      <c r="U261" s="10"/>
      <c r="V261" s="10"/>
      <c r="W261" s="10">
        <f t="shared" si="12"/>
        <v>0</v>
      </c>
      <c r="X261" s="10">
        <f t="shared" si="21"/>
        <v>15000</v>
      </c>
      <c r="Y261" s="10">
        <v>0</v>
      </c>
      <c r="Z261" s="10">
        <v>0</v>
      </c>
      <c r="AA261" s="10">
        <v>15000</v>
      </c>
      <c r="AB261" s="10">
        <v>0.01</v>
      </c>
    </row>
    <row r="262" spans="1:28" s="11" customFormat="1" ht="14.25" x14ac:dyDescent="0.2">
      <c r="A262" s="10">
        <v>253</v>
      </c>
      <c r="B262" s="10" t="s">
        <v>24</v>
      </c>
      <c r="C262" s="10"/>
      <c r="D262" s="10"/>
      <c r="E262" s="10" t="s">
        <v>290</v>
      </c>
      <c r="F262" s="10">
        <v>1</v>
      </c>
      <c r="G262" s="10"/>
      <c r="H262" s="10">
        <v>1</v>
      </c>
      <c r="I262" s="10"/>
      <c r="J262" s="10">
        <f t="shared" si="20"/>
        <v>100</v>
      </c>
      <c r="K262" s="10">
        <v>75</v>
      </c>
      <c r="L262" s="10">
        <f t="shared" si="11"/>
        <v>7500</v>
      </c>
      <c r="M262" s="10"/>
      <c r="N262" s="10"/>
      <c r="O262" s="10"/>
      <c r="P262" s="10"/>
      <c r="Q262" s="10"/>
      <c r="R262" s="10"/>
      <c r="S262" s="10"/>
      <c r="T262" s="10">
        <f t="shared" si="14"/>
        <v>0</v>
      </c>
      <c r="U262" s="10"/>
      <c r="V262" s="10"/>
      <c r="W262" s="10">
        <f t="shared" si="12"/>
        <v>0</v>
      </c>
      <c r="X262" s="10">
        <f t="shared" si="21"/>
        <v>7500</v>
      </c>
      <c r="Y262" s="10">
        <v>0</v>
      </c>
      <c r="Z262" s="10">
        <v>0</v>
      </c>
      <c r="AA262" s="10">
        <v>7500</v>
      </c>
      <c r="AB262" s="10">
        <v>0.01</v>
      </c>
    </row>
    <row r="263" spans="1:28" s="11" customFormat="1" ht="14.25" x14ac:dyDescent="0.2">
      <c r="A263" s="1">
        <v>254</v>
      </c>
      <c r="B263" s="10" t="s">
        <v>24</v>
      </c>
      <c r="C263" s="10"/>
      <c r="D263" s="10"/>
      <c r="E263" s="10" t="s">
        <v>290</v>
      </c>
      <c r="F263" s="10">
        <v>1</v>
      </c>
      <c r="G263" s="10"/>
      <c r="H263" s="10">
        <v>3</v>
      </c>
      <c r="I263" s="10"/>
      <c r="J263" s="10">
        <f t="shared" si="20"/>
        <v>300</v>
      </c>
      <c r="K263" s="10">
        <v>75</v>
      </c>
      <c r="L263" s="10">
        <f t="shared" ref="L263" si="22">J263*K263</f>
        <v>22500</v>
      </c>
      <c r="M263" s="10"/>
      <c r="N263" s="10"/>
      <c r="O263" s="10"/>
      <c r="P263" s="10"/>
      <c r="Q263" s="10"/>
      <c r="R263" s="10"/>
      <c r="S263" s="10"/>
      <c r="T263" s="10">
        <f t="shared" si="14"/>
        <v>0</v>
      </c>
      <c r="U263" s="10"/>
      <c r="V263" s="10"/>
      <c r="W263" s="10">
        <f t="shared" si="12"/>
        <v>0</v>
      </c>
      <c r="X263" s="10">
        <f t="shared" si="21"/>
        <v>22500</v>
      </c>
      <c r="Y263" s="10">
        <v>0</v>
      </c>
      <c r="Z263" s="10">
        <v>0</v>
      </c>
      <c r="AA263" s="10">
        <v>22500</v>
      </c>
      <c r="AB263" s="10">
        <v>0.01</v>
      </c>
    </row>
    <row r="264" spans="1:28" s="11" customFormat="1" ht="14.25" x14ac:dyDescent="0.2">
      <c r="A264" s="1">
        <v>255</v>
      </c>
      <c r="B264" s="10" t="s">
        <v>24</v>
      </c>
      <c r="C264" s="10"/>
      <c r="D264" s="10"/>
      <c r="E264" s="10" t="s">
        <v>291</v>
      </c>
      <c r="F264" s="10">
        <v>2</v>
      </c>
      <c r="G264" s="10">
        <v>2</v>
      </c>
      <c r="H264" s="10"/>
      <c r="I264" s="10"/>
      <c r="J264" s="10">
        <f t="shared" si="20"/>
        <v>800</v>
      </c>
      <c r="K264" s="10">
        <v>75</v>
      </c>
      <c r="L264" s="10">
        <f t="shared" si="11"/>
        <v>60000</v>
      </c>
      <c r="M264" s="10">
        <v>1</v>
      </c>
      <c r="N264" s="10" t="s">
        <v>27</v>
      </c>
      <c r="O264" s="10" t="s">
        <v>16</v>
      </c>
      <c r="P264" s="10">
        <v>2</v>
      </c>
      <c r="Q264" s="10">
        <v>162</v>
      </c>
      <c r="R264" s="10"/>
      <c r="S264" s="10">
        <v>6400</v>
      </c>
      <c r="T264" s="10">
        <f t="shared" si="14"/>
        <v>1036800</v>
      </c>
      <c r="U264" s="10">
        <v>40</v>
      </c>
      <c r="V264" s="10">
        <f>T264*85%</f>
        <v>881280</v>
      </c>
      <c r="W264" s="10">
        <f t="shared" si="12"/>
        <v>155520</v>
      </c>
      <c r="X264" s="10">
        <f t="shared" si="21"/>
        <v>215520</v>
      </c>
      <c r="Y264" s="10">
        <v>0</v>
      </c>
      <c r="Z264" s="10">
        <v>0</v>
      </c>
      <c r="AA264" s="10">
        <v>215520</v>
      </c>
      <c r="AB264" s="10">
        <v>0.02</v>
      </c>
    </row>
    <row r="265" spans="1:28" s="11" customFormat="1" ht="14.25" x14ac:dyDescent="0.2">
      <c r="A265" s="10">
        <v>256</v>
      </c>
      <c r="B265" s="10" t="s">
        <v>24</v>
      </c>
      <c r="C265" s="10"/>
      <c r="D265" s="10"/>
      <c r="E265" s="10" t="s">
        <v>291</v>
      </c>
      <c r="F265" s="10">
        <v>1</v>
      </c>
      <c r="G265" s="10">
        <v>1</v>
      </c>
      <c r="H265" s="10">
        <v>2</v>
      </c>
      <c r="I265" s="10"/>
      <c r="J265" s="10">
        <f t="shared" si="20"/>
        <v>600</v>
      </c>
      <c r="K265" s="10">
        <v>75</v>
      </c>
      <c r="L265" s="10">
        <f t="shared" si="11"/>
        <v>45000</v>
      </c>
      <c r="M265" s="10"/>
      <c r="N265" s="10"/>
      <c r="O265" s="10"/>
      <c r="P265" s="10"/>
      <c r="Q265" s="10"/>
      <c r="R265" s="10"/>
      <c r="S265" s="10"/>
      <c r="T265" s="10">
        <f t="shared" si="14"/>
        <v>0</v>
      </c>
      <c r="U265" s="10"/>
      <c r="V265" s="10"/>
      <c r="W265" s="10">
        <f t="shared" si="12"/>
        <v>0</v>
      </c>
      <c r="X265" s="10">
        <f t="shared" si="21"/>
        <v>45000</v>
      </c>
      <c r="Y265" s="10">
        <v>0</v>
      </c>
      <c r="Z265" s="10">
        <v>0</v>
      </c>
      <c r="AA265" s="10">
        <v>45000</v>
      </c>
      <c r="AB265" s="10">
        <v>0.01</v>
      </c>
    </row>
    <row r="266" spans="1:28" s="11" customFormat="1" ht="14.25" x14ac:dyDescent="0.2">
      <c r="A266" s="1">
        <v>257</v>
      </c>
      <c r="B266" s="10" t="s">
        <v>24</v>
      </c>
      <c r="C266" s="10"/>
      <c r="D266" s="10"/>
      <c r="E266" s="10" t="s">
        <v>291</v>
      </c>
      <c r="F266" s="10">
        <v>1</v>
      </c>
      <c r="G266" s="10"/>
      <c r="H266" s="10">
        <v>2</v>
      </c>
      <c r="I266" s="10"/>
      <c r="J266" s="10">
        <f t="shared" si="20"/>
        <v>200</v>
      </c>
      <c r="K266" s="10">
        <v>75</v>
      </c>
      <c r="L266" s="10">
        <f t="shared" si="11"/>
        <v>15000</v>
      </c>
      <c r="M266" s="10"/>
      <c r="N266" s="10"/>
      <c r="O266" s="10"/>
      <c r="P266" s="10"/>
      <c r="Q266" s="10"/>
      <c r="R266" s="10"/>
      <c r="S266" s="10"/>
      <c r="T266" s="10">
        <f t="shared" si="14"/>
        <v>0</v>
      </c>
      <c r="U266" s="10"/>
      <c r="V266" s="10"/>
      <c r="W266" s="10">
        <f t="shared" si="12"/>
        <v>0</v>
      </c>
      <c r="X266" s="10">
        <f t="shared" si="21"/>
        <v>15000</v>
      </c>
      <c r="Y266" s="10">
        <v>0</v>
      </c>
      <c r="Z266" s="10">
        <v>0</v>
      </c>
      <c r="AA266" s="10">
        <v>15000</v>
      </c>
      <c r="AB266" s="10">
        <v>0.01</v>
      </c>
    </row>
    <row r="267" spans="1:28" s="11" customFormat="1" ht="14.25" x14ac:dyDescent="0.2">
      <c r="A267" s="1">
        <v>258</v>
      </c>
      <c r="B267" s="10" t="s">
        <v>14</v>
      </c>
      <c r="C267" s="10">
        <v>3076</v>
      </c>
      <c r="D267" s="10">
        <v>46</v>
      </c>
      <c r="E267" s="10" t="s">
        <v>291</v>
      </c>
      <c r="F267" s="10">
        <v>1</v>
      </c>
      <c r="G267" s="10">
        <v>1</v>
      </c>
      <c r="H267" s="10">
        <v>3</v>
      </c>
      <c r="I267" s="10">
        <v>31</v>
      </c>
      <c r="J267" s="10">
        <f t="shared" si="20"/>
        <v>731</v>
      </c>
      <c r="K267" s="10">
        <v>310</v>
      </c>
      <c r="L267" s="10">
        <f t="shared" si="11"/>
        <v>226610</v>
      </c>
      <c r="M267" s="10"/>
      <c r="N267" s="10"/>
      <c r="O267" s="10"/>
      <c r="P267" s="10"/>
      <c r="Q267" s="10"/>
      <c r="R267" s="10"/>
      <c r="S267" s="10"/>
      <c r="T267" s="10">
        <f t="shared" si="14"/>
        <v>0</v>
      </c>
      <c r="U267" s="10"/>
      <c r="V267" s="10"/>
      <c r="W267" s="10">
        <f t="shared" si="12"/>
        <v>0</v>
      </c>
      <c r="X267" s="10">
        <f t="shared" si="21"/>
        <v>226610</v>
      </c>
      <c r="Y267" s="10">
        <v>0</v>
      </c>
      <c r="Z267" s="10">
        <v>50</v>
      </c>
      <c r="AA267" s="10">
        <v>0</v>
      </c>
      <c r="AB267" s="10">
        <v>0</v>
      </c>
    </row>
    <row r="268" spans="1:28" s="11" customFormat="1" ht="14.25" x14ac:dyDescent="0.2">
      <c r="A268" s="10">
        <v>259</v>
      </c>
      <c r="B268" s="10" t="s">
        <v>71</v>
      </c>
      <c r="C268" s="10"/>
      <c r="D268" s="10"/>
      <c r="E268" s="10" t="s">
        <v>291</v>
      </c>
      <c r="F268" s="10">
        <v>1</v>
      </c>
      <c r="G268" s="10">
        <v>3</v>
      </c>
      <c r="H268" s="10">
        <v>2</v>
      </c>
      <c r="I268" s="10">
        <v>93</v>
      </c>
      <c r="J268" s="10">
        <f t="shared" si="20"/>
        <v>1493</v>
      </c>
      <c r="K268" s="10">
        <v>75</v>
      </c>
      <c r="L268" s="10">
        <f t="shared" si="11"/>
        <v>111975</v>
      </c>
      <c r="M268" s="10"/>
      <c r="N268" s="10"/>
      <c r="O268" s="10"/>
      <c r="P268" s="10"/>
      <c r="Q268" s="10"/>
      <c r="R268" s="10"/>
      <c r="S268" s="10"/>
      <c r="T268" s="10">
        <f t="shared" si="14"/>
        <v>0</v>
      </c>
      <c r="U268" s="10"/>
      <c r="V268" s="10"/>
      <c r="W268" s="10">
        <f t="shared" si="12"/>
        <v>0</v>
      </c>
      <c r="X268" s="10">
        <f t="shared" si="21"/>
        <v>111975</v>
      </c>
      <c r="Y268" s="10">
        <v>0</v>
      </c>
      <c r="Z268" s="10">
        <v>0</v>
      </c>
      <c r="AA268" s="10">
        <v>111975</v>
      </c>
      <c r="AB268" s="10">
        <v>0.01</v>
      </c>
    </row>
    <row r="269" spans="1:28" s="11" customFormat="1" ht="14.25" x14ac:dyDescent="0.2">
      <c r="A269" s="1">
        <v>260</v>
      </c>
      <c r="B269" s="10" t="s">
        <v>71</v>
      </c>
      <c r="C269" s="10"/>
      <c r="D269" s="10"/>
      <c r="E269" s="10" t="s">
        <v>291</v>
      </c>
      <c r="F269" s="10">
        <v>1</v>
      </c>
      <c r="G269" s="10"/>
      <c r="H269" s="10">
        <v>1</v>
      </c>
      <c r="I269" s="10">
        <v>23</v>
      </c>
      <c r="J269" s="10">
        <f t="shared" si="20"/>
        <v>123</v>
      </c>
      <c r="K269" s="10">
        <v>75</v>
      </c>
      <c r="L269" s="10">
        <f t="shared" si="11"/>
        <v>9225</v>
      </c>
      <c r="M269" s="10"/>
      <c r="N269" s="10"/>
      <c r="O269" s="10"/>
      <c r="P269" s="10"/>
      <c r="Q269" s="10"/>
      <c r="R269" s="10"/>
      <c r="S269" s="10"/>
      <c r="T269" s="10">
        <f t="shared" si="14"/>
        <v>0</v>
      </c>
      <c r="U269" s="10"/>
      <c r="V269" s="10"/>
      <c r="W269" s="10">
        <f t="shared" si="12"/>
        <v>0</v>
      </c>
      <c r="X269" s="10">
        <f t="shared" si="21"/>
        <v>9225</v>
      </c>
      <c r="Y269" s="10">
        <v>0</v>
      </c>
      <c r="Z269" s="10">
        <v>0</v>
      </c>
      <c r="AA269" s="10">
        <v>9225</v>
      </c>
      <c r="AB269" s="10">
        <v>0.01</v>
      </c>
    </row>
    <row r="270" spans="1:28" s="11" customFormat="1" ht="14.25" x14ac:dyDescent="0.2">
      <c r="A270" s="1">
        <v>261</v>
      </c>
      <c r="B270" s="10" t="s">
        <v>14</v>
      </c>
      <c r="C270" s="10">
        <v>4731</v>
      </c>
      <c r="D270" s="10">
        <v>216</v>
      </c>
      <c r="E270" s="10" t="s">
        <v>291</v>
      </c>
      <c r="F270" s="10">
        <v>1</v>
      </c>
      <c r="G270" s="10">
        <v>1</v>
      </c>
      <c r="H270" s="10">
        <v>3</v>
      </c>
      <c r="I270" s="10">
        <v>57</v>
      </c>
      <c r="J270" s="10">
        <f t="shared" si="20"/>
        <v>757</v>
      </c>
      <c r="K270" s="10">
        <v>75</v>
      </c>
      <c r="L270" s="10">
        <f t="shared" si="11"/>
        <v>56775</v>
      </c>
      <c r="M270" s="10"/>
      <c r="N270" s="10"/>
      <c r="O270" s="10"/>
      <c r="P270" s="10"/>
      <c r="Q270" s="10"/>
      <c r="R270" s="10"/>
      <c r="S270" s="10"/>
      <c r="T270" s="10">
        <f t="shared" si="14"/>
        <v>0</v>
      </c>
      <c r="U270" s="10"/>
      <c r="V270" s="10"/>
      <c r="W270" s="10">
        <f t="shared" si="12"/>
        <v>0</v>
      </c>
      <c r="X270" s="10">
        <f t="shared" si="21"/>
        <v>56775</v>
      </c>
      <c r="Y270" s="10">
        <v>0</v>
      </c>
      <c r="Z270" s="10">
        <v>50</v>
      </c>
      <c r="AA270" s="10">
        <v>0</v>
      </c>
      <c r="AB270" s="10">
        <v>0</v>
      </c>
    </row>
    <row r="271" spans="1:28" s="11" customFormat="1" ht="14.25" x14ac:dyDescent="0.2">
      <c r="A271" s="10">
        <v>262</v>
      </c>
      <c r="B271" s="10" t="s">
        <v>24</v>
      </c>
      <c r="C271" s="16"/>
      <c r="D271" s="10"/>
      <c r="E271" s="10" t="s">
        <v>292</v>
      </c>
      <c r="F271" s="10">
        <v>2</v>
      </c>
      <c r="G271" s="10"/>
      <c r="H271" s="10">
        <v>1</v>
      </c>
      <c r="I271" s="10">
        <v>90</v>
      </c>
      <c r="J271" s="10">
        <f t="shared" si="20"/>
        <v>190</v>
      </c>
      <c r="K271" s="10">
        <v>75</v>
      </c>
      <c r="L271" s="10">
        <f t="shared" si="11"/>
        <v>14250</v>
      </c>
      <c r="M271" s="10">
        <v>1</v>
      </c>
      <c r="N271" s="10" t="s">
        <v>27</v>
      </c>
      <c r="O271" s="10" t="s">
        <v>16</v>
      </c>
      <c r="P271" s="10">
        <v>2</v>
      </c>
      <c r="Q271" s="10">
        <v>90</v>
      </c>
      <c r="R271" s="10"/>
      <c r="S271" s="10">
        <v>6400</v>
      </c>
      <c r="T271" s="10">
        <f t="shared" si="14"/>
        <v>576000</v>
      </c>
      <c r="U271" s="10">
        <v>40</v>
      </c>
      <c r="V271" s="10">
        <f>T271*85%</f>
        <v>489600</v>
      </c>
      <c r="W271" s="10">
        <f t="shared" si="12"/>
        <v>86400</v>
      </c>
      <c r="X271" s="10">
        <f t="shared" si="21"/>
        <v>100650</v>
      </c>
      <c r="Y271" s="10">
        <v>0</v>
      </c>
      <c r="Z271" s="10">
        <v>0</v>
      </c>
      <c r="AA271" s="10">
        <v>100650</v>
      </c>
      <c r="AB271" s="10">
        <v>0.02</v>
      </c>
    </row>
    <row r="272" spans="1:28" s="11" customFormat="1" ht="14.25" x14ac:dyDescent="0.2">
      <c r="A272" s="1">
        <v>263</v>
      </c>
      <c r="B272" s="10" t="s">
        <v>14</v>
      </c>
      <c r="C272" s="10">
        <v>3070</v>
      </c>
      <c r="D272" s="10">
        <v>35</v>
      </c>
      <c r="E272" s="10" t="s">
        <v>292</v>
      </c>
      <c r="F272" s="10">
        <v>1</v>
      </c>
      <c r="G272" s="10">
        <v>13</v>
      </c>
      <c r="H272" s="10">
        <v>3</v>
      </c>
      <c r="I272" s="10">
        <v>47</v>
      </c>
      <c r="J272" s="10">
        <f t="shared" si="20"/>
        <v>5547</v>
      </c>
      <c r="K272" s="10">
        <v>190</v>
      </c>
      <c r="L272" s="10">
        <f t="shared" si="11"/>
        <v>1053930</v>
      </c>
      <c r="M272" s="10"/>
      <c r="N272" s="10"/>
      <c r="O272" s="10"/>
      <c r="P272" s="10"/>
      <c r="Q272" s="10"/>
      <c r="R272" s="10"/>
      <c r="S272" s="10"/>
      <c r="T272" s="10">
        <f t="shared" si="14"/>
        <v>0</v>
      </c>
      <c r="U272" s="10"/>
      <c r="V272" s="10"/>
      <c r="W272" s="10">
        <f t="shared" si="12"/>
        <v>0</v>
      </c>
      <c r="X272" s="10">
        <f t="shared" si="21"/>
        <v>1053930</v>
      </c>
      <c r="Y272" s="10">
        <v>0</v>
      </c>
      <c r="Z272" s="10">
        <v>50</v>
      </c>
      <c r="AA272" s="10">
        <v>0</v>
      </c>
      <c r="AB272" s="10">
        <v>0</v>
      </c>
    </row>
    <row r="273" spans="1:28" s="11" customFormat="1" ht="14.25" x14ac:dyDescent="0.2">
      <c r="A273" s="1">
        <v>264</v>
      </c>
      <c r="B273" s="10" t="s">
        <v>14</v>
      </c>
      <c r="C273" s="10">
        <v>3071</v>
      </c>
      <c r="D273" s="10">
        <v>36</v>
      </c>
      <c r="E273" s="10" t="s">
        <v>292</v>
      </c>
      <c r="F273" s="10">
        <v>1</v>
      </c>
      <c r="G273" s="10">
        <v>2</v>
      </c>
      <c r="H273" s="10">
        <v>2</v>
      </c>
      <c r="I273" s="10">
        <v>69</v>
      </c>
      <c r="J273" s="10">
        <f t="shared" si="20"/>
        <v>1069</v>
      </c>
      <c r="K273" s="10">
        <v>75</v>
      </c>
      <c r="L273" s="10">
        <f t="shared" si="11"/>
        <v>80175</v>
      </c>
      <c r="M273" s="10"/>
      <c r="N273" s="10"/>
      <c r="O273" s="10"/>
      <c r="P273" s="10"/>
      <c r="Q273" s="10"/>
      <c r="R273" s="10"/>
      <c r="S273" s="10"/>
      <c r="T273" s="10">
        <f t="shared" si="14"/>
        <v>0</v>
      </c>
      <c r="U273" s="10"/>
      <c r="V273" s="10"/>
      <c r="W273" s="10">
        <f t="shared" si="12"/>
        <v>0</v>
      </c>
      <c r="X273" s="10">
        <f t="shared" si="21"/>
        <v>80175</v>
      </c>
      <c r="Y273" s="10">
        <v>0</v>
      </c>
      <c r="Z273" s="10">
        <v>50</v>
      </c>
      <c r="AA273" s="10">
        <v>0</v>
      </c>
      <c r="AB273" s="10">
        <v>0</v>
      </c>
    </row>
    <row r="274" spans="1:28" s="11" customFormat="1" ht="14.25" x14ac:dyDescent="0.2">
      <c r="A274" s="10">
        <v>265</v>
      </c>
      <c r="B274" s="10" t="s">
        <v>24</v>
      </c>
      <c r="C274" s="10"/>
      <c r="D274" s="10"/>
      <c r="E274" s="10" t="s">
        <v>293</v>
      </c>
      <c r="F274" s="10">
        <v>2</v>
      </c>
      <c r="G274" s="10"/>
      <c r="H274" s="10">
        <v>1</v>
      </c>
      <c r="I274" s="10"/>
      <c r="J274" s="10">
        <f t="shared" si="20"/>
        <v>100</v>
      </c>
      <c r="K274" s="10">
        <v>75</v>
      </c>
      <c r="L274" s="10">
        <f t="shared" si="11"/>
        <v>7500</v>
      </c>
      <c r="M274" s="10">
        <v>1</v>
      </c>
      <c r="N274" s="10" t="s">
        <v>27</v>
      </c>
      <c r="O274" s="10" t="s">
        <v>55</v>
      </c>
      <c r="P274" s="10">
        <v>2</v>
      </c>
      <c r="Q274" s="10">
        <v>54</v>
      </c>
      <c r="R274" s="10"/>
      <c r="S274" s="10">
        <v>6400</v>
      </c>
      <c r="T274" s="10">
        <f t="shared" si="14"/>
        <v>345600</v>
      </c>
      <c r="U274" s="10">
        <v>15</v>
      </c>
      <c r="V274" s="10">
        <f>T274*20%</f>
        <v>69120</v>
      </c>
      <c r="W274" s="10">
        <f t="shared" si="12"/>
        <v>276480</v>
      </c>
      <c r="X274" s="10">
        <f t="shared" si="21"/>
        <v>283980</v>
      </c>
      <c r="Y274" s="10">
        <v>0</v>
      </c>
      <c r="Z274" s="10">
        <v>0</v>
      </c>
      <c r="AA274" s="10">
        <v>283980</v>
      </c>
      <c r="AB274" s="10">
        <v>0.02</v>
      </c>
    </row>
    <row r="275" spans="1:28" s="11" customFormat="1" ht="14.25" x14ac:dyDescent="0.2">
      <c r="A275" s="1">
        <v>266</v>
      </c>
      <c r="B275" s="10" t="s">
        <v>24</v>
      </c>
      <c r="C275" s="10"/>
      <c r="D275" s="10"/>
      <c r="E275" s="10" t="s">
        <v>294</v>
      </c>
      <c r="F275" s="10">
        <v>2</v>
      </c>
      <c r="G275" s="10"/>
      <c r="H275" s="10">
        <v>2</v>
      </c>
      <c r="I275" s="10"/>
      <c r="J275" s="10">
        <f t="shared" si="20"/>
        <v>200</v>
      </c>
      <c r="K275" s="10">
        <v>75</v>
      </c>
      <c r="L275" s="10">
        <f t="shared" si="11"/>
        <v>15000</v>
      </c>
      <c r="M275" s="10">
        <v>1</v>
      </c>
      <c r="N275" s="10" t="s">
        <v>27</v>
      </c>
      <c r="O275" s="10" t="s">
        <v>16</v>
      </c>
      <c r="P275" s="10">
        <v>2</v>
      </c>
      <c r="Q275" s="10">
        <v>90</v>
      </c>
      <c r="R275" s="10"/>
      <c r="S275" s="10">
        <v>6400</v>
      </c>
      <c r="T275" s="10">
        <f t="shared" si="14"/>
        <v>576000</v>
      </c>
      <c r="U275" s="10">
        <v>20</v>
      </c>
      <c r="V275" s="10">
        <f>T275*75%</f>
        <v>432000</v>
      </c>
      <c r="W275" s="10">
        <f t="shared" si="12"/>
        <v>144000</v>
      </c>
      <c r="X275" s="10">
        <f t="shared" si="21"/>
        <v>159000</v>
      </c>
      <c r="Y275" s="10">
        <v>0</v>
      </c>
      <c r="Z275" s="10">
        <v>0</v>
      </c>
      <c r="AA275" s="10">
        <v>159000</v>
      </c>
      <c r="AB275" s="10">
        <v>0.02</v>
      </c>
    </row>
    <row r="276" spans="1:28" s="11" customFormat="1" ht="14.25" x14ac:dyDescent="0.2">
      <c r="A276" s="1">
        <v>267</v>
      </c>
      <c r="B276" s="10" t="s">
        <v>14</v>
      </c>
      <c r="C276" s="10">
        <v>3921</v>
      </c>
      <c r="D276" s="10">
        <v>110</v>
      </c>
      <c r="E276" s="10" t="s">
        <v>294</v>
      </c>
      <c r="F276" s="10">
        <v>1</v>
      </c>
      <c r="G276" s="10">
        <v>8</v>
      </c>
      <c r="H276" s="10">
        <v>1</v>
      </c>
      <c r="I276" s="10">
        <v>29</v>
      </c>
      <c r="J276" s="10">
        <f t="shared" si="20"/>
        <v>3329</v>
      </c>
      <c r="K276" s="10">
        <v>75</v>
      </c>
      <c r="L276" s="10">
        <f t="shared" si="11"/>
        <v>249675</v>
      </c>
      <c r="M276" s="10"/>
      <c r="N276" s="10"/>
      <c r="O276" s="10"/>
      <c r="P276" s="10"/>
      <c r="Q276" s="10"/>
      <c r="R276" s="10"/>
      <c r="S276" s="10"/>
      <c r="T276" s="10">
        <f t="shared" ref="T276:T311" si="23">Q276*S276</f>
        <v>0</v>
      </c>
      <c r="U276" s="10"/>
      <c r="V276" s="10"/>
      <c r="W276" s="10">
        <f t="shared" si="12"/>
        <v>0</v>
      </c>
      <c r="X276" s="10">
        <f t="shared" si="21"/>
        <v>249675</v>
      </c>
      <c r="Y276" s="10">
        <v>0</v>
      </c>
      <c r="Z276" s="10">
        <v>50</v>
      </c>
      <c r="AA276" s="10">
        <v>0</v>
      </c>
      <c r="AB276" s="10">
        <v>0</v>
      </c>
    </row>
    <row r="277" spans="1:28" s="11" customFormat="1" ht="14.25" x14ac:dyDescent="0.2">
      <c r="A277" s="10">
        <v>268</v>
      </c>
      <c r="B277" s="10" t="s">
        <v>14</v>
      </c>
      <c r="C277" s="10">
        <v>2530</v>
      </c>
      <c r="D277" s="10">
        <v>37</v>
      </c>
      <c r="E277" s="10" t="s">
        <v>294</v>
      </c>
      <c r="F277" s="10">
        <v>1</v>
      </c>
      <c r="G277" s="10">
        <v>6</v>
      </c>
      <c r="H277" s="10"/>
      <c r="I277" s="10"/>
      <c r="J277" s="10">
        <f t="shared" si="20"/>
        <v>2400</v>
      </c>
      <c r="K277" s="10">
        <v>75</v>
      </c>
      <c r="L277" s="10">
        <f t="shared" si="11"/>
        <v>180000</v>
      </c>
      <c r="M277" s="10"/>
      <c r="N277" s="10"/>
      <c r="O277" s="10"/>
      <c r="P277" s="10"/>
      <c r="Q277" s="10"/>
      <c r="R277" s="10"/>
      <c r="S277" s="10"/>
      <c r="T277" s="10">
        <f t="shared" si="23"/>
        <v>0</v>
      </c>
      <c r="U277" s="10"/>
      <c r="V277" s="10"/>
      <c r="W277" s="10">
        <f t="shared" si="12"/>
        <v>0</v>
      </c>
      <c r="X277" s="10">
        <f t="shared" si="21"/>
        <v>180000</v>
      </c>
      <c r="Y277" s="10">
        <v>0</v>
      </c>
      <c r="Z277" s="10">
        <v>50</v>
      </c>
      <c r="AA277" s="10">
        <v>0</v>
      </c>
      <c r="AB277" s="10">
        <v>0</v>
      </c>
    </row>
    <row r="278" spans="1:28" s="11" customFormat="1" ht="14.25" x14ac:dyDescent="0.2">
      <c r="A278" s="1">
        <v>269</v>
      </c>
      <c r="B278" s="10" t="s">
        <v>24</v>
      </c>
      <c r="C278" s="10"/>
      <c r="D278" s="10"/>
      <c r="E278" s="10" t="s">
        <v>295</v>
      </c>
      <c r="F278" s="10">
        <v>2</v>
      </c>
      <c r="G278" s="10">
        <v>1</v>
      </c>
      <c r="H278" s="10"/>
      <c r="I278" s="10">
        <v>65</v>
      </c>
      <c r="J278" s="10">
        <f t="shared" si="20"/>
        <v>465</v>
      </c>
      <c r="K278" s="10">
        <v>75</v>
      </c>
      <c r="L278" s="10">
        <f t="shared" si="11"/>
        <v>34875</v>
      </c>
      <c r="M278" s="10">
        <v>1</v>
      </c>
      <c r="N278" s="10" t="s">
        <v>27</v>
      </c>
      <c r="O278" s="10" t="s">
        <v>16</v>
      </c>
      <c r="P278" s="10">
        <v>2</v>
      </c>
      <c r="Q278" s="10">
        <v>198</v>
      </c>
      <c r="R278" s="10"/>
      <c r="S278" s="10">
        <v>6400</v>
      </c>
      <c r="T278" s="10">
        <f t="shared" si="23"/>
        <v>1267200</v>
      </c>
      <c r="U278" s="10">
        <v>40</v>
      </c>
      <c r="V278" s="10">
        <f>T278*85%</f>
        <v>1077120</v>
      </c>
      <c r="W278" s="10">
        <f t="shared" si="12"/>
        <v>190080</v>
      </c>
      <c r="X278" s="10">
        <f t="shared" si="21"/>
        <v>224955</v>
      </c>
      <c r="Y278" s="10">
        <v>0</v>
      </c>
      <c r="Z278" s="10">
        <v>0</v>
      </c>
      <c r="AA278" s="10">
        <v>224955</v>
      </c>
      <c r="AB278" s="10">
        <v>0.02</v>
      </c>
    </row>
    <row r="279" spans="1:28" s="11" customFormat="1" ht="14.25" x14ac:dyDescent="0.2">
      <c r="A279" s="1">
        <v>270</v>
      </c>
      <c r="B279" s="10" t="s">
        <v>126</v>
      </c>
      <c r="C279" s="10"/>
      <c r="D279" s="10"/>
      <c r="E279" s="10" t="s">
        <v>295</v>
      </c>
      <c r="F279" s="10">
        <v>1</v>
      </c>
      <c r="G279" s="10">
        <v>1</v>
      </c>
      <c r="H279" s="10">
        <v>1</v>
      </c>
      <c r="I279" s="10">
        <v>6</v>
      </c>
      <c r="J279" s="10">
        <f t="shared" si="20"/>
        <v>506</v>
      </c>
      <c r="K279" s="10">
        <v>75</v>
      </c>
      <c r="L279" s="10">
        <f t="shared" si="11"/>
        <v>37950</v>
      </c>
      <c r="M279" s="10"/>
      <c r="N279" s="10"/>
      <c r="O279" s="10"/>
      <c r="P279" s="10"/>
      <c r="Q279" s="10"/>
      <c r="R279" s="10"/>
      <c r="S279" s="10"/>
      <c r="T279" s="10">
        <f t="shared" si="23"/>
        <v>0</v>
      </c>
      <c r="U279" s="10"/>
      <c r="V279" s="10"/>
      <c r="W279" s="10">
        <f t="shared" si="12"/>
        <v>0</v>
      </c>
      <c r="X279" s="10">
        <f t="shared" si="21"/>
        <v>37950</v>
      </c>
      <c r="Y279" s="10">
        <v>0</v>
      </c>
      <c r="Z279" s="10">
        <v>0</v>
      </c>
      <c r="AA279" s="10">
        <v>37950</v>
      </c>
      <c r="AB279" s="10">
        <v>0.01</v>
      </c>
    </row>
    <row r="280" spans="1:28" s="11" customFormat="1" ht="14.25" x14ac:dyDescent="0.2">
      <c r="A280" s="10">
        <v>271</v>
      </c>
      <c r="B280" s="10" t="s">
        <v>14</v>
      </c>
      <c r="C280" s="10">
        <v>4904</v>
      </c>
      <c r="D280" s="10">
        <v>110</v>
      </c>
      <c r="E280" s="10" t="s">
        <v>295</v>
      </c>
      <c r="F280" s="10">
        <v>1</v>
      </c>
      <c r="G280" s="10">
        <v>5</v>
      </c>
      <c r="H280" s="10">
        <v>2</v>
      </c>
      <c r="I280" s="10">
        <v>46</v>
      </c>
      <c r="J280" s="10">
        <f t="shared" si="20"/>
        <v>2246</v>
      </c>
      <c r="K280" s="10">
        <v>100</v>
      </c>
      <c r="L280" s="10">
        <f t="shared" si="11"/>
        <v>224600</v>
      </c>
      <c r="M280" s="10"/>
      <c r="N280" s="10"/>
      <c r="O280" s="10"/>
      <c r="P280" s="10"/>
      <c r="Q280" s="10"/>
      <c r="R280" s="10"/>
      <c r="S280" s="10"/>
      <c r="T280" s="10">
        <f t="shared" si="23"/>
        <v>0</v>
      </c>
      <c r="U280" s="10"/>
      <c r="V280" s="10"/>
      <c r="W280" s="10">
        <f t="shared" si="12"/>
        <v>0</v>
      </c>
      <c r="X280" s="10">
        <f t="shared" si="21"/>
        <v>224600</v>
      </c>
      <c r="Y280" s="10">
        <v>0</v>
      </c>
      <c r="Z280" s="10">
        <v>50</v>
      </c>
      <c r="AA280" s="10">
        <v>0</v>
      </c>
      <c r="AB280" s="10">
        <v>0</v>
      </c>
    </row>
    <row r="281" spans="1:28" s="11" customFormat="1" ht="14.25" x14ac:dyDescent="0.2">
      <c r="A281" s="1">
        <v>272</v>
      </c>
      <c r="B281" s="10" t="s">
        <v>14</v>
      </c>
      <c r="C281" s="10">
        <v>5945</v>
      </c>
      <c r="D281" s="10">
        <v>152</v>
      </c>
      <c r="E281" s="10" t="s">
        <v>295</v>
      </c>
      <c r="F281" s="10">
        <v>1</v>
      </c>
      <c r="G281" s="10">
        <v>5</v>
      </c>
      <c r="H281" s="10">
        <v>2</v>
      </c>
      <c r="I281" s="10">
        <v>15</v>
      </c>
      <c r="J281" s="10">
        <f t="shared" si="20"/>
        <v>2215</v>
      </c>
      <c r="K281" s="10">
        <v>75</v>
      </c>
      <c r="L281" s="10">
        <f t="shared" si="11"/>
        <v>166125</v>
      </c>
      <c r="M281" s="10"/>
      <c r="N281" s="10"/>
      <c r="O281" s="10"/>
      <c r="P281" s="10"/>
      <c r="Q281" s="10"/>
      <c r="R281" s="10"/>
      <c r="S281" s="10"/>
      <c r="T281" s="10">
        <f t="shared" si="23"/>
        <v>0</v>
      </c>
      <c r="U281" s="10"/>
      <c r="V281" s="10"/>
      <c r="W281" s="10">
        <f t="shared" si="12"/>
        <v>0</v>
      </c>
      <c r="X281" s="10">
        <f t="shared" si="21"/>
        <v>166125</v>
      </c>
      <c r="Y281" s="10">
        <v>0</v>
      </c>
      <c r="Z281" s="10">
        <v>50</v>
      </c>
      <c r="AA281" s="10">
        <v>0</v>
      </c>
      <c r="AB281" s="10">
        <v>0</v>
      </c>
    </row>
    <row r="282" spans="1:28" s="11" customFormat="1" ht="14.25" x14ac:dyDescent="0.2">
      <c r="A282" s="1">
        <v>273</v>
      </c>
      <c r="B282" s="10" t="s">
        <v>14</v>
      </c>
      <c r="C282" s="10">
        <v>4200</v>
      </c>
      <c r="D282" s="10">
        <v>5</v>
      </c>
      <c r="E282" s="10" t="s">
        <v>295</v>
      </c>
      <c r="F282" s="10">
        <v>1</v>
      </c>
      <c r="G282" s="10">
        <v>16</v>
      </c>
      <c r="H282" s="10">
        <v>3</v>
      </c>
      <c r="I282" s="10">
        <v>45</v>
      </c>
      <c r="J282" s="10">
        <f t="shared" si="20"/>
        <v>6745</v>
      </c>
      <c r="K282" s="10">
        <v>100</v>
      </c>
      <c r="L282" s="10">
        <f t="shared" si="11"/>
        <v>674500</v>
      </c>
      <c r="M282" s="10"/>
      <c r="N282" s="10"/>
      <c r="O282" s="10"/>
      <c r="P282" s="10"/>
      <c r="Q282" s="10"/>
      <c r="R282" s="10"/>
      <c r="S282" s="10"/>
      <c r="T282" s="10">
        <f t="shared" si="23"/>
        <v>0</v>
      </c>
      <c r="U282" s="10"/>
      <c r="V282" s="10"/>
      <c r="W282" s="10">
        <f t="shared" si="12"/>
        <v>0</v>
      </c>
      <c r="X282" s="10">
        <f t="shared" si="21"/>
        <v>674500</v>
      </c>
      <c r="Y282" s="10">
        <v>0</v>
      </c>
      <c r="Z282" s="10">
        <v>50</v>
      </c>
      <c r="AA282" s="10">
        <v>0</v>
      </c>
      <c r="AB282" s="10">
        <v>0</v>
      </c>
    </row>
    <row r="283" spans="1:28" s="11" customFormat="1" ht="14.25" x14ac:dyDescent="0.2">
      <c r="A283" s="10">
        <v>274</v>
      </c>
      <c r="B283" s="10" t="s">
        <v>14</v>
      </c>
      <c r="C283" s="10">
        <v>4199</v>
      </c>
      <c r="D283" s="10">
        <v>150</v>
      </c>
      <c r="E283" s="10" t="s">
        <v>295</v>
      </c>
      <c r="F283" s="10">
        <v>1</v>
      </c>
      <c r="G283" s="10">
        <v>16</v>
      </c>
      <c r="H283" s="10">
        <v>1</v>
      </c>
      <c r="I283" s="10">
        <v>99</v>
      </c>
      <c r="J283" s="10">
        <f t="shared" si="20"/>
        <v>6599</v>
      </c>
      <c r="K283" s="10">
        <v>330</v>
      </c>
      <c r="L283" s="10">
        <f t="shared" si="11"/>
        <v>2177670</v>
      </c>
      <c r="M283" s="10"/>
      <c r="N283" s="10"/>
      <c r="O283" s="10"/>
      <c r="P283" s="10"/>
      <c r="Q283" s="10"/>
      <c r="R283" s="10"/>
      <c r="S283" s="10"/>
      <c r="T283" s="10">
        <f t="shared" si="23"/>
        <v>0</v>
      </c>
      <c r="U283" s="10"/>
      <c r="V283" s="10"/>
      <c r="W283" s="10">
        <f t="shared" si="12"/>
        <v>0</v>
      </c>
      <c r="X283" s="10">
        <f t="shared" si="21"/>
        <v>2177670</v>
      </c>
      <c r="Y283" s="10">
        <v>0</v>
      </c>
      <c r="Z283" s="10">
        <v>50</v>
      </c>
      <c r="AA283" s="10">
        <v>0</v>
      </c>
      <c r="AB283" s="10">
        <v>0</v>
      </c>
    </row>
    <row r="284" spans="1:28" s="11" customFormat="1" ht="14.25" x14ac:dyDescent="0.2">
      <c r="A284" s="1">
        <v>275</v>
      </c>
      <c r="B284" s="10" t="s">
        <v>24</v>
      </c>
      <c r="C284" s="10"/>
      <c r="D284" s="10"/>
      <c r="E284" s="10" t="s">
        <v>296</v>
      </c>
      <c r="F284" s="10">
        <v>2</v>
      </c>
      <c r="G284" s="10"/>
      <c r="H284" s="10">
        <v>3</v>
      </c>
      <c r="I284" s="10">
        <v>60</v>
      </c>
      <c r="J284" s="10">
        <f t="shared" si="20"/>
        <v>360</v>
      </c>
      <c r="K284" s="10">
        <v>75</v>
      </c>
      <c r="L284" s="10">
        <f t="shared" si="11"/>
        <v>27000</v>
      </c>
      <c r="M284" s="10">
        <v>1</v>
      </c>
      <c r="N284" s="10" t="s">
        <v>27</v>
      </c>
      <c r="O284" s="10" t="s">
        <v>16</v>
      </c>
      <c r="P284" s="10">
        <v>2</v>
      </c>
      <c r="Q284" s="10">
        <v>105</v>
      </c>
      <c r="R284" s="10"/>
      <c r="S284" s="10">
        <v>6400</v>
      </c>
      <c r="T284" s="10">
        <f t="shared" si="23"/>
        <v>672000</v>
      </c>
      <c r="U284" s="10">
        <v>30</v>
      </c>
      <c r="V284" s="10">
        <f>T284*85%</f>
        <v>571200</v>
      </c>
      <c r="W284" s="10">
        <f t="shared" si="12"/>
        <v>100800</v>
      </c>
      <c r="X284" s="10">
        <f t="shared" si="21"/>
        <v>127800</v>
      </c>
      <c r="Y284" s="10">
        <v>0</v>
      </c>
      <c r="Z284" s="10">
        <v>0</v>
      </c>
      <c r="AA284" s="10">
        <v>127800</v>
      </c>
      <c r="AB284" s="10">
        <v>0</v>
      </c>
    </row>
    <row r="285" spans="1:28" s="11" customFormat="1" ht="14.25" x14ac:dyDescent="0.2">
      <c r="A285" s="1">
        <v>276</v>
      </c>
      <c r="B285" s="10" t="s">
        <v>24</v>
      </c>
      <c r="C285" s="10"/>
      <c r="D285" s="10"/>
      <c r="E285" s="10" t="s">
        <v>296</v>
      </c>
      <c r="F285" s="10">
        <v>1</v>
      </c>
      <c r="G285" s="10"/>
      <c r="H285" s="10">
        <v>1</v>
      </c>
      <c r="I285" s="10">
        <v>56</v>
      </c>
      <c r="J285" s="10">
        <f t="shared" si="20"/>
        <v>156</v>
      </c>
      <c r="K285" s="10">
        <v>75</v>
      </c>
      <c r="L285" s="10">
        <f t="shared" si="11"/>
        <v>11700</v>
      </c>
      <c r="M285" s="10"/>
      <c r="N285" s="10"/>
      <c r="O285" s="10"/>
      <c r="P285" s="10"/>
      <c r="Q285" s="10"/>
      <c r="R285" s="10"/>
      <c r="S285" s="10"/>
      <c r="T285" s="10">
        <f t="shared" si="23"/>
        <v>0</v>
      </c>
      <c r="U285" s="10"/>
      <c r="V285" s="10"/>
      <c r="W285" s="10">
        <f t="shared" si="12"/>
        <v>0</v>
      </c>
      <c r="X285" s="10">
        <f t="shared" si="21"/>
        <v>11700</v>
      </c>
      <c r="Y285" s="10">
        <v>0</v>
      </c>
      <c r="Z285" s="10">
        <v>0</v>
      </c>
      <c r="AA285" s="10">
        <v>11700</v>
      </c>
      <c r="AB285" s="10">
        <v>0.01</v>
      </c>
    </row>
    <row r="286" spans="1:28" s="11" customFormat="1" ht="14.25" x14ac:dyDescent="0.2">
      <c r="A286" s="10">
        <v>277</v>
      </c>
      <c r="B286" s="10" t="s">
        <v>14</v>
      </c>
      <c r="C286" s="10">
        <v>2433</v>
      </c>
      <c r="D286" s="10">
        <v>56</v>
      </c>
      <c r="E286" s="10" t="s">
        <v>296</v>
      </c>
      <c r="F286" s="10">
        <v>1</v>
      </c>
      <c r="G286" s="10">
        <v>4</v>
      </c>
      <c r="H286" s="10"/>
      <c r="I286" s="10">
        <v>92</v>
      </c>
      <c r="J286" s="10">
        <f t="shared" si="20"/>
        <v>1692</v>
      </c>
      <c r="K286" s="10">
        <v>75</v>
      </c>
      <c r="L286" s="10">
        <f t="shared" si="11"/>
        <v>126900</v>
      </c>
      <c r="M286" s="10"/>
      <c r="N286" s="10"/>
      <c r="O286" s="10"/>
      <c r="P286" s="10"/>
      <c r="Q286" s="10"/>
      <c r="R286" s="10"/>
      <c r="S286" s="10"/>
      <c r="T286" s="10">
        <f t="shared" si="23"/>
        <v>0</v>
      </c>
      <c r="U286" s="10"/>
      <c r="V286" s="10"/>
      <c r="W286" s="10">
        <f t="shared" si="12"/>
        <v>0</v>
      </c>
      <c r="X286" s="10">
        <f t="shared" si="21"/>
        <v>126900</v>
      </c>
      <c r="Y286" s="10">
        <v>0</v>
      </c>
      <c r="Z286" s="10">
        <v>50</v>
      </c>
      <c r="AA286" s="10">
        <v>0</v>
      </c>
      <c r="AB286" s="10">
        <v>0</v>
      </c>
    </row>
    <row r="287" spans="1:28" s="11" customFormat="1" ht="14.25" x14ac:dyDescent="0.2">
      <c r="A287" s="1">
        <v>278</v>
      </c>
      <c r="B287" s="10" t="s">
        <v>24</v>
      </c>
      <c r="C287" s="10"/>
      <c r="D287" s="10"/>
      <c r="E287" s="10" t="s">
        <v>296</v>
      </c>
      <c r="F287" s="10">
        <v>1</v>
      </c>
      <c r="G287" s="10">
        <v>1</v>
      </c>
      <c r="H287" s="10">
        <v>2</v>
      </c>
      <c r="I287" s="10">
        <v>48</v>
      </c>
      <c r="J287" s="10">
        <f t="shared" si="20"/>
        <v>648</v>
      </c>
      <c r="K287" s="10">
        <v>75</v>
      </c>
      <c r="L287" s="10">
        <f t="shared" si="11"/>
        <v>48600</v>
      </c>
      <c r="M287" s="10"/>
      <c r="N287" s="10"/>
      <c r="O287" s="10"/>
      <c r="P287" s="10"/>
      <c r="Q287" s="10"/>
      <c r="R287" s="10"/>
      <c r="S287" s="10"/>
      <c r="T287" s="10">
        <f t="shared" si="23"/>
        <v>0</v>
      </c>
      <c r="U287" s="10"/>
      <c r="V287" s="10"/>
      <c r="W287" s="10">
        <f t="shared" si="12"/>
        <v>0</v>
      </c>
      <c r="X287" s="10">
        <f t="shared" si="21"/>
        <v>48600</v>
      </c>
      <c r="Y287" s="10">
        <v>0</v>
      </c>
      <c r="Z287" s="10">
        <v>0</v>
      </c>
      <c r="AA287" s="10">
        <v>48600</v>
      </c>
      <c r="AB287" s="10">
        <v>0.01</v>
      </c>
    </row>
    <row r="288" spans="1:28" s="11" customFormat="1" ht="14.25" x14ac:dyDescent="0.2">
      <c r="A288" s="1">
        <v>279</v>
      </c>
      <c r="B288" s="10" t="s">
        <v>14</v>
      </c>
      <c r="C288" s="10">
        <v>4328</v>
      </c>
      <c r="D288" s="10">
        <v>317</v>
      </c>
      <c r="E288" s="10" t="s">
        <v>296</v>
      </c>
      <c r="F288" s="10">
        <v>1</v>
      </c>
      <c r="G288" s="10">
        <v>11</v>
      </c>
      <c r="H288" s="10">
        <v>2</v>
      </c>
      <c r="I288" s="10">
        <v>12</v>
      </c>
      <c r="J288" s="10">
        <f t="shared" si="20"/>
        <v>4612</v>
      </c>
      <c r="K288" s="10">
        <v>330</v>
      </c>
      <c r="L288" s="10">
        <f t="shared" si="11"/>
        <v>1521960</v>
      </c>
      <c r="M288" s="10"/>
      <c r="N288" s="10"/>
      <c r="O288" s="10"/>
      <c r="P288" s="10"/>
      <c r="Q288" s="10"/>
      <c r="R288" s="10"/>
      <c r="S288" s="10"/>
      <c r="T288" s="10">
        <f t="shared" si="23"/>
        <v>0</v>
      </c>
      <c r="U288" s="10"/>
      <c r="V288" s="10"/>
      <c r="W288" s="10">
        <f t="shared" si="12"/>
        <v>0</v>
      </c>
      <c r="X288" s="10">
        <f t="shared" si="21"/>
        <v>1521960</v>
      </c>
      <c r="Y288" s="10">
        <v>0</v>
      </c>
      <c r="Z288" s="10">
        <v>50</v>
      </c>
      <c r="AA288" s="10">
        <v>0</v>
      </c>
      <c r="AB288" s="10">
        <v>0</v>
      </c>
    </row>
    <row r="289" spans="1:28" s="11" customFormat="1" ht="14.25" x14ac:dyDescent="0.2">
      <c r="A289" s="10">
        <v>280</v>
      </c>
      <c r="B289" s="10" t="s">
        <v>14</v>
      </c>
      <c r="C289" s="10">
        <v>4311</v>
      </c>
      <c r="D289" s="10">
        <v>315</v>
      </c>
      <c r="E289" s="10" t="s">
        <v>296</v>
      </c>
      <c r="F289" s="10">
        <v>1</v>
      </c>
      <c r="G289" s="10">
        <v>7</v>
      </c>
      <c r="H289" s="10">
        <v>3</v>
      </c>
      <c r="I289" s="10">
        <v>97</v>
      </c>
      <c r="J289" s="10">
        <f t="shared" si="20"/>
        <v>3197</v>
      </c>
      <c r="K289" s="10">
        <v>100</v>
      </c>
      <c r="L289" s="10">
        <f t="shared" si="11"/>
        <v>319700</v>
      </c>
      <c r="M289" s="10"/>
      <c r="N289" s="10"/>
      <c r="O289" s="10"/>
      <c r="P289" s="10"/>
      <c r="Q289" s="10"/>
      <c r="R289" s="10"/>
      <c r="S289" s="10"/>
      <c r="T289" s="10">
        <f t="shared" si="23"/>
        <v>0</v>
      </c>
      <c r="U289" s="10"/>
      <c r="V289" s="10"/>
      <c r="W289" s="10">
        <f t="shared" si="12"/>
        <v>0</v>
      </c>
      <c r="X289" s="10">
        <f t="shared" si="21"/>
        <v>319700</v>
      </c>
      <c r="Y289" s="10">
        <v>0</v>
      </c>
      <c r="Z289" s="10">
        <v>50</v>
      </c>
      <c r="AA289" s="10">
        <v>0</v>
      </c>
      <c r="AB289" s="10">
        <v>0</v>
      </c>
    </row>
    <row r="290" spans="1:28" s="11" customFormat="1" ht="14.25" x14ac:dyDescent="0.2">
      <c r="A290" s="1">
        <v>281</v>
      </c>
      <c r="B290" s="10" t="s">
        <v>14</v>
      </c>
      <c r="C290" s="10">
        <v>2537</v>
      </c>
      <c r="D290" s="10">
        <v>52</v>
      </c>
      <c r="E290" s="10" t="s">
        <v>297</v>
      </c>
      <c r="F290" s="10">
        <v>2</v>
      </c>
      <c r="G290" s="10"/>
      <c r="H290" s="10">
        <v>2</v>
      </c>
      <c r="I290" s="10">
        <v>66</v>
      </c>
      <c r="J290" s="10">
        <f t="shared" si="20"/>
        <v>266</v>
      </c>
      <c r="K290" s="10">
        <v>450</v>
      </c>
      <c r="L290" s="10">
        <f t="shared" si="11"/>
        <v>119700</v>
      </c>
      <c r="M290" s="10">
        <v>1</v>
      </c>
      <c r="N290" s="10" t="s">
        <v>27</v>
      </c>
      <c r="O290" s="10" t="s">
        <v>16</v>
      </c>
      <c r="P290" s="10">
        <v>2</v>
      </c>
      <c r="Q290" s="10">
        <v>186</v>
      </c>
      <c r="R290" s="10"/>
      <c r="S290" s="10">
        <v>6400</v>
      </c>
      <c r="T290" s="10">
        <f t="shared" si="23"/>
        <v>1190400</v>
      </c>
      <c r="U290" s="10">
        <v>15</v>
      </c>
      <c r="V290" s="10">
        <f>T290*50%</f>
        <v>595200</v>
      </c>
      <c r="W290" s="10">
        <f t="shared" si="12"/>
        <v>595200</v>
      </c>
      <c r="X290" s="10">
        <f t="shared" si="21"/>
        <v>714900</v>
      </c>
      <c r="Y290" s="10">
        <v>0</v>
      </c>
      <c r="Z290" s="10">
        <v>50</v>
      </c>
      <c r="AA290" s="10">
        <v>0</v>
      </c>
      <c r="AB290" s="10">
        <v>0</v>
      </c>
    </row>
    <row r="291" spans="1:28" s="11" customFormat="1" ht="14.25" x14ac:dyDescent="0.2">
      <c r="A291" s="1">
        <v>282</v>
      </c>
      <c r="B291" s="10" t="s">
        <v>14</v>
      </c>
      <c r="C291" s="10">
        <v>2512</v>
      </c>
      <c r="D291" s="10">
        <v>11</v>
      </c>
      <c r="E291" s="10" t="s">
        <v>297</v>
      </c>
      <c r="F291" s="10">
        <v>1</v>
      </c>
      <c r="G291" s="10">
        <v>9</v>
      </c>
      <c r="H291" s="10">
        <v>1</v>
      </c>
      <c r="I291" s="10">
        <v>92</v>
      </c>
      <c r="J291" s="10">
        <f t="shared" si="20"/>
        <v>3792</v>
      </c>
      <c r="K291" s="10">
        <v>75</v>
      </c>
      <c r="L291" s="10">
        <f t="shared" si="11"/>
        <v>284400</v>
      </c>
      <c r="M291" s="10"/>
      <c r="N291" s="10"/>
      <c r="O291" s="10"/>
      <c r="P291" s="10"/>
      <c r="Q291" s="10"/>
      <c r="R291" s="10"/>
      <c r="S291" s="10"/>
      <c r="T291" s="10">
        <f t="shared" si="23"/>
        <v>0</v>
      </c>
      <c r="U291" s="10"/>
      <c r="V291" s="10"/>
      <c r="W291" s="10">
        <f t="shared" si="12"/>
        <v>0</v>
      </c>
      <c r="X291" s="10">
        <f t="shared" si="21"/>
        <v>284400</v>
      </c>
      <c r="Y291" s="10">
        <v>0</v>
      </c>
      <c r="Z291" s="10">
        <v>50</v>
      </c>
      <c r="AA291" s="10">
        <v>0</v>
      </c>
      <c r="AB291" s="10">
        <v>0</v>
      </c>
    </row>
    <row r="292" spans="1:28" s="11" customFormat="1" ht="14.25" x14ac:dyDescent="0.2">
      <c r="A292" s="10">
        <v>283</v>
      </c>
      <c r="B292" s="10" t="s">
        <v>14</v>
      </c>
      <c r="C292" s="10">
        <v>2545</v>
      </c>
      <c r="D292" s="10">
        <v>64</v>
      </c>
      <c r="E292" s="10" t="s">
        <v>297</v>
      </c>
      <c r="F292" s="10">
        <v>1</v>
      </c>
      <c r="G292" s="10">
        <v>3</v>
      </c>
      <c r="H292" s="10"/>
      <c r="I292" s="10">
        <v>83</v>
      </c>
      <c r="J292" s="10">
        <f t="shared" si="20"/>
        <v>1283</v>
      </c>
      <c r="K292" s="10">
        <v>75</v>
      </c>
      <c r="L292" s="10">
        <f t="shared" si="11"/>
        <v>96225</v>
      </c>
      <c r="M292" s="10"/>
      <c r="N292" s="10"/>
      <c r="O292" s="10"/>
      <c r="P292" s="10"/>
      <c r="Q292" s="10"/>
      <c r="R292" s="10"/>
      <c r="S292" s="10"/>
      <c r="T292" s="10">
        <f t="shared" si="23"/>
        <v>0</v>
      </c>
      <c r="U292" s="10"/>
      <c r="V292" s="10"/>
      <c r="W292" s="10">
        <f t="shared" si="12"/>
        <v>0</v>
      </c>
      <c r="X292" s="10">
        <f t="shared" si="21"/>
        <v>96225</v>
      </c>
      <c r="Y292" s="10">
        <v>0</v>
      </c>
      <c r="Z292" s="10">
        <v>50</v>
      </c>
      <c r="AA292" s="10">
        <v>0</v>
      </c>
      <c r="AB292" s="10">
        <v>0</v>
      </c>
    </row>
    <row r="293" spans="1:28" s="11" customFormat="1" ht="14.25" x14ac:dyDescent="0.2">
      <c r="A293" s="1">
        <v>284</v>
      </c>
      <c r="B293" s="10" t="s">
        <v>24</v>
      </c>
      <c r="C293" s="10"/>
      <c r="D293" s="10"/>
      <c r="E293" s="10" t="s">
        <v>297</v>
      </c>
      <c r="F293" s="10">
        <v>3</v>
      </c>
      <c r="G293" s="10">
        <v>1</v>
      </c>
      <c r="H293" s="10"/>
      <c r="I293" s="10"/>
      <c r="J293" s="10">
        <f t="shared" si="20"/>
        <v>400</v>
      </c>
      <c r="K293" s="10">
        <v>75</v>
      </c>
      <c r="L293" s="10">
        <f t="shared" si="11"/>
        <v>30000</v>
      </c>
      <c r="M293" s="10"/>
      <c r="N293" s="10"/>
      <c r="O293" s="10"/>
      <c r="P293" s="10"/>
      <c r="Q293" s="10"/>
      <c r="R293" s="10"/>
      <c r="S293" s="10"/>
      <c r="T293" s="10">
        <f t="shared" si="23"/>
        <v>0</v>
      </c>
      <c r="U293" s="10"/>
      <c r="V293" s="10"/>
      <c r="W293" s="10">
        <f t="shared" si="12"/>
        <v>0</v>
      </c>
      <c r="X293" s="10">
        <f t="shared" si="21"/>
        <v>30000</v>
      </c>
      <c r="Y293" s="10">
        <v>0</v>
      </c>
      <c r="Z293" s="10">
        <v>0</v>
      </c>
      <c r="AA293" s="10">
        <v>30000</v>
      </c>
      <c r="AB293" s="10">
        <v>0.01</v>
      </c>
    </row>
    <row r="294" spans="1:28" s="11" customFormat="1" ht="14.25" x14ac:dyDescent="0.2">
      <c r="A294" s="1">
        <v>285</v>
      </c>
      <c r="B294" s="10" t="s">
        <v>24</v>
      </c>
      <c r="C294" s="10"/>
      <c r="D294" s="10"/>
      <c r="E294" s="10" t="s">
        <v>298</v>
      </c>
      <c r="F294" s="10">
        <v>2</v>
      </c>
      <c r="G294" s="10"/>
      <c r="H294" s="10">
        <v>1</v>
      </c>
      <c r="I294" s="10"/>
      <c r="J294" s="10">
        <f t="shared" si="20"/>
        <v>100</v>
      </c>
      <c r="K294" s="10">
        <v>75</v>
      </c>
      <c r="L294" s="10">
        <f t="shared" si="11"/>
        <v>7500</v>
      </c>
      <c r="M294" s="10">
        <v>1</v>
      </c>
      <c r="N294" s="10" t="s">
        <v>27</v>
      </c>
      <c r="O294" s="10" t="s">
        <v>55</v>
      </c>
      <c r="P294" s="10">
        <v>2</v>
      </c>
      <c r="Q294" s="10">
        <v>54</v>
      </c>
      <c r="R294" s="10"/>
      <c r="S294" s="10">
        <v>6400</v>
      </c>
      <c r="T294" s="10">
        <f t="shared" si="23"/>
        <v>345600</v>
      </c>
      <c r="U294" s="10">
        <v>15</v>
      </c>
      <c r="V294" s="10">
        <f>T294*20%</f>
        <v>69120</v>
      </c>
      <c r="W294" s="10">
        <f t="shared" si="12"/>
        <v>276480</v>
      </c>
      <c r="X294" s="10">
        <f t="shared" si="21"/>
        <v>283980</v>
      </c>
      <c r="Y294" s="10">
        <v>0</v>
      </c>
      <c r="Z294" s="10">
        <v>0</v>
      </c>
      <c r="AA294" s="10">
        <v>283980</v>
      </c>
      <c r="AB294" s="10">
        <v>0.02</v>
      </c>
    </row>
    <row r="295" spans="1:28" s="11" customFormat="1" ht="14.25" x14ac:dyDescent="0.2">
      <c r="A295" s="10">
        <v>286</v>
      </c>
      <c r="B295" s="10" t="s">
        <v>24</v>
      </c>
      <c r="C295" s="10"/>
      <c r="D295" s="10"/>
      <c r="E295" s="10" t="s">
        <v>299</v>
      </c>
      <c r="F295" s="10">
        <v>2</v>
      </c>
      <c r="G295" s="10"/>
      <c r="H295" s="10">
        <v>2</v>
      </c>
      <c r="I295" s="10"/>
      <c r="J295" s="10">
        <f t="shared" si="20"/>
        <v>200</v>
      </c>
      <c r="K295" s="10">
        <v>75</v>
      </c>
      <c r="L295" s="10">
        <f t="shared" si="11"/>
        <v>15000</v>
      </c>
      <c r="M295" s="10">
        <v>1</v>
      </c>
      <c r="N295" s="10" t="s">
        <v>27</v>
      </c>
      <c r="O295" s="10" t="s">
        <v>35</v>
      </c>
      <c r="P295" s="10">
        <v>2</v>
      </c>
      <c r="Q295" s="10">
        <v>117</v>
      </c>
      <c r="R295" s="10"/>
      <c r="S295" s="10">
        <v>6400</v>
      </c>
      <c r="T295" s="10">
        <f t="shared" si="23"/>
        <v>748800</v>
      </c>
      <c r="U295" s="10">
        <v>10</v>
      </c>
      <c r="V295" s="10">
        <f>T295*40%</f>
        <v>299520</v>
      </c>
      <c r="W295" s="10">
        <f t="shared" si="12"/>
        <v>449280</v>
      </c>
      <c r="X295" s="10">
        <f t="shared" si="21"/>
        <v>464280</v>
      </c>
      <c r="Y295" s="10">
        <v>0</v>
      </c>
      <c r="Z295" s="10">
        <v>0</v>
      </c>
      <c r="AA295" s="10">
        <v>464280</v>
      </c>
      <c r="AB295" s="10">
        <v>0.02</v>
      </c>
    </row>
    <row r="296" spans="1:28" s="11" customFormat="1" ht="14.25" x14ac:dyDescent="0.2">
      <c r="A296" s="1">
        <v>287</v>
      </c>
      <c r="B296" s="10" t="s">
        <v>14</v>
      </c>
      <c r="C296" s="10">
        <v>4729</v>
      </c>
      <c r="D296" s="10">
        <v>214</v>
      </c>
      <c r="E296" s="10" t="s">
        <v>299</v>
      </c>
      <c r="F296" s="10">
        <v>1</v>
      </c>
      <c r="G296" s="10">
        <v>3</v>
      </c>
      <c r="H296" s="10">
        <v>3</v>
      </c>
      <c r="I296" s="10">
        <v>82</v>
      </c>
      <c r="J296" s="10">
        <f t="shared" si="20"/>
        <v>1582</v>
      </c>
      <c r="K296" s="10">
        <v>75</v>
      </c>
      <c r="L296" s="10">
        <f t="shared" si="11"/>
        <v>118650</v>
      </c>
      <c r="M296" s="10"/>
      <c r="N296" s="10"/>
      <c r="O296" s="10"/>
      <c r="P296" s="10"/>
      <c r="Q296" s="10"/>
      <c r="R296" s="10"/>
      <c r="S296" s="10"/>
      <c r="T296" s="10">
        <f t="shared" si="23"/>
        <v>0</v>
      </c>
      <c r="U296" s="10"/>
      <c r="V296" s="10"/>
      <c r="W296" s="10">
        <f t="shared" si="12"/>
        <v>0</v>
      </c>
      <c r="X296" s="10">
        <f t="shared" si="21"/>
        <v>118650</v>
      </c>
      <c r="Y296" s="10">
        <v>0</v>
      </c>
      <c r="Z296" s="10">
        <v>50</v>
      </c>
      <c r="AA296" s="10">
        <v>0</v>
      </c>
      <c r="AB296" s="10">
        <v>0</v>
      </c>
    </row>
    <row r="297" spans="1:28" s="11" customFormat="1" ht="14.25" x14ac:dyDescent="0.2">
      <c r="A297" s="1">
        <v>288</v>
      </c>
      <c r="B297" s="10" t="s">
        <v>14</v>
      </c>
      <c r="C297" s="10">
        <v>4726</v>
      </c>
      <c r="D297" s="10">
        <v>211</v>
      </c>
      <c r="E297" s="10" t="s">
        <v>299</v>
      </c>
      <c r="F297" s="10">
        <v>1</v>
      </c>
      <c r="G297" s="10">
        <v>1</v>
      </c>
      <c r="H297" s="10">
        <v>3</v>
      </c>
      <c r="I297" s="10">
        <v>91</v>
      </c>
      <c r="J297" s="10">
        <f t="shared" si="20"/>
        <v>791</v>
      </c>
      <c r="K297" s="10">
        <v>75</v>
      </c>
      <c r="L297" s="10">
        <f t="shared" si="11"/>
        <v>59325</v>
      </c>
      <c r="M297" s="10"/>
      <c r="N297" s="10"/>
      <c r="O297" s="10"/>
      <c r="P297" s="10"/>
      <c r="Q297" s="10"/>
      <c r="R297" s="10"/>
      <c r="S297" s="10"/>
      <c r="T297" s="10">
        <f t="shared" si="23"/>
        <v>0</v>
      </c>
      <c r="U297" s="10"/>
      <c r="V297" s="10"/>
      <c r="W297" s="10">
        <f t="shared" si="12"/>
        <v>0</v>
      </c>
      <c r="X297" s="10">
        <f t="shared" si="21"/>
        <v>59325</v>
      </c>
      <c r="Y297" s="10">
        <v>0</v>
      </c>
      <c r="Z297" s="10">
        <v>50</v>
      </c>
      <c r="AA297" s="10">
        <v>0</v>
      </c>
      <c r="AB297" s="10">
        <v>0</v>
      </c>
    </row>
    <row r="298" spans="1:28" s="11" customFormat="1" ht="14.25" x14ac:dyDescent="0.2">
      <c r="A298" s="10">
        <v>289</v>
      </c>
      <c r="B298" s="10" t="s">
        <v>14</v>
      </c>
      <c r="C298" s="10">
        <v>2528</v>
      </c>
      <c r="D298" s="10">
        <v>31</v>
      </c>
      <c r="E298" s="10" t="s">
        <v>300</v>
      </c>
      <c r="F298" s="10">
        <v>2</v>
      </c>
      <c r="G298" s="10"/>
      <c r="H298" s="10">
        <v>1</v>
      </c>
      <c r="I298" s="10">
        <v>50</v>
      </c>
      <c r="J298" s="10">
        <f t="shared" si="20"/>
        <v>150</v>
      </c>
      <c r="K298" s="10">
        <v>350</v>
      </c>
      <c r="L298" s="10">
        <f t="shared" si="11"/>
        <v>52500</v>
      </c>
      <c r="M298" s="10">
        <v>1</v>
      </c>
      <c r="N298" s="10" t="s">
        <v>27</v>
      </c>
      <c r="O298" s="10" t="s">
        <v>35</v>
      </c>
      <c r="P298" s="10">
        <v>2</v>
      </c>
      <c r="Q298" s="10">
        <v>54</v>
      </c>
      <c r="R298" s="10"/>
      <c r="S298" s="10">
        <v>6400</v>
      </c>
      <c r="T298" s="10">
        <f t="shared" si="23"/>
        <v>345600</v>
      </c>
      <c r="U298" s="10">
        <v>40</v>
      </c>
      <c r="V298" s="10">
        <f>T298*93%</f>
        <v>321408</v>
      </c>
      <c r="W298" s="10">
        <f t="shared" si="12"/>
        <v>24192</v>
      </c>
      <c r="X298" s="10">
        <f t="shared" si="21"/>
        <v>76692</v>
      </c>
      <c r="Y298" s="10">
        <v>0</v>
      </c>
      <c r="Z298" s="10">
        <v>50</v>
      </c>
      <c r="AA298" s="10">
        <v>0</v>
      </c>
      <c r="AB298" s="10">
        <v>0</v>
      </c>
    </row>
    <row r="299" spans="1:28" s="11" customFormat="1" ht="14.25" x14ac:dyDescent="0.2">
      <c r="A299" s="1">
        <v>290</v>
      </c>
      <c r="B299" s="10" t="s">
        <v>14</v>
      </c>
      <c r="C299" s="10">
        <v>2526</v>
      </c>
      <c r="D299" s="10">
        <v>29</v>
      </c>
      <c r="E299" s="10" t="s">
        <v>300</v>
      </c>
      <c r="F299" s="10">
        <v>1</v>
      </c>
      <c r="G299" s="10"/>
      <c r="H299" s="10">
        <v>2</v>
      </c>
      <c r="I299" s="10">
        <v>83</v>
      </c>
      <c r="J299" s="10">
        <f t="shared" si="20"/>
        <v>283</v>
      </c>
      <c r="K299" s="10">
        <v>75</v>
      </c>
      <c r="L299" s="10">
        <f t="shared" si="11"/>
        <v>21225</v>
      </c>
      <c r="M299" s="10"/>
      <c r="N299" s="10"/>
      <c r="O299" s="10"/>
      <c r="P299" s="10"/>
      <c r="Q299" s="10"/>
      <c r="R299" s="10"/>
      <c r="S299" s="10"/>
      <c r="T299" s="10">
        <f t="shared" si="23"/>
        <v>0</v>
      </c>
      <c r="U299" s="10"/>
      <c r="V299" s="10"/>
      <c r="W299" s="10">
        <f t="shared" si="12"/>
        <v>0</v>
      </c>
      <c r="X299" s="10">
        <f t="shared" si="21"/>
        <v>21225</v>
      </c>
      <c r="Y299" s="10">
        <v>0</v>
      </c>
      <c r="Z299" s="10">
        <v>50</v>
      </c>
      <c r="AA299" s="10">
        <v>0</v>
      </c>
      <c r="AB299" s="10">
        <v>0</v>
      </c>
    </row>
    <row r="300" spans="1:28" s="11" customFormat="1" ht="14.25" x14ac:dyDescent="0.2">
      <c r="A300" s="1">
        <v>291</v>
      </c>
      <c r="B300" s="10" t="s">
        <v>14</v>
      </c>
      <c r="C300" s="10">
        <v>2527</v>
      </c>
      <c r="D300" s="10">
        <v>30</v>
      </c>
      <c r="E300" s="10" t="s">
        <v>300</v>
      </c>
      <c r="F300" s="10">
        <v>1</v>
      </c>
      <c r="G300" s="10"/>
      <c r="H300" s="10">
        <v>2</v>
      </c>
      <c r="I300" s="10">
        <v>20</v>
      </c>
      <c r="J300" s="10">
        <f t="shared" si="20"/>
        <v>220</v>
      </c>
      <c r="K300" s="10">
        <v>75</v>
      </c>
      <c r="L300" s="10">
        <f t="shared" si="11"/>
        <v>16500</v>
      </c>
      <c r="M300" s="10"/>
      <c r="N300" s="10"/>
      <c r="O300" s="10"/>
      <c r="P300" s="10"/>
      <c r="Q300" s="10"/>
      <c r="R300" s="10"/>
      <c r="S300" s="10"/>
      <c r="T300" s="10">
        <f t="shared" si="23"/>
        <v>0</v>
      </c>
      <c r="U300" s="10"/>
      <c r="V300" s="10"/>
      <c r="W300" s="10">
        <f t="shared" si="12"/>
        <v>0</v>
      </c>
      <c r="X300" s="10">
        <f t="shared" si="21"/>
        <v>16500</v>
      </c>
      <c r="Y300" s="10">
        <v>0</v>
      </c>
      <c r="Z300" s="10">
        <v>50</v>
      </c>
      <c r="AA300" s="10">
        <v>0</v>
      </c>
      <c r="AB300" s="10">
        <v>0</v>
      </c>
    </row>
    <row r="301" spans="1:28" s="11" customFormat="1" ht="14.25" x14ac:dyDescent="0.2">
      <c r="A301" s="10">
        <v>292</v>
      </c>
      <c r="B301" s="10" t="s">
        <v>14</v>
      </c>
      <c r="C301" s="10">
        <v>2514</v>
      </c>
      <c r="D301" s="10">
        <v>13</v>
      </c>
      <c r="E301" s="10" t="s">
        <v>300</v>
      </c>
      <c r="F301" s="10">
        <v>1</v>
      </c>
      <c r="G301" s="10">
        <v>24</v>
      </c>
      <c r="H301" s="10">
        <v>2</v>
      </c>
      <c r="I301" s="10">
        <v>13</v>
      </c>
      <c r="J301" s="10">
        <f t="shared" si="20"/>
        <v>9813</v>
      </c>
      <c r="K301" s="10">
        <v>75</v>
      </c>
      <c r="L301" s="10">
        <f t="shared" si="11"/>
        <v>735975</v>
      </c>
      <c r="M301" s="10"/>
      <c r="N301" s="10"/>
      <c r="O301" s="10"/>
      <c r="P301" s="10"/>
      <c r="Q301" s="10"/>
      <c r="R301" s="10"/>
      <c r="S301" s="10"/>
      <c r="T301" s="10">
        <f t="shared" si="23"/>
        <v>0</v>
      </c>
      <c r="U301" s="10"/>
      <c r="V301" s="10"/>
      <c r="W301" s="10">
        <f t="shared" si="12"/>
        <v>0</v>
      </c>
      <c r="X301" s="10">
        <f t="shared" si="21"/>
        <v>735975</v>
      </c>
      <c r="Y301" s="10">
        <v>0</v>
      </c>
      <c r="Z301" s="10">
        <v>50</v>
      </c>
      <c r="AA301" s="10">
        <v>0</v>
      </c>
      <c r="AB301" s="10">
        <v>0</v>
      </c>
    </row>
    <row r="302" spans="1:28" s="11" customFormat="1" ht="14.25" x14ac:dyDescent="0.2">
      <c r="A302" s="1">
        <v>293</v>
      </c>
      <c r="B302" s="10" t="s">
        <v>14</v>
      </c>
      <c r="C302" s="10"/>
      <c r="D302" s="10">
        <v>32</v>
      </c>
      <c r="E302" s="10" t="s">
        <v>301</v>
      </c>
      <c r="F302" s="10">
        <v>2</v>
      </c>
      <c r="G302" s="10">
        <v>3</v>
      </c>
      <c r="H302" s="10"/>
      <c r="I302" s="10">
        <v>25</v>
      </c>
      <c r="J302" s="10">
        <f t="shared" si="20"/>
        <v>1225</v>
      </c>
      <c r="K302" s="10">
        <v>350</v>
      </c>
      <c r="L302" s="10">
        <f t="shared" si="11"/>
        <v>428750</v>
      </c>
      <c r="M302" s="10">
        <v>1</v>
      </c>
      <c r="N302" s="10" t="s">
        <v>27</v>
      </c>
      <c r="O302" s="10" t="s">
        <v>16</v>
      </c>
      <c r="P302" s="10">
        <v>2</v>
      </c>
      <c r="Q302" s="10">
        <v>162</v>
      </c>
      <c r="R302" s="10"/>
      <c r="S302" s="10">
        <v>6400</v>
      </c>
      <c r="T302" s="10">
        <f t="shared" si="23"/>
        <v>1036800</v>
      </c>
      <c r="U302" s="10">
        <v>10</v>
      </c>
      <c r="V302" s="10">
        <f>T302*30%</f>
        <v>311040</v>
      </c>
      <c r="W302" s="10">
        <f t="shared" si="12"/>
        <v>725760</v>
      </c>
      <c r="X302" s="10">
        <f t="shared" si="21"/>
        <v>1154510</v>
      </c>
      <c r="Y302" s="10">
        <v>0</v>
      </c>
      <c r="Z302" s="10">
        <v>50</v>
      </c>
      <c r="AA302" s="10">
        <v>0</v>
      </c>
      <c r="AB302" s="10">
        <v>0</v>
      </c>
    </row>
    <row r="303" spans="1:28" s="11" customFormat="1" ht="14.25" x14ac:dyDescent="0.2">
      <c r="A303" s="1">
        <v>294</v>
      </c>
      <c r="B303" s="10" t="s">
        <v>14</v>
      </c>
      <c r="C303" s="10">
        <v>3777</v>
      </c>
      <c r="D303" s="10">
        <v>101</v>
      </c>
      <c r="E303" s="10" t="s">
        <v>301</v>
      </c>
      <c r="F303" s="10">
        <v>1</v>
      </c>
      <c r="G303" s="10">
        <v>5</v>
      </c>
      <c r="H303" s="10">
        <v>1</v>
      </c>
      <c r="I303" s="10">
        <v>38</v>
      </c>
      <c r="J303" s="10">
        <f t="shared" si="20"/>
        <v>2138</v>
      </c>
      <c r="K303" s="10">
        <v>75</v>
      </c>
      <c r="L303" s="10">
        <f t="shared" si="11"/>
        <v>160350</v>
      </c>
      <c r="M303" s="10"/>
      <c r="N303" s="10"/>
      <c r="O303" s="10"/>
      <c r="P303" s="10"/>
      <c r="Q303" s="10"/>
      <c r="R303" s="10"/>
      <c r="S303" s="10"/>
      <c r="T303" s="10">
        <f t="shared" si="23"/>
        <v>0</v>
      </c>
      <c r="U303" s="10"/>
      <c r="V303" s="10"/>
      <c r="W303" s="10">
        <f t="shared" si="12"/>
        <v>0</v>
      </c>
      <c r="X303" s="10">
        <f t="shared" si="21"/>
        <v>160350</v>
      </c>
      <c r="Y303" s="10">
        <v>0</v>
      </c>
      <c r="Z303" s="10">
        <v>50</v>
      </c>
      <c r="AA303" s="10">
        <v>0</v>
      </c>
      <c r="AB303" s="10">
        <v>0</v>
      </c>
    </row>
    <row r="304" spans="1:28" s="11" customFormat="1" ht="14.25" x14ac:dyDescent="0.2">
      <c r="A304" s="10">
        <v>295</v>
      </c>
      <c r="B304" s="10" t="s">
        <v>14</v>
      </c>
      <c r="C304" s="10">
        <v>3778</v>
      </c>
      <c r="D304" s="10">
        <v>102</v>
      </c>
      <c r="E304" s="10" t="s">
        <v>301</v>
      </c>
      <c r="F304" s="10">
        <v>1</v>
      </c>
      <c r="G304" s="10">
        <v>7</v>
      </c>
      <c r="H304" s="10"/>
      <c r="I304" s="10">
        <v>98</v>
      </c>
      <c r="J304" s="10">
        <f t="shared" si="20"/>
        <v>2898</v>
      </c>
      <c r="K304" s="10">
        <v>75</v>
      </c>
      <c r="L304" s="10">
        <f t="shared" si="11"/>
        <v>217350</v>
      </c>
      <c r="M304" s="10"/>
      <c r="N304" s="10"/>
      <c r="O304" s="10"/>
      <c r="P304" s="10"/>
      <c r="Q304" s="10"/>
      <c r="R304" s="10"/>
      <c r="S304" s="10"/>
      <c r="T304" s="10">
        <f t="shared" si="23"/>
        <v>0</v>
      </c>
      <c r="U304" s="10"/>
      <c r="V304" s="10"/>
      <c r="W304" s="10">
        <f t="shared" si="12"/>
        <v>0</v>
      </c>
      <c r="X304" s="10">
        <f t="shared" si="21"/>
        <v>217350</v>
      </c>
      <c r="Y304" s="10">
        <v>0</v>
      </c>
      <c r="Z304" s="10">
        <v>50</v>
      </c>
      <c r="AA304" s="10">
        <v>0</v>
      </c>
      <c r="AB304" s="10">
        <v>0</v>
      </c>
    </row>
    <row r="305" spans="1:28" s="11" customFormat="1" ht="14.25" x14ac:dyDescent="0.2">
      <c r="A305" s="1">
        <v>296</v>
      </c>
      <c r="B305" s="10" t="s">
        <v>14</v>
      </c>
      <c r="C305" s="10">
        <v>3779</v>
      </c>
      <c r="D305" s="10">
        <v>103</v>
      </c>
      <c r="E305" s="10" t="s">
        <v>301</v>
      </c>
      <c r="F305" s="10">
        <v>1</v>
      </c>
      <c r="G305" s="10">
        <v>7</v>
      </c>
      <c r="H305" s="10">
        <v>1</v>
      </c>
      <c r="I305" s="10">
        <v>29</v>
      </c>
      <c r="J305" s="10">
        <f t="shared" si="20"/>
        <v>2929</v>
      </c>
      <c r="K305" s="10">
        <v>75</v>
      </c>
      <c r="L305" s="10">
        <f t="shared" si="11"/>
        <v>219675</v>
      </c>
      <c r="M305" s="10"/>
      <c r="N305" s="10"/>
      <c r="O305" s="10"/>
      <c r="P305" s="10"/>
      <c r="Q305" s="10"/>
      <c r="R305" s="10"/>
      <c r="S305" s="10"/>
      <c r="T305" s="10">
        <f t="shared" si="23"/>
        <v>0</v>
      </c>
      <c r="U305" s="10"/>
      <c r="V305" s="10"/>
      <c r="W305" s="10">
        <f t="shared" si="12"/>
        <v>0</v>
      </c>
      <c r="X305" s="10">
        <f t="shared" si="21"/>
        <v>219675</v>
      </c>
      <c r="Y305" s="10">
        <v>0</v>
      </c>
      <c r="Z305" s="10">
        <v>50</v>
      </c>
      <c r="AA305" s="10">
        <v>0</v>
      </c>
      <c r="AB305" s="10">
        <v>0</v>
      </c>
    </row>
    <row r="306" spans="1:28" s="11" customFormat="1" ht="14.25" x14ac:dyDescent="0.2">
      <c r="A306" s="1">
        <v>297</v>
      </c>
      <c r="B306" s="10" t="s">
        <v>14</v>
      </c>
      <c r="C306" s="10">
        <v>7728</v>
      </c>
      <c r="D306" s="10">
        <v>167</v>
      </c>
      <c r="E306" s="10" t="s">
        <v>301</v>
      </c>
      <c r="F306" s="10">
        <v>1</v>
      </c>
      <c r="G306" s="10">
        <v>8</v>
      </c>
      <c r="H306" s="10">
        <v>1</v>
      </c>
      <c r="I306" s="10">
        <v>94</v>
      </c>
      <c r="J306" s="10">
        <f t="shared" si="20"/>
        <v>3394</v>
      </c>
      <c r="K306" s="10">
        <v>75</v>
      </c>
      <c r="L306" s="10">
        <f t="shared" si="11"/>
        <v>254550</v>
      </c>
      <c r="M306" s="10"/>
      <c r="N306" s="10"/>
      <c r="O306" s="10"/>
      <c r="P306" s="10"/>
      <c r="Q306" s="10"/>
      <c r="R306" s="10"/>
      <c r="S306" s="10"/>
      <c r="T306" s="10">
        <f t="shared" si="23"/>
        <v>0</v>
      </c>
      <c r="U306" s="10"/>
      <c r="V306" s="10"/>
      <c r="W306" s="10">
        <f t="shared" si="12"/>
        <v>0</v>
      </c>
      <c r="X306" s="10">
        <f t="shared" si="21"/>
        <v>254550</v>
      </c>
      <c r="Y306" s="10">
        <v>0</v>
      </c>
      <c r="Z306" s="10">
        <v>50</v>
      </c>
      <c r="AA306" s="10">
        <v>0</v>
      </c>
      <c r="AB306" s="10">
        <v>0</v>
      </c>
    </row>
    <row r="307" spans="1:28" s="11" customFormat="1" ht="14.25" x14ac:dyDescent="0.2">
      <c r="A307" s="10">
        <v>298</v>
      </c>
      <c r="B307" s="10" t="s">
        <v>14</v>
      </c>
      <c r="C307" s="10">
        <v>4403</v>
      </c>
      <c r="D307" s="10">
        <v>173</v>
      </c>
      <c r="E307" s="10" t="s">
        <v>301</v>
      </c>
      <c r="F307" s="10">
        <v>1</v>
      </c>
      <c r="G307" s="10"/>
      <c r="H307" s="10">
        <v>1</v>
      </c>
      <c r="I307" s="10">
        <v>93</v>
      </c>
      <c r="J307" s="10">
        <f t="shared" si="20"/>
        <v>193</v>
      </c>
      <c r="K307" s="10">
        <v>350</v>
      </c>
      <c r="L307" s="10">
        <f t="shared" si="11"/>
        <v>67550</v>
      </c>
      <c r="M307" s="10"/>
      <c r="N307" s="10"/>
      <c r="O307" s="10"/>
      <c r="P307" s="10"/>
      <c r="Q307" s="10"/>
      <c r="R307" s="10"/>
      <c r="S307" s="10"/>
      <c r="T307" s="10">
        <f t="shared" si="23"/>
        <v>0</v>
      </c>
      <c r="U307" s="10"/>
      <c r="V307" s="10"/>
      <c r="W307" s="10">
        <f t="shared" si="12"/>
        <v>0</v>
      </c>
      <c r="X307" s="10">
        <f t="shared" si="21"/>
        <v>67550</v>
      </c>
      <c r="Y307" s="10">
        <v>0</v>
      </c>
      <c r="Z307" s="10">
        <v>50</v>
      </c>
      <c r="AA307" s="10">
        <v>0</v>
      </c>
      <c r="AB307" s="10">
        <v>0</v>
      </c>
    </row>
    <row r="308" spans="1:28" s="11" customFormat="1" ht="14.25" x14ac:dyDescent="0.2">
      <c r="A308" s="1">
        <v>299</v>
      </c>
      <c r="B308" s="10" t="s">
        <v>14</v>
      </c>
      <c r="C308" s="10">
        <v>5213</v>
      </c>
      <c r="D308" s="10">
        <v>12</v>
      </c>
      <c r="E308" s="10" t="s">
        <v>301</v>
      </c>
      <c r="F308" s="10">
        <v>1</v>
      </c>
      <c r="G308" s="10">
        <v>12</v>
      </c>
      <c r="H308" s="10">
        <v>1</v>
      </c>
      <c r="I308" s="10">
        <v>17</v>
      </c>
      <c r="J308" s="10">
        <f t="shared" si="20"/>
        <v>4917</v>
      </c>
      <c r="K308" s="10">
        <v>75</v>
      </c>
      <c r="L308" s="10">
        <f t="shared" si="11"/>
        <v>368775</v>
      </c>
      <c r="M308" s="10"/>
      <c r="N308" s="10"/>
      <c r="O308" s="10"/>
      <c r="P308" s="10"/>
      <c r="Q308" s="10"/>
      <c r="R308" s="10"/>
      <c r="S308" s="10"/>
      <c r="T308" s="10">
        <f t="shared" si="23"/>
        <v>0</v>
      </c>
      <c r="U308" s="10"/>
      <c r="V308" s="10"/>
      <c r="W308" s="10">
        <f t="shared" si="12"/>
        <v>0</v>
      </c>
      <c r="X308" s="10">
        <f t="shared" si="21"/>
        <v>368775</v>
      </c>
      <c r="Y308" s="10">
        <v>0</v>
      </c>
      <c r="Z308" s="10">
        <v>50</v>
      </c>
      <c r="AA308" s="10">
        <v>0</v>
      </c>
      <c r="AB308" s="10">
        <v>0</v>
      </c>
    </row>
    <row r="309" spans="1:28" s="11" customFormat="1" ht="14.25" x14ac:dyDescent="0.2">
      <c r="A309" s="1">
        <v>300</v>
      </c>
      <c r="B309" s="10" t="s">
        <v>14</v>
      </c>
      <c r="C309" s="10">
        <v>3157</v>
      </c>
      <c r="D309" s="10">
        <v>68</v>
      </c>
      <c r="E309" s="10" t="s">
        <v>301</v>
      </c>
      <c r="F309" s="10">
        <v>1</v>
      </c>
      <c r="G309" s="10">
        <v>13</v>
      </c>
      <c r="H309" s="10">
        <v>2</v>
      </c>
      <c r="I309" s="10">
        <v>41</v>
      </c>
      <c r="J309" s="10">
        <f t="shared" si="20"/>
        <v>5441</v>
      </c>
      <c r="K309" s="10">
        <v>75</v>
      </c>
      <c r="L309" s="10">
        <f t="shared" si="11"/>
        <v>408075</v>
      </c>
      <c r="M309" s="10"/>
      <c r="N309" s="10"/>
      <c r="O309" s="10"/>
      <c r="P309" s="10"/>
      <c r="Q309" s="10"/>
      <c r="R309" s="10"/>
      <c r="S309" s="10"/>
      <c r="T309" s="10">
        <f t="shared" si="23"/>
        <v>0</v>
      </c>
      <c r="U309" s="10"/>
      <c r="V309" s="10"/>
      <c r="W309" s="10">
        <f t="shared" si="12"/>
        <v>0</v>
      </c>
      <c r="X309" s="10">
        <f t="shared" si="21"/>
        <v>408075</v>
      </c>
      <c r="Y309" s="10">
        <v>0</v>
      </c>
      <c r="Z309" s="10">
        <v>50</v>
      </c>
      <c r="AA309" s="10">
        <v>0</v>
      </c>
      <c r="AB309" s="10">
        <v>0</v>
      </c>
    </row>
    <row r="310" spans="1:28" s="11" customFormat="1" ht="14.25" x14ac:dyDescent="0.2">
      <c r="A310" s="10">
        <v>301</v>
      </c>
      <c r="B310" s="10" t="s">
        <v>24</v>
      </c>
      <c r="C310" s="10" t="s">
        <v>302</v>
      </c>
      <c r="D310" s="10"/>
      <c r="E310" s="10" t="s">
        <v>303</v>
      </c>
      <c r="F310" s="10">
        <v>2</v>
      </c>
      <c r="G310" s="10"/>
      <c r="H310" s="10">
        <v>1</v>
      </c>
      <c r="I310" s="10"/>
      <c r="J310" s="10">
        <f t="shared" si="20"/>
        <v>100</v>
      </c>
      <c r="K310" s="10">
        <v>75</v>
      </c>
      <c r="L310" s="10">
        <f t="shared" si="11"/>
        <v>7500</v>
      </c>
      <c r="M310" s="10">
        <v>1</v>
      </c>
      <c r="N310" s="10" t="s">
        <v>27</v>
      </c>
      <c r="O310" s="10" t="s">
        <v>55</v>
      </c>
      <c r="P310" s="10">
        <v>2</v>
      </c>
      <c r="Q310" s="10">
        <v>87</v>
      </c>
      <c r="R310" s="10"/>
      <c r="S310" s="10">
        <v>6400</v>
      </c>
      <c r="T310" s="10">
        <f t="shared" si="23"/>
        <v>556800</v>
      </c>
      <c r="U310" s="10">
        <v>5</v>
      </c>
      <c r="V310" s="10">
        <f>T310*5%</f>
        <v>27840</v>
      </c>
      <c r="W310" s="10">
        <f t="shared" si="12"/>
        <v>528960</v>
      </c>
      <c r="X310" s="10">
        <f t="shared" si="21"/>
        <v>536460</v>
      </c>
      <c r="Y310" s="10">
        <v>0</v>
      </c>
      <c r="Z310" s="10">
        <v>0</v>
      </c>
      <c r="AA310" s="10">
        <v>536460</v>
      </c>
      <c r="AB310" s="10">
        <v>0.02</v>
      </c>
    </row>
    <row r="311" spans="1:28" s="11" customFormat="1" ht="14.25" x14ac:dyDescent="0.2">
      <c r="A311" s="1">
        <v>302</v>
      </c>
      <c r="B311" s="10" t="s">
        <v>14</v>
      </c>
      <c r="C311" s="10">
        <v>3077</v>
      </c>
      <c r="D311" s="10">
        <v>47</v>
      </c>
      <c r="E311" s="10" t="s">
        <v>303</v>
      </c>
      <c r="F311" s="10">
        <v>1</v>
      </c>
      <c r="G311" s="10">
        <v>1</v>
      </c>
      <c r="H311" s="10">
        <v>1</v>
      </c>
      <c r="I311" s="10">
        <v>54</v>
      </c>
      <c r="J311" s="10">
        <f t="shared" si="20"/>
        <v>554</v>
      </c>
      <c r="K311" s="10">
        <v>310</v>
      </c>
      <c r="L311" s="10">
        <f t="shared" si="11"/>
        <v>171740</v>
      </c>
      <c r="M311" s="10"/>
      <c r="N311" s="10"/>
      <c r="O311" s="10"/>
      <c r="P311" s="10"/>
      <c r="Q311" s="10"/>
      <c r="R311" s="10"/>
      <c r="S311" s="10"/>
      <c r="T311" s="10">
        <f t="shared" si="23"/>
        <v>0</v>
      </c>
      <c r="U311" s="10"/>
      <c r="V311" s="10"/>
      <c r="W311" s="10">
        <f t="shared" si="12"/>
        <v>0</v>
      </c>
      <c r="X311" s="10">
        <f t="shared" si="21"/>
        <v>171740</v>
      </c>
      <c r="Y311" s="10">
        <v>0</v>
      </c>
      <c r="Z311" s="10">
        <v>50</v>
      </c>
      <c r="AA311" s="10">
        <v>0</v>
      </c>
      <c r="AB311" s="10">
        <v>0</v>
      </c>
    </row>
    <row r="312" spans="1:28" s="11" customFormat="1" ht="14.25" x14ac:dyDescent="0.2">
      <c r="A312" s="1">
        <v>303</v>
      </c>
      <c r="B312" s="10" t="s">
        <v>14</v>
      </c>
      <c r="C312" s="10">
        <v>3078</v>
      </c>
      <c r="D312" s="10">
        <v>48</v>
      </c>
      <c r="E312" s="10" t="s">
        <v>303</v>
      </c>
      <c r="F312" s="10">
        <v>1</v>
      </c>
      <c r="G312" s="10">
        <v>1</v>
      </c>
      <c r="H312" s="10">
        <v>1</v>
      </c>
      <c r="I312" s="10">
        <v>8</v>
      </c>
      <c r="J312" s="10">
        <f t="shared" si="20"/>
        <v>508</v>
      </c>
      <c r="K312" s="10">
        <v>310</v>
      </c>
      <c r="L312" s="10">
        <f t="shared" si="11"/>
        <v>157480</v>
      </c>
      <c r="M312" s="10"/>
      <c r="N312" s="10"/>
      <c r="O312" s="10"/>
      <c r="P312" s="10"/>
      <c r="Q312" s="10"/>
      <c r="R312" s="10"/>
      <c r="S312" s="10"/>
      <c r="T312" s="10">
        <f t="shared" ref="T312:T314" si="24">Q312*S312</f>
        <v>0</v>
      </c>
      <c r="U312" s="10"/>
      <c r="V312" s="10"/>
      <c r="W312" s="10">
        <f t="shared" si="12"/>
        <v>0</v>
      </c>
      <c r="X312" s="10">
        <f t="shared" si="21"/>
        <v>157480</v>
      </c>
      <c r="Y312" s="10">
        <v>0</v>
      </c>
      <c r="Z312" s="10">
        <v>50</v>
      </c>
      <c r="AA312" s="10">
        <v>0</v>
      </c>
      <c r="AB312" s="10">
        <v>0</v>
      </c>
    </row>
    <row r="313" spans="1:28" s="11" customFormat="1" ht="14.25" x14ac:dyDescent="0.2">
      <c r="A313" s="10">
        <v>304</v>
      </c>
      <c r="B313" s="10" t="s">
        <v>24</v>
      </c>
      <c r="C313" s="10"/>
      <c r="D313" s="10"/>
      <c r="E313" s="10" t="s">
        <v>304</v>
      </c>
      <c r="F313" s="10">
        <v>2</v>
      </c>
      <c r="G313" s="10"/>
      <c r="H313" s="10">
        <v>1</v>
      </c>
      <c r="I313" s="10"/>
      <c r="J313" s="10">
        <f t="shared" si="20"/>
        <v>100</v>
      </c>
      <c r="K313" s="10">
        <v>75</v>
      </c>
      <c r="L313" s="10">
        <f t="shared" ref="L313:L321" si="25">J313*K313</f>
        <v>7500</v>
      </c>
      <c r="M313" s="10">
        <v>1</v>
      </c>
      <c r="N313" s="10" t="s">
        <v>27</v>
      </c>
      <c r="O313" s="10" t="s">
        <v>55</v>
      </c>
      <c r="P313" s="10">
        <v>2</v>
      </c>
      <c r="Q313" s="10">
        <v>54</v>
      </c>
      <c r="R313" s="10"/>
      <c r="S313" s="10">
        <v>6400</v>
      </c>
      <c r="T313" s="10">
        <f t="shared" si="24"/>
        <v>345600</v>
      </c>
      <c r="U313" s="10">
        <v>3</v>
      </c>
      <c r="V313" s="10">
        <f>T313*3%</f>
        <v>10368</v>
      </c>
      <c r="W313" s="10">
        <f t="shared" ref="W313:W314" si="26">T313-V313</f>
        <v>335232</v>
      </c>
      <c r="X313" s="10">
        <f t="shared" ref="X313:X321" si="27">L313+W313</f>
        <v>342732</v>
      </c>
      <c r="Y313" s="10">
        <v>0</v>
      </c>
      <c r="Z313" s="10">
        <v>0</v>
      </c>
      <c r="AA313" s="10">
        <v>342732</v>
      </c>
      <c r="AB313" s="10">
        <v>0.02</v>
      </c>
    </row>
    <row r="314" spans="1:28" s="11" customFormat="1" ht="14.25" x14ac:dyDescent="0.2">
      <c r="A314" s="1">
        <v>305</v>
      </c>
      <c r="B314" s="10" t="s">
        <v>24</v>
      </c>
      <c r="C314" s="10"/>
      <c r="D314" s="10"/>
      <c r="E314" s="10" t="s">
        <v>305</v>
      </c>
      <c r="F314" s="10">
        <v>2</v>
      </c>
      <c r="G314" s="10"/>
      <c r="H314" s="10">
        <v>1</v>
      </c>
      <c r="I314" s="10"/>
      <c r="J314" s="10">
        <f t="shared" si="20"/>
        <v>100</v>
      </c>
      <c r="K314" s="10">
        <v>75</v>
      </c>
      <c r="L314" s="10">
        <f t="shared" si="25"/>
        <v>7500</v>
      </c>
      <c r="M314" s="10">
        <v>1</v>
      </c>
      <c r="N314" s="10" t="s">
        <v>27</v>
      </c>
      <c r="O314" s="10" t="s">
        <v>16</v>
      </c>
      <c r="P314" s="10">
        <v>2</v>
      </c>
      <c r="Q314" s="10">
        <v>90</v>
      </c>
      <c r="R314" s="10"/>
      <c r="S314" s="10">
        <v>6400</v>
      </c>
      <c r="T314" s="10">
        <f t="shared" si="24"/>
        <v>576000</v>
      </c>
      <c r="U314" s="10">
        <v>40</v>
      </c>
      <c r="V314" s="10">
        <f>T314*85%</f>
        <v>489600</v>
      </c>
      <c r="W314" s="10">
        <f t="shared" si="26"/>
        <v>86400</v>
      </c>
      <c r="X314" s="10">
        <f t="shared" si="27"/>
        <v>93900</v>
      </c>
      <c r="Y314" s="10">
        <v>0</v>
      </c>
      <c r="Z314" s="10">
        <v>0</v>
      </c>
      <c r="AA314" s="10">
        <v>93900</v>
      </c>
      <c r="AB314" s="10">
        <v>0.02</v>
      </c>
    </row>
    <row r="315" spans="1:28" s="11" customFormat="1" ht="14.25" x14ac:dyDescent="0.2">
      <c r="A315" s="1">
        <v>306</v>
      </c>
      <c r="B315" s="10" t="s">
        <v>24</v>
      </c>
      <c r="C315" s="10"/>
      <c r="D315" s="10"/>
      <c r="E315" s="10" t="s">
        <v>305</v>
      </c>
      <c r="F315" s="10">
        <v>2</v>
      </c>
      <c r="G315" s="10"/>
      <c r="H315" s="10">
        <v>1</v>
      </c>
      <c r="I315" s="10"/>
      <c r="J315" s="10">
        <f t="shared" si="20"/>
        <v>100</v>
      </c>
      <c r="K315" s="10">
        <v>75</v>
      </c>
      <c r="L315" s="10">
        <f t="shared" si="25"/>
        <v>7500</v>
      </c>
      <c r="M315" s="10">
        <v>1</v>
      </c>
      <c r="N315" s="10" t="s">
        <v>27</v>
      </c>
      <c r="O315" s="10" t="s">
        <v>16</v>
      </c>
      <c r="P315" s="10">
        <v>2</v>
      </c>
      <c r="Q315" s="10">
        <v>144</v>
      </c>
      <c r="R315" s="10"/>
      <c r="S315" s="10">
        <v>6400</v>
      </c>
      <c r="T315" s="10">
        <f t="shared" ref="T315:T386" si="28">Q315*S315</f>
        <v>921600</v>
      </c>
      <c r="U315" s="10">
        <v>2</v>
      </c>
      <c r="V315" s="10">
        <f>T315*4%</f>
        <v>36864</v>
      </c>
      <c r="W315" s="10">
        <f t="shared" ref="W315:W386" si="29">T315-V315</f>
        <v>884736</v>
      </c>
      <c r="X315" s="10">
        <f t="shared" si="27"/>
        <v>892236</v>
      </c>
      <c r="Y315" s="10">
        <v>0</v>
      </c>
      <c r="Z315" s="10">
        <v>0</v>
      </c>
      <c r="AA315" s="10">
        <v>892236</v>
      </c>
      <c r="AB315" s="10">
        <v>0.02</v>
      </c>
    </row>
    <row r="316" spans="1:28" s="11" customFormat="1" ht="14.25" x14ac:dyDescent="0.2">
      <c r="A316" s="10">
        <v>307</v>
      </c>
      <c r="B316" s="10" t="s">
        <v>52</v>
      </c>
      <c r="C316" s="10"/>
      <c r="D316" s="10"/>
      <c r="E316" s="10" t="s">
        <v>305</v>
      </c>
      <c r="F316" s="10">
        <v>1</v>
      </c>
      <c r="G316" s="10">
        <v>36</v>
      </c>
      <c r="H316" s="10">
        <v>1</v>
      </c>
      <c r="I316" s="10">
        <v>64</v>
      </c>
      <c r="J316" s="10">
        <f t="shared" si="20"/>
        <v>14564</v>
      </c>
      <c r="K316" s="10">
        <v>75</v>
      </c>
      <c r="L316" s="10">
        <f t="shared" si="25"/>
        <v>1092300</v>
      </c>
      <c r="M316" s="10"/>
      <c r="N316" s="10"/>
      <c r="O316" s="10"/>
      <c r="P316" s="10"/>
      <c r="Q316" s="10"/>
      <c r="R316" s="10"/>
      <c r="S316" s="10"/>
      <c r="T316" s="10">
        <f t="shared" si="28"/>
        <v>0</v>
      </c>
      <c r="U316" s="10"/>
      <c r="V316" s="10"/>
      <c r="W316" s="10">
        <f t="shared" si="29"/>
        <v>0</v>
      </c>
      <c r="X316" s="10">
        <f t="shared" si="27"/>
        <v>1092300</v>
      </c>
      <c r="Y316" s="10">
        <v>0</v>
      </c>
      <c r="Z316" s="10">
        <v>0</v>
      </c>
      <c r="AA316" s="10">
        <v>1092300</v>
      </c>
      <c r="AB316" s="10">
        <v>0.01</v>
      </c>
    </row>
    <row r="317" spans="1:28" s="11" customFormat="1" ht="14.25" x14ac:dyDescent="0.2">
      <c r="A317" s="1">
        <v>308</v>
      </c>
      <c r="B317" s="10" t="s">
        <v>24</v>
      </c>
      <c r="C317" s="10"/>
      <c r="D317" s="10"/>
      <c r="E317" s="10" t="s">
        <v>306</v>
      </c>
      <c r="F317" s="10">
        <v>2</v>
      </c>
      <c r="G317" s="10"/>
      <c r="H317" s="10">
        <v>3</v>
      </c>
      <c r="I317" s="10">
        <v>96</v>
      </c>
      <c r="J317" s="10">
        <f t="shared" si="20"/>
        <v>396</v>
      </c>
      <c r="K317" s="10">
        <v>75</v>
      </c>
      <c r="L317" s="10">
        <f t="shared" si="25"/>
        <v>29700</v>
      </c>
      <c r="M317" s="10">
        <v>1</v>
      </c>
      <c r="N317" s="10" t="s">
        <v>27</v>
      </c>
      <c r="O317" s="10" t="s">
        <v>16</v>
      </c>
      <c r="P317" s="10">
        <v>2</v>
      </c>
      <c r="Q317" s="10">
        <v>144</v>
      </c>
      <c r="R317" s="10"/>
      <c r="S317" s="10">
        <v>6400</v>
      </c>
      <c r="T317" s="10">
        <f t="shared" si="28"/>
        <v>921600</v>
      </c>
      <c r="U317" s="10">
        <v>20</v>
      </c>
      <c r="V317" s="10">
        <f>T317*75%</f>
        <v>691200</v>
      </c>
      <c r="W317" s="10">
        <f t="shared" si="29"/>
        <v>230400</v>
      </c>
      <c r="X317" s="10">
        <f t="shared" si="27"/>
        <v>260100</v>
      </c>
      <c r="Y317" s="10">
        <v>0</v>
      </c>
      <c r="Z317" s="10">
        <v>0</v>
      </c>
      <c r="AA317" s="10">
        <v>260100</v>
      </c>
      <c r="AB317" s="10">
        <v>0.02</v>
      </c>
    </row>
    <row r="318" spans="1:28" s="11" customFormat="1" ht="14.25" x14ac:dyDescent="0.2">
      <c r="A318" s="1">
        <v>309</v>
      </c>
      <c r="B318" s="10" t="s">
        <v>14</v>
      </c>
      <c r="C318" s="10">
        <v>2507</v>
      </c>
      <c r="D318" s="10">
        <v>2</v>
      </c>
      <c r="E318" s="10" t="s">
        <v>306</v>
      </c>
      <c r="F318" s="10">
        <v>1</v>
      </c>
      <c r="G318" s="10">
        <v>3</v>
      </c>
      <c r="H318" s="10">
        <v>2</v>
      </c>
      <c r="I318" s="10">
        <v>71</v>
      </c>
      <c r="J318" s="10">
        <f t="shared" si="20"/>
        <v>1471</v>
      </c>
      <c r="K318" s="10">
        <v>75</v>
      </c>
      <c r="L318" s="10">
        <f t="shared" si="25"/>
        <v>110325</v>
      </c>
      <c r="M318" s="10"/>
      <c r="N318" s="10"/>
      <c r="O318" s="10"/>
      <c r="P318" s="10"/>
      <c r="Q318" s="10"/>
      <c r="R318" s="10"/>
      <c r="S318" s="10"/>
      <c r="T318" s="10">
        <f t="shared" si="28"/>
        <v>0</v>
      </c>
      <c r="U318" s="10"/>
      <c r="V318" s="10"/>
      <c r="W318" s="10">
        <f t="shared" si="29"/>
        <v>0</v>
      </c>
      <c r="X318" s="10">
        <f t="shared" si="27"/>
        <v>110325</v>
      </c>
      <c r="Y318" s="10">
        <v>0</v>
      </c>
      <c r="Z318" s="10">
        <v>50</v>
      </c>
      <c r="AA318" s="10">
        <v>0</v>
      </c>
      <c r="AB318" s="10">
        <v>0</v>
      </c>
    </row>
    <row r="319" spans="1:28" s="11" customFormat="1" ht="14.25" x14ac:dyDescent="0.2">
      <c r="A319" s="10">
        <v>310</v>
      </c>
      <c r="B319" s="10" t="s">
        <v>14</v>
      </c>
      <c r="C319" s="10">
        <v>4329</v>
      </c>
      <c r="D319" s="10">
        <v>318</v>
      </c>
      <c r="E319" s="10" t="s">
        <v>306</v>
      </c>
      <c r="F319" s="10">
        <v>1</v>
      </c>
      <c r="G319" s="10">
        <v>3</v>
      </c>
      <c r="H319" s="10">
        <v>3</v>
      </c>
      <c r="I319" s="10">
        <v>64</v>
      </c>
      <c r="J319" s="10">
        <f t="shared" si="20"/>
        <v>1564</v>
      </c>
      <c r="K319" s="10">
        <v>240</v>
      </c>
      <c r="L319" s="10">
        <f t="shared" si="25"/>
        <v>375360</v>
      </c>
      <c r="M319" s="10"/>
      <c r="N319" s="10"/>
      <c r="O319" s="10"/>
      <c r="P319" s="10"/>
      <c r="Q319" s="10"/>
      <c r="R319" s="10"/>
      <c r="S319" s="10"/>
      <c r="T319" s="10">
        <f t="shared" si="28"/>
        <v>0</v>
      </c>
      <c r="U319" s="10"/>
      <c r="V319" s="10"/>
      <c r="W319" s="10">
        <f t="shared" si="29"/>
        <v>0</v>
      </c>
      <c r="X319" s="10">
        <f t="shared" si="27"/>
        <v>375360</v>
      </c>
      <c r="Y319" s="10">
        <v>0</v>
      </c>
      <c r="Z319" s="10">
        <v>50</v>
      </c>
      <c r="AA319" s="10">
        <v>0</v>
      </c>
      <c r="AB319" s="10">
        <v>0</v>
      </c>
    </row>
    <row r="320" spans="1:28" s="11" customFormat="1" ht="14.25" x14ac:dyDescent="0.2">
      <c r="A320" s="1">
        <v>311</v>
      </c>
      <c r="B320" s="10" t="s">
        <v>14</v>
      </c>
      <c r="C320" s="10">
        <v>4905</v>
      </c>
      <c r="D320" s="10">
        <v>111</v>
      </c>
      <c r="E320" s="10" t="s">
        <v>306</v>
      </c>
      <c r="F320" s="10">
        <v>1</v>
      </c>
      <c r="G320" s="10">
        <v>5</v>
      </c>
      <c r="H320" s="10">
        <v>3</v>
      </c>
      <c r="I320" s="10">
        <v>14</v>
      </c>
      <c r="J320" s="10">
        <f t="shared" si="20"/>
        <v>2314</v>
      </c>
      <c r="K320" s="10">
        <v>100</v>
      </c>
      <c r="L320" s="10">
        <f t="shared" si="25"/>
        <v>231400</v>
      </c>
      <c r="M320" s="10"/>
      <c r="N320" s="10"/>
      <c r="O320" s="10"/>
      <c r="P320" s="10"/>
      <c r="Q320" s="10"/>
      <c r="R320" s="10"/>
      <c r="S320" s="10"/>
      <c r="T320" s="10">
        <f t="shared" si="28"/>
        <v>0</v>
      </c>
      <c r="U320" s="10"/>
      <c r="V320" s="10"/>
      <c r="W320" s="10">
        <f t="shared" si="29"/>
        <v>0</v>
      </c>
      <c r="X320" s="10">
        <f t="shared" si="27"/>
        <v>231400</v>
      </c>
      <c r="Y320" s="10">
        <v>0</v>
      </c>
      <c r="Z320" s="10">
        <v>0</v>
      </c>
      <c r="AA320" s="10">
        <v>0</v>
      </c>
      <c r="AB320" s="10">
        <v>0</v>
      </c>
    </row>
    <row r="321" spans="1:28" s="11" customFormat="1" ht="14.25" x14ac:dyDescent="0.2">
      <c r="A321" s="1">
        <v>312</v>
      </c>
      <c r="B321" s="10" t="s">
        <v>24</v>
      </c>
      <c r="C321" s="10"/>
      <c r="D321" s="10"/>
      <c r="E321" s="10" t="s">
        <v>307</v>
      </c>
      <c r="F321" s="10">
        <v>2</v>
      </c>
      <c r="G321" s="10"/>
      <c r="H321" s="10"/>
      <c r="I321" s="10">
        <v>50</v>
      </c>
      <c r="J321" s="10">
        <f t="shared" si="20"/>
        <v>50</v>
      </c>
      <c r="K321" s="10">
        <v>75</v>
      </c>
      <c r="L321" s="10">
        <f t="shared" si="25"/>
        <v>3750</v>
      </c>
      <c r="M321" s="10">
        <v>1</v>
      </c>
      <c r="N321" s="10" t="s">
        <v>27</v>
      </c>
      <c r="O321" s="10" t="s">
        <v>35</v>
      </c>
      <c r="P321" s="10">
        <v>2</v>
      </c>
      <c r="Q321" s="10">
        <v>36</v>
      </c>
      <c r="R321" s="10"/>
      <c r="S321" s="10">
        <v>6400</v>
      </c>
      <c r="T321" s="10">
        <f t="shared" si="28"/>
        <v>230400</v>
      </c>
      <c r="U321" s="10">
        <v>5</v>
      </c>
      <c r="V321" s="10">
        <f>T321*15%</f>
        <v>34560</v>
      </c>
      <c r="W321" s="10">
        <f t="shared" si="29"/>
        <v>195840</v>
      </c>
      <c r="X321" s="10">
        <f t="shared" si="27"/>
        <v>199590</v>
      </c>
      <c r="Y321" s="10">
        <v>0</v>
      </c>
      <c r="Z321" s="10">
        <v>0</v>
      </c>
      <c r="AA321" s="10">
        <v>199590</v>
      </c>
      <c r="AB321" s="10">
        <v>0.02</v>
      </c>
    </row>
    <row r="322" spans="1:28" s="11" customFormat="1" ht="14.25" x14ac:dyDescent="0.2">
      <c r="A322" s="10">
        <v>313</v>
      </c>
      <c r="B322" s="10" t="s">
        <v>14</v>
      </c>
      <c r="C322" s="10">
        <v>4108</v>
      </c>
      <c r="D322" s="10">
        <v>135</v>
      </c>
      <c r="E322" s="10" t="s">
        <v>308</v>
      </c>
      <c r="F322" s="10">
        <v>2</v>
      </c>
      <c r="G322" s="10"/>
      <c r="H322" s="10">
        <v>2</v>
      </c>
      <c r="I322" s="10">
        <v>24</v>
      </c>
      <c r="J322" s="10">
        <f t="shared" ref="J322:J371" si="30">G322*400+H322*100+I322</f>
        <v>224</v>
      </c>
      <c r="K322" s="10">
        <v>350</v>
      </c>
      <c r="L322" s="10">
        <f t="shared" si="11"/>
        <v>78400</v>
      </c>
      <c r="M322" s="10">
        <v>1</v>
      </c>
      <c r="N322" s="10" t="s">
        <v>27</v>
      </c>
      <c r="O322" s="10" t="s">
        <v>16</v>
      </c>
      <c r="P322" s="10">
        <v>2</v>
      </c>
      <c r="Q322" s="10">
        <v>162</v>
      </c>
      <c r="R322" s="10"/>
      <c r="S322" s="10">
        <v>6400</v>
      </c>
      <c r="T322" s="10">
        <f t="shared" si="28"/>
        <v>1036800</v>
      </c>
      <c r="U322" s="10">
        <v>40</v>
      </c>
      <c r="V322" s="10">
        <f>T322*85%</f>
        <v>881280</v>
      </c>
      <c r="W322" s="10">
        <f t="shared" si="29"/>
        <v>155520</v>
      </c>
      <c r="X322" s="10">
        <f t="shared" si="21"/>
        <v>233920</v>
      </c>
      <c r="Y322" s="10">
        <v>0</v>
      </c>
      <c r="Z322" s="10">
        <v>50</v>
      </c>
      <c r="AA322" s="10">
        <v>0</v>
      </c>
      <c r="AB322" s="10">
        <v>0</v>
      </c>
    </row>
    <row r="323" spans="1:28" s="11" customFormat="1" ht="14.25" x14ac:dyDescent="0.2">
      <c r="A323" s="1">
        <v>314</v>
      </c>
      <c r="B323" s="10" t="s">
        <v>14</v>
      </c>
      <c r="C323" s="10">
        <v>2531</v>
      </c>
      <c r="D323" s="10">
        <v>38</v>
      </c>
      <c r="E323" s="10" t="s">
        <v>308</v>
      </c>
      <c r="F323" s="10">
        <v>1</v>
      </c>
      <c r="G323" s="10">
        <v>13</v>
      </c>
      <c r="H323" s="10">
        <v>3</v>
      </c>
      <c r="I323" s="10">
        <v>4</v>
      </c>
      <c r="J323" s="10">
        <f t="shared" si="30"/>
        <v>5504</v>
      </c>
      <c r="K323" s="10">
        <v>130</v>
      </c>
      <c r="L323" s="10">
        <f t="shared" si="11"/>
        <v>715520</v>
      </c>
      <c r="M323" s="10"/>
      <c r="N323" s="10"/>
      <c r="O323" s="10"/>
      <c r="P323" s="10"/>
      <c r="Q323" s="10"/>
      <c r="R323" s="10"/>
      <c r="S323" s="10"/>
      <c r="T323" s="10">
        <f t="shared" si="28"/>
        <v>0</v>
      </c>
      <c r="U323" s="10"/>
      <c r="V323" s="10"/>
      <c r="W323" s="10">
        <f t="shared" si="29"/>
        <v>0</v>
      </c>
      <c r="X323" s="10">
        <f t="shared" si="21"/>
        <v>715520</v>
      </c>
      <c r="Y323" s="10">
        <v>0</v>
      </c>
      <c r="Z323" s="10">
        <v>50</v>
      </c>
      <c r="AA323" s="10">
        <v>0</v>
      </c>
      <c r="AB323" s="10">
        <v>0</v>
      </c>
    </row>
    <row r="324" spans="1:28" s="11" customFormat="1" ht="14.25" x14ac:dyDescent="0.2">
      <c r="A324" s="1">
        <v>315</v>
      </c>
      <c r="B324" s="10" t="s">
        <v>24</v>
      </c>
      <c r="C324" s="10"/>
      <c r="D324" s="10"/>
      <c r="E324" s="10" t="s">
        <v>309</v>
      </c>
      <c r="F324" s="10">
        <v>2</v>
      </c>
      <c r="G324" s="10">
        <v>1</v>
      </c>
      <c r="H324" s="10"/>
      <c r="I324" s="10"/>
      <c r="J324" s="10">
        <f t="shared" si="30"/>
        <v>400</v>
      </c>
      <c r="K324" s="10">
        <v>75</v>
      </c>
      <c r="L324" s="10">
        <f t="shared" si="11"/>
        <v>30000</v>
      </c>
      <c r="M324" s="10">
        <v>1</v>
      </c>
      <c r="N324" s="10" t="s">
        <v>27</v>
      </c>
      <c r="O324" s="10" t="s">
        <v>16</v>
      </c>
      <c r="P324" s="10">
        <v>2</v>
      </c>
      <c r="Q324" s="10">
        <v>222</v>
      </c>
      <c r="R324" s="10"/>
      <c r="S324" s="10">
        <v>6400</v>
      </c>
      <c r="T324" s="10">
        <f t="shared" si="28"/>
        <v>1420800</v>
      </c>
      <c r="U324" s="10">
        <v>20</v>
      </c>
      <c r="V324" s="10">
        <f>T324*75%</f>
        <v>1065600</v>
      </c>
      <c r="W324" s="10">
        <f t="shared" si="29"/>
        <v>355200</v>
      </c>
      <c r="X324" s="10">
        <f t="shared" ref="X324:X387" si="31">L324+W324</f>
        <v>385200</v>
      </c>
      <c r="Y324" s="10">
        <v>0</v>
      </c>
      <c r="Z324" s="10">
        <v>0</v>
      </c>
      <c r="AA324" s="10">
        <v>385200</v>
      </c>
      <c r="AB324" s="10">
        <v>0.02</v>
      </c>
    </row>
    <row r="325" spans="1:28" s="11" customFormat="1" ht="14.25" x14ac:dyDescent="0.2">
      <c r="A325" s="10">
        <v>316</v>
      </c>
      <c r="B325" s="10" t="s">
        <v>24</v>
      </c>
      <c r="C325" s="10"/>
      <c r="D325" s="10"/>
      <c r="E325" s="10" t="s">
        <v>309</v>
      </c>
      <c r="F325" s="10">
        <v>1</v>
      </c>
      <c r="G325" s="10">
        <v>1</v>
      </c>
      <c r="H325" s="10"/>
      <c r="I325" s="10"/>
      <c r="J325" s="10">
        <f t="shared" si="30"/>
        <v>400</v>
      </c>
      <c r="K325" s="10">
        <v>75</v>
      </c>
      <c r="L325" s="10">
        <f t="shared" si="11"/>
        <v>30000</v>
      </c>
      <c r="M325" s="10"/>
      <c r="N325" s="10"/>
      <c r="O325" s="10"/>
      <c r="P325" s="10"/>
      <c r="Q325" s="10"/>
      <c r="R325" s="10"/>
      <c r="S325" s="10"/>
      <c r="T325" s="10">
        <f t="shared" si="28"/>
        <v>0</v>
      </c>
      <c r="U325" s="10"/>
      <c r="V325" s="10"/>
      <c r="W325" s="10">
        <f t="shared" si="29"/>
        <v>0</v>
      </c>
      <c r="X325" s="10">
        <f t="shared" si="31"/>
        <v>30000</v>
      </c>
      <c r="Y325" s="10">
        <v>0</v>
      </c>
      <c r="Z325" s="10">
        <v>0</v>
      </c>
      <c r="AA325" s="10">
        <v>30000</v>
      </c>
      <c r="AB325" s="10">
        <v>0.01</v>
      </c>
    </row>
    <row r="326" spans="1:28" s="11" customFormat="1" ht="14.25" x14ac:dyDescent="0.2">
      <c r="A326" s="1">
        <v>317</v>
      </c>
      <c r="B326" s="10" t="s">
        <v>14</v>
      </c>
      <c r="C326" s="10">
        <v>4195</v>
      </c>
      <c r="D326" s="10">
        <v>147</v>
      </c>
      <c r="E326" s="10" t="s">
        <v>309</v>
      </c>
      <c r="F326" s="10">
        <v>1</v>
      </c>
      <c r="G326" s="10">
        <v>5</v>
      </c>
      <c r="H326" s="10">
        <v>1</v>
      </c>
      <c r="I326" s="10">
        <v>80</v>
      </c>
      <c r="J326" s="10">
        <f t="shared" si="30"/>
        <v>2180</v>
      </c>
      <c r="K326" s="10">
        <v>75</v>
      </c>
      <c r="L326" s="10">
        <f t="shared" si="11"/>
        <v>163500</v>
      </c>
      <c r="M326" s="10"/>
      <c r="N326" s="10"/>
      <c r="O326" s="10"/>
      <c r="P326" s="10"/>
      <c r="Q326" s="10"/>
      <c r="R326" s="10"/>
      <c r="S326" s="10"/>
      <c r="T326" s="10">
        <f t="shared" si="28"/>
        <v>0</v>
      </c>
      <c r="U326" s="10"/>
      <c r="V326" s="10"/>
      <c r="W326" s="10">
        <f t="shared" si="29"/>
        <v>0</v>
      </c>
      <c r="X326" s="10">
        <f t="shared" si="31"/>
        <v>163500</v>
      </c>
      <c r="Y326" s="10">
        <v>0</v>
      </c>
      <c r="Z326" s="10">
        <v>50</v>
      </c>
      <c r="AA326" s="10">
        <v>0</v>
      </c>
      <c r="AB326" s="10">
        <v>0</v>
      </c>
    </row>
    <row r="327" spans="1:28" s="11" customFormat="1" ht="14.25" x14ac:dyDescent="0.2">
      <c r="A327" s="1">
        <v>318</v>
      </c>
      <c r="B327" s="10" t="s">
        <v>24</v>
      </c>
      <c r="C327" s="10"/>
      <c r="D327" s="10"/>
      <c r="E327" s="10" t="s">
        <v>310</v>
      </c>
      <c r="F327" s="10">
        <v>2</v>
      </c>
      <c r="G327" s="10"/>
      <c r="H327" s="10">
        <v>2</v>
      </c>
      <c r="I327" s="10"/>
      <c r="J327" s="10">
        <f t="shared" si="30"/>
        <v>200</v>
      </c>
      <c r="K327" s="10">
        <v>75</v>
      </c>
      <c r="L327" s="10">
        <f t="shared" si="11"/>
        <v>15000</v>
      </c>
      <c r="M327" s="10">
        <v>1</v>
      </c>
      <c r="N327" s="10" t="s">
        <v>27</v>
      </c>
      <c r="O327" s="10" t="s">
        <v>35</v>
      </c>
      <c r="P327" s="10">
        <v>2</v>
      </c>
      <c r="Q327" s="10">
        <v>168</v>
      </c>
      <c r="R327" s="10"/>
      <c r="S327" s="10">
        <v>6400</v>
      </c>
      <c r="T327" s="10">
        <f t="shared" si="28"/>
        <v>1075200</v>
      </c>
      <c r="U327" s="10">
        <v>30</v>
      </c>
      <c r="V327" s="10">
        <f>T327*93%</f>
        <v>999936</v>
      </c>
      <c r="W327" s="10">
        <f t="shared" si="29"/>
        <v>75264</v>
      </c>
      <c r="X327" s="10">
        <f t="shared" si="31"/>
        <v>90264</v>
      </c>
      <c r="Y327" s="10">
        <v>0</v>
      </c>
      <c r="Z327" s="10">
        <v>0</v>
      </c>
      <c r="AA327" s="10">
        <v>90264</v>
      </c>
      <c r="AB327" s="10">
        <v>0.02</v>
      </c>
    </row>
    <row r="328" spans="1:28" s="11" customFormat="1" ht="14.25" x14ac:dyDescent="0.2">
      <c r="A328" s="10">
        <v>319</v>
      </c>
      <c r="B328" s="10" t="s">
        <v>24</v>
      </c>
      <c r="C328" s="10"/>
      <c r="D328" s="10"/>
      <c r="E328" s="10" t="s">
        <v>310</v>
      </c>
      <c r="F328" s="10">
        <v>1</v>
      </c>
      <c r="G328" s="10"/>
      <c r="H328" s="10">
        <v>2</v>
      </c>
      <c r="I328" s="10"/>
      <c r="J328" s="10">
        <f t="shared" si="30"/>
        <v>200</v>
      </c>
      <c r="K328" s="10">
        <v>75</v>
      </c>
      <c r="L328" s="10">
        <f t="shared" si="11"/>
        <v>15000</v>
      </c>
      <c r="M328" s="10"/>
      <c r="N328" s="10"/>
      <c r="O328" s="10"/>
      <c r="P328" s="10"/>
      <c r="Q328" s="10"/>
      <c r="R328" s="10"/>
      <c r="S328" s="10"/>
      <c r="T328" s="10">
        <f t="shared" si="28"/>
        <v>0</v>
      </c>
      <c r="U328" s="10"/>
      <c r="V328" s="10"/>
      <c r="W328" s="10">
        <f t="shared" si="29"/>
        <v>0</v>
      </c>
      <c r="X328" s="10">
        <f t="shared" si="31"/>
        <v>15000</v>
      </c>
      <c r="Y328" s="10">
        <v>0</v>
      </c>
      <c r="Z328" s="10">
        <v>0</v>
      </c>
      <c r="AA328" s="10">
        <v>15000</v>
      </c>
      <c r="AB328" s="10">
        <v>0.01</v>
      </c>
    </row>
    <row r="329" spans="1:28" s="11" customFormat="1" ht="14.25" x14ac:dyDescent="0.2">
      <c r="A329" s="1">
        <v>320</v>
      </c>
      <c r="B329" s="10" t="s">
        <v>24</v>
      </c>
      <c r="C329" s="10"/>
      <c r="D329" s="10"/>
      <c r="E329" s="10" t="s">
        <v>310</v>
      </c>
      <c r="F329" s="10">
        <v>1</v>
      </c>
      <c r="G329" s="10">
        <v>20</v>
      </c>
      <c r="H329" s="10">
        <v>1</v>
      </c>
      <c r="I329" s="10">
        <v>87</v>
      </c>
      <c r="J329" s="10">
        <f t="shared" si="30"/>
        <v>8187</v>
      </c>
      <c r="K329" s="10">
        <v>75</v>
      </c>
      <c r="L329" s="10">
        <f t="shared" si="11"/>
        <v>614025</v>
      </c>
      <c r="M329" s="10"/>
      <c r="N329" s="10"/>
      <c r="O329" s="10"/>
      <c r="P329" s="10"/>
      <c r="Q329" s="10"/>
      <c r="R329" s="10"/>
      <c r="S329" s="10"/>
      <c r="T329" s="10">
        <f t="shared" si="28"/>
        <v>0</v>
      </c>
      <c r="U329" s="10"/>
      <c r="V329" s="10"/>
      <c r="W329" s="10">
        <f t="shared" si="29"/>
        <v>0</v>
      </c>
      <c r="X329" s="10">
        <f t="shared" si="31"/>
        <v>614025</v>
      </c>
      <c r="Y329" s="10">
        <v>0</v>
      </c>
      <c r="Z329" s="10">
        <v>0</v>
      </c>
      <c r="AA329" s="10">
        <v>614025</v>
      </c>
      <c r="AB329" s="10">
        <v>0.01</v>
      </c>
    </row>
    <row r="330" spans="1:28" s="11" customFormat="1" ht="14.25" x14ac:dyDescent="0.2">
      <c r="A330" s="1">
        <v>321</v>
      </c>
      <c r="B330" s="10" t="s">
        <v>24</v>
      </c>
      <c r="C330" s="10"/>
      <c r="D330" s="10"/>
      <c r="E330" s="10" t="s">
        <v>310</v>
      </c>
      <c r="F330" s="10">
        <v>1</v>
      </c>
      <c r="G330" s="10">
        <v>1</v>
      </c>
      <c r="H330" s="10"/>
      <c r="I330" s="10"/>
      <c r="J330" s="10">
        <f t="shared" si="30"/>
        <v>400</v>
      </c>
      <c r="K330" s="10">
        <v>75</v>
      </c>
      <c r="L330" s="10">
        <f t="shared" si="11"/>
        <v>30000</v>
      </c>
      <c r="M330" s="10"/>
      <c r="N330" s="10"/>
      <c r="O330" s="10"/>
      <c r="P330" s="10"/>
      <c r="Q330" s="10"/>
      <c r="R330" s="10"/>
      <c r="S330" s="10"/>
      <c r="T330" s="10">
        <f t="shared" si="28"/>
        <v>0</v>
      </c>
      <c r="U330" s="10"/>
      <c r="V330" s="10"/>
      <c r="W330" s="10">
        <f t="shared" si="29"/>
        <v>0</v>
      </c>
      <c r="X330" s="10">
        <f t="shared" si="31"/>
        <v>30000</v>
      </c>
      <c r="Y330" s="10">
        <v>0</v>
      </c>
      <c r="Z330" s="10">
        <v>0</v>
      </c>
      <c r="AA330" s="10">
        <v>30000</v>
      </c>
      <c r="AB330" s="10">
        <v>0.01</v>
      </c>
    </row>
    <row r="331" spans="1:28" s="11" customFormat="1" ht="14.25" x14ac:dyDescent="0.2">
      <c r="A331" s="10">
        <v>322</v>
      </c>
      <c r="B331" s="10" t="s">
        <v>14</v>
      </c>
      <c r="C331" s="10">
        <v>4201</v>
      </c>
      <c r="D331" s="10">
        <v>6</v>
      </c>
      <c r="E331" s="10" t="s">
        <v>310</v>
      </c>
      <c r="F331" s="10">
        <v>1</v>
      </c>
      <c r="G331" s="10">
        <v>11</v>
      </c>
      <c r="H331" s="10"/>
      <c r="I331" s="10">
        <v>37</v>
      </c>
      <c r="J331" s="10">
        <f t="shared" si="30"/>
        <v>4437</v>
      </c>
      <c r="K331" s="10">
        <v>330</v>
      </c>
      <c r="L331" s="10">
        <f t="shared" si="11"/>
        <v>1464210</v>
      </c>
      <c r="M331" s="10"/>
      <c r="N331" s="10"/>
      <c r="O331" s="10"/>
      <c r="P331" s="10"/>
      <c r="Q331" s="10"/>
      <c r="R331" s="10"/>
      <c r="S331" s="10"/>
      <c r="T331" s="10">
        <f t="shared" si="28"/>
        <v>0</v>
      </c>
      <c r="U331" s="10"/>
      <c r="V331" s="10"/>
      <c r="W331" s="10">
        <f t="shared" si="29"/>
        <v>0</v>
      </c>
      <c r="X331" s="10">
        <f t="shared" si="31"/>
        <v>1464210</v>
      </c>
      <c r="Y331" s="10">
        <v>0</v>
      </c>
      <c r="Z331" s="10">
        <v>50</v>
      </c>
      <c r="AA331" s="10">
        <v>0</v>
      </c>
      <c r="AB331" s="10">
        <v>0</v>
      </c>
    </row>
    <row r="332" spans="1:28" s="11" customFormat="1" ht="14.25" x14ac:dyDescent="0.2">
      <c r="A332" s="1">
        <v>323</v>
      </c>
      <c r="B332" s="10" t="s">
        <v>14</v>
      </c>
      <c r="C332" s="10">
        <v>4202</v>
      </c>
      <c r="D332" s="10">
        <v>7</v>
      </c>
      <c r="E332" s="10" t="s">
        <v>310</v>
      </c>
      <c r="F332" s="10">
        <v>1</v>
      </c>
      <c r="G332" s="10">
        <v>8</v>
      </c>
      <c r="H332" s="10">
        <v>1</v>
      </c>
      <c r="I332" s="10">
        <v>50</v>
      </c>
      <c r="J332" s="10">
        <f t="shared" si="30"/>
        <v>3350</v>
      </c>
      <c r="K332" s="10">
        <v>75</v>
      </c>
      <c r="L332" s="10">
        <f t="shared" si="11"/>
        <v>251250</v>
      </c>
      <c r="M332" s="10"/>
      <c r="N332" s="10"/>
      <c r="O332" s="10"/>
      <c r="P332" s="10"/>
      <c r="Q332" s="10"/>
      <c r="R332" s="10"/>
      <c r="S332" s="10"/>
      <c r="T332" s="10">
        <f t="shared" si="28"/>
        <v>0</v>
      </c>
      <c r="U332" s="10"/>
      <c r="V332" s="10"/>
      <c r="W332" s="10">
        <f t="shared" si="29"/>
        <v>0</v>
      </c>
      <c r="X332" s="10">
        <f t="shared" si="31"/>
        <v>251250</v>
      </c>
      <c r="Y332" s="10">
        <v>0</v>
      </c>
      <c r="Z332" s="10">
        <v>50</v>
      </c>
      <c r="AA332" s="10">
        <v>0</v>
      </c>
      <c r="AB332" s="10">
        <v>0</v>
      </c>
    </row>
    <row r="333" spans="1:28" s="11" customFormat="1" ht="14.25" x14ac:dyDescent="0.2">
      <c r="A333" s="1">
        <v>324</v>
      </c>
      <c r="B333" s="10" t="s">
        <v>24</v>
      </c>
      <c r="C333" s="10"/>
      <c r="D333" s="10"/>
      <c r="E333" s="10" t="s">
        <v>235</v>
      </c>
      <c r="F333" s="10">
        <v>2</v>
      </c>
      <c r="G333" s="10"/>
      <c r="H333" s="10">
        <v>1</v>
      </c>
      <c r="I333" s="10"/>
      <c r="J333" s="10">
        <f t="shared" ref="J333" si="32">G333*400+H333*100+I333</f>
        <v>100</v>
      </c>
      <c r="K333" s="10">
        <v>76</v>
      </c>
      <c r="L333" s="10">
        <f t="shared" ref="L333" si="33">J333*K333</f>
        <v>7600</v>
      </c>
      <c r="M333" s="10">
        <v>1</v>
      </c>
      <c r="N333" s="10" t="s">
        <v>27</v>
      </c>
      <c r="O333" s="10" t="s">
        <v>55</v>
      </c>
      <c r="P333" s="10">
        <v>2</v>
      </c>
      <c r="Q333" s="10">
        <v>81</v>
      </c>
      <c r="R333" s="10"/>
      <c r="S333" s="10">
        <v>6400</v>
      </c>
      <c r="T333" s="10">
        <f t="shared" ref="T333" si="34">Q333*S333</f>
        <v>518400</v>
      </c>
      <c r="U333" s="10">
        <v>6</v>
      </c>
      <c r="V333" s="10"/>
      <c r="W333" s="10">
        <f t="shared" si="29"/>
        <v>518400</v>
      </c>
      <c r="X333" s="10">
        <f t="shared" si="31"/>
        <v>526000</v>
      </c>
      <c r="Y333" s="10">
        <v>0</v>
      </c>
      <c r="Z333" s="10">
        <v>0</v>
      </c>
      <c r="AA333" s="10">
        <v>526000</v>
      </c>
      <c r="AB333" s="10">
        <v>0.02</v>
      </c>
    </row>
    <row r="334" spans="1:28" s="11" customFormat="1" ht="14.25" x14ac:dyDescent="0.2">
      <c r="A334" s="10">
        <v>325</v>
      </c>
      <c r="B334" s="10" t="s">
        <v>14</v>
      </c>
      <c r="C334" s="10">
        <v>4105</v>
      </c>
      <c r="D334" s="10">
        <v>132</v>
      </c>
      <c r="E334" s="10" t="s">
        <v>311</v>
      </c>
      <c r="F334" s="10">
        <v>2</v>
      </c>
      <c r="G334" s="10"/>
      <c r="H334" s="10">
        <v>1</v>
      </c>
      <c r="I334" s="10">
        <v>63</v>
      </c>
      <c r="J334" s="10">
        <f t="shared" si="30"/>
        <v>163</v>
      </c>
      <c r="K334" s="10">
        <v>350</v>
      </c>
      <c r="L334" s="10">
        <f t="shared" si="11"/>
        <v>57050</v>
      </c>
      <c r="M334" s="10">
        <v>1</v>
      </c>
      <c r="N334" s="10" t="s">
        <v>27</v>
      </c>
      <c r="O334" s="10" t="s">
        <v>16</v>
      </c>
      <c r="P334" s="10">
        <v>2</v>
      </c>
      <c r="Q334" s="10">
        <v>80</v>
      </c>
      <c r="R334" s="10"/>
      <c r="S334" s="10">
        <v>6400</v>
      </c>
      <c r="T334" s="10">
        <f t="shared" si="28"/>
        <v>512000</v>
      </c>
      <c r="U334" s="10">
        <v>20</v>
      </c>
      <c r="V334" s="10">
        <f>T334*75%</f>
        <v>384000</v>
      </c>
      <c r="W334" s="10">
        <f t="shared" si="29"/>
        <v>128000</v>
      </c>
      <c r="X334" s="10">
        <f t="shared" si="31"/>
        <v>185050</v>
      </c>
      <c r="Y334" s="10">
        <v>0</v>
      </c>
      <c r="Z334" s="10">
        <v>50</v>
      </c>
      <c r="AA334" s="10">
        <v>0</v>
      </c>
      <c r="AB334" s="10">
        <v>0</v>
      </c>
    </row>
    <row r="335" spans="1:28" s="11" customFormat="1" ht="14.25" x14ac:dyDescent="0.2">
      <c r="A335" s="1">
        <v>326</v>
      </c>
      <c r="B335" s="10" t="s">
        <v>24</v>
      </c>
      <c r="C335" s="10"/>
      <c r="D335" s="10"/>
      <c r="E335" s="10" t="s">
        <v>311</v>
      </c>
      <c r="F335" s="10">
        <v>1</v>
      </c>
      <c r="G335" s="10">
        <v>27</v>
      </c>
      <c r="H335" s="10"/>
      <c r="I335" s="10"/>
      <c r="J335" s="10">
        <f t="shared" si="30"/>
        <v>10800</v>
      </c>
      <c r="K335" s="10">
        <v>75</v>
      </c>
      <c r="L335" s="10">
        <f t="shared" si="11"/>
        <v>810000</v>
      </c>
      <c r="M335" s="10"/>
      <c r="N335" s="10"/>
      <c r="O335" s="10"/>
      <c r="P335" s="10"/>
      <c r="Q335" s="10"/>
      <c r="R335" s="10"/>
      <c r="S335" s="10"/>
      <c r="T335" s="10">
        <f t="shared" si="28"/>
        <v>0</v>
      </c>
      <c r="U335" s="10"/>
      <c r="V335" s="10"/>
      <c r="W335" s="10">
        <f t="shared" si="29"/>
        <v>0</v>
      </c>
      <c r="X335" s="10">
        <f t="shared" si="31"/>
        <v>810000</v>
      </c>
      <c r="Y335" s="10">
        <v>0</v>
      </c>
      <c r="Z335" s="10">
        <v>0</v>
      </c>
      <c r="AA335" s="10">
        <v>810000</v>
      </c>
      <c r="AB335" s="10">
        <v>0.01</v>
      </c>
    </row>
    <row r="336" spans="1:28" s="11" customFormat="1" ht="14.25" x14ac:dyDescent="0.2">
      <c r="A336" s="1">
        <v>327</v>
      </c>
      <c r="B336" s="10" t="s">
        <v>14</v>
      </c>
      <c r="C336" s="10">
        <v>3068</v>
      </c>
      <c r="D336" s="10">
        <v>33</v>
      </c>
      <c r="E336" s="10" t="s">
        <v>312</v>
      </c>
      <c r="F336" s="10">
        <v>2</v>
      </c>
      <c r="G336" s="10">
        <v>2</v>
      </c>
      <c r="H336" s="10">
        <v>1</v>
      </c>
      <c r="I336" s="10">
        <v>17</v>
      </c>
      <c r="J336" s="10">
        <f t="shared" si="30"/>
        <v>917</v>
      </c>
      <c r="K336" s="10">
        <v>310</v>
      </c>
      <c r="L336" s="10">
        <f t="shared" si="11"/>
        <v>284270</v>
      </c>
      <c r="M336" s="10">
        <v>1</v>
      </c>
      <c r="N336" s="10" t="s">
        <v>27</v>
      </c>
      <c r="O336" s="10" t="s">
        <v>16</v>
      </c>
      <c r="P336" s="10">
        <v>2</v>
      </c>
      <c r="Q336" s="10">
        <v>189</v>
      </c>
      <c r="R336" s="10"/>
      <c r="S336" s="10">
        <v>6400</v>
      </c>
      <c r="T336" s="10">
        <f t="shared" si="28"/>
        <v>1209600</v>
      </c>
      <c r="U336" s="10">
        <v>3</v>
      </c>
      <c r="V336" s="10">
        <f>T336*6%</f>
        <v>72576</v>
      </c>
      <c r="W336" s="10">
        <f t="shared" si="29"/>
        <v>1137024</v>
      </c>
      <c r="X336" s="10">
        <f t="shared" si="31"/>
        <v>1421294</v>
      </c>
      <c r="Y336" s="10">
        <v>0</v>
      </c>
      <c r="Z336" s="10">
        <v>50</v>
      </c>
      <c r="AA336" s="10">
        <v>0</v>
      </c>
      <c r="AB336" s="10">
        <v>0</v>
      </c>
    </row>
    <row r="337" spans="1:28" s="11" customFormat="1" ht="14.25" x14ac:dyDescent="0.2">
      <c r="A337" s="10">
        <v>328</v>
      </c>
      <c r="B337" s="10" t="s">
        <v>14</v>
      </c>
      <c r="C337" s="10">
        <v>4036</v>
      </c>
      <c r="D337" s="10">
        <v>112</v>
      </c>
      <c r="E337" s="10" t="s">
        <v>313</v>
      </c>
      <c r="F337" s="10">
        <v>2</v>
      </c>
      <c r="G337" s="10">
        <v>2</v>
      </c>
      <c r="H337" s="10">
        <v>1</v>
      </c>
      <c r="I337" s="10">
        <v>5</v>
      </c>
      <c r="J337" s="10">
        <f t="shared" si="30"/>
        <v>905</v>
      </c>
      <c r="K337" s="10">
        <v>350</v>
      </c>
      <c r="L337" s="10">
        <f t="shared" si="11"/>
        <v>316750</v>
      </c>
      <c r="M337" s="10">
        <v>1</v>
      </c>
      <c r="N337" s="10" t="s">
        <v>27</v>
      </c>
      <c r="O337" s="10" t="s">
        <v>16</v>
      </c>
      <c r="P337" s="10">
        <v>2</v>
      </c>
      <c r="Q337" s="10">
        <v>138</v>
      </c>
      <c r="R337" s="10"/>
      <c r="S337" s="10">
        <v>6400</v>
      </c>
      <c r="T337" s="10">
        <f t="shared" si="28"/>
        <v>883200</v>
      </c>
      <c r="U337" s="10">
        <v>15</v>
      </c>
      <c r="V337" s="10">
        <f>T337*50%</f>
        <v>441600</v>
      </c>
      <c r="W337" s="10">
        <f t="shared" si="29"/>
        <v>441600</v>
      </c>
      <c r="X337" s="10">
        <f t="shared" si="31"/>
        <v>758350</v>
      </c>
      <c r="Y337" s="10">
        <v>0</v>
      </c>
      <c r="Z337" s="10">
        <v>50</v>
      </c>
      <c r="AA337" s="10">
        <v>0</v>
      </c>
      <c r="AB337" s="10">
        <v>0</v>
      </c>
    </row>
    <row r="338" spans="1:28" s="11" customFormat="1" ht="14.25" x14ac:dyDescent="0.2">
      <c r="A338" s="1">
        <v>329</v>
      </c>
      <c r="B338" s="10" t="s">
        <v>14</v>
      </c>
      <c r="C338" s="10">
        <v>4041</v>
      </c>
      <c r="D338" s="10">
        <v>117</v>
      </c>
      <c r="E338" s="10" t="s">
        <v>313</v>
      </c>
      <c r="F338" s="10">
        <v>1</v>
      </c>
      <c r="G338" s="10"/>
      <c r="H338" s="10">
        <v>1</v>
      </c>
      <c r="I338" s="10">
        <v>47</v>
      </c>
      <c r="J338" s="10">
        <f t="shared" si="30"/>
        <v>147</v>
      </c>
      <c r="K338" s="10">
        <v>75</v>
      </c>
      <c r="L338" s="10">
        <f t="shared" si="11"/>
        <v>11025</v>
      </c>
      <c r="M338" s="10"/>
      <c r="N338" s="10"/>
      <c r="O338" s="10"/>
      <c r="P338" s="10"/>
      <c r="Q338" s="10"/>
      <c r="R338" s="10"/>
      <c r="S338" s="10"/>
      <c r="T338" s="10">
        <f t="shared" si="28"/>
        <v>0</v>
      </c>
      <c r="U338" s="10"/>
      <c r="V338" s="10"/>
      <c r="W338" s="10">
        <f t="shared" si="29"/>
        <v>0</v>
      </c>
      <c r="X338" s="10">
        <f t="shared" si="31"/>
        <v>11025</v>
      </c>
      <c r="Y338" s="10">
        <v>0</v>
      </c>
      <c r="Z338" s="10">
        <v>50</v>
      </c>
      <c r="AA338" s="10">
        <v>0</v>
      </c>
      <c r="AB338" s="10">
        <v>0</v>
      </c>
    </row>
    <row r="339" spans="1:28" s="11" customFormat="1" ht="14.25" x14ac:dyDescent="0.2">
      <c r="A339" s="1">
        <v>330</v>
      </c>
      <c r="B339" s="10" t="s">
        <v>14</v>
      </c>
      <c r="C339" s="10">
        <v>4139</v>
      </c>
      <c r="D339" s="10">
        <v>138</v>
      </c>
      <c r="E339" s="10" t="s">
        <v>313</v>
      </c>
      <c r="F339" s="10">
        <v>1</v>
      </c>
      <c r="G339" s="10">
        <v>19</v>
      </c>
      <c r="H339" s="10">
        <v>3</v>
      </c>
      <c r="I339" s="10">
        <v>28</v>
      </c>
      <c r="J339" s="10">
        <f t="shared" si="30"/>
        <v>7928</v>
      </c>
      <c r="K339" s="10">
        <v>75</v>
      </c>
      <c r="L339" s="10">
        <f t="shared" si="11"/>
        <v>594600</v>
      </c>
      <c r="M339" s="10"/>
      <c r="N339" s="10"/>
      <c r="O339" s="10"/>
      <c r="P339" s="10"/>
      <c r="Q339" s="10"/>
      <c r="R339" s="10"/>
      <c r="S339" s="10"/>
      <c r="T339" s="10">
        <f t="shared" si="28"/>
        <v>0</v>
      </c>
      <c r="U339" s="10"/>
      <c r="V339" s="10"/>
      <c r="W339" s="10">
        <f t="shared" si="29"/>
        <v>0</v>
      </c>
      <c r="X339" s="10">
        <f t="shared" si="31"/>
        <v>594600</v>
      </c>
      <c r="Y339" s="10">
        <v>0</v>
      </c>
      <c r="Z339" s="10">
        <v>50</v>
      </c>
      <c r="AA339" s="10">
        <v>0</v>
      </c>
      <c r="AB339" s="10">
        <v>0</v>
      </c>
    </row>
    <row r="340" spans="1:28" s="11" customFormat="1" ht="14.25" x14ac:dyDescent="0.2">
      <c r="A340" s="10">
        <v>331</v>
      </c>
      <c r="B340" s="10" t="s">
        <v>24</v>
      </c>
      <c r="C340" s="10"/>
      <c r="D340" s="10"/>
      <c r="E340" s="10" t="s">
        <v>313</v>
      </c>
      <c r="F340" s="10">
        <v>1</v>
      </c>
      <c r="G340" s="10">
        <v>14</v>
      </c>
      <c r="H340" s="10"/>
      <c r="I340" s="10"/>
      <c r="J340" s="10">
        <f t="shared" si="30"/>
        <v>5600</v>
      </c>
      <c r="K340" s="10">
        <v>75</v>
      </c>
      <c r="L340" s="10">
        <f t="shared" si="11"/>
        <v>420000</v>
      </c>
      <c r="M340" s="10"/>
      <c r="N340" s="10"/>
      <c r="O340" s="10"/>
      <c r="P340" s="10"/>
      <c r="Q340" s="10"/>
      <c r="R340" s="10"/>
      <c r="S340" s="10"/>
      <c r="T340" s="10">
        <f t="shared" si="28"/>
        <v>0</v>
      </c>
      <c r="U340" s="10"/>
      <c r="V340" s="10"/>
      <c r="W340" s="10">
        <f t="shared" si="29"/>
        <v>0</v>
      </c>
      <c r="X340" s="10">
        <f t="shared" si="31"/>
        <v>420000</v>
      </c>
      <c r="Y340" s="10">
        <v>0</v>
      </c>
      <c r="Z340" s="10">
        <v>0</v>
      </c>
      <c r="AA340" s="10">
        <v>420000</v>
      </c>
      <c r="AB340" s="10">
        <v>0.01</v>
      </c>
    </row>
    <row r="341" spans="1:28" s="11" customFormat="1" ht="14.25" x14ac:dyDescent="0.2">
      <c r="A341" s="1">
        <v>332</v>
      </c>
      <c r="B341" s="10" t="s">
        <v>24</v>
      </c>
      <c r="C341" s="10"/>
      <c r="D341" s="10"/>
      <c r="E341" s="10" t="s">
        <v>314</v>
      </c>
      <c r="F341" s="10">
        <v>2</v>
      </c>
      <c r="G341" s="10">
        <v>2</v>
      </c>
      <c r="H341" s="10"/>
      <c r="I341" s="10"/>
      <c r="J341" s="10">
        <f t="shared" si="30"/>
        <v>800</v>
      </c>
      <c r="K341" s="10">
        <v>75</v>
      </c>
      <c r="L341" s="10">
        <f t="shared" si="11"/>
        <v>60000</v>
      </c>
      <c r="M341" s="10">
        <v>1</v>
      </c>
      <c r="N341" s="10" t="s">
        <v>27</v>
      </c>
      <c r="O341" s="10" t="s">
        <v>16</v>
      </c>
      <c r="P341" s="10">
        <v>2</v>
      </c>
      <c r="Q341" s="10">
        <v>222</v>
      </c>
      <c r="R341" s="10"/>
      <c r="S341" s="10">
        <v>6400</v>
      </c>
      <c r="T341" s="10">
        <f t="shared" si="28"/>
        <v>1420800</v>
      </c>
      <c r="U341" s="10">
        <v>20</v>
      </c>
      <c r="V341" s="10">
        <f>T341*75%</f>
        <v>1065600</v>
      </c>
      <c r="W341" s="10">
        <f t="shared" si="29"/>
        <v>355200</v>
      </c>
      <c r="X341" s="10">
        <f t="shared" si="31"/>
        <v>415200</v>
      </c>
      <c r="Y341" s="10">
        <v>0</v>
      </c>
      <c r="Z341" s="10">
        <v>0</v>
      </c>
      <c r="AA341" s="10">
        <v>415200</v>
      </c>
      <c r="AB341" s="10">
        <v>0.02</v>
      </c>
    </row>
    <row r="342" spans="1:28" s="11" customFormat="1" ht="14.25" x14ac:dyDescent="0.2">
      <c r="A342" s="1">
        <v>333</v>
      </c>
      <c r="B342" s="10" t="s">
        <v>14</v>
      </c>
      <c r="C342" s="10">
        <v>4039</v>
      </c>
      <c r="D342" s="10">
        <v>115</v>
      </c>
      <c r="E342" s="10" t="s">
        <v>314</v>
      </c>
      <c r="F342" s="10">
        <v>1</v>
      </c>
      <c r="G342" s="10"/>
      <c r="H342" s="10">
        <v>1</v>
      </c>
      <c r="I342" s="10">
        <v>47</v>
      </c>
      <c r="J342" s="10">
        <f t="shared" si="30"/>
        <v>147</v>
      </c>
      <c r="K342" s="10">
        <v>75</v>
      </c>
      <c r="L342" s="10">
        <f t="shared" si="11"/>
        <v>11025</v>
      </c>
      <c r="M342" s="10"/>
      <c r="N342" s="10"/>
      <c r="O342" s="10"/>
      <c r="P342" s="10"/>
      <c r="Q342" s="10"/>
      <c r="R342" s="10"/>
      <c r="S342" s="10"/>
      <c r="T342" s="10">
        <f t="shared" si="28"/>
        <v>0</v>
      </c>
      <c r="U342" s="10"/>
      <c r="V342" s="10"/>
      <c r="W342" s="10">
        <f t="shared" si="29"/>
        <v>0</v>
      </c>
      <c r="X342" s="10">
        <f t="shared" si="31"/>
        <v>11025</v>
      </c>
      <c r="Y342" s="10">
        <v>0</v>
      </c>
      <c r="Z342" s="10">
        <v>50</v>
      </c>
      <c r="AA342" s="10">
        <v>0</v>
      </c>
      <c r="AB342" s="10">
        <v>0</v>
      </c>
    </row>
    <row r="343" spans="1:28" s="11" customFormat="1" ht="14.25" x14ac:dyDescent="0.2">
      <c r="A343" s="10">
        <v>334</v>
      </c>
      <c r="B343" s="10" t="s">
        <v>126</v>
      </c>
      <c r="C343" s="10"/>
      <c r="D343" s="10"/>
      <c r="E343" s="10" t="s">
        <v>314</v>
      </c>
      <c r="F343" s="10">
        <v>1</v>
      </c>
      <c r="G343" s="10">
        <v>1</v>
      </c>
      <c r="H343" s="10">
        <v>1</v>
      </c>
      <c r="I343" s="10">
        <v>74</v>
      </c>
      <c r="J343" s="10">
        <f t="shared" si="30"/>
        <v>574</v>
      </c>
      <c r="K343" s="10">
        <v>75</v>
      </c>
      <c r="L343" s="10">
        <f t="shared" si="11"/>
        <v>43050</v>
      </c>
      <c r="M343" s="10"/>
      <c r="N343" s="10"/>
      <c r="O343" s="10"/>
      <c r="P343" s="10"/>
      <c r="Q343" s="10"/>
      <c r="R343" s="10"/>
      <c r="S343" s="10"/>
      <c r="T343" s="10">
        <f t="shared" si="28"/>
        <v>0</v>
      </c>
      <c r="U343" s="10"/>
      <c r="V343" s="10"/>
      <c r="W343" s="10">
        <f t="shared" si="29"/>
        <v>0</v>
      </c>
      <c r="X343" s="10">
        <f t="shared" si="31"/>
        <v>43050</v>
      </c>
      <c r="Y343" s="10">
        <v>0</v>
      </c>
      <c r="Z343" s="10">
        <v>0</v>
      </c>
      <c r="AA343" s="10">
        <v>43050</v>
      </c>
      <c r="AB343" s="10">
        <v>0.01</v>
      </c>
    </row>
    <row r="344" spans="1:28" s="11" customFormat="1" ht="14.25" x14ac:dyDescent="0.2">
      <c r="A344" s="1">
        <v>335</v>
      </c>
      <c r="B344" s="10" t="s">
        <v>126</v>
      </c>
      <c r="C344" s="10"/>
      <c r="D344" s="10"/>
      <c r="E344" s="10" t="s">
        <v>314</v>
      </c>
      <c r="F344" s="10">
        <v>1</v>
      </c>
      <c r="G344" s="10">
        <v>29</v>
      </c>
      <c r="H344" s="10"/>
      <c r="I344" s="10"/>
      <c r="J344" s="10">
        <f t="shared" si="30"/>
        <v>11600</v>
      </c>
      <c r="K344" s="10">
        <v>75</v>
      </c>
      <c r="L344" s="10">
        <f t="shared" si="11"/>
        <v>870000</v>
      </c>
      <c r="M344" s="10"/>
      <c r="N344" s="10"/>
      <c r="O344" s="10"/>
      <c r="P344" s="10"/>
      <c r="Q344" s="10"/>
      <c r="R344" s="10"/>
      <c r="S344" s="10"/>
      <c r="T344" s="10">
        <f t="shared" si="28"/>
        <v>0</v>
      </c>
      <c r="U344" s="10"/>
      <c r="V344" s="10"/>
      <c r="W344" s="10">
        <f t="shared" si="29"/>
        <v>0</v>
      </c>
      <c r="X344" s="10">
        <f t="shared" si="31"/>
        <v>870000</v>
      </c>
      <c r="Y344" s="10">
        <v>0</v>
      </c>
      <c r="Z344" s="10">
        <v>0</v>
      </c>
      <c r="AA344" s="10">
        <v>870000</v>
      </c>
      <c r="AB344" s="10">
        <v>0.01</v>
      </c>
    </row>
    <row r="345" spans="1:28" s="11" customFormat="1" ht="14.25" x14ac:dyDescent="0.2">
      <c r="A345" s="1">
        <v>336</v>
      </c>
      <c r="B345" s="10" t="s">
        <v>24</v>
      </c>
      <c r="C345" s="10"/>
      <c r="D345" s="10"/>
      <c r="E345" s="10" t="s">
        <v>315</v>
      </c>
      <c r="F345" s="10">
        <v>2</v>
      </c>
      <c r="G345" s="10">
        <v>1</v>
      </c>
      <c r="H345" s="10"/>
      <c r="I345" s="10"/>
      <c r="J345" s="10">
        <f t="shared" si="30"/>
        <v>400</v>
      </c>
      <c r="K345" s="10">
        <v>75</v>
      </c>
      <c r="L345" s="10">
        <f t="shared" si="11"/>
        <v>30000</v>
      </c>
      <c r="M345" s="10">
        <v>1</v>
      </c>
      <c r="N345" s="10" t="s">
        <v>27</v>
      </c>
      <c r="O345" s="10" t="s">
        <v>16</v>
      </c>
      <c r="P345" s="10">
        <v>2</v>
      </c>
      <c r="Q345" s="10">
        <v>116</v>
      </c>
      <c r="R345" s="10"/>
      <c r="S345" s="10">
        <v>6400</v>
      </c>
      <c r="T345" s="10">
        <f t="shared" si="28"/>
        <v>742400</v>
      </c>
      <c r="U345" s="10">
        <v>50</v>
      </c>
      <c r="V345" s="10">
        <f>T345*85%</f>
        <v>631040</v>
      </c>
      <c r="W345" s="10">
        <f t="shared" si="29"/>
        <v>111360</v>
      </c>
      <c r="X345" s="10">
        <f t="shared" si="31"/>
        <v>141360</v>
      </c>
      <c r="Y345" s="10">
        <v>0</v>
      </c>
      <c r="Z345" s="10">
        <v>0</v>
      </c>
      <c r="AA345" s="10">
        <v>141360</v>
      </c>
      <c r="AB345" s="10">
        <v>0.02</v>
      </c>
    </row>
    <row r="346" spans="1:28" s="11" customFormat="1" ht="14.25" x14ac:dyDescent="0.2">
      <c r="A346" s="10">
        <v>337</v>
      </c>
      <c r="B346" s="10" t="s">
        <v>24</v>
      </c>
      <c r="C346" s="10"/>
      <c r="D346" s="10"/>
      <c r="E346" s="10" t="s">
        <v>315</v>
      </c>
      <c r="F346" s="10">
        <v>1</v>
      </c>
      <c r="G346" s="10">
        <v>1</v>
      </c>
      <c r="H346" s="10"/>
      <c r="I346" s="10"/>
      <c r="J346" s="10">
        <f t="shared" si="30"/>
        <v>400</v>
      </c>
      <c r="K346" s="10">
        <v>75</v>
      </c>
      <c r="L346" s="10">
        <f t="shared" si="11"/>
        <v>30000</v>
      </c>
      <c r="M346" s="10"/>
      <c r="N346" s="10"/>
      <c r="O346" s="10"/>
      <c r="P346" s="10"/>
      <c r="Q346" s="10"/>
      <c r="R346" s="10"/>
      <c r="S346" s="10"/>
      <c r="T346" s="10">
        <f t="shared" si="28"/>
        <v>0</v>
      </c>
      <c r="U346" s="10"/>
      <c r="V346" s="10"/>
      <c r="W346" s="10">
        <f t="shared" si="29"/>
        <v>0</v>
      </c>
      <c r="X346" s="10">
        <f t="shared" si="31"/>
        <v>30000</v>
      </c>
      <c r="Y346" s="10">
        <v>0</v>
      </c>
      <c r="Z346" s="10">
        <v>0</v>
      </c>
      <c r="AA346" s="10">
        <v>30000</v>
      </c>
      <c r="AB346" s="10">
        <v>0.01</v>
      </c>
    </row>
    <row r="347" spans="1:28" s="11" customFormat="1" ht="14.25" x14ac:dyDescent="0.2">
      <c r="A347" s="1">
        <v>338</v>
      </c>
      <c r="B347" s="10" t="s">
        <v>14</v>
      </c>
      <c r="C347" s="10">
        <v>2905</v>
      </c>
      <c r="D347" s="10">
        <v>101</v>
      </c>
      <c r="E347" s="10" t="s">
        <v>315</v>
      </c>
      <c r="F347" s="10">
        <v>1</v>
      </c>
      <c r="G347" s="10">
        <v>9</v>
      </c>
      <c r="H347" s="10"/>
      <c r="I347" s="10"/>
      <c r="J347" s="10">
        <f t="shared" si="30"/>
        <v>3600</v>
      </c>
      <c r="K347" s="10">
        <v>75</v>
      </c>
      <c r="L347" s="10">
        <f t="shared" si="11"/>
        <v>270000</v>
      </c>
      <c r="M347" s="10"/>
      <c r="N347" s="10"/>
      <c r="O347" s="10"/>
      <c r="P347" s="10"/>
      <c r="Q347" s="10"/>
      <c r="R347" s="10"/>
      <c r="S347" s="10"/>
      <c r="T347" s="10">
        <f t="shared" si="28"/>
        <v>0</v>
      </c>
      <c r="U347" s="10"/>
      <c r="V347" s="10"/>
      <c r="W347" s="10">
        <f t="shared" si="29"/>
        <v>0</v>
      </c>
      <c r="X347" s="10">
        <f t="shared" si="31"/>
        <v>270000</v>
      </c>
      <c r="Y347" s="10">
        <v>0</v>
      </c>
      <c r="Z347" s="10">
        <v>50</v>
      </c>
      <c r="AA347" s="10">
        <v>0</v>
      </c>
      <c r="AB347" s="10">
        <v>0</v>
      </c>
    </row>
    <row r="348" spans="1:28" s="11" customFormat="1" ht="14.25" x14ac:dyDescent="0.2">
      <c r="A348" s="1">
        <v>339</v>
      </c>
      <c r="B348" s="10" t="s">
        <v>14</v>
      </c>
      <c r="C348" s="10">
        <v>3073</v>
      </c>
      <c r="D348" s="10">
        <v>43</v>
      </c>
      <c r="E348" s="10" t="s">
        <v>315</v>
      </c>
      <c r="F348" s="10">
        <v>1</v>
      </c>
      <c r="G348" s="10">
        <v>5</v>
      </c>
      <c r="H348" s="10">
        <v>2</v>
      </c>
      <c r="I348" s="10">
        <v>64</v>
      </c>
      <c r="J348" s="10">
        <f t="shared" si="30"/>
        <v>2264</v>
      </c>
      <c r="K348" s="10">
        <v>75</v>
      </c>
      <c r="L348" s="10">
        <f t="shared" si="11"/>
        <v>169800</v>
      </c>
      <c r="M348" s="10"/>
      <c r="N348" s="10"/>
      <c r="O348" s="10"/>
      <c r="P348" s="10"/>
      <c r="Q348" s="10"/>
      <c r="R348" s="10"/>
      <c r="S348" s="10"/>
      <c r="T348" s="10">
        <f t="shared" si="28"/>
        <v>0</v>
      </c>
      <c r="U348" s="10"/>
      <c r="V348" s="10"/>
      <c r="W348" s="10">
        <f t="shared" si="29"/>
        <v>0</v>
      </c>
      <c r="X348" s="10">
        <f t="shared" si="31"/>
        <v>169800</v>
      </c>
      <c r="Y348" s="10">
        <v>0</v>
      </c>
      <c r="Z348" s="10">
        <v>50</v>
      </c>
      <c r="AA348" s="10">
        <v>0</v>
      </c>
      <c r="AB348" s="10">
        <v>0</v>
      </c>
    </row>
    <row r="349" spans="1:28" s="11" customFormat="1" ht="14.25" x14ac:dyDescent="0.2">
      <c r="A349" s="10">
        <v>340</v>
      </c>
      <c r="B349" s="10" t="s">
        <v>24</v>
      </c>
      <c r="C349" s="10"/>
      <c r="D349" s="10"/>
      <c r="E349" s="10" t="s">
        <v>316</v>
      </c>
      <c r="F349" s="10">
        <v>2</v>
      </c>
      <c r="G349" s="10"/>
      <c r="H349" s="10">
        <v>1</v>
      </c>
      <c r="I349" s="10"/>
      <c r="J349" s="10">
        <f t="shared" si="30"/>
        <v>100</v>
      </c>
      <c r="K349" s="10">
        <v>75</v>
      </c>
      <c r="L349" s="10">
        <f t="shared" si="11"/>
        <v>7500</v>
      </c>
      <c r="M349" s="10">
        <v>1</v>
      </c>
      <c r="N349" s="10" t="s">
        <v>27</v>
      </c>
      <c r="O349" s="10" t="s">
        <v>55</v>
      </c>
      <c r="P349" s="10">
        <v>2</v>
      </c>
      <c r="Q349" s="10">
        <v>180</v>
      </c>
      <c r="R349" s="10"/>
      <c r="S349" s="10">
        <v>6400</v>
      </c>
      <c r="T349" s="10">
        <f t="shared" si="28"/>
        <v>1152000</v>
      </c>
      <c r="U349" s="10">
        <v>20</v>
      </c>
      <c r="V349" s="10">
        <f>T349*30%</f>
        <v>345600</v>
      </c>
      <c r="W349" s="10">
        <f t="shared" si="29"/>
        <v>806400</v>
      </c>
      <c r="X349" s="10">
        <f t="shared" si="31"/>
        <v>813900</v>
      </c>
      <c r="Y349" s="10">
        <v>0</v>
      </c>
      <c r="Z349" s="10">
        <v>0</v>
      </c>
      <c r="AA349" s="10">
        <v>813900</v>
      </c>
      <c r="AB349" s="10">
        <v>0.02</v>
      </c>
    </row>
    <row r="350" spans="1:28" s="11" customFormat="1" ht="14.25" x14ac:dyDescent="0.2">
      <c r="A350" s="1">
        <v>341</v>
      </c>
      <c r="B350" s="10" t="s">
        <v>14</v>
      </c>
      <c r="C350" s="10">
        <v>4511</v>
      </c>
      <c r="D350" s="10">
        <v>162</v>
      </c>
      <c r="E350" s="10" t="s">
        <v>316</v>
      </c>
      <c r="F350" s="10">
        <v>1</v>
      </c>
      <c r="G350" s="10">
        <v>9</v>
      </c>
      <c r="H350" s="10">
        <v>2</v>
      </c>
      <c r="I350" s="10">
        <v>63</v>
      </c>
      <c r="J350" s="10">
        <f t="shared" si="30"/>
        <v>3863</v>
      </c>
      <c r="K350" s="10">
        <v>100</v>
      </c>
      <c r="L350" s="10">
        <f t="shared" si="11"/>
        <v>386300</v>
      </c>
      <c r="M350" s="10"/>
      <c r="N350" s="10"/>
      <c r="O350" s="10"/>
      <c r="P350" s="10"/>
      <c r="Q350" s="10"/>
      <c r="R350" s="10"/>
      <c r="S350" s="10"/>
      <c r="T350" s="10">
        <f t="shared" si="28"/>
        <v>0</v>
      </c>
      <c r="U350" s="10"/>
      <c r="V350" s="10"/>
      <c r="W350" s="10">
        <f t="shared" si="29"/>
        <v>0</v>
      </c>
      <c r="X350" s="10">
        <f t="shared" si="31"/>
        <v>386300</v>
      </c>
      <c r="Y350" s="10">
        <v>0</v>
      </c>
      <c r="Z350" s="10">
        <v>50</v>
      </c>
      <c r="AA350" s="10">
        <v>0</v>
      </c>
      <c r="AB350" s="10">
        <v>0</v>
      </c>
    </row>
    <row r="351" spans="1:28" s="11" customFormat="1" ht="14.25" x14ac:dyDescent="0.2">
      <c r="A351" s="1">
        <v>342</v>
      </c>
      <c r="B351" s="10" t="s">
        <v>14</v>
      </c>
      <c r="C351" s="10">
        <v>2525</v>
      </c>
      <c r="D351" s="10">
        <v>28</v>
      </c>
      <c r="E351" s="10" t="s">
        <v>317</v>
      </c>
      <c r="F351" s="10">
        <v>2</v>
      </c>
      <c r="G351" s="10">
        <v>1</v>
      </c>
      <c r="H351" s="10">
        <v>2</v>
      </c>
      <c r="I351" s="10">
        <v>12</v>
      </c>
      <c r="J351" s="10">
        <f t="shared" si="30"/>
        <v>612</v>
      </c>
      <c r="K351" s="10">
        <v>150</v>
      </c>
      <c r="L351" s="10">
        <f t="shared" ref="L351:L390" si="35">J351*K351</f>
        <v>91800</v>
      </c>
      <c r="M351" s="10">
        <v>1</v>
      </c>
      <c r="N351" s="10" t="s">
        <v>27</v>
      </c>
      <c r="O351" s="10" t="s">
        <v>16</v>
      </c>
      <c r="P351" s="10">
        <v>2</v>
      </c>
      <c r="Q351" s="10">
        <v>171</v>
      </c>
      <c r="R351" s="10"/>
      <c r="S351" s="10">
        <v>6400</v>
      </c>
      <c r="T351" s="10">
        <f t="shared" si="28"/>
        <v>1094400</v>
      </c>
      <c r="U351" s="10">
        <v>30</v>
      </c>
      <c r="V351" s="10">
        <f>T351*85%</f>
        <v>930240</v>
      </c>
      <c r="W351" s="10">
        <f t="shared" si="29"/>
        <v>164160</v>
      </c>
      <c r="X351" s="10">
        <f t="shared" si="31"/>
        <v>255960</v>
      </c>
      <c r="Y351" s="10">
        <v>0</v>
      </c>
      <c r="Z351" s="10">
        <v>50</v>
      </c>
      <c r="AA351" s="10">
        <v>0</v>
      </c>
      <c r="AB351" s="10">
        <v>0</v>
      </c>
    </row>
    <row r="352" spans="1:28" s="11" customFormat="1" ht="14.25" x14ac:dyDescent="0.2">
      <c r="A352" s="10">
        <v>343</v>
      </c>
      <c r="B352" s="10" t="s">
        <v>14</v>
      </c>
      <c r="C352" s="10">
        <v>4114</v>
      </c>
      <c r="D352" s="10">
        <v>136</v>
      </c>
      <c r="E352" s="10" t="s">
        <v>318</v>
      </c>
      <c r="F352" s="10">
        <v>2</v>
      </c>
      <c r="G352" s="10">
        <v>1</v>
      </c>
      <c r="H352" s="10">
        <v>1</v>
      </c>
      <c r="I352" s="10">
        <v>28</v>
      </c>
      <c r="J352" s="10">
        <f t="shared" si="30"/>
        <v>528</v>
      </c>
      <c r="K352" s="10">
        <v>350</v>
      </c>
      <c r="L352" s="10">
        <f t="shared" si="35"/>
        <v>184800</v>
      </c>
      <c r="M352" s="10">
        <v>1</v>
      </c>
      <c r="N352" s="10" t="s">
        <v>27</v>
      </c>
      <c r="O352" s="10" t="s">
        <v>16</v>
      </c>
      <c r="P352" s="10">
        <v>2</v>
      </c>
      <c r="Q352" s="10">
        <v>189</v>
      </c>
      <c r="R352" s="10"/>
      <c r="S352" s="10">
        <v>6400</v>
      </c>
      <c r="T352" s="10">
        <f t="shared" si="28"/>
        <v>1209600</v>
      </c>
      <c r="U352" s="10">
        <v>20</v>
      </c>
      <c r="V352" s="10">
        <f>T352*75%</f>
        <v>907200</v>
      </c>
      <c r="W352" s="10">
        <f t="shared" si="29"/>
        <v>302400</v>
      </c>
      <c r="X352" s="10">
        <f t="shared" si="31"/>
        <v>487200</v>
      </c>
      <c r="Y352" s="10">
        <v>0</v>
      </c>
      <c r="Z352" s="10">
        <v>50</v>
      </c>
      <c r="AA352" s="10">
        <v>0</v>
      </c>
      <c r="AB352" s="10">
        <v>0</v>
      </c>
    </row>
    <row r="353" spans="1:28" s="11" customFormat="1" ht="14.25" x14ac:dyDescent="0.2">
      <c r="A353" s="1">
        <v>344</v>
      </c>
      <c r="B353" s="10" t="s">
        <v>24</v>
      </c>
      <c r="C353" s="10"/>
      <c r="D353" s="10"/>
      <c r="E353" s="10" t="s">
        <v>318</v>
      </c>
      <c r="F353" s="10">
        <v>1</v>
      </c>
      <c r="G353" s="10"/>
      <c r="H353" s="10">
        <v>2</v>
      </c>
      <c r="I353" s="10"/>
      <c r="J353" s="10">
        <f t="shared" si="30"/>
        <v>200</v>
      </c>
      <c r="K353" s="10">
        <v>75</v>
      </c>
      <c r="L353" s="10">
        <f t="shared" si="35"/>
        <v>15000</v>
      </c>
      <c r="M353" s="10"/>
      <c r="N353" s="10"/>
      <c r="O353" s="10"/>
      <c r="P353" s="10"/>
      <c r="Q353" s="10"/>
      <c r="R353" s="10"/>
      <c r="S353" s="10"/>
      <c r="T353" s="10">
        <f t="shared" si="28"/>
        <v>0</v>
      </c>
      <c r="U353" s="10"/>
      <c r="V353" s="10"/>
      <c r="W353" s="10">
        <f t="shared" si="29"/>
        <v>0</v>
      </c>
      <c r="X353" s="10">
        <f t="shared" si="31"/>
        <v>15000</v>
      </c>
      <c r="Y353" s="10">
        <v>0</v>
      </c>
      <c r="Z353" s="10">
        <v>0</v>
      </c>
      <c r="AA353" s="10">
        <v>15000</v>
      </c>
      <c r="AB353" s="10">
        <v>0.01</v>
      </c>
    </row>
    <row r="354" spans="1:28" s="11" customFormat="1" ht="14.25" x14ac:dyDescent="0.2">
      <c r="A354" s="1">
        <v>345</v>
      </c>
      <c r="B354" s="10" t="s">
        <v>14</v>
      </c>
      <c r="C354" s="10">
        <v>5535</v>
      </c>
      <c r="D354" s="10">
        <v>258</v>
      </c>
      <c r="E354" s="10" t="s">
        <v>318</v>
      </c>
      <c r="F354" s="10">
        <v>1</v>
      </c>
      <c r="G354" s="10"/>
      <c r="H354" s="10">
        <v>2</v>
      </c>
      <c r="I354" s="10">
        <v>12</v>
      </c>
      <c r="J354" s="10">
        <f t="shared" si="30"/>
        <v>212</v>
      </c>
      <c r="K354" s="10">
        <v>350</v>
      </c>
      <c r="L354" s="10">
        <f t="shared" si="35"/>
        <v>74200</v>
      </c>
      <c r="M354" s="10"/>
      <c r="N354" s="10"/>
      <c r="O354" s="10"/>
      <c r="P354" s="10"/>
      <c r="Q354" s="10"/>
      <c r="R354" s="10"/>
      <c r="S354" s="10"/>
      <c r="T354" s="10">
        <f t="shared" si="28"/>
        <v>0</v>
      </c>
      <c r="U354" s="10"/>
      <c r="V354" s="10"/>
      <c r="W354" s="10">
        <f t="shared" si="29"/>
        <v>0</v>
      </c>
      <c r="X354" s="10">
        <f t="shared" si="31"/>
        <v>74200</v>
      </c>
      <c r="Y354" s="10">
        <v>0</v>
      </c>
      <c r="Z354" s="10">
        <v>50</v>
      </c>
      <c r="AA354" s="10">
        <v>0</v>
      </c>
      <c r="AB354" s="10">
        <v>0</v>
      </c>
    </row>
    <row r="355" spans="1:28" s="11" customFormat="1" ht="14.25" x14ac:dyDescent="0.2">
      <c r="A355" s="10">
        <v>346</v>
      </c>
      <c r="B355" s="10" t="s">
        <v>14</v>
      </c>
      <c r="C355" s="10">
        <v>4044</v>
      </c>
      <c r="D355" s="10">
        <v>120</v>
      </c>
      <c r="E355" s="10" t="s">
        <v>318</v>
      </c>
      <c r="F355" s="10">
        <v>1</v>
      </c>
      <c r="G355" s="10">
        <v>4</v>
      </c>
      <c r="H355" s="10">
        <v>3</v>
      </c>
      <c r="I355" s="10">
        <v>31</v>
      </c>
      <c r="J355" s="10">
        <f t="shared" si="30"/>
        <v>1931</v>
      </c>
      <c r="K355" s="10">
        <v>350</v>
      </c>
      <c r="L355" s="10">
        <f t="shared" si="35"/>
        <v>675850</v>
      </c>
      <c r="M355" s="10"/>
      <c r="N355" s="10"/>
      <c r="O355" s="10"/>
      <c r="P355" s="10"/>
      <c r="Q355" s="10"/>
      <c r="R355" s="10"/>
      <c r="S355" s="10"/>
      <c r="T355" s="10">
        <f t="shared" si="28"/>
        <v>0</v>
      </c>
      <c r="U355" s="10"/>
      <c r="V355" s="10"/>
      <c r="W355" s="10">
        <f t="shared" si="29"/>
        <v>0</v>
      </c>
      <c r="X355" s="10">
        <f t="shared" si="31"/>
        <v>675850</v>
      </c>
      <c r="Y355" s="10">
        <v>0</v>
      </c>
      <c r="Z355" s="10">
        <v>50</v>
      </c>
      <c r="AA355" s="10">
        <v>0</v>
      </c>
      <c r="AB355" s="10">
        <v>0</v>
      </c>
    </row>
    <row r="356" spans="1:28" s="11" customFormat="1" ht="14.25" x14ac:dyDescent="0.2">
      <c r="A356" s="1">
        <v>347</v>
      </c>
      <c r="B356" s="10" t="s">
        <v>14</v>
      </c>
      <c r="C356" s="10">
        <v>4138</v>
      </c>
      <c r="D356" s="10">
        <v>137</v>
      </c>
      <c r="E356" s="10" t="s">
        <v>318</v>
      </c>
      <c r="F356" s="10">
        <v>1</v>
      </c>
      <c r="G356" s="10">
        <v>19</v>
      </c>
      <c r="H356" s="10">
        <v>3</v>
      </c>
      <c r="I356" s="10">
        <v>28</v>
      </c>
      <c r="J356" s="10">
        <f t="shared" si="30"/>
        <v>7928</v>
      </c>
      <c r="K356" s="10">
        <v>75</v>
      </c>
      <c r="L356" s="10">
        <f t="shared" si="35"/>
        <v>594600</v>
      </c>
      <c r="M356" s="10"/>
      <c r="N356" s="10"/>
      <c r="O356" s="10"/>
      <c r="P356" s="10"/>
      <c r="Q356" s="10"/>
      <c r="R356" s="10"/>
      <c r="S356" s="10"/>
      <c r="T356" s="10">
        <f t="shared" si="28"/>
        <v>0</v>
      </c>
      <c r="U356" s="10"/>
      <c r="V356" s="10"/>
      <c r="W356" s="10">
        <f t="shared" si="29"/>
        <v>0</v>
      </c>
      <c r="X356" s="10">
        <f t="shared" si="31"/>
        <v>594600</v>
      </c>
      <c r="Y356" s="10">
        <v>0</v>
      </c>
      <c r="Z356" s="10">
        <v>50</v>
      </c>
      <c r="AA356" s="10">
        <v>0</v>
      </c>
      <c r="AB356" s="10">
        <v>0</v>
      </c>
    </row>
    <row r="357" spans="1:28" s="11" customFormat="1" ht="14.25" x14ac:dyDescent="0.2">
      <c r="A357" s="1">
        <v>348</v>
      </c>
      <c r="B357" s="10" t="s">
        <v>24</v>
      </c>
      <c r="C357" s="10"/>
      <c r="D357" s="10"/>
      <c r="E357" s="10" t="s">
        <v>318</v>
      </c>
      <c r="F357" s="10">
        <v>1</v>
      </c>
      <c r="G357" s="10">
        <v>15</v>
      </c>
      <c r="H357" s="10"/>
      <c r="I357" s="10"/>
      <c r="J357" s="10">
        <f t="shared" si="30"/>
        <v>6000</v>
      </c>
      <c r="K357" s="10">
        <v>75</v>
      </c>
      <c r="L357" s="10">
        <f t="shared" si="35"/>
        <v>450000</v>
      </c>
      <c r="M357" s="10"/>
      <c r="N357" s="10"/>
      <c r="O357" s="10"/>
      <c r="P357" s="10"/>
      <c r="Q357" s="10"/>
      <c r="R357" s="10"/>
      <c r="S357" s="10"/>
      <c r="T357" s="10">
        <f t="shared" si="28"/>
        <v>0</v>
      </c>
      <c r="U357" s="10"/>
      <c r="V357" s="10"/>
      <c r="W357" s="10">
        <f t="shared" si="29"/>
        <v>0</v>
      </c>
      <c r="X357" s="10">
        <f t="shared" si="31"/>
        <v>450000</v>
      </c>
      <c r="Y357" s="10">
        <v>0</v>
      </c>
      <c r="Z357" s="10">
        <v>0</v>
      </c>
      <c r="AA357" s="10">
        <v>450000</v>
      </c>
      <c r="AB357" s="10">
        <v>0.01</v>
      </c>
    </row>
    <row r="358" spans="1:28" s="11" customFormat="1" ht="14.25" x14ac:dyDescent="0.2">
      <c r="A358" s="10">
        <v>349</v>
      </c>
      <c r="B358" s="10" t="s">
        <v>14</v>
      </c>
      <c r="C358" s="10"/>
      <c r="D358" s="10">
        <v>56</v>
      </c>
      <c r="E358" s="10" t="s">
        <v>320</v>
      </c>
      <c r="F358" s="10">
        <v>2</v>
      </c>
      <c r="G358" s="10">
        <v>1</v>
      </c>
      <c r="H358" s="10">
        <v>2</v>
      </c>
      <c r="I358" s="10">
        <v>77</v>
      </c>
      <c r="J358" s="10">
        <f t="shared" si="30"/>
        <v>677</v>
      </c>
      <c r="K358" s="10">
        <v>390</v>
      </c>
      <c r="L358" s="10">
        <f t="shared" si="35"/>
        <v>264030</v>
      </c>
      <c r="M358" s="10">
        <v>1</v>
      </c>
      <c r="N358" s="10" t="s">
        <v>27</v>
      </c>
      <c r="O358" s="10" t="s">
        <v>16</v>
      </c>
      <c r="P358" s="10">
        <v>2</v>
      </c>
      <c r="Q358" s="10">
        <v>90</v>
      </c>
      <c r="R358" s="10"/>
      <c r="S358" s="10">
        <v>6400</v>
      </c>
      <c r="T358" s="10">
        <f t="shared" si="28"/>
        <v>576000</v>
      </c>
      <c r="U358" s="10">
        <v>50</v>
      </c>
      <c r="V358" s="10">
        <f>T358*85%</f>
        <v>489600</v>
      </c>
      <c r="W358" s="10">
        <f t="shared" si="29"/>
        <v>86400</v>
      </c>
      <c r="X358" s="10">
        <f t="shared" si="31"/>
        <v>350430</v>
      </c>
      <c r="Y358" s="10">
        <v>0</v>
      </c>
      <c r="Z358" s="10">
        <v>50</v>
      </c>
      <c r="AA358" s="10">
        <v>0</v>
      </c>
      <c r="AB358" s="10">
        <v>0</v>
      </c>
    </row>
    <row r="359" spans="1:28" s="11" customFormat="1" ht="14.25" x14ac:dyDescent="0.2">
      <c r="A359" s="1">
        <v>350</v>
      </c>
      <c r="B359" s="10" t="s">
        <v>321</v>
      </c>
      <c r="C359" s="10"/>
      <c r="D359" s="10"/>
      <c r="E359" s="10" t="s">
        <v>319</v>
      </c>
      <c r="F359" s="10">
        <v>2</v>
      </c>
      <c r="G359" s="10"/>
      <c r="H359" s="10"/>
      <c r="I359" s="10"/>
      <c r="J359" s="10">
        <f t="shared" si="30"/>
        <v>0</v>
      </c>
      <c r="K359" s="10"/>
      <c r="L359" s="10">
        <f t="shared" si="35"/>
        <v>0</v>
      </c>
      <c r="M359" s="10">
        <v>1</v>
      </c>
      <c r="N359" s="10" t="s">
        <v>27</v>
      </c>
      <c r="O359" s="10" t="s">
        <v>35</v>
      </c>
      <c r="P359" s="10">
        <v>2</v>
      </c>
      <c r="Q359" s="10">
        <v>90</v>
      </c>
      <c r="R359" s="10"/>
      <c r="S359" s="10">
        <v>6400</v>
      </c>
      <c r="T359" s="10">
        <f t="shared" si="28"/>
        <v>576000</v>
      </c>
      <c r="U359" s="10">
        <v>20</v>
      </c>
      <c r="V359" s="10">
        <f>T359*93%</f>
        <v>535680</v>
      </c>
      <c r="W359" s="10">
        <f t="shared" si="29"/>
        <v>40320</v>
      </c>
      <c r="X359" s="10">
        <f t="shared" si="31"/>
        <v>40320</v>
      </c>
      <c r="Y359" s="10">
        <v>0</v>
      </c>
      <c r="Z359" s="10">
        <v>0</v>
      </c>
      <c r="AA359" s="10">
        <v>40320</v>
      </c>
      <c r="AB359" s="10">
        <v>0.02</v>
      </c>
    </row>
    <row r="360" spans="1:28" s="11" customFormat="1" ht="14.25" x14ac:dyDescent="0.2">
      <c r="A360" s="1">
        <v>351</v>
      </c>
      <c r="B360" s="10" t="s">
        <v>14</v>
      </c>
      <c r="C360" s="10"/>
      <c r="D360" s="10">
        <v>162</v>
      </c>
      <c r="E360" s="10" t="s">
        <v>319</v>
      </c>
      <c r="F360" s="10">
        <v>1</v>
      </c>
      <c r="G360" s="10">
        <v>14</v>
      </c>
      <c r="H360" s="10">
        <v>1</v>
      </c>
      <c r="I360" s="10">
        <v>24</v>
      </c>
      <c r="J360" s="10">
        <f t="shared" si="30"/>
        <v>5724</v>
      </c>
      <c r="K360" s="10">
        <v>240</v>
      </c>
      <c r="L360" s="10">
        <f t="shared" si="35"/>
        <v>1373760</v>
      </c>
      <c r="M360" s="10"/>
      <c r="N360" s="10"/>
      <c r="O360" s="10"/>
      <c r="P360" s="10"/>
      <c r="Q360" s="10"/>
      <c r="R360" s="10"/>
      <c r="S360" s="10"/>
      <c r="T360" s="10">
        <f t="shared" si="28"/>
        <v>0</v>
      </c>
      <c r="U360" s="10"/>
      <c r="V360" s="10"/>
      <c r="W360" s="10">
        <f t="shared" si="29"/>
        <v>0</v>
      </c>
      <c r="X360" s="10">
        <f t="shared" si="31"/>
        <v>1373760</v>
      </c>
      <c r="Y360" s="10">
        <v>0</v>
      </c>
      <c r="Z360" s="10">
        <v>50</v>
      </c>
      <c r="AA360" s="10">
        <v>0</v>
      </c>
      <c r="AB360" s="10">
        <v>0</v>
      </c>
    </row>
    <row r="361" spans="1:28" s="11" customFormat="1" ht="14.25" x14ac:dyDescent="0.2">
      <c r="A361" s="10">
        <v>352</v>
      </c>
      <c r="B361" s="10" t="s">
        <v>14</v>
      </c>
      <c r="C361" s="10">
        <v>4191</v>
      </c>
      <c r="D361" s="10">
        <v>70</v>
      </c>
      <c r="E361" s="10" t="s">
        <v>319</v>
      </c>
      <c r="F361" s="10">
        <v>1</v>
      </c>
      <c r="G361" s="10">
        <v>6</v>
      </c>
      <c r="H361" s="10"/>
      <c r="I361" s="10"/>
      <c r="J361" s="10">
        <f t="shared" si="30"/>
        <v>2400</v>
      </c>
      <c r="K361" s="10">
        <v>75</v>
      </c>
      <c r="L361" s="10">
        <f t="shared" si="35"/>
        <v>180000</v>
      </c>
      <c r="M361" s="10"/>
      <c r="N361" s="10"/>
      <c r="O361" s="10"/>
      <c r="P361" s="10"/>
      <c r="Q361" s="10"/>
      <c r="R361" s="10"/>
      <c r="S361" s="10"/>
      <c r="T361" s="10">
        <f t="shared" si="28"/>
        <v>0</v>
      </c>
      <c r="U361" s="10"/>
      <c r="V361" s="10"/>
      <c r="W361" s="10">
        <f t="shared" si="29"/>
        <v>0</v>
      </c>
      <c r="X361" s="10">
        <f t="shared" si="31"/>
        <v>180000</v>
      </c>
      <c r="Y361" s="10">
        <v>0</v>
      </c>
      <c r="Z361" s="10">
        <v>50</v>
      </c>
      <c r="AA361" s="10">
        <v>0</v>
      </c>
      <c r="AB361" s="10">
        <v>0</v>
      </c>
    </row>
    <row r="362" spans="1:28" s="11" customFormat="1" ht="14.25" x14ac:dyDescent="0.2">
      <c r="A362" s="1">
        <v>353</v>
      </c>
      <c r="B362" s="10" t="s">
        <v>14</v>
      </c>
      <c r="C362" s="10">
        <v>4042</v>
      </c>
      <c r="D362" s="10">
        <v>118</v>
      </c>
      <c r="E362" s="10" t="s">
        <v>319</v>
      </c>
      <c r="F362" s="10">
        <v>1</v>
      </c>
      <c r="G362" s="10"/>
      <c r="H362" s="10">
        <v>1</v>
      </c>
      <c r="I362" s="10">
        <v>47</v>
      </c>
      <c r="J362" s="10">
        <f t="shared" si="30"/>
        <v>147</v>
      </c>
      <c r="K362" s="10">
        <v>75</v>
      </c>
      <c r="L362" s="10">
        <f t="shared" si="35"/>
        <v>11025</v>
      </c>
      <c r="M362" s="10"/>
      <c r="N362" s="10"/>
      <c r="O362" s="10"/>
      <c r="P362" s="10"/>
      <c r="Q362" s="10"/>
      <c r="R362" s="10"/>
      <c r="S362" s="10"/>
      <c r="T362" s="10">
        <f t="shared" si="28"/>
        <v>0</v>
      </c>
      <c r="U362" s="10"/>
      <c r="V362" s="10"/>
      <c r="W362" s="10">
        <f t="shared" si="29"/>
        <v>0</v>
      </c>
      <c r="X362" s="10">
        <f t="shared" si="31"/>
        <v>11025</v>
      </c>
      <c r="Y362" s="10">
        <v>0</v>
      </c>
      <c r="Z362" s="10">
        <v>50</v>
      </c>
      <c r="AA362" s="10">
        <v>0</v>
      </c>
      <c r="AB362" s="10">
        <v>0</v>
      </c>
    </row>
    <row r="363" spans="1:28" s="11" customFormat="1" ht="14.25" x14ac:dyDescent="0.2">
      <c r="A363" s="1">
        <v>354</v>
      </c>
      <c r="B363" s="10" t="s">
        <v>14</v>
      </c>
      <c r="C363" s="10"/>
      <c r="D363" s="10">
        <v>29</v>
      </c>
      <c r="E363" s="10" t="s">
        <v>319</v>
      </c>
      <c r="F363" s="10">
        <v>1</v>
      </c>
      <c r="G363" s="10">
        <v>19</v>
      </c>
      <c r="H363" s="10"/>
      <c r="I363" s="10">
        <v>28</v>
      </c>
      <c r="J363" s="10">
        <f t="shared" si="30"/>
        <v>7628</v>
      </c>
      <c r="K363" s="10">
        <v>75</v>
      </c>
      <c r="L363" s="10">
        <f t="shared" si="35"/>
        <v>572100</v>
      </c>
      <c r="M363" s="10"/>
      <c r="N363" s="10"/>
      <c r="O363" s="10"/>
      <c r="P363" s="10"/>
      <c r="Q363" s="10"/>
      <c r="R363" s="10"/>
      <c r="S363" s="10"/>
      <c r="T363" s="10">
        <f t="shared" si="28"/>
        <v>0</v>
      </c>
      <c r="U363" s="10"/>
      <c r="V363" s="10"/>
      <c r="W363" s="10">
        <f t="shared" si="29"/>
        <v>0</v>
      </c>
      <c r="X363" s="10">
        <f t="shared" si="31"/>
        <v>572100</v>
      </c>
      <c r="Y363" s="10">
        <v>0</v>
      </c>
      <c r="Z363" s="10">
        <v>50</v>
      </c>
      <c r="AA363" s="10">
        <v>0</v>
      </c>
      <c r="AB363" s="10">
        <v>0</v>
      </c>
    </row>
    <row r="364" spans="1:28" s="11" customFormat="1" ht="14.25" x14ac:dyDescent="0.2">
      <c r="A364" s="10">
        <v>355</v>
      </c>
      <c r="B364" s="10" t="s">
        <v>14</v>
      </c>
      <c r="C364" s="10">
        <v>3654</v>
      </c>
      <c r="D364" s="10">
        <v>235</v>
      </c>
      <c r="E364" s="10" t="s">
        <v>319</v>
      </c>
      <c r="F364" s="10">
        <v>1</v>
      </c>
      <c r="G364" s="10">
        <v>4</v>
      </c>
      <c r="H364" s="10">
        <v>3</v>
      </c>
      <c r="I364" s="10">
        <v>77</v>
      </c>
      <c r="J364" s="10">
        <f t="shared" si="30"/>
        <v>1977</v>
      </c>
      <c r="K364" s="10">
        <v>280</v>
      </c>
      <c r="L364" s="10">
        <f t="shared" si="35"/>
        <v>553560</v>
      </c>
      <c r="M364" s="10"/>
      <c r="N364" s="10"/>
      <c r="O364" s="10"/>
      <c r="P364" s="10"/>
      <c r="Q364" s="10"/>
      <c r="R364" s="10"/>
      <c r="S364" s="10"/>
      <c r="T364" s="10">
        <f t="shared" si="28"/>
        <v>0</v>
      </c>
      <c r="U364" s="10"/>
      <c r="V364" s="10"/>
      <c r="W364" s="10">
        <f t="shared" si="29"/>
        <v>0</v>
      </c>
      <c r="X364" s="10">
        <f t="shared" si="31"/>
        <v>553560</v>
      </c>
      <c r="Y364" s="10">
        <v>0</v>
      </c>
      <c r="Z364" s="10">
        <v>50</v>
      </c>
      <c r="AA364" s="10">
        <v>0</v>
      </c>
      <c r="AB364" s="10">
        <v>0</v>
      </c>
    </row>
    <row r="365" spans="1:28" s="11" customFormat="1" ht="14.25" x14ac:dyDescent="0.2">
      <c r="A365" s="1">
        <v>356</v>
      </c>
      <c r="B365" s="10" t="s">
        <v>14</v>
      </c>
      <c r="C365" s="10"/>
      <c r="D365" s="10">
        <v>41</v>
      </c>
      <c r="E365" s="10" t="s">
        <v>319</v>
      </c>
      <c r="F365" s="10">
        <v>1</v>
      </c>
      <c r="G365" s="10">
        <v>22</v>
      </c>
      <c r="H365" s="10">
        <v>1</v>
      </c>
      <c r="I365" s="10">
        <v>38</v>
      </c>
      <c r="J365" s="10">
        <f t="shared" si="30"/>
        <v>8938</v>
      </c>
      <c r="K365" s="10">
        <v>75</v>
      </c>
      <c r="L365" s="10">
        <f t="shared" si="35"/>
        <v>670350</v>
      </c>
      <c r="M365" s="10"/>
      <c r="N365" s="10"/>
      <c r="O365" s="10"/>
      <c r="P365" s="10"/>
      <c r="Q365" s="10"/>
      <c r="R365" s="10"/>
      <c r="S365" s="10"/>
      <c r="T365" s="10">
        <f t="shared" si="28"/>
        <v>0</v>
      </c>
      <c r="U365" s="10"/>
      <c r="V365" s="10"/>
      <c r="W365" s="10">
        <f t="shared" si="29"/>
        <v>0</v>
      </c>
      <c r="X365" s="10">
        <f t="shared" si="31"/>
        <v>670350</v>
      </c>
      <c r="Y365" s="10">
        <v>0</v>
      </c>
      <c r="Z365" s="10">
        <v>50</v>
      </c>
      <c r="AA365" s="10">
        <v>0</v>
      </c>
      <c r="AB365" s="10">
        <v>0</v>
      </c>
    </row>
    <row r="366" spans="1:28" s="11" customFormat="1" ht="14.25" x14ac:dyDescent="0.2">
      <c r="A366" s="1">
        <v>357</v>
      </c>
      <c r="B366" s="10" t="s">
        <v>14</v>
      </c>
      <c r="C366" s="10">
        <v>4182</v>
      </c>
      <c r="D366" s="10">
        <v>256</v>
      </c>
      <c r="E366" s="10" t="s">
        <v>319</v>
      </c>
      <c r="F366" s="10">
        <v>1</v>
      </c>
      <c r="G366" s="10">
        <v>3</v>
      </c>
      <c r="H366" s="10">
        <v>3</v>
      </c>
      <c r="I366" s="10">
        <v>53</v>
      </c>
      <c r="J366" s="10">
        <f t="shared" si="30"/>
        <v>1553</v>
      </c>
      <c r="K366" s="10">
        <v>340</v>
      </c>
      <c r="L366" s="10">
        <f t="shared" si="35"/>
        <v>528020</v>
      </c>
      <c r="M366" s="10"/>
      <c r="N366" s="10"/>
      <c r="O366" s="10"/>
      <c r="P366" s="10"/>
      <c r="Q366" s="10"/>
      <c r="R366" s="10"/>
      <c r="S366" s="10"/>
      <c r="T366" s="10">
        <f t="shared" si="28"/>
        <v>0</v>
      </c>
      <c r="U366" s="10"/>
      <c r="V366" s="10"/>
      <c r="W366" s="10">
        <f t="shared" si="29"/>
        <v>0</v>
      </c>
      <c r="X366" s="10">
        <f t="shared" si="31"/>
        <v>528020</v>
      </c>
      <c r="Y366" s="10">
        <v>0</v>
      </c>
      <c r="Z366" s="10">
        <v>50</v>
      </c>
      <c r="AA366" s="10">
        <v>0</v>
      </c>
      <c r="AB366" s="10">
        <v>0</v>
      </c>
    </row>
    <row r="367" spans="1:28" s="11" customFormat="1" ht="14.25" x14ac:dyDescent="0.2">
      <c r="A367" s="10">
        <v>358</v>
      </c>
      <c r="B367" s="10" t="s">
        <v>14</v>
      </c>
      <c r="C367" s="10">
        <v>3812</v>
      </c>
      <c r="D367" s="10">
        <v>106</v>
      </c>
      <c r="E367" s="10" t="s">
        <v>319</v>
      </c>
      <c r="F367" s="10">
        <v>1</v>
      </c>
      <c r="G367" s="10">
        <v>2</v>
      </c>
      <c r="H367" s="10">
        <v>2</v>
      </c>
      <c r="I367" s="10">
        <v>84</v>
      </c>
      <c r="J367" s="10">
        <f t="shared" si="30"/>
        <v>1084</v>
      </c>
      <c r="K367" s="10">
        <v>350</v>
      </c>
      <c r="L367" s="10">
        <f t="shared" si="35"/>
        <v>379400</v>
      </c>
      <c r="M367" s="10"/>
      <c r="N367" s="10"/>
      <c r="O367" s="10"/>
      <c r="P367" s="10"/>
      <c r="Q367" s="10"/>
      <c r="R367" s="10"/>
      <c r="S367" s="10"/>
      <c r="T367" s="10">
        <f t="shared" si="28"/>
        <v>0</v>
      </c>
      <c r="U367" s="10"/>
      <c r="V367" s="10"/>
      <c r="W367" s="10">
        <f t="shared" si="29"/>
        <v>0</v>
      </c>
      <c r="X367" s="10">
        <f t="shared" si="31"/>
        <v>379400</v>
      </c>
      <c r="Y367" s="10">
        <v>0</v>
      </c>
      <c r="Z367" s="10">
        <v>50</v>
      </c>
      <c r="AA367" s="10">
        <v>0</v>
      </c>
      <c r="AB367" s="10">
        <v>0</v>
      </c>
    </row>
    <row r="368" spans="1:28" s="11" customFormat="1" ht="14.25" x14ac:dyDescent="0.2">
      <c r="A368" s="1">
        <v>359</v>
      </c>
      <c r="B368" s="10" t="s">
        <v>230</v>
      </c>
      <c r="C368" s="10"/>
      <c r="D368" s="10"/>
      <c r="E368" s="10" t="s">
        <v>322</v>
      </c>
      <c r="F368" s="10">
        <v>2</v>
      </c>
      <c r="G368" s="10"/>
      <c r="H368" s="10"/>
      <c r="I368" s="10"/>
      <c r="J368" s="10">
        <f t="shared" si="30"/>
        <v>0</v>
      </c>
      <c r="K368" s="10"/>
      <c r="L368" s="10">
        <f t="shared" si="35"/>
        <v>0</v>
      </c>
      <c r="M368" s="10">
        <v>1</v>
      </c>
      <c r="N368" s="10" t="s">
        <v>27</v>
      </c>
      <c r="O368" s="10" t="s">
        <v>35</v>
      </c>
      <c r="P368" s="10">
        <v>2</v>
      </c>
      <c r="Q368" s="10">
        <v>54</v>
      </c>
      <c r="R368" s="10"/>
      <c r="S368" s="10">
        <v>6400</v>
      </c>
      <c r="T368" s="10">
        <f t="shared" si="28"/>
        <v>345600</v>
      </c>
      <c r="U368" s="10">
        <v>10</v>
      </c>
      <c r="V368" s="10">
        <f>T368*40%</f>
        <v>138240</v>
      </c>
      <c r="W368" s="10">
        <f t="shared" si="29"/>
        <v>207360</v>
      </c>
      <c r="X368" s="10">
        <f t="shared" si="31"/>
        <v>207360</v>
      </c>
      <c r="Y368" s="10">
        <v>0</v>
      </c>
      <c r="Z368" s="10">
        <v>0</v>
      </c>
      <c r="AA368" s="10">
        <v>207360</v>
      </c>
      <c r="AB368" s="10">
        <v>0.02</v>
      </c>
    </row>
    <row r="369" spans="1:28" s="11" customFormat="1" ht="14.25" x14ac:dyDescent="0.2">
      <c r="A369" s="1">
        <v>360</v>
      </c>
      <c r="B369" s="10" t="s">
        <v>14</v>
      </c>
      <c r="C369" s="10">
        <v>2535</v>
      </c>
      <c r="D369" s="10">
        <v>50</v>
      </c>
      <c r="E369" s="10" t="s">
        <v>322</v>
      </c>
      <c r="F369" s="10">
        <v>1</v>
      </c>
      <c r="G369" s="10"/>
      <c r="H369" s="10">
        <v>2</v>
      </c>
      <c r="I369" s="10">
        <v>13</v>
      </c>
      <c r="J369" s="10">
        <f t="shared" si="30"/>
        <v>213</v>
      </c>
      <c r="K369" s="10">
        <v>350</v>
      </c>
      <c r="L369" s="10">
        <f t="shared" si="35"/>
        <v>74550</v>
      </c>
      <c r="M369" s="10"/>
      <c r="N369" s="10"/>
      <c r="O369" s="10"/>
      <c r="P369" s="10"/>
      <c r="Q369" s="10"/>
      <c r="R369" s="10"/>
      <c r="S369" s="10"/>
      <c r="T369" s="10">
        <f t="shared" si="28"/>
        <v>0</v>
      </c>
      <c r="U369" s="10"/>
      <c r="V369" s="10"/>
      <c r="W369" s="10">
        <f t="shared" si="29"/>
        <v>0</v>
      </c>
      <c r="X369" s="10">
        <f t="shared" si="31"/>
        <v>74550</v>
      </c>
      <c r="Y369" s="10">
        <v>0</v>
      </c>
      <c r="Z369" s="10">
        <v>50</v>
      </c>
      <c r="AA369" s="10">
        <v>0</v>
      </c>
      <c r="AB369" s="10">
        <v>0</v>
      </c>
    </row>
    <row r="370" spans="1:28" s="11" customFormat="1" ht="14.25" x14ac:dyDescent="0.2">
      <c r="A370" s="10">
        <v>361</v>
      </c>
      <c r="B370" s="10" t="s">
        <v>14</v>
      </c>
      <c r="C370" s="10">
        <v>6000</v>
      </c>
      <c r="D370" s="10">
        <v>285</v>
      </c>
      <c r="E370" s="10" t="s">
        <v>322</v>
      </c>
      <c r="F370" s="10">
        <v>1</v>
      </c>
      <c r="G370" s="10">
        <v>5</v>
      </c>
      <c r="H370" s="10">
        <v>1</v>
      </c>
      <c r="I370" s="10">
        <v>40</v>
      </c>
      <c r="J370" s="10">
        <f t="shared" si="30"/>
        <v>2140</v>
      </c>
      <c r="K370" s="10">
        <v>75</v>
      </c>
      <c r="L370" s="10">
        <f t="shared" si="35"/>
        <v>160500</v>
      </c>
      <c r="M370" s="10"/>
      <c r="N370" s="10"/>
      <c r="O370" s="10"/>
      <c r="P370" s="10"/>
      <c r="Q370" s="10"/>
      <c r="R370" s="10"/>
      <c r="S370" s="10"/>
      <c r="T370" s="10">
        <f t="shared" si="28"/>
        <v>0</v>
      </c>
      <c r="U370" s="10"/>
      <c r="V370" s="10"/>
      <c r="W370" s="10">
        <f t="shared" si="29"/>
        <v>0</v>
      </c>
      <c r="X370" s="10">
        <f t="shared" si="31"/>
        <v>160500</v>
      </c>
      <c r="Y370" s="10">
        <v>0</v>
      </c>
      <c r="Z370" s="10">
        <v>50</v>
      </c>
      <c r="AA370" s="10">
        <v>0</v>
      </c>
      <c r="AB370" s="10">
        <v>0</v>
      </c>
    </row>
    <row r="371" spans="1:28" s="11" customFormat="1" ht="14.25" x14ac:dyDescent="0.2">
      <c r="A371" s="1">
        <v>362</v>
      </c>
      <c r="B371" s="10" t="s">
        <v>14</v>
      </c>
      <c r="C371" s="10">
        <v>5999</v>
      </c>
      <c r="D371" s="10">
        <v>284</v>
      </c>
      <c r="E371" s="10" t="s">
        <v>322</v>
      </c>
      <c r="F371" s="10">
        <v>1</v>
      </c>
      <c r="G371" s="10">
        <v>5</v>
      </c>
      <c r="H371" s="10">
        <v>1</v>
      </c>
      <c r="I371" s="10">
        <v>41</v>
      </c>
      <c r="J371" s="10">
        <f t="shared" si="30"/>
        <v>2141</v>
      </c>
      <c r="K371" s="10">
        <v>75</v>
      </c>
      <c r="L371" s="10">
        <f t="shared" si="35"/>
        <v>160575</v>
      </c>
      <c r="M371" s="10"/>
      <c r="N371" s="10"/>
      <c r="O371" s="10"/>
      <c r="P371" s="10"/>
      <c r="Q371" s="10"/>
      <c r="R371" s="10"/>
      <c r="S371" s="10"/>
      <c r="T371" s="10">
        <f t="shared" si="28"/>
        <v>0</v>
      </c>
      <c r="U371" s="10"/>
      <c r="V371" s="10"/>
      <c r="W371" s="10">
        <f t="shared" si="29"/>
        <v>0</v>
      </c>
      <c r="X371" s="10">
        <f t="shared" si="31"/>
        <v>160575</v>
      </c>
      <c r="Y371" s="10">
        <v>0</v>
      </c>
      <c r="Z371" s="10">
        <v>50</v>
      </c>
      <c r="AA371" s="10">
        <v>0</v>
      </c>
      <c r="AB371" s="10">
        <v>0</v>
      </c>
    </row>
    <row r="372" spans="1:28" s="11" customFormat="1" ht="14.25" x14ac:dyDescent="0.2">
      <c r="A372" s="1">
        <v>363</v>
      </c>
      <c r="B372" s="10" t="s">
        <v>24</v>
      </c>
      <c r="C372" s="10"/>
      <c r="D372" s="10"/>
      <c r="E372" s="10" t="s">
        <v>323</v>
      </c>
      <c r="F372" s="10">
        <v>2</v>
      </c>
      <c r="G372" s="10">
        <v>1</v>
      </c>
      <c r="H372" s="10"/>
      <c r="I372" s="10"/>
      <c r="J372" s="10">
        <f t="shared" ref="J372:J390" si="36">G372*400+H372*100+I372</f>
        <v>400</v>
      </c>
      <c r="K372" s="10">
        <v>75</v>
      </c>
      <c r="L372" s="10">
        <f t="shared" si="35"/>
        <v>30000</v>
      </c>
      <c r="M372" s="10">
        <v>1</v>
      </c>
      <c r="N372" s="10" t="s">
        <v>27</v>
      </c>
      <c r="O372" s="10" t="s">
        <v>16</v>
      </c>
      <c r="P372" s="10">
        <v>2</v>
      </c>
      <c r="Q372" s="10">
        <v>102</v>
      </c>
      <c r="R372" s="10"/>
      <c r="S372" s="10">
        <v>6400</v>
      </c>
      <c r="T372" s="10">
        <f t="shared" si="28"/>
        <v>652800</v>
      </c>
      <c r="U372" s="10">
        <v>15</v>
      </c>
      <c r="V372" s="10">
        <f>T372*50%</f>
        <v>326400</v>
      </c>
      <c r="W372" s="10">
        <f t="shared" si="29"/>
        <v>326400</v>
      </c>
      <c r="X372" s="10">
        <f t="shared" si="31"/>
        <v>356400</v>
      </c>
      <c r="Y372" s="10">
        <v>0</v>
      </c>
      <c r="Z372" s="10">
        <v>0</v>
      </c>
      <c r="AA372" s="10">
        <v>356400</v>
      </c>
      <c r="AB372" s="10">
        <v>0.02</v>
      </c>
    </row>
    <row r="373" spans="1:28" s="11" customFormat="1" ht="14.25" x14ac:dyDescent="0.2">
      <c r="A373" s="10">
        <v>364</v>
      </c>
      <c r="B373" s="10" t="s">
        <v>14</v>
      </c>
      <c r="C373" s="10">
        <v>4445</v>
      </c>
      <c r="D373" s="10">
        <v>176</v>
      </c>
      <c r="E373" s="10" t="s">
        <v>323</v>
      </c>
      <c r="F373" s="10">
        <v>1</v>
      </c>
      <c r="G373" s="10">
        <v>7</v>
      </c>
      <c r="H373" s="10"/>
      <c r="I373" s="10">
        <v>79</v>
      </c>
      <c r="J373" s="10">
        <f t="shared" si="36"/>
        <v>2879</v>
      </c>
      <c r="K373" s="10">
        <v>130</v>
      </c>
      <c r="L373" s="10">
        <f t="shared" si="35"/>
        <v>374270</v>
      </c>
      <c r="M373" s="10"/>
      <c r="N373" s="10"/>
      <c r="O373" s="10"/>
      <c r="P373" s="10"/>
      <c r="Q373" s="10"/>
      <c r="R373" s="10"/>
      <c r="S373" s="10"/>
      <c r="T373" s="10">
        <f t="shared" si="28"/>
        <v>0</v>
      </c>
      <c r="U373" s="10"/>
      <c r="V373" s="10"/>
      <c r="W373" s="10">
        <f t="shared" si="29"/>
        <v>0</v>
      </c>
      <c r="X373" s="10">
        <f t="shared" si="31"/>
        <v>374270</v>
      </c>
      <c r="Y373" s="10">
        <v>0</v>
      </c>
      <c r="Z373" s="10">
        <v>50</v>
      </c>
      <c r="AA373" s="10">
        <v>0</v>
      </c>
      <c r="AB373" s="10">
        <v>0</v>
      </c>
    </row>
    <row r="374" spans="1:28" s="11" customFormat="1" ht="14.25" x14ac:dyDescent="0.2">
      <c r="A374" s="1">
        <v>365</v>
      </c>
      <c r="B374" s="10" t="s">
        <v>14</v>
      </c>
      <c r="C374" s="10">
        <v>4451</v>
      </c>
      <c r="D374" s="10">
        <v>182</v>
      </c>
      <c r="E374" s="10" t="s">
        <v>323</v>
      </c>
      <c r="F374" s="10">
        <v>1</v>
      </c>
      <c r="G374" s="10">
        <v>10</v>
      </c>
      <c r="H374" s="10">
        <v>3</v>
      </c>
      <c r="I374" s="10">
        <v>80</v>
      </c>
      <c r="J374" s="10">
        <f t="shared" si="36"/>
        <v>4380</v>
      </c>
      <c r="K374" s="10">
        <v>130</v>
      </c>
      <c r="L374" s="10">
        <f t="shared" si="35"/>
        <v>569400</v>
      </c>
      <c r="M374" s="10"/>
      <c r="N374" s="10"/>
      <c r="O374" s="10"/>
      <c r="P374" s="10"/>
      <c r="Q374" s="10"/>
      <c r="R374" s="10"/>
      <c r="S374" s="10"/>
      <c r="T374" s="10">
        <f t="shared" si="28"/>
        <v>0</v>
      </c>
      <c r="U374" s="10"/>
      <c r="V374" s="10"/>
      <c r="W374" s="10">
        <f t="shared" si="29"/>
        <v>0</v>
      </c>
      <c r="X374" s="10">
        <f t="shared" si="31"/>
        <v>569400</v>
      </c>
      <c r="Y374" s="10">
        <v>0</v>
      </c>
      <c r="Z374" s="10">
        <v>50</v>
      </c>
      <c r="AA374" s="10">
        <v>0</v>
      </c>
      <c r="AB374" s="10">
        <v>0</v>
      </c>
    </row>
    <row r="375" spans="1:28" s="11" customFormat="1" ht="14.25" x14ac:dyDescent="0.2">
      <c r="A375" s="1">
        <v>366</v>
      </c>
      <c r="B375" s="10" t="s">
        <v>14</v>
      </c>
      <c r="C375" s="10">
        <v>4449</v>
      </c>
      <c r="D375" s="10">
        <v>180</v>
      </c>
      <c r="E375" s="10" t="s">
        <v>323</v>
      </c>
      <c r="F375" s="10">
        <v>1</v>
      </c>
      <c r="G375" s="10">
        <v>12</v>
      </c>
      <c r="H375" s="10">
        <v>1</v>
      </c>
      <c r="I375" s="10">
        <v>39</v>
      </c>
      <c r="J375" s="10">
        <f t="shared" si="36"/>
        <v>4939</v>
      </c>
      <c r="K375" s="10">
        <v>100</v>
      </c>
      <c r="L375" s="10">
        <f t="shared" si="35"/>
        <v>493900</v>
      </c>
      <c r="M375" s="10"/>
      <c r="N375" s="10"/>
      <c r="O375" s="10"/>
      <c r="P375" s="10"/>
      <c r="Q375" s="10"/>
      <c r="R375" s="10"/>
      <c r="S375" s="10"/>
      <c r="T375" s="10">
        <f t="shared" si="28"/>
        <v>0</v>
      </c>
      <c r="U375" s="10"/>
      <c r="V375" s="10"/>
      <c r="W375" s="10">
        <f t="shared" si="29"/>
        <v>0</v>
      </c>
      <c r="X375" s="10">
        <f t="shared" si="31"/>
        <v>493900</v>
      </c>
      <c r="Y375" s="10">
        <v>0</v>
      </c>
      <c r="Z375" s="10">
        <v>50</v>
      </c>
      <c r="AA375" s="10">
        <v>0</v>
      </c>
      <c r="AB375" s="10">
        <v>0</v>
      </c>
    </row>
    <row r="376" spans="1:28" s="11" customFormat="1" ht="14.25" x14ac:dyDescent="0.2">
      <c r="A376" s="10">
        <v>367</v>
      </c>
      <c r="B376" s="10" t="s">
        <v>14</v>
      </c>
      <c r="C376" s="10">
        <v>4447</v>
      </c>
      <c r="D376" s="10">
        <v>178</v>
      </c>
      <c r="E376" s="10" t="s">
        <v>323</v>
      </c>
      <c r="F376" s="10">
        <v>1</v>
      </c>
      <c r="G376" s="10">
        <v>4</v>
      </c>
      <c r="H376" s="10">
        <v>3</v>
      </c>
      <c r="I376" s="10">
        <v>73</v>
      </c>
      <c r="J376" s="10">
        <f t="shared" si="36"/>
        <v>1973</v>
      </c>
      <c r="K376" s="10">
        <v>100</v>
      </c>
      <c r="L376" s="10">
        <f t="shared" si="35"/>
        <v>197300</v>
      </c>
      <c r="M376" s="10"/>
      <c r="N376" s="10"/>
      <c r="O376" s="10"/>
      <c r="P376" s="10"/>
      <c r="Q376" s="10"/>
      <c r="R376" s="10"/>
      <c r="S376" s="10"/>
      <c r="T376" s="10">
        <f t="shared" si="28"/>
        <v>0</v>
      </c>
      <c r="U376" s="10"/>
      <c r="V376" s="10"/>
      <c r="W376" s="10">
        <f t="shared" si="29"/>
        <v>0</v>
      </c>
      <c r="X376" s="10">
        <f t="shared" si="31"/>
        <v>197300</v>
      </c>
      <c r="Y376" s="10">
        <v>0</v>
      </c>
      <c r="Z376" s="10">
        <v>50</v>
      </c>
      <c r="AA376" s="10">
        <v>0</v>
      </c>
      <c r="AB376" s="10">
        <v>0</v>
      </c>
    </row>
    <row r="377" spans="1:28" s="11" customFormat="1" ht="14.25" x14ac:dyDescent="0.2">
      <c r="A377" s="1">
        <v>368</v>
      </c>
      <c r="B377" s="10" t="s">
        <v>14</v>
      </c>
      <c r="C377" s="10">
        <v>4236</v>
      </c>
      <c r="D377" s="10">
        <v>158</v>
      </c>
      <c r="E377" s="10" t="s">
        <v>1507</v>
      </c>
      <c r="F377" s="10">
        <v>2</v>
      </c>
      <c r="G377" s="10"/>
      <c r="H377" s="10">
        <v>2</v>
      </c>
      <c r="I377" s="10">
        <v>75</v>
      </c>
      <c r="J377" s="10">
        <f t="shared" si="36"/>
        <v>275</v>
      </c>
      <c r="K377" s="10">
        <v>450</v>
      </c>
      <c r="L377" s="10">
        <f t="shared" si="35"/>
        <v>123750</v>
      </c>
      <c r="M377" s="10">
        <v>2</v>
      </c>
      <c r="N377" s="10" t="s">
        <v>27</v>
      </c>
      <c r="O377" s="10" t="s">
        <v>16</v>
      </c>
      <c r="P377" s="10">
        <v>2</v>
      </c>
      <c r="Q377" s="10">
        <v>220</v>
      </c>
      <c r="R377" s="10"/>
      <c r="S377" s="10">
        <v>6400</v>
      </c>
      <c r="T377" s="10">
        <f t="shared" si="28"/>
        <v>1408000</v>
      </c>
      <c r="U377" s="10">
        <v>30</v>
      </c>
      <c r="V377" s="10">
        <f>T377*85%</f>
        <v>1196800</v>
      </c>
      <c r="W377" s="10">
        <f t="shared" si="29"/>
        <v>211200</v>
      </c>
      <c r="X377" s="10">
        <f t="shared" si="31"/>
        <v>334950</v>
      </c>
      <c r="Y377" s="10">
        <v>0</v>
      </c>
      <c r="Z377" s="10">
        <v>50</v>
      </c>
      <c r="AA377" s="10">
        <v>0</v>
      </c>
      <c r="AB377" s="10">
        <v>0</v>
      </c>
    </row>
    <row r="378" spans="1:28" s="11" customFormat="1" ht="14.25" x14ac:dyDescent="0.2">
      <c r="A378" s="1">
        <v>369</v>
      </c>
      <c r="B378" s="10" t="s">
        <v>14</v>
      </c>
      <c r="C378" s="10">
        <v>4405</v>
      </c>
      <c r="D378" s="10">
        <v>175</v>
      </c>
      <c r="E378" s="10" t="s">
        <v>1507</v>
      </c>
      <c r="F378" s="10">
        <v>1</v>
      </c>
      <c r="G378" s="10"/>
      <c r="H378" s="10">
        <v>3</v>
      </c>
      <c r="I378" s="10">
        <v>17</v>
      </c>
      <c r="J378" s="10">
        <f t="shared" si="36"/>
        <v>317</v>
      </c>
      <c r="K378" s="10">
        <v>310</v>
      </c>
      <c r="L378" s="10">
        <f t="shared" si="35"/>
        <v>98270</v>
      </c>
      <c r="M378" s="10"/>
      <c r="N378" s="10"/>
      <c r="O378" s="10"/>
      <c r="P378" s="10"/>
      <c r="Q378" s="10"/>
      <c r="R378" s="10"/>
      <c r="S378" s="10"/>
      <c r="T378" s="10">
        <f t="shared" si="28"/>
        <v>0</v>
      </c>
      <c r="U378" s="10"/>
      <c r="V378" s="10"/>
      <c r="W378" s="10">
        <f t="shared" si="29"/>
        <v>0</v>
      </c>
      <c r="X378" s="10">
        <f t="shared" si="31"/>
        <v>98270</v>
      </c>
      <c r="Y378" s="10">
        <v>0</v>
      </c>
      <c r="Z378" s="10">
        <v>50</v>
      </c>
      <c r="AA378" s="10">
        <v>0</v>
      </c>
      <c r="AB378" s="10">
        <v>0</v>
      </c>
    </row>
    <row r="379" spans="1:28" s="11" customFormat="1" ht="14.25" x14ac:dyDescent="0.2">
      <c r="A379" s="10">
        <v>370</v>
      </c>
      <c r="B379" s="10" t="s">
        <v>14</v>
      </c>
      <c r="C379" s="10">
        <v>4611</v>
      </c>
      <c r="D379" s="10">
        <v>172</v>
      </c>
      <c r="E379" s="10" t="s">
        <v>1507</v>
      </c>
      <c r="F379" s="10">
        <v>1</v>
      </c>
      <c r="G379" s="10">
        <v>2</v>
      </c>
      <c r="H379" s="10">
        <v>1</v>
      </c>
      <c r="I379" s="10">
        <v>98</v>
      </c>
      <c r="J379" s="10">
        <f t="shared" si="36"/>
        <v>998</v>
      </c>
      <c r="K379" s="10">
        <v>75</v>
      </c>
      <c r="L379" s="10">
        <f t="shared" si="35"/>
        <v>74850</v>
      </c>
      <c r="M379" s="10"/>
      <c r="N379" s="10"/>
      <c r="O379" s="10"/>
      <c r="P379" s="10"/>
      <c r="Q379" s="10"/>
      <c r="R379" s="10"/>
      <c r="S379" s="10"/>
      <c r="T379" s="10">
        <f t="shared" si="28"/>
        <v>0</v>
      </c>
      <c r="U379" s="10"/>
      <c r="V379" s="10"/>
      <c r="W379" s="10">
        <f t="shared" si="29"/>
        <v>0</v>
      </c>
      <c r="X379" s="10">
        <f t="shared" si="31"/>
        <v>74850</v>
      </c>
      <c r="Y379" s="10">
        <v>0</v>
      </c>
      <c r="Z379" s="10">
        <v>50</v>
      </c>
      <c r="AA379" s="10">
        <v>0</v>
      </c>
      <c r="AB379" s="10">
        <v>0</v>
      </c>
    </row>
    <row r="380" spans="1:28" s="11" customFormat="1" ht="14.25" x14ac:dyDescent="0.2">
      <c r="A380" s="1">
        <v>371</v>
      </c>
      <c r="B380" s="10" t="s">
        <v>14</v>
      </c>
      <c r="C380" s="10">
        <v>2549</v>
      </c>
      <c r="D380" s="10">
        <v>69</v>
      </c>
      <c r="E380" s="10" t="s">
        <v>1507</v>
      </c>
      <c r="F380" s="10">
        <v>1</v>
      </c>
      <c r="G380" s="10">
        <v>15</v>
      </c>
      <c r="H380" s="10">
        <v>1</v>
      </c>
      <c r="I380" s="10">
        <v>86</v>
      </c>
      <c r="J380" s="10">
        <f t="shared" si="36"/>
        <v>6186</v>
      </c>
      <c r="K380" s="10">
        <v>75</v>
      </c>
      <c r="L380" s="10">
        <f t="shared" si="35"/>
        <v>463950</v>
      </c>
      <c r="M380" s="10"/>
      <c r="N380" s="10"/>
      <c r="O380" s="10"/>
      <c r="P380" s="10"/>
      <c r="Q380" s="10"/>
      <c r="R380" s="10"/>
      <c r="S380" s="10"/>
      <c r="T380" s="10">
        <f t="shared" si="28"/>
        <v>0</v>
      </c>
      <c r="U380" s="10"/>
      <c r="V380" s="10"/>
      <c r="W380" s="10">
        <f t="shared" si="29"/>
        <v>0</v>
      </c>
      <c r="X380" s="10">
        <f t="shared" si="31"/>
        <v>463950</v>
      </c>
      <c r="Y380" s="10">
        <v>0</v>
      </c>
      <c r="Z380" s="10">
        <v>50</v>
      </c>
      <c r="AA380" s="10">
        <v>0</v>
      </c>
      <c r="AB380" s="10">
        <v>0</v>
      </c>
    </row>
    <row r="381" spans="1:28" s="11" customFormat="1" ht="14.25" x14ac:dyDescent="0.2">
      <c r="A381" s="1">
        <v>372</v>
      </c>
      <c r="B381" s="10" t="s">
        <v>14</v>
      </c>
      <c r="C381" s="10">
        <v>1986</v>
      </c>
      <c r="D381" s="10">
        <v>67</v>
      </c>
      <c r="E381" s="10" t="s">
        <v>1507</v>
      </c>
      <c r="F381" s="10">
        <v>1</v>
      </c>
      <c r="G381" s="10">
        <v>8</v>
      </c>
      <c r="H381" s="10">
        <v>2</v>
      </c>
      <c r="I381" s="10">
        <v>87</v>
      </c>
      <c r="J381" s="10">
        <f t="shared" si="36"/>
        <v>3487</v>
      </c>
      <c r="K381" s="10">
        <v>75</v>
      </c>
      <c r="L381" s="10">
        <f t="shared" si="35"/>
        <v>261525</v>
      </c>
      <c r="M381" s="10"/>
      <c r="N381" s="10"/>
      <c r="O381" s="10"/>
      <c r="P381" s="10"/>
      <c r="Q381" s="10"/>
      <c r="R381" s="10"/>
      <c r="S381" s="10"/>
      <c r="T381" s="10">
        <f t="shared" si="28"/>
        <v>0</v>
      </c>
      <c r="U381" s="10"/>
      <c r="V381" s="10"/>
      <c r="W381" s="10">
        <f t="shared" si="29"/>
        <v>0</v>
      </c>
      <c r="X381" s="10">
        <f t="shared" si="31"/>
        <v>261525</v>
      </c>
      <c r="Y381" s="10">
        <v>0</v>
      </c>
      <c r="Z381" s="10">
        <v>50</v>
      </c>
      <c r="AA381" s="10">
        <v>0</v>
      </c>
      <c r="AB381" s="10">
        <v>0</v>
      </c>
    </row>
    <row r="382" spans="1:28" s="11" customFormat="1" ht="14.25" x14ac:dyDescent="0.2">
      <c r="A382" s="10">
        <v>373</v>
      </c>
      <c r="B382" s="10" t="s">
        <v>14</v>
      </c>
      <c r="C382" s="10">
        <v>1004</v>
      </c>
      <c r="D382" s="10"/>
      <c r="E382" s="10" t="s">
        <v>1530</v>
      </c>
      <c r="F382" s="10">
        <v>1</v>
      </c>
      <c r="G382" s="10">
        <v>8</v>
      </c>
      <c r="H382" s="10"/>
      <c r="I382" s="10">
        <v>14</v>
      </c>
      <c r="J382" s="10">
        <f t="shared" si="36"/>
        <v>3214</v>
      </c>
      <c r="K382" s="10">
        <v>75</v>
      </c>
      <c r="L382" s="10">
        <f t="shared" si="35"/>
        <v>241050</v>
      </c>
      <c r="M382" s="10"/>
      <c r="N382" s="10"/>
      <c r="O382" s="10"/>
      <c r="P382" s="10"/>
      <c r="Q382" s="10"/>
      <c r="R382" s="10"/>
      <c r="S382" s="10"/>
      <c r="T382" s="10">
        <f t="shared" si="28"/>
        <v>0</v>
      </c>
      <c r="U382" s="10"/>
      <c r="V382" s="10"/>
      <c r="W382" s="10">
        <f t="shared" si="29"/>
        <v>0</v>
      </c>
      <c r="X382" s="10">
        <f t="shared" si="31"/>
        <v>241050</v>
      </c>
      <c r="Y382" s="10">
        <v>0</v>
      </c>
      <c r="Z382" s="10">
        <v>50</v>
      </c>
      <c r="AA382" s="10">
        <v>0</v>
      </c>
      <c r="AB382" s="10">
        <v>0</v>
      </c>
    </row>
    <row r="383" spans="1:28" s="11" customFormat="1" ht="14.25" x14ac:dyDescent="0.2">
      <c r="A383" s="1">
        <v>374</v>
      </c>
      <c r="B383" s="10" t="s">
        <v>14</v>
      </c>
      <c r="C383" s="10">
        <v>2792</v>
      </c>
      <c r="D383" s="10">
        <v>55</v>
      </c>
      <c r="E383" s="10" t="s">
        <v>1530</v>
      </c>
      <c r="F383" s="10">
        <v>1</v>
      </c>
      <c r="G383" s="10">
        <v>13</v>
      </c>
      <c r="H383" s="10"/>
      <c r="I383" s="10">
        <v>30</v>
      </c>
      <c r="J383" s="10">
        <f t="shared" si="36"/>
        <v>5230</v>
      </c>
      <c r="K383" s="10">
        <v>100</v>
      </c>
      <c r="L383" s="10">
        <f t="shared" si="35"/>
        <v>523000</v>
      </c>
      <c r="M383" s="10"/>
      <c r="N383" s="10"/>
      <c r="O383" s="10"/>
      <c r="P383" s="10"/>
      <c r="Q383" s="10"/>
      <c r="R383" s="10"/>
      <c r="S383" s="10"/>
      <c r="T383" s="10">
        <f t="shared" si="28"/>
        <v>0</v>
      </c>
      <c r="U383" s="10"/>
      <c r="V383" s="10"/>
      <c r="W383" s="10">
        <f t="shared" si="29"/>
        <v>0</v>
      </c>
      <c r="X383" s="10">
        <f t="shared" si="31"/>
        <v>523000</v>
      </c>
      <c r="Y383" s="10">
        <v>0</v>
      </c>
      <c r="Z383" s="10">
        <v>50</v>
      </c>
      <c r="AA383" s="10">
        <v>0</v>
      </c>
      <c r="AB383" s="10">
        <v>0</v>
      </c>
    </row>
    <row r="384" spans="1:28" s="11" customFormat="1" ht="14.25" x14ac:dyDescent="0.2">
      <c r="A384" s="1">
        <v>375</v>
      </c>
      <c r="B384" s="10" t="s">
        <v>24</v>
      </c>
      <c r="C384" s="10"/>
      <c r="D384" s="10"/>
      <c r="E384" s="10" t="s">
        <v>1530</v>
      </c>
      <c r="F384" s="10">
        <v>1</v>
      </c>
      <c r="G384" s="10">
        <v>1</v>
      </c>
      <c r="H384" s="10"/>
      <c r="I384" s="10"/>
      <c r="J384" s="10">
        <f t="shared" si="36"/>
        <v>400</v>
      </c>
      <c r="K384" s="10">
        <v>75</v>
      </c>
      <c r="L384" s="10">
        <f t="shared" si="35"/>
        <v>30000</v>
      </c>
      <c r="M384" s="10"/>
      <c r="N384" s="10"/>
      <c r="O384" s="10"/>
      <c r="P384" s="10"/>
      <c r="Q384" s="10"/>
      <c r="R384" s="10"/>
      <c r="S384" s="10"/>
      <c r="T384" s="10">
        <f t="shared" si="28"/>
        <v>0</v>
      </c>
      <c r="U384" s="10"/>
      <c r="V384" s="10"/>
      <c r="W384" s="10">
        <f t="shared" si="29"/>
        <v>0</v>
      </c>
      <c r="X384" s="10">
        <f t="shared" si="31"/>
        <v>30000</v>
      </c>
      <c r="Y384" s="10">
        <v>0</v>
      </c>
      <c r="Z384" s="10">
        <v>0</v>
      </c>
      <c r="AA384" s="10">
        <v>30000</v>
      </c>
      <c r="AB384" s="10">
        <v>0.01</v>
      </c>
    </row>
    <row r="385" spans="1:28" s="11" customFormat="1" ht="14.25" x14ac:dyDescent="0.2">
      <c r="A385" s="10">
        <v>376</v>
      </c>
      <c r="B385" s="10" t="s">
        <v>24</v>
      </c>
      <c r="C385" s="10"/>
      <c r="D385" s="10"/>
      <c r="E385" s="10" t="s">
        <v>1530</v>
      </c>
      <c r="F385" s="10">
        <v>1</v>
      </c>
      <c r="G385" s="10"/>
      <c r="H385" s="10">
        <v>1</v>
      </c>
      <c r="I385" s="10"/>
      <c r="J385" s="10">
        <f t="shared" si="36"/>
        <v>100</v>
      </c>
      <c r="K385" s="10">
        <v>75</v>
      </c>
      <c r="L385" s="10">
        <f t="shared" si="35"/>
        <v>7500</v>
      </c>
      <c r="M385" s="10"/>
      <c r="N385" s="10"/>
      <c r="O385" s="10"/>
      <c r="P385" s="10"/>
      <c r="Q385" s="10"/>
      <c r="R385" s="10"/>
      <c r="S385" s="10"/>
      <c r="T385" s="10">
        <f t="shared" si="28"/>
        <v>0</v>
      </c>
      <c r="U385" s="10"/>
      <c r="V385" s="10"/>
      <c r="W385" s="10">
        <f t="shared" si="29"/>
        <v>0</v>
      </c>
      <c r="X385" s="10">
        <f t="shared" si="31"/>
        <v>7500</v>
      </c>
      <c r="Y385" s="10">
        <v>0</v>
      </c>
      <c r="Z385" s="10">
        <v>0</v>
      </c>
      <c r="AA385" s="10">
        <v>7500</v>
      </c>
      <c r="AB385" s="10">
        <v>0.01</v>
      </c>
    </row>
    <row r="386" spans="1:28" s="11" customFormat="1" ht="14.25" x14ac:dyDescent="0.2">
      <c r="A386" s="1">
        <v>377</v>
      </c>
      <c r="B386" s="10" t="s">
        <v>52</v>
      </c>
      <c r="C386" s="10"/>
      <c r="D386" s="10"/>
      <c r="E386" s="10" t="s">
        <v>1917</v>
      </c>
      <c r="F386" s="10">
        <v>2</v>
      </c>
      <c r="G386" s="12">
        <v>1</v>
      </c>
      <c r="H386" s="12"/>
      <c r="I386" s="12"/>
      <c r="J386" s="10">
        <f t="shared" si="36"/>
        <v>400</v>
      </c>
      <c r="K386" s="10">
        <v>75</v>
      </c>
      <c r="L386" s="10">
        <f t="shared" si="35"/>
        <v>30000</v>
      </c>
      <c r="M386" s="10">
        <v>2</v>
      </c>
      <c r="N386" s="10" t="s">
        <v>27</v>
      </c>
      <c r="O386" s="10" t="s">
        <v>16</v>
      </c>
      <c r="P386" s="10">
        <v>2</v>
      </c>
      <c r="Q386" s="10">
        <v>220</v>
      </c>
      <c r="R386" s="10"/>
      <c r="S386" s="10">
        <v>6400</v>
      </c>
      <c r="T386" s="10">
        <f t="shared" si="28"/>
        <v>1408000</v>
      </c>
      <c r="U386" s="10">
        <v>30</v>
      </c>
      <c r="V386" s="10">
        <f>T386*85%</f>
        <v>1196800</v>
      </c>
      <c r="W386" s="10">
        <f t="shared" si="29"/>
        <v>211200</v>
      </c>
      <c r="X386" s="10">
        <f t="shared" si="31"/>
        <v>241200</v>
      </c>
      <c r="Y386" s="10">
        <v>0</v>
      </c>
      <c r="Z386" s="10">
        <v>0</v>
      </c>
      <c r="AA386" s="10">
        <v>241200</v>
      </c>
      <c r="AB386" s="10">
        <v>0.02</v>
      </c>
    </row>
    <row r="387" spans="1:28" s="11" customFormat="1" ht="14.25" x14ac:dyDescent="0.2">
      <c r="A387" s="10">
        <v>378</v>
      </c>
      <c r="B387" s="10" t="s">
        <v>14</v>
      </c>
      <c r="C387" s="10"/>
      <c r="D387" s="10"/>
      <c r="E387" s="10" t="s">
        <v>1917</v>
      </c>
      <c r="F387" s="10"/>
      <c r="G387" s="12">
        <v>10</v>
      </c>
      <c r="H387" s="12">
        <v>3</v>
      </c>
      <c r="I387" s="12"/>
      <c r="J387" s="10">
        <f t="shared" si="36"/>
        <v>4300</v>
      </c>
      <c r="K387" s="10">
        <v>75</v>
      </c>
      <c r="L387" s="10">
        <f t="shared" si="35"/>
        <v>322500</v>
      </c>
      <c r="M387" s="10"/>
      <c r="N387" s="10"/>
      <c r="O387" s="10"/>
      <c r="P387" s="10"/>
      <c r="Q387" s="10"/>
      <c r="R387" s="10"/>
      <c r="S387" s="10"/>
      <c r="T387" s="10">
        <f t="shared" ref="T387:T390" si="37">Q387*S387</f>
        <v>0</v>
      </c>
      <c r="U387" s="10"/>
      <c r="V387" s="10"/>
      <c r="W387" s="10">
        <f t="shared" ref="W387:W390" si="38">T387-V387</f>
        <v>0</v>
      </c>
      <c r="X387" s="10">
        <f t="shared" si="31"/>
        <v>322500</v>
      </c>
      <c r="Y387" s="10">
        <v>0</v>
      </c>
      <c r="Z387" s="10">
        <v>50</v>
      </c>
      <c r="AA387" s="10">
        <v>0</v>
      </c>
      <c r="AB387" s="10">
        <v>0</v>
      </c>
    </row>
    <row r="388" spans="1:28" s="11" customFormat="1" ht="14.25" x14ac:dyDescent="0.2">
      <c r="A388" s="1">
        <v>379</v>
      </c>
      <c r="B388" s="10" t="s">
        <v>14</v>
      </c>
      <c r="C388" s="10"/>
      <c r="D388" s="10"/>
      <c r="E388" s="10" t="s">
        <v>1917</v>
      </c>
      <c r="F388" s="10"/>
      <c r="G388" s="12">
        <v>4</v>
      </c>
      <c r="H388" s="12">
        <v>3</v>
      </c>
      <c r="I388" s="12"/>
      <c r="J388" s="10">
        <f t="shared" si="36"/>
        <v>1900</v>
      </c>
      <c r="K388" s="10">
        <v>75</v>
      </c>
      <c r="L388" s="10">
        <f t="shared" si="35"/>
        <v>142500</v>
      </c>
      <c r="M388" s="10"/>
      <c r="N388" s="10"/>
      <c r="O388" s="10"/>
      <c r="P388" s="10"/>
      <c r="Q388" s="10"/>
      <c r="R388" s="10"/>
      <c r="S388" s="10"/>
      <c r="T388" s="10">
        <f t="shared" si="37"/>
        <v>0</v>
      </c>
      <c r="U388" s="10"/>
      <c r="V388" s="10"/>
      <c r="W388" s="10">
        <f t="shared" si="38"/>
        <v>0</v>
      </c>
      <c r="X388" s="10">
        <f t="shared" ref="X388:X390" si="39">L388+W388</f>
        <v>142500</v>
      </c>
      <c r="Y388" s="10">
        <v>0</v>
      </c>
      <c r="Z388" s="10">
        <v>50</v>
      </c>
      <c r="AA388" s="10">
        <v>0</v>
      </c>
      <c r="AB388" s="10">
        <v>0</v>
      </c>
    </row>
    <row r="389" spans="1:28" s="11" customFormat="1" ht="14.25" x14ac:dyDescent="0.2">
      <c r="A389" s="10">
        <v>380</v>
      </c>
      <c r="B389" s="10" t="s">
        <v>14</v>
      </c>
      <c r="C389" s="10"/>
      <c r="D389" s="10"/>
      <c r="E389" s="10" t="s">
        <v>1917</v>
      </c>
      <c r="F389" s="10"/>
      <c r="G389" s="12"/>
      <c r="H389" s="12">
        <v>1</v>
      </c>
      <c r="I389" s="12">
        <v>11</v>
      </c>
      <c r="J389" s="10">
        <f t="shared" si="36"/>
        <v>111</v>
      </c>
      <c r="K389" s="10">
        <v>75</v>
      </c>
      <c r="L389" s="10">
        <f t="shared" si="35"/>
        <v>8325</v>
      </c>
      <c r="M389" s="10"/>
      <c r="N389" s="10"/>
      <c r="O389" s="10"/>
      <c r="P389" s="10"/>
      <c r="Q389" s="10"/>
      <c r="R389" s="10"/>
      <c r="S389" s="10"/>
      <c r="T389" s="10">
        <f t="shared" si="37"/>
        <v>0</v>
      </c>
      <c r="U389" s="10"/>
      <c r="V389" s="10"/>
      <c r="W389" s="10">
        <f t="shared" si="38"/>
        <v>0</v>
      </c>
      <c r="X389" s="10">
        <f t="shared" si="39"/>
        <v>8325</v>
      </c>
      <c r="Y389" s="10">
        <v>0</v>
      </c>
      <c r="Z389" s="10">
        <v>50</v>
      </c>
      <c r="AA389" s="10">
        <v>0</v>
      </c>
      <c r="AB389" s="10">
        <v>0</v>
      </c>
    </row>
    <row r="390" spans="1:28" s="11" customFormat="1" ht="14.25" x14ac:dyDescent="0.2">
      <c r="A390" s="1">
        <v>381</v>
      </c>
      <c r="B390" s="10" t="s">
        <v>14</v>
      </c>
      <c r="C390" s="10"/>
      <c r="D390" s="10"/>
      <c r="E390" s="10" t="s">
        <v>1917</v>
      </c>
      <c r="F390" s="10"/>
      <c r="G390" s="12">
        <v>3</v>
      </c>
      <c r="H390" s="12"/>
      <c r="I390" s="12"/>
      <c r="J390" s="10">
        <f t="shared" si="36"/>
        <v>1200</v>
      </c>
      <c r="K390" s="10">
        <v>75</v>
      </c>
      <c r="L390" s="10">
        <f t="shared" si="35"/>
        <v>90000</v>
      </c>
      <c r="M390" s="10"/>
      <c r="N390" s="10"/>
      <c r="O390" s="10"/>
      <c r="P390" s="10"/>
      <c r="Q390" s="10"/>
      <c r="R390" s="10"/>
      <c r="S390" s="10"/>
      <c r="T390" s="10">
        <f t="shared" si="37"/>
        <v>0</v>
      </c>
      <c r="U390" s="10"/>
      <c r="V390" s="10"/>
      <c r="W390" s="10">
        <f t="shared" si="38"/>
        <v>0</v>
      </c>
      <c r="X390" s="10">
        <f t="shared" si="39"/>
        <v>90000</v>
      </c>
      <c r="Y390" s="10">
        <v>0</v>
      </c>
      <c r="Z390" s="10">
        <v>50</v>
      </c>
      <c r="AA390" s="10">
        <v>0</v>
      </c>
      <c r="AB390" s="10">
        <v>0</v>
      </c>
    </row>
    <row r="391" spans="1:28" s="11" customFormat="1" ht="14.25" x14ac:dyDescent="0.2">
      <c r="A391" s="10"/>
      <c r="B391" s="10"/>
      <c r="C391" s="10"/>
      <c r="D391" s="10"/>
      <c r="E391" s="10"/>
      <c r="F391" s="10"/>
      <c r="G391" s="10"/>
      <c r="H391" s="10"/>
      <c r="I391" s="10"/>
      <c r="J391" s="10"/>
      <c r="K391" s="10"/>
      <c r="L391" s="10"/>
      <c r="M391" s="10"/>
      <c r="N391" s="10"/>
      <c r="O391" s="10"/>
      <c r="P391" s="10"/>
      <c r="Q391" s="10"/>
      <c r="R391" s="10"/>
      <c r="S391" s="10"/>
      <c r="T391" s="10"/>
      <c r="U391" s="10"/>
      <c r="V391" s="10"/>
      <c r="W391" s="10"/>
      <c r="X391" s="10"/>
      <c r="Y391" s="10"/>
      <c r="Z391" s="10"/>
      <c r="AA391" s="10"/>
      <c r="AB391" s="10"/>
    </row>
    <row r="392" spans="1:28" s="11" customFormat="1" ht="14.25" x14ac:dyDescent="0.2">
      <c r="A392" s="10"/>
      <c r="B392" s="10"/>
      <c r="C392" s="10"/>
      <c r="D392" s="10"/>
      <c r="E392" s="10"/>
      <c r="F392" s="10"/>
      <c r="G392" s="10"/>
      <c r="H392" s="10"/>
      <c r="I392" s="10"/>
      <c r="J392" s="10"/>
      <c r="K392" s="10"/>
      <c r="L392" s="10"/>
      <c r="M392" s="10"/>
      <c r="N392" s="10"/>
      <c r="O392" s="10"/>
      <c r="P392" s="10"/>
      <c r="Q392" s="10"/>
      <c r="R392" s="10"/>
      <c r="S392" s="10"/>
      <c r="T392" s="10"/>
      <c r="U392" s="10"/>
      <c r="V392" s="10"/>
      <c r="W392" s="10"/>
      <c r="X392" s="10"/>
      <c r="Y392" s="10"/>
      <c r="Z392" s="10"/>
      <c r="AA392" s="10"/>
      <c r="AB392" s="10"/>
    </row>
    <row r="393" spans="1:28" s="11" customFormat="1" ht="14.25" x14ac:dyDescent="0.2">
      <c r="A393" s="10"/>
      <c r="B393" s="10"/>
      <c r="C393" s="10"/>
      <c r="D393" s="10"/>
      <c r="E393" s="10"/>
      <c r="F393" s="10"/>
      <c r="G393" s="10"/>
      <c r="H393" s="10"/>
      <c r="I393" s="10"/>
      <c r="J393" s="10"/>
      <c r="K393" s="10"/>
      <c r="L393" s="10"/>
      <c r="M393" s="10"/>
      <c r="N393" s="10"/>
      <c r="O393" s="10"/>
      <c r="P393" s="10"/>
      <c r="Q393" s="10"/>
      <c r="R393" s="10"/>
      <c r="S393" s="10"/>
      <c r="T393" s="10"/>
      <c r="U393" s="10"/>
      <c r="V393" s="10"/>
      <c r="W393" s="10"/>
      <c r="X393" s="10"/>
      <c r="Y393" s="10"/>
      <c r="Z393" s="10"/>
      <c r="AA393" s="10"/>
      <c r="AB393" s="10"/>
    </row>
    <row r="394" spans="1:28" s="11" customFormat="1" ht="14.25" x14ac:dyDescent="0.2">
      <c r="A394" s="10"/>
      <c r="B394" s="10"/>
      <c r="C394" s="10"/>
      <c r="D394" s="10"/>
      <c r="E394" s="10"/>
      <c r="F394" s="10"/>
      <c r="G394" s="10"/>
      <c r="H394" s="10"/>
      <c r="I394" s="10"/>
      <c r="J394" s="10"/>
      <c r="K394" s="10"/>
      <c r="L394" s="10"/>
      <c r="M394" s="10"/>
      <c r="N394" s="10"/>
      <c r="O394" s="10"/>
      <c r="P394" s="10"/>
      <c r="Q394" s="10"/>
      <c r="R394" s="10"/>
      <c r="S394" s="10"/>
      <c r="T394" s="10"/>
      <c r="U394" s="10"/>
      <c r="V394" s="10"/>
      <c r="W394" s="10"/>
      <c r="X394" s="10"/>
      <c r="Y394" s="10"/>
      <c r="Z394" s="10"/>
      <c r="AA394" s="10"/>
      <c r="AB394" s="10"/>
    </row>
    <row r="395" spans="1:28" s="11" customFormat="1" ht="14.25" x14ac:dyDescent="0.2">
      <c r="A395" s="10"/>
      <c r="B395" s="10"/>
      <c r="C395" s="10"/>
      <c r="D395" s="10"/>
      <c r="E395" s="10"/>
      <c r="F395" s="10"/>
      <c r="G395" s="10"/>
      <c r="H395" s="10"/>
      <c r="I395" s="10"/>
      <c r="J395" s="10"/>
      <c r="K395" s="10"/>
      <c r="L395" s="10"/>
      <c r="M395" s="10"/>
      <c r="N395" s="10"/>
      <c r="O395" s="10"/>
      <c r="P395" s="10"/>
      <c r="Q395" s="10"/>
      <c r="R395" s="10"/>
      <c r="S395" s="10"/>
      <c r="T395" s="10"/>
      <c r="U395" s="10"/>
      <c r="V395" s="10"/>
      <c r="W395" s="10"/>
      <c r="X395" s="10"/>
      <c r="Y395" s="10"/>
      <c r="Z395" s="10"/>
      <c r="AA395" s="10"/>
      <c r="AB395" s="10"/>
    </row>
    <row r="396" spans="1:28" s="11" customFormat="1" ht="14.25" x14ac:dyDescent="0.2">
      <c r="A396" s="163"/>
      <c r="B396" s="163"/>
      <c r="C396" s="163"/>
      <c r="D396" s="163"/>
      <c r="E396" s="163"/>
      <c r="F396" s="163"/>
      <c r="G396" s="163"/>
      <c r="H396" s="163"/>
      <c r="I396" s="163"/>
      <c r="J396" s="163"/>
      <c r="K396" s="163"/>
      <c r="L396" s="163"/>
      <c r="M396" s="163"/>
      <c r="N396" s="163"/>
      <c r="O396" s="163"/>
      <c r="P396" s="163"/>
      <c r="Q396" s="163"/>
      <c r="R396" s="163"/>
      <c r="S396" s="163"/>
      <c r="T396" s="163"/>
      <c r="U396" s="163"/>
      <c r="V396" s="163"/>
      <c r="W396" s="163"/>
      <c r="X396" s="163"/>
      <c r="Y396" s="163"/>
      <c r="Z396" s="163"/>
      <c r="AA396" s="163"/>
      <c r="AB396" s="163"/>
    </row>
    <row r="397" spans="1:28" x14ac:dyDescent="0.25">
      <c r="A397" s="17"/>
      <c r="B397" s="17"/>
      <c r="C397" s="17"/>
      <c r="D397" s="17"/>
      <c r="E397" s="17"/>
      <c r="F397" s="17"/>
      <c r="G397" s="17"/>
      <c r="H397" s="17"/>
      <c r="I397" s="17"/>
      <c r="J397" s="17"/>
      <c r="K397" s="17"/>
      <c r="L397" s="17"/>
      <c r="M397" s="17"/>
      <c r="N397" s="17"/>
      <c r="O397" s="17"/>
      <c r="P397" s="17"/>
      <c r="Q397" s="17"/>
      <c r="R397" s="17"/>
      <c r="S397" s="17"/>
      <c r="T397" s="17"/>
      <c r="U397" s="17"/>
      <c r="V397" s="17"/>
      <c r="W397" s="17"/>
      <c r="X397" s="17"/>
      <c r="Y397" s="17"/>
      <c r="Z397" s="17"/>
      <c r="AA397" s="17"/>
    </row>
    <row r="398" spans="1:28" x14ac:dyDescent="0.25">
      <c r="A398" s="5" t="s">
        <v>17</v>
      </c>
      <c r="B398" s="5"/>
      <c r="C398" s="5"/>
      <c r="D398" s="5" t="s">
        <v>18</v>
      </c>
      <c r="E398" s="5"/>
      <c r="F398" s="5"/>
      <c r="G398" s="5" t="s">
        <v>19</v>
      </c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17"/>
      <c r="W398" s="17"/>
      <c r="X398" s="17"/>
      <c r="Y398" s="17"/>
      <c r="Z398" s="17"/>
      <c r="AA398" s="17"/>
      <c r="AB398" s="17"/>
    </row>
    <row r="399" spans="1:28" x14ac:dyDescent="0.25">
      <c r="A399" s="5"/>
      <c r="B399" s="5"/>
      <c r="C399" s="5"/>
      <c r="D399" s="5"/>
      <c r="E399" s="5"/>
      <c r="F399" s="5"/>
      <c r="G399" s="5" t="s">
        <v>20</v>
      </c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17"/>
      <c r="W399" s="17"/>
      <c r="X399" s="17"/>
      <c r="Y399" s="17"/>
      <c r="Z399" s="17"/>
      <c r="AA399" s="17"/>
      <c r="AB399" s="17"/>
    </row>
    <row r="400" spans="1:28" x14ac:dyDescent="0.25">
      <c r="A400" s="5"/>
      <c r="B400" s="5"/>
      <c r="C400" s="5"/>
      <c r="D400" s="5"/>
      <c r="E400" s="5"/>
      <c r="F400" s="5"/>
      <c r="G400" s="5" t="s">
        <v>21</v>
      </c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17"/>
      <c r="W400" s="17"/>
      <c r="X400" s="17"/>
      <c r="Y400" s="17"/>
      <c r="Z400" s="17"/>
      <c r="AA400" s="17"/>
      <c r="AB400" s="17"/>
    </row>
    <row r="401" spans="1:21" x14ac:dyDescent="0.25">
      <c r="A401" s="5"/>
      <c r="B401" s="5"/>
      <c r="C401" s="5"/>
      <c r="D401" s="5"/>
      <c r="E401" s="5"/>
      <c r="F401" s="5"/>
      <c r="G401" s="5" t="s">
        <v>22</v>
      </c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</row>
    <row r="402" spans="1:21" x14ac:dyDescent="0.25">
      <c r="A402" s="5"/>
      <c r="B402" s="5"/>
      <c r="C402" s="5"/>
      <c r="D402" s="5"/>
      <c r="E402" s="5"/>
      <c r="F402" s="5"/>
      <c r="G402" s="5" t="s">
        <v>23</v>
      </c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</row>
  </sheetData>
  <mergeCells count="32">
    <mergeCell ref="W4:W9"/>
    <mergeCell ref="X4:X9"/>
    <mergeCell ref="M3:Y3"/>
    <mergeCell ref="A1:AA1"/>
    <mergeCell ref="G4:I4"/>
    <mergeCell ref="A3:A9"/>
    <mergeCell ref="B3:B9"/>
    <mergeCell ref="C3:C9"/>
    <mergeCell ref="D3:D9"/>
    <mergeCell ref="E3:E9"/>
    <mergeCell ref="F3:F9"/>
    <mergeCell ref="G3:L3"/>
    <mergeCell ref="Z3:Z9"/>
    <mergeCell ref="AA3:AA9"/>
    <mergeCell ref="Y4:Y9"/>
    <mergeCell ref="G5:G9"/>
    <mergeCell ref="H5:H9"/>
    <mergeCell ref="I5:I9"/>
    <mergeCell ref="AB3:AB9"/>
    <mergeCell ref="J4:J9"/>
    <mergeCell ref="K4:K9"/>
    <mergeCell ref="L4:L9"/>
    <mergeCell ref="M4:M9"/>
    <mergeCell ref="N4:N9"/>
    <mergeCell ref="O4:O9"/>
    <mergeCell ref="P4:P9"/>
    <mergeCell ref="Q4:Q9"/>
    <mergeCell ref="R4:R9"/>
    <mergeCell ref="S4:S9"/>
    <mergeCell ref="T4:T9"/>
    <mergeCell ref="U4:U9"/>
    <mergeCell ref="V4:V9"/>
  </mergeCell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B275"/>
  <sheetViews>
    <sheetView zoomScale="86" zoomScaleNormal="86" workbookViewId="0">
      <pane xSplit="15" ySplit="9" topLeftCell="P241" activePane="bottomRight" state="frozenSplit"/>
      <selection pane="topRight" activeCell="P1" sqref="P1"/>
      <selection pane="bottomLeft" activeCell="A25" sqref="A25"/>
      <selection pane="bottomRight" activeCell="D264" sqref="D264"/>
    </sheetView>
  </sheetViews>
  <sheetFormatPr defaultRowHeight="15" x14ac:dyDescent="0.2"/>
  <cols>
    <col min="1" max="1" width="4.25" style="18" customWidth="1"/>
    <col min="2" max="2" width="10.375" style="18" customWidth="1"/>
    <col min="3" max="4" width="9" style="18"/>
    <col min="5" max="5" width="11.375" style="18" customWidth="1"/>
    <col min="6" max="28" width="9" style="18"/>
  </cols>
  <sheetData>
    <row r="1" spans="1:28" ht="21" x14ac:dyDescent="0.2">
      <c r="A1" s="215" t="s">
        <v>0</v>
      </c>
      <c r="B1" s="215"/>
      <c r="C1" s="215"/>
      <c r="D1" s="215"/>
      <c r="E1" s="215"/>
      <c r="F1" s="215"/>
      <c r="G1" s="215"/>
      <c r="H1" s="215"/>
      <c r="I1" s="215"/>
      <c r="J1" s="215"/>
      <c r="K1" s="215"/>
      <c r="L1" s="215"/>
      <c r="M1" s="215"/>
      <c r="N1" s="215"/>
      <c r="O1" s="215"/>
      <c r="P1" s="215"/>
      <c r="Q1" s="215"/>
      <c r="R1" s="215"/>
      <c r="S1" s="215"/>
      <c r="T1" s="215"/>
      <c r="U1" s="215"/>
      <c r="V1" s="215"/>
      <c r="W1" s="215"/>
      <c r="X1" s="215"/>
      <c r="Y1" s="215"/>
      <c r="Z1" s="215"/>
      <c r="AA1" s="215"/>
      <c r="AB1" s="215"/>
    </row>
    <row r="2" spans="1:28" ht="23.25" customHeight="1" x14ac:dyDescent="0.2">
      <c r="A2" s="214" t="s">
        <v>1544</v>
      </c>
      <c r="B2" s="214"/>
      <c r="C2" s="214"/>
      <c r="D2" s="214"/>
      <c r="E2" s="214"/>
      <c r="F2" s="214"/>
      <c r="G2" s="214"/>
      <c r="H2" s="214"/>
      <c r="I2" s="214"/>
      <c r="J2" s="214"/>
      <c r="K2" s="214"/>
      <c r="L2" s="214"/>
      <c r="M2" s="214"/>
      <c r="N2" s="214"/>
      <c r="O2" s="214"/>
      <c r="P2" s="214"/>
      <c r="Q2" s="214"/>
      <c r="R2" s="214"/>
      <c r="S2" s="214"/>
      <c r="T2" s="214"/>
      <c r="U2" s="214"/>
      <c r="V2" s="214"/>
      <c r="W2" s="214"/>
      <c r="X2" s="214"/>
      <c r="Y2" s="214"/>
      <c r="Z2" s="214"/>
      <c r="AA2" s="214"/>
      <c r="AB2" s="214"/>
    </row>
    <row r="3" spans="1:28" ht="15.75" customHeight="1" x14ac:dyDescent="0.2">
      <c r="A3" s="204" t="s">
        <v>3</v>
      </c>
      <c r="B3" s="204" t="s">
        <v>761</v>
      </c>
      <c r="C3" s="204" t="s">
        <v>4</v>
      </c>
      <c r="D3" s="204" t="s">
        <v>5</v>
      </c>
      <c r="E3" s="207" t="s">
        <v>852</v>
      </c>
      <c r="F3" s="207" t="s">
        <v>18</v>
      </c>
      <c r="G3" s="210" t="s">
        <v>0</v>
      </c>
      <c r="H3" s="211"/>
      <c r="I3" s="211"/>
      <c r="J3" s="211"/>
      <c r="K3" s="211"/>
      <c r="L3" s="212"/>
      <c r="M3" s="210" t="s">
        <v>2</v>
      </c>
      <c r="N3" s="211"/>
      <c r="O3" s="211"/>
      <c r="P3" s="211"/>
      <c r="Q3" s="211"/>
      <c r="R3" s="211"/>
      <c r="S3" s="211"/>
      <c r="T3" s="211"/>
      <c r="U3" s="211"/>
      <c r="V3" s="211"/>
      <c r="W3" s="211"/>
      <c r="X3" s="211"/>
      <c r="Y3" s="212"/>
      <c r="Z3" s="207" t="s">
        <v>756</v>
      </c>
      <c r="AA3" s="207" t="s">
        <v>757</v>
      </c>
      <c r="AB3" s="207" t="s">
        <v>857</v>
      </c>
    </row>
    <row r="4" spans="1:28" ht="15.75" customHeight="1" x14ac:dyDescent="0.2">
      <c r="A4" s="205"/>
      <c r="B4" s="205"/>
      <c r="C4" s="205"/>
      <c r="D4" s="205"/>
      <c r="E4" s="208"/>
      <c r="F4" s="208"/>
      <c r="G4" s="210" t="s">
        <v>7</v>
      </c>
      <c r="H4" s="211"/>
      <c r="I4" s="212"/>
      <c r="J4" s="207" t="s">
        <v>847</v>
      </c>
      <c r="K4" s="207" t="s">
        <v>744</v>
      </c>
      <c r="L4" s="207" t="s">
        <v>853</v>
      </c>
      <c r="M4" s="204" t="s">
        <v>3</v>
      </c>
      <c r="N4" s="207" t="s">
        <v>746</v>
      </c>
      <c r="O4" s="207" t="s">
        <v>747</v>
      </c>
      <c r="P4" s="207" t="s">
        <v>18</v>
      </c>
      <c r="Q4" s="207" t="s">
        <v>854</v>
      </c>
      <c r="R4" s="207" t="s">
        <v>855</v>
      </c>
      <c r="S4" s="207" t="s">
        <v>749</v>
      </c>
      <c r="T4" s="207" t="s">
        <v>750</v>
      </c>
      <c r="U4" s="207" t="s">
        <v>751</v>
      </c>
      <c r="V4" s="207" t="s">
        <v>752</v>
      </c>
      <c r="W4" s="207" t="s">
        <v>753</v>
      </c>
      <c r="X4" s="207" t="s">
        <v>754</v>
      </c>
      <c r="Y4" s="207" t="s">
        <v>856</v>
      </c>
      <c r="Z4" s="208"/>
      <c r="AA4" s="208"/>
      <c r="AB4" s="208"/>
    </row>
    <row r="5" spans="1:28" ht="11.25" customHeight="1" x14ac:dyDescent="0.2">
      <c r="A5" s="205"/>
      <c r="B5" s="205"/>
      <c r="C5" s="205"/>
      <c r="D5" s="205"/>
      <c r="E5" s="208"/>
      <c r="F5" s="208"/>
      <c r="G5" s="204" t="s">
        <v>9</v>
      </c>
      <c r="H5" s="204" t="s">
        <v>10</v>
      </c>
      <c r="I5" s="204" t="s">
        <v>11</v>
      </c>
      <c r="J5" s="208"/>
      <c r="K5" s="208"/>
      <c r="L5" s="208"/>
      <c r="M5" s="205"/>
      <c r="N5" s="208"/>
      <c r="O5" s="208"/>
      <c r="P5" s="208"/>
      <c r="Q5" s="208"/>
      <c r="R5" s="208"/>
      <c r="S5" s="208"/>
      <c r="T5" s="208"/>
      <c r="U5" s="208"/>
      <c r="V5" s="208"/>
      <c r="W5" s="208"/>
      <c r="X5" s="208"/>
      <c r="Y5" s="208"/>
      <c r="Z5" s="208"/>
      <c r="AA5" s="208"/>
      <c r="AB5" s="208"/>
    </row>
    <row r="6" spans="1:28" ht="11.25" customHeight="1" x14ac:dyDescent="0.2">
      <c r="A6" s="205"/>
      <c r="B6" s="205"/>
      <c r="C6" s="205"/>
      <c r="D6" s="205"/>
      <c r="E6" s="208"/>
      <c r="F6" s="208"/>
      <c r="G6" s="205"/>
      <c r="H6" s="205"/>
      <c r="I6" s="205"/>
      <c r="J6" s="208"/>
      <c r="K6" s="208"/>
      <c r="L6" s="208"/>
      <c r="M6" s="205"/>
      <c r="N6" s="208"/>
      <c r="O6" s="208"/>
      <c r="P6" s="208"/>
      <c r="Q6" s="208"/>
      <c r="R6" s="208"/>
      <c r="S6" s="208"/>
      <c r="T6" s="208"/>
      <c r="U6" s="208"/>
      <c r="V6" s="208"/>
      <c r="W6" s="208"/>
      <c r="X6" s="208"/>
      <c r="Y6" s="208"/>
      <c r="Z6" s="208"/>
      <c r="AA6" s="208"/>
      <c r="AB6" s="208"/>
    </row>
    <row r="7" spans="1:28" ht="11.25" customHeight="1" x14ac:dyDescent="0.2">
      <c r="A7" s="205"/>
      <c r="B7" s="205"/>
      <c r="C7" s="205"/>
      <c r="D7" s="205"/>
      <c r="E7" s="208"/>
      <c r="F7" s="208"/>
      <c r="G7" s="205"/>
      <c r="H7" s="205"/>
      <c r="I7" s="205"/>
      <c r="J7" s="208"/>
      <c r="K7" s="208"/>
      <c r="L7" s="208"/>
      <c r="M7" s="205"/>
      <c r="N7" s="208"/>
      <c r="O7" s="208"/>
      <c r="P7" s="208"/>
      <c r="Q7" s="208"/>
      <c r="R7" s="208"/>
      <c r="S7" s="208"/>
      <c r="T7" s="208"/>
      <c r="U7" s="208"/>
      <c r="V7" s="208"/>
      <c r="W7" s="208"/>
      <c r="X7" s="208"/>
      <c r="Y7" s="208"/>
      <c r="Z7" s="208"/>
      <c r="AA7" s="208"/>
      <c r="AB7" s="208"/>
    </row>
    <row r="8" spans="1:28" ht="11.25" customHeight="1" x14ac:dyDescent="0.2">
      <c r="A8" s="205"/>
      <c r="B8" s="205"/>
      <c r="C8" s="205"/>
      <c r="D8" s="205"/>
      <c r="E8" s="208"/>
      <c r="F8" s="208"/>
      <c r="G8" s="205"/>
      <c r="H8" s="205"/>
      <c r="I8" s="205"/>
      <c r="J8" s="208"/>
      <c r="K8" s="208"/>
      <c r="L8" s="208"/>
      <c r="M8" s="205"/>
      <c r="N8" s="208"/>
      <c r="O8" s="208"/>
      <c r="P8" s="208"/>
      <c r="Q8" s="208"/>
      <c r="R8" s="208"/>
      <c r="S8" s="208"/>
      <c r="T8" s="208"/>
      <c r="U8" s="208"/>
      <c r="V8" s="208"/>
      <c r="W8" s="208"/>
      <c r="X8" s="208"/>
      <c r="Y8" s="208"/>
      <c r="Z8" s="208"/>
      <c r="AA8" s="208"/>
      <c r="AB8" s="208"/>
    </row>
    <row r="9" spans="1:28" ht="11.25" customHeight="1" x14ac:dyDescent="0.2">
      <c r="A9" s="206"/>
      <c r="B9" s="206"/>
      <c r="C9" s="206"/>
      <c r="D9" s="206"/>
      <c r="E9" s="209"/>
      <c r="F9" s="209"/>
      <c r="G9" s="206"/>
      <c r="H9" s="206"/>
      <c r="I9" s="206"/>
      <c r="J9" s="209"/>
      <c r="K9" s="209"/>
      <c r="L9" s="209"/>
      <c r="M9" s="206"/>
      <c r="N9" s="209"/>
      <c r="O9" s="209"/>
      <c r="P9" s="209"/>
      <c r="Q9" s="209"/>
      <c r="R9" s="209"/>
      <c r="S9" s="209"/>
      <c r="T9" s="209"/>
      <c r="U9" s="209"/>
      <c r="V9" s="209"/>
      <c r="W9" s="209"/>
      <c r="X9" s="209"/>
      <c r="Y9" s="209"/>
      <c r="Z9" s="209"/>
      <c r="AA9" s="209"/>
      <c r="AB9" s="209"/>
    </row>
    <row r="10" spans="1:28" s="52" customFormat="1" ht="13.5" x14ac:dyDescent="0.2">
      <c r="A10" s="135">
        <v>1</v>
      </c>
      <c r="B10" s="135" t="s">
        <v>14</v>
      </c>
      <c r="C10" s="135">
        <v>1905</v>
      </c>
      <c r="D10" s="135">
        <v>14</v>
      </c>
      <c r="E10" s="135" t="s">
        <v>324</v>
      </c>
      <c r="F10" s="135">
        <v>1</v>
      </c>
      <c r="G10" s="135">
        <v>17</v>
      </c>
      <c r="H10" s="135">
        <v>1</v>
      </c>
      <c r="I10" s="135">
        <v>7</v>
      </c>
      <c r="J10" s="50">
        <f t="shared" ref="J10:J174" si="0">G10*400+H10*100+I10</f>
        <v>6907</v>
      </c>
      <c r="K10" s="50">
        <v>100</v>
      </c>
      <c r="L10" s="50">
        <f t="shared" ref="L10:L174" si="1">J10*K10</f>
        <v>690700</v>
      </c>
      <c r="M10" s="50"/>
      <c r="N10" s="50"/>
      <c r="O10" s="50"/>
      <c r="P10" s="50"/>
      <c r="Q10" s="50"/>
      <c r="R10" s="50"/>
      <c r="S10" s="50"/>
      <c r="T10" s="50">
        <f t="shared" ref="T10:T158" si="2">Q10*S10</f>
        <v>0</v>
      </c>
      <c r="U10" s="50"/>
      <c r="V10" s="50">
        <f>T10*30%</f>
        <v>0</v>
      </c>
      <c r="W10" s="50">
        <f t="shared" ref="W10:W174" si="3">T10-V10</f>
        <v>0</v>
      </c>
      <c r="X10" s="50">
        <f t="shared" ref="X10:X174" si="4">L10+W10</f>
        <v>690700</v>
      </c>
      <c r="Y10" s="50">
        <v>0</v>
      </c>
      <c r="Z10" s="50">
        <v>50</v>
      </c>
      <c r="AA10" s="50">
        <v>0</v>
      </c>
      <c r="AB10" s="50">
        <v>0</v>
      </c>
    </row>
    <row r="11" spans="1:28" s="52" customFormat="1" ht="13.5" x14ac:dyDescent="0.2">
      <c r="A11" s="135">
        <v>2</v>
      </c>
      <c r="B11" s="135" t="s">
        <v>45</v>
      </c>
      <c r="C11" s="135">
        <v>3367</v>
      </c>
      <c r="D11" s="135">
        <v>247</v>
      </c>
      <c r="E11" s="135" t="s">
        <v>324</v>
      </c>
      <c r="F11" s="135">
        <v>1</v>
      </c>
      <c r="G11" s="135">
        <v>10</v>
      </c>
      <c r="H11" s="135"/>
      <c r="I11" s="135"/>
      <c r="J11" s="50">
        <f t="shared" si="0"/>
        <v>4000</v>
      </c>
      <c r="K11" s="135">
        <v>100</v>
      </c>
      <c r="L11" s="50">
        <f t="shared" si="1"/>
        <v>400000</v>
      </c>
      <c r="M11" s="135"/>
      <c r="N11" s="135"/>
      <c r="O11" s="135"/>
      <c r="P11" s="135"/>
      <c r="Q11" s="135"/>
      <c r="R11" s="135"/>
      <c r="S11" s="135"/>
      <c r="T11" s="50">
        <f t="shared" si="2"/>
        <v>0</v>
      </c>
      <c r="U11" s="135"/>
      <c r="V11" s="135"/>
      <c r="W11" s="50">
        <f t="shared" si="3"/>
        <v>0</v>
      </c>
      <c r="X11" s="50">
        <f t="shared" si="4"/>
        <v>400000</v>
      </c>
      <c r="Y11" s="135">
        <v>0</v>
      </c>
      <c r="Z11" s="135">
        <v>0</v>
      </c>
      <c r="AA11" s="135">
        <v>400000</v>
      </c>
      <c r="AB11" s="135">
        <v>0.01</v>
      </c>
    </row>
    <row r="12" spans="1:28" s="52" customFormat="1" ht="13.5" x14ac:dyDescent="0.2">
      <c r="A12" s="135">
        <v>3</v>
      </c>
      <c r="B12" s="135" t="s">
        <v>24</v>
      </c>
      <c r="C12" s="135"/>
      <c r="D12" s="135"/>
      <c r="E12" s="135" t="s">
        <v>324</v>
      </c>
      <c r="F12" s="135">
        <v>1</v>
      </c>
      <c r="G12" s="135">
        <v>15</v>
      </c>
      <c r="H12" s="135"/>
      <c r="I12" s="135">
        <v>8</v>
      </c>
      <c r="J12" s="50">
        <f t="shared" si="0"/>
        <v>6008</v>
      </c>
      <c r="K12" s="135">
        <v>75</v>
      </c>
      <c r="L12" s="50">
        <f t="shared" si="1"/>
        <v>450600</v>
      </c>
      <c r="M12" s="135"/>
      <c r="N12" s="135"/>
      <c r="O12" s="135"/>
      <c r="P12" s="135"/>
      <c r="Q12" s="135"/>
      <c r="R12" s="135"/>
      <c r="S12" s="135"/>
      <c r="T12" s="50">
        <f t="shared" si="2"/>
        <v>0</v>
      </c>
      <c r="U12" s="135"/>
      <c r="V12" s="135"/>
      <c r="W12" s="50">
        <f t="shared" si="3"/>
        <v>0</v>
      </c>
      <c r="X12" s="50">
        <f t="shared" si="4"/>
        <v>450600</v>
      </c>
      <c r="Y12" s="135">
        <v>0</v>
      </c>
      <c r="Z12" s="135">
        <v>0</v>
      </c>
      <c r="AA12" s="135">
        <v>450600</v>
      </c>
      <c r="AB12" s="135">
        <v>0.01</v>
      </c>
    </row>
    <row r="13" spans="1:28" s="52" customFormat="1" ht="13.5" x14ac:dyDescent="0.2">
      <c r="A13" s="162">
        <v>4</v>
      </c>
      <c r="B13" s="135" t="s">
        <v>24</v>
      </c>
      <c r="C13" s="135"/>
      <c r="D13" s="135"/>
      <c r="E13" s="135" t="s">
        <v>325</v>
      </c>
      <c r="F13" s="135">
        <v>1</v>
      </c>
      <c r="G13" s="135">
        <v>16</v>
      </c>
      <c r="H13" s="135">
        <v>2</v>
      </c>
      <c r="I13" s="135">
        <v>30</v>
      </c>
      <c r="J13" s="50">
        <f t="shared" si="0"/>
        <v>6630</v>
      </c>
      <c r="K13" s="135">
        <v>75</v>
      </c>
      <c r="L13" s="50">
        <f t="shared" si="1"/>
        <v>497250</v>
      </c>
      <c r="M13" s="135"/>
      <c r="N13" s="135"/>
      <c r="O13" s="135"/>
      <c r="P13" s="135"/>
      <c r="Q13" s="135"/>
      <c r="R13" s="135"/>
      <c r="S13" s="135"/>
      <c r="T13" s="50">
        <f t="shared" si="2"/>
        <v>0</v>
      </c>
      <c r="U13" s="135"/>
      <c r="V13" s="135"/>
      <c r="W13" s="50">
        <f t="shared" si="3"/>
        <v>0</v>
      </c>
      <c r="X13" s="50">
        <f t="shared" si="4"/>
        <v>497250</v>
      </c>
      <c r="Y13" s="135">
        <v>0</v>
      </c>
      <c r="Z13" s="135">
        <v>0</v>
      </c>
      <c r="AA13" s="135">
        <v>497250</v>
      </c>
      <c r="AB13" s="135">
        <v>0.01</v>
      </c>
    </row>
    <row r="14" spans="1:28" s="52" customFormat="1" ht="13.5" x14ac:dyDescent="0.2">
      <c r="A14" s="162">
        <v>5</v>
      </c>
      <c r="B14" s="135" t="s">
        <v>24</v>
      </c>
      <c r="C14" s="135"/>
      <c r="D14" s="135"/>
      <c r="E14" s="135" t="s">
        <v>325</v>
      </c>
      <c r="F14" s="135">
        <v>1</v>
      </c>
      <c r="G14" s="135">
        <v>6</v>
      </c>
      <c r="H14" s="135">
        <v>3</v>
      </c>
      <c r="I14" s="135">
        <v>8</v>
      </c>
      <c r="J14" s="50">
        <f t="shared" si="0"/>
        <v>2708</v>
      </c>
      <c r="K14" s="135">
        <v>75</v>
      </c>
      <c r="L14" s="50">
        <f t="shared" si="1"/>
        <v>203100</v>
      </c>
      <c r="M14" s="135"/>
      <c r="N14" s="135"/>
      <c r="O14" s="135"/>
      <c r="P14" s="135"/>
      <c r="Q14" s="135"/>
      <c r="R14" s="135"/>
      <c r="S14" s="135"/>
      <c r="T14" s="50">
        <f t="shared" si="2"/>
        <v>0</v>
      </c>
      <c r="U14" s="135"/>
      <c r="V14" s="135"/>
      <c r="W14" s="50">
        <f t="shared" si="3"/>
        <v>0</v>
      </c>
      <c r="X14" s="50">
        <f t="shared" si="4"/>
        <v>203100</v>
      </c>
      <c r="Y14" s="135">
        <v>0</v>
      </c>
      <c r="Z14" s="135">
        <v>0</v>
      </c>
      <c r="AA14" s="135">
        <v>203100</v>
      </c>
      <c r="AB14" s="135">
        <v>0.01</v>
      </c>
    </row>
    <row r="15" spans="1:28" s="52" customFormat="1" ht="13.5" x14ac:dyDescent="0.2">
      <c r="A15" s="162">
        <v>6</v>
      </c>
      <c r="B15" s="135" t="s">
        <v>24</v>
      </c>
      <c r="C15" s="135"/>
      <c r="D15" s="135"/>
      <c r="E15" s="135" t="s">
        <v>325</v>
      </c>
      <c r="F15" s="135">
        <v>1</v>
      </c>
      <c r="G15" s="135">
        <v>4</v>
      </c>
      <c r="H15" s="135"/>
      <c r="I15" s="135"/>
      <c r="J15" s="50">
        <f t="shared" si="0"/>
        <v>1600</v>
      </c>
      <c r="K15" s="135">
        <v>75</v>
      </c>
      <c r="L15" s="50">
        <f t="shared" si="1"/>
        <v>120000</v>
      </c>
      <c r="M15" s="135"/>
      <c r="N15" s="135"/>
      <c r="O15" s="135"/>
      <c r="P15" s="135"/>
      <c r="Q15" s="135"/>
      <c r="R15" s="135"/>
      <c r="S15" s="135"/>
      <c r="T15" s="50">
        <f t="shared" si="2"/>
        <v>0</v>
      </c>
      <c r="U15" s="135"/>
      <c r="V15" s="135"/>
      <c r="W15" s="50">
        <f t="shared" si="3"/>
        <v>0</v>
      </c>
      <c r="X15" s="50">
        <f t="shared" si="4"/>
        <v>120000</v>
      </c>
      <c r="Y15" s="135">
        <v>0</v>
      </c>
      <c r="Z15" s="135">
        <v>0</v>
      </c>
      <c r="AA15" s="135">
        <v>120000</v>
      </c>
      <c r="AB15" s="135">
        <v>0.01</v>
      </c>
    </row>
    <row r="16" spans="1:28" s="52" customFormat="1" ht="13.5" x14ac:dyDescent="0.2">
      <c r="A16" s="162">
        <v>7</v>
      </c>
      <c r="B16" s="135" t="s">
        <v>24</v>
      </c>
      <c r="C16" s="135"/>
      <c r="D16" s="135"/>
      <c r="E16" s="135" t="s">
        <v>326</v>
      </c>
      <c r="F16" s="135">
        <v>2</v>
      </c>
      <c r="G16" s="135">
        <v>1</v>
      </c>
      <c r="H16" s="135">
        <v>2</v>
      </c>
      <c r="I16" s="135"/>
      <c r="J16" s="50">
        <f t="shared" si="0"/>
        <v>600</v>
      </c>
      <c r="K16" s="135">
        <v>75</v>
      </c>
      <c r="L16" s="50">
        <f t="shared" si="1"/>
        <v>45000</v>
      </c>
      <c r="M16" s="135">
        <v>1</v>
      </c>
      <c r="N16" s="135" t="s">
        <v>327</v>
      </c>
      <c r="O16" s="135" t="s">
        <v>16</v>
      </c>
      <c r="P16" s="135">
        <v>2</v>
      </c>
      <c r="Q16" s="135">
        <v>135</v>
      </c>
      <c r="R16" s="135"/>
      <c r="S16" s="135">
        <v>6400</v>
      </c>
      <c r="T16" s="50">
        <f t="shared" si="2"/>
        <v>864000</v>
      </c>
      <c r="U16" s="135">
        <v>20</v>
      </c>
      <c r="V16" s="50">
        <f>T16*75%</f>
        <v>648000</v>
      </c>
      <c r="W16" s="50">
        <f t="shared" si="3"/>
        <v>216000</v>
      </c>
      <c r="X16" s="50">
        <f t="shared" si="4"/>
        <v>261000</v>
      </c>
      <c r="Y16" s="135">
        <v>0</v>
      </c>
      <c r="Z16" s="135">
        <v>0</v>
      </c>
      <c r="AA16" s="135">
        <v>261000</v>
      </c>
      <c r="AB16" s="135">
        <v>0.02</v>
      </c>
    </row>
    <row r="17" spans="1:28" s="52" customFormat="1" ht="13.5" x14ac:dyDescent="0.2">
      <c r="A17" s="162">
        <v>8</v>
      </c>
      <c r="B17" s="135" t="s">
        <v>24</v>
      </c>
      <c r="C17" s="135"/>
      <c r="D17" s="135"/>
      <c r="E17" s="135" t="s">
        <v>326</v>
      </c>
      <c r="F17" s="135">
        <v>1</v>
      </c>
      <c r="G17" s="135">
        <v>15</v>
      </c>
      <c r="H17" s="135">
        <v>1</v>
      </c>
      <c r="I17" s="135">
        <v>20</v>
      </c>
      <c r="J17" s="50">
        <f t="shared" si="0"/>
        <v>6120</v>
      </c>
      <c r="K17" s="135">
        <v>75</v>
      </c>
      <c r="L17" s="50">
        <f t="shared" si="1"/>
        <v>459000</v>
      </c>
      <c r="M17" s="135"/>
      <c r="N17" s="135"/>
      <c r="O17" s="135"/>
      <c r="P17" s="135"/>
      <c r="Q17" s="135"/>
      <c r="R17" s="135"/>
      <c r="S17" s="135"/>
      <c r="T17" s="50">
        <f t="shared" si="2"/>
        <v>0</v>
      </c>
      <c r="U17" s="135"/>
      <c r="V17" s="135"/>
      <c r="W17" s="50">
        <f t="shared" si="3"/>
        <v>0</v>
      </c>
      <c r="X17" s="50">
        <f t="shared" si="4"/>
        <v>459000</v>
      </c>
      <c r="Y17" s="135">
        <v>0</v>
      </c>
      <c r="Z17" s="135">
        <v>0</v>
      </c>
      <c r="AA17" s="135">
        <v>459000</v>
      </c>
      <c r="AB17" s="135">
        <v>0.01</v>
      </c>
    </row>
    <row r="18" spans="1:28" s="52" customFormat="1" ht="13.5" x14ac:dyDescent="0.2">
      <c r="A18" s="162">
        <v>9</v>
      </c>
      <c r="B18" s="135" t="s">
        <v>24</v>
      </c>
      <c r="C18" s="135"/>
      <c r="D18" s="135"/>
      <c r="E18" s="135" t="s">
        <v>328</v>
      </c>
      <c r="F18" s="135">
        <v>2</v>
      </c>
      <c r="G18" s="135">
        <v>1</v>
      </c>
      <c r="H18" s="135"/>
      <c r="I18" s="135"/>
      <c r="J18" s="50">
        <f t="shared" si="0"/>
        <v>400</v>
      </c>
      <c r="K18" s="135">
        <v>75</v>
      </c>
      <c r="L18" s="50">
        <f t="shared" si="1"/>
        <v>30000</v>
      </c>
      <c r="M18" s="135">
        <v>1</v>
      </c>
      <c r="N18" s="135" t="s">
        <v>327</v>
      </c>
      <c r="O18" s="135" t="s">
        <v>16</v>
      </c>
      <c r="P18" s="135">
        <v>2</v>
      </c>
      <c r="Q18" s="135">
        <v>172</v>
      </c>
      <c r="R18" s="135"/>
      <c r="S18" s="135">
        <v>6400</v>
      </c>
      <c r="T18" s="50">
        <f t="shared" si="2"/>
        <v>1100800</v>
      </c>
      <c r="U18" s="135">
        <v>20</v>
      </c>
      <c r="V18" s="50">
        <f>T18*75%</f>
        <v>825600</v>
      </c>
      <c r="W18" s="50">
        <f t="shared" si="3"/>
        <v>275200</v>
      </c>
      <c r="X18" s="50">
        <f t="shared" si="4"/>
        <v>305200</v>
      </c>
      <c r="Y18" s="135">
        <v>0</v>
      </c>
      <c r="Z18" s="135">
        <v>0</v>
      </c>
      <c r="AA18" s="135">
        <v>305200</v>
      </c>
      <c r="AB18" s="135">
        <v>0.02</v>
      </c>
    </row>
    <row r="19" spans="1:28" s="52" customFormat="1" ht="13.5" x14ac:dyDescent="0.2">
      <c r="A19" s="162">
        <v>10</v>
      </c>
      <c r="B19" s="135" t="s">
        <v>24</v>
      </c>
      <c r="C19" s="135"/>
      <c r="D19" s="135"/>
      <c r="E19" s="135" t="s">
        <v>329</v>
      </c>
      <c r="F19" s="135">
        <v>2</v>
      </c>
      <c r="G19" s="135"/>
      <c r="H19" s="135">
        <v>3</v>
      </c>
      <c r="I19" s="135"/>
      <c r="J19" s="50">
        <f t="shared" si="0"/>
        <v>300</v>
      </c>
      <c r="K19" s="135">
        <v>75</v>
      </c>
      <c r="L19" s="50">
        <f t="shared" si="1"/>
        <v>22500</v>
      </c>
      <c r="M19" s="135">
        <v>1</v>
      </c>
      <c r="N19" s="135" t="s">
        <v>327</v>
      </c>
      <c r="O19" s="135" t="s">
        <v>35</v>
      </c>
      <c r="P19" s="135">
        <v>2</v>
      </c>
      <c r="Q19" s="135">
        <v>54</v>
      </c>
      <c r="R19" s="135"/>
      <c r="S19" s="135">
        <v>6400</v>
      </c>
      <c r="T19" s="50">
        <f t="shared" si="2"/>
        <v>345600</v>
      </c>
      <c r="U19" s="135">
        <v>40</v>
      </c>
      <c r="V19" s="50">
        <f>T19*93%</f>
        <v>321408</v>
      </c>
      <c r="W19" s="50">
        <f t="shared" si="3"/>
        <v>24192</v>
      </c>
      <c r="X19" s="50">
        <f t="shared" si="4"/>
        <v>46692</v>
      </c>
      <c r="Y19" s="135">
        <v>0</v>
      </c>
      <c r="Z19" s="135">
        <v>0</v>
      </c>
      <c r="AA19" s="135">
        <v>46692</v>
      </c>
      <c r="AB19" s="135">
        <v>0.02</v>
      </c>
    </row>
    <row r="20" spans="1:28" s="52" customFormat="1" ht="13.5" x14ac:dyDescent="0.2">
      <c r="A20" s="162">
        <v>11</v>
      </c>
      <c r="B20" s="135" t="s">
        <v>24</v>
      </c>
      <c r="C20" s="135"/>
      <c r="D20" s="135"/>
      <c r="E20" s="135" t="s">
        <v>329</v>
      </c>
      <c r="F20" s="135">
        <v>1</v>
      </c>
      <c r="G20" s="135">
        <v>24</v>
      </c>
      <c r="H20" s="135">
        <v>2</v>
      </c>
      <c r="I20" s="135"/>
      <c r="J20" s="50">
        <f t="shared" si="0"/>
        <v>9800</v>
      </c>
      <c r="K20" s="135">
        <v>75</v>
      </c>
      <c r="L20" s="50">
        <f t="shared" si="1"/>
        <v>735000</v>
      </c>
      <c r="M20" s="135"/>
      <c r="N20" s="135"/>
      <c r="O20" s="135"/>
      <c r="P20" s="135"/>
      <c r="Q20" s="135"/>
      <c r="R20" s="135"/>
      <c r="S20" s="135"/>
      <c r="T20" s="50">
        <f t="shared" si="2"/>
        <v>0</v>
      </c>
      <c r="U20" s="135"/>
      <c r="V20" s="135"/>
      <c r="W20" s="50">
        <f t="shared" si="3"/>
        <v>0</v>
      </c>
      <c r="X20" s="50">
        <f t="shared" si="4"/>
        <v>735000</v>
      </c>
      <c r="Y20" s="135">
        <v>0</v>
      </c>
      <c r="Z20" s="135">
        <v>0</v>
      </c>
      <c r="AA20" s="135">
        <v>735000</v>
      </c>
      <c r="AB20" s="135">
        <v>0.01</v>
      </c>
    </row>
    <row r="21" spans="1:28" s="52" customFormat="1" ht="13.5" x14ac:dyDescent="0.2">
      <c r="A21" s="162">
        <v>12</v>
      </c>
      <c r="B21" s="135" t="s">
        <v>24</v>
      </c>
      <c r="C21" s="135"/>
      <c r="D21" s="135"/>
      <c r="E21" s="135" t="s">
        <v>330</v>
      </c>
      <c r="F21" s="135">
        <v>2</v>
      </c>
      <c r="G21" s="135">
        <v>1</v>
      </c>
      <c r="H21" s="135"/>
      <c r="I21" s="135"/>
      <c r="J21" s="50">
        <f t="shared" si="0"/>
        <v>400</v>
      </c>
      <c r="K21" s="135">
        <v>75</v>
      </c>
      <c r="L21" s="50">
        <f t="shared" si="1"/>
        <v>30000</v>
      </c>
      <c r="M21" s="135">
        <v>1</v>
      </c>
      <c r="N21" s="135" t="s">
        <v>327</v>
      </c>
      <c r="O21" s="135" t="s">
        <v>239</v>
      </c>
      <c r="P21" s="135">
        <v>2</v>
      </c>
      <c r="Q21" s="135">
        <v>66</v>
      </c>
      <c r="R21" s="135"/>
      <c r="S21" s="135">
        <v>6400</v>
      </c>
      <c r="T21" s="50">
        <f t="shared" si="2"/>
        <v>422400</v>
      </c>
      <c r="U21" s="135">
        <v>20</v>
      </c>
      <c r="V21" s="50">
        <f>T21*93%</f>
        <v>392832</v>
      </c>
      <c r="W21" s="50">
        <f t="shared" si="3"/>
        <v>29568</v>
      </c>
      <c r="X21" s="50">
        <f t="shared" si="4"/>
        <v>59568</v>
      </c>
      <c r="Y21" s="135">
        <v>0</v>
      </c>
      <c r="Z21" s="135">
        <v>0</v>
      </c>
      <c r="AA21" s="135">
        <v>59568</v>
      </c>
      <c r="AB21" s="135">
        <v>0.02</v>
      </c>
    </row>
    <row r="22" spans="1:28" s="52" customFormat="1" ht="13.5" x14ac:dyDescent="0.2">
      <c r="A22" s="162">
        <v>13</v>
      </c>
      <c r="B22" s="135" t="s">
        <v>331</v>
      </c>
      <c r="C22" s="135"/>
      <c r="D22" s="135">
        <v>10</v>
      </c>
      <c r="E22" s="135" t="s">
        <v>330</v>
      </c>
      <c r="F22" s="135">
        <v>1</v>
      </c>
      <c r="G22" s="135">
        <v>21</v>
      </c>
      <c r="H22" s="135"/>
      <c r="I22" s="135"/>
      <c r="J22" s="50">
        <f t="shared" si="0"/>
        <v>8400</v>
      </c>
      <c r="K22" s="135">
        <v>75</v>
      </c>
      <c r="L22" s="50">
        <f t="shared" si="1"/>
        <v>630000</v>
      </c>
      <c r="M22" s="135"/>
      <c r="N22" s="135"/>
      <c r="O22" s="135"/>
      <c r="P22" s="135"/>
      <c r="Q22" s="135"/>
      <c r="R22" s="135"/>
      <c r="S22" s="135"/>
      <c r="T22" s="50">
        <f t="shared" si="2"/>
        <v>0</v>
      </c>
      <c r="U22" s="135"/>
      <c r="V22" s="135"/>
      <c r="W22" s="50">
        <f t="shared" si="3"/>
        <v>0</v>
      </c>
      <c r="X22" s="50">
        <f t="shared" si="4"/>
        <v>630000</v>
      </c>
      <c r="Y22" s="135">
        <v>0</v>
      </c>
      <c r="Z22" s="135">
        <v>0</v>
      </c>
      <c r="AA22" s="135">
        <v>630000</v>
      </c>
      <c r="AB22" s="135">
        <v>0.01</v>
      </c>
    </row>
    <row r="23" spans="1:28" s="52" customFormat="1" ht="13.5" x14ac:dyDescent="0.2">
      <c r="A23" s="162">
        <v>14</v>
      </c>
      <c r="B23" s="135" t="s">
        <v>331</v>
      </c>
      <c r="C23" s="135"/>
      <c r="D23" s="135">
        <v>4</v>
      </c>
      <c r="E23" s="135" t="s">
        <v>330</v>
      </c>
      <c r="F23" s="135">
        <v>1</v>
      </c>
      <c r="G23" s="135">
        <v>34</v>
      </c>
      <c r="H23" s="135"/>
      <c r="I23" s="135"/>
      <c r="J23" s="50">
        <f t="shared" si="0"/>
        <v>13600</v>
      </c>
      <c r="K23" s="135">
        <v>75</v>
      </c>
      <c r="L23" s="50">
        <f t="shared" si="1"/>
        <v>1020000</v>
      </c>
      <c r="M23" s="135"/>
      <c r="N23" s="135"/>
      <c r="O23" s="135"/>
      <c r="P23" s="135"/>
      <c r="Q23" s="135"/>
      <c r="R23" s="135"/>
      <c r="S23" s="135"/>
      <c r="T23" s="50">
        <f t="shared" si="2"/>
        <v>0</v>
      </c>
      <c r="U23" s="135"/>
      <c r="V23" s="135"/>
      <c r="W23" s="50">
        <f t="shared" si="3"/>
        <v>0</v>
      </c>
      <c r="X23" s="50">
        <f t="shared" si="4"/>
        <v>1020000</v>
      </c>
      <c r="Y23" s="135">
        <v>0</v>
      </c>
      <c r="Z23" s="135">
        <v>0</v>
      </c>
      <c r="AA23" s="135">
        <v>1020000</v>
      </c>
      <c r="AB23" s="135">
        <v>0.01</v>
      </c>
    </row>
    <row r="24" spans="1:28" s="52" customFormat="1" ht="13.5" x14ac:dyDescent="0.2">
      <c r="A24" s="162">
        <v>15</v>
      </c>
      <c r="B24" s="135" t="s">
        <v>24</v>
      </c>
      <c r="C24" s="135"/>
      <c r="D24" s="135"/>
      <c r="E24" s="135" t="s">
        <v>332</v>
      </c>
      <c r="F24" s="135">
        <v>2</v>
      </c>
      <c r="G24" s="135"/>
      <c r="H24" s="135">
        <v>1</v>
      </c>
      <c r="I24" s="135"/>
      <c r="J24" s="50">
        <f t="shared" si="0"/>
        <v>100</v>
      </c>
      <c r="K24" s="135">
        <v>75</v>
      </c>
      <c r="L24" s="50">
        <f t="shared" si="1"/>
        <v>7500</v>
      </c>
      <c r="M24" s="135">
        <v>1</v>
      </c>
      <c r="N24" s="135" t="s">
        <v>327</v>
      </c>
      <c r="O24" s="135" t="s">
        <v>16</v>
      </c>
      <c r="P24" s="135">
        <v>2</v>
      </c>
      <c r="Q24" s="135">
        <v>64</v>
      </c>
      <c r="R24" s="135"/>
      <c r="S24" s="135">
        <v>6400</v>
      </c>
      <c r="T24" s="50">
        <f t="shared" si="2"/>
        <v>409600</v>
      </c>
      <c r="U24" s="135">
        <v>30</v>
      </c>
      <c r="V24" s="50">
        <f>T24*85%</f>
        <v>348160</v>
      </c>
      <c r="W24" s="50">
        <f t="shared" si="3"/>
        <v>61440</v>
      </c>
      <c r="X24" s="50">
        <f t="shared" si="4"/>
        <v>68940</v>
      </c>
      <c r="Y24" s="135">
        <v>0</v>
      </c>
      <c r="Z24" s="135">
        <v>0</v>
      </c>
      <c r="AA24" s="135">
        <v>68940</v>
      </c>
      <c r="AB24" s="135">
        <v>0.02</v>
      </c>
    </row>
    <row r="25" spans="1:28" s="52" customFormat="1" ht="13.5" x14ac:dyDescent="0.2">
      <c r="A25" s="162">
        <v>16</v>
      </c>
      <c r="B25" s="135" t="s">
        <v>52</v>
      </c>
      <c r="C25" s="135"/>
      <c r="D25" s="135"/>
      <c r="E25" s="135" t="s">
        <v>333</v>
      </c>
      <c r="F25" s="135">
        <v>2</v>
      </c>
      <c r="G25" s="135">
        <v>3</v>
      </c>
      <c r="H25" s="135"/>
      <c r="I25" s="135"/>
      <c r="J25" s="50">
        <f t="shared" si="0"/>
        <v>1200</v>
      </c>
      <c r="K25" s="135">
        <v>75</v>
      </c>
      <c r="L25" s="50">
        <f t="shared" si="1"/>
        <v>90000</v>
      </c>
      <c r="M25" s="135">
        <v>1</v>
      </c>
      <c r="N25" s="135" t="s">
        <v>327</v>
      </c>
      <c r="O25" s="135" t="s">
        <v>55</v>
      </c>
      <c r="P25" s="135">
        <v>2</v>
      </c>
      <c r="Q25" s="135">
        <v>207</v>
      </c>
      <c r="R25" s="135"/>
      <c r="S25" s="135">
        <v>6400</v>
      </c>
      <c r="T25" s="50">
        <f t="shared" si="2"/>
        <v>1324800</v>
      </c>
      <c r="U25" s="135">
        <v>20</v>
      </c>
      <c r="V25" s="50">
        <f>T25*30%</f>
        <v>397440</v>
      </c>
      <c r="W25" s="50">
        <f t="shared" si="3"/>
        <v>927360</v>
      </c>
      <c r="X25" s="50">
        <f t="shared" si="4"/>
        <v>1017360</v>
      </c>
      <c r="Y25" s="135">
        <v>0</v>
      </c>
      <c r="Z25" s="135">
        <v>0</v>
      </c>
      <c r="AA25" s="135">
        <v>1017360</v>
      </c>
      <c r="AB25" s="135">
        <v>0.02</v>
      </c>
    </row>
    <row r="26" spans="1:28" s="52" customFormat="1" ht="13.5" x14ac:dyDescent="0.2">
      <c r="A26" s="162">
        <v>17</v>
      </c>
      <c r="B26" s="135" t="s">
        <v>52</v>
      </c>
      <c r="C26" s="135"/>
      <c r="D26" s="135"/>
      <c r="E26" s="135" t="s">
        <v>334</v>
      </c>
      <c r="F26" s="135">
        <v>2</v>
      </c>
      <c r="G26" s="135">
        <v>3</v>
      </c>
      <c r="H26" s="135"/>
      <c r="I26" s="135"/>
      <c r="J26" s="50">
        <f t="shared" si="0"/>
        <v>1200</v>
      </c>
      <c r="K26" s="135">
        <v>75</v>
      </c>
      <c r="L26" s="50">
        <f t="shared" si="1"/>
        <v>90000</v>
      </c>
      <c r="M26" s="135">
        <v>1</v>
      </c>
      <c r="N26" s="135" t="s">
        <v>327</v>
      </c>
      <c r="O26" s="135" t="s">
        <v>55</v>
      </c>
      <c r="P26" s="135">
        <v>2</v>
      </c>
      <c r="Q26" s="135">
        <v>177</v>
      </c>
      <c r="R26" s="135"/>
      <c r="S26" s="135">
        <v>6400</v>
      </c>
      <c r="T26" s="50">
        <f t="shared" si="2"/>
        <v>1132800</v>
      </c>
      <c r="U26" s="135">
        <v>20</v>
      </c>
      <c r="V26" s="50">
        <f>T26*30%</f>
        <v>339840</v>
      </c>
      <c r="W26" s="50">
        <f t="shared" si="3"/>
        <v>792960</v>
      </c>
      <c r="X26" s="50">
        <f t="shared" si="4"/>
        <v>882960</v>
      </c>
      <c r="Y26" s="135">
        <v>0</v>
      </c>
      <c r="Z26" s="135">
        <v>0</v>
      </c>
      <c r="AA26" s="135">
        <v>882960</v>
      </c>
      <c r="AB26" s="135">
        <v>0.02</v>
      </c>
    </row>
    <row r="27" spans="1:28" s="52" customFormat="1" ht="13.5" x14ac:dyDescent="0.2">
      <c r="A27" s="162">
        <v>18</v>
      </c>
      <c r="B27" s="135"/>
      <c r="C27" s="135"/>
      <c r="D27" s="135"/>
      <c r="E27" s="135" t="s">
        <v>334</v>
      </c>
      <c r="F27" s="135">
        <v>2</v>
      </c>
      <c r="G27" s="135"/>
      <c r="H27" s="135"/>
      <c r="I27" s="135"/>
      <c r="J27" s="50">
        <f t="shared" si="0"/>
        <v>0</v>
      </c>
      <c r="K27" s="135"/>
      <c r="L27" s="50">
        <f t="shared" si="1"/>
        <v>0</v>
      </c>
      <c r="M27" s="135">
        <v>1</v>
      </c>
      <c r="N27" s="135" t="s">
        <v>327</v>
      </c>
      <c r="O27" s="135" t="s">
        <v>35</v>
      </c>
      <c r="P27" s="135">
        <v>2</v>
      </c>
      <c r="Q27" s="135">
        <v>54</v>
      </c>
      <c r="R27" s="135"/>
      <c r="S27" s="135">
        <v>6400</v>
      </c>
      <c r="T27" s="50">
        <f t="shared" si="2"/>
        <v>345600</v>
      </c>
      <c r="U27" s="135">
        <v>40</v>
      </c>
      <c r="V27" s="50">
        <f>T27*93%</f>
        <v>321408</v>
      </c>
      <c r="W27" s="50">
        <f t="shared" si="3"/>
        <v>24192</v>
      </c>
      <c r="X27" s="50">
        <f t="shared" si="4"/>
        <v>24192</v>
      </c>
      <c r="Y27" s="135">
        <v>0</v>
      </c>
      <c r="Z27" s="135">
        <v>0</v>
      </c>
      <c r="AA27" s="135">
        <v>24192</v>
      </c>
      <c r="AB27" s="135">
        <v>0.02</v>
      </c>
    </row>
    <row r="28" spans="1:28" s="52" customFormat="1" ht="13.5" x14ac:dyDescent="0.2">
      <c r="A28" s="162">
        <v>19</v>
      </c>
      <c r="B28" s="135" t="s">
        <v>24</v>
      </c>
      <c r="C28" s="50"/>
      <c r="D28" s="50"/>
      <c r="E28" s="50" t="s">
        <v>335</v>
      </c>
      <c r="F28" s="50">
        <v>2</v>
      </c>
      <c r="G28" s="50"/>
      <c r="H28" s="50"/>
      <c r="I28" s="50"/>
      <c r="J28" s="50">
        <f t="shared" si="0"/>
        <v>0</v>
      </c>
      <c r="K28" s="50"/>
      <c r="L28" s="50">
        <f t="shared" si="1"/>
        <v>0</v>
      </c>
      <c r="M28" s="50">
        <v>1</v>
      </c>
      <c r="N28" s="50" t="s">
        <v>327</v>
      </c>
      <c r="O28" s="50" t="s">
        <v>55</v>
      </c>
      <c r="P28" s="50">
        <v>2</v>
      </c>
      <c r="Q28" s="50">
        <v>108</v>
      </c>
      <c r="R28" s="50"/>
      <c r="S28" s="50">
        <v>6400</v>
      </c>
      <c r="T28" s="50">
        <f t="shared" si="2"/>
        <v>691200</v>
      </c>
      <c r="U28" s="50">
        <v>10</v>
      </c>
      <c r="V28" s="50">
        <f>T28*10%</f>
        <v>69120</v>
      </c>
      <c r="W28" s="50">
        <f t="shared" si="3"/>
        <v>622080</v>
      </c>
      <c r="X28" s="50">
        <f t="shared" si="4"/>
        <v>622080</v>
      </c>
      <c r="Y28" s="50">
        <v>0</v>
      </c>
      <c r="Z28" s="50">
        <v>0</v>
      </c>
      <c r="AA28" s="50">
        <v>622080</v>
      </c>
      <c r="AB28" s="50">
        <v>0.02</v>
      </c>
    </row>
    <row r="29" spans="1:28" s="52" customFormat="1" ht="13.5" x14ac:dyDescent="0.2">
      <c r="A29" s="162">
        <v>20</v>
      </c>
      <c r="B29" s="135" t="s">
        <v>24</v>
      </c>
      <c r="C29" s="50"/>
      <c r="D29" s="50"/>
      <c r="E29" s="50" t="s">
        <v>336</v>
      </c>
      <c r="F29" s="50">
        <v>2</v>
      </c>
      <c r="G29" s="50"/>
      <c r="H29" s="50"/>
      <c r="I29" s="50"/>
      <c r="J29" s="50">
        <f t="shared" si="0"/>
        <v>0</v>
      </c>
      <c r="K29" s="50"/>
      <c r="L29" s="50">
        <f t="shared" si="1"/>
        <v>0</v>
      </c>
      <c r="M29" s="50">
        <v>1</v>
      </c>
      <c r="N29" s="50" t="s">
        <v>327</v>
      </c>
      <c r="O29" s="50" t="s">
        <v>55</v>
      </c>
      <c r="P29" s="50">
        <v>2</v>
      </c>
      <c r="Q29" s="50">
        <v>81</v>
      </c>
      <c r="R29" s="50"/>
      <c r="S29" s="50">
        <v>6400</v>
      </c>
      <c r="T29" s="50">
        <f t="shared" si="2"/>
        <v>518400</v>
      </c>
      <c r="U29" s="50">
        <v>10</v>
      </c>
      <c r="V29" s="50">
        <f>T29*10%</f>
        <v>51840</v>
      </c>
      <c r="W29" s="50">
        <f t="shared" si="3"/>
        <v>466560</v>
      </c>
      <c r="X29" s="50">
        <f t="shared" si="4"/>
        <v>466560</v>
      </c>
      <c r="Y29" s="50">
        <v>0</v>
      </c>
      <c r="Z29" s="50">
        <v>0</v>
      </c>
      <c r="AA29" s="50">
        <v>466560</v>
      </c>
      <c r="AB29" s="50">
        <v>0.02</v>
      </c>
    </row>
    <row r="30" spans="1:28" s="52" customFormat="1" ht="13.5" x14ac:dyDescent="0.2">
      <c r="A30" s="162">
        <v>21</v>
      </c>
      <c r="B30" s="135" t="s">
        <v>24</v>
      </c>
      <c r="C30" s="50"/>
      <c r="D30" s="50"/>
      <c r="E30" s="50" t="s">
        <v>337</v>
      </c>
      <c r="F30" s="50">
        <v>2</v>
      </c>
      <c r="G30" s="50"/>
      <c r="H30" s="50"/>
      <c r="I30" s="50"/>
      <c r="J30" s="50">
        <f t="shared" si="0"/>
        <v>0</v>
      </c>
      <c r="K30" s="50"/>
      <c r="L30" s="50">
        <f t="shared" si="1"/>
        <v>0</v>
      </c>
      <c r="M30" s="50">
        <v>1</v>
      </c>
      <c r="N30" s="50" t="s">
        <v>327</v>
      </c>
      <c r="O30" s="50" t="s">
        <v>239</v>
      </c>
      <c r="P30" s="50">
        <v>2</v>
      </c>
      <c r="Q30" s="50">
        <v>81</v>
      </c>
      <c r="R30" s="50"/>
      <c r="S30" s="50">
        <v>6400</v>
      </c>
      <c r="T30" s="50">
        <f t="shared" si="2"/>
        <v>518400</v>
      </c>
      <c r="U30" s="50">
        <v>20</v>
      </c>
      <c r="V30" s="50">
        <f>T30*93%</f>
        <v>482112</v>
      </c>
      <c r="W30" s="50">
        <f t="shared" si="3"/>
        <v>36288</v>
      </c>
      <c r="X30" s="50">
        <f t="shared" si="4"/>
        <v>36288</v>
      </c>
      <c r="Y30" s="50">
        <v>0</v>
      </c>
      <c r="Z30" s="50">
        <v>0</v>
      </c>
      <c r="AA30" s="50">
        <v>36288</v>
      </c>
      <c r="AB30" s="50">
        <v>0.02</v>
      </c>
    </row>
    <row r="31" spans="1:28" s="52" customFormat="1" ht="13.5" x14ac:dyDescent="0.2">
      <c r="A31" s="162">
        <v>22</v>
      </c>
      <c r="B31" s="135" t="s">
        <v>24</v>
      </c>
      <c r="C31" s="50"/>
      <c r="D31" s="50"/>
      <c r="E31" s="50" t="s">
        <v>337</v>
      </c>
      <c r="F31" s="50">
        <v>1</v>
      </c>
      <c r="G31" s="50">
        <v>5</v>
      </c>
      <c r="H31" s="50">
        <v>2</v>
      </c>
      <c r="I31" s="50"/>
      <c r="J31" s="50">
        <f t="shared" si="0"/>
        <v>2200</v>
      </c>
      <c r="K31" s="50">
        <v>75</v>
      </c>
      <c r="L31" s="50">
        <f t="shared" si="1"/>
        <v>165000</v>
      </c>
      <c r="M31" s="50"/>
      <c r="N31" s="50"/>
      <c r="O31" s="50"/>
      <c r="P31" s="50"/>
      <c r="Q31" s="50"/>
      <c r="R31" s="50"/>
      <c r="S31" s="50"/>
      <c r="T31" s="50">
        <f t="shared" si="2"/>
        <v>0</v>
      </c>
      <c r="U31" s="50"/>
      <c r="V31" s="50"/>
      <c r="W31" s="50">
        <f t="shared" si="3"/>
        <v>0</v>
      </c>
      <c r="X31" s="50">
        <f t="shared" si="4"/>
        <v>165000</v>
      </c>
      <c r="Y31" s="50">
        <v>0</v>
      </c>
      <c r="Z31" s="50">
        <v>0</v>
      </c>
      <c r="AA31" s="50">
        <v>165000</v>
      </c>
      <c r="AB31" s="50">
        <v>0.01</v>
      </c>
    </row>
    <row r="32" spans="1:28" s="52" customFormat="1" ht="13.5" x14ac:dyDescent="0.2">
      <c r="A32" s="162">
        <v>23</v>
      </c>
      <c r="B32" s="136" t="s">
        <v>338</v>
      </c>
      <c r="C32" s="50"/>
      <c r="D32" s="50"/>
      <c r="E32" s="50" t="s">
        <v>339</v>
      </c>
      <c r="F32" s="50">
        <v>2</v>
      </c>
      <c r="G32" s="50">
        <v>1</v>
      </c>
      <c r="H32" s="50"/>
      <c r="I32" s="50"/>
      <c r="J32" s="50">
        <f t="shared" si="0"/>
        <v>400</v>
      </c>
      <c r="K32" s="50">
        <v>75</v>
      </c>
      <c r="L32" s="50">
        <f t="shared" si="1"/>
        <v>30000</v>
      </c>
      <c r="M32" s="50">
        <v>1</v>
      </c>
      <c r="N32" s="50" t="s">
        <v>327</v>
      </c>
      <c r="O32" s="50" t="s">
        <v>35</v>
      </c>
      <c r="P32" s="50">
        <v>2</v>
      </c>
      <c r="Q32" s="50">
        <v>54</v>
      </c>
      <c r="R32" s="50"/>
      <c r="S32" s="50">
        <v>6400</v>
      </c>
      <c r="T32" s="50">
        <f t="shared" si="2"/>
        <v>345600</v>
      </c>
      <c r="U32" s="50">
        <v>30</v>
      </c>
      <c r="V32" s="50">
        <f>T32*93%</f>
        <v>321408</v>
      </c>
      <c r="W32" s="50">
        <f t="shared" si="3"/>
        <v>24192</v>
      </c>
      <c r="X32" s="50">
        <f t="shared" si="4"/>
        <v>54192</v>
      </c>
      <c r="Y32" s="50">
        <v>0</v>
      </c>
      <c r="Z32" s="50">
        <v>0</v>
      </c>
      <c r="AA32" s="50">
        <v>54192</v>
      </c>
      <c r="AB32" s="50">
        <v>0.02</v>
      </c>
    </row>
    <row r="33" spans="1:28" s="52" customFormat="1" ht="13.5" x14ac:dyDescent="0.2">
      <c r="A33" s="162">
        <v>24</v>
      </c>
      <c r="B33" s="135" t="s">
        <v>24</v>
      </c>
      <c r="C33" s="50"/>
      <c r="D33" s="50"/>
      <c r="E33" s="50" t="s">
        <v>339</v>
      </c>
      <c r="F33" s="50">
        <v>2</v>
      </c>
      <c r="G33" s="50">
        <v>78</v>
      </c>
      <c r="H33" s="50">
        <v>3</v>
      </c>
      <c r="I33" s="50">
        <v>8</v>
      </c>
      <c r="J33" s="50">
        <f t="shared" si="0"/>
        <v>31508</v>
      </c>
      <c r="K33" s="50">
        <v>75</v>
      </c>
      <c r="L33" s="50">
        <f t="shared" si="1"/>
        <v>2363100</v>
      </c>
      <c r="M33" s="50"/>
      <c r="N33" s="50"/>
      <c r="O33" s="50"/>
      <c r="P33" s="50"/>
      <c r="Q33" s="50"/>
      <c r="R33" s="50"/>
      <c r="S33" s="50"/>
      <c r="T33" s="50">
        <f t="shared" si="2"/>
        <v>0</v>
      </c>
      <c r="U33" s="50"/>
      <c r="V33" s="50"/>
      <c r="W33" s="50">
        <f t="shared" si="3"/>
        <v>0</v>
      </c>
      <c r="X33" s="50">
        <f t="shared" si="4"/>
        <v>2363100</v>
      </c>
      <c r="Y33" s="50">
        <v>0</v>
      </c>
      <c r="Z33" s="50">
        <v>0</v>
      </c>
      <c r="AA33" s="50">
        <v>2363100</v>
      </c>
      <c r="AB33" s="50">
        <v>0.01</v>
      </c>
    </row>
    <row r="34" spans="1:28" s="52" customFormat="1" ht="13.5" x14ac:dyDescent="0.2">
      <c r="A34" s="162">
        <v>25</v>
      </c>
      <c r="B34" s="135" t="s">
        <v>24</v>
      </c>
      <c r="C34" s="50"/>
      <c r="D34" s="50"/>
      <c r="E34" s="50" t="s">
        <v>340</v>
      </c>
      <c r="F34" s="50">
        <v>1</v>
      </c>
      <c r="G34" s="50">
        <v>6</v>
      </c>
      <c r="H34" s="50">
        <v>2</v>
      </c>
      <c r="I34" s="50"/>
      <c r="J34" s="50">
        <f t="shared" si="0"/>
        <v>2600</v>
      </c>
      <c r="K34" s="50">
        <v>75</v>
      </c>
      <c r="L34" s="50">
        <f t="shared" si="1"/>
        <v>195000</v>
      </c>
      <c r="M34" s="50"/>
      <c r="N34" s="50"/>
      <c r="O34" s="50"/>
      <c r="P34" s="50"/>
      <c r="Q34" s="50"/>
      <c r="R34" s="50"/>
      <c r="S34" s="50"/>
      <c r="T34" s="50">
        <f t="shared" si="2"/>
        <v>0</v>
      </c>
      <c r="U34" s="50"/>
      <c r="V34" s="50"/>
      <c r="W34" s="50">
        <f t="shared" si="3"/>
        <v>0</v>
      </c>
      <c r="X34" s="50">
        <f t="shared" si="4"/>
        <v>195000</v>
      </c>
      <c r="Y34" s="50">
        <v>0</v>
      </c>
      <c r="Z34" s="50">
        <v>0</v>
      </c>
      <c r="AA34" s="50">
        <v>195000</v>
      </c>
      <c r="AB34" s="50">
        <v>0.01</v>
      </c>
    </row>
    <row r="35" spans="1:28" s="52" customFormat="1" ht="13.5" x14ac:dyDescent="0.2">
      <c r="A35" s="162">
        <v>26</v>
      </c>
      <c r="B35" s="135" t="s">
        <v>24</v>
      </c>
      <c r="C35" s="50"/>
      <c r="D35" s="50"/>
      <c r="E35" s="50" t="s">
        <v>341</v>
      </c>
      <c r="F35" s="50">
        <v>1</v>
      </c>
      <c r="G35" s="50">
        <v>16</v>
      </c>
      <c r="H35" s="50">
        <v>3</v>
      </c>
      <c r="I35" s="50">
        <v>10</v>
      </c>
      <c r="J35" s="50">
        <f t="shared" si="0"/>
        <v>6710</v>
      </c>
      <c r="K35" s="50">
        <v>75</v>
      </c>
      <c r="L35" s="50">
        <f t="shared" si="1"/>
        <v>503250</v>
      </c>
      <c r="M35" s="50"/>
      <c r="N35" s="50"/>
      <c r="O35" s="50"/>
      <c r="P35" s="50"/>
      <c r="Q35" s="50"/>
      <c r="R35" s="50"/>
      <c r="S35" s="50"/>
      <c r="T35" s="50">
        <f t="shared" si="2"/>
        <v>0</v>
      </c>
      <c r="U35" s="50"/>
      <c r="V35" s="50"/>
      <c r="W35" s="50">
        <f t="shared" si="3"/>
        <v>0</v>
      </c>
      <c r="X35" s="50">
        <f t="shared" si="4"/>
        <v>503250</v>
      </c>
      <c r="Y35" s="50">
        <v>0</v>
      </c>
      <c r="Z35" s="50">
        <v>0</v>
      </c>
      <c r="AA35" s="50">
        <v>503250</v>
      </c>
      <c r="AB35" s="50">
        <v>0.01</v>
      </c>
    </row>
    <row r="36" spans="1:28" s="52" customFormat="1" ht="13.5" x14ac:dyDescent="0.2">
      <c r="A36" s="162">
        <v>27</v>
      </c>
      <c r="B36" s="135" t="s">
        <v>338</v>
      </c>
      <c r="C36" s="50"/>
      <c r="D36" s="50">
        <v>85</v>
      </c>
      <c r="E36" s="50" t="s">
        <v>342</v>
      </c>
      <c r="F36" s="50">
        <v>2</v>
      </c>
      <c r="G36" s="50"/>
      <c r="H36" s="50">
        <v>2</v>
      </c>
      <c r="I36" s="50"/>
      <c r="J36" s="50">
        <f t="shared" si="0"/>
        <v>200</v>
      </c>
      <c r="K36" s="50">
        <v>75</v>
      </c>
      <c r="L36" s="50">
        <f t="shared" si="1"/>
        <v>15000</v>
      </c>
      <c r="M36" s="50">
        <v>1</v>
      </c>
      <c r="N36" s="50" t="s">
        <v>327</v>
      </c>
      <c r="O36" s="50" t="s">
        <v>55</v>
      </c>
      <c r="P36" s="50">
        <v>2</v>
      </c>
      <c r="Q36" s="50">
        <v>90</v>
      </c>
      <c r="R36" s="50"/>
      <c r="S36" s="50">
        <v>6400</v>
      </c>
      <c r="T36" s="50">
        <f t="shared" si="2"/>
        <v>576000</v>
      </c>
      <c r="U36" s="50">
        <v>10</v>
      </c>
      <c r="V36" s="50">
        <f>T36*10%</f>
        <v>57600</v>
      </c>
      <c r="W36" s="50">
        <f t="shared" si="3"/>
        <v>518400</v>
      </c>
      <c r="X36" s="50">
        <f t="shared" si="4"/>
        <v>533400</v>
      </c>
      <c r="Y36" s="50">
        <v>0</v>
      </c>
      <c r="Z36" s="50">
        <v>0</v>
      </c>
      <c r="AA36" s="50">
        <v>533400</v>
      </c>
      <c r="AB36" s="50">
        <v>0.02</v>
      </c>
    </row>
    <row r="37" spans="1:28" s="52" customFormat="1" ht="13.5" x14ac:dyDescent="0.2">
      <c r="A37" s="162">
        <v>28</v>
      </c>
      <c r="B37" s="135" t="s">
        <v>52</v>
      </c>
      <c r="C37" s="50"/>
      <c r="D37" s="50"/>
      <c r="E37" s="50" t="s">
        <v>342</v>
      </c>
      <c r="F37" s="50">
        <v>1</v>
      </c>
      <c r="G37" s="50">
        <v>8</v>
      </c>
      <c r="H37" s="50"/>
      <c r="I37" s="50">
        <v>35</v>
      </c>
      <c r="J37" s="50">
        <f t="shared" si="0"/>
        <v>3235</v>
      </c>
      <c r="K37" s="50">
        <v>75</v>
      </c>
      <c r="L37" s="50">
        <f t="shared" si="1"/>
        <v>242625</v>
      </c>
      <c r="M37" s="50"/>
      <c r="N37" s="50"/>
      <c r="O37" s="50"/>
      <c r="P37" s="50"/>
      <c r="Q37" s="50"/>
      <c r="R37" s="50"/>
      <c r="S37" s="50"/>
      <c r="T37" s="50">
        <f t="shared" si="2"/>
        <v>0</v>
      </c>
      <c r="U37" s="50"/>
      <c r="V37" s="50"/>
      <c r="W37" s="50">
        <f t="shared" si="3"/>
        <v>0</v>
      </c>
      <c r="X37" s="50">
        <f t="shared" si="4"/>
        <v>242625</v>
      </c>
      <c r="Y37" s="50">
        <v>0</v>
      </c>
      <c r="Z37" s="50">
        <v>0</v>
      </c>
      <c r="AA37" s="50">
        <v>242625</v>
      </c>
      <c r="AB37" s="50">
        <v>0.01</v>
      </c>
    </row>
    <row r="38" spans="1:28" s="52" customFormat="1" ht="13.5" x14ac:dyDescent="0.2">
      <c r="A38" s="162">
        <v>29</v>
      </c>
      <c r="B38" s="135" t="s">
        <v>24</v>
      </c>
      <c r="C38" s="50"/>
      <c r="D38" s="50"/>
      <c r="E38" s="50" t="s">
        <v>342</v>
      </c>
      <c r="F38" s="50">
        <v>1</v>
      </c>
      <c r="G38" s="50">
        <v>2</v>
      </c>
      <c r="H38" s="50"/>
      <c r="I38" s="50"/>
      <c r="J38" s="50">
        <f t="shared" si="0"/>
        <v>800</v>
      </c>
      <c r="K38" s="50">
        <v>75</v>
      </c>
      <c r="L38" s="50">
        <f t="shared" si="1"/>
        <v>60000</v>
      </c>
      <c r="M38" s="50"/>
      <c r="N38" s="50"/>
      <c r="O38" s="50"/>
      <c r="P38" s="50"/>
      <c r="Q38" s="50"/>
      <c r="R38" s="50"/>
      <c r="S38" s="50"/>
      <c r="T38" s="50">
        <f t="shared" si="2"/>
        <v>0</v>
      </c>
      <c r="U38" s="50"/>
      <c r="V38" s="50"/>
      <c r="W38" s="50">
        <f t="shared" si="3"/>
        <v>0</v>
      </c>
      <c r="X38" s="50">
        <f t="shared" si="4"/>
        <v>60000</v>
      </c>
      <c r="Y38" s="50">
        <v>0</v>
      </c>
      <c r="Z38" s="50">
        <v>0</v>
      </c>
      <c r="AA38" s="50">
        <v>60000</v>
      </c>
      <c r="AB38" s="50">
        <v>0.01</v>
      </c>
    </row>
    <row r="39" spans="1:28" s="52" customFormat="1" ht="13.5" x14ac:dyDescent="0.2">
      <c r="A39" s="162">
        <v>30</v>
      </c>
      <c r="B39" s="135" t="s">
        <v>343</v>
      </c>
      <c r="C39" s="50"/>
      <c r="D39" s="50"/>
      <c r="E39" s="50" t="s">
        <v>344</v>
      </c>
      <c r="F39" s="50">
        <v>2</v>
      </c>
      <c r="G39" s="50"/>
      <c r="H39" s="50"/>
      <c r="I39" s="50"/>
      <c r="J39" s="50">
        <f t="shared" si="0"/>
        <v>0</v>
      </c>
      <c r="K39" s="50"/>
      <c r="L39" s="50">
        <f t="shared" si="1"/>
        <v>0</v>
      </c>
      <c r="M39" s="50">
        <v>1</v>
      </c>
      <c r="N39" s="50" t="s">
        <v>327</v>
      </c>
      <c r="O39" s="50" t="s">
        <v>16</v>
      </c>
      <c r="P39" s="50">
        <v>2</v>
      </c>
      <c r="Q39" s="50">
        <v>120</v>
      </c>
      <c r="R39" s="50"/>
      <c r="S39" s="50">
        <v>6400</v>
      </c>
      <c r="T39" s="50">
        <f t="shared" si="2"/>
        <v>768000</v>
      </c>
      <c r="U39" s="50">
        <v>15</v>
      </c>
      <c r="V39" s="50">
        <f>T39*20%</f>
        <v>153600</v>
      </c>
      <c r="W39" s="50">
        <f t="shared" si="3"/>
        <v>614400</v>
      </c>
      <c r="X39" s="50">
        <f t="shared" si="4"/>
        <v>614400</v>
      </c>
      <c r="Y39" s="50">
        <v>0</v>
      </c>
      <c r="Z39" s="50">
        <v>0</v>
      </c>
      <c r="AA39" s="50">
        <v>614400</v>
      </c>
      <c r="AB39" s="50">
        <v>0.02</v>
      </c>
    </row>
    <row r="40" spans="1:28" s="52" customFormat="1" ht="13.5" x14ac:dyDescent="0.2">
      <c r="A40" s="162">
        <v>31</v>
      </c>
      <c r="B40" s="135" t="s">
        <v>24</v>
      </c>
      <c r="C40" s="50"/>
      <c r="D40" s="50"/>
      <c r="E40" s="50" t="s">
        <v>341</v>
      </c>
      <c r="F40" s="50">
        <v>1</v>
      </c>
      <c r="G40" s="50">
        <v>6</v>
      </c>
      <c r="H40" s="50"/>
      <c r="I40" s="50"/>
      <c r="J40" s="50">
        <f t="shared" si="0"/>
        <v>2400</v>
      </c>
      <c r="K40" s="50">
        <v>75</v>
      </c>
      <c r="L40" s="50">
        <f t="shared" si="1"/>
        <v>180000</v>
      </c>
      <c r="M40" s="50"/>
      <c r="N40" s="50"/>
      <c r="O40" s="50"/>
      <c r="P40" s="50"/>
      <c r="Q40" s="50"/>
      <c r="R40" s="50"/>
      <c r="S40" s="50"/>
      <c r="T40" s="50">
        <f t="shared" si="2"/>
        <v>0</v>
      </c>
      <c r="U40" s="50"/>
      <c r="V40" s="50"/>
      <c r="W40" s="50">
        <f t="shared" si="3"/>
        <v>0</v>
      </c>
      <c r="X40" s="50">
        <f t="shared" si="4"/>
        <v>180000</v>
      </c>
      <c r="Y40" s="50">
        <v>0</v>
      </c>
      <c r="Z40" s="50">
        <v>0</v>
      </c>
      <c r="AA40" s="50">
        <v>180000</v>
      </c>
      <c r="AB40" s="50">
        <v>0.01</v>
      </c>
    </row>
    <row r="41" spans="1:28" s="52" customFormat="1" ht="13.5" x14ac:dyDescent="0.2">
      <c r="A41" s="162">
        <v>32</v>
      </c>
      <c r="B41" s="135" t="s">
        <v>24</v>
      </c>
      <c r="C41" s="50"/>
      <c r="D41" s="50"/>
      <c r="E41" s="50" t="s">
        <v>341</v>
      </c>
      <c r="F41" s="50">
        <v>1</v>
      </c>
      <c r="G41" s="50">
        <v>5</v>
      </c>
      <c r="H41" s="50">
        <v>2</v>
      </c>
      <c r="I41" s="50"/>
      <c r="J41" s="50">
        <f t="shared" si="0"/>
        <v>2200</v>
      </c>
      <c r="K41" s="50">
        <v>75</v>
      </c>
      <c r="L41" s="50">
        <f t="shared" si="1"/>
        <v>165000</v>
      </c>
      <c r="M41" s="50"/>
      <c r="N41" s="50"/>
      <c r="O41" s="50"/>
      <c r="P41" s="50"/>
      <c r="Q41" s="50"/>
      <c r="R41" s="50"/>
      <c r="S41" s="50"/>
      <c r="T41" s="50">
        <f t="shared" si="2"/>
        <v>0</v>
      </c>
      <c r="U41" s="50"/>
      <c r="V41" s="50"/>
      <c r="W41" s="50">
        <f t="shared" si="3"/>
        <v>0</v>
      </c>
      <c r="X41" s="50">
        <f t="shared" si="4"/>
        <v>165000</v>
      </c>
      <c r="Y41" s="50">
        <v>0</v>
      </c>
      <c r="Z41" s="50">
        <v>0</v>
      </c>
      <c r="AA41" s="50">
        <v>165000</v>
      </c>
      <c r="AB41" s="50">
        <v>0.01</v>
      </c>
    </row>
    <row r="42" spans="1:28" s="52" customFormat="1" ht="13.5" x14ac:dyDescent="0.2">
      <c r="A42" s="162">
        <v>33</v>
      </c>
      <c r="B42" s="135" t="s">
        <v>24</v>
      </c>
      <c r="C42" s="50"/>
      <c r="D42" s="50"/>
      <c r="E42" s="50" t="s">
        <v>345</v>
      </c>
      <c r="F42" s="50">
        <v>2</v>
      </c>
      <c r="G42" s="50"/>
      <c r="H42" s="50">
        <v>1</v>
      </c>
      <c r="I42" s="50"/>
      <c r="J42" s="50">
        <f t="shared" si="0"/>
        <v>100</v>
      </c>
      <c r="K42" s="50">
        <v>75</v>
      </c>
      <c r="L42" s="50">
        <f t="shared" si="1"/>
        <v>7500</v>
      </c>
      <c r="M42" s="50">
        <v>1</v>
      </c>
      <c r="N42" s="50" t="s">
        <v>327</v>
      </c>
      <c r="O42" s="50" t="s">
        <v>55</v>
      </c>
      <c r="P42" s="50">
        <v>2</v>
      </c>
      <c r="Q42" s="50">
        <v>54</v>
      </c>
      <c r="R42" s="50"/>
      <c r="S42" s="50">
        <v>6400</v>
      </c>
      <c r="T42" s="50">
        <f t="shared" si="2"/>
        <v>345600</v>
      </c>
      <c r="U42" s="50">
        <v>15</v>
      </c>
      <c r="V42" s="50">
        <f>T42*20%</f>
        <v>69120</v>
      </c>
      <c r="W42" s="50">
        <f t="shared" si="3"/>
        <v>276480</v>
      </c>
      <c r="X42" s="50">
        <f t="shared" si="4"/>
        <v>283980</v>
      </c>
      <c r="Y42" s="50">
        <v>0</v>
      </c>
      <c r="Z42" s="50">
        <v>0</v>
      </c>
      <c r="AA42" s="50">
        <v>283980</v>
      </c>
      <c r="AB42" s="50">
        <v>0.02</v>
      </c>
    </row>
    <row r="43" spans="1:28" s="52" customFormat="1" ht="13.5" x14ac:dyDescent="0.2">
      <c r="A43" s="162">
        <v>34</v>
      </c>
      <c r="B43" s="135" t="s">
        <v>24</v>
      </c>
      <c r="C43" s="50"/>
      <c r="D43" s="50"/>
      <c r="E43" s="50" t="s">
        <v>346</v>
      </c>
      <c r="F43" s="50">
        <v>2</v>
      </c>
      <c r="G43" s="50"/>
      <c r="H43" s="50"/>
      <c r="I43" s="50"/>
      <c r="J43" s="50">
        <f t="shared" si="0"/>
        <v>0</v>
      </c>
      <c r="K43" s="50"/>
      <c r="L43" s="50">
        <f t="shared" si="1"/>
        <v>0</v>
      </c>
      <c r="M43" s="50">
        <v>1</v>
      </c>
      <c r="N43" s="50" t="s">
        <v>327</v>
      </c>
      <c r="O43" s="50" t="s">
        <v>35</v>
      </c>
      <c r="P43" s="50">
        <v>2</v>
      </c>
      <c r="Q43" s="50">
        <v>78</v>
      </c>
      <c r="R43" s="50"/>
      <c r="S43" s="50">
        <v>6400</v>
      </c>
      <c r="T43" s="50">
        <f t="shared" si="2"/>
        <v>499200</v>
      </c>
      <c r="U43" s="50">
        <v>40</v>
      </c>
      <c r="V43" s="50">
        <f>T43*93%</f>
        <v>464256</v>
      </c>
      <c r="W43" s="50">
        <f t="shared" si="3"/>
        <v>34944</v>
      </c>
      <c r="X43" s="50">
        <f t="shared" si="4"/>
        <v>34944</v>
      </c>
      <c r="Y43" s="50">
        <v>0</v>
      </c>
      <c r="Z43" s="50">
        <v>0</v>
      </c>
      <c r="AA43" s="50">
        <v>34944</v>
      </c>
      <c r="AB43" s="50">
        <v>0.02</v>
      </c>
    </row>
    <row r="44" spans="1:28" s="52" customFormat="1" ht="13.5" x14ac:dyDescent="0.2">
      <c r="A44" s="162">
        <v>35</v>
      </c>
      <c r="B44" s="135" t="s">
        <v>45</v>
      </c>
      <c r="C44" s="50">
        <v>777</v>
      </c>
      <c r="D44" s="50">
        <v>86</v>
      </c>
      <c r="E44" s="50" t="s">
        <v>347</v>
      </c>
      <c r="F44" s="50">
        <v>1</v>
      </c>
      <c r="G44" s="50">
        <v>9</v>
      </c>
      <c r="H44" s="50">
        <v>1</v>
      </c>
      <c r="I44" s="50">
        <v>50</v>
      </c>
      <c r="J44" s="50">
        <f t="shared" si="0"/>
        <v>3750</v>
      </c>
      <c r="K44" s="50">
        <v>75</v>
      </c>
      <c r="L44" s="50">
        <f t="shared" si="1"/>
        <v>281250</v>
      </c>
      <c r="M44" s="50"/>
      <c r="N44" s="50"/>
      <c r="O44" s="50"/>
      <c r="P44" s="50"/>
      <c r="Q44" s="50"/>
      <c r="R44" s="50"/>
      <c r="S44" s="50"/>
      <c r="T44" s="50">
        <f t="shared" si="2"/>
        <v>0</v>
      </c>
      <c r="U44" s="50"/>
      <c r="V44" s="50"/>
      <c r="W44" s="50">
        <f t="shared" si="3"/>
        <v>0</v>
      </c>
      <c r="X44" s="50">
        <f t="shared" si="4"/>
        <v>281250</v>
      </c>
      <c r="Y44" s="50">
        <v>0</v>
      </c>
      <c r="Z44" s="50">
        <v>0</v>
      </c>
      <c r="AA44" s="50">
        <v>281250</v>
      </c>
      <c r="AB44" s="50">
        <v>0.01</v>
      </c>
    </row>
    <row r="45" spans="1:28" s="52" customFormat="1" ht="13.5" x14ac:dyDescent="0.2">
      <c r="A45" s="162">
        <v>36</v>
      </c>
      <c r="B45" s="135" t="s">
        <v>24</v>
      </c>
      <c r="C45" s="50"/>
      <c r="D45" s="50"/>
      <c r="E45" s="50" t="s">
        <v>347</v>
      </c>
      <c r="F45" s="50">
        <v>1</v>
      </c>
      <c r="G45" s="50">
        <v>10</v>
      </c>
      <c r="H45" s="50">
        <v>2</v>
      </c>
      <c r="I45" s="50">
        <v>2</v>
      </c>
      <c r="J45" s="50">
        <f t="shared" si="0"/>
        <v>4202</v>
      </c>
      <c r="K45" s="50">
        <v>75</v>
      </c>
      <c r="L45" s="50">
        <f t="shared" si="1"/>
        <v>315150</v>
      </c>
      <c r="M45" s="50"/>
      <c r="N45" s="50"/>
      <c r="O45" s="50"/>
      <c r="P45" s="50"/>
      <c r="Q45" s="50"/>
      <c r="R45" s="50"/>
      <c r="S45" s="50"/>
      <c r="T45" s="50">
        <f t="shared" si="2"/>
        <v>0</v>
      </c>
      <c r="U45" s="50"/>
      <c r="V45" s="50"/>
      <c r="W45" s="50">
        <f t="shared" si="3"/>
        <v>0</v>
      </c>
      <c r="X45" s="50">
        <f t="shared" si="4"/>
        <v>315150</v>
      </c>
      <c r="Y45" s="50">
        <v>0</v>
      </c>
      <c r="Z45" s="50">
        <v>0</v>
      </c>
      <c r="AA45" s="50">
        <v>315150</v>
      </c>
      <c r="AB45" s="50">
        <v>0.01</v>
      </c>
    </row>
    <row r="46" spans="1:28" s="52" customFormat="1" ht="13.5" x14ac:dyDescent="0.2">
      <c r="A46" s="162">
        <v>37</v>
      </c>
      <c r="B46" s="135" t="s">
        <v>24</v>
      </c>
      <c r="C46" s="50"/>
      <c r="D46" s="50"/>
      <c r="E46" s="50" t="s">
        <v>347</v>
      </c>
      <c r="F46" s="50">
        <v>1</v>
      </c>
      <c r="G46" s="50">
        <v>12</v>
      </c>
      <c r="H46" s="50"/>
      <c r="I46" s="50"/>
      <c r="J46" s="50">
        <f t="shared" si="0"/>
        <v>4800</v>
      </c>
      <c r="K46" s="50">
        <v>75</v>
      </c>
      <c r="L46" s="50">
        <f t="shared" si="1"/>
        <v>360000</v>
      </c>
      <c r="M46" s="50"/>
      <c r="N46" s="50"/>
      <c r="O46" s="50"/>
      <c r="P46" s="50"/>
      <c r="Q46" s="50"/>
      <c r="R46" s="50"/>
      <c r="S46" s="50"/>
      <c r="T46" s="50">
        <f t="shared" si="2"/>
        <v>0</v>
      </c>
      <c r="U46" s="50"/>
      <c r="V46" s="50"/>
      <c r="W46" s="50">
        <f t="shared" si="3"/>
        <v>0</v>
      </c>
      <c r="X46" s="50">
        <f t="shared" si="4"/>
        <v>360000</v>
      </c>
      <c r="Y46" s="50">
        <v>0</v>
      </c>
      <c r="Z46" s="50">
        <v>0</v>
      </c>
      <c r="AA46" s="50">
        <v>360000</v>
      </c>
      <c r="AB46" s="50">
        <v>0.01</v>
      </c>
    </row>
    <row r="47" spans="1:28" s="52" customFormat="1" ht="13.5" x14ac:dyDescent="0.2">
      <c r="A47" s="162">
        <v>38</v>
      </c>
      <c r="B47" s="135" t="s">
        <v>24</v>
      </c>
      <c r="C47" s="50"/>
      <c r="D47" s="50"/>
      <c r="E47" s="50" t="s">
        <v>347</v>
      </c>
      <c r="F47" s="50">
        <v>1</v>
      </c>
      <c r="G47" s="50">
        <v>7</v>
      </c>
      <c r="H47" s="50"/>
      <c r="I47" s="50"/>
      <c r="J47" s="50">
        <f t="shared" si="0"/>
        <v>2800</v>
      </c>
      <c r="K47" s="50">
        <v>75</v>
      </c>
      <c r="L47" s="50">
        <f t="shared" si="1"/>
        <v>210000</v>
      </c>
      <c r="M47" s="50"/>
      <c r="N47" s="50"/>
      <c r="O47" s="50"/>
      <c r="P47" s="50"/>
      <c r="Q47" s="50"/>
      <c r="R47" s="50"/>
      <c r="S47" s="50"/>
      <c r="T47" s="50">
        <f t="shared" si="2"/>
        <v>0</v>
      </c>
      <c r="U47" s="50"/>
      <c r="V47" s="50"/>
      <c r="W47" s="50">
        <f t="shared" si="3"/>
        <v>0</v>
      </c>
      <c r="X47" s="50">
        <f t="shared" si="4"/>
        <v>210000</v>
      </c>
      <c r="Y47" s="50">
        <v>0</v>
      </c>
      <c r="Z47" s="50">
        <v>0</v>
      </c>
      <c r="AA47" s="50">
        <v>210000</v>
      </c>
      <c r="AB47" s="50">
        <v>0.01</v>
      </c>
    </row>
    <row r="48" spans="1:28" s="52" customFormat="1" ht="13.5" x14ac:dyDescent="0.2">
      <c r="A48" s="162">
        <v>39</v>
      </c>
      <c r="B48" s="135" t="s">
        <v>24</v>
      </c>
      <c r="C48" s="50"/>
      <c r="D48" s="50"/>
      <c r="E48" s="50" t="s">
        <v>347</v>
      </c>
      <c r="F48" s="50">
        <v>1</v>
      </c>
      <c r="G48" s="50">
        <v>8</v>
      </c>
      <c r="H48" s="50"/>
      <c r="I48" s="50"/>
      <c r="J48" s="50">
        <f t="shared" si="0"/>
        <v>3200</v>
      </c>
      <c r="K48" s="50">
        <v>75</v>
      </c>
      <c r="L48" s="50">
        <f t="shared" si="1"/>
        <v>240000</v>
      </c>
      <c r="M48" s="50"/>
      <c r="N48" s="50"/>
      <c r="O48" s="50"/>
      <c r="P48" s="50"/>
      <c r="Q48" s="50"/>
      <c r="R48" s="50"/>
      <c r="S48" s="50"/>
      <c r="T48" s="50">
        <f t="shared" si="2"/>
        <v>0</v>
      </c>
      <c r="U48" s="50"/>
      <c r="V48" s="50"/>
      <c r="W48" s="50">
        <f t="shared" si="3"/>
        <v>0</v>
      </c>
      <c r="X48" s="50">
        <f t="shared" si="4"/>
        <v>240000</v>
      </c>
      <c r="Y48" s="50">
        <v>0</v>
      </c>
      <c r="Z48" s="50">
        <v>0</v>
      </c>
      <c r="AA48" s="50">
        <v>240000</v>
      </c>
      <c r="AB48" s="50">
        <v>0.01</v>
      </c>
    </row>
    <row r="49" spans="1:28" s="52" customFormat="1" ht="13.5" x14ac:dyDescent="0.2">
      <c r="A49" s="162">
        <v>40</v>
      </c>
      <c r="B49" s="135" t="s">
        <v>24</v>
      </c>
      <c r="C49" s="50"/>
      <c r="D49" s="50"/>
      <c r="E49" s="50" t="s">
        <v>347</v>
      </c>
      <c r="F49" s="50">
        <v>1</v>
      </c>
      <c r="G49" s="50">
        <v>9</v>
      </c>
      <c r="H49" s="50"/>
      <c r="I49" s="50">
        <v>2</v>
      </c>
      <c r="J49" s="50">
        <f t="shared" si="0"/>
        <v>3602</v>
      </c>
      <c r="K49" s="50">
        <v>75</v>
      </c>
      <c r="L49" s="50">
        <f t="shared" si="1"/>
        <v>270150</v>
      </c>
      <c r="M49" s="50"/>
      <c r="N49" s="50"/>
      <c r="O49" s="50"/>
      <c r="P49" s="50"/>
      <c r="Q49" s="50"/>
      <c r="R49" s="50"/>
      <c r="S49" s="50"/>
      <c r="T49" s="50">
        <f t="shared" si="2"/>
        <v>0</v>
      </c>
      <c r="U49" s="50"/>
      <c r="V49" s="50"/>
      <c r="W49" s="50">
        <f t="shared" si="3"/>
        <v>0</v>
      </c>
      <c r="X49" s="50">
        <f t="shared" si="4"/>
        <v>270150</v>
      </c>
      <c r="Y49" s="50">
        <v>0</v>
      </c>
      <c r="Z49" s="50">
        <v>0</v>
      </c>
      <c r="AA49" s="50">
        <v>270150</v>
      </c>
      <c r="AB49" s="50">
        <v>0.01</v>
      </c>
    </row>
    <row r="50" spans="1:28" s="52" customFormat="1" ht="13.5" x14ac:dyDescent="0.2">
      <c r="A50" s="162">
        <v>41</v>
      </c>
      <c r="B50" s="135" t="s">
        <v>24</v>
      </c>
      <c r="C50" s="50"/>
      <c r="D50" s="50"/>
      <c r="E50" s="50" t="s">
        <v>349</v>
      </c>
      <c r="F50" s="50">
        <v>2</v>
      </c>
      <c r="G50" s="50">
        <v>2</v>
      </c>
      <c r="H50" s="50"/>
      <c r="I50" s="50"/>
      <c r="J50" s="50">
        <f t="shared" si="0"/>
        <v>800</v>
      </c>
      <c r="K50" s="50">
        <v>75</v>
      </c>
      <c r="L50" s="50">
        <f t="shared" si="1"/>
        <v>60000</v>
      </c>
      <c r="M50" s="50">
        <v>1</v>
      </c>
      <c r="N50" s="50" t="s">
        <v>327</v>
      </c>
      <c r="O50" s="50" t="s">
        <v>55</v>
      </c>
      <c r="P50" s="50">
        <v>2</v>
      </c>
      <c r="Q50" s="50">
        <v>54</v>
      </c>
      <c r="R50" s="50"/>
      <c r="S50" s="50">
        <v>6400</v>
      </c>
      <c r="T50" s="50">
        <f t="shared" si="2"/>
        <v>345600</v>
      </c>
      <c r="U50" s="50">
        <v>10</v>
      </c>
      <c r="V50" s="50">
        <f>T50*10%</f>
        <v>34560</v>
      </c>
      <c r="W50" s="50">
        <f t="shared" si="3"/>
        <v>311040</v>
      </c>
      <c r="X50" s="50">
        <f t="shared" si="4"/>
        <v>371040</v>
      </c>
      <c r="Y50" s="50">
        <v>0</v>
      </c>
      <c r="Z50" s="50">
        <v>0</v>
      </c>
      <c r="AA50" s="50">
        <v>371040</v>
      </c>
      <c r="AB50" s="50">
        <v>0.02</v>
      </c>
    </row>
    <row r="51" spans="1:28" s="52" customFormat="1" ht="13.5" x14ac:dyDescent="0.2">
      <c r="A51" s="162">
        <v>42</v>
      </c>
      <c r="B51" s="135" t="s">
        <v>14</v>
      </c>
      <c r="C51" s="50"/>
      <c r="D51" s="50"/>
      <c r="E51" s="50" t="s">
        <v>349</v>
      </c>
      <c r="F51" s="50">
        <v>1</v>
      </c>
      <c r="G51" s="50">
        <v>6</v>
      </c>
      <c r="H51" s="50">
        <v>1</v>
      </c>
      <c r="I51" s="50">
        <v>96</v>
      </c>
      <c r="J51" s="50">
        <f t="shared" si="0"/>
        <v>2596</v>
      </c>
      <c r="K51" s="50">
        <v>75</v>
      </c>
      <c r="L51" s="50">
        <f t="shared" si="1"/>
        <v>194700</v>
      </c>
      <c r="M51" s="50"/>
      <c r="N51" s="50"/>
      <c r="O51" s="50"/>
      <c r="P51" s="50"/>
      <c r="Q51" s="50"/>
      <c r="R51" s="50"/>
      <c r="S51" s="50"/>
      <c r="T51" s="50">
        <f t="shared" si="2"/>
        <v>0</v>
      </c>
      <c r="U51" s="50"/>
      <c r="V51" s="50"/>
      <c r="W51" s="50">
        <f t="shared" si="3"/>
        <v>0</v>
      </c>
      <c r="X51" s="50">
        <f t="shared" si="4"/>
        <v>194700</v>
      </c>
      <c r="Y51" s="50">
        <v>0</v>
      </c>
      <c r="Z51" s="50">
        <v>50</v>
      </c>
      <c r="AA51" s="50">
        <v>0</v>
      </c>
      <c r="AB51" s="50">
        <v>0</v>
      </c>
    </row>
    <row r="52" spans="1:28" s="52" customFormat="1" ht="13.5" x14ac:dyDescent="0.2">
      <c r="A52" s="162">
        <v>43</v>
      </c>
      <c r="B52" s="135" t="s">
        <v>24</v>
      </c>
      <c r="C52" s="50"/>
      <c r="D52" s="50"/>
      <c r="E52" s="50" t="s">
        <v>351</v>
      </c>
      <c r="F52" s="50">
        <v>2</v>
      </c>
      <c r="G52" s="50"/>
      <c r="H52" s="50">
        <v>3</v>
      </c>
      <c r="I52" s="50"/>
      <c r="J52" s="50">
        <f t="shared" si="0"/>
        <v>300</v>
      </c>
      <c r="K52" s="50">
        <v>75</v>
      </c>
      <c r="L52" s="50">
        <f t="shared" si="1"/>
        <v>22500</v>
      </c>
      <c r="M52" s="50">
        <v>1</v>
      </c>
      <c r="N52" s="50" t="s">
        <v>327</v>
      </c>
      <c r="O52" s="50" t="s">
        <v>55</v>
      </c>
      <c r="P52" s="50">
        <v>2</v>
      </c>
      <c r="Q52" s="50">
        <v>81</v>
      </c>
      <c r="R52" s="50"/>
      <c r="S52" s="50">
        <v>6400</v>
      </c>
      <c r="T52" s="50">
        <f t="shared" si="2"/>
        <v>518400</v>
      </c>
      <c r="U52" s="50">
        <v>20</v>
      </c>
      <c r="V52" s="50">
        <f>T52*30%</f>
        <v>155520</v>
      </c>
      <c r="W52" s="50">
        <f t="shared" si="3"/>
        <v>362880</v>
      </c>
      <c r="X52" s="50">
        <f t="shared" si="4"/>
        <v>385380</v>
      </c>
      <c r="Y52" s="50">
        <v>0</v>
      </c>
      <c r="Z52" s="50">
        <v>0</v>
      </c>
      <c r="AA52" s="50">
        <v>385380</v>
      </c>
      <c r="AB52" s="50">
        <v>0.02</v>
      </c>
    </row>
    <row r="53" spans="1:28" s="52" customFormat="1" ht="13.5" x14ac:dyDescent="0.2">
      <c r="A53" s="162">
        <v>44</v>
      </c>
      <c r="B53" s="135" t="s">
        <v>24</v>
      </c>
      <c r="C53" s="50"/>
      <c r="D53" s="50"/>
      <c r="E53" s="50" t="s">
        <v>352</v>
      </c>
      <c r="F53" s="50">
        <v>2</v>
      </c>
      <c r="G53" s="50">
        <v>3</v>
      </c>
      <c r="H53" s="50"/>
      <c r="I53" s="50"/>
      <c r="J53" s="50">
        <f t="shared" si="0"/>
        <v>1200</v>
      </c>
      <c r="K53" s="50">
        <v>75</v>
      </c>
      <c r="L53" s="50">
        <f t="shared" si="1"/>
        <v>90000</v>
      </c>
      <c r="M53" s="50">
        <v>1</v>
      </c>
      <c r="N53" s="50" t="s">
        <v>327</v>
      </c>
      <c r="O53" s="50" t="s">
        <v>35</v>
      </c>
      <c r="P53" s="50">
        <v>2</v>
      </c>
      <c r="Q53" s="50">
        <v>49</v>
      </c>
      <c r="R53" s="50"/>
      <c r="S53" s="50">
        <v>6400</v>
      </c>
      <c r="T53" s="50">
        <f t="shared" si="2"/>
        <v>313600</v>
      </c>
      <c r="U53" s="50">
        <v>30</v>
      </c>
      <c r="V53" s="50">
        <f>T53*93%</f>
        <v>291648</v>
      </c>
      <c r="W53" s="50">
        <f t="shared" si="3"/>
        <v>21952</v>
      </c>
      <c r="X53" s="50">
        <f t="shared" si="4"/>
        <v>111952</v>
      </c>
      <c r="Y53" s="50">
        <v>0</v>
      </c>
      <c r="Z53" s="50">
        <v>0</v>
      </c>
      <c r="AA53" s="50">
        <v>111952</v>
      </c>
      <c r="AB53" s="50">
        <v>0.02</v>
      </c>
    </row>
    <row r="54" spans="1:28" s="52" customFormat="1" ht="13.5" x14ac:dyDescent="0.2">
      <c r="A54" s="162">
        <v>45</v>
      </c>
      <c r="B54" s="135" t="s">
        <v>24</v>
      </c>
      <c r="C54" s="50"/>
      <c r="D54" s="50"/>
      <c r="E54" s="50" t="s">
        <v>352</v>
      </c>
      <c r="F54" s="50">
        <v>1</v>
      </c>
      <c r="G54" s="50">
        <v>15</v>
      </c>
      <c r="H54" s="50"/>
      <c r="I54" s="50"/>
      <c r="J54" s="50">
        <f t="shared" si="0"/>
        <v>6000</v>
      </c>
      <c r="K54" s="50">
        <v>75</v>
      </c>
      <c r="L54" s="50">
        <f t="shared" si="1"/>
        <v>450000</v>
      </c>
      <c r="M54" s="50"/>
      <c r="N54" s="50"/>
      <c r="O54" s="50"/>
      <c r="P54" s="50"/>
      <c r="Q54" s="50"/>
      <c r="R54" s="50"/>
      <c r="S54" s="50"/>
      <c r="T54" s="50">
        <f t="shared" si="2"/>
        <v>0</v>
      </c>
      <c r="U54" s="50"/>
      <c r="V54" s="50"/>
      <c r="W54" s="50">
        <f t="shared" si="3"/>
        <v>0</v>
      </c>
      <c r="X54" s="50">
        <f t="shared" si="4"/>
        <v>450000</v>
      </c>
      <c r="Y54" s="50">
        <v>0</v>
      </c>
      <c r="Z54" s="50">
        <v>0</v>
      </c>
      <c r="AA54" s="50">
        <v>450000</v>
      </c>
      <c r="AB54" s="50">
        <v>0.01</v>
      </c>
    </row>
    <row r="55" spans="1:28" s="52" customFormat="1" ht="13.5" x14ac:dyDescent="0.2">
      <c r="A55" s="162">
        <v>46</v>
      </c>
      <c r="B55" s="135" t="s">
        <v>24</v>
      </c>
      <c r="C55" s="50"/>
      <c r="D55" s="50"/>
      <c r="E55" s="50" t="s">
        <v>353</v>
      </c>
      <c r="F55" s="50">
        <v>2</v>
      </c>
      <c r="G55" s="50"/>
      <c r="H55" s="50">
        <v>2</v>
      </c>
      <c r="I55" s="50"/>
      <c r="J55" s="50">
        <f t="shared" si="0"/>
        <v>200</v>
      </c>
      <c r="K55" s="50">
        <v>75</v>
      </c>
      <c r="L55" s="50">
        <f t="shared" si="1"/>
        <v>15000</v>
      </c>
      <c r="M55" s="50">
        <v>1</v>
      </c>
      <c r="N55" s="50" t="s">
        <v>327</v>
      </c>
      <c r="O55" s="50" t="s">
        <v>55</v>
      </c>
      <c r="P55" s="50">
        <v>2</v>
      </c>
      <c r="Q55" s="50">
        <v>66</v>
      </c>
      <c r="R55" s="50"/>
      <c r="S55" s="50">
        <v>6400</v>
      </c>
      <c r="T55" s="50">
        <f t="shared" si="2"/>
        <v>422400</v>
      </c>
      <c r="U55" s="50">
        <v>10</v>
      </c>
      <c r="V55" s="50">
        <f>T55*10%</f>
        <v>42240</v>
      </c>
      <c r="W55" s="50">
        <f t="shared" si="3"/>
        <v>380160</v>
      </c>
      <c r="X55" s="50">
        <f t="shared" si="4"/>
        <v>395160</v>
      </c>
      <c r="Y55" s="50">
        <v>0</v>
      </c>
      <c r="Z55" s="50">
        <v>0</v>
      </c>
      <c r="AA55" s="50">
        <v>395160</v>
      </c>
      <c r="AB55" s="50">
        <v>0.02</v>
      </c>
    </row>
    <row r="56" spans="1:28" s="52" customFormat="1" ht="13.5" x14ac:dyDescent="0.2">
      <c r="A56" s="162">
        <v>47</v>
      </c>
      <c r="B56" s="135" t="s">
        <v>24</v>
      </c>
      <c r="C56" s="50"/>
      <c r="D56" s="50"/>
      <c r="E56" s="50" t="s">
        <v>354</v>
      </c>
      <c r="F56" s="50">
        <v>2</v>
      </c>
      <c r="G56" s="50"/>
      <c r="H56" s="50"/>
      <c r="I56" s="50"/>
      <c r="J56" s="50">
        <f t="shared" si="0"/>
        <v>0</v>
      </c>
      <c r="K56" s="50"/>
      <c r="L56" s="50">
        <f t="shared" si="1"/>
        <v>0</v>
      </c>
      <c r="M56" s="50">
        <v>1</v>
      </c>
      <c r="N56" s="50" t="s">
        <v>327</v>
      </c>
      <c r="O56" s="50" t="s">
        <v>55</v>
      </c>
      <c r="P56" s="50">
        <v>2</v>
      </c>
      <c r="Q56" s="50">
        <v>128</v>
      </c>
      <c r="R56" s="50"/>
      <c r="S56" s="50">
        <v>6400</v>
      </c>
      <c r="T56" s="50">
        <f t="shared" si="2"/>
        <v>819200</v>
      </c>
      <c r="U56" s="50">
        <v>10</v>
      </c>
      <c r="V56" s="50">
        <f>T56*10%</f>
        <v>81920</v>
      </c>
      <c r="W56" s="50">
        <f t="shared" si="3"/>
        <v>737280</v>
      </c>
      <c r="X56" s="50">
        <f t="shared" si="4"/>
        <v>737280</v>
      </c>
      <c r="Y56" s="50">
        <v>0</v>
      </c>
      <c r="Z56" s="50">
        <v>0</v>
      </c>
      <c r="AA56" s="50">
        <v>737280</v>
      </c>
      <c r="AB56" s="50">
        <v>0.02</v>
      </c>
    </row>
    <row r="57" spans="1:28" s="52" customFormat="1" ht="13.5" x14ac:dyDescent="0.2">
      <c r="A57" s="162">
        <v>48</v>
      </c>
      <c r="B57" s="135" t="s">
        <v>24</v>
      </c>
      <c r="C57" s="50"/>
      <c r="D57" s="50"/>
      <c r="E57" s="50" t="s">
        <v>355</v>
      </c>
      <c r="F57" s="50">
        <v>2</v>
      </c>
      <c r="G57" s="50"/>
      <c r="H57" s="50">
        <v>1</v>
      </c>
      <c r="I57" s="50"/>
      <c r="J57" s="50">
        <f t="shared" si="0"/>
        <v>100</v>
      </c>
      <c r="K57" s="50">
        <v>75</v>
      </c>
      <c r="L57" s="50">
        <f t="shared" si="1"/>
        <v>7500</v>
      </c>
      <c r="M57" s="50">
        <v>1</v>
      </c>
      <c r="N57" s="50" t="s">
        <v>327</v>
      </c>
      <c r="O57" s="50" t="s">
        <v>55</v>
      </c>
      <c r="P57" s="50">
        <v>2</v>
      </c>
      <c r="Q57" s="50">
        <v>54</v>
      </c>
      <c r="R57" s="50"/>
      <c r="S57" s="50">
        <v>6400</v>
      </c>
      <c r="T57" s="50">
        <f t="shared" si="2"/>
        <v>345600</v>
      </c>
      <c r="U57" s="50">
        <v>10</v>
      </c>
      <c r="V57" s="50">
        <f>T57*10%</f>
        <v>34560</v>
      </c>
      <c r="W57" s="50">
        <f t="shared" si="3"/>
        <v>311040</v>
      </c>
      <c r="X57" s="50">
        <f t="shared" si="4"/>
        <v>318540</v>
      </c>
      <c r="Y57" s="50">
        <v>0</v>
      </c>
      <c r="Z57" s="50">
        <v>0</v>
      </c>
      <c r="AA57" s="50">
        <v>318540</v>
      </c>
      <c r="AB57" s="50">
        <v>0.02</v>
      </c>
    </row>
    <row r="58" spans="1:28" s="52" customFormat="1" ht="13.5" x14ac:dyDescent="0.2">
      <c r="A58" s="162">
        <v>49</v>
      </c>
      <c r="B58" s="135" t="s">
        <v>338</v>
      </c>
      <c r="C58" s="50"/>
      <c r="D58" s="50"/>
      <c r="E58" s="50" t="s">
        <v>356</v>
      </c>
      <c r="F58" s="50">
        <v>2</v>
      </c>
      <c r="G58" s="50"/>
      <c r="H58" s="50">
        <v>3</v>
      </c>
      <c r="I58" s="50"/>
      <c r="J58" s="50">
        <f t="shared" si="0"/>
        <v>300</v>
      </c>
      <c r="K58" s="50">
        <v>75</v>
      </c>
      <c r="L58" s="50">
        <f t="shared" si="1"/>
        <v>22500</v>
      </c>
      <c r="M58" s="50">
        <v>1</v>
      </c>
      <c r="N58" s="50" t="s">
        <v>327</v>
      </c>
      <c r="O58" s="50" t="s">
        <v>357</v>
      </c>
      <c r="P58" s="50">
        <v>2</v>
      </c>
      <c r="Q58" s="50">
        <v>60</v>
      </c>
      <c r="R58" s="50"/>
      <c r="S58" s="50">
        <v>6400</v>
      </c>
      <c r="T58" s="50">
        <f t="shared" si="2"/>
        <v>384000</v>
      </c>
      <c r="U58" s="50">
        <v>30</v>
      </c>
      <c r="V58" s="50">
        <f>T58*93%</f>
        <v>357120</v>
      </c>
      <c r="W58" s="50">
        <f t="shared" si="3"/>
        <v>26880</v>
      </c>
      <c r="X58" s="50">
        <f t="shared" si="4"/>
        <v>49380</v>
      </c>
      <c r="Y58" s="50">
        <v>0</v>
      </c>
      <c r="Z58" s="50">
        <v>0</v>
      </c>
      <c r="AA58" s="50">
        <v>49380</v>
      </c>
      <c r="AB58" s="50">
        <v>0.02</v>
      </c>
    </row>
    <row r="59" spans="1:28" s="52" customFormat="1" ht="13.5" x14ac:dyDescent="0.2">
      <c r="A59" s="162">
        <v>50</v>
      </c>
      <c r="B59" s="135" t="s">
        <v>24</v>
      </c>
      <c r="C59" s="50"/>
      <c r="D59" s="50"/>
      <c r="E59" s="50" t="s">
        <v>358</v>
      </c>
      <c r="F59" s="50">
        <v>2</v>
      </c>
      <c r="G59" s="50">
        <v>1</v>
      </c>
      <c r="H59" s="50"/>
      <c r="I59" s="50"/>
      <c r="J59" s="50">
        <f t="shared" si="0"/>
        <v>400</v>
      </c>
      <c r="K59" s="50">
        <v>75</v>
      </c>
      <c r="L59" s="50">
        <f t="shared" si="1"/>
        <v>30000</v>
      </c>
      <c r="M59" s="50">
        <v>1</v>
      </c>
      <c r="N59" s="50" t="s">
        <v>327</v>
      </c>
      <c r="O59" s="50" t="s">
        <v>35</v>
      </c>
      <c r="P59" s="50">
        <v>2</v>
      </c>
      <c r="Q59" s="50">
        <v>54</v>
      </c>
      <c r="R59" s="50"/>
      <c r="S59" s="50">
        <v>6400</v>
      </c>
      <c r="T59" s="50">
        <f t="shared" si="2"/>
        <v>345600</v>
      </c>
      <c r="U59" s="50">
        <v>40</v>
      </c>
      <c r="V59" s="50">
        <f>T59*93%</f>
        <v>321408</v>
      </c>
      <c r="W59" s="50">
        <f t="shared" si="3"/>
        <v>24192</v>
      </c>
      <c r="X59" s="50">
        <f t="shared" si="4"/>
        <v>54192</v>
      </c>
      <c r="Y59" s="50">
        <v>0</v>
      </c>
      <c r="Z59" s="50">
        <v>0</v>
      </c>
      <c r="AA59" s="50">
        <v>54192</v>
      </c>
      <c r="AB59" s="50">
        <v>0.02</v>
      </c>
    </row>
    <row r="60" spans="1:28" s="52" customFormat="1" ht="13.5" x14ac:dyDescent="0.2">
      <c r="A60" s="162">
        <v>51</v>
      </c>
      <c r="B60" s="135" t="s">
        <v>24</v>
      </c>
      <c r="C60" s="50"/>
      <c r="D60" s="50"/>
      <c r="E60" s="50" t="s">
        <v>358</v>
      </c>
      <c r="F60" s="50">
        <v>2</v>
      </c>
      <c r="G60" s="50">
        <v>16</v>
      </c>
      <c r="H60" s="50"/>
      <c r="I60" s="50"/>
      <c r="J60" s="50">
        <f t="shared" si="0"/>
        <v>6400</v>
      </c>
      <c r="K60" s="50">
        <v>75</v>
      </c>
      <c r="L60" s="50">
        <f t="shared" si="1"/>
        <v>480000</v>
      </c>
      <c r="M60" s="50"/>
      <c r="N60" s="50"/>
      <c r="O60" s="50"/>
      <c r="P60" s="50"/>
      <c r="Q60" s="50"/>
      <c r="R60" s="50"/>
      <c r="S60" s="50"/>
      <c r="T60" s="50">
        <f t="shared" si="2"/>
        <v>0</v>
      </c>
      <c r="U60" s="50"/>
      <c r="V60" s="50"/>
      <c r="W60" s="50">
        <f t="shared" si="3"/>
        <v>0</v>
      </c>
      <c r="X60" s="50">
        <f t="shared" si="4"/>
        <v>480000</v>
      </c>
      <c r="Y60" s="50">
        <v>0</v>
      </c>
      <c r="Z60" s="50">
        <v>0</v>
      </c>
      <c r="AA60" s="50">
        <v>480000</v>
      </c>
      <c r="AB60" s="50">
        <v>0.01</v>
      </c>
    </row>
    <row r="61" spans="1:28" s="52" customFormat="1" ht="13.5" x14ac:dyDescent="0.2">
      <c r="A61" s="162">
        <v>52</v>
      </c>
      <c r="B61" s="135" t="s">
        <v>24</v>
      </c>
      <c r="C61" s="50"/>
      <c r="D61" s="50"/>
      <c r="E61" s="50" t="s">
        <v>359</v>
      </c>
      <c r="F61" s="50">
        <v>2</v>
      </c>
      <c r="G61" s="50"/>
      <c r="H61" s="50">
        <v>2</v>
      </c>
      <c r="I61" s="50"/>
      <c r="J61" s="50">
        <f t="shared" si="0"/>
        <v>200</v>
      </c>
      <c r="K61" s="50">
        <v>75</v>
      </c>
      <c r="L61" s="50">
        <f t="shared" si="1"/>
        <v>15000</v>
      </c>
      <c r="M61" s="50">
        <v>1</v>
      </c>
      <c r="N61" s="50" t="s">
        <v>327</v>
      </c>
      <c r="O61" s="50" t="s">
        <v>55</v>
      </c>
      <c r="P61" s="50">
        <v>2</v>
      </c>
      <c r="Q61" s="50">
        <v>69</v>
      </c>
      <c r="R61" s="50"/>
      <c r="S61" s="50">
        <v>6400</v>
      </c>
      <c r="T61" s="50">
        <f t="shared" si="2"/>
        <v>441600</v>
      </c>
      <c r="U61" s="50">
        <v>10</v>
      </c>
      <c r="V61" s="50">
        <f>T61*10%</f>
        <v>44160</v>
      </c>
      <c r="W61" s="50">
        <f t="shared" si="3"/>
        <v>397440</v>
      </c>
      <c r="X61" s="50">
        <f t="shared" si="4"/>
        <v>412440</v>
      </c>
      <c r="Y61" s="50">
        <v>0</v>
      </c>
      <c r="Z61" s="50">
        <v>0</v>
      </c>
      <c r="AA61" s="50">
        <v>412440</v>
      </c>
      <c r="AB61" s="50">
        <v>0.02</v>
      </c>
    </row>
    <row r="62" spans="1:28" s="52" customFormat="1" ht="13.5" x14ac:dyDescent="0.2">
      <c r="A62" s="162">
        <v>53</v>
      </c>
      <c r="B62" s="135" t="s">
        <v>24</v>
      </c>
      <c r="C62" s="50"/>
      <c r="D62" s="50"/>
      <c r="E62" s="50" t="s">
        <v>360</v>
      </c>
      <c r="F62" s="50">
        <v>2</v>
      </c>
      <c r="G62" s="50">
        <v>1</v>
      </c>
      <c r="H62" s="50"/>
      <c r="I62" s="50"/>
      <c r="J62" s="50">
        <f t="shared" si="0"/>
        <v>400</v>
      </c>
      <c r="K62" s="50">
        <v>75</v>
      </c>
      <c r="L62" s="50">
        <f t="shared" si="1"/>
        <v>30000</v>
      </c>
      <c r="M62" s="50">
        <v>1</v>
      </c>
      <c r="N62" s="50" t="s">
        <v>327</v>
      </c>
      <c r="O62" s="50" t="s">
        <v>55</v>
      </c>
      <c r="P62" s="50">
        <v>2</v>
      </c>
      <c r="Q62" s="50">
        <v>84</v>
      </c>
      <c r="R62" s="50"/>
      <c r="S62" s="50">
        <v>6400</v>
      </c>
      <c r="T62" s="50">
        <f t="shared" si="2"/>
        <v>537600</v>
      </c>
      <c r="U62" s="50">
        <v>5</v>
      </c>
      <c r="V62" s="50">
        <f>T62*5%</f>
        <v>26880</v>
      </c>
      <c r="W62" s="50">
        <f t="shared" si="3"/>
        <v>510720</v>
      </c>
      <c r="X62" s="50">
        <f t="shared" si="4"/>
        <v>540720</v>
      </c>
      <c r="Y62" s="50">
        <v>0</v>
      </c>
      <c r="Z62" s="50">
        <v>0</v>
      </c>
      <c r="AA62" s="50">
        <v>540720</v>
      </c>
      <c r="AB62" s="50">
        <v>0.02</v>
      </c>
    </row>
    <row r="63" spans="1:28" s="52" customFormat="1" ht="13.5" x14ac:dyDescent="0.2">
      <c r="A63" s="162">
        <v>54</v>
      </c>
      <c r="B63" s="135" t="s">
        <v>14</v>
      </c>
      <c r="C63" s="50">
        <v>463</v>
      </c>
      <c r="D63" s="50">
        <v>81</v>
      </c>
      <c r="E63" s="50" t="s">
        <v>360</v>
      </c>
      <c r="F63" s="50">
        <v>1</v>
      </c>
      <c r="G63" s="50">
        <v>26</v>
      </c>
      <c r="H63" s="50"/>
      <c r="I63" s="50">
        <v>46</v>
      </c>
      <c r="J63" s="50">
        <f t="shared" si="0"/>
        <v>10446</v>
      </c>
      <c r="K63" s="50">
        <v>75</v>
      </c>
      <c r="L63" s="50">
        <f t="shared" si="1"/>
        <v>783450</v>
      </c>
      <c r="M63" s="50"/>
      <c r="N63" s="50"/>
      <c r="O63" s="50"/>
      <c r="P63" s="50"/>
      <c r="Q63" s="50"/>
      <c r="R63" s="50"/>
      <c r="S63" s="50"/>
      <c r="T63" s="50">
        <f t="shared" si="2"/>
        <v>0</v>
      </c>
      <c r="U63" s="50"/>
      <c r="V63" s="50"/>
      <c r="W63" s="50">
        <f t="shared" si="3"/>
        <v>0</v>
      </c>
      <c r="X63" s="50">
        <f t="shared" si="4"/>
        <v>783450</v>
      </c>
      <c r="Y63" s="50">
        <v>0</v>
      </c>
      <c r="Z63" s="50">
        <v>50</v>
      </c>
      <c r="AA63" s="50">
        <v>0</v>
      </c>
      <c r="AB63" s="50">
        <v>0</v>
      </c>
    </row>
    <row r="64" spans="1:28" s="52" customFormat="1" ht="13.5" x14ac:dyDescent="0.2">
      <c r="A64" s="162">
        <v>55</v>
      </c>
      <c r="B64" s="135" t="s">
        <v>24</v>
      </c>
      <c r="C64" s="50"/>
      <c r="D64" s="50"/>
      <c r="E64" s="50" t="s">
        <v>361</v>
      </c>
      <c r="F64" s="50">
        <v>2</v>
      </c>
      <c r="G64" s="50">
        <v>1</v>
      </c>
      <c r="H64" s="50"/>
      <c r="I64" s="50"/>
      <c r="J64" s="50">
        <f t="shared" si="0"/>
        <v>400</v>
      </c>
      <c r="K64" s="50">
        <v>75</v>
      </c>
      <c r="L64" s="50">
        <f t="shared" si="1"/>
        <v>30000</v>
      </c>
      <c r="M64" s="50">
        <v>1</v>
      </c>
      <c r="N64" s="50" t="s">
        <v>327</v>
      </c>
      <c r="O64" s="50" t="s">
        <v>35</v>
      </c>
      <c r="P64" s="50">
        <v>2</v>
      </c>
      <c r="Q64" s="50">
        <v>159</v>
      </c>
      <c r="R64" s="50"/>
      <c r="S64" s="50">
        <v>6400</v>
      </c>
      <c r="T64" s="50">
        <f t="shared" si="2"/>
        <v>1017600</v>
      </c>
      <c r="U64" s="50">
        <v>40</v>
      </c>
      <c r="V64" s="50">
        <f>T64*93%</f>
        <v>946368</v>
      </c>
      <c r="W64" s="50">
        <f t="shared" si="3"/>
        <v>71232</v>
      </c>
      <c r="X64" s="50">
        <f t="shared" si="4"/>
        <v>101232</v>
      </c>
      <c r="Y64" s="50">
        <v>0</v>
      </c>
      <c r="Z64" s="50">
        <v>0</v>
      </c>
      <c r="AA64" s="50">
        <v>101232</v>
      </c>
      <c r="AB64" s="50">
        <v>0.02</v>
      </c>
    </row>
    <row r="65" spans="1:28" s="52" customFormat="1" ht="13.5" x14ac:dyDescent="0.2">
      <c r="A65" s="162">
        <v>56</v>
      </c>
      <c r="B65" s="135"/>
      <c r="C65" s="50"/>
      <c r="D65" s="50"/>
      <c r="E65" s="50" t="s">
        <v>361</v>
      </c>
      <c r="F65" s="50">
        <v>2</v>
      </c>
      <c r="G65" s="50"/>
      <c r="H65" s="50"/>
      <c r="I65" s="50"/>
      <c r="J65" s="50">
        <f t="shared" si="0"/>
        <v>0</v>
      </c>
      <c r="K65" s="50"/>
      <c r="L65" s="50">
        <f t="shared" si="1"/>
        <v>0</v>
      </c>
      <c r="M65" s="50">
        <v>1</v>
      </c>
      <c r="N65" s="50" t="s">
        <v>327</v>
      </c>
      <c r="O65" s="50" t="s">
        <v>55</v>
      </c>
      <c r="P65" s="50">
        <v>2</v>
      </c>
      <c r="Q65" s="50">
        <v>93</v>
      </c>
      <c r="R65" s="50"/>
      <c r="S65" s="50">
        <v>6400</v>
      </c>
      <c r="T65" s="50">
        <f t="shared" si="2"/>
        <v>595200</v>
      </c>
      <c r="U65" s="50">
        <v>10</v>
      </c>
      <c r="V65" s="50">
        <f>T65*10%</f>
        <v>59520</v>
      </c>
      <c r="W65" s="50">
        <f t="shared" si="3"/>
        <v>535680</v>
      </c>
      <c r="X65" s="50">
        <f t="shared" si="4"/>
        <v>535680</v>
      </c>
      <c r="Y65" s="50">
        <v>0</v>
      </c>
      <c r="Z65" s="50">
        <v>0</v>
      </c>
      <c r="AA65" s="50">
        <v>535680</v>
      </c>
      <c r="AB65" s="50">
        <v>0.02</v>
      </c>
    </row>
    <row r="66" spans="1:28" s="52" customFormat="1" ht="13.5" x14ac:dyDescent="0.2">
      <c r="A66" s="162">
        <v>57</v>
      </c>
      <c r="B66" s="135" t="s">
        <v>24</v>
      </c>
      <c r="C66" s="50"/>
      <c r="D66" s="50"/>
      <c r="E66" s="50" t="s">
        <v>362</v>
      </c>
      <c r="F66" s="50">
        <v>2</v>
      </c>
      <c r="G66" s="50"/>
      <c r="H66" s="50">
        <v>2</v>
      </c>
      <c r="I66" s="50"/>
      <c r="J66" s="50">
        <f t="shared" si="0"/>
        <v>200</v>
      </c>
      <c r="K66" s="50">
        <v>75</v>
      </c>
      <c r="L66" s="50">
        <f t="shared" si="1"/>
        <v>15000</v>
      </c>
      <c r="M66" s="50">
        <v>1</v>
      </c>
      <c r="N66" s="50" t="s">
        <v>327</v>
      </c>
      <c r="O66" s="50" t="s">
        <v>55</v>
      </c>
      <c r="P66" s="50">
        <v>2</v>
      </c>
      <c r="Q66" s="50">
        <v>100</v>
      </c>
      <c r="R66" s="50"/>
      <c r="S66" s="50">
        <v>6400</v>
      </c>
      <c r="T66" s="50">
        <f t="shared" si="2"/>
        <v>640000</v>
      </c>
      <c r="U66" s="50">
        <v>10</v>
      </c>
      <c r="V66" s="50">
        <f>T66*10%</f>
        <v>64000</v>
      </c>
      <c r="W66" s="50">
        <f t="shared" si="3"/>
        <v>576000</v>
      </c>
      <c r="X66" s="50">
        <f t="shared" si="4"/>
        <v>591000</v>
      </c>
      <c r="Y66" s="50">
        <v>0</v>
      </c>
      <c r="Z66" s="50">
        <v>0</v>
      </c>
      <c r="AA66" s="50">
        <v>591000</v>
      </c>
      <c r="AB66" s="50">
        <v>0.02</v>
      </c>
    </row>
    <row r="67" spans="1:28" s="52" customFormat="1" ht="13.5" x14ac:dyDescent="0.2">
      <c r="A67" s="162">
        <v>58</v>
      </c>
      <c r="B67" s="135" t="s">
        <v>24</v>
      </c>
      <c r="C67" s="50"/>
      <c r="D67" s="50"/>
      <c r="E67" s="50" t="s">
        <v>363</v>
      </c>
      <c r="F67" s="50">
        <v>2</v>
      </c>
      <c r="G67" s="50">
        <v>2</v>
      </c>
      <c r="H67" s="50"/>
      <c r="I67" s="50"/>
      <c r="J67" s="50">
        <f t="shared" si="0"/>
        <v>800</v>
      </c>
      <c r="K67" s="50">
        <v>75</v>
      </c>
      <c r="L67" s="50">
        <f t="shared" si="1"/>
        <v>60000</v>
      </c>
      <c r="M67" s="50">
        <v>1</v>
      </c>
      <c r="N67" s="50" t="s">
        <v>327</v>
      </c>
      <c r="O67" s="50" t="s">
        <v>55</v>
      </c>
      <c r="P67" s="50">
        <v>2</v>
      </c>
      <c r="Q67" s="50">
        <v>54</v>
      </c>
      <c r="R67" s="50"/>
      <c r="S67" s="50">
        <v>6400</v>
      </c>
      <c r="T67" s="50">
        <f t="shared" si="2"/>
        <v>345600</v>
      </c>
      <c r="U67" s="50">
        <v>10</v>
      </c>
      <c r="V67" s="50">
        <f>T67*10%</f>
        <v>34560</v>
      </c>
      <c r="W67" s="50">
        <f t="shared" si="3"/>
        <v>311040</v>
      </c>
      <c r="X67" s="50">
        <f t="shared" si="4"/>
        <v>371040</v>
      </c>
      <c r="Y67" s="50">
        <v>0</v>
      </c>
      <c r="Z67" s="50">
        <v>0</v>
      </c>
      <c r="AA67" s="50">
        <v>371040</v>
      </c>
      <c r="AB67" s="50">
        <v>0.02</v>
      </c>
    </row>
    <row r="68" spans="1:28" s="52" customFormat="1" ht="13.5" x14ac:dyDescent="0.2">
      <c r="A68" s="162">
        <v>59</v>
      </c>
      <c r="B68" s="135"/>
      <c r="C68" s="50"/>
      <c r="D68" s="50"/>
      <c r="E68" s="50" t="s">
        <v>364</v>
      </c>
      <c r="F68" s="50">
        <v>2</v>
      </c>
      <c r="G68" s="50"/>
      <c r="H68" s="50"/>
      <c r="I68" s="50"/>
      <c r="J68" s="50">
        <f t="shared" si="0"/>
        <v>0</v>
      </c>
      <c r="K68" s="50"/>
      <c r="L68" s="50">
        <f t="shared" si="1"/>
        <v>0</v>
      </c>
      <c r="M68" s="50">
        <v>1</v>
      </c>
      <c r="N68" s="50" t="s">
        <v>327</v>
      </c>
      <c r="O68" s="50" t="s">
        <v>16</v>
      </c>
      <c r="P68" s="50">
        <v>2</v>
      </c>
      <c r="Q68" s="50">
        <v>193</v>
      </c>
      <c r="R68" s="50"/>
      <c r="S68" s="50">
        <v>6400</v>
      </c>
      <c r="T68" s="50">
        <f t="shared" si="2"/>
        <v>1235200</v>
      </c>
      <c r="U68" s="50">
        <v>5</v>
      </c>
      <c r="V68" s="50">
        <f>T68*10%</f>
        <v>123520</v>
      </c>
      <c r="W68" s="50">
        <f t="shared" si="3"/>
        <v>1111680</v>
      </c>
      <c r="X68" s="50">
        <f t="shared" si="4"/>
        <v>1111680</v>
      </c>
      <c r="Y68" s="50">
        <v>0</v>
      </c>
      <c r="Z68" s="50">
        <v>0</v>
      </c>
      <c r="AA68" s="50">
        <v>1111680</v>
      </c>
      <c r="AB68" s="50">
        <v>0.02</v>
      </c>
    </row>
    <row r="69" spans="1:28" s="52" customFormat="1" ht="13.5" x14ac:dyDescent="0.2">
      <c r="A69" s="162">
        <v>60</v>
      </c>
      <c r="B69" s="135" t="s">
        <v>24</v>
      </c>
      <c r="C69" s="50"/>
      <c r="D69" s="50"/>
      <c r="E69" s="50" t="s">
        <v>365</v>
      </c>
      <c r="F69" s="50">
        <v>2</v>
      </c>
      <c r="G69" s="50"/>
      <c r="H69" s="50">
        <v>2</v>
      </c>
      <c r="I69" s="50"/>
      <c r="J69" s="50">
        <f t="shared" si="0"/>
        <v>200</v>
      </c>
      <c r="K69" s="50">
        <v>75</v>
      </c>
      <c r="L69" s="50">
        <f t="shared" si="1"/>
        <v>15000</v>
      </c>
      <c r="M69" s="50">
        <v>1</v>
      </c>
      <c r="N69" s="50" t="s">
        <v>327</v>
      </c>
      <c r="O69" s="50" t="s">
        <v>60</v>
      </c>
      <c r="P69" s="50">
        <v>2</v>
      </c>
      <c r="Q69" s="50">
        <v>115</v>
      </c>
      <c r="R69" s="50"/>
      <c r="S69" s="50">
        <v>6400</v>
      </c>
      <c r="T69" s="50">
        <f t="shared" si="2"/>
        <v>736000</v>
      </c>
      <c r="U69" s="50">
        <v>20</v>
      </c>
      <c r="V69" s="50">
        <f>T69*30%</f>
        <v>220800</v>
      </c>
      <c r="W69" s="50">
        <f t="shared" si="3"/>
        <v>515200</v>
      </c>
      <c r="X69" s="50">
        <f t="shared" si="4"/>
        <v>530200</v>
      </c>
      <c r="Y69" s="50">
        <v>0</v>
      </c>
      <c r="Z69" s="50">
        <v>0</v>
      </c>
      <c r="AA69" s="50">
        <v>530200</v>
      </c>
      <c r="AB69" s="50">
        <v>0.02</v>
      </c>
    </row>
    <row r="70" spans="1:28" s="52" customFormat="1" ht="13.5" x14ac:dyDescent="0.2">
      <c r="A70" s="162">
        <v>61</v>
      </c>
      <c r="B70" s="135" t="s">
        <v>24</v>
      </c>
      <c r="C70" s="50"/>
      <c r="D70" s="50"/>
      <c r="E70" s="50" t="s">
        <v>366</v>
      </c>
      <c r="F70" s="50">
        <v>2</v>
      </c>
      <c r="G70" s="50"/>
      <c r="H70" s="50">
        <v>1</v>
      </c>
      <c r="I70" s="50"/>
      <c r="J70" s="50">
        <f t="shared" si="0"/>
        <v>100</v>
      </c>
      <c r="K70" s="50">
        <v>75</v>
      </c>
      <c r="L70" s="50">
        <f t="shared" si="1"/>
        <v>7500</v>
      </c>
      <c r="M70" s="50">
        <v>1</v>
      </c>
      <c r="N70" s="50" t="s">
        <v>327</v>
      </c>
      <c r="O70" s="50" t="s">
        <v>16</v>
      </c>
      <c r="P70" s="50">
        <v>2</v>
      </c>
      <c r="Q70" s="50">
        <v>145</v>
      </c>
      <c r="R70" s="50"/>
      <c r="S70" s="50">
        <v>6400</v>
      </c>
      <c r="T70" s="50">
        <f t="shared" si="2"/>
        <v>928000</v>
      </c>
      <c r="U70" s="50">
        <v>20</v>
      </c>
      <c r="V70" s="50">
        <f>T70*75%</f>
        <v>696000</v>
      </c>
      <c r="W70" s="50">
        <f t="shared" si="3"/>
        <v>232000</v>
      </c>
      <c r="X70" s="50">
        <f t="shared" si="4"/>
        <v>239500</v>
      </c>
      <c r="Y70" s="50">
        <v>0</v>
      </c>
      <c r="Z70" s="50">
        <v>0</v>
      </c>
      <c r="AA70" s="50">
        <v>239500</v>
      </c>
      <c r="AB70" s="50">
        <v>0.02</v>
      </c>
    </row>
    <row r="71" spans="1:28" s="52" customFormat="1" ht="13.5" x14ac:dyDescent="0.2">
      <c r="A71" s="162">
        <v>62</v>
      </c>
      <c r="B71" s="135" t="s">
        <v>24</v>
      </c>
      <c r="C71" s="50"/>
      <c r="D71" s="50"/>
      <c r="E71" s="50" t="s">
        <v>366</v>
      </c>
      <c r="F71" s="50">
        <v>2</v>
      </c>
      <c r="G71" s="50"/>
      <c r="H71" s="50">
        <v>1</v>
      </c>
      <c r="I71" s="50"/>
      <c r="J71" s="50">
        <f t="shared" ref="J71:J72" si="5">G71*400+H71*100+I71</f>
        <v>100</v>
      </c>
      <c r="K71" s="50">
        <v>75</v>
      </c>
      <c r="L71" s="50">
        <f t="shared" ref="L71:L72" si="6">J71*K71</f>
        <v>7500</v>
      </c>
      <c r="M71" s="50">
        <v>1</v>
      </c>
      <c r="N71" s="50" t="s">
        <v>27</v>
      </c>
      <c r="O71" s="50" t="s">
        <v>55</v>
      </c>
      <c r="P71" s="50">
        <v>2</v>
      </c>
      <c r="Q71" s="50">
        <v>96</v>
      </c>
      <c r="R71" s="50"/>
      <c r="S71" s="50">
        <v>6400</v>
      </c>
      <c r="T71" s="50">
        <f t="shared" ref="T71:T72" si="7">Q71*S71</f>
        <v>614400</v>
      </c>
      <c r="U71" s="50">
        <v>45</v>
      </c>
      <c r="V71" s="50">
        <f>T71*76%</f>
        <v>466944</v>
      </c>
      <c r="W71" s="50">
        <f t="shared" ref="W71:W72" si="8">T71-V71</f>
        <v>147456</v>
      </c>
      <c r="X71" s="50">
        <f t="shared" ref="X71:X72" si="9">L71+W71</f>
        <v>154956</v>
      </c>
      <c r="Y71" s="50">
        <v>0</v>
      </c>
      <c r="Z71" s="50">
        <v>0</v>
      </c>
      <c r="AA71" s="50">
        <v>154956</v>
      </c>
      <c r="AB71" s="50">
        <v>0.02</v>
      </c>
    </row>
    <row r="72" spans="1:28" s="52" customFormat="1" ht="13.5" x14ac:dyDescent="0.2">
      <c r="A72" s="162">
        <v>63</v>
      </c>
      <c r="B72" s="135" t="s">
        <v>24</v>
      </c>
      <c r="C72" s="50"/>
      <c r="D72" s="50"/>
      <c r="E72" s="50" t="s">
        <v>366</v>
      </c>
      <c r="F72" s="50">
        <v>1</v>
      </c>
      <c r="G72" s="50">
        <v>9</v>
      </c>
      <c r="H72" s="50">
        <v>2</v>
      </c>
      <c r="I72" s="50"/>
      <c r="J72" s="50">
        <f t="shared" si="5"/>
        <v>3800</v>
      </c>
      <c r="K72" s="50">
        <v>75</v>
      </c>
      <c r="L72" s="50">
        <f t="shared" si="6"/>
        <v>285000</v>
      </c>
      <c r="M72" s="50"/>
      <c r="N72" s="50"/>
      <c r="O72" s="50"/>
      <c r="P72" s="50"/>
      <c r="Q72" s="50"/>
      <c r="R72" s="50"/>
      <c r="S72" s="50"/>
      <c r="T72" s="50">
        <f t="shared" si="7"/>
        <v>0</v>
      </c>
      <c r="U72" s="50"/>
      <c r="V72" s="50"/>
      <c r="W72" s="50">
        <f t="shared" si="8"/>
        <v>0</v>
      </c>
      <c r="X72" s="50">
        <f t="shared" si="9"/>
        <v>285000</v>
      </c>
      <c r="Y72" s="50">
        <v>0</v>
      </c>
      <c r="Z72" s="50">
        <v>0</v>
      </c>
      <c r="AA72" s="50">
        <v>285000</v>
      </c>
      <c r="AB72" s="50">
        <v>0.01</v>
      </c>
    </row>
    <row r="73" spans="1:28" s="52" customFormat="1" ht="13.5" x14ac:dyDescent="0.2">
      <c r="A73" s="162">
        <v>64</v>
      </c>
      <c r="B73" s="135" t="s">
        <v>24</v>
      </c>
      <c r="C73" s="50"/>
      <c r="D73" s="50"/>
      <c r="E73" s="50" t="s">
        <v>367</v>
      </c>
      <c r="F73" s="50">
        <v>2</v>
      </c>
      <c r="G73" s="50"/>
      <c r="H73" s="50">
        <v>2</v>
      </c>
      <c r="I73" s="50"/>
      <c r="J73" s="50">
        <f t="shared" si="0"/>
        <v>200</v>
      </c>
      <c r="K73" s="50">
        <v>75</v>
      </c>
      <c r="L73" s="50">
        <f t="shared" si="1"/>
        <v>15000</v>
      </c>
      <c r="M73" s="50">
        <v>1</v>
      </c>
      <c r="N73" s="50" t="s">
        <v>27</v>
      </c>
      <c r="O73" s="50" t="s">
        <v>16</v>
      </c>
      <c r="P73" s="50">
        <v>2</v>
      </c>
      <c r="Q73" s="50">
        <v>133</v>
      </c>
      <c r="R73" s="50"/>
      <c r="S73" s="50">
        <v>6400</v>
      </c>
      <c r="T73" s="50">
        <f t="shared" si="2"/>
        <v>851200</v>
      </c>
      <c r="U73" s="50">
        <v>20</v>
      </c>
      <c r="V73" s="50">
        <f>T73*75%</f>
        <v>638400</v>
      </c>
      <c r="W73" s="50">
        <f t="shared" si="3"/>
        <v>212800</v>
      </c>
      <c r="X73" s="50">
        <f t="shared" si="4"/>
        <v>227800</v>
      </c>
      <c r="Y73" s="50">
        <v>0</v>
      </c>
      <c r="Z73" s="50">
        <v>0</v>
      </c>
      <c r="AA73" s="50">
        <v>227800</v>
      </c>
      <c r="AB73" s="50">
        <v>0.02</v>
      </c>
    </row>
    <row r="74" spans="1:28" s="52" customFormat="1" ht="13.5" x14ac:dyDescent="0.2">
      <c r="A74" s="162">
        <v>65</v>
      </c>
      <c r="B74" s="135" t="s">
        <v>24</v>
      </c>
      <c r="C74" s="50"/>
      <c r="D74" s="50"/>
      <c r="E74" s="50" t="s">
        <v>368</v>
      </c>
      <c r="F74" s="50">
        <v>2</v>
      </c>
      <c r="G74" s="50">
        <v>1</v>
      </c>
      <c r="H74" s="50"/>
      <c r="I74" s="50"/>
      <c r="J74" s="50">
        <f t="shared" si="0"/>
        <v>400</v>
      </c>
      <c r="K74" s="50">
        <v>75</v>
      </c>
      <c r="L74" s="50">
        <f t="shared" si="1"/>
        <v>30000</v>
      </c>
      <c r="M74" s="50">
        <v>1</v>
      </c>
      <c r="N74" s="50" t="s">
        <v>27</v>
      </c>
      <c r="O74" s="50" t="s">
        <v>16</v>
      </c>
      <c r="P74" s="50">
        <v>2</v>
      </c>
      <c r="Q74" s="50">
        <v>123</v>
      </c>
      <c r="R74" s="50"/>
      <c r="S74" s="50">
        <v>6400</v>
      </c>
      <c r="T74" s="50">
        <f t="shared" si="2"/>
        <v>787200</v>
      </c>
      <c r="U74" s="50">
        <v>15</v>
      </c>
      <c r="V74" s="50">
        <f>T74*50%</f>
        <v>393600</v>
      </c>
      <c r="W74" s="50">
        <f t="shared" si="3"/>
        <v>393600</v>
      </c>
      <c r="X74" s="50">
        <f t="shared" si="4"/>
        <v>423600</v>
      </c>
      <c r="Y74" s="50">
        <v>0</v>
      </c>
      <c r="Z74" s="50">
        <v>0</v>
      </c>
      <c r="AA74" s="50">
        <v>423600</v>
      </c>
      <c r="AB74" s="50">
        <v>0.02</v>
      </c>
    </row>
    <row r="75" spans="1:28" s="52" customFormat="1" ht="13.5" x14ac:dyDescent="0.2">
      <c r="A75" s="162">
        <v>66</v>
      </c>
      <c r="B75" s="135"/>
      <c r="C75" s="50"/>
      <c r="D75" s="50"/>
      <c r="E75" s="50" t="s">
        <v>369</v>
      </c>
      <c r="F75" s="50">
        <v>2</v>
      </c>
      <c r="G75" s="50"/>
      <c r="H75" s="50"/>
      <c r="I75" s="50"/>
      <c r="J75" s="50">
        <f t="shared" si="0"/>
        <v>0</v>
      </c>
      <c r="K75" s="50"/>
      <c r="L75" s="50">
        <f t="shared" si="1"/>
        <v>0</v>
      </c>
      <c r="M75" s="50">
        <v>1</v>
      </c>
      <c r="N75" s="50" t="s">
        <v>27</v>
      </c>
      <c r="O75" s="50" t="s">
        <v>16</v>
      </c>
      <c r="P75" s="50">
        <v>2</v>
      </c>
      <c r="Q75" s="50">
        <v>66</v>
      </c>
      <c r="R75" s="50"/>
      <c r="S75" s="50">
        <v>6400</v>
      </c>
      <c r="T75" s="50">
        <f t="shared" si="2"/>
        <v>422400</v>
      </c>
      <c r="U75" s="50">
        <v>10</v>
      </c>
      <c r="V75" s="50">
        <f>T75*30%</f>
        <v>126720</v>
      </c>
      <c r="W75" s="50">
        <f t="shared" si="3"/>
        <v>295680</v>
      </c>
      <c r="X75" s="50">
        <f t="shared" si="4"/>
        <v>295680</v>
      </c>
      <c r="Y75" s="50">
        <v>0</v>
      </c>
      <c r="Z75" s="50">
        <v>0</v>
      </c>
      <c r="AA75" s="50">
        <v>295680</v>
      </c>
      <c r="AB75" s="50">
        <v>0.02</v>
      </c>
    </row>
    <row r="76" spans="1:28" s="52" customFormat="1" ht="13.5" x14ac:dyDescent="0.2">
      <c r="A76" s="162">
        <v>67</v>
      </c>
      <c r="B76" s="135" t="s">
        <v>24</v>
      </c>
      <c r="C76" s="50"/>
      <c r="D76" s="50"/>
      <c r="E76" s="50" t="s">
        <v>370</v>
      </c>
      <c r="F76" s="50">
        <v>2</v>
      </c>
      <c r="G76" s="50">
        <v>1</v>
      </c>
      <c r="H76" s="50"/>
      <c r="I76" s="50"/>
      <c r="J76" s="50">
        <f t="shared" si="0"/>
        <v>400</v>
      </c>
      <c r="K76" s="50">
        <v>75</v>
      </c>
      <c r="L76" s="50">
        <f t="shared" si="1"/>
        <v>30000</v>
      </c>
      <c r="M76" s="50">
        <v>1</v>
      </c>
      <c r="N76" s="50" t="s">
        <v>27</v>
      </c>
      <c r="O76" s="50" t="s">
        <v>55</v>
      </c>
      <c r="P76" s="50">
        <v>2</v>
      </c>
      <c r="Q76" s="50">
        <v>84</v>
      </c>
      <c r="R76" s="50"/>
      <c r="S76" s="50">
        <v>6400</v>
      </c>
      <c r="T76" s="50">
        <f t="shared" si="2"/>
        <v>537600</v>
      </c>
      <c r="U76" s="50">
        <v>20</v>
      </c>
      <c r="V76" s="50">
        <f>T76*30%</f>
        <v>161280</v>
      </c>
      <c r="W76" s="50">
        <f t="shared" si="3"/>
        <v>376320</v>
      </c>
      <c r="X76" s="50">
        <f t="shared" si="4"/>
        <v>406320</v>
      </c>
      <c r="Y76" s="50">
        <v>0</v>
      </c>
      <c r="Z76" s="50">
        <v>0</v>
      </c>
      <c r="AA76" s="50">
        <v>406320</v>
      </c>
      <c r="AB76" s="50">
        <v>0.02</v>
      </c>
    </row>
    <row r="77" spans="1:28" s="52" customFormat="1" ht="13.5" x14ac:dyDescent="0.2">
      <c r="A77" s="162">
        <v>68</v>
      </c>
      <c r="B77" s="135"/>
      <c r="C77" s="50"/>
      <c r="D77" s="50"/>
      <c r="E77" s="50" t="s">
        <v>371</v>
      </c>
      <c r="F77" s="50">
        <v>2</v>
      </c>
      <c r="G77" s="50"/>
      <c r="H77" s="50"/>
      <c r="I77" s="50"/>
      <c r="J77" s="50">
        <f t="shared" si="0"/>
        <v>0</v>
      </c>
      <c r="K77" s="50"/>
      <c r="L77" s="50">
        <f t="shared" si="1"/>
        <v>0</v>
      </c>
      <c r="M77" s="50">
        <v>1</v>
      </c>
      <c r="N77" s="50" t="s">
        <v>27</v>
      </c>
      <c r="O77" s="50" t="s">
        <v>16</v>
      </c>
      <c r="P77" s="50">
        <v>2</v>
      </c>
      <c r="Q77" s="50">
        <v>90</v>
      </c>
      <c r="R77" s="50"/>
      <c r="S77" s="50">
        <v>6400</v>
      </c>
      <c r="T77" s="50">
        <f t="shared" si="2"/>
        <v>576000</v>
      </c>
      <c r="U77" s="50">
        <v>10</v>
      </c>
      <c r="V77" s="50">
        <f>T77*30%</f>
        <v>172800</v>
      </c>
      <c r="W77" s="50">
        <f t="shared" si="3"/>
        <v>403200</v>
      </c>
      <c r="X77" s="50">
        <f t="shared" si="4"/>
        <v>403200</v>
      </c>
      <c r="Y77" s="50">
        <v>0</v>
      </c>
      <c r="Z77" s="50">
        <v>0</v>
      </c>
      <c r="AA77" s="50">
        <v>403200</v>
      </c>
      <c r="AB77" s="50">
        <v>0.02</v>
      </c>
    </row>
    <row r="78" spans="1:28" s="52" customFormat="1" ht="13.5" x14ac:dyDescent="0.2">
      <c r="A78" s="162">
        <v>69</v>
      </c>
      <c r="B78" s="135" t="s">
        <v>24</v>
      </c>
      <c r="C78" s="50"/>
      <c r="D78" s="50"/>
      <c r="E78" s="50" t="s">
        <v>372</v>
      </c>
      <c r="F78" s="50">
        <v>2</v>
      </c>
      <c r="G78" s="50">
        <v>2</v>
      </c>
      <c r="H78" s="50"/>
      <c r="I78" s="50"/>
      <c r="J78" s="50">
        <f t="shared" si="0"/>
        <v>800</v>
      </c>
      <c r="K78" s="50">
        <v>75</v>
      </c>
      <c r="L78" s="50">
        <f t="shared" si="1"/>
        <v>60000</v>
      </c>
      <c r="M78" s="50">
        <v>1</v>
      </c>
      <c r="N78" s="50" t="s">
        <v>27</v>
      </c>
      <c r="O78" s="50" t="s">
        <v>55</v>
      </c>
      <c r="P78" s="50">
        <v>2</v>
      </c>
      <c r="Q78" s="50">
        <v>87</v>
      </c>
      <c r="R78" s="50"/>
      <c r="S78" s="50">
        <v>6400</v>
      </c>
      <c r="T78" s="50">
        <f t="shared" si="2"/>
        <v>556800</v>
      </c>
      <c r="U78" s="50">
        <v>10</v>
      </c>
      <c r="V78" s="50">
        <f>T78*10%</f>
        <v>55680</v>
      </c>
      <c r="W78" s="50">
        <f t="shared" si="3"/>
        <v>501120</v>
      </c>
      <c r="X78" s="50">
        <f t="shared" si="4"/>
        <v>561120</v>
      </c>
      <c r="Y78" s="50">
        <v>0</v>
      </c>
      <c r="Z78" s="50">
        <v>0</v>
      </c>
      <c r="AA78" s="50">
        <v>561120</v>
      </c>
      <c r="AB78" s="50">
        <v>0.02</v>
      </c>
    </row>
    <row r="79" spans="1:28" s="52" customFormat="1" ht="13.5" x14ac:dyDescent="0.2">
      <c r="A79" s="162">
        <v>70</v>
      </c>
      <c r="B79" s="135" t="s">
        <v>24</v>
      </c>
      <c r="C79" s="50"/>
      <c r="D79" s="50"/>
      <c r="E79" s="50" t="s">
        <v>372</v>
      </c>
      <c r="F79" s="50">
        <v>1</v>
      </c>
      <c r="G79" s="50">
        <v>15</v>
      </c>
      <c r="H79" s="50"/>
      <c r="I79" s="50"/>
      <c r="J79" s="50">
        <f t="shared" si="0"/>
        <v>6000</v>
      </c>
      <c r="K79" s="50">
        <v>75</v>
      </c>
      <c r="L79" s="50">
        <f t="shared" si="1"/>
        <v>450000</v>
      </c>
      <c r="M79" s="50"/>
      <c r="N79" s="50"/>
      <c r="O79" s="50"/>
      <c r="P79" s="50"/>
      <c r="Q79" s="50"/>
      <c r="R79" s="50"/>
      <c r="S79" s="50"/>
      <c r="T79" s="50">
        <f t="shared" si="2"/>
        <v>0</v>
      </c>
      <c r="U79" s="50"/>
      <c r="V79" s="50"/>
      <c r="W79" s="50">
        <f t="shared" si="3"/>
        <v>0</v>
      </c>
      <c r="X79" s="50">
        <f t="shared" si="4"/>
        <v>450000</v>
      </c>
      <c r="Y79" s="50">
        <v>0</v>
      </c>
      <c r="Z79" s="50">
        <v>0</v>
      </c>
      <c r="AA79" s="50">
        <v>450000</v>
      </c>
      <c r="AB79" s="50">
        <v>0.01</v>
      </c>
    </row>
    <row r="80" spans="1:28" s="52" customFormat="1" ht="13.5" x14ac:dyDescent="0.2">
      <c r="A80" s="162">
        <v>71</v>
      </c>
      <c r="B80" s="135" t="s">
        <v>24</v>
      </c>
      <c r="C80" s="50"/>
      <c r="D80" s="50"/>
      <c r="E80" s="50" t="s">
        <v>373</v>
      </c>
      <c r="F80" s="50">
        <v>2</v>
      </c>
      <c r="G80" s="50"/>
      <c r="H80" s="50">
        <v>1</v>
      </c>
      <c r="I80" s="50"/>
      <c r="J80" s="50">
        <f t="shared" si="0"/>
        <v>100</v>
      </c>
      <c r="K80" s="50">
        <v>75</v>
      </c>
      <c r="L80" s="50">
        <f t="shared" si="1"/>
        <v>7500</v>
      </c>
      <c r="M80" s="50">
        <v>1</v>
      </c>
      <c r="N80" s="50" t="s">
        <v>27</v>
      </c>
      <c r="O80" s="50" t="s">
        <v>16</v>
      </c>
      <c r="P80" s="50">
        <v>2</v>
      </c>
      <c r="Q80" s="50">
        <v>141</v>
      </c>
      <c r="R80" s="50"/>
      <c r="S80" s="50">
        <v>6400</v>
      </c>
      <c r="T80" s="50">
        <f t="shared" si="2"/>
        <v>902400</v>
      </c>
      <c r="U80" s="50">
        <v>26</v>
      </c>
      <c r="V80" s="50">
        <f>T80*85%</f>
        <v>767040</v>
      </c>
      <c r="W80" s="50">
        <f t="shared" si="3"/>
        <v>135360</v>
      </c>
      <c r="X80" s="50">
        <f t="shared" si="4"/>
        <v>142860</v>
      </c>
      <c r="Y80" s="50">
        <v>0</v>
      </c>
      <c r="Z80" s="50">
        <v>0</v>
      </c>
      <c r="AA80" s="50">
        <v>142860</v>
      </c>
      <c r="AB80" s="50">
        <v>0.02</v>
      </c>
    </row>
    <row r="81" spans="1:28" s="52" customFormat="1" ht="13.5" x14ac:dyDescent="0.2">
      <c r="A81" s="162">
        <v>72</v>
      </c>
      <c r="B81" s="135" t="s">
        <v>24</v>
      </c>
      <c r="C81" s="50"/>
      <c r="D81" s="50"/>
      <c r="E81" s="50" t="s">
        <v>373</v>
      </c>
      <c r="F81" s="50">
        <v>1</v>
      </c>
      <c r="G81" s="50">
        <v>10</v>
      </c>
      <c r="H81" s="50"/>
      <c r="I81" s="50"/>
      <c r="J81" s="50">
        <f t="shared" si="0"/>
        <v>4000</v>
      </c>
      <c r="K81" s="50">
        <v>75</v>
      </c>
      <c r="L81" s="50">
        <f t="shared" si="1"/>
        <v>300000</v>
      </c>
      <c r="M81" s="50"/>
      <c r="N81" s="50"/>
      <c r="O81" s="50"/>
      <c r="P81" s="50"/>
      <c r="Q81" s="50"/>
      <c r="R81" s="50"/>
      <c r="S81" s="50"/>
      <c r="T81" s="50">
        <f t="shared" si="2"/>
        <v>0</v>
      </c>
      <c r="U81" s="50"/>
      <c r="V81" s="50"/>
      <c r="W81" s="50">
        <f t="shared" si="3"/>
        <v>0</v>
      </c>
      <c r="X81" s="50">
        <f t="shared" si="4"/>
        <v>300000</v>
      </c>
      <c r="Y81" s="50">
        <v>0</v>
      </c>
      <c r="Z81" s="50">
        <v>0</v>
      </c>
      <c r="AA81" s="50">
        <v>300000</v>
      </c>
      <c r="AB81" s="50">
        <v>0.01</v>
      </c>
    </row>
    <row r="82" spans="1:28" s="52" customFormat="1" ht="13.5" x14ac:dyDescent="0.2">
      <c r="A82" s="162">
        <v>73</v>
      </c>
      <c r="B82" s="135" t="s">
        <v>24</v>
      </c>
      <c r="C82" s="50"/>
      <c r="D82" s="50"/>
      <c r="E82" s="50" t="s">
        <v>373</v>
      </c>
      <c r="F82" s="50">
        <v>1</v>
      </c>
      <c r="G82" s="50">
        <v>22</v>
      </c>
      <c r="H82" s="50"/>
      <c r="I82" s="50"/>
      <c r="J82" s="50">
        <f t="shared" si="0"/>
        <v>8800</v>
      </c>
      <c r="K82" s="50">
        <v>75</v>
      </c>
      <c r="L82" s="50">
        <f t="shared" si="1"/>
        <v>660000</v>
      </c>
      <c r="M82" s="50"/>
      <c r="N82" s="50"/>
      <c r="O82" s="50"/>
      <c r="P82" s="50"/>
      <c r="Q82" s="50"/>
      <c r="R82" s="50"/>
      <c r="S82" s="50"/>
      <c r="T82" s="50">
        <f t="shared" si="2"/>
        <v>0</v>
      </c>
      <c r="U82" s="50"/>
      <c r="V82" s="50"/>
      <c r="W82" s="50">
        <f t="shared" si="3"/>
        <v>0</v>
      </c>
      <c r="X82" s="50">
        <f t="shared" si="4"/>
        <v>660000</v>
      </c>
      <c r="Y82" s="50">
        <v>0</v>
      </c>
      <c r="Z82" s="50">
        <v>0</v>
      </c>
      <c r="AA82" s="50">
        <v>660000</v>
      </c>
      <c r="AB82" s="50">
        <v>0.01</v>
      </c>
    </row>
    <row r="83" spans="1:28" s="52" customFormat="1" ht="13.5" x14ac:dyDescent="0.2">
      <c r="A83" s="162">
        <v>74</v>
      </c>
      <c r="B83" s="135" t="s">
        <v>24</v>
      </c>
      <c r="C83" s="50"/>
      <c r="D83" s="50"/>
      <c r="E83" s="50" t="s">
        <v>373</v>
      </c>
      <c r="F83" s="50">
        <v>1</v>
      </c>
      <c r="G83" s="50">
        <v>10</v>
      </c>
      <c r="H83" s="50"/>
      <c r="I83" s="50"/>
      <c r="J83" s="50">
        <f t="shared" si="0"/>
        <v>4000</v>
      </c>
      <c r="K83" s="50">
        <v>75</v>
      </c>
      <c r="L83" s="50">
        <f t="shared" si="1"/>
        <v>300000</v>
      </c>
      <c r="M83" s="50"/>
      <c r="N83" s="50"/>
      <c r="O83" s="50"/>
      <c r="P83" s="50"/>
      <c r="Q83" s="50"/>
      <c r="R83" s="50"/>
      <c r="S83" s="50"/>
      <c r="T83" s="50">
        <f t="shared" si="2"/>
        <v>0</v>
      </c>
      <c r="U83" s="50"/>
      <c r="V83" s="50"/>
      <c r="W83" s="50">
        <f t="shared" si="3"/>
        <v>0</v>
      </c>
      <c r="X83" s="50">
        <f t="shared" si="4"/>
        <v>300000</v>
      </c>
      <c r="Y83" s="50">
        <v>0</v>
      </c>
      <c r="Z83" s="50">
        <v>0</v>
      </c>
      <c r="AA83" s="50">
        <v>300000</v>
      </c>
      <c r="AB83" s="50">
        <v>0.01</v>
      </c>
    </row>
    <row r="84" spans="1:28" s="52" customFormat="1" ht="13.5" x14ac:dyDescent="0.2">
      <c r="A84" s="162">
        <v>75</v>
      </c>
      <c r="B84" s="135" t="s">
        <v>24</v>
      </c>
      <c r="C84" s="50"/>
      <c r="D84" s="50"/>
      <c r="E84" s="50" t="s">
        <v>373</v>
      </c>
      <c r="F84" s="50">
        <v>1</v>
      </c>
      <c r="G84" s="50">
        <v>2</v>
      </c>
      <c r="H84" s="50"/>
      <c r="I84" s="50"/>
      <c r="J84" s="50">
        <f t="shared" si="0"/>
        <v>800</v>
      </c>
      <c r="K84" s="50">
        <v>75</v>
      </c>
      <c r="L84" s="50">
        <f t="shared" si="1"/>
        <v>60000</v>
      </c>
      <c r="M84" s="50"/>
      <c r="N84" s="50"/>
      <c r="O84" s="50"/>
      <c r="P84" s="50"/>
      <c r="Q84" s="50"/>
      <c r="R84" s="50"/>
      <c r="S84" s="50"/>
      <c r="T84" s="50">
        <f t="shared" si="2"/>
        <v>0</v>
      </c>
      <c r="U84" s="50"/>
      <c r="V84" s="50"/>
      <c r="W84" s="50">
        <f t="shared" si="3"/>
        <v>0</v>
      </c>
      <c r="X84" s="50">
        <f t="shared" si="4"/>
        <v>60000</v>
      </c>
      <c r="Y84" s="50">
        <v>0</v>
      </c>
      <c r="Z84" s="50">
        <v>0</v>
      </c>
      <c r="AA84" s="50">
        <v>60000</v>
      </c>
      <c r="AB84" s="50">
        <v>0.01</v>
      </c>
    </row>
    <row r="85" spans="1:28" s="52" customFormat="1" ht="13.5" x14ac:dyDescent="0.2">
      <c r="A85" s="162">
        <v>76</v>
      </c>
      <c r="B85" s="135" t="s">
        <v>338</v>
      </c>
      <c r="C85" s="50"/>
      <c r="D85" s="50"/>
      <c r="E85" s="50" t="s">
        <v>374</v>
      </c>
      <c r="F85" s="50">
        <v>2</v>
      </c>
      <c r="G85" s="50">
        <v>1</v>
      </c>
      <c r="H85" s="50">
        <v>2</v>
      </c>
      <c r="I85" s="50"/>
      <c r="J85" s="50">
        <f t="shared" si="0"/>
        <v>600</v>
      </c>
      <c r="K85" s="50">
        <v>75</v>
      </c>
      <c r="L85" s="50">
        <f t="shared" si="1"/>
        <v>45000</v>
      </c>
      <c r="M85" s="50">
        <v>1</v>
      </c>
      <c r="N85" s="50" t="s">
        <v>27</v>
      </c>
      <c r="O85" s="50" t="s">
        <v>55</v>
      </c>
      <c r="P85" s="50">
        <v>2</v>
      </c>
      <c r="Q85" s="50">
        <v>126</v>
      </c>
      <c r="R85" s="50"/>
      <c r="S85" s="50">
        <v>6400</v>
      </c>
      <c r="T85" s="50">
        <f t="shared" si="2"/>
        <v>806400</v>
      </c>
      <c r="U85" s="50">
        <v>30</v>
      </c>
      <c r="V85" s="50">
        <f>T85*50%</f>
        <v>403200</v>
      </c>
      <c r="W85" s="50">
        <f t="shared" si="3"/>
        <v>403200</v>
      </c>
      <c r="X85" s="50">
        <f t="shared" si="4"/>
        <v>448200</v>
      </c>
      <c r="Y85" s="50">
        <v>0</v>
      </c>
      <c r="Z85" s="50">
        <v>0</v>
      </c>
      <c r="AA85" s="50">
        <v>448200</v>
      </c>
      <c r="AB85" s="50">
        <v>0.02</v>
      </c>
    </row>
    <row r="86" spans="1:28" s="52" customFormat="1" ht="13.5" x14ac:dyDescent="0.2">
      <c r="A86" s="162">
        <v>77</v>
      </c>
      <c r="B86" s="135" t="s">
        <v>442</v>
      </c>
      <c r="C86" s="50"/>
      <c r="D86" s="50"/>
      <c r="E86" s="50" t="s">
        <v>375</v>
      </c>
      <c r="F86" s="50">
        <v>2</v>
      </c>
      <c r="G86" s="50"/>
      <c r="H86" s="50"/>
      <c r="I86" s="50"/>
      <c r="J86" s="50">
        <f t="shared" si="0"/>
        <v>0</v>
      </c>
      <c r="K86" s="50"/>
      <c r="L86" s="50">
        <f t="shared" si="1"/>
        <v>0</v>
      </c>
      <c r="M86" s="50">
        <v>1</v>
      </c>
      <c r="N86" s="50" t="s">
        <v>27</v>
      </c>
      <c r="O86" s="50" t="s">
        <v>16</v>
      </c>
      <c r="P86" s="50">
        <v>2</v>
      </c>
      <c r="Q86" s="50">
        <v>180</v>
      </c>
      <c r="R86" s="50"/>
      <c r="S86" s="50">
        <v>6400</v>
      </c>
      <c r="T86" s="50">
        <f t="shared" si="2"/>
        <v>1152000</v>
      </c>
      <c r="U86" s="50">
        <v>30</v>
      </c>
      <c r="V86" s="50">
        <f>T86*85%</f>
        <v>979200</v>
      </c>
      <c r="W86" s="50">
        <f t="shared" si="3"/>
        <v>172800</v>
      </c>
      <c r="X86" s="50">
        <f t="shared" si="4"/>
        <v>172800</v>
      </c>
      <c r="Y86" s="50">
        <v>0</v>
      </c>
      <c r="Z86" s="50">
        <v>0</v>
      </c>
      <c r="AA86" s="50">
        <v>172800</v>
      </c>
      <c r="AB86" s="50">
        <v>0.02</v>
      </c>
    </row>
    <row r="87" spans="1:28" s="52" customFormat="1" ht="13.5" x14ac:dyDescent="0.2">
      <c r="A87" s="162">
        <v>78</v>
      </c>
      <c r="B87" s="135" t="s">
        <v>338</v>
      </c>
      <c r="C87" s="50"/>
      <c r="D87" s="50"/>
      <c r="E87" s="50" t="s">
        <v>376</v>
      </c>
      <c r="F87" s="50">
        <v>2</v>
      </c>
      <c r="G87" s="50">
        <v>1</v>
      </c>
      <c r="H87" s="50"/>
      <c r="I87" s="50"/>
      <c r="J87" s="50">
        <f t="shared" si="0"/>
        <v>400</v>
      </c>
      <c r="K87" s="50">
        <v>75</v>
      </c>
      <c r="L87" s="50">
        <f t="shared" si="1"/>
        <v>30000</v>
      </c>
      <c r="M87" s="50">
        <v>1</v>
      </c>
      <c r="N87" s="50" t="s">
        <v>27</v>
      </c>
      <c r="O87" s="50" t="s">
        <v>16</v>
      </c>
      <c r="P87" s="50">
        <v>2</v>
      </c>
      <c r="Q87" s="50">
        <v>108</v>
      </c>
      <c r="R87" s="50"/>
      <c r="S87" s="50">
        <v>6400</v>
      </c>
      <c r="T87" s="50">
        <f t="shared" si="2"/>
        <v>691200</v>
      </c>
      <c r="U87" s="50">
        <v>30</v>
      </c>
      <c r="V87" s="50">
        <f>T87*50%</f>
        <v>345600</v>
      </c>
      <c r="W87" s="50">
        <f t="shared" si="3"/>
        <v>345600</v>
      </c>
      <c r="X87" s="50">
        <f t="shared" si="4"/>
        <v>375600</v>
      </c>
      <c r="Y87" s="50">
        <v>0</v>
      </c>
      <c r="Z87" s="50">
        <v>0</v>
      </c>
      <c r="AA87" s="50">
        <v>375600</v>
      </c>
      <c r="AB87" s="50">
        <v>0.02</v>
      </c>
    </row>
    <row r="88" spans="1:28" s="52" customFormat="1" ht="13.5" x14ac:dyDescent="0.2">
      <c r="A88" s="162">
        <v>79</v>
      </c>
      <c r="B88" s="135" t="s">
        <v>24</v>
      </c>
      <c r="C88" s="50"/>
      <c r="D88" s="50"/>
      <c r="E88" s="50" t="s">
        <v>377</v>
      </c>
      <c r="F88" s="50">
        <v>2</v>
      </c>
      <c r="G88" s="50">
        <v>1</v>
      </c>
      <c r="H88" s="50"/>
      <c r="I88" s="50"/>
      <c r="J88" s="50">
        <f t="shared" si="0"/>
        <v>400</v>
      </c>
      <c r="K88" s="50">
        <v>75</v>
      </c>
      <c r="L88" s="50">
        <f t="shared" si="1"/>
        <v>30000</v>
      </c>
      <c r="M88" s="50">
        <v>1</v>
      </c>
      <c r="N88" s="50" t="s">
        <v>27</v>
      </c>
      <c r="O88" s="50" t="s">
        <v>55</v>
      </c>
      <c r="P88" s="50">
        <v>2</v>
      </c>
      <c r="Q88" s="50">
        <v>237</v>
      </c>
      <c r="R88" s="50"/>
      <c r="S88" s="50">
        <v>6400</v>
      </c>
      <c r="T88" s="50">
        <f t="shared" si="2"/>
        <v>1516800</v>
      </c>
      <c r="U88" s="50">
        <v>30</v>
      </c>
      <c r="V88" s="50">
        <f>T88*50%</f>
        <v>758400</v>
      </c>
      <c r="W88" s="50">
        <f t="shared" si="3"/>
        <v>758400</v>
      </c>
      <c r="X88" s="50">
        <f t="shared" si="4"/>
        <v>788400</v>
      </c>
      <c r="Y88" s="50">
        <v>0</v>
      </c>
      <c r="Z88" s="50">
        <v>0</v>
      </c>
      <c r="AA88" s="50">
        <v>788400</v>
      </c>
      <c r="AB88" s="50">
        <v>0.02</v>
      </c>
    </row>
    <row r="89" spans="1:28" s="52" customFormat="1" ht="13.5" x14ac:dyDescent="0.2">
      <c r="A89" s="162">
        <v>80</v>
      </c>
      <c r="B89" s="135" t="s">
        <v>24</v>
      </c>
      <c r="C89" s="50"/>
      <c r="D89" s="50"/>
      <c r="E89" s="50" t="s">
        <v>378</v>
      </c>
      <c r="F89" s="50">
        <v>2</v>
      </c>
      <c r="G89" s="50">
        <v>1</v>
      </c>
      <c r="H89" s="50"/>
      <c r="I89" s="50"/>
      <c r="J89" s="50">
        <f t="shared" si="0"/>
        <v>400</v>
      </c>
      <c r="K89" s="50">
        <v>75</v>
      </c>
      <c r="L89" s="50">
        <f t="shared" si="1"/>
        <v>30000</v>
      </c>
      <c r="M89" s="50">
        <v>1</v>
      </c>
      <c r="N89" s="50" t="s">
        <v>27</v>
      </c>
      <c r="O89" s="50" t="s">
        <v>16</v>
      </c>
      <c r="P89" s="50">
        <v>2</v>
      </c>
      <c r="Q89" s="50">
        <v>170</v>
      </c>
      <c r="R89" s="50"/>
      <c r="S89" s="50">
        <v>6400</v>
      </c>
      <c r="T89" s="50">
        <f t="shared" si="2"/>
        <v>1088000</v>
      </c>
      <c r="U89" s="50">
        <v>30</v>
      </c>
      <c r="V89" s="50">
        <f>T89*85%</f>
        <v>924800</v>
      </c>
      <c r="W89" s="50">
        <f t="shared" si="3"/>
        <v>163200</v>
      </c>
      <c r="X89" s="50">
        <f t="shared" si="4"/>
        <v>193200</v>
      </c>
      <c r="Y89" s="50">
        <v>0</v>
      </c>
      <c r="Z89" s="50">
        <v>0</v>
      </c>
      <c r="AA89" s="50">
        <v>193200</v>
      </c>
      <c r="AB89" s="50">
        <v>0.02</v>
      </c>
    </row>
    <row r="90" spans="1:28" s="52" customFormat="1" ht="13.5" x14ac:dyDescent="0.2">
      <c r="A90" s="162">
        <v>81</v>
      </c>
      <c r="B90" s="135" t="s">
        <v>24</v>
      </c>
      <c r="C90" s="50"/>
      <c r="D90" s="50"/>
      <c r="E90" s="50" t="s">
        <v>378</v>
      </c>
      <c r="F90" s="50">
        <v>1</v>
      </c>
      <c r="G90" s="50">
        <v>18</v>
      </c>
      <c r="H90" s="50"/>
      <c r="I90" s="50"/>
      <c r="J90" s="50">
        <f t="shared" si="0"/>
        <v>7200</v>
      </c>
      <c r="K90" s="50">
        <v>75</v>
      </c>
      <c r="L90" s="50">
        <f t="shared" si="1"/>
        <v>540000</v>
      </c>
      <c r="M90" s="50"/>
      <c r="N90" s="50"/>
      <c r="O90" s="50"/>
      <c r="P90" s="50"/>
      <c r="Q90" s="50"/>
      <c r="R90" s="50"/>
      <c r="S90" s="50"/>
      <c r="T90" s="50">
        <f t="shared" si="2"/>
        <v>0</v>
      </c>
      <c r="U90" s="50"/>
      <c r="V90" s="50"/>
      <c r="W90" s="50">
        <f t="shared" si="3"/>
        <v>0</v>
      </c>
      <c r="X90" s="50">
        <f t="shared" si="4"/>
        <v>540000</v>
      </c>
      <c r="Y90" s="50">
        <v>0</v>
      </c>
      <c r="Z90" s="50">
        <v>0</v>
      </c>
      <c r="AA90" s="50">
        <v>540000</v>
      </c>
      <c r="AB90" s="50">
        <v>0.01</v>
      </c>
    </row>
    <row r="91" spans="1:28" s="52" customFormat="1" ht="13.5" x14ac:dyDescent="0.2">
      <c r="A91" s="162">
        <v>82</v>
      </c>
      <c r="B91" s="135" t="s">
        <v>24</v>
      </c>
      <c r="C91" s="50"/>
      <c r="D91" s="50"/>
      <c r="E91" s="50" t="s">
        <v>379</v>
      </c>
      <c r="F91" s="50">
        <v>2</v>
      </c>
      <c r="G91" s="50"/>
      <c r="H91" s="50">
        <v>2</v>
      </c>
      <c r="I91" s="50"/>
      <c r="J91" s="50">
        <f t="shared" si="0"/>
        <v>200</v>
      </c>
      <c r="K91" s="50">
        <v>75</v>
      </c>
      <c r="L91" s="50">
        <f t="shared" si="1"/>
        <v>15000</v>
      </c>
      <c r="M91" s="50">
        <v>1</v>
      </c>
      <c r="N91" s="50" t="s">
        <v>27</v>
      </c>
      <c r="O91" s="50" t="s">
        <v>16</v>
      </c>
      <c r="P91" s="50">
        <v>2</v>
      </c>
      <c r="Q91" s="50">
        <v>114</v>
      </c>
      <c r="R91" s="50"/>
      <c r="S91" s="50">
        <v>6400</v>
      </c>
      <c r="T91" s="50">
        <f t="shared" si="2"/>
        <v>729600</v>
      </c>
      <c r="U91" s="50">
        <v>20</v>
      </c>
      <c r="V91" s="50">
        <f>T91*75%</f>
        <v>547200</v>
      </c>
      <c r="W91" s="50">
        <f t="shared" si="3"/>
        <v>182400</v>
      </c>
      <c r="X91" s="50">
        <f t="shared" si="4"/>
        <v>197400</v>
      </c>
      <c r="Y91" s="50">
        <v>0</v>
      </c>
      <c r="Z91" s="50">
        <v>0</v>
      </c>
      <c r="AA91" s="50">
        <v>197400</v>
      </c>
      <c r="AB91" s="50">
        <v>0.02</v>
      </c>
    </row>
    <row r="92" spans="1:28" s="52" customFormat="1" ht="13.5" x14ac:dyDescent="0.2">
      <c r="A92" s="162">
        <v>83</v>
      </c>
      <c r="B92" s="135" t="s">
        <v>45</v>
      </c>
      <c r="C92" s="50">
        <v>3151</v>
      </c>
      <c r="D92" s="50">
        <v>60</v>
      </c>
      <c r="E92" s="50" t="s">
        <v>379</v>
      </c>
      <c r="F92" s="50">
        <v>1</v>
      </c>
      <c r="G92" s="50">
        <v>37</v>
      </c>
      <c r="H92" s="50">
        <v>1</v>
      </c>
      <c r="I92" s="50">
        <v>50</v>
      </c>
      <c r="J92" s="50">
        <f t="shared" si="0"/>
        <v>14950</v>
      </c>
      <c r="K92" s="50">
        <v>100</v>
      </c>
      <c r="L92" s="50">
        <f t="shared" si="1"/>
        <v>1495000</v>
      </c>
      <c r="M92" s="50"/>
      <c r="N92" s="50"/>
      <c r="O92" s="50"/>
      <c r="P92" s="50"/>
      <c r="Q92" s="50"/>
      <c r="R92" s="50"/>
      <c r="S92" s="50"/>
      <c r="T92" s="50">
        <f t="shared" si="2"/>
        <v>0</v>
      </c>
      <c r="U92" s="50"/>
      <c r="V92" s="50"/>
      <c r="W92" s="50">
        <f t="shared" si="3"/>
        <v>0</v>
      </c>
      <c r="X92" s="50">
        <f t="shared" si="4"/>
        <v>1495000</v>
      </c>
      <c r="Y92" s="50">
        <v>0</v>
      </c>
      <c r="Z92" s="50">
        <v>0</v>
      </c>
      <c r="AA92" s="50">
        <v>1495000</v>
      </c>
      <c r="AB92" s="50">
        <v>0.01</v>
      </c>
    </row>
    <row r="93" spans="1:28" s="52" customFormat="1" ht="13.5" x14ac:dyDescent="0.2">
      <c r="A93" s="162">
        <v>84</v>
      </c>
      <c r="B93" s="135" t="s">
        <v>45</v>
      </c>
      <c r="C93" s="50"/>
      <c r="D93" s="50">
        <v>50</v>
      </c>
      <c r="E93" s="50" t="s">
        <v>379</v>
      </c>
      <c r="F93" s="50">
        <v>1</v>
      </c>
      <c r="G93" s="50">
        <v>7</v>
      </c>
      <c r="H93" s="50"/>
      <c r="I93" s="50"/>
      <c r="J93" s="50">
        <f t="shared" si="0"/>
        <v>2800</v>
      </c>
      <c r="K93" s="50">
        <v>75</v>
      </c>
      <c r="L93" s="50">
        <f t="shared" si="1"/>
        <v>210000</v>
      </c>
      <c r="M93" s="50"/>
      <c r="N93" s="50"/>
      <c r="O93" s="50"/>
      <c r="P93" s="50"/>
      <c r="Q93" s="50"/>
      <c r="R93" s="50"/>
      <c r="S93" s="50"/>
      <c r="T93" s="50">
        <f t="shared" si="2"/>
        <v>0</v>
      </c>
      <c r="U93" s="50"/>
      <c r="V93" s="50"/>
      <c r="W93" s="50">
        <f t="shared" si="3"/>
        <v>0</v>
      </c>
      <c r="X93" s="50">
        <f t="shared" si="4"/>
        <v>210000</v>
      </c>
      <c r="Y93" s="50">
        <v>0</v>
      </c>
      <c r="Z93" s="50">
        <v>0</v>
      </c>
      <c r="AA93" s="50">
        <v>210000</v>
      </c>
      <c r="AB93" s="50">
        <v>0.01</v>
      </c>
    </row>
    <row r="94" spans="1:28" s="52" customFormat="1" ht="13.5" x14ac:dyDescent="0.2">
      <c r="A94" s="162">
        <v>85</v>
      </c>
      <c r="B94" s="135" t="s">
        <v>24</v>
      </c>
      <c r="C94" s="50"/>
      <c r="D94" s="50"/>
      <c r="E94" s="50" t="s">
        <v>380</v>
      </c>
      <c r="F94" s="50">
        <v>2</v>
      </c>
      <c r="G94" s="50"/>
      <c r="H94" s="50">
        <v>3</v>
      </c>
      <c r="I94" s="50"/>
      <c r="J94" s="50">
        <f t="shared" si="0"/>
        <v>300</v>
      </c>
      <c r="K94" s="50">
        <v>75</v>
      </c>
      <c r="L94" s="50">
        <f t="shared" si="1"/>
        <v>22500</v>
      </c>
      <c r="M94" s="50">
        <v>1</v>
      </c>
      <c r="N94" s="50" t="s">
        <v>27</v>
      </c>
      <c r="O94" s="50" t="s">
        <v>16</v>
      </c>
      <c r="P94" s="50">
        <v>2</v>
      </c>
      <c r="Q94" s="50">
        <v>293</v>
      </c>
      <c r="R94" s="50"/>
      <c r="S94" s="50">
        <v>6400</v>
      </c>
      <c r="T94" s="50">
        <f t="shared" si="2"/>
        <v>1875200</v>
      </c>
      <c r="U94" s="50">
        <v>30</v>
      </c>
      <c r="V94" s="50">
        <f>T94*85%</f>
        <v>1593920</v>
      </c>
      <c r="W94" s="50">
        <f t="shared" si="3"/>
        <v>281280</v>
      </c>
      <c r="X94" s="50">
        <f t="shared" si="4"/>
        <v>303780</v>
      </c>
      <c r="Y94" s="50">
        <v>0</v>
      </c>
      <c r="Z94" s="50">
        <v>0</v>
      </c>
      <c r="AA94" s="50">
        <v>303780</v>
      </c>
      <c r="AB94" s="50">
        <v>0.02</v>
      </c>
    </row>
    <row r="95" spans="1:28" s="52" customFormat="1" ht="13.5" x14ac:dyDescent="0.2">
      <c r="A95" s="162">
        <v>86</v>
      </c>
      <c r="B95" s="135" t="s">
        <v>24</v>
      </c>
      <c r="C95" s="50"/>
      <c r="D95" s="50"/>
      <c r="E95" s="50" t="s">
        <v>380</v>
      </c>
      <c r="F95" s="50">
        <v>1</v>
      </c>
      <c r="G95" s="50">
        <v>10</v>
      </c>
      <c r="H95" s="50"/>
      <c r="I95" s="50"/>
      <c r="J95" s="50">
        <f t="shared" si="0"/>
        <v>4000</v>
      </c>
      <c r="K95" s="50">
        <v>75</v>
      </c>
      <c r="L95" s="50">
        <f t="shared" si="1"/>
        <v>300000</v>
      </c>
      <c r="M95" s="50"/>
      <c r="N95" s="50"/>
      <c r="O95" s="50"/>
      <c r="P95" s="50"/>
      <c r="Q95" s="50"/>
      <c r="R95" s="50"/>
      <c r="S95" s="50"/>
      <c r="T95" s="50">
        <f t="shared" si="2"/>
        <v>0</v>
      </c>
      <c r="U95" s="50"/>
      <c r="V95" s="50"/>
      <c r="W95" s="50">
        <f t="shared" si="3"/>
        <v>0</v>
      </c>
      <c r="X95" s="50">
        <f t="shared" si="4"/>
        <v>300000</v>
      </c>
      <c r="Y95" s="50">
        <v>0</v>
      </c>
      <c r="Z95" s="50">
        <v>0</v>
      </c>
      <c r="AA95" s="50">
        <v>300000</v>
      </c>
      <c r="AB95" s="50">
        <v>0.01</v>
      </c>
    </row>
    <row r="96" spans="1:28" s="52" customFormat="1" ht="13.5" x14ac:dyDescent="0.2">
      <c r="A96" s="162">
        <v>87</v>
      </c>
      <c r="B96" s="135" t="s">
        <v>24</v>
      </c>
      <c r="C96" s="50"/>
      <c r="D96" s="50"/>
      <c r="E96" s="50" t="s">
        <v>380</v>
      </c>
      <c r="F96" s="50">
        <v>1</v>
      </c>
      <c r="G96" s="50">
        <v>12</v>
      </c>
      <c r="H96" s="50">
        <v>1</v>
      </c>
      <c r="I96" s="50"/>
      <c r="J96" s="50">
        <f t="shared" si="0"/>
        <v>4900</v>
      </c>
      <c r="K96" s="50">
        <v>75</v>
      </c>
      <c r="L96" s="50">
        <f t="shared" si="1"/>
        <v>367500</v>
      </c>
      <c r="M96" s="50"/>
      <c r="N96" s="50"/>
      <c r="O96" s="50"/>
      <c r="P96" s="50"/>
      <c r="Q96" s="50"/>
      <c r="R96" s="50"/>
      <c r="S96" s="50"/>
      <c r="T96" s="50">
        <f t="shared" si="2"/>
        <v>0</v>
      </c>
      <c r="U96" s="50"/>
      <c r="V96" s="50"/>
      <c r="W96" s="50">
        <f t="shared" si="3"/>
        <v>0</v>
      </c>
      <c r="X96" s="50">
        <f t="shared" si="4"/>
        <v>367500</v>
      </c>
      <c r="Y96" s="50">
        <v>0</v>
      </c>
      <c r="Z96" s="50">
        <v>0</v>
      </c>
      <c r="AA96" s="50">
        <v>367500</v>
      </c>
      <c r="AB96" s="50">
        <v>0.01</v>
      </c>
    </row>
    <row r="97" spans="1:28" s="52" customFormat="1" ht="13.5" x14ac:dyDescent="0.2">
      <c r="A97" s="162">
        <v>88</v>
      </c>
      <c r="B97" s="135" t="s">
        <v>24</v>
      </c>
      <c r="C97" s="50"/>
      <c r="D97" s="50"/>
      <c r="E97" s="50" t="s">
        <v>380</v>
      </c>
      <c r="F97" s="50">
        <v>1</v>
      </c>
      <c r="G97" s="50"/>
      <c r="H97" s="50">
        <v>3</v>
      </c>
      <c r="I97" s="50"/>
      <c r="J97" s="50">
        <f t="shared" si="0"/>
        <v>300</v>
      </c>
      <c r="K97" s="50">
        <v>75</v>
      </c>
      <c r="L97" s="50">
        <f t="shared" si="1"/>
        <v>22500</v>
      </c>
      <c r="M97" s="50"/>
      <c r="N97" s="50"/>
      <c r="O97" s="50"/>
      <c r="P97" s="50"/>
      <c r="Q97" s="50"/>
      <c r="R97" s="50"/>
      <c r="S97" s="50"/>
      <c r="T97" s="50">
        <f t="shared" si="2"/>
        <v>0</v>
      </c>
      <c r="U97" s="50"/>
      <c r="V97" s="50"/>
      <c r="W97" s="50">
        <f t="shared" si="3"/>
        <v>0</v>
      </c>
      <c r="X97" s="50">
        <f t="shared" si="4"/>
        <v>22500</v>
      </c>
      <c r="Y97" s="50">
        <v>0</v>
      </c>
      <c r="Z97" s="50">
        <v>0</v>
      </c>
      <c r="AA97" s="50">
        <v>22500</v>
      </c>
      <c r="AB97" s="50">
        <v>0.01</v>
      </c>
    </row>
    <row r="98" spans="1:28" s="52" customFormat="1" ht="13.5" x14ac:dyDescent="0.2">
      <c r="A98" s="162">
        <v>89</v>
      </c>
      <c r="B98" s="135" t="s">
        <v>45</v>
      </c>
      <c r="C98" s="50">
        <v>773</v>
      </c>
      <c r="D98" s="50">
        <v>82</v>
      </c>
      <c r="E98" s="50" t="s">
        <v>380</v>
      </c>
      <c r="F98" s="50">
        <v>1</v>
      </c>
      <c r="G98" s="50">
        <v>38</v>
      </c>
      <c r="H98" s="50">
        <v>3</v>
      </c>
      <c r="I98" s="50">
        <v>40</v>
      </c>
      <c r="J98" s="50">
        <f t="shared" si="0"/>
        <v>15540</v>
      </c>
      <c r="K98" s="50">
        <v>75</v>
      </c>
      <c r="L98" s="50">
        <f t="shared" si="1"/>
        <v>1165500</v>
      </c>
      <c r="M98" s="50"/>
      <c r="N98" s="50"/>
      <c r="O98" s="50"/>
      <c r="P98" s="50"/>
      <c r="Q98" s="50"/>
      <c r="R98" s="50"/>
      <c r="S98" s="50"/>
      <c r="T98" s="50">
        <f t="shared" si="2"/>
        <v>0</v>
      </c>
      <c r="U98" s="50"/>
      <c r="V98" s="50"/>
      <c r="W98" s="50">
        <f t="shared" si="3"/>
        <v>0</v>
      </c>
      <c r="X98" s="50">
        <f t="shared" si="4"/>
        <v>1165500</v>
      </c>
      <c r="Y98" s="50">
        <v>0</v>
      </c>
      <c r="Z98" s="50">
        <v>0</v>
      </c>
      <c r="AA98" s="50">
        <v>1165500</v>
      </c>
      <c r="AB98" s="50">
        <v>0.01</v>
      </c>
    </row>
    <row r="99" spans="1:28" s="52" customFormat="1" ht="13.5" x14ac:dyDescent="0.2">
      <c r="A99" s="162">
        <v>90</v>
      </c>
      <c r="B99" s="135" t="s">
        <v>24</v>
      </c>
      <c r="C99" s="50"/>
      <c r="D99" s="50"/>
      <c r="E99" s="50" t="s">
        <v>381</v>
      </c>
      <c r="F99" s="50">
        <v>2</v>
      </c>
      <c r="G99" s="50">
        <v>1</v>
      </c>
      <c r="H99" s="50"/>
      <c r="I99" s="50"/>
      <c r="J99" s="50">
        <f t="shared" si="0"/>
        <v>400</v>
      </c>
      <c r="K99" s="50">
        <v>75</v>
      </c>
      <c r="L99" s="50">
        <f t="shared" si="1"/>
        <v>30000</v>
      </c>
      <c r="M99" s="50">
        <v>1</v>
      </c>
      <c r="N99" s="50" t="s">
        <v>27</v>
      </c>
      <c r="O99" s="50" t="s">
        <v>55</v>
      </c>
      <c r="P99" s="50">
        <v>2</v>
      </c>
      <c r="Q99" s="50">
        <v>81</v>
      </c>
      <c r="R99" s="50"/>
      <c r="S99" s="50">
        <v>6400</v>
      </c>
      <c r="T99" s="50">
        <f t="shared" si="2"/>
        <v>518400</v>
      </c>
      <c r="U99" s="50">
        <v>20</v>
      </c>
      <c r="V99" s="50">
        <f>T99*30%</f>
        <v>155520</v>
      </c>
      <c r="W99" s="50">
        <f t="shared" si="3"/>
        <v>362880</v>
      </c>
      <c r="X99" s="50">
        <f t="shared" si="4"/>
        <v>392880</v>
      </c>
      <c r="Y99" s="50">
        <v>0</v>
      </c>
      <c r="Z99" s="50">
        <v>0</v>
      </c>
      <c r="AA99" s="50">
        <v>392880</v>
      </c>
      <c r="AB99" s="50">
        <v>0.02</v>
      </c>
    </row>
    <row r="100" spans="1:28" s="52" customFormat="1" ht="13.5" x14ac:dyDescent="0.2">
      <c r="A100" s="162">
        <v>91</v>
      </c>
      <c r="B100" s="135" t="s">
        <v>14</v>
      </c>
      <c r="C100" s="50">
        <v>1516</v>
      </c>
      <c r="D100" s="50">
        <v>23</v>
      </c>
      <c r="E100" s="50" t="s">
        <v>381</v>
      </c>
      <c r="F100" s="50">
        <v>1</v>
      </c>
      <c r="G100" s="50">
        <v>41</v>
      </c>
      <c r="H100" s="50">
        <v>1</v>
      </c>
      <c r="I100" s="50">
        <v>85</v>
      </c>
      <c r="J100" s="50">
        <f t="shared" si="0"/>
        <v>16585</v>
      </c>
      <c r="K100" s="50">
        <v>100</v>
      </c>
      <c r="L100" s="50">
        <f t="shared" si="1"/>
        <v>1658500</v>
      </c>
      <c r="M100" s="50"/>
      <c r="N100" s="50"/>
      <c r="O100" s="50"/>
      <c r="P100" s="50"/>
      <c r="Q100" s="50"/>
      <c r="R100" s="50"/>
      <c r="S100" s="50"/>
      <c r="T100" s="50">
        <f t="shared" si="2"/>
        <v>0</v>
      </c>
      <c r="U100" s="50"/>
      <c r="V100" s="50"/>
      <c r="W100" s="50">
        <f t="shared" si="3"/>
        <v>0</v>
      </c>
      <c r="X100" s="50">
        <f t="shared" si="4"/>
        <v>1658500</v>
      </c>
      <c r="Y100" s="50">
        <v>0</v>
      </c>
      <c r="Z100" s="50">
        <v>50</v>
      </c>
      <c r="AA100" s="50">
        <v>0</v>
      </c>
      <c r="AB100" s="50">
        <v>0</v>
      </c>
    </row>
    <row r="101" spans="1:28" s="52" customFormat="1" ht="13.5" x14ac:dyDescent="0.2">
      <c r="A101" s="162">
        <v>92</v>
      </c>
      <c r="B101" s="135" t="s">
        <v>24</v>
      </c>
      <c r="C101" s="50"/>
      <c r="D101" s="50"/>
      <c r="E101" s="50" t="s">
        <v>382</v>
      </c>
      <c r="F101" s="50">
        <v>2</v>
      </c>
      <c r="G101" s="50"/>
      <c r="H101" s="50"/>
      <c r="I101" s="50">
        <v>90</v>
      </c>
      <c r="J101" s="50">
        <f t="shared" si="0"/>
        <v>90</v>
      </c>
      <c r="K101" s="50">
        <v>75</v>
      </c>
      <c r="L101" s="50">
        <f t="shared" si="1"/>
        <v>6750</v>
      </c>
      <c r="M101" s="50">
        <v>1</v>
      </c>
      <c r="N101" s="50" t="s">
        <v>27</v>
      </c>
      <c r="O101" s="50" t="s">
        <v>55</v>
      </c>
      <c r="P101" s="50">
        <v>2</v>
      </c>
      <c r="Q101" s="50">
        <v>54</v>
      </c>
      <c r="R101" s="50"/>
      <c r="S101" s="50">
        <v>6400</v>
      </c>
      <c r="T101" s="50">
        <f t="shared" si="2"/>
        <v>345600</v>
      </c>
      <c r="U101" s="50">
        <v>30</v>
      </c>
      <c r="V101" s="50">
        <f>T101*50%</f>
        <v>172800</v>
      </c>
      <c r="W101" s="50">
        <f t="shared" si="3"/>
        <v>172800</v>
      </c>
      <c r="X101" s="50">
        <f t="shared" si="4"/>
        <v>179550</v>
      </c>
      <c r="Y101" s="50">
        <v>0</v>
      </c>
      <c r="Z101" s="50">
        <v>0</v>
      </c>
      <c r="AA101" s="50">
        <v>179550</v>
      </c>
      <c r="AB101" s="50">
        <v>0.02</v>
      </c>
    </row>
    <row r="102" spans="1:28" s="52" customFormat="1" ht="13.5" x14ac:dyDescent="0.2">
      <c r="A102" s="162">
        <v>93</v>
      </c>
      <c r="B102" s="135" t="s">
        <v>24</v>
      </c>
      <c r="C102" s="50"/>
      <c r="D102" s="50"/>
      <c r="E102" s="50" t="s">
        <v>382</v>
      </c>
      <c r="F102" s="50">
        <v>1</v>
      </c>
      <c r="G102" s="50">
        <v>7</v>
      </c>
      <c r="H102" s="50">
        <v>1</v>
      </c>
      <c r="I102" s="50">
        <v>10</v>
      </c>
      <c r="J102" s="50">
        <f t="shared" si="0"/>
        <v>2910</v>
      </c>
      <c r="K102" s="50">
        <v>75</v>
      </c>
      <c r="L102" s="50">
        <f t="shared" si="1"/>
        <v>218250</v>
      </c>
      <c r="M102" s="50"/>
      <c r="N102" s="50"/>
      <c r="O102" s="50"/>
      <c r="P102" s="50"/>
      <c r="Q102" s="50"/>
      <c r="R102" s="50"/>
      <c r="S102" s="50"/>
      <c r="T102" s="50">
        <f t="shared" si="2"/>
        <v>0</v>
      </c>
      <c r="U102" s="50"/>
      <c r="V102" s="50"/>
      <c r="W102" s="50">
        <f t="shared" si="3"/>
        <v>0</v>
      </c>
      <c r="X102" s="50">
        <f t="shared" si="4"/>
        <v>218250</v>
      </c>
      <c r="Y102" s="50">
        <v>0</v>
      </c>
      <c r="Z102" s="50">
        <v>0</v>
      </c>
      <c r="AA102" s="50">
        <v>218250</v>
      </c>
      <c r="AB102" s="50">
        <v>0.01</v>
      </c>
    </row>
    <row r="103" spans="1:28" s="52" customFormat="1" ht="13.5" x14ac:dyDescent="0.2">
      <c r="A103" s="162">
        <v>94</v>
      </c>
      <c r="B103" s="135" t="s">
        <v>24</v>
      </c>
      <c r="C103" s="50"/>
      <c r="D103" s="50"/>
      <c r="E103" s="50" t="s">
        <v>383</v>
      </c>
      <c r="F103" s="50">
        <v>2</v>
      </c>
      <c r="G103" s="50">
        <v>1</v>
      </c>
      <c r="H103" s="50"/>
      <c r="I103" s="50"/>
      <c r="J103" s="50">
        <f t="shared" si="0"/>
        <v>400</v>
      </c>
      <c r="K103" s="50">
        <v>75</v>
      </c>
      <c r="L103" s="50">
        <f t="shared" si="1"/>
        <v>30000</v>
      </c>
      <c r="M103" s="50">
        <v>1</v>
      </c>
      <c r="N103" s="50" t="s">
        <v>27</v>
      </c>
      <c r="O103" s="50" t="s">
        <v>16</v>
      </c>
      <c r="P103" s="50">
        <v>2</v>
      </c>
      <c r="Q103" s="50">
        <v>228</v>
      </c>
      <c r="R103" s="50"/>
      <c r="S103" s="50">
        <v>6400</v>
      </c>
      <c r="T103" s="50">
        <f t="shared" si="2"/>
        <v>1459200</v>
      </c>
      <c r="U103" s="50">
        <v>30</v>
      </c>
      <c r="V103" s="50">
        <f>T103*85%</f>
        <v>1240320</v>
      </c>
      <c r="W103" s="50">
        <f t="shared" si="3"/>
        <v>218880</v>
      </c>
      <c r="X103" s="50">
        <f t="shared" si="4"/>
        <v>248880</v>
      </c>
      <c r="Y103" s="50">
        <v>0</v>
      </c>
      <c r="Z103" s="50">
        <v>0</v>
      </c>
      <c r="AA103" s="50">
        <v>248880</v>
      </c>
      <c r="AB103" s="50">
        <v>0.02</v>
      </c>
    </row>
    <row r="104" spans="1:28" s="52" customFormat="1" ht="13.5" x14ac:dyDescent="0.2">
      <c r="A104" s="162">
        <v>95</v>
      </c>
      <c r="B104" s="135" t="s">
        <v>24</v>
      </c>
      <c r="C104" s="50"/>
      <c r="D104" s="50"/>
      <c r="E104" s="50" t="s">
        <v>383</v>
      </c>
      <c r="F104" s="50">
        <v>1</v>
      </c>
      <c r="G104" s="50">
        <v>16</v>
      </c>
      <c r="H104" s="50">
        <v>1</v>
      </c>
      <c r="I104" s="50"/>
      <c r="J104" s="50">
        <f t="shared" si="0"/>
        <v>6500</v>
      </c>
      <c r="K104" s="50">
        <v>75</v>
      </c>
      <c r="L104" s="50">
        <f t="shared" si="1"/>
        <v>487500</v>
      </c>
      <c r="M104" s="50"/>
      <c r="N104" s="50"/>
      <c r="O104" s="50"/>
      <c r="P104" s="50"/>
      <c r="Q104" s="50"/>
      <c r="R104" s="50"/>
      <c r="S104" s="50"/>
      <c r="T104" s="50">
        <f t="shared" si="2"/>
        <v>0</v>
      </c>
      <c r="U104" s="50"/>
      <c r="V104" s="50"/>
      <c r="W104" s="50">
        <f t="shared" si="3"/>
        <v>0</v>
      </c>
      <c r="X104" s="50">
        <f t="shared" si="4"/>
        <v>487500</v>
      </c>
      <c r="Y104" s="50">
        <v>0</v>
      </c>
      <c r="Z104" s="50">
        <v>0</v>
      </c>
      <c r="AA104" s="50">
        <v>487500</v>
      </c>
      <c r="AB104" s="50">
        <v>0.01</v>
      </c>
    </row>
    <row r="105" spans="1:28" s="52" customFormat="1" ht="13.5" x14ac:dyDescent="0.2">
      <c r="A105" s="162">
        <v>96</v>
      </c>
      <c r="B105" s="135" t="s">
        <v>45</v>
      </c>
      <c r="C105" s="50">
        <v>775</v>
      </c>
      <c r="D105" s="50">
        <v>84</v>
      </c>
      <c r="E105" s="50" t="s">
        <v>383</v>
      </c>
      <c r="F105" s="50">
        <v>1</v>
      </c>
      <c r="G105" s="50">
        <v>7</v>
      </c>
      <c r="H105" s="50">
        <v>2</v>
      </c>
      <c r="I105" s="50">
        <v>40</v>
      </c>
      <c r="J105" s="50">
        <f t="shared" si="0"/>
        <v>3040</v>
      </c>
      <c r="K105" s="50">
        <v>75</v>
      </c>
      <c r="L105" s="50">
        <f t="shared" si="1"/>
        <v>228000</v>
      </c>
      <c r="M105" s="50"/>
      <c r="N105" s="50"/>
      <c r="O105" s="50"/>
      <c r="P105" s="50"/>
      <c r="Q105" s="50"/>
      <c r="R105" s="50"/>
      <c r="S105" s="50"/>
      <c r="T105" s="50">
        <f t="shared" si="2"/>
        <v>0</v>
      </c>
      <c r="U105" s="50"/>
      <c r="V105" s="50"/>
      <c r="W105" s="50">
        <f t="shared" si="3"/>
        <v>0</v>
      </c>
      <c r="X105" s="50">
        <f t="shared" si="4"/>
        <v>228000</v>
      </c>
      <c r="Y105" s="50">
        <v>0</v>
      </c>
      <c r="Z105" s="50">
        <v>0</v>
      </c>
      <c r="AA105" s="50">
        <v>228000</v>
      </c>
      <c r="AB105" s="50">
        <v>0.01</v>
      </c>
    </row>
    <row r="106" spans="1:28" s="52" customFormat="1" ht="13.5" x14ac:dyDescent="0.2">
      <c r="A106" s="162">
        <v>97</v>
      </c>
      <c r="B106" s="135" t="s">
        <v>24</v>
      </c>
      <c r="C106" s="50"/>
      <c r="D106" s="50"/>
      <c r="E106" s="50" t="s">
        <v>384</v>
      </c>
      <c r="F106" s="50">
        <v>2</v>
      </c>
      <c r="G106" s="50">
        <v>1</v>
      </c>
      <c r="H106" s="50"/>
      <c r="I106" s="50"/>
      <c r="J106" s="50">
        <f t="shared" si="0"/>
        <v>400</v>
      </c>
      <c r="K106" s="50">
        <v>75</v>
      </c>
      <c r="L106" s="50">
        <f t="shared" si="1"/>
        <v>30000</v>
      </c>
      <c r="M106" s="50">
        <v>1</v>
      </c>
      <c r="N106" s="50" t="s">
        <v>27</v>
      </c>
      <c r="O106" s="50" t="s">
        <v>55</v>
      </c>
      <c r="P106" s="50">
        <v>2</v>
      </c>
      <c r="Q106" s="50">
        <v>54</v>
      </c>
      <c r="R106" s="50"/>
      <c r="S106" s="50">
        <v>6400</v>
      </c>
      <c r="T106" s="50">
        <f t="shared" si="2"/>
        <v>345600</v>
      </c>
      <c r="U106" s="50">
        <v>10</v>
      </c>
      <c r="V106" s="50">
        <f>T106*10%</f>
        <v>34560</v>
      </c>
      <c r="W106" s="50">
        <f t="shared" si="3"/>
        <v>311040</v>
      </c>
      <c r="X106" s="50">
        <f t="shared" si="4"/>
        <v>341040</v>
      </c>
      <c r="Y106" s="50">
        <v>0</v>
      </c>
      <c r="Z106" s="50">
        <v>0</v>
      </c>
      <c r="AA106" s="50">
        <v>341040</v>
      </c>
      <c r="AB106" s="50">
        <v>0.02</v>
      </c>
    </row>
    <row r="107" spans="1:28" s="52" customFormat="1" ht="13.5" x14ac:dyDescent="0.2">
      <c r="A107" s="162">
        <v>98</v>
      </c>
      <c r="B107" s="135" t="s">
        <v>24</v>
      </c>
      <c r="C107" s="50"/>
      <c r="D107" s="50"/>
      <c r="E107" s="50" t="s">
        <v>384</v>
      </c>
      <c r="F107" s="50">
        <v>1</v>
      </c>
      <c r="G107" s="50">
        <v>7</v>
      </c>
      <c r="H107" s="50">
        <v>3</v>
      </c>
      <c r="I107" s="50"/>
      <c r="J107" s="50">
        <f t="shared" si="0"/>
        <v>3100</v>
      </c>
      <c r="K107" s="50">
        <v>75</v>
      </c>
      <c r="L107" s="50">
        <f t="shared" si="1"/>
        <v>232500</v>
      </c>
      <c r="M107" s="50"/>
      <c r="N107" s="50"/>
      <c r="O107" s="50"/>
      <c r="P107" s="50"/>
      <c r="Q107" s="50"/>
      <c r="R107" s="50"/>
      <c r="S107" s="50"/>
      <c r="T107" s="50">
        <f t="shared" si="2"/>
        <v>0</v>
      </c>
      <c r="U107" s="50"/>
      <c r="V107" s="50"/>
      <c r="W107" s="50">
        <f t="shared" si="3"/>
        <v>0</v>
      </c>
      <c r="X107" s="50">
        <f t="shared" si="4"/>
        <v>232500</v>
      </c>
      <c r="Y107" s="50">
        <v>0</v>
      </c>
      <c r="Z107" s="50">
        <v>0</v>
      </c>
      <c r="AA107" s="50">
        <v>232500</v>
      </c>
      <c r="AB107" s="50">
        <v>0.01</v>
      </c>
    </row>
    <row r="108" spans="1:28" s="52" customFormat="1" ht="13.5" x14ac:dyDescent="0.2">
      <c r="A108" s="162">
        <v>99</v>
      </c>
      <c r="B108" s="135" t="s">
        <v>24</v>
      </c>
      <c r="C108" s="50"/>
      <c r="D108" s="50"/>
      <c r="E108" s="50" t="s">
        <v>385</v>
      </c>
      <c r="F108" s="50">
        <v>2</v>
      </c>
      <c r="G108" s="50">
        <v>1</v>
      </c>
      <c r="H108" s="50"/>
      <c r="I108" s="50"/>
      <c r="J108" s="50">
        <f t="shared" si="0"/>
        <v>400</v>
      </c>
      <c r="K108" s="50">
        <v>75</v>
      </c>
      <c r="L108" s="50">
        <f t="shared" si="1"/>
        <v>30000</v>
      </c>
      <c r="M108" s="50">
        <v>1</v>
      </c>
      <c r="N108" s="50" t="s">
        <v>27</v>
      </c>
      <c r="O108" s="50" t="s">
        <v>55</v>
      </c>
      <c r="P108" s="50">
        <v>2</v>
      </c>
      <c r="Q108" s="50">
        <v>81</v>
      </c>
      <c r="R108" s="50"/>
      <c r="S108" s="50">
        <v>6400</v>
      </c>
      <c r="T108" s="50">
        <f t="shared" si="2"/>
        <v>518400</v>
      </c>
      <c r="U108" s="50">
        <v>15</v>
      </c>
      <c r="V108" s="50">
        <f>T108*20%</f>
        <v>103680</v>
      </c>
      <c r="W108" s="50">
        <f t="shared" si="3"/>
        <v>414720</v>
      </c>
      <c r="X108" s="50">
        <f t="shared" si="4"/>
        <v>444720</v>
      </c>
      <c r="Y108" s="50">
        <v>0</v>
      </c>
      <c r="Z108" s="50">
        <v>0</v>
      </c>
      <c r="AA108" s="50">
        <v>444720</v>
      </c>
      <c r="AB108" s="50">
        <v>0.02</v>
      </c>
    </row>
    <row r="109" spans="1:28" s="52" customFormat="1" ht="13.5" x14ac:dyDescent="0.2">
      <c r="A109" s="162">
        <v>100</v>
      </c>
      <c r="B109" s="135" t="s">
        <v>24</v>
      </c>
      <c r="C109" s="50"/>
      <c r="D109" s="50"/>
      <c r="E109" s="50" t="s">
        <v>385</v>
      </c>
      <c r="F109" s="50">
        <v>1</v>
      </c>
      <c r="G109" s="50">
        <v>7</v>
      </c>
      <c r="H109" s="50">
        <v>3</v>
      </c>
      <c r="I109" s="50"/>
      <c r="J109" s="50">
        <f t="shared" si="0"/>
        <v>3100</v>
      </c>
      <c r="K109" s="50">
        <v>75</v>
      </c>
      <c r="L109" s="50">
        <f t="shared" si="1"/>
        <v>232500</v>
      </c>
      <c r="M109" s="50"/>
      <c r="N109" s="50"/>
      <c r="O109" s="50"/>
      <c r="P109" s="50"/>
      <c r="Q109" s="50"/>
      <c r="R109" s="50"/>
      <c r="S109" s="50"/>
      <c r="T109" s="50">
        <f t="shared" si="2"/>
        <v>0</v>
      </c>
      <c r="U109" s="50"/>
      <c r="V109" s="50"/>
      <c r="W109" s="50">
        <f t="shared" si="3"/>
        <v>0</v>
      </c>
      <c r="X109" s="50">
        <f t="shared" si="4"/>
        <v>232500</v>
      </c>
      <c r="Y109" s="50">
        <v>0</v>
      </c>
      <c r="Z109" s="50">
        <v>0</v>
      </c>
      <c r="AA109" s="50">
        <v>232500</v>
      </c>
      <c r="AB109" s="50">
        <v>0.01</v>
      </c>
    </row>
    <row r="110" spans="1:28" s="52" customFormat="1" ht="13.5" x14ac:dyDescent="0.2">
      <c r="A110" s="162">
        <v>101</v>
      </c>
      <c r="B110" s="135" t="s">
        <v>24</v>
      </c>
      <c r="C110" s="50"/>
      <c r="D110" s="50"/>
      <c r="E110" s="50" t="s">
        <v>385</v>
      </c>
      <c r="F110" s="50">
        <v>1</v>
      </c>
      <c r="G110" s="50">
        <v>2</v>
      </c>
      <c r="H110" s="50"/>
      <c r="I110" s="50"/>
      <c r="J110" s="50">
        <f t="shared" si="0"/>
        <v>800</v>
      </c>
      <c r="K110" s="50">
        <v>75</v>
      </c>
      <c r="L110" s="50">
        <f t="shared" si="1"/>
        <v>60000</v>
      </c>
      <c r="M110" s="50"/>
      <c r="N110" s="50"/>
      <c r="O110" s="50"/>
      <c r="P110" s="50"/>
      <c r="Q110" s="50"/>
      <c r="R110" s="50"/>
      <c r="S110" s="50"/>
      <c r="T110" s="50">
        <f t="shared" si="2"/>
        <v>0</v>
      </c>
      <c r="U110" s="50"/>
      <c r="V110" s="50"/>
      <c r="W110" s="50">
        <f t="shared" si="3"/>
        <v>0</v>
      </c>
      <c r="X110" s="50">
        <f t="shared" si="4"/>
        <v>60000</v>
      </c>
      <c r="Y110" s="50">
        <v>0</v>
      </c>
      <c r="Z110" s="50">
        <v>0</v>
      </c>
      <c r="AA110" s="50">
        <v>60000</v>
      </c>
      <c r="AB110" s="50">
        <v>0.01</v>
      </c>
    </row>
    <row r="111" spans="1:28" s="52" customFormat="1" ht="13.5" x14ac:dyDescent="0.2">
      <c r="A111" s="162">
        <v>102</v>
      </c>
      <c r="B111" s="135" t="s">
        <v>386</v>
      </c>
      <c r="C111" s="50"/>
      <c r="D111" s="50"/>
      <c r="E111" s="50" t="s">
        <v>387</v>
      </c>
      <c r="F111" s="50">
        <v>2</v>
      </c>
      <c r="G111" s="50"/>
      <c r="H111" s="50"/>
      <c r="I111" s="50"/>
      <c r="J111" s="50">
        <f t="shared" si="0"/>
        <v>0</v>
      </c>
      <c r="K111" s="50"/>
      <c r="L111" s="50">
        <f t="shared" si="1"/>
        <v>0</v>
      </c>
      <c r="M111" s="50">
        <v>1</v>
      </c>
      <c r="N111" s="50" t="s">
        <v>27</v>
      </c>
      <c r="O111" s="50" t="s">
        <v>16</v>
      </c>
      <c r="P111" s="50">
        <v>2</v>
      </c>
      <c r="Q111" s="50">
        <v>96</v>
      </c>
      <c r="R111" s="50"/>
      <c r="S111" s="50">
        <v>6400</v>
      </c>
      <c r="T111" s="50">
        <f t="shared" si="2"/>
        <v>614400</v>
      </c>
      <c r="U111" s="50">
        <v>30</v>
      </c>
      <c r="V111" s="50">
        <f>T111*85%</f>
        <v>522240</v>
      </c>
      <c r="W111" s="50">
        <f t="shared" si="3"/>
        <v>92160</v>
      </c>
      <c r="X111" s="50">
        <f t="shared" si="4"/>
        <v>92160</v>
      </c>
      <c r="Y111" s="50">
        <v>0</v>
      </c>
      <c r="Z111" s="50">
        <v>0</v>
      </c>
      <c r="AA111" s="50">
        <v>92160</v>
      </c>
      <c r="AB111" s="50">
        <v>0.02</v>
      </c>
    </row>
    <row r="112" spans="1:28" s="52" customFormat="1" ht="13.5" x14ac:dyDescent="0.2">
      <c r="A112" s="162">
        <v>103</v>
      </c>
      <c r="B112" s="135" t="s">
        <v>24</v>
      </c>
      <c r="C112" s="50"/>
      <c r="D112" s="50"/>
      <c r="E112" s="50" t="s">
        <v>387</v>
      </c>
      <c r="F112" s="50">
        <v>1</v>
      </c>
      <c r="G112" s="50">
        <v>12</v>
      </c>
      <c r="H112" s="50">
        <v>3</v>
      </c>
      <c r="I112" s="50">
        <v>1</v>
      </c>
      <c r="J112" s="50">
        <f t="shared" si="0"/>
        <v>5101</v>
      </c>
      <c r="K112" s="50">
        <v>75</v>
      </c>
      <c r="L112" s="50">
        <f t="shared" si="1"/>
        <v>382575</v>
      </c>
      <c r="M112" s="50"/>
      <c r="N112" s="50"/>
      <c r="O112" s="50"/>
      <c r="P112" s="50"/>
      <c r="Q112" s="50"/>
      <c r="R112" s="50"/>
      <c r="S112" s="50"/>
      <c r="T112" s="50">
        <f t="shared" si="2"/>
        <v>0</v>
      </c>
      <c r="U112" s="50"/>
      <c r="V112" s="50"/>
      <c r="W112" s="50">
        <f t="shared" si="3"/>
        <v>0</v>
      </c>
      <c r="X112" s="50">
        <f t="shared" si="4"/>
        <v>382575</v>
      </c>
      <c r="Y112" s="50">
        <v>0</v>
      </c>
      <c r="Z112" s="50">
        <v>0</v>
      </c>
      <c r="AA112" s="50">
        <v>382575</v>
      </c>
      <c r="AB112" s="50">
        <v>0.01</v>
      </c>
    </row>
    <row r="113" spans="1:28" s="52" customFormat="1" ht="13.5" x14ac:dyDescent="0.2">
      <c r="A113" s="162">
        <v>104</v>
      </c>
      <c r="B113" s="135" t="s">
        <v>338</v>
      </c>
      <c r="C113" s="50"/>
      <c r="D113" s="50"/>
      <c r="E113" s="50" t="s">
        <v>388</v>
      </c>
      <c r="F113" s="50">
        <v>2</v>
      </c>
      <c r="G113" s="50">
        <v>1</v>
      </c>
      <c r="H113" s="50"/>
      <c r="I113" s="50"/>
      <c r="J113" s="50">
        <f t="shared" si="0"/>
        <v>400</v>
      </c>
      <c r="K113" s="50">
        <v>75</v>
      </c>
      <c r="L113" s="50">
        <f t="shared" si="1"/>
        <v>30000</v>
      </c>
      <c r="M113" s="50">
        <v>1</v>
      </c>
      <c r="N113" s="50" t="s">
        <v>27</v>
      </c>
      <c r="O113" s="50" t="s">
        <v>16</v>
      </c>
      <c r="P113" s="50">
        <v>2</v>
      </c>
      <c r="Q113" s="50">
        <v>189</v>
      </c>
      <c r="R113" s="50"/>
      <c r="S113" s="50">
        <v>6400</v>
      </c>
      <c r="T113" s="50">
        <f t="shared" si="2"/>
        <v>1209600</v>
      </c>
      <c r="U113" s="50">
        <v>30</v>
      </c>
      <c r="V113" s="50">
        <f>T113*85%</f>
        <v>1028160</v>
      </c>
      <c r="W113" s="50">
        <f t="shared" si="3"/>
        <v>181440</v>
      </c>
      <c r="X113" s="50">
        <f t="shared" si="4"/>
        <v>211440</v>
      </c>
      <c r="Y113" s="50">
        <v>0</v>
      </c>
      <c r="Z113" s="50">
        <v>0</v>
      </c>
      <c r="AA113" s="50">
        <v>211440</v>
      </c>
      <c r="AB113" s="50">
        <v>0.02</v>
      </c>
    </row>
    <row r="114" spans="1:28" s="52" customFormat="1" ht="13.5" x14ac:dyDescent="0.2">
      <c r="A114" s="162">
        <v>105</v>
      </c>
      <c r="B114" s="135" t="s">
        <v>338</v>
      </c>
      <c r="C114" s="50"/>
      <c r="D114" s="50"/>
      <c r="E114" s="50" t="s">
        <v>388</v>
      </c>
      <c r="F114" s="50">
        <v>1</v>
      </c>
      <c r="G114" s="50">
        <v>8</v>
      </c>
      <c r="H114" s="50"/>
      <c r="I114" s="50"/>
      <c r="J114" s="50">
        <f t="shared" si="0"/>
        <v>3200</v>
      </c>
      <c r="K114" s="50">
        <v>75</v>
      </c>
      <c r="L114" s="50">
        <f t="shared" si="1"/>
        <v>240000</v>
      </c>
      <c r="M114" s="50"/>
      <c r="N114" s="50"/>
      <c r="O114" s="50"/>
      <c r="P114" s="50"/>
      <c r="Q114" s="50"/>
      <c r="R114" s="50"/>
      <c r="S114" s="50"/>
      <c r="T114" s="50">
        <f t="shared" si="2"/>
        <v>0</v>
      </c>
      <c r="U114" s="50"/>
      <c r="V114" s="50"/>
      <c r="W114" s="50">
        <f t="shared" si="3"/>
        <v>0</v>
      </c>
      <c r="X114" s="50">
        <f t="shared" si="4"/>
        <v>240000</v>
      </c>
      <c r="Y114" s="50">
        <v>0</v>
      </c>
      <c r="Z114" s="50">
        <v>0</v>
      </c>
      <c r="AA114" s="50">
        <v>240000</v>
      </c>
      <c r="AB114" s="50">
        <v>0.01</v>
      </c>
    </row>
    <row r="115" spans="1:28" s="52" customFormat="1" ht="13.5" x14ac:dyDescent="0.2">
      <c r="A115" s="162">
        <v>106</v>
      </c>
      <c r="B115" s="135" t="s">
        <v>338</v>
      </c>
      <c r="C115" s="50"/>
      <c r="D115" s="50"/>
      <c r="E115" s="50" t="s">
        <v>388</v>
      </c>
      <c r="F115" s="50">
        <v>1</v>
      </c>
      <c r="G115" s="50">
        <v>3</v>
      </c>
      <c r="H115" s="50"/>
      <c r="I115" s="50"/>
      <c r="J115" s="50">
        <f t="shared" si="0"/>
        <v>1200</v>
      </c>
      <c r="K115" s="50">
        <v>75</v>
      </c>
      <c r="L115" s="50">
        <f t="shared" si="1"/>
        <v>90000</v>
      </c>
      <c r="M115" s="50"/>
      <c r="N115" s="50"/>
      <c r="O115" s="50"/>
      <c r="P115" s="50"/>
      <c r="Q115" s="50"/>
      <c r="R115" s="50"/>
      <c r="S115" s="50"/>
      <c r="T115" s="50">
        <f t="shared" si="2"/>
        <v>0</v>
      </c>
      <c r="U115" s="50"/>
      <c r="V115" s="50"/>
      <c r="W115" s="50">
        <f t="shared" si="3"/>
        <v>0</v>
      </c>
      <c r="X115" s="50">
        <f t="shared" si="4"/>
        <v>90000</v>
      </c>
      <c r="Y115" s="50">
        <v>0</v>
      </c>
      <c r="Z115" s="50">
        <v>0</v>
      </c>
      <c r="AA115" s="50">
        <v>90000</v>
      </c>
      <c r="AB115" s="50">
        <v>0.01</v>
      </c>
    </row>
    <row r="116" spans="1:28" s="52" customFormat="1" ht="13.5" x14ac:dyDescent="0.2">
      <c r="A116" s="162">
        <v>107</v>
      </c>
      <c r="B116" s="135" t="s">
        <v>52</v>
      </c>
      <c r="C116" s="50"/>
      <c r="D116" s="50"/>
      <c r="E116" s="50" t="s">
        <v>388</v>
      </c>
      <c r="F116" s="50">
        <v>1</v>
      </c>
      <c r="G116" s="50">
        <v>11</v>
      </c>
      <c r="H116" s="50"/>
      <c r="I116" s="50"/>
      <c r="J116" s="50">
        <f t="shared" si="0"/>
        <v>4400</v>
      </c>
      <c r="K116" s="50">
        <v>75</v>
      </c>
      <c r="L116" s="50">
        <f t="shared" si="1"/>
        <v>330000</v>
      </c>
      <c r="M116" s="50"/>
      <c r="N116" s="50"/>
      <c r="O116" s="50"/>
      <c r="P116" s="50"/>
      <c r="Q116" s="50"/>
      <c r="R116" s="50"/>
      <c r="S116" s="50"/>
      <c r="T116" s="50">
        <f t="shared" si="2"/>
        <v>0</v>
      </c>
      <c r="U116" s="50"/>
      <c r="V116" s="50"/>
      <c r="W116" s="50">
        <f t="shared" si="3"/>
        <v>0</v>
      </c>
      <c r="X116" s="50">
        <f t="shared" si="4"/>
        <v>330000</v>
      </c>
      <c r="Y116" s="50">
        <v>0</v>
      </c>
      <c r="Z116" s="50">
        <v>0</v>
      </c>
      <c r="AA116" s="50">
        <v>330000</v>
      </c>
      <c r="AB116" s="50">
        <v>0.01</v>
      </c>
    </row>
    <row r="117" spans="1:28" s="52" customFormat="1" ht="13.5" x14ac:dyDescent="0.2">
      <c r="A117" s="162">
        <v>108</v>
      </c>
      <c r="B117" s="135" t="s">
        <v>24</v>
      </c>
      <c r="C117" s="50"/>
      <c r="D117" s="50"/>
      <c r="E117" s="50" t="s">
        <v>389</v>
      </c>
      <c r="F117" s="50">
        <v>2</v>
      </c>
      <c r="G117" s="50"/>
      <c r="H117" s="50">
        <v>1</v>
      </c>
      <c r="I117" s="50"/>
      <c r="J117" s="50">
        <f t="shared" si="0"/>
        <v>100</v>
      </c>
      <c r="K117" s="50">
        <v>75</v>
      </c>
      <c r="L117" s="50">
        <f t="shared" si="1"/>
        <v>7500</v>
      </c>
      <c r="M117" s="50">
        <v>1</v>
      </c>
      <c r="N117" s="50" t="s">
        <v>27</v>
      </c>
      <c r="O117" s="50" t="s">
        <v>16</v>
      </c>
      <c r="P117" s="50">
        <v>2</v>
      </c>
      <c r="Q117" s="50">
        <v>135</v>
      </c>
      <c r="R117" s="50"/>
      <c r="S117" s="50">
        <v>6400</v>
      </c>
      <c r="T117" s="50">
        <f t="shared" si="2"/>
        <v>864000</v>
      </c>
      <c r="U117" s="50">
        <v>30</v>
      </c>
      <c r="V117" s="50">
        <f>T117*85%</f>
        <v>734400</v>
      </c>
      <c r="W117" s="50">
        <f t="shared" si="3"/>
        <v>129600</v>
      </c>
      <c r="X117" s="50">
        <f t="shared" si="4"/>
        <v>137100</v>
      </c>
      <c r="Y117" s="50">
        <v>0</v>
      </c>
      <c r="Z117" s="50">
        <v>0</v>
      </c>
      <c r="AA117" s="50">
        <v>137100</v>
      </c>
      <c r="AB117" s="50">
        <v>0.02</v>
      </c>
    </row>
    <row r="118" spans="1:28" s="52" customFormat="1" ht="13.5" x14ac:dyDescent="0.2">
      <c r="A118" s="162">
        <v>109</v>
      </c>
      <c r="B118" s="135" t="s">
        <v>24</v>
      </c>
      <c r="C118" s="50"/>
      <c r="D118" s="50"/>
      <c r="E118" s="50" t="s">
        <v>389</v>
      </c>
      <c r="F118" s="50">
        <v>1</v>
      </c>
      <c r="G118" s="50">
        <v>19</v>
      </c>
      <c r="H118" s="50"/>
      <c r="I118" s="50"/>
      <c r="J118" s="50">
        <f t="shared" si="0"/>
        <v>7600</v>
      </c>
      <c r="K118" s="50">
        <v>75</v>
      </c>
      <c r="L118" s="50">
        <f t="shared" si="1"/>
        <v>570000</v>
      </c>
      <c r="M118" s="50"/>
      <c r="N118" s="50"/>
      <c r="O118" s="50"/>
      <c r="P118" s="50"/>
      <c r="Q118" s="50"/>
      <c r="R118" s="50"/>
      <c r="S118" s="50"/>
      <c r="T118" s="50">
        <f t="shared" si="2"/>
        <v>0</v>
      </c>
      <c r="U118" s="50"/>
      <c r="V118" s="50"/>
      <c r="W118" s="50">
        <f t="shared" si="3"/>
        <v>0</v>
      </c>
      <c r="X118" s="50">
        <f t="shared" si="4"/>
        <v>570000</v>
      </c>
      <c r="Y118" s="50">
        <v>0</v>
      </c>
      <c r="Z118" s="50">
        <v>0</v>
      </c>
      <c r="AA118" s="50">
        <v>570000</v>
      </c>
      <c r="AB118" s="50">
        <v>0.01</v>
      </c>
    </row>
    <row r="119" spans="1:28" s="52" customFormat="1" ht="13.5" x14ac:dyDescent="0.2">
      <c r="A119" s="162">
        <v>110</v>
      </c>
      <c r="B119" s="135" t="s">
        <v>24</v>
      </c>
      <c r="C119" s="50" t="s">
        <v>302</v>
      </c>
      <c r="D119" s="50"/>
      <c r="E119" s="50" t="s">
        <v>390</v>
      </c>
      <c r="F119" s="50">
        <v>1</v>
      </c>
      <c r="G119" s="50">
        <v>2</v>
      </c>
      <c r="H119" s="50"/>
      <c r="I119" s="50"/>
      <c r="J119" s="50">
        <f t="shared" si="0"/>
        <v>800</v>
      </c>
      <c r="K119" s="50">
        <v>75</v>
      </c>
      <c r="L119" s="50">
        <f t="shared" si="1"/>
        <v>60000</v>
      </c>
      <c r="M119" s="50">
        <v>1</v>
      </c>
      <c r="N119" s="50" t="s">
        <v>27</v>
      </c>
      <c r="O119" s="50" t="s">
        <v>16</v>
      </c>
      <c r="P119" s="50">
        <v>2</v>
      </c>
      <c r="Q119" s="50">
        <v>187</v>
      </c>
      <c r="R119" s="50"/>
      <c r="S119" s="50">
        <v>6400</v>
      </c>
      <c r="T119" s="50">
        <f t="shared" si="2"/>
        <v>1196800</v>
      </c>
      <c r="U119" s="50">
        <v>30</v>
      </c>
      <c r="V119" s="50">
        <f>T119*85%</f>
        <v>1017280</v>
      </c>
      <c r="W119" s="50">
        <f t="shared" si="3"/>
        <v>179520</v>
      </c>
      <c r="X119" s="50">
        <f t="shared" si="4"/>
        <v>239520</v>
      </c>
      <c r="Y119" s="50">
        <v>0</v>
      </c>
      <c r="Z119" s="50">
        <v>0</v>
      </c>
      <c r="AA119" s="50">
        <v>239520</v>
      </c>
      <c r="AB119" s="50">
        <v>0.02</v>
      </c>
    </row>
    <row r="120" spans="1:28" s="52" customFormat="1" ht="13.5" x14ac:dyDescent="0.2">
      <c r="A120" s="162">
        <v>111</v>
      </c>
      <c r="B120" s="135" t="s">
        <v>338</v>
      </c>
      <c r="C120" s="50"/>
      <c r="D120" s="50"/>
      <c r="E120" s="50" t="s">
        <v>391</v>
      </c>
      <c r="F120" s="50">
        <v>1</v>
      </c>
      <c r="G120" s="50">
        <v>15</v>
      </c>
      <c r="H120" s="50"/>
      <c r="I120" s="50"/>
      <c r="J120" s="50">
        <f t="shared" si="0"/>
        <v>6000</v>
      </c>
      <c r="K120" s="50">
        <v>75</v>
      </c>
      <c r="L120" s="50">
        <f t="shared" si="1"/>
        <v>450000</v>
      </c>
      <c r="M120" s="50"/>
      <c r="N120" s="50"/>
      <c r="O120" s="50"/>
      <c r="P120" s="50"/>
      <c r="Q120" s="50"/>
      <c r="R120" s="50"/>
      <c r="S120" s="50"/>
      <c r="T120" s="50">
        <f t="shared" si="2"/>
        <v>0</v>
      </c>
      <c r="U120" s="50"/>
      <c r="V120" s="50"/>
      <c r="W120" s="50">
        <f t="shared" si="3"/>
        <v>0</v>
      </c>
      <c r="X120" s="50">
        <f t="shared" si="4"/>
        <v>450000</v>
      </c>
      <c r="Y120" s="50">
        <v>0</v>
      </c>
      <c r="Z120" s="50">
        <v>0</v>
      </c>
      <c r="AA120" s="50">
        <v>450000</v>
      </c>
      <c r="AB120" s="50">
        <v>0.01</v>
      </c>
    </row>
    <row r="121" spans="1:28" s="52" customFormat="1" ht="13.5" x14ac:dyDescent="0.2">
      <c r="A121" s="162">
        <v>112</v>
      </c>
      <c r="B121" s="135" t="s">
        <v>24</v>
      </c>
      <c r="C121" s="50"/>
      <c r="D121" s="50"/>
      <c r="E121" s="50" t="s">
        <v>341</v>
      </c>
      <c r="F121" s="50">
        <v>1</v>
      </c>
      <c r="G121" s="50">
        <v>10</v>
      </c>
      <c r="H121" s="50"/>
      <c r="I121" s="50"/>
      <c r="J121" s="50">
        <f t="shared" si="0"/>
        <v>4000</v>
      </c>
      <c r="K121" s="50">
        <v>75</v>
      </c>
      <c r="L121" s="50">
        <f t="shared" si="1"/>
        <v>300000</v>
      </c>
      <c r="M121" s="50"/>
      <c r="N121" s="50"/>
      <c r="O121" s="50"/>
      <c r="P121" s="50"/>
      <c r="Q121" s="50"/>
      <c r="R121" s="50"/>
      <c r="S121" s="50"/>
      <c r="T121" s="50">
        <f t="shared" si="2"/>
        <v>0</v>
      </c>
      <c r="U121" s="50"/>
      <c r="V121" s="50"/>
      <c r="W121" s="50">
        <f t="shared" si="3"/>
        <v>0</v>
      </c>
      <c r="X121" s="50">
        <f t="shared" si="4"/>
        <v>300000</v>
      </c>
      <c r="Y121" s="50">
        <v>0</v>
      </c>
      <c r="Z121" s="50">
        <v>0</v>
      </c>
      <c r="AA121" s="50">
        <v>300000</v>
      </c>
      <c r="AB121" s="50">
        <v>0.01</v>
      </c>
    </row>
    <row r="122" spans="1:28" s="52" customFormat="1" ht="13.5" x14ac:dyDescent="0.2">
      <c r="A122" s="162">
        <v>113</v>
      </c>
      <c r="B122" s="135" t="s">
        <v>24</v>
      </c>
      <c r="C122" s="50"/>
      <c r="D122" s="50"/>
      <c r="E122" s="50" t="s">
        <v>392</v>
      </c>
      <c r="F122" s="50">
        <v>2</v>
      </c>
      <c r="G122" s="50"/>
      <c r="H122" s="50">
        <v>2</v>
      </c>
      <c r="I122" s="50"/>
      <c r="J122" s="50">
        <f t="shared" si="0"/>
        <v>200</v>
      </c>
      <c r="K122" s="50">
        <v>75</v>
      </c>
      <c r="L122" s="50">
        <f t="shared" si="1"/>
        <v>15000</v>
      </c>
      <c r="M122" s="50">
        <v>1</v>
      </c>
      <c r="N122" s="50" t="s">
        <v>27</v>
      </c>
      <c r="O122" s="50" t="s">
        <v>55</v>
      </c>
      <c r="P122" s="50">
        <v>2</v>
      </c>
      <c r="Q122" s="50">
        <v>87</v>
      </c>
      <c r="R122" s="50"/>
      <c r="S122" s="50">
        <v>6400</v>
      </c>
      <c r="T122" s="50">
        <f t="shared" si="2"/>
        <v>556800</v>
      </c>
      <c r="U122" s="50">
        <v>30</v>
      </c>
      <c r="V122" s="50">
        <f>T122*50%</f>
        <v>278400</v>
      </c>
      <c r="W122" s="50">
        <f t="shared" si="3"/>
        <v>278400</v>
      </c>
      <c r="X122" s="50">
        <f t="shared" si="4"/>
        <v>293400</v>
      </c>
      <c r="Y122" s="50">
        <v>0</v>
      </c>
      <c r="Z122" s="50">
        <v>0</v>
      </c>
      <c r="AA122" s="50">
        <v>293400</v>
      </c>
      <c r="AB122" s="50">
        <v>0.02</v>
      </c>
    </row>
    <row r="123" spans="1:28" s="52" customFormat="1" ht="13.5" x14ac:dyDescent="0.2">
      <c r="A123" s="162">
        <v>114</v>
      </c>
      <c r="B123" s="135" t="s">
        <v>24</v>
      </c>
      <c r="C123" s="50"/>
      <c r="D123" s="50"/>
      <c r="E123" s="50" t="s">
        <v>392</v>
      </c>
      <c r="F123" s="50">
        <v>1</v>
      </c>
      <c r="G123" s="50"/>
      <c r="H123" s="50">
        <v>1</v>
      </c>
      <c r="I123" s="50">
        <v>10</v>
      </c>
      <c r="J123" s="50">
        <f t="shared" si="0"/>
        <v>110</v>
      </c>
      <c r="K123" s="50">
        <v>75</v>
      </c>
      <c r="L123" s="50">
        <f t="shared" si="1"/>
        <v>8250</v>
      </c>
      <c r="M123" s="50"/>
      <c r="N123" s="50"/>
      <c r="O123" s="50"/>
      <c r="P123" s="50"/>
      <c r="Q123" s="50"/>
      <c r="R123" s="50"/>
      <c r="S123" s="50"/>
      <c r="T123" s="50">
        <f t="shared" si="2"/>
        <v>0</v>
      </c>
      <c r="U123" s="50"/>
      <c r="V123" s="50"/>
      <c r="W123" s="50">
        <f t="shared" si="3"/>
        <v>0</v>
      </c>
      <c r="X123" s="50">
        <f t="shared" si="4"/>
        <v>8250</v>
      </c>
      <c r="Y123" s="50">
        <v>0</v>
      </c>
      <c r="Z123" s="50">
        <v>0</v>
      </c>
      <c r="AA123" s="50">
        <v>8250</v>
      </c>
      <c r="AB123" s="50">
        <v>0.01</v>
      </c>
    </row>
    <row r="124" spans="1:28" s="52" customFormat="1" ht="13.5" x14ac:dyDescent="0.2">
      <c r="A124" s="162">
        <v>115</v>
      </c>
      <c r="B124" s="135" t="s">
        <v>24</v>
      </c>
      <c r="C124" s="50"/>
      <c r="D124" s="50"/>
      <c r="E124" s="50" t="s">
        <v>392</v>
      </c>
      <c r="F124" s="50">
        <v>1</v>
      </c>
      <c r="G124" s="50">
        <v>18</v>
      </c>
      <c r="H124" s="50"/>
      <c r="I124" s="50"/>
      <c r="J124" s="50">
        <f t="shared" si="0"/>
        <v>7200</v>
      </c>
      <c r="K124" s="50">
        <v>75</v>
      </c>
      <c r="L124" s="50">
        <f t="shared" si="1"/>
        <v>540000</v>
      </c>
      <c r="M124" s="50"/>
      <c r="N124" s="50"/>
      <c r="O124" s="50"/>
      <c r="P124" s="50"/>
      <c r="Q124" s="50"/>
      <c r="R124" s="50"/>
      <c r="S124" s="50"/>
      <c r="T124" s="50">
        <f t="shared" si="2"/>
        <v>0</v>
      </c>
      <c r="U124" s="50"/>
      <c r="V124" s="50"/>
      <c r="W124" s="50">
        <f t="shared" si="3"/>
        <v>0</v>
      </c>
      <c r="X124" s="50">
        <f t="shared" si="4"/>
        <v>540000</v>
      </c>
      <c r="Y124" s="50">
        <v>0</v>
      </c>
      <c r="Z124" s="50">
        <v>0</v>
      </c>
      <c r="AA124" s="50">
        <v>540000</v>
      </c>
      <c r="AB124" s="50">
        <v>0.01</v>
      </c>
    </row>
    <row r="125" spans="1:28" s="52" customFormat="1" ht="13.5" x14ac:dyDescent="0.2">
      <c r="A125" s="162">
        <v>116</v>
      </c>
      <c r="B125" s="135" t="s">
        <v>24</v>
      </c>
      <c r="C125" s="50"/>
      <c r="D125" s="50"/>
      <c r="E125" s="50" t="s">
        <v>392</v>
      </c>
      <c r="F125" s="50">
        <v>1</v>
      </c>
      <c r="G125" s="50">
        <v>17</v>
      </c>
      <c r="H125" s="50">
        <v>3</v>
      </c>
      <c r="I125" s="50">
        <v>76</v>
      </c>
      <c r="J125" s="50">
        <f t="shared" si="0"/>
        <v>7176</v>
      </c>
      <c r="K125" s="50">
        <v>75</v>
      </c>
      <c r="L125" s="50">
        <f t="shared" si="1"/>
        <v>538200</v>
      </c>
      <c r="M125" s="50"/>
      <c r="N125" s="50"/>
      <c r="O125" s="50"/>
      <c r="P125" s="50"/>
      <c r="Q125" s="50"/>
      <c r="R125" s="50"/>
      <c r="S125" s="50"/>
      <c r="T125" s="50">
        <f t="shared" si="2"/>
        <v>0</v>
      </c>
      <c r="U125" s="50"/>
      <c r="V125" s="50"/>
      <c r="W125" s="50">
        <f t="shared" si="3"/>
        <v>0</v>
      </c>
      <c r="X125" s="50">
        <f t="shared" si="4"/>
        <v>538200</v>
      </c>
      <c r="Y125" s="50">
        <v>0</v>
      </c>
      <c r="Z125" s="50">
        <v>0</v>
      </c>
      <c r="AA125" s="50">
        <v>538200</v>
      </c>
      <c r="AB125" s="50">
        <v>0.01</v>
      </c>
    </row>
    <row r="126" spans="1:28" s="52" customFormat="1" ht="13.5" x14ac:dyDescent="0.2">
      <c r="A126" s="162">
        <v>117</v>
      </c>
      <c r="B126" s="135" t="s">
        <v>24</v>
      </c>
      <c r="C126" s="50"/>
      <c r="D126" s="50"/>
      <c r="E126" s="50" t="s">
        <v>393</v>
      </c>
      <c r="F126" s="50">
        <v>2</v>
      </c>
      <c r="G126" s="50"/>
      <c r="H126" s="50">
        <v>2</v>
      </c>
      <c r="I126" s="50"/>
      <c r="J126" s="50">
        <f t="shared" si="0"/>
        <v>200</v>
      </c>
      <c r="K126" s="50">
        <v>75</v>
      </c>
      <c r="L126" s="50">
        <f t="shared" si="1"/>
        <v>15000</v>
      </c>
      <c r="M126" s="50">
        <v>1</v>
      </c>
      <c r="N126" s="50" t="s">
        <v>27</v>
      </c>
      <c r="O126" s="50" t="s">
        <v>55</v>
      </c>
      <c r="P126" s="50">
        <v>2</v>
      </c>
      <c r="Q126" s="50">
        <v>90</v>
      </c>
      <c r="R126" s="50"/>
      <c r="S126" s="50">
        <v>6400</v>
      </c>
      <c r="T126" s="50">
        <f t="shared" si="2"/>
        <v>576000</v>
      </c>
      <c r="U126" s="50">
        <v>20</v>
      </c>
      <c r="V126" s="50">
        <f>T126*30%</f>
        <v>172800</v>
      </c>
      <c r="W126" s="50">
        <f t="shared" si="3"/>
        <v>403200</v>
      </c>
      <c r="X126" s="50">
        <f t="shared" si="4"/>
        <v>418200</v>
      </c>
      <c r="Y126" s="50">
        <v>0</v>
      </c>
      <c r="Z126" s="50">
        <v>0</v>
      </c>
      <c r="AA126" s="50">
        <v>418200</v>
      </c>
      <c r="AB126" s="50">
        <v>0.02</v>
      </c>
    </row>
    <row r="127" spans="1:28" s="52" customFormat="1" ht="13.5" x14ac:dyDescent="0.2">
      <c r="A127" s="162">
        <v>118</v>
      </c>
      <c r="B127" s="135" t="s">
        <v>24</v>
      </c>
      <c r="C127" s="50"/>
      <c r="D127" s="50"/>
      <c r="E127" s="50" t="s">
        <v>394</v>
      </c>
      <c r="F127" s="50">
        <v>2</v>
      </c>
      <c r="G127" s="50"/>
      <c r="H127" s="50"/>
      <c r="I127" s="50"/>
      <c r="J127" s="50">
        <f t="shared" si="0"/>
        <v>0</v>
      </c>
      <c r="K127" s="50"/>
      <c r="L127" s="50">
        <f t="shared" si="1"/>
        <v>0</v>
      </c>
      <c r="M127" s="50">
        <v>1</v>
      </c>
      <c r="N127" s="50" t="s">
        <v>27</v>
      </c>
      <c r="O127" s="50" t="s">
        <v>16</v>
      </c>
      <c r="P127" s="50">
        <v>2</v>
      </c>
      <c r="Q127" s="50">
        <v>165</v>
      </c>
      <c r="R127" s="50"/>
      <c r="S127" s="50">
        <v>6400</v>
      </c>
      <c r="T127" s="50">
        <f t="shared" si="2"/>
        <v>1056000</v>
      </c>
      <c r="U127" s="50">
        <v>15</v>
      </c>
      <c r="V127" s="50">
        <f>T127*50%</f>
        <v>528000</v>
      </c>
      <c r="W127" s="50">
        <f t="shared" si="3"/>
        <v>528000</v>
      </c>
      <c r="X127" s="50">
        <f t="shared" si="4"/>
        <v>528000</v>
      </c>
      <c r="Y127" s="50">
        <v>0</v>
      </c>
      <c r="Z127" s="50">
        <v>0</v>
      </c>
      <c r="AA127" s="50">
        <v>528000</v>
      </c>
      <c r="AB127" s="50">
        <v>0.02</v>
      </c>
    </row>
    <row r="128" spans="1:28" s="52" customFormat="1" ht="13.5" x14ac:dyDescent="0.2">
      <c r="A128" s="162">
        <v>119</v>
      </c>
      <c r="B128" s="135" t="s">
        <v>338</v>
      </c>
      <c r="C128" s="50"/>
      <c r="D128" s="50"/>
      <c r="E128" s="50" t="s">
        <v>395</v>
      </c>
      <c r="F128" s="50">
        <v>2</v>
      </c>
      <c r="G128" s="50"/>
      <c r="H128" s="50">
        <v>1</v>
      </c>
      <c r="I128" s="50"/>
      <c r="J128" s="50">
        <f t="shared" si="0"/>
        <v>100</v>
      </c>
      <c r="K128" s="50">
        <v>75</v>
      </c>
      <c r="L128" s="50">
        <f t="shared" si="1"/>
        <v>7500</v>
      </c>
      <c r="M128" s="50">
        <v>1</v>
      </c>
      <c r="N128" s="50" t="s">
        <v>27</v>
      </c>
      <c r="O128" s="50" t="s">
        <v>55</v>
      </c>
      <c r="P128" s="50">
        <v>2</v>
      </c>
      <c r="Q128" s="50">
        <v>86.75</v>
      </c>
      <c r="R128" s="50"/>
      <c r="S128" s="50">
        <v>6400</v>
      </c>
      <c r="T128" s="50">
        <f t="shared" si="2"/>
        <v>555200</v>
      </c>
      <c r="U128" s="50">
        <v>15</v>
      </c>
      <c r="V128" s="50">
        <f>T128*20%</f>
        <v>111040</v>
      </c>
      <c r="W128" s="50">
        <f t="shared" si="3"/>
        <v>444160</v>
      </c>
      <c r="X128" s="50">
        <f t="shared" si="4"/>
        <v>451660</v>
      </c>
      <c r="Y128" s="50">
        <v>0</v>
      </c>
      <c r="Z128" s="50">
        <v>0</v>
      </c>
      <c r="AA128" s="50">
        <v>451660</v>
      </c>
      <c r="AB128" s="50">
        <v>0.02</v>
      </c>
    </row>
    <row r="129" spans="1:28" s="52" customFormat="1" ht="13.5" x14ac:dyDescent="0.2">
      <c r="A129" s="162">
        <v>120</v>
      </c>
      <c r="B129" s="135" t="s">
        <v>24</v>
      </c>
      <c r="C129" s="50"/>
      <c r="D129" s="50"/>
      <c r="E129" s="50" t="s">
        <v>395</v>
      </c>
      <c r="F129" s="50">
        <v>1</v>
      </c>
      <c r="G129" s="50">
        <v>6</v>
      </c>
      <c r="H129" s="50">
        <v>1</v>
      </c>
      <c r="I129" s="50"/>
      <c r="J129" s="50">
        <f t="shared" si="0"/>
        <v>2500</v>
      </c>
      <c r="K129" s="50">
        <v>75</v>
      </c>
      <c r="L129" s="50">
        <f t="shared" si="1"/>
        <v>187500</v>
      </c>
      <c r="M129" s="50"/>
      <c r="N129" s="50"/>
      <c r="O129" s="50"/>
      <c r="P129" s="50"/>
      <c r="Q129" s="50"/>
      <c r="R129" s="50"/>
      <c r="S129" s="50"/>
      <c r="T129" s="50">
        <f t="shared" si="2"/>
        <v>0</v>
      </c>
      <c r="U129" s="50"/>
      <c r="V129" s="50"/>
      <c r="W129" s="50">
        <f t="shared" si="3"/>
        <v>0</v>
      </c>
      <c r="X129" s="50">
        <f t="shared" si="4"/>
        <v>187500</v>
      </c>
      <c r="Y129" s="50">
        <v>0</v>
      </c>
      <c r="Z129" s="50">
        <v>0</v>
      </c>
      <c r="AA129" s="50">
        <v>187500</v>
      </c>
      <c r="AB129" s="50">
        <v>0.01</v>
      </c>
    </row>
    <row r="130" spans="1:28" s="52" customFormat="1" ht="13.5" x14ac:dyDescent="0.2">
      <c r="A130" s="162">
        <v>121</v>
      </c>
      <c r="B130" s="135" t="s">
        <v>24</v>
      </c>
      <c r="C130" s="50"/>
      <c r="D130" s="50"/>
      <c r="E130" s="50" t="s">
        <v>396</v>
      </c>
      <c r="F130" s="50">
        <v>2</v>
      </c>
      <c r="G130" s="50"/>
      <c r="H130" s="50">
        <v>2</v>
      </c>
      <c r="I130" s="50"/>
      <c r="J130" s="50">
        <f t="shared" si="0"/>
        <v>200</v>
      </c>
      <c r="K130" s="50">
        <v>75</v>
      </c>
      <c r="L130" s="50">
        <f t="shared" si="1"/>
        <v>15000</v>
      </c>
      <c r="M130" s="50">
        <v>1</v>
      </c>
      <c r="N130" s="50" t="s">
        <v>27</v>
      </c>
      <c r="O130" s="50" t="s">
        <v>55</v>
      </c>
      <c r="P130" s="50">
        <v>2</v>
      </c>
      <c r="Q130" s="50">
        <v>110</v>
      </c>
      <c r="R130" s="50"/>
      <c r="S130" s="50">
        <v>6400</v>
      </c>
      <c r="T130" s="50">
        <f t="shared" si="2"/>
        <v>704000</v>
      </c>
      <c r="U130" s="50">
        <v>10</v>
      </c>
      <c r="V130" s="50">
        <f>T130*10%</f>
        <v>70400</v>
      </c>
      <c r="W130" s="50">
        <f t="shared" si="3"/>
        <v>633600</v>
      </c>
      <c r="X130" s="50">
        <f t="shared" si="4"/>
        <v>648600</v>
      </c>
      <c r="Y130" s="50">
        <v>0</v>
      </c>
      <c r="Z130" s="50">
        <v>0</v>
      </c>
      <c r="AA130" s="50">
        <v>648600</v>
      </c>
      <c r="AB130" s="50">
        <v>0.02</v>
      </c>
    </row>
    <row r="131" spans="1:28" s="52" customFormat="1" ht="13.5" x14ac:dyDescent="0.2">
      <c r="A131" s="162">
        <v>122</v>
      </c>
      <c r="B131" s="135" t="s">
        <v>24</v>
      </c>
      <c r="C131" s="50"/>
      <c r="D131" s="50"/>
      <c r="E131" s="50" t="s">
        <v>396</v>
      </c>
      <c r="F131" s="50">
        <v>1</v>
      </c>
      <c r="G131" s="50">
        <v>1</v>
      </c>
      <c r="H131" s="50">
        <v>1</v>
      </c>
      <c r="I131" s="50"/>
      <c r="J131" s="50">
        <f t="shared" si="0"/>
        <v>500</v>
      </c>
      <c r="K131" s="50">
        <v>75</v>
      </c>
      <c r="L131" s="50">
        <f t="shared" si="1"/>
        <v>37500</v>
      </c>
      <c r="M131" s="50"/>
      <c r="N131" s="50"/>
      <c r="O131" s="50"/>
      <c r="P131" s="50"/>
      <c r="Q131" s="50"/>
      <c r="R131" s="50"/>
      <c r="S131" s="50"/>
      <c r="T131" s="50">
        <f t="shared" si="2"/>
        <v>0</v>
      </c>
      <c r="U131" s="50"/>
      <c r="V131" s="50"/>
      <c r="W131" s="50">
        <f t="shared" si="3"/>
        <v>0</v>
      </c>
      <c r="X131" s="50">
        <f t="shared" si="4"/>
        <v>37500</v>
      </c>
      <c r="Y131" s="50">
        <v>0</v>
      </c>
      <c r="Z131" s="50">
        <v>0</v>
      </c>
      <c r="AA131" s="50">
        <v>37500</v>
      </c>
      <c r="AB131" s="50">
        <v>0.01</v>
      </c>
    </row>
    <row r="132" spans="1:28" s="52" customFormat="1" ht="13.5" x14ac:dyDescent="0.2">
      <c r="A132" s="162">
        <v>123</v>
      </c>
      <c r="B132" s="135" t="s">
        <v>24</v>
      </c>
      <c r="C132" s="50"/>
      <c r="D132" s="50"/>
      <c r="E132" s="50" t="s">
        <v>397</v>
      </c>
      <c r="F132" s="50">
        <v>2</v>
      </c>
      <c r="G132" s="50"/>
      <c r="H132" s="50">
        <v>2</v>
      </c>
      <c r="I132" s="50"/>
      <c r="J132" s="50">
        <f t="shared" si="0"/>
        <v>200</v>
      </c>
      <c r="K132" s="50">
        <v>75</v>
      </c>
      <c r="L132" s="50">
        <f t="shared" si="1"/>
        <v>15000</v>
      </c>
      <c r="M132" s="50">
        <v>1</v>
      </c>
      <c r="N132" s="50" t="s">
        <v>27</v>
      </c>
      <c r="O132" s="50" t="s">
        <v>55</v>
      </c>
      <c r="P132" s="50">
        <v>2</v>
      </c>
      <c r="Q132" s="50">
        <v>90</v>
      </c>
      <c r="R132" s="50"/>
      <c r="S132" s="50">
        <v>6400</v>
      </c>
      <c r="T132" s="50">
        <f t="shared" si="2"/>
        <v>576000</v>
      </c>
      <c r="U132" s="50">
        <v>20</v>
      </c>
      <c r="V132" s="50">
        <f>T132*30%</f>
        <v>172800</v>
      </c>
      <c r="W132" s="50">
        <f t="shared" si="3"/>
        <v>403200</v>
      </c>
      <c r="X132" s="50">
        <f t="shared" si="4"/>
        <v>418200</v>
      </c>
      <c r="Y132" s="50">
        <v>0</v>
      </c>
      <c r="Z132" s="50">
        <v>0</v>
      </c>
      <c r="AA132" s="50">
        <v>418200</v>
      </c>
      <c r="AB132" s="50">
        <v>0.02</v>
      </c>
    </row>
    <row r="133" spans="1:28" s="52" customFormat="1" ht="13.5" x14ac:dyDescent="0.2">
      <c r="A133" s="162">
        <v>124</v>
      </c>
      <c r="B133" s="135" t="s">
        <v>24</v>
      </c>
      <c r="C133" s="50"/>
      <c r="D133" s="50"/>
      <c r="E133" s="50" t="s">
        <v>397</v>
      </c>
      <c r="F133" s="50">
        <v>1</v>
      </c>
      <c r="G133" s="50"/>
      <c r="H133" s="50">
        <v>1</v>
      </c>
      <c r="I133" s="50"/>
      <c r="J133" s="50">
        <f t="shared" si="0"/>
        <v>100</v>
      </c>
      <c r="K133" s="50">
        <v>75</v>
      </c>
      <c r="L133" s="50">
        <f t="shared" si="1"/>
        <v>7500</v>
      </c>
      <c r="M133" s="50"/>
      <c r="N133" s="50"/>
      <c r="O133" s="50"/>
      <c r="P133" s="50"/>
      <c r="Q133" s="50"/>
      <c r="R133" s="50"/>
      <c r="S133" s="50"/>
      <c r="T133" s="50">
        <f t="shared" si="2"/>
        <v>0</v>
      </c>
      <c r="U133" s="50"/>
      <c r="V133" s="50"/>
      <c r="W133" s="50">
        <f t="shared" si="3"/>
        <v>0</v>
      </c>
      <c r="X133" s="50">
        <f t="shared" si="4"/>
        <v>7500</v>
      </c>
      <c r="Y133" s="50">
        <v>0</v>
      </c>
      <c r="Z133" s="50">
        <v>0</v>
      </c>
      <c r="AA133" s="50">
        <v>7500</v>
      </c>
      <c r="AB133" s="50">
        <v>0.01</v>
      </c>
    </row>
    <row r="134" spans="1:28" s="52" customFormat="1" ht="13.5" x14ac:dyDescent="0.2">
      <c r="A134" s="162">
        <v>125</v>
      </c>
      <c r="B134" s="135" t="s">
        <v>24</v>
      </c>
      <c r="C134" s="50"/>
      <c r="D134" s="50"/>
      <c r="E134" s="50" t="s">
        <v>397</v>
      </c>
      <c r="F134" s="50">
        <v>1</v>
      </c>
      <c r="G134" s="50">
        <v>2</v>
      </c>
      <c r="H134" s="50"/>
      <c r="I134" s="50"/>
      <c r="J134" s="50">
        <f t="shared" si="0"/>
        <v>800</v>
      </c>
      <c r="K134" s="50">
        <v>75</v>
      </c>
      <c r="L134" s="50">
        <f t="shared" si="1"/>
        <v>60000</v>
      </c>
      <c r="M134" s="50"/>
      <c r="N134" s="50"/>
      <c r="O134" s="50"/>
      <c r="P134" s="50"/>
      <c r="Q134" s="50"/>
      <c r="R134" s="50"/>
      <c r="S134" s="50"/>
      <c r="T134" s="50">
        <f t="shared" si="2"/>
        <v>0</v>
      </c>
      <c r="U134" s="50"/>
      <c r="V134" s="50"/>
      <c r="W134" s="50">
        <f t="shared" si="3"/>
        <v>0</v>
      </c>
      <c r="X134" s="50">
        <f t="shared" si="4"/>
        <v>60000</v>
      </c>
      <c r="Y134" s="50">
        <v>0</v>
      </c>
      <c r="Z134" s="50">
        <v>0</v>
      </c>
      <c r="AA134" s="50">
        <v>60000</v>
      </c>
      <c r="AB134" s="50">
        <v>0.01</v>
      </c>
    </row>
    <row r="135" spans="1:28" s="52" customFormat="1" ht="13.5" x14ac:dyDescent="0.2">
      <c r="A135" s="162">
        <v>126</v>
      </c>
      <c r="B135" s="135" t="s">
        <v>338</v>
      </c>
      <c r="C135" s="50"/>
      <c r="D135" s="50"/>
      <c r="E135" s="50" t="s">
        <v>398</v>
      </c>
      <c r="F135" s="50">
        <v>2</v>
      </c>
      <c r="G135" s="50"/>
      <c r="H135" s="50">
        <v>2</v>
      </c>
      <c r="I135" s="50">
        <v>25</v>
      </c>
      <c r="J135" s="50">
        <f t="shared" si="0"/>
        <v>225</v>
      </c>
      <c r="K135" s="50">
        <v>75</v>
      </c>
      <c r="L135" s="50">
        <f t="shared" si="1"/>
        <v>16875</v>
      </c>
      <c r="M135" s="50">
        <v>1</v>
      </c>
      <c r="N135" s="50" t="s">
        <v>27</v>
      </c>
      <c r="O135" s="50" t="s">
        <v>55</v>
      </c>
      <c r="P135" s="50">
        <v>2</v>
      </c>
      <c r="Q135" s="50">
        <v>78</v>
      </c>
      <c r="R135" s="50"/>
      <c r="S135" s="50">
        <v>6400</v>
      </c>
      <c r="T135" s="50">
        <f t="shared" si="2"/>
        <v>499200</v>
      </c>
      <c r="U135" s="50">
        <v>10</v>
      </c>
      <c r="V135" s="50">
        <f>T135*10%</f>
        <v>49920</v>
      </c>
      <c r="W135" s="50">
        <f t="shared" si="3"/>
        <v>449280</v>
      </c>
      <c r="X135" s="50">
        <f t="shared" si="4"/>
        <v>466155</v>
      </c>
      <c r="Y135" s="50">
        <v>0</v>
      </c>
      <c r="Z135" s="50">
        <v>0</v>
      </c>
      <c r="AA135" s="50">
        <v>466155</v>
      </c>
      <c r="AB135" s="50">
        <v>0.02</v>
      </c>
    </row>
    <row r="136" spans="1:28" s="52" customFormat="1" ht="13.5" x14ac:dyDescent="0.2">
      <c r="A136" s="162">
        <v>127</v>
      </c>
      <c r="B136" s="135" t="s">
        <v>24</v>
      </c>
      <c r="C136" s="50"/>
      <c r="D136" s="50"/>
      <c r="E136" s="50" t="s">
        <v>398</v>
      </c>
      <c r="F136" s="50">
        <v>1</v>
      </c>
      <c r="G136" s="50">
        <v>5</v>
      </c>
      <c r="H136" s="50">
        <v>1</v>
      </c>
      <c r="I136" s="50">
        <v>13</v>
      </c>
      <c r="J136" s="50">
        <f t="shared" si="0"/>
        <v>2113</v>
      </c>
      <c r="K136" s="50">
        <v>75</v>
      </c>
      <c r="L136" s="50">
        <f t="shared" si="1"/>
        <v>158475</v>
      </c>
      <c r="M136" s="50"/>
      <c r="N136" s="50"/>
      <c r="O136" s="50"/>
      <c r="P136" s="50"/>
      <c r="Q136" s="50"/>
      <c r="R136" s="50"/>
      <c r="S136" s="50"/>
      <c r="T136" s="50">
        <f t="shared" si="2"/>
        <v>0</v>
      </c>
      <c r="U136" s="50"/>
      <c r="V136" s="50"/>
      <c r="W136" s="50">
        <f t="shared" si="3"/>
        <v>0</v>
      </c>
      <c r="X136" s="50">
        <f t="shared" si="4"/>
        <v>158475</v>
      </c>
      <c r="Y136" s="50">
        <v>0</v>
      </c>
      <c r="Z136" s="50">
        <v>0</v>
      </c>
      <c r="AA136" s="50">
        <v>158475</v>
      </c>
      <c r="AB136" s="50">
        <v>0.01</v>
      </c>
    </row>
    <row r="137" spans="1:28" s="52" customFormat="1" ht="13.5" x14ac:dyDescent="0.2">
      <c r="A137" s="162">
        <v>128</v>
      </c>
      <c r="B137" s="135" t="s">
        <v>24</v>
      </c>
      <c r="C137" s="50"/>
      <c r="D137" s="50"/>
      <c r="E137" s="50" t="s">
        <v>399</v>
      </c>
      <c r="F137" s="50">
        <v>2</v>
      </c>
      <c r="G137" s="50"/>
      <c r="H137" s="50">
        <v>2</v>
      </c>
      <c r="I137" s="50"/>
      <c r="J137" s="50">
        <f t="shared" si="0"/>
        <v>200</v>
      </c>
      <c r="K137" s="50">
        <v>75</v>
      </c>
      <c r="L137" s="50">
        <f t="shared" si="1"/>
        <v>15000</v>
      </c>
      <c r="M137" s="50">
        <v>1</v>
      </c>
      <c r="N137" s="50" t="s">
        <v>27</v>
      </c>
      <c r="O137" s="50" t="s">
        <v>16</v>
      </c>
      <c r="P137" s="50">
        <v>2</v>
      </c>
      <c r="Q137" s="50">
        <v>195</v>
      </c>
      <c r="R137" s="50"/>
      <c r="S137" s="50">
        <v>6400</v>
      </c>
      <c r="T137" s="50">
        <f t="shared" si="2"/>
        <v>1248000</v>
      </c>
      <c r="U137" s="50">
        <v>30</v>
      </c>
      <c r="V137" s="50">
        <f>T137*85%</f>
        <v>1060800</v>
      </c>
      <c r="W137" s="50">
        <f t="shared" si="3"/>
        <v>187200</v>
      </c>
      <c r="X137" s="50">
        <f t="shared" si="4"/>
        <v>202200</v>
      </c>
      <c r="Y137" s="50">
        <v>0</v>
      </c>
      <c r="Z137" s="50">
        <v>0</v>
      </c>
      <c r="AA137" s="50">
        <v>202200</v>
      </c>
      <c r="AB137" s="50">
        <v>0.02</v>
      </c>
    </row>
    <row r="138" spans="1:28" s="52" customFormat="1" ht="13.5" x14ac:dyDescent="0.2">
      <c r="A138" s="162">
        <v>129</v>
      </c>
      <c r="B138" s="135" t="s">
        <v>52</v>
      </c>
      <c r="C138" s="50"/>
      <c r="D138" s="50"/>
      <c r="E138" s="50" t="s">
        <v>399</v>
      </c>
      <c r="F138" s="50">
        <v>1</v>
      </c>
      <c r="G138" s="50">
        <v>11</v>
      </c>
      <c r="H138" s="50"/>
      <c r="I138" s="50"/>
      <c r="J138" s="50">
        <f t="shared" si="0"/>
        <v>4400</v>
      </c>
      <c r="K138" s="50">
        <v>75</v>
      </c>
      <c r="L138" s="50">
        <f t="shared" si="1"/>
        <v>330000</v>
      </c>
      <c r="M138" s="50"/>
      <c r="N138" s="50"/>
      <c r="O138" s="50"/>
      <c r="P138" s="50"/>
      <c r="Q138" s="50"/>
      <c r="R138" s="50"/>
      <c r="S138" s="50"/>
      <c r="T138" s="50">
        <f t="shared" si="2"/>
        <v>0</v>
      </c>
      <c r="U138" s="50"/>
      <c r="V138" s="50"/>
      <c r="W138" s="50">
        <f t="shared" si="3"/>
        <v>0</v>
      </c>
      <c r="X138" s="50">
        <f t="shared" si="4"/>
        <v>330000</v>
      </c>
      <c r="Y138" s="50">
        <v>0</v>
      </c>
      <c r="Z138" s="50">
        <v>0</v>
      </c>
      <c r="AA138" s="50">
        <v>330000</v>
      </c>
      <c r="AB138" s="50">
        <v>0.01</v>
      </c>
    </row>
    <row r="139" spans="1:28" s="52" customFormat="1" ht="13.5" x14ac:dyDescent="0.2">
      <c r="A139" s="162">
        <v>130</v>
      </c>
      <c r="B139" s="135" t="s">
        <v>24</v>
      </c>
      <c r="C139" s="50"/>
      <c r="D139" s="50"/>
      <c r="E139" s="50" t="s">
        <v>400</v>
      </c>
      <c r="F139" s="50">
        <v>1</v>
      </c>
      <c r="G139" s="50">
        <v>5</v>
      </c>
      <c r="H139" s="50"/>
      <c r="I139" s="50"/>
      <c r="J139" s="50">
        <f t="shared" si="0"/>
        <v>2000</v>
      </c>
      <c r="K139" s="50">
        <v>75</v>
      </c>
      <c r="L139" s="50">
        <f t="shared" si="1"/>
        <v>150000</v>
      </c>
      <c r="M139" s="50">
        <v>1</v>
      </c>
      <c r="N139" s="50" t="s">
        <v>27</v>
      </c>
      <c r="O139" s="50" t="s">
        <v>16</v>
      </c>
      <c r="P139" s="50">
        <v>2</v>
      </c>
      <c r="Q139" s="50">
        <v>177</v>
      </c>
      <c r="R139" s="50"/>
      <c r="S139" s="50">
        <v>6400</v>
      </c>
      <c r="T139" s="50">
        <f t="shared" si="2"/>
        <v>1132800</v>
      </c>
      <c r="U139" s="50">
        <v>15</v>
      </c>
      <c r="V139" s="50">
        <f>T139*50%</f>
        <v>566400</v>
      </c>
      <c r="W139" s="50">
        <f t="shared" si="3"/>
        <v>566400</v>
      </c>
      <c r="X139" s="50">
        <f t="shared" si="4"/>
        <v>716400</v>
      </c>
      <c r="Y139" s="50">
        <v>0</v>
      </c>
      <c r="Z139" s="50">
        <v>0</v>
      </c>
      <c r="AA139" s="50">
        <v>716400</v>
      </c>
      <c r="AB139" s="50">
        <v>0.02</v>
      </c>
    </row>
    <row r="140" spans="1:28" s="52" customFormat="1" ht="13.5" x14ac:dyDescent="0.2">
      <c r="A140" s="162">
        <v>131</v>
      </c>
      <c r="B140" s="135" t="s">
        <v>338</v>
      </c>
      <c r="C140" s="50"/>
      <c r="D140" s="50">
        <v>144</v>
      </c>
      <c r="E140" s="50" t="s">
        <v>401</v>
      </c>
      <c r="F140" s="50">
        <v>2</v>
      </c>
      <c r="G140" s="50">
        <v>1</v>
      </c>
      <c r="H140" s="50"/>
      <c r="I140" s="50"/>
      <c r="J140" s="50">
        <f t="shared" si="0"/>
        <v>400</v>
      </c>
      <c r="K140" s="50">
        <v>75</v>
      </c>
      <c r="L140" s="50">
        <f t="shared" si="1"/>
        <v>30000</v>
      </c>
      <c r="M140" s="50">
        <v>1</v>
      </c>
      <c r="N140" s="50" t="s">
        <v>27</v>
      </c>
      <c r="O140" s="50" t="s">
        <v>357</v>
      </c>
      <c r="P140" s="50">
        <v>2</v>
      </c>
      <c r="Q140" s="50">
        <v>81</v>
      </c>
      <c r="R140" s="50"/>
      <c r="S140" s="50">
        <v>6400</v>
      </c>
      <c r="T140" s="50">
        <f t="shared" si="2"/>
        <v>518400</v>
      </c>
      <c r="U140" s="50">
        <v>30</v>
      </c>
      <c r="V140" s="50">
        <f>T140*93%</f>
        <v>482112</v>
      </c>
      <c r="W140" s="50">
        <f t="shared" si="3"/>
        <v>36288</v>
      </c>
      <c r="X140" s="50">
        <f t="shared" si="4"/>
        <v>66288</v>
      </c>
      <c r="Y140" s="50">
        <v>0</v>
      </c>
      <c r="Z140" s="50">
        <v>0</v>
      </c>
      <c r="AA140" s="50">
        <v>66288</v>
      </c>
      <c r="AB140" s="50">
        <v>0.02</v>
      </c>
    </row>
    <row r="141" spans="1:28" s="52" customFormat="1" ht="13.5" x14ac:dyDescent="0.2">
      <c r="A141" s="162">
        <v>132</v>
      </c>
      <c r="B141" s="135"/>
      <c r="C141" s="50"/>
      <c r="D141" s="50"/>
      <c r="E141" s="50" t="s">
        <v>401</v>
      </c>
      <c r="F141" s="50">
        <v>2</v>
      </c>
      <c r="G141" s="50"/>
      <c r="H141" s="50"/>
      <c r="I141" s="50"/>
      <c r="J141" s="50">
        <f t="shared" si="0"/>
        <v>0</v>
      </c>
      <c r="K141" s="50"/>
      <c r="L141" s="50">
        <f t="shared" si="1"/>
        <v>0</v>
      </c>
      <c r="M141" s="50">
        <v>1</v>
      </c>
      <c r="N141" s="50" t="s">
        <v>27</v>
      </c>
      <c r="O141" s="50" t="s">
        <v>16</v>
      </c>
      <c r="P141" s="50">
        <v>2</v>
      </c>
      <c r="Q141" s="50">
        <v>194</v>
      </c>
      <c r="R141" s="50"/>
      <c r="S141" s="50">
        <v>6400</v>
      </c>
      <c r="T141" s="50">
        <f t="shared" si="2"/>
        <v>1241600</v>
      </c>
      <c r="U141" s="50">
        <v>10</v>
      </c>
      <c r="V141" s="50">
        <f>T141*30%</f>
        <v>372480</v>
      </c>
      <c r="W141" s="50">
        <f t="shared" si="3"/>
        <v>869120</v>
      </c>
      <c r="X141" s="50">
        <f t="shared" si="4"/>
        <v>869120</v>
      </c>
      <c r="Y141" s="50">
        <v>0</v>
      </c>
      <c r="Z141" s="50">
        <v>0</v>
      </c>
      <c r="AA141" s="50">
        <v>869120</v>
      </c>
      <c r="AB141" s="50">
        <v>0.02</v>
      </c>
    </row>
    <row r="142" spans="1:28" s="52" customFormat="1" ht="13.5" x14ac:dyDescent="0.2">
      <c r="A142" s="162">
        <v>133</v>
      </c>
      <c r="B142" s="135" t="s">
        <v>24</v>
      </c>
      <c r="C142" s="50"/>
      <c r="D142" s="50"/>
      <c r="E142" s="50" t="s">
        <v>402</v>
      </c>
      <c r="F142" s="50">
        <v>2</v>
      </c>
      <c r="G142" s="50">
        <v>1</v>
      </c>
      <c r="H142" s="50"/>
      <c r="I142" s="50"/>
      <c r="J142" s="50">
        <f t="shared" si="0"/>
        <v>400</v>
      </c>
      <c r="K142" s="50">
        <v>75</v>
      </c>
      <c r="L142" s="50">
        <f t="shared" si="1"/>
        <v>30000</v>
      </c>
      <c r="M142" s="50">
        <v>1</v>
      </c>
      <c r="N142" s="50" t="s">
        <v>27</v>
      </c>
      <c r="O142" s="50" t="s">
        <v>55</v>
      </c>
      <c r="P142" s="50">
        <v>2</v>
      </c>
      <c r="Q142" s="50">
        <v>100</v>
      </c>
      <c r="R142" s="50"/>
      <c r="S142" s="50">
        <v>6400</v>
      </c>
      <c r="T142" s="50">
        <f t="shared" si="2"/>
        <v>640000</v>
      </c>
      <c r="U142" s="50">
        <v>15</v>
      </c>
      <c r="V142" s="50">
        <f>T142*20%</f>
        <v>128000</v>
      </c>
      <c r="W142" s="50">
        <f t="shared" si="3"/>
        <v>512000</v>
      </c>
      <c r="X142" s="50">
        <f t="shared" si="4"/>
        <v>542000</v>
      </c>
      <c r="Y142" s="50">
        <v>0</v>
      </c>
      <c r="Z142" s="50">
        <v>0</v>
      </c>
      <c r="AA142" s="50">
        <v>542000</v>
      </c>
      <c r="AB142" s="50">
        <v>0.02</v>
      </c>
    </row>
    <row r="143" spans="1:28" s="52" customFormat="1" ht="13.5" x14ac:dyDescent="0.2">
      <c r="A143" s="162">
        <v>134</v>
      </c>
      <c r="B143" s="135" t="s">
        <v>404</v>
      </c>
      <c r="C143" s="50"/>
      <c r="D143" s="50"/>
      <c r="E143" s="50" t="s">
        <v>403</v>
      </c>
      <c r="F143" s="50">
        <v>2</v>
      </c>
      <c r="G143" s="50"/>
      <c r="H143" s="50"/>
      <c r="I143" s="50"/>
      <c r="J143" s="50">
        <f t="shared" si="0"/>
        <v>0</v>
      </c>
      <c r="K143" s="50"/>
      <c r="L143" s="50">
        <f t="shared" si="1"/>
        <v>0</v>
      </c>
      <c r="M143" s="50">
        <v>1</v>
      </c>
      <c r="N143" s="50" t="s">
        <v>27</v>
      </c>
      <c r="O143" s="50" t="s">
        <v>357</v>
      </c>
      <c r="P143" s="50">
        <v>2</v>
      </c>
      <c r="Q143" s="50">
        <v>84</v>
      </c>
      <c r="R143" s="50"/>
      <c r="S143" s="50">
        <v>6400</v>
      </c>
      <c r="T143" s="50">
        <f t="shared" si="2"/>
        <v>537600</v>
      </c>
      <c r="U143" s="50">
        <v>30</v>
      </c>
      <c r="V143" s="50">
        <f>T143*93%</f>
        <v>499968</v>
      </c>
      <c r="W143" s="50">
        <f t="shared" si="3"/>
        <v>37632</v>
      </c>
      <c r="X143" s="50">
        <f t="shared" si="4"/>
        <v>37632</v>
      </c>
      <c r="Y143" s="50">
        <v>0</v>
      </c>
      <c r="Z143" s="50">
        <v>0</v>
      </c>
      <c r="AA143" s="50">
        <v>37632</v>
      </c>
      <c r="AB143" s="50">
        <v>0.02</v>
      </c>
    </row>
    <row r="144" spans="1:28" s="52" customFormat="1" ht="13.5" x14ac:dyDescent="0.2">
      <c r="A144" s="162">
        <v>135</v>
      </c>
      <c r="B144" s="135" t="s">
        <v>24</v>
      </c>
      <c r="C144" s="50"/>
      <c r="D144" s="50"/>
      <c r="E144" s="50" t="s">
        <v>405</v>
      </c>
      <c r="F144" s="50">
        <v>2</v>
      </c>
      <c r="G144" s="50">
        <v>1</v>
      </c>
      <c r="H144" s="50"/>
      <c r="I144" s="50"/>
      <c r="J144" s="50">
        <f t="shared" si="0"/>
        <v>400</v>
      </c>
      <c r="K144" s="50">
        <v>75</v>
      </c>
      <c r="L144" s="50">
        <f t="shared" si="1"/>
        <v>30000</v>
      </c>
      <c r="M144" s="50">
        <v>1</v>
      </c>
      <c r="N144" s="50" t="s">
        <v>27</v>
      </c>
      <c r="O144" s="50" t="s">
        <v>357</v>
      </c>
      <c r="P144" s="50">
        <v>2</v>
      </c>
      <c r="Q144" s="50">
        <v>75</v>
      </c>
      <c r="R144" s="50"/>
      <c r="S144" s="50">
        <v>6400</v>
      </c>
      <c r="T144" s="50">
        <f t="shared" si="2"/>
        <v>480000</v>
      </c>
      <c r="U144" s="50">
        <v>20</v>
      </c>
      <c r="V144" s="50">
        <f>T144*93%</f>
        <v>446400</v>
      </c>
      <c r="W144" s="50">
        <f t="shared" si="3"/>
        <v>33600</v>
      </c>
      <c r="X144" s="50">
        <f t="shared" si="4"/>
        <v>63600</v>
      </c>
      <c r="Y144" s="50">
        <v>0</v>
      </c>
      <c r="Z144" s="50">
        <v>0</v>
      </c>
      <c r="AA144" s="50">
        <v>63600</v>
      </c>
      <c r="AB144" s="50">
        <v>0.02</v>
      </c>
    </row>
    <row r="145" spans="1:28" s="52" customFormat="1" ht="13.5" x14ac:dyDescent="0.2">
      <c r="A145" s="162">
        <v>136</v>
      </c>
      <c r="B145" s="135" t="s">
        <v>24</v>
      </c>
      <c r="C145" s="50"/>
      <c r="D145" s="50"/>
      <c r="E145" s="50" t="s">
        <v>405</v>
      </c>
      <c r="F145" s="50">
        <v>1</v>
      </c>
      <c r="G145" s="50">
        <v>18</v>
      </c>
      <c r="H145" s="50"/>
      <c r="I145" s="50"/>
      <c r="J145" s="50">
        <f t="shared" si="0"/>
        <v>7200</v>
      </c>
      <c r="K145" s="50">
        <v>75</v>
      </c>
      <c r="L145" s="50">
        <f t="shared" si="1"/>
        <v>540000</v>
      </c>
      <c r="M145" s="50"/>
      <c r="N145" s="50"/>
      <c r="O145" s="50"/>
      <c r="P145" s="50"/>
      <c r="Q145" s="50"/>
      <c r="R145" s="50"/>
      <c r="S145" s="50"/>
      <c r="T145" s="50">
        <f t="shared" si="2"/>
        <v>0</v>
      </c>
      <c r="U145" s="50"/>
      <c r="V145" s="50"/>
      <c r="W145" s="50">
        <f t="shared" si="3"/>
        <v>0</v>
      </c>
      <c r="X145" s="50">
        <f t="shared" si="4"/>
        <v>540000</v>
      </c>
      <c r="Y145" s="50">
        <v>0</v>
      </c>
      <c r="Z145" s="50">
        <v>0</v>
      </c>
      <c r="AA145" s="50">
        <v>540000</v>
      </c>
      <c r="AB145" s="50">
        <v>0.01</v>
      </c>
    </row>
    <row r="146" spans="1:28" s="52" customFormat="1" ht="13.5" x14ac:dyDescent="0.2">
      <c r="A146" s="162">
        <v>137</v>
      </c>
      <c r="B146" s="135" t="s">
        <v>14</v>
      </c>
      <c r="C146" s="50">
        <v>4716</v>
      </c>
      <c r="D146" s="50">
        <v>119</v>
      </c>
      <c r="E146" s="50" t="s">
        <v>405</v>
      </c>
      <c r="F146" s="50">
        <v>1</v>
      </c>
      <c r="G146" s="50">
        <v>9</v>
      </c>
      <c r="H146" s="50">
        <v>2</v>
      </c>
      <c r="I146" s="50">
        <v>30</v>
      </c>
      <c r="J146" s="50">
        <f t="shared" si="0"/>
        <v>3830</v>
      </c>
      <c r="K146" s="50">
        <v>150</v>
      </c>
      <c r="L146" s="50">
        <f>J146*K146</f>
        <v>574500</v>
      </c>
      <c r="M146" s="50"/>
      <c r="N146" s="50"/>
      <c r="O146" s="50"/>
      <c r="P146" s="50"/>
      <c r="Q146" s="50"/>
      <c r="R146" s="50"/>
      <c r="S146" s="50"/>
      <c r="T146" s="50">
        <f t="shared" si="2"/>
        <v>0</v>
      </c>
      <c r="U146" s="50"/>
      <c r="V146" s="50"/>
      <c r="W146" s="50">
        <f t="shared" si="3"/>
        <v>0</v>
      </c>
      <c r="X146" s="50">
        <f t="shared" si="4"/>
        <v>574500</v>
      </c>
      <c r="Y146" s="50">
        <v>0</v>
      </c>
      <c r="Z146" s="50">
        <v>0</v>
      </c>
      <c r="AA146" s="50">
        <v>574500</v>
      </c>
      <c r="AB146" s="50">
        <v>0.01</v>
      </c>
    </row>
    <row r="147" spans="1:28" s="52" customFormat="1" ht="13.5" x14ac:dyDescent="0.2">
      <c r="A147" s="162">
        <v>138</v>
      </c>
      <c r="B147" s="135" t="s">
        <v>24</v>
      </c>
      <c r="C147" s="50"/>
      <c r="D147" s="50"/>
      <c r="E147" s="50" t="s">
        <v>387</v>
      </c>
      <c r="F147" s="50">
        <v>1</v>
      </c>
      <c r="G147" s="50">
        <v>4</v>
      </c>
      <c r="H147" s="50"/>
      <c r="I147" s="50"/>
      <c r="J147" s="50">
        <f t="shared" si="0"/>
        <v>1600</v>
      </c>
      <c r="K147" s="50">
        <v>75</v>
      </c>
      <c r="L147" s="50">
        <f t="shared" si="1"/>
        <v>120000</v>
      </c>
      <c r="M147" s="50"/>
      <c r="N147" s="50"/>
      <c r="O147" s="50"/>
      <c r="P147" s="50"/>
      <c r="Q147" s="50"/>
      <c r="R147" s="50"/>
      <c r="S147" s="50"/>
      <c r="T147" s="50">
        <f t="shared" si="2"/>
        <v>0</v>
      </c>
      <c r="U147" s="50"/>
      <c r="V147" s="50"/>
      <c r="W147" s="50">
        <f t="shared" si="3"/>
        <v>0</v>
      </c>
      <c r="X147" s="50">
        <f t="shared" si="4"/>
        <v>120000</v>
      </c>
      <c r="Y147" s="50">
        <v>0</v>
      </c>
      <c r="Z147" s="50">
        <v>0</v>
      </c>
      <c r="AA147" s="50">
        <v>120000</v>
      </c>
      <c r="AB147" s="50">
        <v>0.01</v>
      </c>
    </row>
    <row r="148" spans="1:28" s="52" customFormat="1" ht="13.5" x14ac:dyDescent="0.2">
      <c r="A148" s="162">
        <v>139</v>
      </c>
      <c r="B148" s="135" t="s">
        <v>24</v>
      </c>
      <c r="C148" s="50"/>
      <c r="D148" s="50"/>
      <c r="E148" s="50" t="s">
        <v>406</v>
      </c>
      <c r="F148" s="50">
        <v>2</v>
      </c>
      <c r="G148" s="50"/>
      <c r="H148" s="50">
        <v>2</v>
      </c>
      <c r="I148" s="50"/>
      <c r="J148" s="50">
        <f t="shared" si="0"/>
        <v>200</v>
      </c>
      <c r="K148" s="50">
        <v>75</v>
      </c>
      <c r="L148" s="50">
        <f t="shared" si="1"/>
        <v>15000</v>
      </c>
      <c r="M148" s="50">
        <v>1</v>
      </c>
      <c r="N148" s="50" t="s">
        <v>27</v>
      </c>
      <c r="O148" s="50" t="s">
        <v>55</v>
      </c>
      <c r="P148" s="50">
        <v>2</v>
      </c>
      <c r="Q148" s="50">
        <v>42</v>
      </c>
      <c r="R148" s="50"/>
      <c r="S148" s="50">
        <v>6400</v>
      </c>
      <c r="T148" s="50">
        <f t="shared" si="2"/>
        <v>268800</v>
      </c>
      <c r="U148" s="50">
        <v>10</v>
      </c>
      <c r="V148" s="50">
        <f>T148*10%</f>
        <v>26880</v>
      </c>
      <c r="W148" s="50">
        <f t="shared" si="3"/>
        <v>241920</v>
      </c>
      <c r="X148" s="50">
        <f t="shared" si="4"/>
        <v>256920</v>
      </c>
      <c r="Y148" s="50">
        <v>0</v>
      </c>
      <c r="Z148" s="50">
        <v>0</v>
      </c>
      <c r="AA148" s="50">
        <v>256920</v>
      </c>
      <c r="AB148" s="50">
        <v>0.02</v>
      </c>
    </row>
    <row r="149" spans="1:28" s="52" customFormat="1" ht="13.5" x14ac:dyDescent="0.2">
      <c r="A149" s="162">
        <v>140</v>
      </c>
      <c r="B149" s="135" t="s">
        <v>24</v>
      </c>
      <c r="C149" s="50"/>
      <c r="D149" s="50"/>
      <c r="E149" s="50" t="s">
        <v>406</v>
      </c>
      <c r="F149" s="50">
        <v>1</v>
      </c>
      <c r="G149" s="50">
        <v>17</v>
      </c>
      <c r="H149" s="50">
        <v>1</v>
      </c>
      <c r="I149" s="50">
        <v>10</v>
      </c>
      <c r="J149" s="50">
        <f t="shared" ref="J149" si="10">G149*400+H149*100+I149</f>
        <v>6910</v>
      </c>
      <c r="K149" s="50">
        <v>75</v>
      </c>
      <c r="L149" s="50">
        <f t="shared" ref="L149" si="11">J149*K149</f>
        <v>518250</v>
      </c>
      <c r="M149" s="50"/>
      <c r="N149" s="50"/>
      <c r="O149" s="50"/>
      <c r="P149" s="50"/>
      <c r="Q149" s="50"/>
      <c r="R149" s="50"/>
      <c r="S149" s="50"/>
      <c r="T149" s="50">
        <f t="shared" ref="T149" si="12">Q149*S149</f>
        <v>0</v>
      </c>
      <c r="U149" s="50"/>
      <c r="V149" s="50"/>
      <c r="W149" s="50">
        <f t="shared" ref="W149" si="13">T149-V149</f>
        <v>0</v>
      </c>
      <c r="X149" s="50">
        <f t="shared" ref="X149" si="14">L149+W149</f>
        <v>518250</v>
      </c>
      <c r="Y149" s="50">
        <v>0</v>
      </c>
      <c r="Z149" s="50">
        <v>0</v>
      </c>
      <c r="AA149" s="50">
        <v>518250</v>
      </c>
      <c r="AB149" s="50">
        <v>0.01</v>
      </c>
    </row>
    <row r="150" spans="1:28" s="52" customFormat="1" ht="13.5" x14ac:dyDescent="0.2">
      <c r="A150" s="162">
        <v>141</v>
      </c>
      <c r="B150" s="135" t="s">
        <v>24</v>
      </c>
      <c r="C150" s="50"/>
      <c r="D150" s="50"/>
      <c r="E150" s="50" t="s">
        <v>407</v>
      </c>
      <c r="F150" s="50">
        <v>2</v>
      </c>
      <c r="G150" s="50">
        <v>1</v>
      </c>
      <c r="H150" s="50">
        <v>1</v>
      </c>
      <c r="I150" s="50"/>
      <c r="J150" s="50">
        <f t="shared" si="0"/>
        <v>500</v>
      </c>
      <c r="K150" s="50">
        <v>75</v>
      </c>
      <c r="L150" s="50">
        <f t="shared" si="1"/>
        <v>37500</v>
      </c>
      <c r="M150" s="50">
        <v>1</v>
      </c>
      <c r="N150" s="50" t="s">
        <v>27</v>
      </c>
      <c r="O150" s="50" t="s">
        <v>357</v>
      </c>
      <c r="P150" s="50">
        <v>2</v>
      </c>
      <c r="Q150" s="50">
        <v>48</v>
      </c>
      <c r="R150" s="50"/>
      <c r="S150" s="50">
        <v>6400</v>
      </c>
      <c r="T150" s="50">
        <f t="shared" si="2"/>
        <v>307200</v>
      </c>
      <c r="U150" s="50">
        <v>30</v>
      </c>
      <c r="V150" s="50">
        <f>T150*93%</f>
        <v>285696</v>
      </c>
      <c r="W150" s="50">
        <f t="shared" si="3"/>
        <v>21504</v>
      </c>
      <c r="X150" s="50">
        <f t="shared" si="4"/>
        <v>59004</v>
      </c>
      <c r="Y150" s="50">
        <v>0</v>
      </c>
      <c r="Z150" s="50">
        <v>0</v>
      </c>
      <c r="AA150" s="50">
        <v>59004</v>
      </c>
      <c r="AB150" s="50">
        <v>0.02</v>
      </c>
    </row>
    <row r="151" spans="1:28" s="52" customFormat="1" ht="13.5" x14ac:dyDescent="0.2">
      <c r="A151" s="162">
        <v>142</v>
      </c>
      <c r="B151" s="135" t="s">
        <v>24</v>
      </c>
      <c r="C151" s="50"/>
      <c r="D151" s="50"/>
      <c r="E151" s="50" t="s">
        <v>408</v>
      </c>
      <c r="F151" s="50">
        <v>2</v>
      </c>
      <c r="G151" s="50"/>
      <c r="H151" s="50">
        <v>2</v>
      </c>
      <c r="I151" s="50"/>
      <c r="J151" s="50">
        <f t="shared" si="0"/>
        <v>200</v>
      </c>
      <c r="K151" s="50">
        <v>75</v>
      </c>
      <c r="L151" s="50">
        <f t="shared" si="1"/>
        <v>15000</v>
      </c>
      <c r="M151" s="50">
        <v>1</v>
      </c>
      <c r="N151" s="50" t="s">
        <v>27</v>
      </c>
      <c r="O151" s="50" t="s">
        <v>60</v>
      </c>
      <c r="P151" s="50">
        <v>2</v>
      </c>
      <c r="Q151" s="50">
        <v>201</v>
      </c>
      <c r="R151" s="50"/>
      <c r="S151" s="50">
        <v>6400</v>
      </c>
      <c r="T151" s="50">
        <f t="shared" si="2"/>
        <v>1286400</v>
      </c>
      <c r="U151" s="50">
        <v>10</v>
      </c>
      <c r="V151" s="50">
        <f>T151*10%</f>
        <v>128640</v>
      </c>
      <c r="W151" s="50">
        <f t="shared" si="3"/>
        <v>1157760</v>
      </c>
      <c r="X151" s="50">
        <f t="shared" si="4"/>
        <v>1172760</v>
      </c>
      <c r="Y151" s="50">
        <v>0</v>
      </c>
      <c r="Z151" s="50">
        <v>0</v>
      </c>
      <c r="AA151" s="50">
        <v>1172760</v>
      </c>
      <c r="AB151" s="50">
        <v>0.02</v>
      </c>
    </row>
    <row r="152" spans="1:28" s="52" customFormat="1" ht="13.5" x14ac:dyDescent="0.2">
      <c r="A152" s="162">
        <v>143</v>
      </c>
      <c r="B152" s="135" t="s">
        <v>427</v>
      </c>
      <c r="C152" s="50"/>
      <c r="D152" s="50"/>
      <c r="E152" s="50" t="s">
        <v>409</v>
      </c>
      <c r="F152" s="50">
        <v>2</v>
      </c>
      <c r="G152" s="50"/>
      <c r="H152" s="50"/>
      <c r="I152" s="50"/>
      <c r="J152" s="50">
        <f t="shared" si="0"/>
        <v>0</v>
      </c>
      <c r="K152" s="50"/>
      <c r="L152" s="50">
        <f t="shared" si="1"/>
        <v>0</v>
      </c>
      <c r="M152" s="50">
        <v>1</v>
      </c>
      <c r="N152" s="50" t="s">
        <v>27</v>
      </c>
      <c r="O152" s="50" t="s">
        <v>55</v>
      </c>
      <c r="P152" s="50">
        <v>2</v>
      </c>
      <c r="Q152" s="50">
        <v>66</v>
      </c>
      <c r="R152" s="50"/>
      <c r="S152" s="50">
        <v>6400</v>
      </c>
      <c r="T152" s="50">
        <f t="shared" si="2"/>
        <v>422400</v>
      </c>
      <c r="U152" s="50">
        <v>10</v>
      </c>
      <c r="V152" s="50">
        <f>T152*10%</f>
        <v>42240</v>
      </c>
      <c r="W152" s="50">
        <f t="shared" si="3"/>
        <v>380160</v>
      </c>
      <c r="X152" s="50">
        <f t="shared" si="4"/>
        <v>380160</v>
      </c>
      <c r="Y152" s="50">
        <v>0</v>
      </c>
      <c r="Z152" s="50">
        <v>0</v>
      </c>
      <c r="AA152" s="50">
        <v>380160</v>
      </c>
      <c r="AB152" s="50">
        <v>0.02</v>
      </c>
    </row>
    <row r="153" spans="1:28" s="52" customFormat="1" ht="13.5" x14ac:dyDescent="0.2">
      <c r="A153" s="162">
        <v>144</v>
      </c>
      <c r="B153" s="135" t="s">
        <v>24</v>
      </c>
      <c r="C153" s="50"/>
      <c r="D153" s="50"/>
      <c r="E153" s="50" t="s">
        <v>410</v>
      </c>
      <c r="F153" s="50">
        <v>2</v>
      </c>
      <c r="G153" s="50"/>
      <c r="H153" s="50">
        <v>2</v>
      </c>
      <c r="I153" s="50"/>
      <c r="J153" s="50">
        <f t="shared" si="0"/>
        <v>200</v>
      </c>
      <c r="K153" s="50">
        <v>75</v>
      </c>
      <c r="L153" s="50">
        <f t="shared" si="1"/>
        <v>15000</v>
      </c>
      <c r="M153" s="50">
        <v>1</v>
      </c>
      <c r="N153" s="50" t="s">
        <v>27</v>
      </c>
      <c r="O153" s="50" t="s">
        <v>55</v>
      </c>
      <c r="P153" s="50">
        <v>2</v>
      </c>
      <c r="Q153" s="50">
        <v>111</v>
      </c>
      <c r="R153" s="50"/>
      <c r="S153" s="50">
        <v>6400</v>
      </c>
      <c r="T153" s="50">
        <f t="shared" si="2"/>
        <v>710400</v>
      </c>
      <c r="U153" s="50">
        <v>30</v>
      </c>
      <c r="V153" s="50">
        <f>T153*50%</f>
        <v>355200</v>
      </c>
      <c r="W153" s="50">
        <f t="shared" si="3"/>
        <v>355200</v>
      </c>
      <c r="X153" s="50">
        <f t="shared" si="4"/>
        <v>370200</v>
      </c>
      <c r="Y153" s="50">
        <v>0</v>
      </c>
      <c r="Z153" s="50">
        <v>0</v>
      </c>
      <c r="AA153" s="50">
        <v>370200</v>
      </c>
      <c r="AB153" s="50">
        <v>0.02</v>
      </c>
    </row>
    <row r="154" spans="1:28" s="52" customFormat="1" ht="13.5" x14ac:dyDescent="0.2">
      <c r="A154" s="162">
        <v>145</v>
      </c>
      <c r="B154" s="135" t="s">
        <v>24</v>
      </c>
      <c r="C154" s="50"/>
      <c r="D154" s="50"/>
      <c r="E154" s="50" t="s">
        <v>411</v>
      </c>
      <c r="F154" s="50">
        <v>2</v>
      </c>
      <c r="G154" s="50">
        <v>1</v>
      </c>
      <c r="H154" s="50"/>
      <c r="I154" s="50"/>
      <c r="J154" s="50">
        <f t="shared" si="0"/>
        <v>400</v>
      </c>
      <c r="K154" s="50">
        <v>75</v>
      </c>
      <c r="L154" s="50">
        <f t="shared" si="1"/>
        <v>30000</v>
      </c>
      <c r="M154" s="50">
        <v>1</v>
      </c>
      <c r="N154" s="50" t="s">
        <v>27</v>
      </c>
      <c r="O154" s="50" t="s">
        <v>16</v>
      </c>
      <c r="P154" s="50">
        <v>2</v>
      </c>
      <c r="Q154" s="50">
        <v>207</v>
      </c>
      <c r="R154" s="50"/>
      <c r="S154" s="50">
        <v>6400</v>
      </c>
      <c r="T154" s="50">
        <f t="shared" si="2"/>
        <v>1324800</v>
      </c>
      <c r="U154" s="50">
        <v>30</v>
      </c>
      <c r="V154" s="50">
        <f>T154*85%</f>
        <v>1126080</v>
      </c>
      <c r="W154" s="50">
        <f t="shared" si="3"/>
        <v>198720</v>
      </c>
      <c r="X154" s="50">
        <f t="shared" si="4"/>
        <v>228720</v>
      </c>
      <c r="Y154" s="50">
        <v>0</v>
      </c>
      <c r="Z154" s="50">
        <v>0</v>
      </c>
      <c r="AA154" s="50">
        <v>228720</v>
      </c>
      <c r="AB154" s="50">
        <v>0.02</v>
      </c>
    </row>
    <row r="155" spans="1:28" s="52" customFormat="1" ht="13.5" x14ac:dyDescent="0.2">
      <c r="A155" s="162">
        <v>146</v>
      </c>
      <c r="B155" s="135" t="s">
        <v>24</v>
      </c>
      <c r="C155" s="50"/>
      <c r="D155" s="50"/>
      <c r="E155" s="50" t="s">
        <v>411</v>
      </c>
      <c r="F155" s="50">
        <v>1</v>
      </c>
      <c r="G155" s="50">
        <v>6</v>
      </c>
      <c r="H155" s="50"/>
      <c r="I155" s="50">
        <v>30</v>
      </c>
      <c r="J155" s="50">
        <f t="shared" si="0"/>
        <v>2430</v>
      </c>
      <c r="K155" s="50">
        <v>75</v>
      </c>
      <c r="L155" s="50">
        <f t="shared" si="1"/>
        <v>182250</v>
      </c>
      <c r="M155" s="50"/>
      <c r="N155" s="50"/>
      <c r="O155" s="50"/>
      <c r="P155" s="50"/>
      <c r="Q155" s="50"/>
      <c r="R155" s="50"/>
      <c r="S155" s="50"/>
      <c r="T155" s="50">
        <f t="shared" si="2"/>
        <v>0</v>
      </c>
      <c r="U155" s="50"/>
      <c r="V155" s="50"/>
      <c r="W155" s="50">
        <f t="shared" si="3"/>
        <v>0</v>
      </c>
      <c r="X155" s="50">
        <f t="shared" si="4"/>
        <v>182250</v>
      </c>
      <c r="Y155" s="50">
        <v>0</v>
      </c>
      <c r="Z155" s="50">
        <v>0</v>
      </c>
      <c r="AA155" s="50">
        <v>182250</v>
      </c>
      <c r="AB155" s="50">
        <v>0.01</v>
      </c>
    </row>
    <row r="156" spans="1:28" s="52" customFormat="1" ht="13.5" x14ac:dyDescent="0.2">
      <c r="A156" s="162">
        <v>147</v>
      </c>
      <c r="B156" s="135" t="s">
        <v>52</v>
      </c>
      <c r="C156" s="50"/>
      <c r="D156" s="50"/>
      <c r="E156" s="50" t="s">
        <v>411</v>
      </c>
      <c r="F156" s="50">
        <v>1</v>
      </c>
      <c r="G156" s="50">
        <v>11</v>
      </c>
      <c r="H156" s="50">
        <v>2</v>
      </c>
      <c r="I156" s="50"/>
      <c r="J156" s="50">
        <f t="shared" si="0"/>
        <v>4600</v>
      </c>
      <c r="K156" s="50">
        <v>75</v>
      </c>
      <c r="L156" s="50">
        <f t="shared" si="1"/>
        <v>345000</v>
      </c>
      <c r="M156" s="50"/>
      <c r="N156" s="50"/>
      <c r="O156" s="50"/>
      <c r="P156" s="50"/>
      <c r="Q156" s="50"/>
      <c r="R156" s="50"/>
      <c r="S156" s="50"/>
      <c r="T156" s="50">
        <f t="shared" si="2"/>
        <v>0</v>
      </c>
      <c r="U156" s="50"/>
      <c r="V156" s="50"/>
      <c r="W156" s="50">
        <f t="shared" si="3"/>
        <v>0</v>
      </c>
      <c r="X156" s="50">
        <f t="shared" si="4"/>
        <v>345000</v>
      </c>
      <c r="Y156" s="50">
        <v>0</v>
      </c>
      <c r="Z156" s="50">
        <v>0</v>
      </c>
      <c r="AA156" s="50">
        <v>345000</v>
      </c>
      <c r="AB156" s="50">
        <v>0.01</v>
      </c>
    </row>
    <row r="157" spans="1:28" s="52" customFormat="1" ht="13.5" x14ac:dyDescent="0.2">
      <c r="A157" s="162">
        <v>148</v>
      </c>
      <c r="B157" s="135" t="s">
        <v>24</v>
      </c>
      <c r="C157" s="50"/>
      <c r="D157" s="50"/>
      <c r="E157" s="50" t="s">
        <v>412</v>
      </c>
      <c r="F157" s="50">
        <v>2</v>
      </c>
      <c r="G157" s="50">
        <v>1</v>
      </c>
      <c r="H157" s="50"/>
      <c r="I157" s="50"/>
      <c r="J157" s="50">
        <f t="shared" si="0"/>
        <v>400</v>
      </c>
      <c r="K157" s="50">
        <v>75</v>
      </c>
      <c r="L157" s="50">
        <f t="shared" si="1"/>
        <v>30000</v>
      </c>
      <c r="M157" s="50">
        <v>1</v>
      </c>
      <c r="N157" s="50" t="s">
        <v>27</v>
      </c>
      <c r="O157" s="50" t="s">
        <v>357</v>
      </c>
      <c r="P157" s="50">
        <v>2</v>
      </c>
      <c r="Q157" s="50">
        <v>75</v>
      </c>
      <c r="R157" s="50"/>
      <c r="S157" s="50">
        <v>6400</v>
      </c>
      <c r="T157" s="50">
        <f t="shared" si="2"/>
        <v>480000</v>
      </c>
      <c r="U157" s="50">
        <v>30</v>
      </c>
      <c r="V157" s="50">
        <f>T157*93%</f>
        <v>446400</v>
      </c>
      <c r="W157" s="50">
        <f t="shared" si="3"/>
        <v>33600</v>
      </c>
      <c r="X157" s="50">
        <f t="shared" si="4"/>
        <v>63600</v>
      </c>
      <c r="Y157" s="50">
        <v>0</v>
      </c>
      <c r="Z157" s="50">
        <v>0</v>
      </c>
      <c r="AA157" s="50">
        <v>63600</v>
      </c>
      <c r="AB157" s="50">
        <v>0.02</v>
      </c>
    </row>
    <row r="158" spans="1:28" s="52" customFormat="1" ht="13.5" x14ac:dyDescent="0.2">
      <c r="A158" s="162">
        <v>149</v>
      </c>
      <c r="B158" s="135" t="s">
        <v>24</v>
      </c>
      <c r="C158" s="50"/>
      <c r="D158" s="50"/>
      <c r="E158" s="50" t="s">
        <v>412</v>
      </c>
      <c r="F158" s="50">
        <v>1</v>
      </c>
      <c r="G158" s="50">
        <v>15</v>
      </c>
      <c r="H158" s="50"/>
      <c r="I158" s="50"/>
      <c r="J158" s="50">
        <f t="shared" si="0"/>
        <v>6000</v>
      </c>
      <c r="K158" s="50">
        <v>75</v>
      </c>
      <c r="L158" s="50">
        <f t="shared" si="1"/>
        <v>450000</v>
      </c>
      <c r="M158" s="50"/>
      <c r="N158" s="50"/>
      <c r="O158" s="50"/>
      <c r="P158" s="50"/>
      <c r="Q158" s="50"/>
      <c r="R158" s="50"/>
      <c r="S158" s="50"/>
      <c r="T158" s="50">
        <f t="shared" si="2"/>
        <v>0</v>
      </c>
      <c r="U158" s="50"/>
      <c r="V158" s="50"/>
      <c r="W158" s="50">
        <f t="shared" si="3"/>
        <v>0</v>
      </c>
      <c r="X158" s="50">
        <f t="shared" si="4"/>
        <v>450000</v>
      </c>
      <c r="Y158" s="50">
        <v>0</v>
      </c>
      <c r="Z158" s="50">
        <v>0</v>
      </c>
      <c r="AA158" s="50">
        <v>450000</v>
      </c>
      <c r="AB158" s="50">
        <v>0.01</v>
      </c>
    </row>
    <row r="159" spans="1:28" s="52" customFormat="1" ht="13.5" x14ac:dyDescent="0.2">
      <c r="A159" s="162">
        <v>150</v>
      </c>
      <c r="B159" s="135" t="s">
        <v>24</v>
      </c>
      <c r="C159" s="50"/>
      <c r="D159" s="50"/>
      <c r="E159" s="50" t="s">
        <v>413</v>
      </c>
      <c r="F159" s="50">
        <v>2</v>
      </c>
      <c r="G159" s="50">
        <v>8</v>
      </c>
      <c r="H159" s="50"/>
      <c r="I159" s="50"/>
      <c r="J159" s="50">
        <f t="shared" si="0"/>
        <v>3200</v>
      </c>
      <c r="K159" s="50">
        <v>75</v>
      </c>
      <c r="L159" s="50">
        <f t="shared" si="1"/>
        <v>240000</v>
      </c>
      <c r="M159" s="50">
        <v>1</v>
      </c>
      <c r="N159" s="50" t="s">
        <v>27</v>
      </c>
      <c r="O159" s="50" t="s">
        <v>16</v>
      </c>
      <c r="P159" s="50">
        <v>2</v>
      </c>
      <c r="Q159" s="50">
        <v>131</v>
      </c>
      <c r="R159" s="50"/>
      <c r="S159" s="50">
        <v>6400</v>
      </c>
      <c r="T159" s="50">
        <f t="shared" ref="T159:T243" si="15">Q159*S159</f>
        <v>838400</v>
      </c>
      <c r="U159" s="50">
        <v>20</v>
      </c>
      <c r="V159" s="50">
        <f>T159*75%</f>
        <v>628800</v>
      </c>
      <c r="W159" s="50">
        <f t="shared" si="3"/>
        <v>209600</v>
      </c>
      <c r="X159" s="50">
        <f t="shared" si="4"/>
        <v>449600</v>
      </c>
      <c r="Y159" s="50">
        <v>0</v>
      </c>
      <c r="Z159" s="50">
        <v>0</v>
      </c>
      <c r="AA159" s="50">
        <v>449600</v>
      </c>
      <c r="AB159" s="50">
        <v>0.02</v>
      </c>
    </row>
    <row r="160" spans="1:28" s="52" customFormat="1" ht="13.5" x14ac:dyDescent="0.2">
      <c r="A160" s="162">
        <v>151</v>
      </c>
      <c r="B160" s="135" t="s">
        <v>52</v>
      </c>
      <c r="C160" s="50"/>
      <c r="D160" s="50"/>
      <c r="E160" s="50" t="s">
        <v>413</v>
      </c>
      <c r="F160" s="50">
        <v>1</v>
      </c>
      <c r="G160" s="50">
        <v>12</v>
      </c>
      <c r="H160" s="50"/>
      <c r="I160" s="50"/>
      <c r="J160" s="50">
        <f t="shared" ref="J160:J164" si="16">G160*400+H160*100+I160</f>
        <v>4800</v>
      </c>
      <c r="K160" s="50">
        <v>75</v>
      </c>
      <c r="L160" s="50">
        <f t="shared" si="1"/>
        <v>360000</v>
      </c>
      <c r="M160" s="50"/>
      <c r="N160" s="50"/>
      <c r="O160" s="50"/>
      <c r="P160" s="50"/>
      <c r="Q160" s="50"/>
      <c r="R160" s="50"/>
      <c r="S160" s="50"/>
      <c r="T160" s="50">
        <f t="shared" si="15"/>
        <v>0</v>
      </c>
      <c r="U160" s="50"/>
      <c r="V160" s="50"/>
      <c r="W160" s="50">
        <f t="shared" si="3"/>
        <v>0</v>
      </c>
      <c r="X160" s="50">
        <f t="shared" si="4"/>
        <v>360000</v>
      </c>
      <c r="Y160" s="50">
        <v>0</v>
      </c>
      <c r="Z160" s="50">
        <v>0</v>
      </c>
      <c r="AA160" s="50">
        <v>360000</v>
      </c>
      <c r="AB160" s="50">
        <v>0.01</v>
      </c>
    </row>
    <row r="161" spans="1:28" s="52" customFormat="1" ht="13.5" x14ac:dyDescent="0.2">
      <c r="A161" s="162">
        <v>152</v>
      </c>
      <c r="B161" s="135" t="s">
        <v>24</v>
      </c>
      <c r="C161" s="50"/>
      <c r="D161" s="50"/>
      <c r="E161" s="50" t="s">
        <v>414</v>
      </c>
      <c r="F161" s="50">
        <v>2</v>
      </c>
      <c r="G161" s="50"/>
      <c r="H161" s="50">
        <v>1</v>
      </c>
      <c r="I161" s="50"/>
      <c r="J161" s="50">
        <f t="shared" si="16"/>
        <v>100</v>
      </c>
      <c r="K161" s="50">
        <v>75</v>
      </c>
      <c r="L161" s="50">
        <f t="shared" ref="L161:L164" si="17">J161*K161</f>
        <v>7500</v>
      </c>
      <c r="M161" s="50">
        <v>1</v>
      </c>
      <c r="N161" s="50" t="s">
        <v>27</v>
      </c>
      <c r="O161" s="50" t="s">
        <v>16</v>
      </c>
      <c r="P161" s="50">
        <v>2</v>
      </c>
      <c r="Q161" s="50">
        <v>139</v>
      </c>
      <c r="R161" s="50"/>
      <c r="S161" s="50">
        <v>6400</v>
      </c>
      <c r="T161" s="50">
        <f t="shared" si="15"/>
        <v>889600</v>
      </c>
      <c r="U161" s="50">
        <v>30</v>
      </c>
      <c r="V161" s="50">
        <f>T161*85%</f>
        <v>756160</v>
      </c>
      <c r="W161" s="50">
        <f t="shared" si="3"/>
        <v>133440</v>
      </c>
      <c r="X161" s="50">
        <f t="shared" si="4"/>
        <v>140940</v>
      </c>
      <c r="Y161" s="50">
        <v>0</v>
      </c>
      <c r="Z161" s="50">
        <v>0</v>
      </c>
      <c r="AA161" s="50">
        <v>140940</v>
      </c>
      <c r="AB161" s="50">
        <v>0.02</v>
      </c>
    </row>
    <row r="162" spans="1:28" s="52" customFormat="1" ht="13.5" x14ac:dyDescent="0.2">
      <c r="A162" s="162">
        <v>153</v>
      </c>
      <c r="B162" s="135" t="s">
        <v>24</v>
      </c>
      <c r="C162" s="50"/>
      <c r="D162" s="50"/>
      <c r="E162" s="50" t="s">
        <v>414</v>
      </c>
      <c r="F162" s="50">
        <v>1</v>
      </c>
      <c r="G162" s="50">
        <v>11</v>
      </c>
      <c r="H162" s="50"/>
      <c r="I162" s="50"/>
      <c r="J162" s="50">
        <f t="shared" si="16"/>
        <v>4400</v>
      </c>
      <c r="K162" s="50">
        <v>75</v>
      </c>
      <c r="L162" s="50">
        <f t="shared" si="17"/>
        <v>330000</v>
      </c>
      <c r="M162" s="50"/>
      <c r="N162" s="50"/>
      <c r="O162" s="50"/>
      <c r="P162" s="50"/>
      <c r="Q162" s="50"/>
      <c r="R162" s="50"/>
      <c r="S162" s="50"/>
      <c r="T162" s="50">
        <f t="shared" si="15"/>
        <v>0</v>
      </c>
      <c r="U162" s="50"/>
      <c r="V162" s="50"/>
      <c r="W162" s="50">
        <f t="shared" si="3"/>
        <v>0</v>
      </c>
      <c r="X162" s="50">
        <f t="shared" si="4"/>
        <v>330000</v>
      </c>
      <c r="Y162" s="50">
        <v>0</v>
      </c>
      <c r="Z162" s="50">
        <v>0</v>
      </c>
      <c r="AA162" s="50">
        <v>330000</v>
      </c>
      <c r="AB162" s="50">
        <v>0.01</v>
      </c>
    </row>
    <row r="163" spans="1:28" s="52" customFormat="1" ht="13.5" x14ac:dyDescent="0.2">
      <c r="A163" s="162">
        <v>154</v>
      </c>
      <c r="B163" s="135" t="s">
        <v>52</v>
      </c>
      <c r="C163" s="50"/>
      <c r="D163" s="50"/>
      <c r="E163" s="50" t="s">
        <v>414</v>
      </c>
      <c r="F163" s="50">
        <v>1</v>
      </c>
      <c r="G163" s="50">
        <v>8</v>
      </c>
      <c r="H163" s="50"/>
      <c r="I163" s="50"/>
      <c r="J163" s="50">
        <f t="shared" si="16"/>
        <v>3200</v>
      </c>
      <c r="K163" s="50">
        <v>75</v>
      </c>
      <c r="L163" s="50">
        <f t="shared" si="17"/>
        <v>240000</v>
      </c>
      <c r="M163" s="50"/>
      <c r="N163" s="50"/>
      <c r="O163" s="50"/>
      <c r="P163" s="50"/>
      <c r="Q163" s="50"/>
      <c r="R163" s="50"/>
      <c r="S163" s="50"/>
      <c r="T163" s="50">
        <f t="shared" si="15"/>
        <v>0</v>
      </c>
      <c r="U163" s="50"/>
      <c r="V163" s="50"/>
      <c r="W163" s="50">
        <f t="shared" si="3"/>
        <v>0</v>
      </c>
      <c r="X163" s="50">
        <f t="shared" si="4"/>
        <v>240000</v>
      </c>
      <c r="Y163" s="50">
        <v>0</v>
      </c>
      <c r="Z163" s="50">
        <v>0</v>
      </c>
      <c r="AA163" s="50">
        <v>240000</v>
      </c>
      <c r="AB163" s="50">
        <v>0.01</v>
      </c>
    </row>
    <row r="164" spans="1:28" s="52" customFormat="1" ht="13.5" x14ac:dyDescent="0.2">
      <c r="A164" s="162">
        <v>155</v>
      </c>
      <c r="B164" s="135" t="s">
        <v>24</v>
      </c>
      <c r="C164" s="50"/>
      <c r="D164" s="50"/>
      <c r="E164" s="50" t="s">
        <v>414</v>
      </c>
      <c r="F164" s="50">
        <v>2</v>
      </c>
      <c r="G164" s="50"/>
      <c r="H164" s="50">
        <v>1</v>
      </c>
      <c r="I164" s="50">
        <v>50</v>
      </c>
      <c r="J164" s="50">
        <f t="shared" si="16"/>
        <v>150</v>
      </c>
      <c r="K164" s="50">
        <v>75</v>
      </c>
      <c r="L164" s="50">
        <f t="shared" si="17"/>
        <v>11250</v>
      </c>
      <c r="M164" s="50">
        <v>1</v>
      </c>
      <c r="N164" s="50" t="s">
        <v>27</v>
      </c>
      <c r="O164" s="50" t="s">
        <v>55</v>
      </c>
      <c r="P164" s="50">
        <v>2</v>
      </c>
      <c r="Q164" s="50">
        <v>108</v>
      </c>
      <c r="R164" s="50"/>
      <c r="S164" s="50">
        <v>6400</v>
      </c>
      <c r="T164" s="50">
        <f t="shared" si="15"/>
        <v>691200</v>
      </c>
      <c r="U164" s="50">
        <v>5</v>
      </c>
      <c r="V164" s="50">
        <f>T164*5%</f>
        <v>34560</v>
      </c>
      <c r="W164" s="50">
        <f t="shared" si="3"/>
        <v>656640</v>
      </c>
      <c r="X164" s="50">
        <f t="shared" si="4"/>
        <v>667890</v>
      </c>
      <c r="Y164" s="50">
        <v>0</v>
      </c>
      <c r="Z164" s="50">
        <v>0</v>
      </c>
      <c r="AA164" s="50">
        <v>667890</v>
      </c>
      <c r="AB164" s="50">
        <v>0.02</v>
      </c>
    </row>
    <row r="165" spans="1:28" s="52" customFormat="1" ht="13.5" x14ac:dyDescent="0.2">
      <c r="A165" s="162">
        <v>156</v>
      </c>
      <c r="B165" s="135" t="s">
        <v>24</v>
      </c>
      <c r="C165" s="50"/>
      <c r="D165" s="50"/>
      <c r="E165" s="50" t="s">
        <v>415</v>
      </c>
      <c r="F165" s="50">
        <v>2</v>
      </c>
      <c r="G165" s="50"/>
      <c r="H165" s="50">
        <v>2</v>
      </c>
      <c r="I165" s="50"/>
      <c r="J165" s="50">
        <f t="shared" si="0"/>
        <v>200</v>
      </c>
      <c r="K165" s="50">
        <v>75</v>
      </c>
      <c r="L165" s="50">
        <f t="shared" si="1"/>
        <v>15000</v>
      </c>
      <c r="M165" s="50">
        <v>1</v>
      </c>
      <c r="N165" s="50" t="s">
        <v>27</v>
      </c>
      <c r="O165" s="50" t="s">
        <v>55</v>
      </c>
      <c r="P165" s="50">
        <v>2</v>
      </c>
      <c r="Q165" s="50">
        <v>84</v>
      </c>
      <c r="R165" s="50"/>
      <c r="S165" s="50">
        <v>6400</v>
      </c>
      <c r="T165" s="50">
        <f t="shared" si="15"/>
        <v>537600</v>
      </c>
      <c r="U165" s="50">
        <v>15</v>
      </c>
      <c r="V165" s="50">
        <f>T165*20%</f>
        <v>107520</v>
      </c>
      <c r="W165" s="50">
        <f t="shared" si="3"/>
        <v>430080</v>
      </c>
      <c r="X165" s="50">
        <f t="shared" si="4"/>
        <v>445080</v>
      </c>
      <c r="Y165" s="50">
        <v>0</v>
      </c>
      <c r="Z165" s="50">
        <v>0</v>
      </c>
      <c r="AA165" s="50">
        <v>445080</v>
      </c>
      <c r="AB165" s="50">
        <v>0.02</v>
      </c>
    </row>
    <row r="166" spans="1:28" s="52" customFormat="1" ht="13.5" x14ac:dyDescent="0.2">
      <c r="A166" s="162">
        <v>157</v>
      </c>
      <c r="B166" s="135" t="s">
        <v>24</v>
      </c>
      <c r="C166" s="50"/>
      <c r="D166" s="50"/>
      <c r="E166" s="50" t="s">
        <v>416</v>
      </c>
      <c r="F166" s="50">
        <v>2</v>
      </c>
      <c r="G166" s="50">
        <v>2</v>
      </c>
      <c r="H166" s="50"/>
      <c r="I166" s="50"/>
      <c r="J166" s="50">
        <f t="shared" si="0"/>
        <v>800</v>
      </c>
      <c r="K166" s="50">
        <v>75</v>
      </c>
      <c r="L166" s="50">
        <f t="shared" si="1"/>
        <v>60000</v>
      </c>
      <c r="M166" s="50">
        <v>1</v>
      </c>
      <c r="N166" s="50" t="s">
        <v>27</v>
      </c>
      <c r="O166" s="50" t="s">
        <v>357</v>
      </c>
      <c r="P166" s="50">
        <v>2</v>
      </c>
      <c r="Q166" s="50">
        <v>54</v>
      </c>
      <c r="R166" s="50"/>
      <c r="S166" s="50">
        <v>6400</v>
      </c>
      <c r="T166" s="50">
        <f t="shared" si="15"/>
        <v>345600</v>
      </c>
      <c r="U166" s="50">
        <v>30</v>
      </c>
      <c r="V166" s="50">
        <f>T166*93%</f>
        <v>321408</v>
      </c>
      <c r="W166" s="50">
        <f t="shared" si="3"/>
        <v>24192</v>
      </c>
      <c r="X166" s="50">
        <f t="shared" si="4"/>
        <v>84192</v>
      </c>
      <c r="Y166" s="50">
        <v>0</v>
      </c>
      <c r="Z166" s="50">
        <v>0</v>
      </c>
      <c r="AA166" s="50">
        <v>84192</v>
      </c>
      <c r="AB166" s="50">
        <v>0.02</v>
      </c>
    </row>
    <row r="167" spans="1:28" s="52" customFormat="1" ht="13.5" x14ac:dyDescent="0.2">
      <c r="A167" s="162">
        <v>158</v>
      </c>
      <c r="B167" s="135" t="s">
        <v>52</v>
      </c>
      <c r="C167" s="50"/>
      <c r="D167" s="50"/>
      <c r="E167" s="50" t="s">
        <v>416</v>
      </c>
      <c r="F167" s="50">
        <v>1</v>
      </c>
      <c r="G167" s="50">
        <v>14</v>
      </c>
      <c r="H167" s="50"/>
      <c r="I167" s="50"/>
      <c r="J167" s="50">
        <f t="shared" si="0"/>
        <v>5600</v>
      </c>
      <c r="K167" s="50">
        <v>75</v>
      </c>
      <c r="L167" s="50">
        <f t="shared" si="1"/>
        <v>420000</v>
      </c>
      <c r="M167" s="50"/>
      <c r="N167" s="50"/>
      <c r="O167" s="50"/>
      <c r="P167" s="50"/>
      <c r="Q167" s="50"/>
      <c r="R167" s="50"/>
      <c r="S167" s="50"/>
      <c r="T167" s="50">
        <f t="shared" si="15"/>
        <v>0</v>
      </c>
      <c r="U167" s="50"/>
      <c r="V167" s="50"/>
      <c r="W167" s="50">
        <f t="shared" si="3"/>
        <v>0</v>
      </c>
      <c r="X167" s="50">
        <f t="shared" si="4"/>
        <v>420000</v>
      </c>
      <c r="Y167" s="50">
        <v>0</v>
      </c>
      <c r="Z167" s="50">
        <v>0</v>
      </c>
      <c r="AA167" s="50">
        <v>420000</v>
      </c>
      <c r="AB167" s="50">
        <v>0.01</v>
      </c>
    </row>
    <row r="168" spans="1:28" s="52" customFormat="1" ht="13.5" x14ac:dyDescent="0.2">
      <c r="A168" s="162">
        <v>159</v>
      </c>
      <c r="B168" s="135" t="s">
        <v>24</v>
      </c>
      <c r="C168" s="50"/>
      <c r="D168" s="50"/>
      <c r="E168" s="50" t="s">
        <v>329</v>
      </c>
      <c r="F168" s="50">
        <v>2</v>
      </c>
      <c r="G168" s="50"/>
      <c r="H168" s="50">
        <v>1</v>
      </c>
      <c r="I168" s="50"/>
      <c r="J168" s="50">
        <f t="shared" si="0"/>
        <v>100</v>
      </c>
      <c r="K168" s="50">
        <v>75</v>
      </c>
      <c r="L168" s="50">
        <f t="shared" si="1"/>
        <v>7500</v>
      </c>
      <c r="M168" s="50">
        <v>1</v>
      </c>
      <c r="N168" s="50" t="s">
        <v>27</v>
      </c>
      <c r="O168" s="50" t="s">
        <v>16</v>
      </c>
      <c r="P168" s="50">
        <v>2</v>
      </c>
      <c r="Q168" s="50">
        <v>184</v>
      </c>
      <c r="R168" s="50"/>
      <c r="S168" s="50">
        <v>6400</v>
      </c>
      <c r="T168" s="50">
        <f t="shared" si="15"/>
        <v>1177600</v>
      </c>
      <c r="U168" s="50">
        <v>30</v>
      </c>
      <c r="V168" s="50">
        <f>T168*85%</f>
        <v>1000960</v>
      </c>
      <c r="W168" s="50">
        <f t="shared" si="3"/>
        <v>176640</v>
      </c>
      <c r="X168" s="50">
        <f t="shared" si="4"/>
        <v>184140</v>
      </c>
      <c r="Y168" s="50">
        <v>0</v>
      </c>
      <c r="Z168" s="50">
        <v>0</v>
      </c>
      <c r="AA168" s="50">
        <v>184140</v>
      </c>
      <c r="AB168" s="50">
        <v>0.02</v>
      </c>
    </row>
    <row r="169" spans="1:28" s="52" customFormat="1" ht="13.5" x14ac:dyDescent="0.2">
      <c r="A169" s="162">
        <v>160</v>
      </c>
      <c r="B169" s="135" t="s">
        <v>52</v>
      </c>
      <c r="C169" s="50"/>
      <c r="D169" s="50"/>
      <c r="E169" s="50" t="s">
        <v>417</v>
      </c>
      <c r="F169" s="50">
        <v>2</v>
      </c>
      <c r="G169" s="50">
        <v>14</v>
      </c>
      <c r="H169" s="50">
        <v>1</v>
      </c>
      <c r="I169" s="50"/>
      <c r="J169" s="50">
        <f t="shared" si="0"/>
        <v>5700</v>
      </c>
      <c r="K169" s="50">
        <v>75</v>
      </c>
      <c r="L169" s="50">
        <f t="shared" si="1"/>
        <v>427500</v>
      </c>
      <c r="M169" s="50">
        <v>1</v>
      </c>
      <c r="N169" s="50" t="s">
        <v>27</v>
      </c>
      <c r="O169" s="50" t="s">
        <v>16</v>
      </c>
      <c r="P169" s="50">
        <v>2</v>
      </c>
      <c r="Q169" s="50">
        <v>118</v>
      </c>
      <c r="R169" s="50"/>
      <c r="S169" s="50">
        <v>6400</v>
      </c>
      <c r="T169" s="50">
        <f t="shared" si="15"/>
        <v>755200</v>
      </c>
      <c r="U169" s="50">
        <v>30</v>
      </c>
      <c r="V169" s="50">
        <f>T169*85%</f>
        <v>641920</v>
      </c>
      <c r="W169" s="50">
        <f t="shared" si="3"/>
        <v>113280</v>
      </c>
      <c r="X169" s="50">
        <f t="shared" si="4"/>
        <v>540780</v>
      </c>
      <c r="Y169" s="50">
        <v>0</v>
      </c>
      <c r="Z169" s="50">
        <v>0</v>
      </c>
      <c r="AA169" s="50">
        <v>540780</v>
      </c>
      <c r="AB169" s="50">
        <v>0.02</v>
      </c>
    </row>
    <row r="170" spans="1:28" s="52" customFormat="1" ht="13.5" x14ac:dyDescent="0.2">
      <c r="A170" s="162">
        <v>161</v>
      </c>
      <c r="B170" s="135" t="s">
        <v>24</v>
      </c>
      <c r="C170" s="50"/>
      <c r="D170" s="50"/>
      <c r="E170" s="50" t="s">
        <v>418</v>
      </c>
      <c r="F170" s="50">
        <v>2</v>
      </c>
      <c r="G170" s="50"/>
      <c r="H170" s="50">
        <v>3</v>
      </c>
      <c r="I170" s="50"/>
      <c r="J170" s="50">
        <f t="shared" si="0"/>
        <v>300</v>
      </c>
      <c r="K170" s="50">
        <v>75</v>
      </c>
      <c r="L170" s="50">
        <f t="shared" si="1"/>
        <v>22500</v>
      </c>
      <c r="M170" s="50">
        <v>1</v>
      </c>
      <c r="N170" s="50" t="s">
        <v>27</v>
      </c>
      <c r="O170" s="50" t="s">
        <v>16</v>
      </c>
      <c r="P170" s="50">
        <v>2</v>
      </c>
      <c r="Q170" s="50">
        <v>106</v>
      </c>
      <c r="R170" s="50"/>
      <c r="S170" s="50">
        <v>6400</v>
      </c>
      <c r="T170" s="50">
        <f t="shared" si="15"/>
        <v>678400</v>
      </c>
      <c r="U170" s="50">
        <v>30</v>
      </c>
      <c r="V170" s="50">
        <f>T170*85%</f>
        <v>576640</v>
      </c>
      <c r="W170" s="50">
        <f t="shared" si="3"/>
        <v>101760</v>
      </c>
      <c r="X170" s="50">
        <f t="shared" si="4"/>
        <v>124260</v>
      </c>
      <c r="Y170" s="50">
        <v>0</v>
      </c>
      <c r="Z170" s="50">
        <v>0</v>
      </c>
      <c r="AA170" s="50">
        <v>124260</v>
      </c>
      <c r="AB170" s="50">
        <v>0.02</v>
      </c>
    </row>
    <row r="171" spans="1:28" s="52" customFormat="1" ht="13.5" x14ac:dyDescent="0.2">
      <c r="A171" s="162">
        <v>162</v>
      </c>
      <c r="B171" s="135" t="s">
        <v>338</v>
      </c>
      <c r="C171" s="50"/>
      <c r="D171" s="50"/>
      <c r="E171" s="50" t="s">
        <v>419</v>
      </c>
      <c r="F171" s="50">
        <v>2</v>
      </c>
      <c r="G171" s="50">
        <v>1</v>
      </c>
      <c r="H171" s="50"/>
      <c r="I171" s="50"/>
      <c r="J171" s="50">
        <f t="shared" si="0"/>
        <v>400</v>
      </c>
      <c r="K171" s="50">
        <v>75</v>
      </c>
      <c r="L171" s="50">
        <f t="shared" si="1"/>
        <v>30000</v>
      </c>
      <c r="M171" s="50">
        <v>1</v>
      </c>
      <c r="N171" s="50" t="s">
        <v>27</v>
      </c>
      <c r="O171" s="50" t="s">
        <v>16</v>
      </c>
      <c r="P171" s="50">
        <v>2</v>
      </c>
      <c r="Q171" s="50">
        <v>174</v>
      </c>
      <c r="R171" s="50"/>
      <c r="S171" s="50">
        <v>6400</v>
      </c>
      <c r="T171" s="50">
        <f t="shared" si="15"/>
        <v>1113600</v>
      </c>
      <c r="U171" s="50">
        <v>20</v>
      </c>
      <c r="V171" s="50">
        <f>T171*75%</f>
        <v>835200</v>
      </c>
      <c r="W171" s="50">
        <f t="shared" si="3"/>
        <v>278400</v>
      </c>
      <c r="X171" s="50">
        <f t="shared" si="4"/>
        <v>308400</v>
      </c>
      <c r="Y171" s="50">
        <v>0</v>
      </c>
      <c r="Z171" s="50">
        <v>0</v>
      </c>
      <c r="AA171" s="50">
        <v>308400</v>
      </c>
      <c r="AB171" s="50">
        <v>0.02</v>
      </c>
    </row>
    <row r="172" spans="1:28" s="52" customFormat="1" ht="13.5" x14ac:dyDescent="0.2">
      <c r="A172" s="162">
        <v>163</v>
      </c>
      <c r="B172" s="135" t="s">
        <v>24</v>
      </c>
      <c r="C172" s="50"/>
      <c r="D172" s="50"/>
      <c r="E172" s="50" t="s">
        <v>420</v>
      </c>
      <c r="F172" s="50">
        <v>2</v>
      </c>
      <c r="G172" s="50">
        <v>2</v>
      </c>
      <c r="H172" s="50"/>
      <c r="I172" s="50"/>
      <c r="J172" s="50">
        <f t="shared" si="0"/>
        <v>800</v>
      </c>
      <c r="K172" s="50">
        <v>75</v>
      </c>
      <c r="L172" s="50">
        <f t="shared" si="1"/>
        <v>60000</v>
      </c>
      <c r="M172" s="50">
        <v>1</v>
      </c>
      <c r="N172" s="50" t="s">
        <v>27</v>
      </c>
      <c r="O172" s="50" t="s">
        <v>16</v>
      </c>
      <c r="P172" s="50">
        <v>2</v>
      </c>
      <c r="Q172" s="50">
        <v>141</v>
      </c>
      <c r="R172" s="50"/>
      <c r="S172" s="50">
        <v>6400</v>
      </c>
      <c r="T172" s="50">
        <f t="shared" si="15"/>
        <v>902400</v>
      </c>
      <c r="U172" s="50">
        <v>10</v>
      </c>
      <c r="V172" s="50">
        <f>T172*30%</f>
        <v>270720</v>
      </c>
      <c r="W172" s="50">
        <f t="shared" si="3"/>
        <v>631680</v>
      </c>
      <c r="X172" s="50">
        <f t="shared" si="4"/>
        <v>691680</v>
      </c>
      <c r="Y172" s="50">
        <v>0</v>
      </c>
      <c r="Z172" s="50">
        <v>0</v>
      </c>
      <c r="AA172" s="50">
        <v>691680</v>
      </c>
      <c r="AB172" s="50">
        <v>0.02</v>
      </c>
    </row>
    <row r="173" spans="1:28" s="52" customFormat="1" ht="13.5" x14ac:dyDescent="0.2">
      <c r="A173" s="162">
        <v>164</v>
      </c>
      <c r="B173" s="135" t="s">
        <v>24</v>
      </c>
      <c r="C173" s="50"/>
      <c r="D173" s="50"/>
      <c r="E173" s="50" t="s">
        <v>420</v>
      </c>
      <c r="F173" s="50">
        <v>1</v>
      </c>
      <c r="G173" s="50">
        <v>18</v>
      </c>
      <c r="H173" s="50"/>
      <c r="I173" s="50"/>
      <c r="J173" s="50">
        <f t="shared" si="0"/>
        <v>7200</v>
      </c>
      <c r="K173" s="50">
        <v>75</v>
      </c>
      <c r="L173" s="50">
        <f t="shared" si="1"/>
        <v>540000</v>
      </c>
      <c r="M173" s="50"/>
      <c r="N173" s="50"/>
      <c r="O173" s="50"/>
      <c r="P173" s="50"/>
      <c r="Q173" s="50"/>
      <c r="R173" s="50"/>
      <c r="S173" s="50"/>
      <c r="T173" s="50">
        <f t="shared" si="15"/>
        <v>0</v>
      </c>
      <c r="U173" s="50"/>
      <c r="V173" s="50"/>
      <c r="W173" s="50">
        <f t="shared" si="3"/>
        <v>0</v>
      </c>
      <c r="X173" s="50">
        <f t="shared" si="4"/>
        <v>540000</v>
      </c>
      <c r="Y173" s="50">
        <v>0</v>
      </c>
      <c r="Z173" s="50">
        <v>0</v>
      </c>
      <c r="AA173" s="50">
        <v>540000</v>
      </c>
      <c r="AB173" s="50">
        <v>0.01</v>
      </c>
    </row>
    <row r="174" spans="1:28" s="52" customFormat="1" ht="13.5" x14ac:dyDescent="0.2">
      <c r="A174" s="162">
        <v>165</v>
      </c>
      <c r="B174" s="135" t="s">
        <v>24</v>
      </c>
      <c r="C174" s="50"/>
      <c r="D174" s="50"/>
      <c r="E174" s="50" t="s">
        <v>421</v>
      </c>
      <c r="F174" s="50">
        <v>1</v>
      </c>
      <c r="G174" s="50">
        <v>12</v>
      </c>
      <c r="H174" s="50"/>
      <c r="I174" s="50"/>
      <c r="J174" s="50">
        <f t="shared" si="0"/>
        <v>4800</v>
      </c>
      <c r="K174" s="50">
        <v>75</v>
      </c>
      <c r="L174" s="50">
        <f t="shared" si="1"/>
        <v>360000</v>
      </c>
      <c r="M174" s="50"/>
      <c r="N174" s="50"/>
      <c r="O174" s="50"/>
      <c r="P174" s="50"/>
      <c r="Q174" s="50"/>
      <c r="R174" s="50"/>
      <c r="S174" s="50"/>
      <c r="T174" s="50">
        <f t="shared" si="15"/>
        <v>0</v>
      </c>
      <c r="U174" s="50"/>
      <c r="V174" s="50"/>
      <c r="W174" s="50">
        <f t="shared" si="3"/>
        <v>0</v>
      </c>
      <c r="X174" s="50">
        <f t="shared" si="4"/>
        <v>360000</v>
      </c>
      <c r="Y174" s="50">
        <v>0</v>
      </c>
      <c r="Z174" s="50">
        <v>0</v>
      </c>
      <c r="AA174" s="50">
        <v>360000</v>
      </c>
      <c r="AB174" s="50">
        <v>0.01</v>
      </c>
    </row>
    <row r="175" spans="1:28" s="52" customFormat="1" ht="13.5" x14ac:dyDescent="0.2">
      <c r="A175" s="162">
        <v>166</v>
      </c>
      <c r="B175" s="135" t="s">
        <v>24</v>
      </c>
      <c r="C175" s="50"/>
      <c r="D175" s="50"/>
      <c r="E175" s="50" t="s">
        <v>422</v>
      </c>
      <c r="F175" s="50">
        <v>2</v>
      </c>
      <c r="G175" s="50">
        <v>2</v>
      </c>
      <c r="H175" s="50"/>
      <c r="I175" s="50"/>
      <c r="J175" s="50">
        <f t="shared" ref="J175:J216" si="18">G175*400+H175*100+I175</f>
        <v>800</v>
      </c>
      <c r="K175" s="50">
        <v>75</v>
      </c>
      <c r="L175" s="50">
        <f t="shared" ref="L175:L215" si="19">J175*K175</f>
        <v>60000</v>
      </c>
      <c r="M175" s="50">
        <v>1</v>
      </c>
      <c r="N175" s="50" t="s">
        <v>27</v>
      </c>
      <c r="O175" s="50" t="s">
        <v>16</v>
      </c>
      <c r="P175" s="50">
        <v>2</v>
      </c>
      <c r="Q175" s="50">
        <v>108</v>
      </c>
      <c r="R175" s="50"/>
      <c r="S175" s="50">
        <v>6400</v>
      </c>
      <c r="T175" s="50">
        <f t="shared" si="15"/>
        <v>691200</v>
      </c>
      <c r="U175" s="50">
        <v>20</v>
      </c>
      <c r="V175" s="50">
        <f>T175*75%</f>
        <v>518400</v>
      </c>
      <c r="W175" s="50">
        <f t="shared" ref="W175:W215" si="20">T175-V175</f>
        <v>172800</v>
      </c>
      <c r="X175" s="50">
        <f t="shared" ref="X175:X215" si="21">L175+W175</f>
        <v>232800</v>
      </c>
      <c r="Y175" s="50">
        <v>0</v>
      </c>
      <c r="Z175" s="50">
        <v>0</v>
      </c>
      <c r="AA175" s="50">
        <v>232800</v>
      </c>
      <c r="AB175" s="50">
        <v>0.02</v>
      </c>
    </row>
    <row r="176" spans="1:28" s="52" customFormat="1" ht="13.5" x14ac:dyDescent="0.2">
      <c r="A176" s="162">
        <v>167</v>
      </c>
      <c r="B176" s="135" t="s">
        <v>14</v>
      </c>
      <c r="C176" s="50">
        <v>4885</v>
      </c>
      <c r="D176" s="50">
        <v>334</v>
      </c>
      <c r="E176" s="50" t="s">
        <v>422</v>
      </c>
      <c r="F176" s="50">
        <v>1</v>
      </c>
      <c r="G176" s="50">
        <v>19</v>
      </c>
      <c r="H176" s="50">
        <v>3</v>
      </c>
      <c r="I176" s="50">
        <v>39</v>
      </c>
      <c r="J176" s="50">
        <f t="shared" si="18"/>
        <v>7939</v>
      </c>
      <c r="K176" s="50">
        <v>150</v>
      </c>
      <c r="L176" s="50">
        <f t="shared" si="19"/>
        <v>1190850</v>
      </c>
      <c r="M176" s="50"/>
      <c r="N176" s="50"/>
      <c r="O176" s="50"/>
      <c r="P176" s="50"/>
      <c r="Q176" s="50"/>
      <c r="R176" s="50"/>
      <c r="S176" s="50"/>
      <c r="T176" s="50">
        <f t="shared" si="15"/>
        <v>0</v>
      </c>
      <c r="U176" s="50"/>
      <c r="V176" s="50"/>
      <c r="W176" s="50">
        <f t="shared" si="20"/>
        <v>0</v>
      </c>
      <c r="X176" s="50">
        <f t="shared" si="21"/>
        <v>1190850</v>
      </c>
      <c r="Y176" s="50">
        <v>0</v>
      </c>
      <c r="Z176" s="50">
        <v>50</v>
      </c>
      <c r="AA176" s="50">
        <v>0</v>
      </c>
      <c r="AB176" s="50">
        <v>0</v>
      </c>
    </row>
    <row r="177" spans="1:28" s="52" customFormat="1" ht="13.5" x14ac:dyDescent="0.2">
      <c r="A177" s="162">
        <v>168</v>
      </c>
      <c r="B177" s="135" t="s">
        <v>52</v>
      </c>
      <c r="C177" s="50"/>
      <c r="D177" s="50"/>
      <c r="E177" s="50" t="s">
        <v>422</v>
      </c>
      <c r="F177" s="50">
        <v>1</v>
      </c>
      <c r="G177" s="50">
        <v>28</v>
      </c>
      <c r="H177" s="50"/>
      <c r="I177" s="50"/>
      <c r="J177" s="50">
        <f t="shared" si="18"/>
        <v>11200</v>
      </c>
      <c r="K177" s="50">
        <v>75</v>
      </c>
      <c r="L177" s="50">
        <f t="shared" si="19"/>
        <v>840000</v>
      </c>
      <c r="M177" s="50"/>
      <c r="N177" s="50"/>
      <c r="O177" s="50"/>
      <c r="P177" s="50"/>
      <c r="Q177" s="50"/>
      <c r="R177" s="50"/>
      <c r="S177" s="50"/>
      <c r="T177" s="50">
        <f t="shared" si="15"/>
        <v>0</v>
      </c>
      <c r="U177" s="50"/>
      <c r="V177" s="50"/>
      <c r="W177" s="50">
        <f t="shared" si="20"/>
        <v>0</v>
      </c>
      <c r="X177" s="50">
        <f t="shared" si="21"/>
        <v>840000</v>
      </c>
      <c r="Y177" s="50">
        <v>0</v>
      </c>
      <c r="Z177" s="50">
        <v>0</v>
      </c>
      <c r="AA177" s="50">
        <v>840000</v>
      </c>
      <c r="AB177" s="50">
        <v>0.01</v>
      </c>
    </row>
    <row r="178" spans="1:28" s="52" customFormat="1" ht="13.5" x14ac:dyDescent="0.2">
      <c r="A178" s="162">
        <v>169</v>
      </c>
      <c r="B178" s="135" t="s">
        <v>24</v>
      </c>
      <c r="C178" s="50"/>
      <c r="D178" s="50"/>
      <c r="E178" s="50" t="s">
        <v>424</v>
      </c>
      <c r="F178" s="50">
        <v>2</v>
      </c>
      <c r="G178" s="50">
        <v>1</v>
      </c>
      <c r="H178" s="50"/>
      <c r="I178" s="50"/>
      <c r="J178" s="50">
        <f t="shared" si="18"/>
        <v>400</v>
      </c>
      <c r="K178" s="50">
        <v>75</v>
      </c>
      <c r="L178" s="50">
        <f t="shared" si="19"/>
        <v>30000</v>
      </c>
      <c r="M178" s="50">
        <v>1</v>
      </c>
      <c r="N178" s="50" t="s">
        <v>27</v>
      </c>
      <c r="O178" s="50" t="s">
        <v>16</v>
      </c>
      <c r="P178" s="50">
        <v>2</v>
      </c>
      <c r="Q178" s="50">
        <v>144</v>
      </c>
      <c r="R178" s="50"/>
      <c r="S178" s="50">
        <v>6400</v>
      </c>
      <c r="T178" s="50">
        <f t="shared" si="15"/>
        <v>921600</v>
      </c>
      <c r="U178" s="50">
        <v>30</v>
      </c>
      <c r="V178" s="50">
        <f>T178*85%</f>
        <v>783360</v>
      </c>
      <c r="W178" s="50">
        <f t="shared" si="20"/>
        <v>138240</v>
      </c>
      <c r="X178" s="50">
        <f t="shared" si="21"/>
        <v>168240</v>
      </c>
      <c r="Y178" s="50">
        <v>0</v>
      </c>
      <c r="Z178" s="50">
        <v>0</v>
      </c>
      <c r="AA178" s="50">
        <v>168240</v>
      </c>
      <c r="AB178" s="50">
        <v>0.02</v>
      </c>
    </row>
    <row r="179" spans="1:28" s="52" customFormat="1" ht="13.5" x14ac:dyDescent="0.2">
      <c r="A179" s="162">
        <v>170</v>
      </c>
      <c r="B179" s="135" t="s">
        <v>24</v>
      </c>
      <c r="C179" s="50"/>
      <c r="D179" s="50"/>
      <c r="E179" s="50" t="s">
        <v>424</v>
      </c>
      <c r="F179" s="50">
        <v>1</v>
      </c>
      <c r="G179" s="50">
        <v>20</v>
      </c>
      <c r="H179" s="50">
        <v>2</v>
      </c>
      <c r="I179" s="50">
        <v>87</v>
      </c>
      <c r="J179" s="50">
        <f t="shared" si="18"/>
        <v>8287</v>
      </c>
      <c r="K179" s="50">
        <v>75</v>
      </c>
      <c r="L179" s="50">
        <f t="shared" si="19"/>
        <v>621525</v>
      </c>
      <c r="M179" s="50"/>
      <c r="N179" s="50"/>
      <c r="O179" s="50"/>
      <c r="P179" s="50"/>
      <c r="Q179" s="50"/>
      <c r="R179" s="50"/>
      <c r="S179" s="50"/>
      <c r="T179" s="50">
        <f t="shared" si="15"/>
        <v>0</v>
      </c>
      <c r="U179" s="50"/>
      <c r="V179" s="50"/>
      <c r="W179" s="50">
        <f t="shared" si="20"/>
        <v>0</v>
      </c>
      <c r="X179" s="50">
        <f t="shared" si="21"/>
        <v>621525</v>
      </c>
      <c r="Y179" s="50">
        <v>0</v>
      </c>
      <c r="Z179" s="50">
        <v>0</v>
      </c>
      <c r="AA179" s="50">
        <v>621525</v>
      </c>
      <c r="AB179" s="50">
        <v>0.01</v>
      </c>
    </row>
    <row r="180" spans="1:28" s="52" customFormat="1" ht="13.5" x14ac:dyDescent="0.2">
      <c r="A180" s="162">
        <v>171</v>
      </c>
      <c r="B180" s="135" t="s">
        <v>52</v>
      </c>
      <c r="C180" s="50"/>
      <c r="D180" s="50"/>
      <c r="E180" s="50" t="s">
        <v>424</v>
      </c>
      <c r="F180" s="50">
        <v>1</v>
      </c>
      <c r="G180" s="50">
        <v>12</v>
      </c>
      <c r="H180" s="50"/>
      <c r="I180" s="50"/>
      <c r="J180" s="50">
        <f t="shared" si="18"/>
        <v>4800</v>
      </c>
      <c r="K180" s="50">
        <v>75</v>
      </c>
      <c r="L180" s="50">
        <f t="shared" si="19"/>
        <v>360000</v>
      </c>
      <c r="M180" s="50"/>
      <c r="N180" s="50"/>
      <c r="O180" s="50"/>
      <c r="P180" s="50"/>
      <c r="Q180" s="50"/>
      <c r="R180" s="50"/>
      <c r="S180" s="50"/>
      <c r="T180" s="50">
        <f t="shared" si="15"/>
        <v>0</v>
      </c>
      <c r="U180" s="50"/>
      <c r="V180" s="50"/>
      <c r="W180" s="50">
        <f t="shared" si="20"/>
        <v>0</v>
      </c>
      <c r="X180" s="50">
        <f t="shared" si="21"/>
        <v>360000</v>
      </c>
      <c r="Y180" s="50">
        <v>0</v>
      </c>
      <c r="Z180" s="50">
        <v>0</v>
      </c>
      <c r="AA180" s="50">
        <v>360000</v>
      </c>
      <c r="AB180" s="50">
        <v>0.01</v>
      </c>
    </row>
    <row r="181" spans="1:28" s="52" customFormat="1" ht="13.5" x14ac:dyDescent="0.2">
      <c r="A181" s="162">
        <v>172</v>
      </c>
      <c r="B181" s="135" t="s">
        <v>52</v>
      </c>
      <c r="C181" s="50"/>
      <c r="D181" s="50"/>
      <c r="E181" s="50" t="s">
        <v>424</v>
      </c>
      <c r="F181" s="50">
        <v>1</v>
      </c>
      <c r="G181" s="50">
        <v>11</v>
      </c>
      <c r="H181" s="50"/>
      <c r="I181" s="50"/>
      <c r="J181" s="50">
        <f t="shared" si="18"/>
        <v>4400</v>
      </c>
      <c r="K181" s="50">
        <v>75</v>
      </c>
      <c r="L181" s="50">
        <f t="shared" si="19"/>
        <v>330000</v>
      </c>
      <c r="M181" s="50"/>
      <c r="N181" s="50"/>
      <c r="O181" s="50"/>
      <c r="P181" s="50"/>
      <c r="Q181" s="50"/>
      <c r="R181" s="50"/>
      <c r="S181" s="50"/>
      <c r="T181" s="50">
        <f t="shared" si="15"/>
        <v>0</v>
      </c>
      <c r="U181" s="50"/>
      <c r="V181" s="50"/>
      <c r="W181" s="50">
        <f t="shared" si="20"/>
        <v>0</v>
      </c>
      <c r="X181" s="50">
        <f t="shared" si="21"/>
        <v>330000</v>
      </c>
      <c r="Y181" s="50">
        <v>0</v>
      </c>
      <c r="Z181" s="50">
        <v>0</v>
      </c>
      <c r="AA181" s="50">
        <v>330000</v>
      </c>
      <c r="AB181" s="50">
        <v>0.01</v>
      </c>
    </row>
    <row r="182" spans="1:28" s="52" customFormat="1" ht="13.5" x14ac:dyDescent="0.2">
      <c r="A182" s="162">
        <v>173</v>
      </c>
      <c r="B182" s="135" t="s">
        <v>24</v>
      </c>
      <c r="C182" s="50"/>
      <c r="D182" s="50"/>
      <c r="E182" s="50" t="s">
        <v>425</v>
      </c>
      <c r="F182" s="50">
        <v>2</v>
      </c>
      <c r="G182" s="50">
        <v>1</v>
      </c>
      <c r="H182" s="50"/>
      <c r="I182" s="50"/>
      <c r="J182" s="50">
        <f t="shared" si="18"/>
        <v>400</v>
      </c>
      <c r="K182" s="50">
        <v>75</v>
      </c>
      <c r="L182" s="50">
        <f t="shared" si="19"/>
        <v>30000</v>
      </c>
      <c r="M182" s="50">
        <v>1</v>
      </c>
      <c r="N182" s="50" t="s">
        <v>27</v>
      </c>
      <c r="O182" s="50" t="s">
        <v>16</v>
      </c>
      <c r="P182" s="50">
        <v>2</v>
      </c>
      <c r="Q182" s="50">
        <v>179</v>
      </c>
      <c r="R182" s="50"/>
      <c r="S182" s="50">
        <v>6400</v>
      </c>
      <c r="T182" s="50">
        <f t="shared" si="15"/>
        <v>1145600</v>
      </c>
      <c r="U182" s="50">
        <v>20</v>
      </c>
      <c r="V182" s="50">
        <f>T182*75%</f>
        <v>859200</v>
      </c>
      <c r="W182" s="50">
        <f t="shared" si="20"/>
        <v>286400</v>
      </c>
      <c r="X182" s="50">
        <f t="shared" si="21"/>
        <v>316400</v>
      </c>
      <c r="Y182" s="50">
        <v>0</v>
      </c>
      <c r="Z182" s="50">
        <v>0</v>
      </c>
      <c r="AA182" s="50">
        <v>316400</v>
      </c>
      <c r="AB182" s="50">
        <v>0.02</v>
      </c>
    </row>
    <row r="183" spans="1:28" s="52" customFormat="1" ht="13.5" x14ac:dyDescent="0.2">
      <c r="A183" s="162">
        <v>174</v>
      </c>
      <c r="B183" s="135" t="s">
        <v>338</v>
      </c>
      <c r="C183" s="50"/>
      <c r="D183" s="50"/>
      <c r="E183" s="50" t="s">
        <v>426</v>
      </c>
      <c r="F183" s="50">
        <v>2</v>
      </c>
      <c r="G183" s="50">
        <v>1</v>
      </c>
      <c r="H183" s="50"/>
      <c r="I183" s="50"/>
      <c r="J183" s="50">
        <f t="shared" si="18"/>
        <v>400</v>
      </c>
      <c r="K183" s="50">
        <v>75</v>
      </c>
      <c r="L183" s="50">
        <f t="shared" si="19"/>
        <v>30000</v>
      </c>
      <c r="M183" s="50">
        <v>1</v>
      </c>
      <c r="N183" s="50" t="s">
        <v>27</v>
      </c>
      <c r="O183" s="50" t="s">
        <v>16</v>
      </c>
      <c r="P183" s="50">
        <v>2</v>
      </c>
      <c r="Q183" s="50">
        <v>108</v>
      </c>
      <c r="R183" s="50"/>
      <c r="S183" s="50">
        <v>6400</v>
      </c>
      <c r="T183" s="50">
        <f t="shared" si="15"/>
        <v>691200</v>
      </c>
      <c r="U183" s="50">
        <v>20</v>
      </c>
      <c r="V183" s="50">
        <f>T183*75%</f>
        <v>518400</v>
      </c>
      <c r="W183" s="50">
        <f t="shared" si="20"/>
        <v>172800</v>
      </c>
      <c r="X183" s="50">
        <f t="shared" si="21"/>
        <v>202800</v>
      </c>
      <c r="Y183" s="50">
        <v>0</v>
      </c>
      <c r="Z183" s="50">
        <v>0</v>
      </c>
      <c r="AA183" s="50">
        <v>202800</v>
      </c>
      <c r="AB183" s="50">
        <v>0.02</v>
      </c>
    </row>
    <row r="184" spans="1:28" s="52" customFormat="1" ht="13.5" x14ac:dyDescent="0.2">
      <c r="A184" s="162">
        <v>175</v>
      </c>
      <c r="B184" s="135" t="s">
        <v>24</v>
      </c>
      <c r="C184" s="50"/>
      <c r="D184" s="50"/>
      <c r="E184" s="50" t="s">
        <v>428</v>
      </c>
      <c r="F184" s="50">
        <v>2</v>
      </c>
      <c r="G184" s="50"/>
      <c r="H184" s="50">
        <v>1</v>
      </c>
      <c r="I184" s="50"/>
      <c r="J184" s="50">
        <f t="shared" si="18"/>
        <v>100</v>
      </c>
      <c r="K184" s="50">
        <v>75</v>
      </c>
      <c r="L184" s="50">
        <f t="shared" si="19"/>
        <v>7500</v>
      </c>
      <c r="M184" s="50">
        <v>1</v>
      </c>
      <c r="N184" s="50" t="s">
        <v>27</v>
      </c>
      <c r="O184" s="50" t="s">
        <v>55</v>
      </c>
      <c r="P184" s="50">
        <v>2</v>
      </c>
      <c r="Q184" s="50">
        <v>76</v>
      </c>
      <c r="R184" s="50"/>
      <c r="S184" s="50">
        <v>6400</v>
      </c>
      <c r="T184" s="50">
        <f t="shared" si="15"/>
        <v>486400</v>
      </c>
      <c r="U184" s="50">
        <v>10</v>
      </c>
      <c r="V184" s="50">
        <f>T184*10%</f>
        <v>48640</v>
      </c>
      <c r="W184" s="50">
        <f t="shared" si="20"/>
        <v>437760</v>
      </c>
      <c r="X184" s="50">
        <f t="shared" si="21"/>
        <v>445260</v>
      </c>
      <c r="Y184" s="50">
        <v>0</v>
      </c>
      <c r="Z184" s="50">
        <v>0</v>
      </c>
      <c r="AA184" s="50">
        <v>445260</v>
      </c>
      <c r="AB184" s="50">
        <v>0.02</v>
      </c>
    </row>
    <row r="185" spans="1:28" s="52" customFormat="1" ht="13.5" x14ac:dyDescent="0.2">
      <c r="A185" s="162">
        <v>176</v>
      </c>
      <c r="B185" s="135" t="s">
        <v>24</v>
      </c>
      <c r="C185" s="50"/>
      <c r="D185" s="50"/>
      <c r="E185" s="50" t="s">
        <v>428</v>
      </c>
      <c r="F185" s="50">
        <v>1</v>
      </c>
      <c r="G185" s="50"/>
      <c r="H185" s="50">
        <v>1</v>
      </c>
      <c r="I185" s="50"/>
      <c r="J185" s="50">
        <f t="shared" si="18"/>
        <v>100</v>
      </c>
      <c r="K185" s="50">
        <v>75</v>
      </c>
      <c r="L185" s="50">
        <f t="shared" si="19"/>
        <v>7500</v>
      </c>
      <c r="M185" s="50"/>
      <c r="N185" s="50"/>
      <c r="O185" s="50"/>
      <c r="P185" s="50"/>
      <c r="Q185" s="50"/>
      <c r="R185" s="50"/>
      <c r="S185" s="50"/>
      <c r="T185" s="50">
        <f t="shared" si="15"/>
        <v>0</v>
      </c>
      <c r="U185" s="50"/>
      <c r="V185" s="50"/>
      <c r="W185" s="50">
        <f t="shared" si="20"/>
        <v>0</v>
      </c>
      <c r="X185" s="50">
        <f t="shared" si="21"/>
        <v>7500</v>
      </c>
      <c r="Y185" s="50">
        <v>0</v>
      </c>
      <c r="Z185" s="50">
        <v>0</v>
      </c>
      <c r="AA185" s="50">
        <v>7500</v>
      </c>
      <c r="AB185" s="50">
        <v>0.01</v>
      </c>
    </row>
    <row r="186" spans="1:28" s="52" customFormat="1" ht="13.5" x14ac:dyDescent="0.2">
      <c r="A186" s="162">
        <v>177</v>
      </c>
      <c r="B186" s="135" t="s">
        <v>338</v>
      </c>
      <c r="C186" s="50"/>
      <c r="D186" s="50"/>
      <c r="E186" s="50" t="s">
        <v>428</v>
      </c>
      <c r="F186" s="50">
        <v>1</v>
      </c>
      <c r="G186" s="50"/>
      <c r="H186" s="50">
        <v>3</v>
      </c>
      <c r="I186" s="50"/>
      <c r="J186" s="50">
        <f t="shared" si="18"/>
        <v>300</v>
      </c>
      <c r="K186" s="50">
        <v>75</v>
      </c>
      <c r="L186" s="50">
        <f t="shared" si="19"/>
        <v>22500</v>
      </c>
      <c r="M186" s="50"/>
      <c r="N186" s="50"/>
      <c r="O186" s="50"/>
      <c r="P186" s="50"/>
      <c r="Q186" s="50"/>
      <c r="R186" s="50"/>
      <c r="S186" s="50"/>
      <c r="T186" s="50">
        <f t="shared" si="15"/>
        <v>0</v>
      </c>
      <c r="U186" s="50"/>
      <c r="V186" s="50"/>
      <c r="W186" s="50">
        <f t="shared" si="20"/>
        <v>0</v>
      </c>
      <c r="X186" s="50">
        <f t="shared" si="21"/>
        <v>22500</v>
      </c>
      <c r="Y186" s="50">
        <v>0</v>
      </c>
      <c r="Z186" s="50">
        <v>0</v>
      </c>
      <c r="AA186" s="50">
        <v>22500</v>
      </c>
      <c r="AB186" s="50">
        <v>0.01</v>
      </c>
    </row>
    <row r="187" spans="1:28" s="52" customFormat="1" ht="13.5" x14ac:dyDescent="0.2">
      <c r="A187" s="162">
        <v>178</v>
      </c>
      <c r="B187" s="135" t="s">
        <v>338</v>
      </c>
      <c r="C187" s="50"/>
      <c r="D187" s="50"/>
      <c r="E187" s="50" t="s">
        <v>428</v>
      </c>
      <c r="F187" s="50">
        <v>1</v>
      </c>
      <c r="G187" s="50">
        <v>1</v>
      </c>
      <c r="H187" s="50"/>
      <c r="I187" s="50"/>
      <c r="J187" s="50">
        <f t="shared" si="18"/>
        <v>400</v>
      </c>
      <c r="K187" s="50">
        <v>75</v>
      </c>
      <c r="L187" s="50">
        <f t="shared" si="19"/>
        <v>30000</v>
      </c>
      <c r="M187" s="50"/>
      <c r="N187" s="50"/>
      <c r="O187" s="50"/>
      <c r="P187" s="50"/>
      <c r="Q187" s="50"/>
      <c r="R187" s="50"/>
      <c r="S187" s="50"/>
      <c r="T187" s="50">
        <f t="shared" si="15"/>
        <v>0</v>
      </c>
      <c r="U187" s="50"/>
      <c r="V187" s="50"/>
      <c r="W187" s="50">
        <f t="shared" si="20"/>
        <v>0</v>
      </c>
      <c r="X187" s="50">
        <f t="shared" si="21"/>
        <v>30000</v>
      </c>
      <c r="Y187" s="50">
        <v>0</v>
      </c>
      <c r="Z187" s="50">
        <v>0</v>
      </c>
      <c r="AA187" s="50">
        <v>30000</v>
      </c>
      <c r="AB187" s="50">
        <v>0.01</v>
      </c>
    </row>
    <row r="188" spans="1:28" s="52" customFormat="1" ht="13.5" x14ac:dyDescent="0.2">
      <c r="A188" s="162">
        <v>179</v>
      </c>
      <c r="B188" s="135" t="s">
        <v>24</v>
      </c>
      <c r="C188" s="50"/>
      <c r="D188" s="50"/>
      <c r="E188" s="50" t="s">
        <v>429</v>
      </c>
      <c r="F188" s="50">
        <v>2</v>
      </c>
      <c r="G188" s="50">
        <v>4</v>
      </c>
      <c r="H188" s="50"/>
      <c r="I188" s="50"/>
      <c r="J188" s="50">
        <f t="shared" si="18"/>
        <v>1600</v>
      </c>
      <c r="K188" s="50">
        <v>75</v>
      </c>
      <c r="L188" s="50">
        <f t="shared" si="19"/>
        <v>120000</v>
      </c>
      <c r="M188" s="50">
        <v>1</v>
      </c>
      <c r="N188" s="50" t="s">
        <v>27</v>
      </c>
      <c r="O188" s="50" t="s">
        <v>16</v>
      </c>
      <c r="P188" s="50">
        <v>2</v>
      </c>
      <c r="Q188" s="50">
        <v>129</v>
      </c>
      <c r="R188" s="50"/>
      <c r="S188" s="50">
        <v>6400</v>
      </c>
      <c r="T188" s="50">
        <f t="shared" si="15"/>
        <v>825600</v>
      </c>
      <c r="U188" s="50">
        <v>30</v>
      </c>
      <c r="V188" s="50">
        <f>T188*85%</f>
        <v>701760</v>
      </c>
      <c r="W188" s="50">
        <f t="shared" si="20"/>
        <v>123840</v>
      </c>
      <c r="X188" s="50">
        <f t="shared" si="21"/>
        <v>243840</v>
      </c>
      <c r="Y188" s="50">
        <v>0</v>
      </c>
      <c r="Z188" s="50">
        <v>0</v>
      </c>
      <c r="AA188" s="50">
        <v>243840</v>
      </c>
      <c r="AB188" s="50">
        <v>0.02</v>
      </c>
    </row>
    <row r="189" spans="1:28" s="52" customFormat="1" ht="13.5" x14ac:dyDescent="0.2">
      <c r="A189" s="162">
        <v>180</v>
      </c>
      <c r="B189" s="135" t="s">
        <v>45</v>
      </c>
      <c r="C189" s="50">
        <v>2793</v>
      </c>
      <c r="D189" s="50">
        <v>38</v>
      </c>
      <c r="E189" s="50" t="s">
        <v>429</v>
      </c>
      <c r="F189" s="50">
        <v>1</v>
      </c>
      <c r="G189" s="50">
        <v>14</v>
      </c>
      <c r="H189" s="50">
        <v>3</v>
      </c>
      <c r="I189" s="50">
        <v>20</v>
      </c>
      <c r="J189" s="50">
        <f t="shared" si="18"/>
        <v>5920</v>
      </c>
      <c r="K189" s="50">
        <v>100</v>
      </c>
      <c r="L189" s="50">
        <f t="shared" si="19"/>
        <v>592000</v>
      </c>
      <c r="M189" s="50"/>
      <c r="N189" s="50"/>
      <c r="O189" s="50"/>
      <c r="P189" s="50"/>
      <c r="Q189" s="50"/>
      <c r="R189" s="50"/>
      <c r="S189" s="50"/>
      <c r="T189" s="50">
        <f t="shared" si="15"/>
        <v>0</v>
      </c>
      <c r="U189" s="50"/>
      <c r="V189" s="50"/>
      <c r="W189" s="50">
        <f t="shared" si="20"/>
        <v>0</v>
      </c>
      <c r="X189" s="50">
        <f t="shared" si="21"/>
        <v>592000</v>
      </c>
      <c r="Y189" s="50">
        <v>0</v>
      </c>
      <c r="Z189" s="50">
        <v>0</v>
      </c>
      <c r="AA189" s="50">
        <v>592000</v>
      </c>
      <c r="AB189" s="50">
        <v>0.01</v>
      </c>
    </row>
    <row r="190" spans="1:28" s="52" customFormat="1" ht="13.5" x14ac:dyDescent="0.2">
      <c r="A190" s="162">
        <v>181</v>
      </c>
      <c r="B190" s="135" t="s">
        <v>45</v>
      </c>
      <c r="C190" s="50">
        <v>2798</v>
      </c>
      <c r="D190" s="50">
        <v>39</v>
      </c>
      <c r="E190" s="50" t="s">
        <v>429</v>
      </c>
      <c r="F190" s="50">
        <v>1</v>
      </c>
      <c r="G190" s="50">
        <v>40</v>
      </c>
      <c r="H190" s="50">
        <v>3</v>
      </c>
      <c r="I190" s="50">
        <v>10</v>
      </c>
      <c r="J190" s="50">
        <f t="shared" si="18"/>
        <v>16310</v>
      </c>
      <c r="K190" s="50">
        <v>100</v>
      </c>
      <c r="L190" s="50">
        <f t="shared" si="19"/>
        <v>1631000</v>
      </c>
      <c r="M190" s="50"/>
      <c r="N190" s="50"/>
      <c r="O190" s="50"/>
      <c r="P190" s="50"/>
      <c r="Q190" s="50"/>
      <c r="R190" s="50"/>
      <c r="S190" s="50"/>
      <c r="T190" s="50">
        <f t="shared" si="15"/>
        <v>0</v>
      </c>
      <c r="U190" s="50"/>
      <c r="V190" s="50"/>
      <c r="W190" s="50">
        <f t="shared" si="20"/>
        <v>0</v>
      </c>
      <c r="X190" s="50">
        <f t="shared" si="21"/>
        <v>1631000</v>
      </c>
      <c r="Y190" s="50">
        <v>0</v>
      </c>
      <c r="Z190" s="50">
        <v>0</v>
      </c>
      <c r="AA190" s="50">
        <v>1631000</v>
      </c>
      <c r="AB190" s="50">
        <v>0.01</v>
      </c>
    </row>
    <row r="191" spans="1:28" s="52" customFormat="1" ht="13.5" x14ac:dyDescent="0.2">
      <c r="A191" s="162">
        <v>182</v>
      </c>
      <c r="B191" s="135" t="s">
        <v>24</v>
      </c>
      <c r="C191" s="50"/>
      <c r="D191" s="50"/>
      <c r="E191" s="50" t="s">
        <v>430</v>
      </c>
      <c r="F191" s="50">
        <v>1</v>
      </c>
      <c r="G191" s="50">
        <v>22</v>
      </c>
      <c r="H191" s="50">
        <v>2</v>
      </c>
      <c r="I191" s="50">
        <v>10</v>
      </c>
      <c r="J191" s="50">
        <f t="shared" si="18"/>
        <v>9010</v>
      </c>
      <c r="K191" s="50">
        <v>75</v>
      </c>
      <c r="L191" s="50">
        <f t="shared" si="19"/>
        <v>675750</v>
      </c>
      <c r="M191" s="50"/>
      <c r="N191" s="50"/>
      <c r="O191" s="50"/>
      <c r="P191" s="50"/>
      <c r="Q191" s="50"/>
      <c r="R191" s="50"/>
      <c r="S191" s="50"/>
      <c r="T191" s="50">
        <f t="shared" si="15"/>
        <v>0</v>
      </c>
      <c r="U191" s="50"/>
      <c r="V191" s="50"/>
      <c r="W191" s="50">
        <f t="shared" si="20"/>
        <v>0</v>
      </c>
      <c r="X191" s="50">
        <f t="shared" si="21"/>
        <v>675750</v>
      </c>
      <c r="Y191" s="50">
        <v>0</v>
      </c>
      <c r="Z191" s="50">
        <v>0</v>
      </c>
      <c r="AA191" s="50">
        <v>675750</v>
      </c>
      <c r="AB191" s="50">
        <v>0.01</v>
      </c>
    </row>
    <row r="192" spans="1:28" s="52" customFormat="1" ht="13.5" x14ac:dyDescent="0.2">
      <c r="A192" s="162">
        <v>183</v>
      </c>
      <c r="B192" s="135" t="s">
        <v>24</v>
      </c>
      <c r="C192" s="50"/>
      <c r="D192" s="50"/>
      <c r="E192" s="50" t="s">
        <v>431</v>
      </c>
      <c r="F192" s="50">
        <v>2</v>
      </c>
      <c r="G192" s="50"/>
      <c r="H192" s="50">
        <v>3</v>
      </c>
      <c r="I192" s="50"/>
      <c r="J192" s="50">
        <f t="shared" si="18"/>
        <v>300</v>
      </c>
      <c r="K192" s="50">
        <v>75</v>
      </c>
      <c r="L192" s="50">
        <f t="shared" si="19"/>
        <v>22500</v>
      </c>
      <c r="M192" s="50">
        <v>1</v>
      </c>
      <c r="N192" s="50" t="s">
        <v>27</v>
      </c>
      <c r="O192" s="50" t="s">
        <v>16</v>
      </c>
      <c r="P192" s="50">
        <v>2</v>
      </c>
      <c r="Q192" s="50">
        <v>62</v>
      </c>
      <c r="R192" s="50"/>
      <c r="S192" s="50">
        <v>6400</v>
      </c>
      <c r="T192" s="50">
        <f t="shared" si="15"/>
        <v>396800</v>
      </c>
      <c r="U192" s="50">
        <v>20</v>
      </c>
      <c r="V192" s="50">
        <f>T192*75%</f>
        <v>297600</v>
      </c>
      <c r="W192" s="50">
        <f t="shared" si="20"/>
        <v>99200</v>
      </c>
      <c r="X192" s="50">
        <f t="shared" si="21"/>
        <v>121700</v>
      </c>
      <c r="Y192" s="50">
        <v>0</v>
      </c>
      <c r="Z192" s="50">
        <v>0</v>
      </c>
      <c r="AA192" s="50">
        <v>121700</v>
      </c>
      <c r="AB192" s="50">
        <v>0.02</v>
      </c>
    </row>
    <row r="193" spans="1:28" s="52" customFormat="1" ht="13.5" x14ac:dyDescent="0.2">
      <c r="A193" s="162">
        <v>184</v>
      </c>
      <c r="B193" s="135" t="s">
        <v>14</v>
      </c>
      <c r="C193" s="50">
        <v>4552</v>
      </c>
      <c r="D193" s="50">
        <v>57</v>
      </c>
      <c r="E193" s="50" t="s">
        <v>431</v>
      </c>
      <c r="F193" s="50">
        <v>1</v>
      </c>
      <c r="G193" s="50">
        <v>26</v>
      </c>
      <c r="H193" s="50">
        <v>3</v>
      </c>
      <c r="I193" s="50">
        <v>44</v>
      </c>
      <c r="J193" s="50">
        <f t="shared" si="18"/>
        <v>10744</v>
      </c>
      <c r="K193" s="50">
        <v>100</v>
      </c>
      <c r="L193" s="50">
        <f t="shared" si="19"/>
        <v>1074400</v>
      </c>
      <c r="M193" s="50"/>
      <c r="N193" s="50"/>
      <c r="O193" s="50"/>
      <c r="P193" s="50"/>
      <c r="Q193" s="50"/>
      <c r="R193" s="50"/>
      <c r="S193" s="50"/>
      <c r="T193" s="50">
        <f t="shared" si="15"/>
        <v>0</v>
      </c>
      <c r="U193" s="50"/>
      <c r="V193" s="50"/>
      <c r="W193" s="50">
        <f t="shared" si="20"/>
        <v>0</v>
      </c>
      <c r="X193" s="50">
        <f t="shared" si="21"/>
        <v>1074400</v>
      </c>
      <c r="Y193" s="50">
        <v>0</v>
      </c>
      <c r="Z193" s="50">
        <v>50</v>
      </c>
      <c r="AA193" s="50">
        <v>0</v>
      </c>
      <c r="AB193" s="50">
        <v>0</v>
      </c>
    </row>
    <row r="194" spans="1:28" s="52" customFormat="1" ht="13.5" x14ac:dyDescent="0.2">
      <c r="A194" s="162">
        <v>185</v>
      </c>
      <c r="B194" s="135" t="s">
        <v>24</v>
      </c>
      <c r="C194" s="50"/>
      <c r="D194" s="50"/>
      <c r="E194" s="50" t="s">
        <v>432</v>
      </c>
      <c r="F194" s="50">
        <v>2</v>
      </c>
      <c r="G194" s="50"/>
      <c r="H194" s="50">
        <v>1</v>
      </c>
      <c r="I194" s="50">
        <v>40</v>
      </c>
      <c r="J194" s="50">
        <f t="shared" si="18"/>
        <v>140</v>
      </c>
      <c r="K194" s="50">
        <v>75</v>
      </c>
      <c r="L194" s="50">
        <f t="shared" si="19"/>
        <v>10500</v>
      </c>
      <c r="M194" s="50">
        <v>1</v>
      </c>
      <c r="N194" s="50" t="s">
        <v>27</v>
      </c>
      <c r="O194" s="50" t="s">
        <v>16</v>
      </c>
      <c r="P194" s="50">
        <v>2</v>
      </c>
      <c r="Q194" s="50">
        <v>170</v>
      </c>
      <c r="R194" s="50"/>
      <c r="S194" s="50">
        <v>6400</v>
      </c>
      <c r="T194" s="50">
        <f t="shared" si="15"/>
        <v>1088000</v>
      </c>
      <c r="U194" s="50">
        <v>30</v>
      </c>
      <c r="V194" s="50">
        <f>T194*85%</f>
        <v>924800</v>
      </c>
      <c r="W194" s="50">
        <f t="shared" si="20"/>
        <v>163200</v>
      </c>
      <c r="X194" s="50">
        <f t="shared" si="21"/>
        <v>173700</v>
      </c>
      <c r="Y194" s="50">
        <v>0</v>
      </c>
      <c r="Z194" s="50">
        <v>0</v>
      </c>
      <c r="AA194" s="50">
        <v>173700</v>
      </c>
      <c r="AB194" s="50">
        <v>0.02</v>
      </c>
    </row>
    <row r="195" spans="1:28" s="52" customFormat="1" ht="13.5" x14ac:dyDescent="0.2">
      <c r="A195" s="162">
        <v>186</v>
      </c>
      <c r="B195" s="135" t="s">
        <v>24</v>
      </c>
      <c r="C195" s="50"/>
      <c r="D195" s="50"/>
      <c r="E195" s="50" t="s">
        <v>433</v>
      </c>
      <c r="F195" s="50">
        <v>2</v>
      </c>
      <c r="G195" s="50"/>
      <c r="H195" s="50"/>
      <c r="I195" s="50"/>
      <c r="J195" s="50">
        <f t="shared" si="18"/>
        <v>0</v>
      </c>
      <c r="K195" s="50"/>
      <c r="L195" s="50">
        <f t="shared" si="19"/>
        <v>0</v>
      </c>
      <c r="M195" s="50">
        <v>1</v>
      </c>
      <c r="N195" s="50" t="s">
        <v>27</v>
      </c>
      <c r="O195" s="50" t="s">
        <v>16</v>
      </c>
      <c r="P195" s="50">
        <v>2</v>
      </c>
      <c r="Q195" s="50">
        <v>162</v>
      </c>
      <c r="R195" s="50"/>
      <c r="S195" s="50">
        <v>6400</v>
      </c>
      <c r="T195" s="50">
        <f t="shared" si="15"/>
        <v>1036800</v>
      </c>
      <c r="U195" s="50">
        <v>30</v>
      </c>
      <c r="V195" s="50">
        <f>T195*85%</f>
        <v>881280</v>
      </c>
      <c r="W195" s="50">
        <f t="shared" si="20"/>
        <v>155520</v>
      </c>
      <c r="X195" s="50">
        <f t="shared" si="21"/>
        <v>155520</v>
      </c>
      <c r="Y195" s="50">
        <v>0</v>
      </c>
      <c r="Z195" s="50">
        <v>0</v>
      </c>
      <c r="AA195" s="50">
        <v>155520</v>
      </c>
      <c r="AB195" s="50">
        <v>0.02</v>
      </c>
    </row>
    <row r="196" spans="1:28" s="52" customFormat="1" ht="13.5" x14ac:dyDescent="0.2">
      <c r="A196" s="162">
        <v>187</v>
      </c>
      <c r="B196" s="135" t="s">
        <v>45</v>
      </c>
      <c r="C196" s="50">
        <v>3168</v>
      </c>
      <c r="D196" s="50">
        <v>81</v>
      </c>
      <c r="E196" s="50" t="s">
        <v>433</v>
      </c>
      <c r="F196" s="50">
        <v>1</v>
      </c>
      <c r="G196" s="50">
        <v>26</v>
      </c>
      <c r="H196" s="50">
        <v>1</v>
      </c>
      <c r="I196" s="50">
        <v>20</v>
      </c>
      <c r="J196" s="50">
        <f t="shared" si="18"/>
        <v>10520</v>
      </c>
      <c r="K196" s="50">
        <v>100</v>
      </c>
      <c r="L196" s="50">
        <f t="shared" si="19"/>
        <v>1052000</v>
      </c>
      <c r="M196" s="50"/>
      <c r="N196" s="50"/>
      <c r="O196" s="50"/>
      <c r="P196" s="50"/>
      <c r="Q196" s="50"/>
      <c r="R196" s="50"/>
      <c r="S196" s="50"/>
      <c r="T196" s="50">
        <f t="shared" si="15"/>
        <v>0</v>
      </c>
      <c r="U196" s="50"/>
      <c r="V196" s="50"/>
      <c r="W196" s="50">
        <f t="shared" si="20"/>
        <v>0</v>
      </c>
      <c r="X196" s="50">
        <f t="shared" si="21"/>
        <v>1052000</v>
      </c>
      <c r="Y196" s="50">
        <v>0</v>
      </c>
      <c r="Z196" s="50">
        <v>0</v>
      </c>
      <c r="AA196" s="50">
        <v>1052000</v>
      </c>
      <c r="AB196" s="50">
        <v>0.01</v>
      </c>
    </row>
    <row r="197" spans="1:28" s="52" customFormat="1" ht="13.5" x14ac:dyDescent="0.2">
      <c r="A197" s="162">
        <v>188</v>
      </c>
      <c r="B197" s="135" t="s">
        <v>24</v>
      </c>
      <c r="C197" s="50"/>
      <c r="D197" s="50"/>
      <c r="E197" s="50" t="s">
        <v>434</v>
      </c>
      <c r="F197" s="50">
        <v>2</v>
      </c>
      <c r="G197" s="50"/>
      <c r="H197" s="50">
        <v>1</v>
      </c>
      <c r="I197" s="50"/>
      <c r="J197" s="50">
        <f t="shared" si="18"/>
        <v>100</v>
      </c>
      <c r="K197" s="50">
        <v>75</v>
      </c>
      <c r="L197" s="50">
        <f t="shared" si="19"/>
        <v>7500</v>
      </c>
      <c r="M197" s="50">
        <v>1</v>
      </c>
      <c r="N197" s="50" t="s">
        <v>27</v>
      </c>
      <c r="O197" s="50" t="s">
        <v>55</v>
      </c>
      <c r="P197" s="50">
        <v>2</v>
      </c>
      <c r="Q197" s="50">
        <v>168</v>
      </c>
      <c r="R197" s="50"/>
      <c r="S197" s="50">
        <v>6400</v>
      </c>
      <c r="T197" s="50">
        <f t="shared" si="15"/>
        <v>1075200</v>
      </c>
      <c r="U197" s="50">
        <v>20</v>
      </c>
      <c r="V197" s="50">
        <f>T197*30%</f>
        <v>322560</v>
      </c>
      <c r="W197" s="50">
        <f t="shared" si="20"/>
        <v>752640</v>
      </c>
      <c r="X197" s="50">
        <f t="shared" si="21"/>
        <v>760140</v>
      </c>
      <c r="Y197" s="50">
        <v>0</v>
      </c>
      <c r="Z197" s="50">
        <v>0</v>
      </c>
      <c r="AA197" s="50">
        <v>760140</v>
      </c>
      <c r="AB197" s="50">
        <v>0.02</v>
      </c>
    </row>
    <row r="198" spans="1:28" s="52" customFormat="1" ht="13.5" x14ac:dyDescent="0.2">
      <c r="A198" s="162">
        <v>189</v>
      </c>
      <c r="B198" s="135" t="s">
        <v>436</v>
      </c>
      <c r="C198" s="50"/>
      <c r="D198" s="50"/>
      <c r="E198" s="50" t="s">
        <v>435</v>
      </c>
      <c r="F198" s="50">
        <v>2</v>
      </c>
      <c r="G198" s="50"/>
      <c r="H198" s="50"/>
      <c r="I198" s="50"/>
      <c r="J198" s="50">
        <f t="shared" si="18"/>
        <v>0</v>
      </c>
      <c r="K198" s="50"/>
      <c r="L198" s="50">
        <f t="shared" si="19"/>
        <v>0</v>
      </c>
      <c r="M198" s="50">
        <v>1</v>
      </c>
      <c r="N198" s="50" t="s">
        <v>27</v>
      </c>
      <c r="O198" s="50" t="s">
        <v>55</v>
      </c>
      <c r="P198" s="50">
        <v>2</v>
      </c>
      <c r="Q198" s="50">
        <v>111</v>
      </c>
      <c r="R198" s="50"/>
      <c r="S198" s="50">
        <v>6400</v>
      </c>
      <c r="T198" s="50">
        <f t="shared" si="15"/>
        <v>710400</v>
      </c>
      <c r="U198" s="50">
        <v>10</v>
      </c>
      <c r="V198" s="50">
        <f>T198*10%</f>
        <v>71040</v>
      </c>
      <c r="W198" s="50">
        <f t="shared" si="20"/>
        <v>639360</v>
      </c>
      <c r="X198" s="50">
        <f t="shared" si="21"/>
        <v>639360</v>
      </c>
      <c r="Y198" s="50">
        <v>0</v>
      </c>
      <c r="Z198" s="50">
        <v>0</v>
      </c>
      <c r="AA198" s="50">
        <v>639360</v>
      </c>
      <c r="AB198" s="50">
        <v>0.02</v>
      </c>
    </row>
    <row r="199" spans="1:28" s="52" customFormat="1" ht="13.5" x14ac:dyDescent="0.2">
      <c r="A199" s="162">
        <v>190</v>
      </c>
      <c r="B199" s="135" t="s">
        <v>52</v>
      </c>
      <c r="C199" s="50"/>
      <c r="D199" s="50"/>
      <c r="E199" s="50" t="s">
        <v>435</v>
      </c>
      <c r="F199" s="50">
        <v>1</v>
      </c>
      <c r="G199" s="50">
        <v>81</v>
      </c>
      <c r="H199" s="50">
        <v>3</v>
      </c>
      <c r="I199" s="50">
        <v>60</v>
      </c>
      <c r="J199" s="50">
        <f t="shared" si="18"/>
        <v>32760</v>
      </c>
      <c r="K199" s="50">
        <v>75</v>
      </c>
      <c r="L199" s="50">
        <f t="shared" si="19"/>
        <v>2457000</v>
      </c>
      <c r="M199" s="50"/>
      <c r="N199" s="50"/>
      <c r="O199" s="50"/>
      <c r="P199" s="50"/>
      <c r="Q199" s="50"/>
      <c r="R199" s="50"/>
      <c r="S199" s="50"/>
      <c r="T199" s="50">
        <f t="shared" si="15"/>
        <v>0</v>
      </c>
      <c r="U199" s="50"/>
      <c r="V199" s="50"/>
      <c r="W199" s="50">
        <f t="shared" si="20"/>
        <v>0</v>
      </c>
      <c r="X199" s="50">
        <f t="shared" si="21"/>
        <v>2457000</v>
      </c>
      <c r="Y199" s="50">
        <v>0</v>
      </c>
      <c r="Z199" s="50">
        <v>0</v>
      </c>
      <c r="AA199" s="50">
        <v>2457000</v>
      </c>
      <c r="AB199" s="50">
        <v>0.01</v>
      </c>
    </row>
    <row r="200" spans="1:28" s="52" customFormat="1" ht="13.5" x14ac:dyDescent="0.2">
      <c r="A200" s="162">
        <v>191</v>
      </c>
      <c r="B200" s="135" t="s">
        <v>24</v>
      </c>
      <c r="C200" s="50"/>
      <c r="D200" s="50"/>
      <c r="E200" s="50" t="s">
        <v>437</v>
      </c>
      <c r="F200" s="50">
        <v>2</v>
      </c>
      <c r="G200" s="50"/>
      <c r="H200" s="50">
        <v>1</v>
      </c>
      <c r="I200" s="50"/>
      <c r="J200" s="50">
        <f t="shared" si="18"/>
        <v>100</v>
      </c>
      <c r="K200" s="50">
        <v>75</v>
      </c>
      <c r="L200" s="50">
        <f t="shared" si="19"/>
        <v>7500</v>
      </c>
      <c r="M200" s="50">
        <v>1</v>
      </c>
      <c r="N200" s="50" t="s">
        <v>27</v>
      </c>
      <c r="O200" s="50" t="s">
        <v>16</v>
      </c>
      <c r="P200" s="50">
        <v>2</v>
      </c>
      <c r="Q200" s="50">
        <v>147</v>
      </c>
      <c r="R200" s="50"/>
      <c r="S200" s="50">
        <v>6400</v>
      </c>
      <c r="T200" s="50">
        <f t="shared" si="15"/>
        <v>940800</v>
      </c>
      <c r="U200" s="50">
        <v>20</v>
      </c>
      <c r="V200" s="50">
        <f t="shared" ref="V200" si="22">T200*75%</f>
        <v>705600</v>
      </c>
      <c r="W200" s="50">
        <f t="shared" si="20"/>
        <v>235200</v>
      </c>
      <c r="X200" s="50">
        <f t="shared" si="21"/>
        <v>242700</v>
      </c>
      <c r="Y200" s="50">
        <v>0</v>
      </c>
      <c r="Z200" s="50">
        <v>0</v>
      </c>
      <c r="AA200" s="50">
        <v>242700</v>
      </c>
      <c r="AB200" s="50">
        <v>0.02</v>
      </c>
    </row>
    <row r="201" spans="1:28" s="52" customFormat="1" ht="13.5" x14ac:dyDescent="0.2">
      <c r="A201" s="162">
        <v>192</v>
      </c>
      <c r="B201" s="135" t="s">
        <v>24</v>
      </c>
      <c r="C201" s="50"/>
      <c r="D201" s="50"/>
      <c r="E201" s="50" t="s">
        <v>438</v>
      </c>
      <c r="F201" s="50">
        <v>2</v>
      </c>
      <c r="G201" s="50"/>
      <c r="H201" s="50">
        <v>1</v>
      </c>
      <c r="I201" s="50"/>
      <c r="J201" s="50">
        <f t="shared" si="18"/>
        <v>100</v>
      </c>
      <c r="K201" s="50">
        <v>75</v>
      </c>
      <c r="L201" s="50">
        <f t="shared" si="19"/>
        <v>7500</v>
      </c>
      <c r="M201" s="50">
        <v>1</v>
      </c>
      <c r="N201" s="50" t="s">
        <v>27</v>
      </c>
      <c r="O201" s="50" t="s">
        <v>55</v>
      </c>
      <c r="P201" s="50">
        <v>2</v>
      </c>
      <c r="Q201" s="50">
        <v>108</v>
      </c>
      <c r="R201" s="50"/>
      <c r="S201" s="50">
        <v>6400</v>
      </c>
      <c r="T201" s="50">
        <f t="shared" si="15"/>
        <v>691200</v>
      </c>
      <c r="U201" s="50">
        <v>15</v>
      </c>
      <c r="V201" s="50">
        <f>T201*20%</f>
        <v>138240</v>
      </c>
      <c r="W201" s="50">
        <f t="shared" si="20"/>
        <v>552960</v>
      </c>
      <c r="X201" s="50">
        <f t="shared" si="21"/>
        <v>560460</v>
      </c>
      <c r="Y201" s="50">
        <v>0</v>
      </c>
      <c r="Z201" s="50">
        <v>0</v>
      </c>
      <c r="AA201" s="50">
        <v>560460</v>
      </c>
      <c r="AB201" s="50">
        <v>0.02</v>
      </c>
    </row>
    <row r="202" spans="1:28" s="52" customFormat="1" ht="13.5" x14ac:dyDescent="0.2">
      <c r="A202" s="162">
        <v>193</v>
      </c>
      <c r="B202" s="135" t="s">
        <v>24</v>
      </c>
      <c r="C202" s="50"/>
      <c r="D202" s="50"/>
      <c r="E202" s="50" t="s">
        <v>439</v>
      </c>
      <c r="F202" s="50">
        <v>2</v>
      </c>
      <c r="G202" s="50"/>
      <c r="H202" s="50">
        <v>2</v>
      </c>
      <c r="I202" s="50"/>
      <c r="J202" s="50">
        <f t="shared" si="18"/>
        <v>200</v>
      </c>
      <c r="K202" s="50">
        <v>75</v>
      </c>
      <c r="L202" s="50">
        <f t="shared" si="19"/>
        <v>15000</v>
      </c>
      <c r="M202" s="50">
        <v>1</v>
      </c>
      <c r="N202" s="50" t="s">
        <v>27</v>
      </c>
      <c r="O202" s="50" t="s">
        <v>55</v>
      </c>
      <c r="P202" s="50">
        <v>2</v>
      </c>
      <c r="Q202" s="50">
        <v>116</v>
      </c>
      <c r="R202" s="50"/>
      <c r="S202" s="50">
        <v>6400</v>
      </c>
      <c r="T202" s="50">
        <f t="shared" si="15"/>
        <v>742400</v>
      </c>
      <c r="U202" s="50">
        <v>5</v>
      </c>
      <c r="V202" s="50">
        <f>T202*5%</f>
        <v>37120</v>
      </c>
      <c r="W202" s="50">
        <f t="shared" si="20"/>
        <v>705280</v>
      </c>
      <c r="X202" s="50">
        <f t="shared" si="21"/>
        <v>720280</v>
      </c>
      <c r="Y202" s="50">
        <v>0</v>
      </c>
      <c r="Z202" s="50">
        <v>0</v>
      </c>
      <c r="AA202" s="50">
        <v>720280</v>
      </c>
      <c r="AB202" s="50">
        <v>0.02</v>
      </c>
    </row>
    <row r="203" spans="1:28" s="52" customFormat="1" ht="13.5" x14ac:dyDescent="0.2">
      <c r="A203" s="162">
        <v>194</v>
      </c>
      <c r="B203" s="135" t="s">
        <v>24</v>
      </c>
      <c r="C203" s="50"/>
      <c r="D203" s="50"/>
      <c r="E203" s="50" t="s">
        <v>439</v>
      </c>
      <c r="F203" s="50">
        <v>1</v>
      </c>
      <c r="G203" s="50">
        <v>22</v>
      </c>
      <c r="H203" s="50"/>
      <c r="I203" s="50"/>
      <c r="J203" s="50">
        <f t="shared" si="18"/>
        <v>8800</v>
      </c>
      <c r="K203" s="50">
        <v>75</v>
      </c>
      <c r="L203" s="50">
        <f t="shared" si="19"/>
        <v>660000</v>
      </c>
      <c r="M203" s="50"/>
      <c r="N203" s="50"/>
      <c r="O203" s="50"/>
      <c r="P203" s="50"/>
      <c r="Q203" s="50"/>
      <c r="R203" s="50"/>
      <c r="S203" s="50"/>
      <c r="T203" s="50">
        <f t="shared" si="15"/>
        <v>0</v>
      </c>
      <c r="U203" s="50"/>
      <c r="V203" s="50"/>
      <c r="W203" s="50">
        <f t="shared" si="20"/>
        <v>0</v>
      </c>
      <c r="X203" s="50">
        <f t="shared" si="21"/>
        <v>660000</v>
      </c>
      <c r="Y203" s="50">
        <v>0</v>
      </c>
      <c r="Z203" s="50">
        <v>0</v>
      </c>
      <c r="AA203" s="50">
        <v>660000</v>
      </c>
      <c r="AB203" s="50">
        <v>0.01</v>
      </c>
    </row>
    <row r="204" spans="1:28" s="52" customFormat="1" ht="13.5" x14ac:dyDescent="0.2">
      <c r="A204" s="162">
        <v>195</v>
      </c>
      <c r="B204" s="135" t="s">
        <v>24</v>
      </c>
      <c r="C204" s="50"/>
      <c r="D204" s="50"/>
      <c r="E204" s="50" t="s">
        <v>440</v>
      </c>
      <c r="F204" s="50">
        <v>2</v>
      </c>
      <c r="G204" s="50">
        <v>3</v>
      </c>
      <c r="H204" s="50"/>
      <c r="I204" s="50"/>
      <c r="J204" s="50">
        <f t="shared" si="18"/>
        <v>1200</v>
      </c>
      <c r="K204" s="50">
        <v>75</v>
      </c>
      <c r="L204" s="50">
        <f t="shared" si="19"/>
        <v>90000</v>
      </c>
      <c r="M204" s="50">
        <v>1</v>
      </c>
      <c r="N204" s="50" t="s">
        <v>27</v>
      </c>
      <c r="O204" s="50" t="s">
        <v>55</v>
      </c>
      <c r="P204" s="50">
        <v>2</v>
      </c>
      <c r="Q204" s="50">
        <v>93</v>
      </c>
      <c r="R204" s="50"/>
      <c r="S204" s="50">
        <v>6400</v>
      </c>
      <c r="T204" s="50">
        <f t="shared" si="15"/>
        <v>595200</v>
      </c>
      <c r="U204" s="50">
        <v>10</v>
      </c>
      <c r="V204" s="50">
        <f>T204*10%</f>
        <v>59520</v>
      </c>
      <c r="W204" s="50">
        <f t="shared" si="20"/>
        <v>535680</v>
      </c>
      <c r="X204" s="50">
        <f t="shared" si="21"/>
        <v>625680</v>
      </c>
      <c r="Y204" s="50">
        <v>0</v>
      </c>
      <c r="Z204" s="50">
        <v>0</v>
      </c>
      <c r="AA204" s="50">
        <v>625680</v>
      </c>
      <c r="AB204" s="50">
        <v>0.02</v>
      </c>
    </row>
    <row r="205" spans="1:28" s="52" customFormat="1" ht="13.5" x14ac:dyDescent="0.2">
      <c r="A205" s="162">
        <v>196</v>
      </c>
      <c r="B205" s="135" t="s">
        <v>338</v>
      </c>
      <c r="C205" s="50"/>
      <c r="D205" s="50"/>
      <c r="E205" s="50" t="s">
        <v>441</v>
      </c>
      <c r="F205" s="50">
        <v>2</v>
      </c>
      <c r="G205" s="50">
        <v>1</v>
      </c>
      <c r="H205" s="50">
        <v>2</v>
      </c>
      <c r="I205" s="50"/>
      <c r="J205" s="50">
        <f t="shared" si="18"/>
        <v>600</v>
      </c>
      <c r="K205" s="50">
        <v>75</v>
      </c>
      <c r="L205" s="50">
        <f t="shared" si="19"/>
        <v>45000</v>
      </c>
      <c r="M205" s="50">
        <v>1</v>
      </c>
      <c r="N205" s="50" t="s">
        <v>27</v>
      </c>
      <c r="O205" s="50" t="s">
        <v>16</v>
      </c>
      <c r="P205" s="50">
        <v>2</v>
      </c>
      <c r="Q205" s="50">
        <v>128</v>
      </c>
      <c r="R205" s="50"/>
      <c r="S205" s="50">
        <v>6400</v>
      </c>
      <c r="T205" s="50">
        <f t="shared" si="15"/>
        <v>819200</v>
      </c>
      <c r="U205" s="50">
        <v>30</v>
      </c>
      <c r="V205" s="50">
        <f>T205*85%</f>
        <v>696320</v>
      </c>
      <c r="W205" s="50">
        <f t="shared" si="20"/>
        <v>122880</v>
      </c>
      <c r="X205" s="50">
        <f t="shared" si="21"/>
        <v>167880</v>
      </c>
      <c r="Y205" s="50">
        <v>0</v>
      </c>
      <c r="Z205" s="50">
        <v>0</v>
      </c>
      <c r="AA205" s="50">
        <v>167880</v>
      </c>
      <c r="AB205" s="50">
        <v>0.02</v>
      </c>
    </row>
    <row r="206" spans="1:28" s="52" customFormat="1" ht="13.5" x14ac:dyDescent="0.2">
      <c r="A206" s="162">
        <v>197</v>
      </c>
      <c r="B206" s="135" t="s">
        <v>24</v>
      </c>
      <c r="C206" s="50"/>
      <c r="D206" s="50"/>
      <c r="E206" s="50" t="s">
        <v>441</v>
      </c>
      <c r="F206" s="50">
        <v>1</v>
      </c>
      <c r="G206" s="50">
        <v>26</v>
      </c>
      <c r="H206" s="50">
        <v>1</v>
      </c>
      <c r="I206" s="50"/>
      <c r="J206" s="50">
        <f t="shared" si="18"/>
        <v>10500</v>
      </c>
      <c r="K206" s="50">
        <v>75</v>
      </c>
      <c r="L206" s="50">
        <f t="shared" si="19"/>
        <v>787500</v>
      </c>
      <c r="M206" s="50"/>
      <c r="N206" s="50"/>
      <c r="O206" s="50"/>
      <c r="P206" s="50"/>
      <c r="Q206" s="50"/>
      <c r="R206" s="50"/>
      <c r="S206" s="50"/>
      <c r="T206" s="50">
        <f t="shared" si="15"/>
        <v>0</v>
      </c>
      <c r="U206" s="50"/>
      <c r="V206" s="50"/>
      <c r="W206" s="50">
        <f t="shared" si="20"/>
        <v>0</v>
      </c>
      <c r="X206" s="50">
        <f t="shared" si="21"/>
        <v>787500</v>
      </c>
      <c r="Y206" s="50">
        <v>0</v>
      </c>
      <c r="Z206" s="50">
        <v>0</v>
      </c>
      <c r="AA206" s="50">
        <v>787500</v>
      </c>
      <c r="AB206" s="50">
        <v>0.01</v>
      </c>
    </row>
    <row r="207" spans="1:28" s="52" customFormat="1" ht="13.5" x14ac:dyDescent="0.2">
      <c r="A207" s="162">
        <v>198</v>
      </c>
      <c r="B207" s="135" t="s">
        <v>24</v>
      </c>
      <c r="C207" s="50"/>
      <c r="D207" s="50"/>
      <c r="E207" s="50" t="s">
        <v>444</v>
      </c>
      <c r="F207" s="50">
        <v>2</v>
      </c>
      <c r="G207" s="50">
        <v>1</v>
      </c>
      <c r="H207" s="50">
        <v>2</v>
      </c>
      <c r="I207" s="50"/>
      <c r="J207" s="50">
        <f t="shared" si="18"/>
        <v>600</v>
      </c>
      <c r="K207" s="50">
        <v>75</v>
      </c>
      <c r="L207" s="50">
        <f t="shared" si="19"/>
        <v>45000</v>
      </c>
      <c r="M207" s="50">
        <v>1</v>
      </c>
      <c r="N207" s="50" t="s">
        <v>27</v>
      </c>
      <c r="O207" s="50" t="s">
        <v>16</v>
      </c>
      <c r="P207" s="50">
        <v>2</v>
      </c>
      <c r="Q207" s="50">
        <v>153</v>
      </c>
      <c r="R207" s="50"/>
      <c r="S207" s="50">
        <v>6400</v>
      </c>
      <c r="T207" s="50">
        <f t="shared" si="15"/>
        <v>979200</v>
      </c>
      <c r="U207" s="50">
        <v>30</v>
      </c>
      <c r="V207" s="50">
        <f>T207*85%</f>
        <v>832320</v>
      </c>
      <c r="W207" s="50">
        <f t="shared" si="20"/>
        <v>146880</v>
      </c>
      <c r="X207" s="50">
        <f t="shared" si="21"/>
        <v>191880</v>
      </c>
      <c r="Y207" s="50">
        <v>0</v>
      </c>
      <c r="Z207" s="50">
        <v>0</v>
      </c>
      <c r="AA207" s="50">
        <v>191880</v>
      </c>
      <c r="AB207" s="50">
        <v>0.02</v>
      </c>
    </row>
    <row r="208" spans="1:28" s="52" customFormat="1" ht="13.5" x14ac:dyDescent="0.2">
      <c r="A208" s="162">
        <v>199</v>
      </c>
      <c r="B208" s="135" t="s">
        <v>24</v>
      </c>
      <c r="C208" s="50"/>
      <c r="D208" s="50"/>
      <c r="E208" s="50" t="s">
        <v>444</v>
      </c>
      <c r="F208" s="50">
        <v>1</v>
      </c>
      <c r="G208" s="50">
        <v>45</v>
      </c>
      <c r="H208" s="50">
        <v>3</v>
      </c>
      <c r="I208" s="50">
        <v>30</v>
      </c>
      <c r="J208" s="50">
        <f t="shared" si="18"/>
        <v>18330</v>
      </c>
      <c r="K208" s="50">
        <v>75</v>
      </c>
      <c r="L208" s="50">
        <f t="shared" si="19"/>
        <v>1374750</v>
      </c>
      <c r="M208" s="50"/>
      <c r="N208" s="50"/>
      <c r="O208" s="50"/>
      <c r="P208" s="50"/>
      <c r="Q208" s="50"/>
      <c r="R208" s="50"/>
      <c r="S208" s="50"/>
      <c r="T208" s="50">
        <f t="shared" si="15"/>
        <v>0</v>
      </c>
      <c r="U208" s="50"/>
      <c r="V208" s="50"/>
      <c r="W208" s="50">
        <f t="shared" si="20"/>
        <v>0</v>
      </c>
      <c r="X208" s="50">
        <f t="shared" si="21"/>
        <v>1374750</v>
      </c>
      <c r="Y208" s="50">
        <v>0</v>
      </c>
      <c r="Z208" s="50">
        <v>0</v>
      </c>
      <c r="AA208" s="50">
        <v>1374750</v>
      </c>
      <c r="AB208" s="50">
        <v>0.01</v>
      </c>
    </row>
    <row r="209" spans="1:28" s="52" customFormat="1" ht="13.5" x14ac:dyDescent="0.2">
      <c r="A209" s="162">
        <v>200</v>
      </c>
      <c r="B209" s="135" t="s">
        <v>445</v>
      </c>
      <c r="C209" s="50"/>
      <c r="D209" s="50"/>
      <c r="E209" s="50" t="s">
        <v>443</v>
      </c>
      <c r="F209" s="50">
        <v>2</v>
      </c>
      <c r="G209" s="50"/>
      <c r="H209" s="50"/>
      <c r="I209" s="50"/>
      <c r="J209" s="50">
        <f t="shared" si="18"/>
        <v>0</v>
      </c>
      <c r="K209" s="50"/>
      <c r="L209" s="50">
        <f t="shared" si="19"/>
        <v>0</v>
      </c>
      <c r="M209" s="50">
        <v>1</v>
      </c>
      <c r="N209" s="50" t="s">
        <v>27</v>
      </c>
      <c r="O209" s="50" t="s">
        <v>16</v>
      </c>
      <c r="P209" s="50">
        <v>2</v>
      </c>
      <c r="Q209" s="50">
        <v>126</v>
      </c>
      <c r="R209" s="50"/>
      <c r="S209" s="50">
        <v>6400</v>
      </c>
      <c r="T209" s="50">
        <f t="shared" si="15"/>
        <v>806400</v>
      </c>
      <c r="U209" s="50">
        <v>20</v>
      </c>
      <c r="V209" s="50">
        <f t="shared" ref="V209" si="23">T209*75%</f>
        <v>604800</v>
      </c>
      <c r="W209" s="50">
        <f t="shared" si="20"/>
        <v>201600</v>
      </c>
      <c r="X209" s="50">
        <f t="shared" si="21"/>
        <v>201600</v>
      </c>
      <c r="Y209" s="50">
        <v>0</v>
      </c>
      <c r="Z209" s="50">
        <v>0</v>
      </c>
      <c r="AA209" s="50">
        <v>201600</v>
      </c>
      <c r="AB209" s="50">
        <v>0.02</v>
      </c>
    </row>
    <row r="210" spans="1:28" s="52" customFormat="1" ht="13.5" x14ac:dyDescent="0.2">
      <c r="A210" s="162">
        <v>201</v>
      </c>
      <c r="B210" s="135" t="s">
        <v>338</v>
      </c>
      <c r="C210" s="50"/>
      <c r="D210" s="50"/>
      <c r="E210" s="50" t="s">
        <v>446</v>
      </c>
      <c r="F210" s="50">
        <v>2</v>
      </c>
      <c r="G210" s="50">
        <v>3</v>
      </c>
      <c r="H210" s="50"/>
      <c r="I210" s="50"/>
      <c r="J210" s="50">
        <f t="shared" si="18"/>
        <v>1200</v>
      </c>
      <c r="K210" s="50">
        <v>75</v>
      </c>
      <c r="L210" s="50">
        <f t="shared" si="19"/>
        <v>90000</v>
      </c>
      <c r="M210" s="50"/>
      <c r="N210" s="50"/>
      <c r="O210" s="50"/>
      <c r="P210" s="50"/>
      <c r="Q210" s="50"/>
      <c r="R210" s="50"/>
      <c r="S210" s="50"/>
      <c r="T210" s="50">
        <f t="shared" si="15"/>
        <v>0</v>
      </c>
      <c r="U210" s="50"/>
      <c r="V210" s="50"/>
      <c r="W210" s="50">
        <f t="shared" si="20"/>
        <v>0</v>
      </c>
      <c r="X210" s="50">
        <f t="shared" si="21"/>
        <v>90000</v>
      </c>
      <c r="Y210" s="50">
        <v>0</v>
      </c>
      <c r="Z210" s="50">
        <v>0</v>
      </c>
      <c r="AA210" s="50">
        <v>90000</v>
      </c>
      <c r="AB210" s="50">
        <v>0.01</v>
      </c>
    </row>
    <row r="211" spans="1:28" s="52" customFormat="1" ht="13.5" x14ac:dyDescent="0.2">
      <c r="A211" s="162">
        <v>202</v>
      </c>
      <c r="B211" s="135" t="s">
        <v>447</v>
      </c>
      <c r="C211" s="50"/>
      <c r="D211" s="50"/>
      <c r="E211" s="50" t="s">
        <v>448</v>
      </c>
      <c r="F211" s="50">
        <v>2</v>
      </c>
      <c r="G211" s="50"/>
      <c r="H211" s="50"/>
      <c r="I211" s="50"/>
      <c r="J211" s="50">
        <f t="shared" si="18"/>
        <v>0</v>
      </c>
      <c r="K211" s="50"/>
      <c r="L211" s="50">
        <f t="shared" si="19"/>
        <v>0</v>
      </c>
      <c r="M211" s="50">
        <v>1</v>
      </c>
      <c r="N211" s="50" t="s">
        <v>27</v>
      </c>
      <c r="O211" s="50" t="s">
        <v>55</v>
      </c>
      <c r="P211" s="50">
        <v>2</v>
      </c>
      <c r="Q211" s="50">
        <v>256</v>
      </c>
      <c r="R211" s="50"/>
      <c r="S211" s="50">
        <v>6400</v>
      </c>
      <c r="T211" s="50">
        <f t="shared" si="15"/>
        <v>1638400</v>
      </c>
      <c r="U211" s="50">
        <v>15</v>
      </c>
      <c r="V211" s="50">
        <f>T211*20%</f>
        <v>327680</v>
      </c>
      <c r="W211" s="50">
        <f t="shared" si="20"/>
        <v>1310720</v>
      </c>
      <c r="X211" s="50">
        <f t="shared" si="21"/>
        <v>1310720</v>
      </c>
      <c r="Y211" s="50">
        <v>0</v>
      </c>
      <c r="Z211" s="50">
        <v>0</v>
      </c>
      <c r="AA211" s="50">
        <v>1310720</v>
      </c>
      <c r="AB211" s="50">
        <v>0.02</v>
      </c>
    </row>
    <row r="212" spans="1:28" s="52" customFormat="1" ht="13.5" x14ac:dyDescent="0.2">
      <c r="A212" s="162">
        <v>203</v>
      </c>
      <c r="B212" s="135" t="s">
        <v>24</v>
      </c>
      <c r="C212" s="50"/>
      <c r="D212" s="50"/>
      <c r="E212" s="50" t="s">
        <v>448</v>
      </c>
      <c r="F212" s="50">
        <v>1</v>
      </c>
      <c r="G212" s="50">
        <v>9</v>
      </c>
      <c r="H212" s="50"/>
      <c r="I212" s="50">
        <v>48</v>
      </c>
      <c r="J212" s="50">
        <f t="shared" si="18"/>
        <v>3648</v>
      </c>
      <c r="K212" s="50">
        <v>75</v>
      </c>
      <c r="L212" s="50">
        <f t="shared" si="19"/>
        <v>273600</v>
      </c>
      <c r="M212" s="50"/>
      <c r="N212" s="50"/>
      <c r="O212" s="50"/>
      <c r="P212" s="50"/>
      <c r="Q212" s="50"/>
      <c r="R212" s="50"/>
      <c r="S212" s="50"/>
      <c r="T212" s="50">
        <f t="shared" si="15"/>
        <v>0</v>
      </c>
      <c r="U212" s="50"/>
      <c r="V212" s="50"/>
      <c r="W212" s="50">
        <f t="shared" si="20"/>
        <v>0</v>
      </c>
      <c r="X212" s="50">
        <f t="shared" si="21"/>
        <v>273600</v>
      </c>
      <c r="Y212" s="50">
        <v>0</v>
      </c>
      <c r="Z212" s="50">
        <v>0</v>
      </c>
      <c r="AA212" s="50">
        <v>273600</v>
      </c>
      <c r="AB212" s="50">
        <v>0.01</v>
      </c>
    </row>
    <row r="213" spans="1:28" s="52" customFormat="1" ht="13.5" x14ac:dyDescent="0.2">
      <c r="A213" s="162">
        <v>204</v>
      </c>
      <c r="B213" s="135" t="s">
        <v>24</v>
      </c>
      <c r="C213" s="50"/>
      <c r="D213" s="50"/>
      <c r="E213" s="50" t="s">
        <v>448</v>
      </c>
      <c r="F213" s="50">
        <v>1</v>
      </c>
      <c r="G213" s="50">
        <v>25</v>
      </c>
      <c r="H213" s="50">
        <v>3</v>
      </c>
      <c r="I213" s="50">
        <v>48</v>
      </c>
      <c r="J213" s="50">
        <f t="shared" si="18"/>
        <v>10348</v>
      </c>
      <c r="K213" s="50">
        <v>75</v>
      </c>
      <c r="L213" s="50">
        <f t="shared" si="19"/>
        <v>776100</v>
      </c>
      <c r="M213" s="50"/>
      <c r="N213" s="50"/>
      <c r="O213" s="50"/>
      <c r="P213" s="50"/>
      <c r="Q213" s="50"/>
      <c r="R213" s="50"/>
      <c r="S213" s="50"/>
      <c r="T213" s="50">
        <f t="shared" si="15"/>
        <v>0</v>
      </c>
      <c r="U213" s="50"/>
      <c r="V213" s="50"/>
      <c r="W213" s="50">
        <f t="shared" si="20"/>
        <v>0</v>
      </c>
      <c r="X213" s="50">
        <f t="shared" si="21"/>
        <v>776100</v>
      </c>
      <c r="Y213" s="50">
        <v>0</v>
      </c>
      <c r="Z213" s="50">
        <v>0</v>
      </c>
      <c r="AA213" s="50">
        <v>776100</v>
      </c>
      <c r="AB213" s="50">
        <v>0.01</v>
      </c>
    </row>
    <row r="214" spans="1:28" s="52" customFormat="1" ht="13.5" x14ac:dyDescent="0.2">
      <c r="A214" s="162">
        <v>205</v>
      </c>
      <c r="B214" s="135" t="s">
        <v>24</v>
      </c>
      <c r="C214" s="50"/>
      <c r="D214" s="50"/>
      <c r="E214" s="50" t="s">
        <v>449</v>
      </c>
      <c r="F214" s="50">
        <v>2</v>
      </c>
      <c r="G214" s="50">
        <v>7</v>
      </c>
      <c r="H214" s="50"/>
      <c r="I214" s="50"/>
      <c r="J214" s="50">
        <f t="shared" si="18"/>
        <v>2800</v>
      </c>
      <c r="K214" s="50">
        <v>75</v>
      </c>
      <c r="L214" s="50">
        <f t="shared" si="19"/>
        <v>210000</v>
      </c>
      <c r="M214" s="50">
        <v>1</v>
      </c>
      <c r="N214" s="50" t="s">
        <v>27</v>
      </c>
      <c r="O214" s="50" t="s">
        <v>55</v>
      </c>
      <c r="P214" s="50">
        <v>2</v>
      </c>
      <c r="Q214" s="50">
        <v>120</v>
      </c>
      <c r="R214" s="50"/>
      <c r="S214" s="50">
        <v>6400</v>
      </c>
      <c r="T214" s="50">
        <f t="shared" si="15"/>
        <v>768000</v>
      </c>
      <c r="U214" s="50">
        <v>20</v>
      </c>
      <c r="V214" s="50">
        <f t="shared" ref="V214" si="24">T214*75%</f>
        <v>576000</v>
      </c>
      <c r="W214" s="50">
        <f t="shared" si="20"/>
        <v>192000</v>
      </c>
      <c r="X214" s="50">
        <f t="shared" si="21"/>
        <v>402000</v>
      </c>
      <c r="Y214" s="50">
        <v>0</v>
      </c>
      <c r="Z214" s="50">
        <v>0</v>
      </c>
      <c r="AA214" s="50">
        <v>402000</v>
      </c>
      <c r="AB214" s="50">
        <v>0.02</v>
      </c>
    </row>
    <row r="215" spans="1:28" s="52" customFormat="1" ht="13.5" x14ac:dyDescent="0.2">
      <c r="A215" s="162">
        <v>206</v>
      </c>
      <c r="B215" s="135" t="s">
        <v>24</v>
      </c>
      <c r="C215" s="50"/>
      <c r="D215" s="50"/>
      <c r="E215" s="50" t="s">
        <v>449</v>
      </c>
      <c r="F215" s="50">
        <v>1</v>
      </c>
      <c r="G215" s="50">
        <v>8</v>
      </c>
      <c r="H215" s="50"/>
      <c r="I215" s="50"/>
      <c r="J215" s="50">
        <f t="shared" si="18"/>
        <v>3200</v>
      </c>
      <c r="K215" s="50">
        <v>75</v>
      </c>
      <c r="L215" s="50">
        <f t="shared" si="19"/>
        <v>240000</v>
      </c>
      <c r="M215" s="50"/>
      <c r="N215" s="50"/>
      <c r="O215" s="50"/>
      <c r="P215" s="50"/>
      <c r="Q215" s="50"/>
      <c r="R215" s="50"/>
      <c r="S215" s="50"/>
      <c r="T215" s="50">
        <f t="shared" si="15"/>
        <v>0</v>
      </c>
      <c r="U215" s="50"/>
      <c r="V215" s="50"/>
      <c r="W215" s="50">
        <f t="shared" si="20"/>
        <v>0</v>
      </c>
      <c r="X215" s="50">
        <f t="shared" si="21"/>
        <v>240000</v>
      </c>
      <c r="Y215" s="50">
        <v>0</v>
      </c>
      <c r="Z215" s="50">
        <v>0</v>
      </c>
      <c r="AA215" s="50">
        <v>240000</v>
      </c>
      <c r="AB215" s="50">
        <v>0.01</v>
      </c>
    </row>
    <row r="216" spans="1:28" s="52" customFormat="1" ht="13.5" x14ac:dyDescent="0.2">
      <c r="A216" s="162">
        <v>207</v>
      </c>
      <c r="B216" s="135" t="s">
        <v>450</v>
      </c>
      <c r="C216" s="50"/>
      <c r="D216" s="50"/>
      <c r="E216" s="50" t="s">
        <v>451</v>
      </c>
      <c r="F216" s="50">
        <v>2</v>
      </c>
      <c r="G216" s="50"/>
      <c r="H216" s="50"/>
      <c r="I216" s="50"/>
      <c r="J216" s="50">
        <f t="shared" si="18"/>
        <v>0</v>
      </c>
      <c r="K216" s="50"/>
      <c r="L216" s="50">
        <f t="shared" ref="L216:L245" si="25">J216*K216</f>
        <v>0</v>
      </c>
      <c r="M216" s="50">
        <v>1</v>
      </c>
      <c r="N216" s="50" t="s">
        <v>27</v>
      </c>
      <c r="O216" s="50" t="s">
        <v>55</v>
      </c>
      <c r="P216" s="50">
        <v>2</v>
      </c>
      <c r="Q216" s="50">
        <v>120</v>
      </c>
      <c r="R216" s="50"/>
      <c r="S216" s="50">
        <v>6400</v>
      </c>
      <c r="T216" s="50">
        <f t="shared" si="15"/>
        <v>768000</v>
      </c>
      <c r="U216" s="50">
        <v>15</v>
      </c>
      <c r="V216" s="50">
        <f>T216*20%</f>
        <v>153600</v>
      </c>
      <c r="W216" s="50">
        <f t="shared" ref="W216:W265" si="26">T216-V216</f>
        <v>614400</v>
      </c>
      <c r="X216" s="50">
        <f t="shared" ref="X216:X265" si="27">L216+W216</f>
        <v>614400</v>
      </c>
      <c r="Y216" s="50">
        <v>0</v>
      </c>
      <c r="Z216" s="50">
        <v>0</v>
      </c>
      <c r="AA216" s="50">
        <v>614400</v>
      </c>
      <c r="AB216" s="50">
        <v>0.02</v>
      </c>
    </row>
    <row r="217" spans="1:28" s="52" customFormat="1" ht="13.5" x14ac:dyDescent="0.2">
      <c r="A217" s="162">
        <v>208</v>
      </c>
      <c r="B217" s="135" t="s">
        <v>24</v>
      </c>
      <c r="C217" s="50"/>
      <c r="D217" s="50"/>
      <c r="E217" s="50" t="s">
        <v>451</v>
      </c>
      <c r="F217" s="50">
        <v>1</v>
      </c>
      <c r="G217" s="50">
        <v>12</v>
      </c>
      <c r="H217" s="50">
        <v>2</v>
      </c>
      <c r="I217" s="50"/>
      <c r="J217" s="50">
        <f t="shared" ref="J217:J243" si="28">G217*400+H217*100+I217</f>
        <v>5000</v>
      </c>
      <c r="K217" s="50">
        <v>75</v>
      </c>
      <c r="L217" s="50">
        <f t="shared" si="25"/>
        <v>375000</v>
      </c>
      <c r="M217" s="50"/>
      <c r="N217" s="50"/>
      <c r="O217" s="50"/>
      <c r="P217" s="50"/>
      <c r="Q217" s="50"/>
      <c r="R217" s="50"/>
      <c r="S217" s="50"/>
      <c r="T217" s="50">
        <f t="shared" si="15"/>
        <v>0</v>
      </c>
      <c r="U217" s="50"/>
      <c r="V217" s="50"/>
      <c r="W217" s="50">
        <f t="shared" si="26"/>
        <v>0</v>
      </c>
      <c r="X217" s="50">
        <f t="shared" si="27"/>
        <v>375000</v>
      </c>
      <c r="Y217" s="50">
        <v>0</v>
      </c>
      <c r="Z217" s="50">
        <v>0</v>
      </c>
      <c r="AA217" s="50">
        <v>375000</v>
      </c>
      <c r="AB217" s="50">
        <v>0.01</v>
      </c>
    </row>
    <row r="218" spans="1:28" s="52" customFormat="1" ht="13.5" x14ac:dyDescent="0.2">
      <c r="A218" s="162">
        <v>209</v>
      </c>
      <c r="B218" s="135" t="s">
        <v>24</v>
      </c>
      <c r="C218" s="50"/>
      <c r="D218" s="50"/>
      <c r="E218" s="50" t="s">
        <v>451</v>
      </c>
      <c r="F218" s="50">
        <v>1</v>
      </c>
      <c r="G218" s="50">
        <v>14</v>
      </c>
      <c r="H218" s="50"/>
      <c r="I218" s="50"/>
      <c r="J218" s="50">
        <f t="shared" si="28"/>
        <v>5600</v>
      </c>
      <c r="K218" s="50">
        <v>75</v>
      </c>
      <c r="L218" s="50">
        <f t="shared" si="25"/>
        <v>420000</v>
      </c>
      <c r="M218" s="50"/>
      <c r="N218" s="50"/>
      <c r="O218" s="50"/>
      <c r="P218" s="50"/>
      <c r="Q218" s="50"/>
      <c r="R218" s="50"/>
      <c r="S218" s="50"/>
      <c r="T218" s="50">
        <f t="shared" si="15"/>
        <v>0</v>
      </c>
      <c r="U218" s="50"/>
      <c r="V218" s="50"/>
      <c r="W218" s="50">
        <f t="shared" si="26"/>
        <v>0</v>
      </c>
      <c r="X218" s="50">
        <f t="shared" si="27"/>
        <v>420000</v>
      </c>
      <c r="Y218" s="50">
        <v>0</v>
      </c>
      <c r="Z218" s="50">
        <v>0</v>
      </c>
      <c r="AA218" s="50">
        <v>420000</v>
      </c>
      <c r="AB218" s="50">
        <v>0.01</v>
      </c>
    </row>
    <row r="219" spans="1:28" s="52" customFormat="1" ht="13.5" x14ac:dyDescent="0.2">
      <c r="A219" s="162">
        <v>210</v>
      </c>
      <c r="B219" s="135" t="s">
        <v>24</v>
      </c>
      <c r="C219" s="50"/>
      <c r="D219" s="50"/>
      <c r="E219" s="50" t="s">
        <v>452</v>
      </c>
      <c r="F219" s="50">
        <v>2</v>
      </c>
      <c r="G219" s="50">
        <v>1</v>
      </c>
      <c r="H219" s="50"/>
      <c r="I219" s="50"/>
      <c r="J219" s="50">
        <f t="shared" si="28"/>
        <v>400</v>
      </c>
      <c r="K219" s="50">
        <v>75</v>
      </c>
      <c r="L219" s="50">
        <f t="shared" si="25"/>
        <v>30000</v>
      </c>
      <c r="M219" s="50">
        <v>1</v>
      </c>
      <c r="N219" s="50" t="s">
        <v>27</v>
      </c>
      <c r="O219" s="50" t="s">
        <v>16</v>
      </c>
      <c r="P219" s="50">
        <v>2</v>
      </c>
      <c r="Q219" s="50">
        <v>192</v>
      </c>
      <c r="R219" s="50"/>
      <c r="S219" s="50">
        <v>6400</v>
      </c>
      <c r="T219" s="50">
        <f t="shared" si="15"/>
        <v>1228800</v>
      </c>
      <c r="U219" s="50">
        <v>20</v>
      </c>
      <c r="V219" s="50">
        <f t="shared" ref="V219" si="29">T219*75%</f>
        <v>921600</v>
      </c>
      <c r="W219" s="50">
        <f t="shared" si="26"/>
        <v>307200</v>
      </c>
      <c r="X219" s="50">
        <f t="shared" si="27"/>
        <v>337200</v>
      </c>
      <c r="Y219" s="50">
        <v>0</v>
      </c>
      <c r="Z219" s="50">
        <v>0</v>
      </c>
      <c r="AA219" s="50">
        <v>337200</v>
      </c>
      <c r="AB219" s="50">
        <v>0.02</v>
      </c>
    </row>
    <row r="220" spans="1:28" s="52" customFormat="1" ht="13.5" x14ac:dyDescent="0.2">
      <c r="A220" s="162">
        <v>211</v>
      </c>
      <c r="B220" s="135" t="s">
        <v>454</v>
      </c>
      <c r="C220" s="50"/>
      <c r="D220" s="50"/>
      <c r="E220" s="50" t="s">
        <v>453</v>
      </c>
      <c r="F220" s="50">
        <v>2</v>
      </c>
      <c r="G220" s="50"/>
      <c r="H220" s="50"/>
      <c r="I220" s="50"/>
      <c r="J220" s="50">
        <f t="shared" si="28"/>
        <v>0</v>
      </c>
      <c r="K220" s="50"/>
      <c r="L220" s="50">
        <f t="shared" si="25"/>
        <v>0</v>
      </c>
      <c r="M220" s="50">
        <v>1</v>
      </c>
      <c r="N220" s="50" t="s">
        <v>27</v>
      </c>
      <c r="O220" s="50" t="s">
        <v>55</v>
      </c>
      <c r="P220" s="50">
        <v>2</v>
      </c>
      <c r="Q220" s="50">
        <v>72</v>
      </c>
      <c r="R220" s="50"/>
      <c r="S220" s="50">
        <v>6400</v>
      </c>
      <c r="T220" s="50">
        <f t="shared" si="15"/>
        <v>460800</v>
      </c>
      <c r="U220" s="50">
        <v>10</v>
      </c>
      <c r="V220" s="50">
        <f>T220*10%</f>
        <v>46080</v>
      </c>
      <c r="W220" s="50">
        <f t="shared" si="26"/>
        <v>414720</v>
      </c>
      <c r="X220" s="50">
        <f t="shared" si="27"/>
        <v>414720</v>
      </c>
      <c r="Y220" s="50">
        <v>0</v>
      </c>
      <c r="Z220" s="50">
        <v>0</v>
      </c>
      <c r="AA220" s="50">
        <v>414720</v>
      </c>
      <c r="AB220" s="50">
        <v>0.02</v>
      </c>
    </row>
    <row r="221" spans="1:28" s="52" customFormat="1" ht="13.5" x14ac:dyDescent="0.2">
      <c r="A221" s="162">
        <v>212</v>
      </c>
      <c r="B221" s="135" t="s">
        <v>24</v>
      </c>
      <c r="C221" s="50"/>
      <c r="D221" s="50"/>
      <c r="E221" s="50" t="s">
        <v>455</v>
      </c>
      <c r="F221" s="50">
        <v>2</v>
      </c>
      <c r="G221" s="50"/>
      <c r="H221" s="50"/>
      <c r="I221" s="50"/>
      <c r="J221" s="50">
        <f t="shared" si="28"/>
        <v>0</v>
      </c>
      <c r="K221" s="50"/>
      <c r="L221" s="50">
        <f t="shared" si="25"/>
        <v>0</v>
      </c>
      <c r="M221" s="50">
        <v>1</v>
      </c>
      <c r="N221" s="50" t="s">
        <v>27</v>
      </c>
      <c r="O221" s="50" t="s">
        <v>55</v>
      </c>
      <c r="P221" s="50">
        <v>2</v>
      </c>
      <c r="Q221" s="50">
        <v>26</v>
      </c>
      <c r="R221" s="50"/>
      <c r="S221" s="50">
        <v>6400</v>
      </c>
      <c r="T221" s="50">
        <f t="shared" si="15"/>
        <v>166400</v>
      </c>
      <c r="U221" s="50">
        <v>5</v>
      </c>
      <c r="V221" s="50">
        <f>T221*5%</f>
        <v>8320</v>
      </c>
      <c r="W221" s="50">
        <f t="shared" si="26"/>
        <v>158080</v>
      </c>
      <c r="X221" s="50">
        <f t="shared" si="27"/>
        <v>158080</v>
      </c>
      <c r="Y221" s="50">
        <v>0</v>
      </c>
      <c r="Z221" s="50">
        <v>0</v>
      </c>
      <c r="AA221" s="50">
        <v>158080</v>
      </c>
      <c r="AB221" s="50">
        <v>0.02</v>
      </c>
    </row>
    <row r="222" spans="1:28" s="52" customFormat="1" ht="13.5" x14ac:dyDescent="0.2">
      <c r="A222" s="162">
        <v>213</v>
      </c>
      <c r="B222" s="135" t="s">
        <v>24</v>
      </c>
      <c r="C222" s="50"/>
      <c r="D222" s="50"/>
      <c r="E222" s="137" t="s">
        <v>455</v>
      </c>
      <c r="F222" s="50">
        <v>1</v>
      </c>
      <c r="G222" s="50">
        <v>33</v>
      </c>
      <c r="H222" s="50">
        <v>2</v>
      </c>
      <c r="I222" s="50"/>
      <c r="J222" s="50">
        <f t="shared" si="28"/>
        <v>13400</v>
      </c>
      <c r="K222" s="50">
        <v>75</v>
      </c>
      <c r="L222" s="50">
        <f t="shared" si="25"/>
        <v>1005000</v>
      </c>
      <c r="M222" s="50"/>
      <c r="N222" s="50"/>
      <c r="O222" s="50"/>
      <c r="P222" s="50"/>
      <c r="Q222" s="50"/>
      <c r="R222" s="50"/>
      <c r="S222" s="50"/>
      <c r="T222" s="50">
        <f t="shared" si="15"/>
        <v>0</v>
      </c>
      <c r="U222" s="50"/>
      <c r="V222" s="50"/>
      <c r="W222" s="50">
        <f t="shared" si="26"/>
        <v>0</v>
      </c>
      <c r="X222" s="50">
        <f t="shared" si="27"/>
        <v>1005000</v>
      </c>
      <c r="Y222" s="50">
        <v>0</v>
      </c>
      <c r="Z222" s="50">
        <v>0</v>
      </c>
      <c r="AA222" s="50">
        <v>1005000</v>
      </c>
      <c r="AB222" s="50">
        <v>0.01</v>
      </c>
    </row>
    <row r="223" spans="1:28" s="52" customFormat="1" ht="13.5" x14ac:dyDescent="0.2">
      <c r="A223" s="162">
        <v>214</v>
      </c>
      <c r="B223" s="135" t="s">
        <v>24</v>
      </c>
      <c r="C223" s="50"/>
      <c r="D223" s="50"/>
      <c r="E223" s="50" t="s">
        <v>456</v>
      </c>
      <c r="F223" s="50">
        <v>2</v>
      </c>
      <c r="G223" s="50"/>
      <c r="H223" s="50"/>
      <c r="I223" s="50"/>
      <c r="J223" s="50">
        <f t="shared" si="28"/>
        <v>0</v>
      </c>
      <c r="K223" s="50"/>
      <c r="L223" s="50">
        <f t="shared" si="25"/>
        <v>0</v>
      </c>
      <c r="M223" s="50">
        <v>1</v>
      </c>
      <c r="N223" s="50" t="s">
        <v>27</v>
      </c>
      <c r="O223" s="50" t="s">
        <v>55</v>
      </c>
      <c r="P223" s="50">
        <v>2</v>
      </c>
      <c r="Q223" s="50">
        <v>192</v>
      </c>
      <c r="R223" s="50"/>
      <c r="S223" s="50">
        <v>6400</v>
      </c>
      <c r="T223" s="50">
        <f t="shared" si="15"/>
        <v>1228800</v>
      </c>
      <c r="U223" s="50">
        <v>6</v>
      </c>
      <c r="V223" s="50">
        <f>T223*6%</f>
        <v>73728</v>
      </c>
      <c r="W223" s="50">
        <f t="shared" si="26"/>
        <v>1155072</v>
      </c>
      <c r="X223" s="50">
        <f t="shared" si="27"/>
        <v>1155072</v>
      </c>
      <c r="Y223" s="50">
        <v>0</v>
      </c>
      <c r="Z223" s="50">
        <v>0</v>
      </c>
      <c r="AA223" s="50">
        <v>1155072</v>
      </c>
      <c r="AB223" s="50">
        <v>0.02</v>
      </c>
    </row>
    <row r="224" spans="1:28" s="52" customFormat="1" ht="13.5" x14ac:dyDescent="0.2">
      <c r="A224" s="162">
        <v>215</v>
      </c>
      <c r="B224" s="135" t="s">
        <v>24</v>
      </c>
      <c r="C224" s="50"/>
      <c r="D224" s="50"/>
      <c r="E224" s="50" t="s">
        <v>457</v>
      </c>
      <c r="F224" s="50">
        <v>2</v>
      </c>
      <c r="G224" s="50">
        <v>2</v>
      </c>
      <c r="H224" s="50"/>
      <c r="I224" s="50"/>
      <c r="J224" s="50">
        <f t="shared" si="28"/>
        <v>800</v>
      </c>
      <c r="K224" s="50">
        <v>75</v>
      </c>
      <c r="L224" s="50">
        <f t="shared" si="25"/>
        <v>60000</v>
      </c>
      <c r="M224" s="50">
        <v>1</v>
      </c>
      <c r="N224" s="50" t="s">
        <v>27</v>
      </c>
      <c r="O224" s="50" t="s">
        <v>16</v>
      </c>
      <c r="P224" s="50">
        <v>2</v>
      </c>
      <c r="Q224" s="50">
        <v>150</v>
      </c>
      <c r="R224" s="50"/>
      <c r="S224" s="50">
        <v>6400</v>
      </c>
      <c r="T224" s="50">
        <f t="shared" si="15"/>
        <v>960000</v>
      </c>
      <c r="U224" s="50">
        <v>5</v>
      </c>
      <c r="V224" s="50">
        <f>T224*10%</f>
        <v>96000</v>
      </c>
      <c r="W224" s="50">
        <f t="shared" si="26"/>
        <v>864000</v>
      </c>
      <c r="X224" s="50">
        <f t="shared" si="27"/>
        <v>924000</v>
      </c>
      <c r="Y224" s="50">
        <v>0</v>
      </c>
      <c r="Z224" s="50">
        <v>0</v>
      </c>
      <c r="AA224" s="50">
        <v>924000</v>
      </c>
      <c r="AB224" s="50">
        <v>0.02</v>
      </c>
    </row>
    <row r="225" spans="1:28" s="52" customFormat="1" ht="13.5" x14ac:dyDescent="0.2">
      <c r="A225" s="162">
        <v>216</v>
      </c>
      <c r="B225" s="135" t="s">
        <v>24</v>
      </c>
      <c r="C225" s="50"/>
      <c r="D225" s="50"/>
      <c r="E225" s="50" t="s">
        <v>458</v>
      </c>
      <c r="F225" s="50">
        <v>2</v>
      </c>
      <c r="G225" s="50">
        <v>2</v>
      </c>
      <c r="H225" s="50"/>
      <c r="I225" s="50"/>
      <c r="J225" s="50">
        <f t="shared" si="28"/>
        <v>800</v>
      </c>
      <c r="K225" s="50">
        <v>75</v>
      </c>
      <c r="L225" s="50">
        <f t="shared" si="25"/>
        <v>60000</v>
      </c>
      <c r="M225" s="50">
        <v>1</v>
      </c>
      <c r="N225" s="50" t="s">
        <v>27</v>
      </c>
      <c r="O225" s="50" t="s">
        <v>16</v>
      </c>
      <c r="P225" s="50">
        <v>2</v>
      </c>
      <c r="Q225" s="50">
        <v>98</v>
      </c>
      <c r="R225" s="50"/>
      <c r="S225" s="50">
        <v>6400</v>
      </c>
      <c r="T225" s="50">
        <f t="shared" si="15"/>
        <v>627200</v>
      </c>
      <c r="U225" s="50">
        <v>30</v>
      </c>
      <c r="V225" s="50">
        <f>T225*85%</f>
        <v>533120</v>
      </c>
      <c r="W225" s="50">
        <f t="shared" si="26"/>
        <v>94080</v>
      </c>
      <c r="X225" s="50">
        <f t="shared" si="27"/>
        <v>154080</v>
      </c>
      <c r="Y225" s="50">
        <v>0</v>
      </c>
      <c r="Z225" s="50">
        <v>0</v>
      </c>
      <c r="AA225" s="50">
        <v>154080</v>
      </c>
      <c r="AB225" s="50">
        <v>0.02</v>
      </c>
    </row>
    <row r="226" spans="1:28" s="52" customFormat="1" ht="13.5" x14ac:dyDescent="0.2">
      <c r="A226" s="162">
        <v>217</v>
      </c>
      <c r="B226" s="135" t="s">
        <v>24</v>
      </c>
      <c r="C226" s="50"/>
      <c r="D226" s="50"/>
      <c r="E226" s="50" t="s">
        <v>459</v>
      </c>
      <c r="F226" s="50">
        <v>2</v>
      </c>
      <c r="G226" s="50">
        <v>2</v>
      </c>
      <c r="H226" s="50"/>
      <c r="I226" s="50"/>
      <c r="J226" s="50">
        <f t="shared" si="28"/>
        <v>800</v>
      </c>
      <c r="K226" s="50">
        <v>75</v>
      </c>
      <c r="L226" s="50">
        <f t="shared" si="25"/>
        <v>60000</v>
      </c>
      <c r="M226" s="50">
        <v>1</v>
      </c>
      <c r="N226" s="50" t="s">
        <v>27</v>
      </c>
      <c r="O226" s="50" t="s">
        <v>16</v>
      </c>
      <c r="P226" s="50">
        <v>2</v>
      </c>
      <c r="Q226" s="50">
        <v>81</v>
      </c>
      <c r="R226" s="50"/>
      <c r="S226" s="50">
        <v>6400</v>
      </c>
      <c r="T226" s="50">
        <f t="shared" si="15"/>
        <v>518400</v>
      </c>
      <c r="U226" s="50">
        <v>20</v>
      </c>
      <c r="V226" s="50">
        <f>T226*75%</f>
        <v>388800</v>
      </c>
      <c r="W226" s="50">
        <f t="shared" si="26"/>
        <v>129600</v>
      </c>
      <c r="X226" s="50">
        <f t="shared" si="27"/>
        <v>189600</v>
      </c>
      <c r="Y226" s="50">
        <v>0</v>
      </c>
      <c r="Z226" s="50">
        <v>0</v>
      </c>
      <c r="AA226" s="50">
        <v>189600</v>
      </c>
      <c r="AB226" s="50">
        <v>0.02</v>
      </c>
    </row>
    <row r="227" spans="1:28" s="52" customFormat="1" ht="13.5" x14ac:dyDescent="0.2">
      <c r="A227" s="162">
        <v>218</v>
      </c>
      <c r="B227" s="135" t="s">
        <v>460</v>
      </c>
      <c r="C227" s="50"/>
      <c r="D227" s="50"/>
      <c r="E227" s="50" t="s">
        <v>461</v>
      </c>
      <c r="F227" s="50">
        <v>2</v>
      </c>
      <c r="G227" s="50">
        <v>2</v>
      </c>
      <c r="H227" s="50"/>
      <c r="I227" s="50"/>
      <c r="J227" s="50">
        <f t="shared" si="28"/>
        <v>800</v>
      </c>
      <c r="K227" s="50">
        <v>75</v>
      </c>
      <c r="L227" s="50">
        <f t="shared" si="25"/>
        <v>60000</v>
      </c>
      <c r="M227" s="50">
        <v>1</v>
      </c>
      <c r="N227" s="50" t="s">
        <v>27</v>
      </c>
      <c r="O227" s="50" t="s">
        <v>16</v>
      </c>
      <c r="P227" s="50">
        <v>2</v>
      </c>
      <c r="Q227" s="50">
        <v>150</v>
      </c>
      <c r="R227" s="50"/>
      <c r="S227" s="50">
        <v>6400</v>
      </c>
      <c r="T227" s="50">
        <f t="shared" si="15"/>
        <v>960000</v>
      </c>
      <c r="U227" s="50">
        <v>20</v>
      </c>
      <c r="V227" s="50">
        <f t="shared" ref="V227" si="30">T227*75%</f>
        <v>720000</v>
      </c>
      <c r="W227" s="50">
        <f t="shared" si="26"/>
        <v>240000</v>
      </c>
      <c r="X227" s="50">
        <f t="shared" si="27"/>
        <v>300000</v>
      </c>
      <c r="Y227" s="50">
        <v>0</v>
      </c>
      <c r="Z227" s="50">
        <v>0</v>
      </c>
      <c r="AA227" s="50">
        <v>300000</v>
      </c>
      <c r="AB227" s="50">
        <v>0.02</v>
      </c>
    </row>
    <row r="228" spans="1:28" s="52" customFormat="1" ht="13.5" x14ac:dyDescent="0.2">
      <c r="A228" s="162">
        <v>219</v>
      </c>
      <c r="B228" s="135" t="s">
        <v>24</v>
      </c>
      <c r="C228" s="50"/>
      <c r="D228" s="50"/>
      <c r="E228" s="50" t="s">
        <v>326</v>
      </c>
      <c r="F228" s="50">
        <v>2</v>
      </c>
      <c r="G228" s="50">
        <v>2</v>
      </c>
      <c r="H228" s="50"/>
      <c r="I228" s="50"/>
      <c r="J228" s="50">
        <f t="shared" si="28"/>
        <v>800</v>
      </c>
      <c r="K228" s="50">
        <v>75</v>
      </c>
      <c r="L228" s="50">
        <f t="shared" si="25"/>
        <v>60000</v>
      </c>
      <c r="M228" s="50">
        <v>1</v>
      </c>
      <c r="N228" s="50" t="s">
        <v>27</v>
      </c>
      <c r="O228" s="50" t="s">
        <v>16</v>
      </c>
      <c r="P228" s="50">
        <v>2</v>
      </c>
      <c r="Q228" s="50">
        <v>108</v>
      </c>
      <c r="R228" s="50"/>
      <c r="S228" s="50">
        <v>6400</v>
      </c>
      <c r="T228" s="50">
        <f t="shared" si="15"/>
        <v>691200</v>
      </c>
      <c r="U228" s="50">
        <v>30</v>
      </c>
      <c r="V228" s="50">
        <f>T228*85%</f>
        <v>587520</v>
      </c>
      <c r="W228" s="50">
        <f t="shared" si="26"/>
        <v>103680</v>
      </c>
      <c r="X228" s="50">
        <f t="shared" si="27"/>
        <v>163680</v>
      </c>
      <c r="Y228" s="50">
        <v>0</v>
      </c>
      <c r="Z228" s="50">
        <v>0</v>
      </c>
      <c r="AA228" s="50">
        <v>163680</v>
      </c>
      <c r="AB228" s="50">
        <v>0.02</v>
      </c>
    </row>
    <row r="229" spans="1:28" s="52" customFormat="1" ht="13.5" x14ac:dyDescent="0.2">
      <c r="A229" s="162">
        <v>220</v>
      </c>
      <c r="B229" s="135" t="s">
        <v>24</v>
      </c>
      <c r="C229" s="50"/>
      <c r="D229" s="50"/>
      <c r="E229" s="50" t="s">
        <v>326</v>
      </c>
      <c r="F229" s="50">
        <v>1</v>
      </c>
      <c r="G229" s="50">
        <v>17</v>
      </c>
      <c r="H229" s="50"/>
      <c r="I229" s="50"/>
      <c r="J229" s="50">
        <f t="shared" si="28"/>
        <v>6800</v>
      </c>
      <c r="K229" s="50">
        <v>75</v>
      </c>
      <c r="L229" s="50">
        <f t="shared" si="25"/>
        <v>510000</v>
      </c>
      <c r="M229" s="50"/>
      <c r="N229" s="50"/>
      <c r="O229" s="50"/>
      <c r="P229" s="50"/>
      <c r="Q229" s="50"/>
      <c r="R229" s="50"/>
      <c r="S229" s="50"/>
      <c r="T229" s="50">
        <f t="shared" si="15"/>
        <v>0</v>
      </c>
      <c r="U229" s="50"/>
      <c r="V229" s="50">
        <f t="shared" ref="V229:V230" si="31">T229*85%</f>
        <v>0</v>
      </c>
      <c r="W229" s="50">
        <f t="shared" si="26"/>
        <v>0</v>
      </c>
      <c r="X229" s="50">
        <f t="shared" si="27"/>
        <v>510000</v>
      </c>
      <c r="Y229" s="50">
        <v>0</v>
      </c>
      <c r="Z229" s="50">
        <v>0</v>
      </c>
      <c r="AA229" s="50">
        <v>510000</v>
      </c>
      <c r="AB229" s="50">
        <v>0.01</v>
      </c>
    </row>
    <row r="230" spans="1:28" s="52" customFormat="1" ht="13.5" x14ac:dyDescent="0.2">
      <c r="A230" s="162">
        <v>221</v>
      </c>
      <c r="B230" s="135" t="s">
        <v>338</v>
      </c>
      <c r="C230" s="50"/>
      <c r="D230" s="50"/>
      <c r="E230" s="50" t="s">
        <v>462</v>
      </c>
      <c r="F230" s="50">
        <v>2</v>
      </c>
      <c r="G230" s="50">
        <v>2</v>
      </c>
      <c r="H230" s="50"/>
      <c r="I230" s="50"/>
      <c r="J230" s="50">
        <f t="shared" si="28"/>
        <v>800</v>
      </c>
      <c r="K230" s="50">
        <v>75</v>
      </c>
      <c r="L230" s="50">
        <f t="shared" si="25"/>
        <v>60000</v>
      </c>
      <c r="M230" s="50">
        <v>1</v>
      </c>
      <c r="N230" s="50" t="s">
        <v>27</v>
      </c>
      <c r="O230" s="50" t="s">
        <v>16</v>
      </c>
      <c r="P230" s="50">
        <v>2</v>
      </c>
      <c r="Q230" s="50">
        <v>110</v>
      </c>
      <c r="R230" s="50"/>
      <c r="S230" s="50">
        <v>6400</v>
      </c>
      <c r="T230" s="50">
        <f t="shared" si="15"/>
        <v>704000</v>
      </c>
      <c r="U230" s="50">
        <v>30</v>
      </c>
      <c r="V230" s="50">
        <f t="shared" si="31"/>
        <v>598400</v>
      </c>
      <c r="W230" s="50">
        <f t="shared" si="26"/>
        <v>105600</v>
      </c>
      <c r="X230" s="50">
        <f t="shared" si="27"/>
        <v>165600</v>
      </c>
      <c r="Y230" s="50">
        <v>0</v>
      </c>
      <c r="Z230" s="50">
        <v>0</v>
      </c>
      <c r="AA230" s="50">
        <v>165600</v>
      </c>
      <c r="AB230" s="50">
        <v>0.02</v>
      </c>
    </row>
    <row r="231" spans="1:28" s="52" customFormat="1" ht="13.5" x14ac:dyDescent="0.2">
      <c r="A231" s="162">
        <v>222</v>
      </c>
      <c r="B231" s="135" t="s">
        <v>24</v>
      </c>
      <c r="C231" s="50"/>
      <c r="D231" s="50"/>
      <c r="E231" s="50" t="s">
        <v>463</v>
      </c>
      <c r="F231" s="50">
        <v>2</v>
      </c>
      <c r="G231" s="50"/>
      <c r="H231" s="50"/>
      <c r="I231" s="50"/>
      <c r="J231" s="50">
        <f t="shared" si="28"/>
        <v>0</v>
      </c>
      <c r="K231" s="50"/>
      <c r="L231" s="50">
        <f t="shared" si="25"/>
        <v>0</v>
      </c>
      <c r="M231" s="50">
        <v>1</v>
      </c>
      <c r="N231" s="50" t="s">
        <v>27</v>
      </c>
      <c r="O231" s="50" t="s">
        <v>16</v>
      </c>
      <c r="P231" s="50">
        <v>2</v>
      </c>
      <c r="Q231" s="50">
        <v>90</v>
      </c>
      <c r="R231" s="50"/>
      <c r="S231" s="50">
        <v>6400</v>
      </c>
      <c r="T231" s="50">
        <f t="shared" si="15"/>
        <v>576000</v>
      </c>
      <c r="U231" s="50">
        <v>20</v>
      </c>
      <c r="V231" s="50">
        <f>T231*75%</f>
        <v>432000</v>
      </c>
      <c r="W231" s="50">
        <f t="shared" si="26"/>
        <v>144000</v>
      </c>
      <c r="X231" s="50">
        <f t="shared" si="27"/>
        <v>144000</v>
      </c>
      <c r="Y231" s="50">
        <v>0</v>
      </c>
      <c r="Z231" s="50">
        <v>0</v>
      </c>
      <c r="AA231" s="50">
        <v>144000</v>
      </c>
      <c r="AB231" s="50">
        <v>0.02</v>
      </c>
    </row>
    <row r="232" spans="1:28" s="52" customFormat="1" ht="13.5" x14ac:dyDescent="0.2">
      <c r="A232" s="162">
        <v>223</v>
      </c>
      <c r="B232" s="135" t="s">
        <v>52</v>
      </c>
      <c r="C232" s="50"/>
      <c r="D232" s="50"/>
      <c r="E232" s="50" t="s">
        <v>463</v>
      </c>
      <c r="F232" s="50">
        <v>1</v>
      </c>
      <c r="G232" s="50">
        <v>17</v>
      </c>
      <c r="H232" s="50"/>
      <c r="I232" s="50"/>
      <c r="J232" s="50">
        <f t="shared" si="28"/>
        <v>6800</v>
      </c>
      <c r="K232" s="50">
        <v>75</v>
      </c>
      <c r="L232" s="50">
        <f t="shared" si="25"/>
        <v>510000</v>
      </c>
      <c r="M232" s="50"/>
      <c r="N232" s="50"/>
      <c r="O232" s="50"/>
      <c r="P232" s="50"/>
      <c r="Q232" s="50"/>
      <c r="R232" s="50"/>
      <c r="S232" s="50"/>
      <c r="T232" s="50">
        <f t="shared" si="15"/>
        <v>0</v>
      </c>
      <c r="U232" s="50"/>
      <c r="V232" s="50"/>
      <c r="W232" s="50">
        <f t="shared" si="26"/>
        <v>0</v>
      </c>
      <c r="X232" s="50">
        <f t="shared" si="27"/>
        <v>510000</v>
      </c>
      <c r="Y232" s="50">
        <v>0</v>
      </c>
      <c r="Z232" s="50">
        <v>0</v>
      </c>
      <c r="AA232" s="50">
        <v>510000</v>
      </c>
      <c r="AB232" s="50">
        <v>0.01</v>
      </c>
    </row>
    <row r="233" spans="1:28" s="52" customFormat="1" ht="13.5" x14ac:dyDescent="0.2">
      <c r="A233" s="162">
        <v>224</v>
      </c>
      <c r="B233" s="135" t="s">
        <v>24</v>
      </c>
      <c r="C233" s="50"/>
      <c r="D233" s="50"/>
      <c r="E233" s="50" t="s">
        <v>464</v>
      </c>
      <c r="F233" s="50">
        <v>2</v>
      </c>
      <c r="G233" s="50"/>
      <c r="H233" s="50">
        <v>1</v>
      </c>
      <c r="I233" s="50"/>
      <c r="J233" s="50">
        <f>G233*400+H233*100+I233</f>
        <v>100</v>
      </c>
      <c r="K233" s="50">
        <v>75</v>
      </c>
      <c r="L233" s="50">
        <f t="shared" si="25"/>
        <v>7500</v>
      </c>
      <c r="M233" s="50">
        <v>1</v>
      </c>
      <c r="N233" s="50" t="s">
        <v>27</v>
      </c>
      <c r="O233" s="50" t="s">
        <v>55</v>
      </c>
      <c r="P233" s="50">
        <v>2</v>
      </c>
      <c r="Q233" s="50">
        <v>108</v>
      </c>
      <c r="R233" s="50"/>
      <c r="S233" s="50">
        <v>6400</v>
      </c>
      <c r="T233" s="50">
        <f t="shared" si="15"/>
        <v>691200</v>
      </c>
      <c r="U233" s="50">
        <v>10</v>
      </c>
      <c r="V233" s="50">
        <f>T233*10%</f>
        <v>69120</v>
      </c>
      <c r="W233" s="50">
        <f t="shared" si="26"/>
        <v>622080</v>
      </c>
      <c r="X233" s="50">
        <f t="shared" si="27"/>
        <v>629580</v>
      </c>
      <c r="Y233" s="50">
        <v>0</v>
      </c>
      <c r="Z233" s="50">
        <v>0</v>
      </c>
      <c r="AA233" s="50">
        <v>629580</v>
      </c>
      <c r="AB233" s="50">
        <v>0.02</v>
      </c>
    </row>
    <row r="234" spans="1:28" s="3" customFormat="1" ht="14.25" x14ac:dyDescent="0.2">
      <c r="A234" s="162">
        <v>225</v>
      </c>
      <c r="B234" s="138" t="s">
        <v>24</v>
      </c>
      <c r="C234" s="12"/>
      <c r="D234" s="12"/>
      <c r="E234" s="50" t="s">
        <v>1508</v>
      </c>
      <c r="F234" s="50">
        <v>2</v>
      </c>
      <c r="G234" s="50">
        <v>1</v>
      </c>
      <c r="H234" s="50"/>
      <c r="I234" s="50"/>
      <c r="J234" s="50">
        <f t="shared" si="28"/>
        <v>400</v>
      </c>
      <c r="K234" s="50">
        <v>75</v>
      </c>
      <c r="L234" s="50">
        <f t="shared" si="25"/>
        <v>30000</v>
      </c>
      <c r="M234" s="50">
        <v>2</v>
      </c>
      <c r="N234" s="50" t="s">
        <v>27</v>
      </c>
      <c r="O234" s="50" t="s">
        <v>55</v>
      </c>
      <c r="P234" s="50">
        <v>2</v>
      </c>
      <c r="Q234" s="50">
        <v>90</v>
      </c>
      <c r="R234" s="50"/>
      <c r="S234" s="50">
        <v>6400</v>
      </c>
      <c r="T234" s="50">
        <f t="shared" si="15"/>
        <v>576000</v>
      </c>
      <c r="U234" s="50">
        <v>5</v>
      </c>
      <c r="V234" s="50">
        <f>T234*5%</f>
        <v>28800</v>
      </c>
      <c r="W234" s="50">
        <f t="shared" si="26"/>
        <v>547200</v>
      </c>
      <c r="X234" s="50">
        <f t="shared" si="27"/>
        <v>577200</v>
      </c>
      <c r="Y234" s="50">
        <v>0</v>
      </c>
      <c r="Z234" s="50">
        <v>0</v>
      </c>
      <c r="AA234" s="50">
        <v>577200</v>
      </c>
      <c r="AB234" s="50">
        <v>0.02</v>
      </c>
    </row>
    <row r="235" spans="1:28" s="3" customFormat="1" ht="14.25" x14ac:dyDescent="0.2">
      <c r="A235" s="162">
        <v>226</v>
      </c>
      <c r="B235" s="138" t="s">
        <v>24</v>
      </c>
      <c r="C235" s="12"/>
      <c r="D235" s="12"/>
      <c r="E235" s="50" t="s">
        <v>1508</v>
      </c>
      <c r="F235" s="50">
        <v>1</v>
      </c>
      <c r="G235" s="50">
        <v>8</v>
      </c>
      <c r="H235" s="50"/>
      <c r="I235" s="50">
        <v>2</v>
      </c>
      <c r="J235" s="50">
        <f t="shared" si="28"/>
        <v>3202</v>
      </c>
      <c r="K235" s="50">
        <v>75</v>
      </c>
      <c r="L235" s="50">
        <f t="shared" si="25"/>
        <v>240150</v>
      </c>
      <c r="M235" s="50">
        <v>1</v>
      </c>
      <c r="N235" s="50"/>
      <c r="O235" s="50"/>
      <c r="P235" s="50"/>
      <c r="Q235" s="50"/>
      <c r="R235" s="50"/>
      <c r="S235" s="50"/>
      <c r="T235" s="50">
        <f t="shared" si="15"/>
        <v>0</v>
      </c>
      <c r="U235" s="50"/>
      <c r="V235" s="50"/>
      <c r="W235" s="50">
        <f t="shared" si="26"/>
        <v>0</v>
      </c>
      <c r="X235" s="50">
        <f t="shared" si="27"/>
        <v>240150</v>
      </c>
      <c r="Y235" s="50">
        <v>0</v>
      </c>
      <c r="Z235" s="50">
        <v>0</v>
      </c>
      <c r="AA235" s="50">
        <v>240150</v>
      </c>
      <c r="AB235" s="50">
        <v>0.01</v>
      </c>
    </row>
    <row r="236" spans="1:28" s="3" customFormat="1" ht="14.25" x14ac:dyDescent="0.2">
      <c r="A236" s="162">
        <v>227</v>
      </c>
      <c r="B236" s="138" t="s">
        <v>24</v>
      </c>
      <c r="C236" s="12"/>
      <c r="D236" s="12"/>
      <c r="E236" s="50" t="s">
        <v>1508</v>
      </c>
      <c r="F236" s="50">
        <v>1</v>
      </c>
      <c r="G236" s="50">
        <v>2</v>
      </c>
      <c r="H236" s="50"/>
      <c r="I236" s="50"/>
      <c r="J236" s="50">
        <f t="shared" si="28"/>
        <v>800</v>
      </c>
      <c r="K236" s="50">
        <v>75</v>
      </c>
      <c r="L236" s="50">
        <f t="shared" si="25"/>
        <v>60000</v>
      </c>
      <c r="M236" s="50">
        <v>1</v>
      </c>
      <c r="N236" s="50"/>
      <c r="O236" s="50"/>
      <c r="P236" s="50"/>
      <c r="Q236" s="50"/>
      <c r="R236" s="50"/>
      <c r="S236" s="50"/>
      <c r="T236" s="50">
        <f t="shared" si="15"/>
        <v>0</v>
      </c>
      <c r="U236" s="50"/>
      <c r="V236" s="50"/>
      <c r="W236" s="50">
        <f t="shared" si="26"/>
        <v>0</v>
      </c>
      <c r="X236" s="50">
        <f t="shared" si="27"/>
        <v>60000</v>
      </c>
      <c r="Y236" s="50">
        <v>0</v>
      </c>
      <c r="Z236" s="50">
        <v>0</v>
      </c>
      <c r="AA236" s="50">
        <v>60000</v>
      </c>
      <c r="AB236" s="50">
        <v>0.01</v>
      </c>
    </row>
    <row r="237" spans="1:28" s="3" customFormat="1" ht="14.25" x14ac:dyDescent="0.2">
      <c r="A237" s="162">
        <v>228</v>
      </c>
      <c r="B237" s="138" t="s">
        <v>24</v>
      </c>
      <c r="C237" s="12"/>
      <c r="D237" s="12"/>
      <c r="E237" s="12" t="s">
        <v>1509</v>
      </c>
      <c r="F237" s="12">
        <v>2</v>
      </c>
      <c r="G237" s="12">
        <v>3</v>
      </c>
      <c r="H237" s="12"/>
      <c r="I237" s="12"/>
      <c r="J237" s="12">
        <f t="shared" si="28"/>
        <v>1200</v>
      </c>
      <c r="K237" s="12">
        <v>75</v>
      </c>
      <c r="L237" s="12">
        <f t="shared" si="25"/>
        <v>90000</v>
      </c>
      <c r="M237" s="12">
        <v>2</v>
      </c>
      <c r="N237" s="12" t="s">
        <v>27</v>
      </c>
      <c r="O237" s="12" t="s">
        <v>55</v>
      </c>
      <c r="P237" s="12">
        <v>2</v>
      </c>
      <c r="Q237" s="12">
        <v>81</v>
      </c>
      <c r="R237" s="12"/>
      <c r="S237" s="12">
        <v>6400</v>
      </c>
      <c r="T237" s="12">
        <f t="shared" si="15"/>
        <v>518400</v>
      </c>
      <c r="U237" s="12">
        <v>5</v>
      </c>
      <c r="V237" s="50">
        <f>T237*5%</f>
        <v>25920</v>
      </c>
      <c r="W237" s="12">
        <f t="shared" si="26"/>
        <v>492480</v>
      </c>
      <c r="X237" s="12">
        <f t="shared" si="27"/>
        <v>582480</v>
      </c>
      <c r="Y237" s="12">
        <v>0</v>
      </c>
      <c r="Z237" s="12">
        <v>0</v>
      </c>
      <c r="AA237" s="12">
        <v>582480</v>
      </c>
      <c r="AB237" s="12">
        <v>0.02</v>
      </c>
    </row>
    <row r="238" spans="1:28" s="3" customFormat="1" ht="14.25" x14ac:dyDescent="0.2">
      <c r="A238" s="162">
        <v>229</v>
      </c>
      <c r="B238" s="138" t="s">
        <v>24</v>
      </c>
      <c r="C238" s="12"/>
      <c r="D238" s="12"/>
      <c r="E238" s="12" t="s">
        <v>1510</v>
      </c>
      <c r="F238" s="12">
        <v>2</v>
      </c>
      <c r="G238" s="12"/>
      <c r="H238" s="12">
        <v>2</v>
      </c>
      <c r="I238" s="12"/>
      <c r="J238" s="12">
        <f t="shared" si="28"/>
        <v>200</v>
      </c>
      <c r="K238" s="12">
        <v>75</v>
      </c>
      <c r="L238" s="12">
        <f t="shared" si="25"/>
        <v>15000</v>
      </c>
      <c r="M238" s="12">
        <v>2</v>
      </c>
      <c r="N238" s="12" t="s">
        <v>27</v>
      </c>
      <c r="O238" s="12" t="s">
        <v>55</v>
      </c>
      <c r="P238" s="12">
        <v>2</v>
      </c>
      <c r="Q238" s="12">
        <v>84</v>
      </c>
      <c r="R238" s="12"/>
      <c r="S238" s="12">
        <v>6400</v>
      </c>
      <c r="T238" s="12">
        <f t="shared" si="15"/>
        <v>537600</v>
      </c>
      <c r="U238" s="12">
        <v>10</v>
      </c>
      <c r="V238" s="50">
        <f>T238*10%</f>
        <v>53760</v>
      </c>
      <c r="W238" s="12">
        <f t="shared" si="26"/>
        <v>483840</v>
      </c>
      <c r="X238" s="12">
        <f t="shared" si="27"/>
        <v>498840</v>
      </c>
      <c r="Y238" s="12">
        <v>0</v>
      </c>
      <c r="Z238" s="12">
        <v>0</v>
      </c>
      <c r="AA238" s="12">
        <v>498840</v>
      </c>
      <c r="AB238" s="12">
        <v>0.02</v>
      </c>
    </row>
    <row r="239" spans="1:28" s="3" customFormat="1" ht="14.25" x14ac:dyDescent="0.2">
      <c r="A239" s="162">
        <v>230</v>
      </c>
      <c r="B239" s="138" t="s">
        <v>24</v>
      </c>
      <c r="C239" s="12"/>
      <c r="D239" s="12"/>
      <c r="E239" s="12" t="s">
        <v>1511</v>
      </c>
      <c r="F239" s="12">
        <v>1</v>
      </c>
      <c r="G239" s="12">
        <v>3</v>
      </c>
      <c r="H239" s="12"/>
      <c r="I239" s="12"/>
      <c r="J239" s="12">
        <f t="shared" si="28"/>
        <v>1200</v>
      </c>
      <c r="K239" s="12">
        <v>75</v>
      </c>
      <c r="L239" s="12">
        <f t="shared" si="25"/>
        <v>90000</v>
      </c>
      <c r="M239" s="12"/>
      <c r="N239" s="12"/>
      <c r="O239" s="12"/>
      <c r="P239" s="12"/>
      <c r="Q239" s="12"/>
      <c r="R239" s="12"/>
      <c r="S239" s="12"/>
      <c r="T239" s="12">
        <f t="shared" si="15"/>
        <v>0</v>
      </c>
      <c r="U239" s="12"/>
      <c r="V239" s="12"/>
      <c r="W239" s="12">
        <f t="shared" si="26"/>
        <v>0</v>
      </c>
      <c r="X239" s="12">
        <f t="shared" si="27"/>
        <v>90000</v>
      </c>
      <c r="Y239" s="12">
        <v>0</v>
      </c>
      <c r="Z239" s="12">
        <v>0</v>
      </c>
      <c r="AA239" s="12">
        <v>90000</v>
      </c>
      <c r="AB239" s="12">
        <v>0.01</v>
      </c>
    </row>
    <row r="240" spans="1:28" s="3" customFormat="1" ht="14.25" x14ac:dyDescent="0.2">
      <c r="A240" s="162">
        <v>231</v>
      </c>
      <c r="B240" s="138" t="s">
        <v>338</v>
      </c>
      <c r="C240" s="12"/>
      <c r="D240" s="12"/>
      <c r="E240" s="12" t="s">
        <v>1511</v>
      </c>
      <c r="F240" s="12">
        <v>2</v>
      </c>
      <c r="G240" s="12">
        <v>1</v>
      </c>
      <c r="H240" s="12"/>
      <c r="I240" s="12"/>
      <c r="J240" s="12">
        <f t="shared" si="28"/>
        <v>400</v>
      </c>
      <c r="K240" s="12">
        <v>75</v>
      </c>
      <c r="L240" s="12">
        <f t="shared" si="25"/>
        <v>30000</v>
      </c>
      <c r="M240" s="12">
        <v>2</v>
      </c>
      <c r="N240" s="12" t="s">
        <v>27</v>
      </c>
      <c r="O240" s="12" t="s">
        <v>16</v>
      </c>
      <c r="P240" s="12">
        <v>2</v>
      </c>
      <c r="Q240" s="12">
        <v>84</v>
      </c>
      <c r="R240" s="12"/>
      <c r="S240" s="12">
        <v>6400</v>
      </c>
      <c r="T240" s="12">
        <f t="shared" si="15"/>
        <v>537600</v>
      </c>
      <c r="U240" s="12">
        <v>20</v>
      </c>
      <c r="V240" s="50">
        <f t="shared" ref="V240" si="32">T240*75%</f>
        <v>403200</v>
      </c>
      <c r="W240" s="12">
        <f t="shared" si="26"/>
        <v>134400</v>
      </c>
      <c r="X240" s="12">
        <f t="shared" si="27"/>
        <v>164400</v>
      </c>
      <c r="Y240" s="12">
        <v>0</v>
      </c>
      <c r="Z240" s="12">
        <v>0</v>
      </c>
      <c r="AA240" s="12">
        <v>164400</v>
      </c>
      <c r="AB240" s="12">
        <v>0.02</v>
      </c>
    </row>
    <row r="241" spans="1:28" s="3" customFormat="1" ht="14.25" x14ac:dyDescent="0.2">
      <c r="A241" s="162">
        <v>232</v>
      </c>
      <c r="B241" s="138" t="s">
        <v>338</v>
      </c>
      <c r="C241" s="12"/>
      <c r="D241" s="12"/>
      <c r="E241" s="12" t="s">
        <v>1511</v>
      </c>
      <c r="F241" s="12">
        <v>1</v>
      </c>
      <c r="G241" s="12">
        <v>12</v>
      </c>
      <c r="H241" s="12"/>
      <c r="I241" s="12"/>
      <c r="J241" s="12">
        <f t="shared" si="28"/>
        <v>4800</v>
      </c>
      <c r="K241" s="12">
        <v>75</v>
      </c>
      <c r="L241" s="12">
        <f t="shared" si="25"/>
        <v>360000</v>
      </c>
      <c r="M241" s="12"/>
      <c r="N241" s="12"/>
      <c r="O241" s="12"/>
      <c r="P241" s="12"/>
      <c r="Q241" s="12"/>
      <c r="R241" s="12"/>
      <c r="S241" s="12"/>
      <c r="T241" s="12">
        <f t="shared" si="15"/>
        <v>0</v>
      </c>
      <c r="U241" s="12"/>
      <c r="V241" s="12"/>
      <c r="W241" s="12">
        <f t="shared" si="26"/>
        <v>0</v>
      </c>
      <c r="X241" s="12">
        <f t="shared" si="27"/>
        <v>360000</v>
      </c>
      <c r="Y241" s="12">
        <v>0</v>
      </c>
      <c r="Z241" s="12">
        <v>0</v>
      </c>
      <c r="AA241" s="12">
        <v>360000</v>
      </c>
      <c r="AB241" s="12">
        <v>0.01</v>
      </c>
    </row>
    <row r="242" spans="1:28" s="3" customFormat="1" ht="14.25" x14ac:dyDescent="0.2">
      <c r="A242" s="162">
        <v>233</v>
      </c>
      <c r="B242" s="138" t="s">
        <v>24</v>
      </c>
      <c r="C242" s="12"/>
      <c r="D242" s="12"/>
      <c r="E242" s="12" t="s">
        <v>1511</v>
      </c>
      <c r="F242" s="12">
        <v>1</v>
      </c>
      <c r="G242" s="12">
        <v>6</v>
      </c>
      <c r="H242" s="12">
        <v>2</v>
      </c>
      <c r="I242" s="12">
        <v>47</v>
      </c>
      <c r="J242" s="12">
        <f t="shared" si="28"/>
        <v>2647</v>
      </c>
      <c r="K242" s="12">
        <v>75</v>
      </c>
      <c r="L242" s="12">
        <f t="shared" si="25"/>
        <v>198525</v>
      </c>
      <c r="M242" s="12"/>
      <c r="N242" s="12"/>
      <c r="O242" s="12"/>
      <c r="P242" s="12"/>
      <c r="Q242" s="12"/>
      <c r="R242" s="12"/>
      <c r="S242" s="12"/>
      <c r="T242" s="12">
        <f t="shared" si="15"/>
        <v>0</v>
      </c>
      <c r="U242" s="12"/>
      <c r="V242" s="12"/>
      <c r="W242" s="12">
        <f t="shared" si="26"/>
        <v>0</v>
      </c>
      <c r="X242" s="12">
        <f t="shared" si="27"/>
        <v>198525</v>
      </c>
      <c r="Y242" s="12">
        <v>0</v>
      </c>
      <c r="Z242" s="12">
        <v>0</v>
      </c>
      <c r="AA242" s="12">
        <v>198525</v>
      </c>
      <c r="AB242" s="12">
        <v>0.01</v>
      </c>
    </row>
    <row r="243" spans="1:28" s="3" customFormat="1" ht="14.25" x14ac:dyDescent="0.2">
      <c r="A243" s="162">
        <v>234</v>
      </c>
      <c r="B243" s="138" t="s">
        <v>24</v>
      </c>
      <c r="C243" s="12"/>
      <c r="D243" s="12"/>
      <c r="E243" s="12" t="s">
        <v>1512</v>
      </c>
      <c r="F243" s="12">
        <v>2</v>
      </c>
      <c r="G243" s="12">
        <v>1</v>
      </c>
      <c r="H243" s="12"/>
      <c r="I243" s="12"/>
      <c r="J243" s="12">
        <f t="shared" si="28"/>
        <v>400</v>
      </c>
      <c r="K243" s="12">
        <v>75</v>
      </c>
      <c r="L243" s="12">
        <f t="shared" si="25"/>
        <v>30000</v>
      </c>
      <c r="M243" s="12">
        <v>2</v>
      </c>
      <c r="N243" s="12" t="s">
        <v>27</v>
      </c>
      <c r="O243" s="12" t="s">
        <v>55</v>
      </c>
      <c r="P243" s="12">
        <v>2</v>
      </c>
      <c r="Q243" s="12">
        <v>72</v>
      </c>
      <c r="R243" s="12"/>
      <c r="S243" s="12">
        <v>6400</v>
      </c>
      <c r="T243" s="12">
        <f t="shared" si="15"/>
        <v>460800</v>
      </c>
      <c r="U243" s="12">
        <v>20</v>
      </c>
      <c r="V243" s="50">
        <f t="shared" ref="V243" si="33">T243*75%</f>
        <v>345600</v>
      </c>
      <c r="W243" s="12">
        <f t="shared" si="26"/>
        <v>115200</v>
      </c>
      <c r="X243" s="12">
        <f t="shared" si="27"/>
        <v>145200</v>
      </c>
      <c r="Y243" s="12">
        <v>0</v>
      </c>
      <c r="Z243" s="12">
        <v>0</v>
      </c>
      <c r="AA243" s="12">
        <v>145200</v>
      </c>
      <c r="AB243" s="12">
        <v>0.02</v>
      </c>
    </row>
    <row r="244" spans="1:28" s="3" customFormat="1" ht="14.25" x14ac:dyDescent="0.2">
      <c r="A244" s="162">
        <v>235</v>
      </c>
      <c r="B244" s="138" t="s">
        <v>24</v>
      </c>
      <c r="C244" s="12"/>
      <c r="D244" s="12"/>
      <c r="E244" s="12" t="s">
        <v>1512</v>
      </c>
      <c r="F244" s="12">
        <v>1</v>
      </c>
      <c r="G244" s="12">
        <v>2</v>
      </c>
      <c r="H244" s="12"/>
      <c r="I244" s="12"/>
      <c r="J244" s="12">
        <f t="shared" ref="J244:J252" si="34">G244*400+H244*100+I244</f>
        <v>800</v>
      </c>
      <c r="K244" s="12">
        <v>75</v>
      </c>
      <c r="L244" s="12">
        <f t="shared" si="25"/>
        <v>60000</v>
      </c>
      <c r="M244" s="12">
        <v>1</v>
      </c>
      <c r="N244" s="12"/>
      <c r="O244" s="12"/>
      <c r="P244" s="12"/>
      <c r="Q244" s="12"/>
      <c r="R244" s="12"/>
      <c r="S244" s="12"/>
      <c r="T244" s="12">
        <f t="shared" ref="T244:T265" si="35">Q244*S244</f>
        <v>0</v>
      </c>
      <c r="U244" s="12"/>
      <c r="V244" s="12"/>
      <c r="W244" s="12">
        <f t="shared" si="26"/>
        <v>0</v>
      </c>
      <c r="X244" s="12">
        <f t="shared" si="27"/>
        <v>60000</v>
      </c>
      <c r="Y244" s="12">
        <v>0</v>
      </c>
      <c r="Z244" s="12">
        <v>0</v>
      </c>
      <c r="AA244" s="12">
        <v>60000</v>
      </c>
      <c r="AB244" s="12">
        <v>0.01</v>
      </c>
    </row>
    <row r="245" spans="1:28" s="3" customFormat="1" ht="14.25" x14ac:dyDescent="0.2">
      <c r="A245" s="162">
        <v>236</v>
      </c>
      <c r="B245" s="138" t="s">
        <v>24</v>
      </c>
      <c r="C245" s="12"/>
      <c r="D245" s="12"/>
      <c r="E245" s="12" t="s">
        <v>1512</v>
      </c>
      <c r="F245" s="12">
        <v>1</v>
      </c>
      <c r="G245" s="12">
        <v>10</v>
      </c>
      <c r="H245" s="12"/>
      <c r="I245" s="12"/>
      <c r="J245" s="12">
        <f t="shared" si="34"/>
        <v>4000</v>
      </c>
      <c r="K245" s="12">
        <v>75</v>
      </c>
      <c r="L245" s="12">
        <f t="shared" si="25"/>
        <v>300000</v>
      </c>
      <c r="M245" s="12">
        <v>1</v>
      </c>
      <c r="N245" s="12"/>
      <c r="O245" s="12"/>
      <c r="P245" s="12"/>
      <c r="Q245" s="12"/>
      <c r="R245" s="12"/>
      <c r="S245" s="12"/>
      <c r="T245" s="12">
        <f t="shared" si="35"/>
        <v>0</v>
      </c>
      <c r="U245" s="12"/>
      <c r="V245" s="12"/>
      <c r="W245" s="12">
        <f t="shared" si="26"/>
        <v>0</v>
      </c>
      <c r="X245" s="12">
        <f t="shared" si="27"/>
        <v>300000</v>
      </c>
      <c r="Y245" s="12">
        <v>0</v>
      </c>
      <c r="Z245" s="12">
        <v>0</v>
      </c>
      <c r="AA245" s="12">
        <v>300000</v>
      </c>
      <c r="AB245" s="12">
        <v>0.01</v>
      </c>
    </row>
    <row r="246" spans="1:28" s="3" customFormat="1" ht="14.25" x14ac:dyDescent="0.2">
      <c r="A246" s="162">
        <v>237</v>
      </c>
      <c r="B246" s="138" t="s">
        <v>24</v>
      </c>
      <c r="C246" s="12"/>
      <c r="D246" s="12"/>
      <c r="E246" s="12" t="s">
        <v>1513</v>
      </c>
      <c r="F246" s="12">
        <v>2</v>
      </c>
      <c r="G246" s="12"/>
      <c r="H246" s="12">
        <v>2</v>
      </c>
      <c r="I246" s="12"/>
      <c r="J246" s="12">
        <f t="shared" si="34"/>
        <v>200</v>
      </c>
      <c r="K246" s="12">
        <v>75</v>
      </c>
      <c r="L246" s="12">
        <f t="shared" ref="L246:L263" si="36">J246*K246</f>
        <v>15000</v>
      </c>
      <c r="M246" s="12">
        <v>2</v>
      </c>
      <c r="N246" s="12" t="s">
        <v>27</v>
      </c>
      <c r="O246" s="12" t="s">
        <v>16</v>
      </c>
      <c r="P246" s="12">
        <v>2</v>
      </c>
      <c r="Q246" s="12">
        <v>174</v>
      </c>
      <c r="R246" s="12"/>
      <c r="S246" s="12">
        <v>6400</v>
      </c>
      <c r="T246" s="12">
        <f t="shared" si="35"/>
        <v>1113600</v>
      </c>
      <c r="U246" s="12">
        <v>20</v>
      </c>
      <c r="V246" s="50">
        <f t="shared" ref="V246" si="37">T246*75%</f>
        <v>835200</v>
      </c>
      <c r="W246" s="12">
        <f t="shared" si="26"/>
        <v>278400</v>
      </c>
      <c r="X246" s="12">
        <f t="shared" si="27"/>
        <v>293400</v>
      </c>
      <c r="Y246" s="12">
        <v>0</v>
      </c>
      <c r="Z246" s="12">
        <v>0</v>
      </c>
      <c r="AA246" s="12">
        <v>293400</v>
      </c>
      <c r="AB246" s="12">
        <v>0.02</v>
      </c>
    </row>
    <row r="247" spans="1:28" s="3" customFormat="1" ht="14.25" x14ac:dyDescent="0.2">
      <c r="A247" s="162">
        <v>238</v>
      </c>
      <c r="B247" s="138" t="s">
        <v>45</v>
      </c>
      <c r="C247" s="12">
        <v>2795</v>
      </c>
      <c r="D247" s="12">
        <v>65</v>
      </c>
      <c r="E247" s="12" t="s">
        <v>1513</v>
      </c>
      <c r="F247" s="12">
        <v>1</v>
      </c>
      <c r="G247" s="12">
        <v>14</v>
      </c>
      <c r="H247" s="12"/>
      <c r="I247" s="12">
        <v>30</v>
      </c>
      <c r="J247" s="12">
        <f t="shared" si="34"/>
        <v>5630</v>
      </c>
      <c r="K247" s="12">
        <v>75</v>
      </c>
      <c r="L247" s="12">
        <f t="shared" si="36"/>
        <v>422250</v>
      </c>
      <c r="M247" s="12"/>
      <c r="N247" s="12"/>
      <c r="O247" s="12"/>
      <c r="P247" s="12"/>
      <c r="Q247" s="12"/>
      <c r="R247" s="12"/>
      <c r="S247" s="12"/>
      <c r="T247" s="12">
        <f t="shared" si="35"/>
        <v>0</v>
      </c>
      <c r="U247" s="12"/>
      <c r="V247" s="12"/>
      <c r="W247" s="12">
        <f t="shared" si="26"/>
        <v>0</v>
      </c>
      <c r="X247" s="12">
        <f t="shared" si="27"/>
        <v>422250</v>
      </c>
      <c r="Y247" s="12">
        <v>0</v>
      </c>
      <c r="Z247" s="12">
        <v>0</v>
      </c>
      <c r="AA247" s="12">
        <v>422250</v>
      </c>
      <c r="AB247" s="12">
        <v>0.01</v>
      </c>
    </row>
    <row r="248" spans="1:28" s="3" customFormat="1" ht="14.25" x14ac:dyDescent="0.2">
      <c r="A248" s="162">
        <v>239</v>
      </c>
      <c r="B248" s="138" t="s">
        <v>45</v>
      </c>
      <c r="C248" s="12">
        <v>2796</v>
      </c>
      <c r="D248" s="12">
        <v>67</v>
      </c>
      <c r="E248" s="12" t="s">
        <v>1513</v>
      </c>
      <c r="F248" s="12">
        <v>1</v>
      </c>
      <c r="G248" s="12">
        <v>13</v>
      </c>
      <c r="H248" s="12">
        <v>2</v>
      </c>
      <c r="I248" s="12">
        <v>10</v>
      </c>
      <c r="J248" s="12">
        <f t="shared" si="34"/>
        <v>5410</v>
      </c>
      <c r="K248" s="12">
        <v>75</v>
      </c>
      <c r="L248" s="12">
        <f t="shared" si="36"/>
        <v>405750</v>
      </c>
      <c r="M248" s="12"/>
      <c r="N248" s="12"/>
      <c r="O248" s="12"/>
      <c r="P248" s="12"/>
      <c r="Q248" s="12"/>
      <c r="R248" s="12"/>
      <c r="S248" s="12"/>
      <c r="T248" s="12">
        <f t="shared" si="35"/>
        <v>0</v>
      </c>
      <c r="U248" s="12"/>
      <c r="V248" s="12"/>
      <c r="W248" s="12">
        <f t="shared" si="26"/>
        <v>0</v>
      </c>
      <c r="X248" s="12">
        <f t="shared" si="27"/>
        <v>405750</v>
      </c>
      <c r="Y248" s="12">
        <v>0</v>
      </c>
      <c r="Z248" s="12">
        <v>0</v>
      </c>
      <c r="AA248" s="12">
        <v>405750</v>
      </c>
      <c r="AB248" s="12">
        <v>0.01</v>
      </c>
    </row>
    <row r="249" spans="1:28" s="3" customFormat="1" ht="14.25" x14ac:dyDescent="0.2">
      <c r="A249" s="162">
        <v>240</v>
      </c>
      <c r="B249" s="139" t="s">
        <v>24</v>
      </c>
      <c r="C249" s="12"/>
      <c r="D249" s="12"/>
      <c r="E249" s="12" t="s">
        <v>430</v>
      </c>
      <c r="F249" s="12">
        <v>1</v>
      </c>
      <c r="G249" s="12">
        <v>3</v>
      </c>
      <c r="H249" s="12"/>
      <c r="I249" s="12"/>
      <c r="J249" s="12">
        <f t="shared" si="34"/>
        <v>1200</v>
      </c>
      <c r="K249" s="12">
        <v>75</v>
      </c>
      <c r="L249" s="12">
        <f t="shared" si="36"/>
        <v>90000</v>
      </c>
      <c r="M249" s="12"/>
      <c r="N249" s="12"/>
      <c r="O249" s="12"/>
      <c r="P249" s="12"/>
      <c r="Q249" s="12"/>
      <c r="R249" s="12"/>
      <c r="S249" s="12"/>
      <c r="T249" s="12">
        <f t="shared" si="35"/>
        <v>0</v>
      </c>
      <c r="U249" s="12"/>
      <c r="V249" s="12"/>
      <c r="W249" s="12">
        <f t="shared" si="26"/>
        <v>0</v>
      </c>
      <c r="X249" s="12">
        <f t="shared" si="27"/>
        <v>90000</v>
      </c>
      <c r="Y249" s="12">
        <v>0</v>
      </c>
      <c r="Z249" s="12">
        <v>0</v>
      </c>
      <c r="AA249" s="12">
        <v>90000</v>
      </c>
      <c r="AB249" s="12">
        <v>0.01</v>
      </c>
    </row>
    <row r="250" spans="1:28" s="3" customFormat="1" ht="14.25" x14ac:dyDescent="0.2">
      <c r="A250" s="162">
        <v>241</v>
      </c>
      <c r="B250" s="139" t="s">
        <v>24</v>
      </c>
      <c r="C250" s="12"/>
      <c r="D250" s="12"/>
      <c r="E250" s="12" t="s">
        <v>1514</v>
      </c>
      <c r="F250" s="12">
        <v>1</v>
      </c>
      <c r="G250" s="12">
        <v>21</v>
      </c>
      <c r="H250" s="12"/>
      <c r="I250" s="12"/>
      <c r="J250" s="12">
        <f t="shared" si="34"/>
        <v>8400</v>
      </c>
      <c r="K250" s="12">
        <v>75</v>
      </c>
      <c r="L250" s="12">
        <f t="shared" si="36"/>
        <v>630000</v>
      </c>
      <c r="M250" s="12"/>
      <c r="N250" s="12"/>
      <c r="O250" s="12"/>
      <c r="P250" s="12"/>
      <c r="Q250" s="12"/>
      <c r="R250" s="12"/>
      <c r="S250" s="12"/>
      <c r="T250" s="12">
        <f t="shared" si="35"/>
        <v>0</v>
      </c>
      <c r="U250" s="12"/>
      <c r="V250" s="12"/>
      <c r="W250" s="12">
        <f t="shared" si="26"/>
        <v>0</v>
      </c>
      <c r="X250" s="12">
        <f t="shared" si="27"/>
        <v>630000</v>
      </c>
      <c r="Y250" s="12">
        <v>0</v>
      </c>
      <c r="Z250" s="12">
        <v>0</v>
      </c>
      <c r="AA250" s="12">
        <v>630000</v>
      </c>
      <c r="AB250" s="12">
        <v>0.01</v>
      </c>
    </row>
    <row r="251" spans="1:28" s="3" customFormat="1" ht="14.25" x14ac:dyDescent="0.2">
      <c r="A251" s="162">
        <v>242</v>
      </c>
      <c r="B251" s="139" t="s">
        <v>24</v>
      </c>
      <c r="C251" s="12"/>
      <c r="D251" s="12"/>
      <c r="E251" s="12" t="s">
        <v>1515</v>
      </c>
      <c r="F251" s="12">
        <v>2</v>
      </c>
      <c r="G251" s="12"/>
      <c r="H251" s="12"/>
      <c r="I251" s="12"/>
      <c r="J251" s="12">
        <f t="shared" si="34"/>
        <v>0</v>
      </c>
      <c r="K251" s="12"/>
      <c r="L251" s="12">
        <f t="shared" si="36"/>
        <v>0</v>
      </c>
      <c r="M251" s="12">
        <v>2</v>
      </c>
      <c r="N251" s="12" t="s">
        <v>27</v>
      </c>
      <c r="O251" s="12" t="s">
        <v>55</v>
      </c>
      <c r="P251" s="12">
        <v>2</v>
      </c>
      <c r="Q251" s="12">
        <v>72</v>
      </c>
      <c r="R251" s="12"/>
      <c r="S251" s="12">
        <v>6400</v>
      </c>
      <c r="T251" s="12">
        <f t="shared" si="35"/>
        <v>460800</v>
      </c>
      <c r="U251" s="12">
        <v>10</v>
      </c>
      <c r="V251" s="50">
        <f>T251*10%</f>
        <v>46080</v>
      </c>
      <c r="W251" s="12">
        <f t="shared" si="26"/>
        <v>414720</v>
      </c>
      <c r="X251" s="12">
        <f t="shared" si="27"/>
        <v>414720</v>
      </c>
      <c r="Y251" s="12">
        <v>0</v>
      </c>
      <c r="Z251" s="12">
        <v>0</v>
      </c>
      <c r="AA251" s="12">
        <v>414720</v>
      </c>
      <c r="AB251" s="12">
        <v>0.02</v>
      </c>
    </row>
    <row r="252" spans="1:28" s="3" customFormat="1" ht="14.25" x14ac:dyDescent="0.2">
      <c r="A252" s="162">
        <v>243</v>
      </c>
      <c r="B252" s="139" t="s">
        <v>338</v>
      </c>
      <c r="C252" s="12"/>
      <c r="D252" s="12"/>
      <c r="E252" s="12" t="s">
        <v>356</v>
      </c>
      <c r="F252" s="12">
        <v>2</v>
      </c>
      <c r="G252" s="12"/>
      <c r="H252" s="12">
        <v>3</v>
      </c>
      <c r="I252" s="12"/>
      <c r="J252" s="12">
        <f t="shared" si="34"/>
        <v>300</v>
      </c>
      <c r="K252" s="12">
        <v>75</v>
      </c>
      <c r="L252" s="12">
        <f t="shared" si="36"/>
        <v>22500</v>
      </c>
      <c r="M252" s="12">
        <v>2</v>
      </c>
      <c r="N252" s="12" t="s">
        <v>27</v>
      </c>
      <c r="O252" s="12" t="s">
        <v>16</v>
      </c>
      <c r="P252" s="12">
        <v>2</v>
      </c>
      <c r="Q252" s="12">
        <v>72</v>
      </c>
      <c r="R252" s="12"/>
      <c r="S252" s="12">
        <v>6400</v>
      </c>
      <c r="T252" s="12">
        <f t="shared" si="35"/>
        <v>460800</v>
      </c>
      <c r="U252" s="12">
        <v>20</v>
      </c>
      <c r="V252" s="50">
        <f t="shared" ref="V252" si="38">T252*75%</f>
        <v>345600</v>
      </c>
      <c r="W252" s="12">
        <f t="shared" si="26"/>
        <v>115200</v>
      </c>
      <c r="X252" s="12">
        <f t="shared" si="27"/>
        <v>137700</v>
      </c>
      <c r="Y252" s="12">
        <v>0</v>
      </c>
      <c r="Z252" s="12">
        <v>0</v>
      </c>
      <c r="AA252" s="12">
        <v>137700</v>
      </c>
      <c r="AB252" s="12">
        <v>0.02</v>
      </c>
    </row>
    <row r="253" spans="1:28" s="3" customFormat="1" ht="14.25" x14ac:dyDescent="0.2">
      <c r="A253" s="162">
        <v>244</v>
      </c>
      <c r="B253" s="139" t="s">
        <v>24</v>
      </c>
      <c r="C253" s="12"/>
      <c r="D253" s="12"/>
      <c r="E253" s="12" t="s">
        <v>1516</v>
      </c>
      <c r="F253" s="12">
        <v>2</v>
      </c>
      <c r="G253" s="12"/>
      <c r="H253" s="12">
        <v>2</v>
      </c>
      <c r="I253" s="12"/>
      <c r="J253" s="12">
        <f t="shared" ref="J253:J265" si="39">G253*400+H253*100+I253</f>
        <v>200</v>
      </c>
      <c r="K253" s="12">
        <v>75</v>
      </c>
      <c r="L253" s="12">
        <f t="shared" si="36"/>
        <v>15000</v>
      </c>
      <c r="M253" s="12">
        <v>2</v>
      </c>
      <c r="N253" s="12" t="s">
        <v>27</v>
      </c>
      <c r="O253" s="12" t="s">
        <v>55</v>
      </c>
      <c r="P253" s="12">
        <v>2</v>
      </c>
      <c r="Q253" s="12">
        <v>100</v>
      </c>
      <c r="R253" s="12"/>
      <c r="S253" s="12">
        <v>6400</v>
      </c>
      <c r="T253" s="12">
        <f t="shared" si="35"/>
        <v>640000</v>
      </c>
      <c r="U253" s="12">
        <v>10</v>
      </c>
      <c r="V253" s="50">
        <f>T253*10%</f>
        <v>64000</v>
      </c>
      <c r="W253" s="12">
        <f t="shared" si="26"/>
        <v>576000</v>
      </c>
      <c r="X253" s="12">
        <f t="shared" si="27"/>
        <v>591000</v>
      </c>
      <c r="Y253" s="12">
        <v>0</v>
      </c>
      <c r="Z253" s="12">
        <v>0</v>
      </c>
      <c r="AA253" s="12">
        <v>591000</v>
      </c>
      <c r="AB253" s="12">
        <v>0.02</v>
      </c>
    </row>
    <row r="254" spans="1:28" s="3" customFormat="1" ht="14.25" x14ac:dyDescent="0.2">
      <c r="A254" s="162">
        <v>245</v>
      </c>
      <c r="B254" s="139" t="s">
        <v>24</v>
      </c>
      <c r="C254" s="12"/>
      <c r="D254" s="12"/>
      <c r="E254" s="12" t="s">
        <v>1516</v>
      </c>
      <c r="F254" s="12">
        <v>1</v>
      </c>
      <c r="G254" s="12">
        <v>6</v>
      </c>
      <c r="H254" s="12">
        <v>1</v>
      </c>
      <c r="I254" s="12"/>
      <c r="J254" s="12">
        <f t="shared" si="39"/>
        <v>2500</v>
      </c>
      <c r="K254" s="12">
        <v>75</v>
      </c>
      <c r="L254" s="12">
        <f t="shared" si="36"/>
        <v>187500</v>
      </c>
      <c r="M254" s="12"/>
      <c r="N254" s="12"/>
      <c r="O254" s="12"/>
      <c r="P254" s="12"/>
      <c r="Q254" s="12"/>
      <c r="R254" s="12"/>
      <c r="S254" s="12"/>
      <c r="T254" s="12">
        <f t="shared" si="35"/>
        <v>0</v>
      </c>
      <c r="U254" s="12"/>
      <c r="V254" s="12"/>
      <c r="W254" s="12">
        <f t="shared" si="26"/>
        <v>0</v>
      </c>
      <c r="X254" s="12">
        <f t="shared" si="27"/>
        <v>187500</v>
      </c>
      <c r="Y254" s="12">
        <v>0</v>
      </c>
      <c r="Z254" s="12">
        <v>0</v>
      </c>
      <c r="AA254" s="12">
        <v>187500</v>
      </c>
      <c r="AB254" s="12">
        <v>0.01</v>
      </c>
    </row>
    <row r="255" spans="1:28" s="3" customFormat="1" ht="14.25" x14ac:dyDescent="0.2">
      <c r="A255" s="178">
        <v>246</v>
      </c>
      <c r="B255" s="178" t="s">
        <v>338</v>
      </c>
      <c r="C255" s="12"/>
      <c r="D255" s="12"/>
      <c r="E255" s="12" t="s">
        <v>400</v>
      </c>
      <c r="F255" s="12">
        <v>2</v>
      </c>
      <c r="G255" s="12">
        <v>3</v>
      </c>
      <c r="H255" s="12"/>
      <c r="I255" s="12"/>
      <c r="J255" s="12">
        <f t="shared" si="39"/>
        <v>1200</v>
      </c>
      <c r="K255" s="12">
        <v>75</v>
      </c>
      <c r="L255" s="12">
        <f t="shared" si="36"/>
        <v>90000</v>
      </c>
      <c r="M255" s="12">
        <v>2</v>
      </c>
      <c r="N255" s="12" t="s">
        <v>27</v>
      </c>
      <c r="O255" s="12" t="s">
        <v>16</v>
      </c>
      <c r="P255" s="12">
        <v>2</v>
      </c>
      <c r="Q255" s="12">
        <v>177</v>
      </c>
      <c r="R255" s="12"/>
      <c r="S255" s="12">
        <v>6400</v>
      </c>
      <c r="T255" s="12">
        <f t="shared" si="35"/>
        <v>1132800</v>
      </c>
      <c r="U255" s="12">
        <v>17</v>
      </c>
      <c r="V255" s="50">
        <f>T255*60%</f>
        <v>679680</v>
      </c>
      <c r="W255" s="12">
        <f t="shared" si="26"/>
        <v>453120</v>
      </c>
      <c r="X255" s="12">
        <f t="shared" si="27"/>
        <v>543120</v>
      </c>
      <c r="Y255" s="12">
        <v>0</v>
      </c>
      <c r="Z255" s="12">
        <v>0</v>
      </c>
      <c r="AA255" s="12">
        <v>543120</v>
      </c>
      <c r="AB255" s="12">
        <v>0.02</v>
      </c>
    </row>
    <row r="256" spans="1:28" s="3" customFormat="1" ht="14.25" x14ac:dyDescent="0.2">
      <c r="A256" s="178">
        <v>247</v>
      </c>
      <c r="B256" s="50" t="s">
        <v>24</v>
      </c>
      <c r="C256" s="12"/>
      <c r="D256" s="12"/>
      <c r="E256" s="12" t="s">
        <v>1918</v>
      </c>
      <c r="F256" s="12">
        <v>1</v>
      </c>
      <c r="G256" s="12">
        <v>17</v>
      </c>
      <c r="H256" s="12"/>
      <c r="I256" s="12"/>
      <c r="J256" s="12">
        <f t="shared" si="39"/>
        <v>6800</v>
      </c>
      <c r="K256" s="12">
        <v>75</v>
      </c>
      <c r="L256" s="12">
        <f t="shared" si="36"/>
        <v>510000</v>
      </c>
      <c r="M256" s="12">
        <v>1</v>
      </c>
      <c r="N256" s="12"/>
      <c r="O256" s="12"/>
      <c r="P256" s="12"/>
      <c r="Q256" s="12"/>
      <c r="R256" s="12"/>
      <c r="S256" s="12"/>
      <c r="T256" s="12">
        <f t="shared" si="35"/>
        <v>0</v>
      </c>
      <c r="U256" s="12"/>
      <c r="V256" s="12"/>
      <c r="W256" s="12">
        <f t="shared" si="26"/>
        <v>0</v>
      </c>
      <c r="X256" s="12">
        <f t="shared" si="27"/>
        <v>510000</v>
      </c>
      <c r="Y256" s="12">
        <v>0</v>
      </c>
      <c r="Z256" s="12">
        <v>0</v>
      </c>
      <c r="AA256" s="12">
        <v>510000</v>
      </c>
      <c r="AB256" s="12">
        <v>0.01</v>
      </c>
    </row>
    <row r="257" spans="1:28" s="3" customFormat="1" ht="14.25" x14ac:dyDescent="0.2">
      <c r="A257" s="178">
        <v>248</v>
      </c>
      <c r="B257" s="50" t="s">
        <v>24</v>
      </c>
      <c r="C257" s="12"/>
      <c r="D257" s="12"/>
      <c r="E257" s="12" t="s">
        <v>1918</v>
      </c>
      <c r="F257" s="12">
        <v>1</v>
      </c>
      <c r="G257" s="12">
        <v>12</v>
      </c>
      <c r="H257" s="12"/>
      <c r="I257" s="12"/>
      <c r="J257" s="12">
        <f t="shared" si="39"/>
        <v>4800</v>
      </c>
      <c r="K257" s="12">
        <v>75</v>
      </c>
      <c r="L257" s="12">
        <f t="shared" si="36"/>
        <v>360000</v>
      </c>
      <c r="M257" s="12">
        <v>1</v>
      </c>
      <c r="N257" s="12"/>
      <c r="O257" s="12"/>
      <c r="P257" s="12"/>
      <c r="Q257" s="12"/>
      <c r="R257" s="12"/>
      <c r="S257" s="12"/>
      <c r="T257" s="12">
        <f t="shared" si="35"/>
        <v>0</v>
      </c>
      <c r="U257" s="12"/>
      <c r="V257" s="12"/>
      <c r="W257" s="12">
        <f t="shared" si="26"/>
        <v>0</v>
      </c>
      <c r="X257" s="12">
        <f t="shared" si="27"/>
        <v>360000</v>
      </c>
      <c r="Y257" s="12">
        <v>0</v>
      </c>
      <c r="Z257" s="12">
        <v>0</v>
      </c>
      <c r="AA257" s="12">
        <v>360000</v>
      </c>
      <c r="AB257" s="12">
        <v>0.01</v>
      </c>
    </row>
    <row r="258" spans="1:28" s="3" customFormat="1" ht="14.25" x14ac:dyDescent="0.2">
      <c r="A258" s="178">
        <v>249</v>
      </c>
      <c r="B258" s="50" t="s">
        <v>14</v>
      </c>
      <c r="C258" s="12"/>
      <c r="D258" s="12"/>
      <c r="E258" s="12" t="s">
        <v>1918</v>
      </c>
      <c r="F258" s="12">
        <v>1</v>
      </c>
      <c r="G258" s="12">
        <v>7</v>
      </c>
      <c r="H258" s="12"/>
      <c r="I258" s="12"/>
      <c r="J258" s="12">
        <f t="shared" si="39"/>
        <v>2800</v>
      </c>
      <c r="K258" s="12">
        <v>75</v>
      </c>
      <c r="L258" s="12">
        <f t="shared" si="36"/>
        <v>210000</v>
      </c>
      <c r="M258" s="12">
        <v>1</v>
      </c>
      <c r="N258" s="12"/>
      <c r="O258" s="12"/>
      <c r="P258" s="12"/>
      <c r="Q258" s="12"/>
      <c r="R258" s="12"/>
      <c r="S258" s="12"/>
      <c r="T258" s="12">
        <f t="shared" si="35"/>
        <v>0</v>
      </c>
      <c r="U258" s="12"/>
      <c r="V258" s="12"/>
      <c r="W258" s="12">
        <f t="shared" si="26"/>
        <v>0</v>
      </c>
      <c r="X258" s="12">
        <f t="shared" si="27"/>
        <v>210000</v>
      </c>
      <c r="Y258" s="12">
        <v>0</v>
      </c>
      <c r="Z258" s="12">
        <v>50</v>
      </c>
      <c r="AA258" s="12">
        <v>0</v>
      </c>
      <c r="AB258" s="12">
        <v>0</v>
      </c>
    </row>
    <row r="259" spans="1:28" s="3" customFormat="1" ht="14.25" x14ac:dyDescent="0.2">
      <c r="A259" s="178">
        <v>250</v>
      </c>
      <c r="B259" s="178" t="s">
        <v>24</v>
      </c>
      <c r="C259" s="12"/>
      <c r="D259" s="12"/>
      <c r="E259" s="12" t="s">
        <v>1919</v>
      </c>
      <c r="F259" s="12">
        <v>2</v>
      </c>
      <c r="G259" s="12"/>
      <c r="H259" s="12">
        <v>1</v>
      </c>
      <c r="I259" s="12"/>
      <c r="J259" s="12">
        <f t="shared" si="39"/>
        <v>100</v>
      </c>
      <c r="K259" s="12">
        <v>75</v>
      </c>
      <c r="L259" s="12">
        <f t="shared" si="36"/>
        <v>7500</v>
      </c>
      <c r="M259" s="12">
        <v>1</v>
      </c>
      <c r="N259" s="12" t="s">
        <v>27</v>
      </c>
      <c r="O259" s="12" t="s">
        <v>357</v>
      </c>
      <c r="P259" s="12">
        <v>2</v>
      </c>
      <c r="Q259" s="12">
        <v>121</v>
      </c>
      <c r="R259" s="12"/>
      <c r="S259" s="12">
        <v>6400</v>
      </c>
      <c r="T259" s="12">
        <f t="shared" si="35"/>
        <v>774400</v>
      </c>
      <c r="U259" s="12">
        <v>21</v>
      </c>
      <c r="V259" s="50">
        <f>T259*95%</f>
        <v>735680</v>
      </c>
      <c r="W259" s="12">
        <f t="shared" si="26"/>
        <v>38720</v>
      </c>
      <c r="X259" s="12">
        <f t="shared" si="27"/>
        <v>46220</v>
      </c>
      <c r="Y259" s="12">
        <v>0</v>
      </c>
      <c r="Z259" s="12">
        <v>0</v>
      </c>
      <c r="AA259" s="12">
        <v>46220</v>
      </c>
      <c r="AB259" s="12">
        <v>0.01</v>
      </c>
    </row>
    <row r="260" spans="1:28" s="3" customFormat="1" ht="14.25" x14ac:dyDescent="0.2">
      <c r="A260" s="178">
        <v>251</v>
      </c>
      <c r="B260" s="178" t="s">
        <v>24</v>
      </c>
      <c r="C260" s="12"/>
      <c r="D260" s="12"/>
      <c r="E260" s="12" t="s">
        <v>1920</v>
      </c>
      <c r="F260" s="12">
        <v>2</v>
      </c>
      <c r="G260" s="12">
        <v>1</v>
      </c>
      <c r="H260" s="12"/>
      <c r="I260" s="12"/>
      <c r="J260" s="12">
        <f t="shared" si="39"/>
        <v>400</v>
      </c>
      <c r="K260" s="12">
        <v>75</v>
      </c>
      <c r="L260" s="12">
        <f t="shared" si="36"/>
        <v>30000</v>
      </c>
      <c r="M260" s="12">
        <v>2</v>
      </c>
      <c r="N260" s="12" t="s">
        <v>27</v>
      </c>
      <c r="O260" s="12" t="s">
        <v>16</v>
      </c>
      <c r="P260" s="12">
        <v>2</v>
      </c>
      <c r="Q260" s="12">
        <v>108</v>
      </c>
      <c r="R260" s="12"/>
      <c r="S260" s="12">
        <v>6400</v>
      </c>
      <c r="T260" s="12">
        <f t="shared" si="35"/>
        <v>691200</v>
      </c>
      <c r="U260" s="12">
        <v>21</v>
      </c>
      <c r="V260" s="50">
        <f>T260*85%</f>
        <v>587520</v>
      </c>
      <c r="W260" s="12">
        <f t="shared" si="26"/>
        <v>103680</v>
      </c>
      <c r="X260" s="12">
        <f t="shared" si="27"/>
        <v>133680</v>
      </c>
      <c r="Y260" s="12">
        <v>0</v>
      </c>
      <c r="Z260" s="12">
        <v>0</v>
      </c>
      <c r="AA260" s="12">
        <v>133680</v>
      </c>
      <c r="AB260" s="12">
        <v>0.02</v>
      </c>
    </row>
    <row r="261" spans="1:28" s="3" customFormat="1" ht="14.25" x14ac:dyDescent="0.2">
      <c r="A261" s="178">
        <v>252</v>
      </c>
      <c r="B261" s="178" t="s">
        <v>24</v>
      </c>
      <c r="C261" s="12"/>
      <c r="D261" s="12"/>
      <c r="E261" s="12" t="s">
        <v>1920</v>
      </c>
      <c r="F261" s="12">
        <v>1</v>
      </c>
      <c r="G261" s="12">
        <v>12</v>
      </c>
      <c r="H261" s="12">
        <v>1</v>
      </c>
      <c r="I261" s="12"/>
      <c r="J261" s="12">
        <f t="shared" si="39"/>
        <v>4900</v>
      </c>
      <c r="K261" s="12">
        <v>75</v>
      </c>
      <c r="L261" s="12">
        <f t="shared" si="36"/>
        <v>367500</v>
      </c>
      <c r="M261" s="12"/>
      <c r="N261" s="12"/>
      <c r="O261" s="12"/>
      <c r="P261" s="12"/>
      <c r="Q261" s="12"/>
      <c r="R261" s="12"/>
      <c r="S261" s="12"/>
      <c r="T261" s="12">
        <f t="shared" si="35"/>
        <v>0</v>
      </c>
      <c r="U261" s="12"/>
      <c r="V261" s="12"/>
      <c r="W261" s="12">
        <f t="shared" si="26"/>
        <v>0</v>
      </c>
      <c r="X261" s="12">
        <f t="shared" si="27"/>
        <v>367500</v>
      </c>
      <c r="Y261" s="12">
        <v>0</v>
      </c>
      <c r="Z261" s="12">
        <v>0</v>
      </c>
      <c r="AA261" s="12">
        <v>367500</v>
      </c>
      <c r="AB261" s="12">
        <v>0.01</v>
      </c>
    </row>
    <row r="262" spans="1:28" s="3" customFormat="1" ht="14.25" x14ac:dyDescent="0.2">
      <c r="A262" s="178">
        <v>253</v>
      </c>
      <c r="B262" s="50" t="s">
        <v>24</v>
      </c>
      <c r="C262" s="12"/>
      <c r="D262" s="12"/>
      <c r="E262" s="12" t="s">
        <v>1921</v>
      </c>
      <c r="F262" s="12">
        <v>2</v>
      </c>
      <c r="G262" s="12">
        <v>1</v>
      </c>
      <c r="H262" s="12"/>
      <c r="I262" s="12"/>
      <c r="J262" s="12">
        <f t="shared" si="39"/>
        <v>400</v>
      </c>
      <c r="K262" s="12">
        <v>75</v>
      </c>
      <c r="L262" s="12">
        <f t="shared" si="36"/>
        <v>30000</v>
      </c>
      <c r="M262" s="12"/>
      <c r="N262" s="12"/>
      <c r="O262" s="12"/>
      <c r="P262" s="12"/>
      <c r="Q262" s="12"/>
      <c r="R262" s="12"/>
      <c r="S262" s="12"/>
      <c r="T262" s="12">
        <f t="shared" si="35"/>
        <v>0</v>
      </c>
      <c r="U262" s="12"/>
      <c r="V262" s="12"/>
      <c r="W262" s="12">
        <f t="shared" si="26"/>
        <v>0</v>
      </c>
      <c r="X262" s="12">
        <f t="shared" si="27"/>
        <v>30000</v>
      </c>
      <c r="Y262" s="12">
        <v>0</v>
      </c>
      <c r="Z262" s="12">
        <v>0</v>
      </c>
      <c r="AA262" s="12">
        <v>30000</v>
      </c>
      <c r="AB262" s="12">
        <v>0.02</v>
      </c>
    </row>
    <row r="263" spans="1:28" s="3" customFormat="1" ht="14.25" x14ac:dyDescent="0.2">
      <c r="A263" s="178">
        <v>254</v>
      </c>
      <c r="B263" s="50" t="s">
        <v>24</v>
      </c>
      <c r="C263" s="12"/>
      <c r="D263" s="12"/>
      <c r="E263" s="12" t="s">
        <v>1921</v>
      </c>
      <c r="F263" s="12">
        <v>1</v>
      </c>
      <c r="G263" s="12">
        <v>4</v>
      </c>
      <c r="H263" s="12"/>
      <c r="I263" s="12"/>
      <c r="J263" s="12">
        <f t="shared" si="39"/>
        <v>1600</v>
      </c>
      <c r="K263" s="12">
        <v>75</v>
      </c>
      <c r="L263" s="12">
        <f t="shared" si="36"/>
        <v>120000</v>
      </c>
      <c r="M263" s="12"/>
      <c r="N263" s="12"/>
      <c r="O263" s="12"/>
      <c r="P263" s="12"/>
      <c r="Q263" s="12"/>
      <c r="R263" s="12"/>
      <c r="S263" s="12"/>
      <c r="T263" s="12">
        <f t="shared" si="35"/>
        <v>0</v>
      </c>
      <c r="U263" s="12"/>
      <c r="V263" s="12"/>
      <c r="W263" s="12">
        <f t="shared" si="26"/>
        <v>0</v>
      </c>
      <c r="X263" s="12">
        <f t="shared" si="27"/>
        <v>120000</v>
      </c>
      <c r="Y263" s="12">
        <v>0</v>
      </c>
      <c r="Z263" s="12"/>
      <c r="AA263" s="12">
        <v>120000</v>
      </c>
      <c r="AB263" s="12">
        <v>0.01</v>
      </c>
    </row>
    <row r="264" spans="1:28" s="3" customFormat="1" ht="14.25" x14ac:dyDescent="0.2">
      <c r="A264" s="178"/>
      <c r="B264" s="178"/>
      <c r="C264" s="12"/>
      <c r="D264" s="12"/>
      <c r="E264" s="12"/>
      <c r="F264" s="12"/>
      <c r="G264" s="12"/>
      <c r="H264" s="12"/>
      <c r="I264" s="12"/>
      <c r="J264" s="12">
        <f t="shared" si="39"/>
        <v>0</v>
      </c>
      <c r="K264" s="12"/>
      <c r="L264" s="12"/>
      <c r="M264" s="12"/>
      <c r="N264" s="12"/>
      <c r="O264" s="12"/>
      <c r="P264" s="12"/>
      <c r="Q264" s="12"/>
      <c r="R264" s="12"/>
      <c r="S264" s="12"/>
      <c r="T264" s="12">
        <f t="shared" si="35"/>
        <v>0</v>
      </c>
      <c r="U264" s="12"/>
      <c r="V264" s="12"/>
      <c r="W264" s="12">
        <f t="shared" si="26"/>
        <v>0</v>
      </c>
      <c r="X264" s="12">
        <f t="shared" si="27"/>
        <v>0</v>
      </c>
      <c r="Y264" s="12"/>
      <c r="Z264" s="12"/>
      <c r="AA264" s="12"/>
      <c r="AB264" s="12"/>
    </row>
    <row r="265" spans="1:28" s="3" customFormat="1" ht="14.25" x14ac:dyDescent="0.2">
      <c r="A265" s="178"/>
      <c r="B265" s="178"/>
      <c r="C265" s="12"/>
      <c r="D265" s="12"/>
      <c r="E265" s="12"/>
      <c r="F265" s="12"/>
      <c r="G265" s="12"/>
      <c r="H265" s="12"/>
      <c r="I265" s="12"/>
      <c r="J265" s="12">
        <f t="shared" si="39"/>
        <v>0</v>
      </c>
      <c r="K265" s="12"/>
      <c r="L265" s="12"/>
      <c r="M265" s="12"/>
      <c r="N265" s="12"/>
      <c r="O265" s="12"/>
      <c r="P265" s="12"/>
      <c r="Q265" s="12"/>
      <c r="R265" s="12"/>
      <c r="S265" s="12"/>
      <c r="T265" s="12">
        <f t="shared" si="35"/>
        <v>0</v>
      </c>
      <c r="U265" s="12"/>
      <c r="V265" s="12"/>
      <c r="W265" s="12">
        <f t="shared" si="26"/>
        <v>0</v>
      </c>
      <c r="X265" s="12">
        <f t="shared" si="27"/>
        <v>0</v>
      </c>
      <c r="Y265" s="12"/>
      <c r="Z265" s="12"/>
      <c r="AA265" s="12"/>
      <c r="AB265" s="12"/>
    </row>
    <row r="266" spans="1:28" s="3" customFormat="1" ht="14.25" x14ac:dyDescent="0.2">
      <c r="A266" s="12"/>
      <c r="B266" s="139"/>
      <c r="C266" s="12"/>
      <c r="D266" s="12"/>
      <c r="E266" s="12"/>
      <c r="F266" s="12"/>
      <c r="G266" s="12"/>
      <c r="H266" s="12"/>
      <c r="I266" s="12"/>
      <c r="J266" s="12"/>
      <c r="K266" s="12"/>
      <c r="L266" s="12"/>
      <c r="M266" s="12"/>
      <c r="N266" s="12"/>
      <c r="O266" s="12"/>
      <c r="P266" s="12"/>
      <c r="Q266" s="12"/>
      <c r="R266" s="12"/>
      <c r="S266" s="12"/>
      <c r="T266" s="12"/>
      <c r="U266" s="12"/>
      <c r="V266" s="12"/>
      <c r="W266" s="12"/>
      <c r="X266" s="12"/>
      <c r="Y266" s="12"/>
      <c r="Z266" s="12"/>
      <c r="AA266" s="12"/>
      <c r="AB266" s="12"/>
    </row>
    <row r="267" spans="1:28" s="3" customFormat="1" ht="14.25" x14ac:dyDescent="0.2">
      <c r="A267" s="12"/>
      <c r="B267" s="139"/>
      <c r="C267" s="12"/>
      <c r="D267" s="12"/>
      <c r="E267" s="12"/>
      <c r="F267" s="12"/>
      <c r="G267" s="12"/>
      <c r="H267" s="12"/>
      <c r="I267" s="12"/>
      <c r="J267" s="12"/>
      <c r="K267" s="12"/>
      <c r="L267" s="12"/>
      <c r="M267" s="12"/>
      <c r="N267" s="12"/>
      <c r="O267" s="12"/>
      <c r="P267" s="12"/>
      <c r="Q267" s="12"/>
      <c r="R267" s="12"/>
      <c r="S267" s="12"/>
      <c r="T267" s="12"/>
      <c r="U267" s="12"/>
      <c r="V267" s="12"/>
      <c r="W267" s="12"/>
      <c r="X267" s="12"/>
      <c r="Y267" s="12"/>
      <c r="Z267" s="12"/>
      <c r="AA267" s="12"/>
      <c r="AB267" s="12"/>
    </row>
    <row r="268" spans="1:28" s="3" customFormat="1" ht="14.25" x14ac:dyDescent="0.2">
      <c r="A268" s="20"/>
      <c r="B268" s="81"/>
      <c r="C268" s="20"/>
      <c r="D268" s="20"/>
      <c r="E268" s="20"/>
      <c r="F268" s="20"/>
      <c r="G268" s="20"/>
      <c r="H268" s="20"/>
      <c r="I268" s="20"/>
      <c r="J268" s="20"/>
      <c r="K268" s="20"/>
      <c r="L268" s="20"/>
      <c r="M268" s="20"/>
      <c r="N268" s="20"/>
      <c r="O268" s="20"/>
      <c r="P268" s="20"/>
      <c r="Q268" s="20"/>
      <c r="R268" s="20"/>
      <c r="S268" s="20"/>
      <c r="T268" s="20"/>
      <c r="U268" s="20"/>
      <c r="V268" s="20"/>
      <c r="W268" s="20"/>
      <c r="X268" s="20"/>
      <c r="Y268" s="20"/>
      <c r="Z268" s="20"/>
      <c r="AA268" s="20"/>
      <c r="AB268" s="20"/>
    </row>
    <row r="269" spans="1:28" ht="14.25" x14ac:dyDescent="0.2">
      <c r="A269" s="20"/>
      <c r="B269" s="20"/>
      <c r="C269" s="20"/>
      <c r="D269" s="20"/>
      <c r="E269" s="20"/>
      <c r="F269" s="20"/>
      <c r="G269" s="20"/>
      <c r="H269" s="20"/>
      <c r="I269" s="20"/>
      <c r="J269" s="20"/>
      <c r="K269" s="20"/>
      <c r="L269" s="20"/>
      <c r="M269" s="20"/>
      <c r="N269" s="20"/>
      <c r="O269" s="20"/>
      <c r="P269" s="20"/>
      <c r="Q269" s="20"/>
      <c r="R269" s="20"/>
      <c r="S269" s="20"/>
      <c r="T269" s="20"/>
      <c r="U269" s="20"/>
      <c r="V269" s="20"/>
      <c r="W269" s="20"/>
      <c r="X269" s="20"/>
      <c r="Y269" s="20"/>
      <c r="Z269" s="20"/>
      <c r="AA269" s="20"/>
      <c r="AB269" s="20"/>
    </row>
    <row r="270" spans="1:28" x14ac:dyDescent="0.25">
      <c r="A270" s="5" t="s">
        <v>17</v>
      </c>
      <c r="B270" s="5"/>
      <c r="C270" s="5"/>
      <c r="D270" s="5" t="s">
        <v>18</v>
      </c>
      <c r="E270" s="5"/>
      <c r="F270" s="5"/>
      <c r="G270" s="5" t="s">
        <v>19</v>
      </c>
      <c r="H270" s="5"/>
      <c r="I270" s="5"/>
      <c r="J270" s="21"/>
      <c r="K270" s="21"/>
      <c r="L270" s="21"/>
      <c r="N270" s="20"/>
      <c r="O270" s="20"/>
      <c r="P270" s="20"/>
      <c r="Q270" s="20"/>
      <c r="R270" s="20"/>
      <c r="S270" s="20"/>
      <c r="T270" s="20"/>
      <c r="U270" s="20"/>
      <c r="V270" s="20"/>
      <c r="W270" s="20"/>
      <c r="X270" s="20"/>
      <c r="Y270" s="20"/>
      <c r="Z270" s="20"/>
      <c r="AA270" s="20"/>
      <c r="AB270" s="20"/>
    </row>
    <row r="271" spans="1:28" x14ac:dyDescent="0.25">
      <c r="A271" s="5"/>
      <c r="B271" s="5"/>
      <c r="C271" s="5"/>
      <c r="D271" s="5"/>
      <c r="E271" s="5"/>
      <c r="F271" s="5"/>
      <c r="G271" s="5" t="s">
        <v>20</v>
      </c>
      <c r="H271" s="5"/>
      <c r="I271" s="5"/>
      <c r="J271" s="21"/>
      <c r="K271" s="21"/>
      <c r="L271" s="21"/>
      <c r="N271" s="20"/>
      <c r="O271" s="20"/>
      <c r="P271" s="20"/>
      <c r="Q271" s="20"/>
      <c r="R271" s="20"/>
      <c r="S271" s="20"/>
      <c r="T271" s="20"/>
      <c r="U271" s="20"/>
      <c r="V271" s="20"/>
      <c r="W271" s="20"/>
      <c r="X271" s="20"/>
      <c r="Y271" s="20"/>
      <c r="Z271" s="20"/>
      <c r="AA271" s="20"/>
      <c r="AB271" s="20"/>
    </row>
    <row r="272" spans="1:28" x14ac:dyDescent="0.25">
      <c r="A272" s="5"/>
      <c r="B272" s="5"/>
      <c r="C272" s="5"/>
      <c r="D272" s="5"/>
      <c r="E272" s="5"/>
      <c r="F272" s="5"/>
      <c r="G272" s="5" t="s">
        <v>21</v>
      </c>
      <c r="H272" s="5"/>
      <c r="I272" s="5"/>
      <c r="J272" s="21"/>
      <c r="K272" s="21"/>
      <c r="L272" s="21"/>
      <c r="N272" s="20"/>
      <c r="O272" s="20"/>
      <c r="P272" s="20"/>
      <c r="Q272" s="20"/>
      <c r="R272" s="20"/>
      <c r="S272" s="20"/>
      <c r="T272" s="20"/>
      <c r="U272" s="20"/>
      <c r="V272" s="20"/>
      <c r="W272" s="20"/>
      <c r="X272" s="20"/>
      <c r="Y272" s="20"/>
      <c r="Z272" s="20"/>
      <c r="AA272" s="20"/>
      <c r="AB272" s="20"/>
    </row>
    <row r="273" spans="1:12" x14ac:dyDescent="0.25">
      <c r="A273" s="5"/>
      <c r="B273" s="5"/>
      <c r="C273" s="5"/>
      <c r="D273" s="5"/>
      <c r="E273" s="5"/>
      <c r="F273" s="5"/>
      <c r="G273" s="5" t="s">
        <v>22</v>
      </c>
      <c r="H273" s="5"/>
      <c r="I273" s="5"/>
      <c r="J273" s="21"/>
      <c r="K273" s="21"/>
      <c r="L273" s="21"/>
    </row>
    <row r="274" spans="1:12" x14ac:dyDescent="0.25">
      <c r="A274" s="5"/>
      <c r="B274" s="5"/>
      <c r="C274" s="5"/>
      <c r="D274" s="5"/>
      <c r="E274" s="5"/>
      <c r="F274" s="5"/>
      <c r="G274" s="5" t="s">
        <v>23</v>
      </c>
      <c r="H274" s="5"/>
      <c r="I274" s="5"/>
      <c r="J274" s="21"/>
      <c r="K274" s="21"/>
      <c r="L274" s="21"/>
    </row>
    <row r="275" spans="1:12" x14ac:dyDescent="0.25">
      <c r="A275" s="8"/>
      <c r="B275" s="8"/>
      <c r="C275" s="8"/>
      <c r="D275" s="8"/>
      <c r="E275" s="8"/>
      <c r="F275" s="8"/>
      <c r="G275" s="8"/>
      <c r="H275" s="8"/>
      <c r="I275" s="8"/>
    </row>
  </sheetData>
  <mergeCells count="33">
    <mergeCell ref="M3:Y3"/>
    <mergeCell ref="A2:AB2"/>
    <mergeCell ref="A1:AB1"/>
    <mergeCell ref="A3:A9"/>
    <mergeCell ref="B3:B9"/>
    <mergeCell ref="C3:C9"/>
    <mergeCell ref="D3:D9"/>
    <mergeCell ref="E3:E9"/>
    <mergeCell ref="F3:F9"/>
    <mergeCell ref="G3:L3"/>
    <mergeCell ref="Z3:Z9"/>
    <mergeCell ref="AA3:AA9"/>
    <mergeCell ref="AB3:AB9"/>
    <mergeCell ref="G4:I4"/>
    <mergeCell ref="V4:V9"/>
    <mergeCell ref="W4:W9"/>
    <mergeCell ref="X4:X9"/>
    <mergeCell ref="Y4:Y9"/>
    <mergeCell ref="S4:S9"/>
    <mergeCell ref="T4:T9"/>
    <mergeCell ref="U4:U9"/>
    <mergeCell ref="G5:G9"/>
    <mergeCell ref="H5:H9"/>
    <mergeCell ref="I5:I9"/>
    <mergeCell ref="Q4:Q9"/>
    <mergeCell ref="R4:R9"/>
    <mergeCell ref="L4:L9"/>
    <mergeCell ref="M4:M9"/>
    <mergeCell ref="N4:N9"/>
    <mergeCell ref="O4:O9"/>
    <mergeCell ref="J4:J9"/>
    <mergeCell ref="K4:K9"/>
    <mergeCell ref="P4:P9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C357"/>
  <sheetViews>
    <sheetView zoomScale="136" zoomScaleNormal="136" workbookViewId="0">
      <pane xSplit="10" ySplit="9" topLeftCell="K70" activePane="bottomRight" state="frozenSplit"/>
      <selection pane="topRight" activeCell="K1" sqref="K1"/>
      <selection pane="bottomLeft" activeCell="A18" sqref="A18"/>
      <selection pane="bottomRight" activeCell="J306" sqref="J306"/>
    </sheetView>
  </sheetViews>
  <sheetFormatPr defaultRowHeight="15" x14ac:dyDescent="0.2"/>
  <cols>
    <col min="1" max="1" width="5.25" style="18" customWidth="1"/>
    <col min="2" max="28" width="9" style="18"/>
  </cols>
  <sheetData>
    <row r="1" spans="1:28" s="3" customFormat="1" ht="20.25" x14ac:dyDescent="0.3">
      <c r="A1" s="213" t="s">
        <v>0</v>
      </c>
      <c r="B1" s="213"/>
      <c r="C1" s="213"/>
      <c r="D1" s="213"/>
      <c r="E1" s="213"/>
      <c r="F1" s="213"/>
      <c r="G1" s="213"/>
      <c r="H1" s="213"/>
      <c r="I1" s="213"/>
      <c r="J1" s="213"/>
      <c r="K1" s="213"/>
      <c r="L1" s="213"/>
      <c r="M1" s="213"/>
      <c r="N1" s="213"/>
      <c r="O1" s="213"/>
      <c r="P1" s="213"/>
      <c r="Q1" s="213"/>
      <c r="R1" s="213"/>
      <c r="S1" s="213"/>
      <c r="T1" s="213"/>
      <c r="U1" s="213"/>
      <c r="V1" s="213"/>
      <c r="W1" s="213"/>
      <c r="X1" s="213"/>
      <c r="Y1" s="213"/>
      <c r="Z1" s="213"/>
      <c r="AA1" s="213"/>
      <c r="AB1" s="18"/>
    </row>
    <row r="2" spans="1:28" s="3" customFormat="1" ht="20.25" x14ac:dyDescent="0.3">
      <c r="A2" s="6"/>
      <c r="B2" s="6"/>
      <c r="C2" s="6"/>
      <c r="D2" s="6"/>
      <c r="E2" s="6"/>
      <c r="F2" s="6"/>
      <c r="G2" s="6"/>
      <c r="H2" s="6"/>
      <c r="I2" s="6"/>
      <c r="J2" s="6"/>
      <c r="K2" s="157" t="s">
        <v>1543</v>
      </c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19" t="s">
        <v>1</v>
      </c>
    </row>
    <row r="3" spans="1:28" s="3" customFormat="1" ht="11.25" customHeight="1" x14ac:dyDescent="0.2">
      <c r="A3" s="204" t="s">
        <v>3</v>
      </c>
      <c r="B3" s="204" t="s">
        <v>761</v>
      </c>
      <c r="C3" s="204" t="s">
        <v>4</v>
      </c>
      <c r="D3" s="204" t="s">
        <v>5</v>
      </c>
      <c r="E3" s="207" t="s">
        <v>852</v>
      </c>
      <c r="F3" s="207" t="s">
        <v>18</v>
      </c>
      <c r="G3" s="210" t="s">
        <v>0</v>
      </c>
      <c r="H3" s="211"/>
      <c r="I3" s="211"/>
      <c r="J3" s="211"/>
      <c r="K3" s="211"/>
      <c r="L3" s="212"/>
      <c r="M3" s="210" t="s">
        <v>2</v>
      </c>
      <c r="N3" s="211"/>
      <c r="O3" s="211"/>
      <c r="P3" s="211"/>
      <c r="Q3" s="211"/>
      <c r="R3" s="211"/>
      <c r="S3" s="211"/>
      <c r="T3" s="211"/>
      <c r="U3" s="211"/>
      <c r="V3" s="211"/>
      <c r="W3" s="211"/>
      <c r="X3" s="211"/>
      <c r="Y3" s="212"/>
      <c r="Z3" s="207" t="s">
        <v>756</v>
      </c>
      <c r="AA3" s="207" t="s">
        <v>757</v>
      </c>
      <c r="AB3" s="207" t="s">
        <v>857</v>
      </c>
    </row>
    <row r="4" spans="1:28" s="3" customFormat="1" ht="11.25" customHeight="1" x14ac:dyDescent="0.2">
      <c r="A4" s="205"/>
      <c r="B4" s="205"/>
      <c r="C4" s="205"/>
      <c r="D4" s="205"/>
      <c r="E4" s="208"/>
      <c r="F4" s="208"/>
      <c r="G4" s="210" t="s">
        <v>7</v>
      </c>
      <c r="H4" s="211"/>
      <c r="I4" s="212"/>
      <c r="J4" s="207" t="s">
        <v>847</v>
      </c>
      <c r="K4" s="207" t="s">
        <v>744</v>
      </c>
      <c r="L4" s="207" t="s">
        <v>853</v>
      </c>
      <c r="M4" s="204" t="s">
        <v>3</v>
      </c>
      <c r="N4" s="207" t="s">
        <v>746</v>
      </c>
      <c r="O4" s="207" t="s">
        <v>747</v>
      </c>
      <c r="P4" s="207" t="s">
        <v>18</v>
      </c>
      <c r="Q4" s="207" t="s">
        <v>854</v>
      </c>
      <c r="R4" s="207" t="s">
        <v>855</v>
      </c>
      <c r="S4" s="207" t="s">
        <v>749</v>
      </c>
      <c r="T4" s="207" t="s">
        <v>750</v>
      </c>
      <c r="U4" s="207" t="s">
        <v>751</v>
      </c>
      <c r="V4" s="207" t="s">
        <v>752</v>
      </c>
      <c r="W4" s="207" t="s">
        <v>753</v>
      </c>
      <c r="X4" s="207" t="s">
        <v>754</v>
      </c>
      <c r="Y4" s="207" t="s">
        <v>856</v>
      </c>
      <c r="Z4" s="208"/>
      <c r="AA4" s="208"/>
      <c r="AB4" s="208"/>
    </row>
    <row r="5" spans="1:28" s="3" customFormat="1" ht="9" customHeight="1" x14ac:dyDescent="0.2">
      <c r="A5" s="205"/>
      <c r="B5" s="205"/>
      <c r="C5" s="205"/>
      <c r="D5" s="205"/>
      <c r="E5" s="208"/>
      <c r="F5" s="208"/>
      <c r="G5" s="204" t="s">
        <v>9</v>
      </c>
      <c r="H5" s="204" t="s">
        <v>10</v>
      </c>
      <c r="I5" s="204" t="s">
        <v>11</v>
      </c>
      <c r="J5" s="208"/>
      <c r="K5" s="208"/>
      <c r="L5" s="208"/>
      <c r="M5" s="205"/>
      <c r="N5" s="208"/>
      <c r="O5" s="208"/>
      <c r="P5" s="208"/>
      <c r="Q5" s="208"/>
      <c r="R5" s="208"/>
      <c r="S5" s="208"/>
      <c r="T5" s="208"/>
      <c r="U5" s="208"/>
      <c r="V5" s="208"/>
      <c r="W5" s="208"/>
      <c r="X5" s="208"/>
      <c r="Y5" s="208"/>
      <c r="Z5" s="208"/>
      <c r="AA5" s="208"/>
      <c r="AB5" s="208"/>
    </row>
    <row r="6" spans="1:28" s="3" customFormat="1" ht="9" customHeight="1" x14ac:dyDescent="0.2">
      <c r="A6" s="205"/>
      <c r="B6" s="205"/>
      <c r="C6" s="205"/>
      <c r="D6" s="205"/>
      <c r="E6" s="208"/>
      <c r="F6" s="208"/>
      <c r="G6" s="205"/>
      <c r="H6" s="205"/>
      <c r="I6" s="205"/>
      <c r="J6" s="208"/>
      <c r="K6" s="208"/>
      <c r="L6" s="208"/>
      <c r="M6" s="205"/>
      <c r="N6" s="208"/>
      <c r="O6" s="208"/>
      <c r="P6" s="208"/>
      <c r="Q6" s="208"/>
      <c r="R6" s="208"/>
      <c r="S6" s="208"/>
      <c r="T6" s="208"/>
      <c r="U6" s="208"/>
      <c r="V6" s="208"/>
      <c r="W6" s="208"/>
      <c r="X6" s="208"/>
      <c r="Y6" s="208"/>
      <c r="Z6" s="208"/>
      <c r="AA6" s="208"/>
      <c r="AB6" s="208"/>
    </row>
    <row r="7" spans="1:28" s="3" customFormat="1" ht="9" customHeight="1" x14ac:dyDescent="0.2">
      <c r="A7" s="205"/>
      <c r="B7" s="205"/>
      <c r="C7" s="205"/>
      <c r="D7" s="205"/>
      <c r="E7" s="208"/>
      <c r="F7" s="208"/>
      <c r="G7" s="205"/>
      <c r="H7" s="205"/>
      <c r="I7" s="205"/>
      <c r="J7" s="208"/>
      <c r="K7" s="208"/>
      <c r="L7" s="208"/>
      <c r="M7" s="205"/>
      <c r="N7" s="208"/>
      <c r="O7" s="208"/>
      <c r="P7" s="208"/>
      <c r="Q7" s="208"/>
      <c r="R7" s="208"/>
      <c r="S7" s="208"/>
      <c r="T7" s="208"/>
      <c r="U7" s="208"/>
      <c r="V7" s="208"/>
      <c r="W7" s="208"/>
      <c r="X7" s="208"/>
      <c r="Y7" s="208"/>
      <c r="Z7" s="208"/>
      <c r="AA7" s="208"/>
      <c r="AB7" s="208"/>
    </row>
    <row r="8" spans="1:28" s="3" customFormat="1" ht="9" customHeight="1" x14ac:dyDescent="0.2">
      <c r="A8" s="205"/>
      <c r="B8" s="205"/>
      <c r="C8" s="205"/>
      <c r="D8" s="205"/>
      <c r="E8" s="208"/>
      <c r="F8" s="208"/>
      <c r="G8" s="205"/>
      <c r="H8" s="205"/>
      <c r="I8" s="205"/>
      <c r="J8" s="208"/>
      <c r="K8" s="208"/>
      <c r="L8" s="208"/>
      <c r="M8" s="205"/>
      <c r="N8" s="208"/>
      <c r="O8" s="208"/>
      <c r="P8" s="208"/>
      <c r="Q8" s="208"/>
      <c r="R8" s="208"/>
      <c r="S8" s="208"/>
      <c r="T8" s="208"/>
      <c r="U8" s="208"/>
      <c r="V8" s="208"/>
      <c r="W8" s="208"/>
      <c r="X8" s="208"/>
      <c r="Y8" s="208"/>
      <c r="Z8" s="208"/>
      <c r="AA8" s="208"/>
      <c r="AB8" s="208"/>
    </row>
    <row r="9" spans="1:28" s="3" customFormat="1" ht="9" customHeight="1" x14ac:dyDescent="0.2">
      <c r="A9" s="206"/>
      <c r="B9" s="206"/>
      <c r="C9" s="206"/>
      <c r="D9" s="206"/>
      <c r="E9" s="209"/>
      <c r="F9" s="209"/>
      <c r="G9" s="206"/>
      <c r="H9" s="206"/>
      <c r="I9" s="206"/>
      <c r="J9" s="209"/>
      <c r="K9" s="209"/>
      <c r="L9" s="209"/>
      <c r="M9" s="206"/>
      <c r="N9" s="209"/>
      <c r="O9" s="209"/>
      <c r="P9" s="209"/>
      <c r="Q9" s="209"/>
      <c r="R9" s="209"/>
      <c r="S9" s="209"/>
      <c r="T9" s="209"/>
      <c r="U9" s="209"/>
      <c r="V9" s="209"/>
      <c r="W9" s="209"/>
      <c r="X9" s="209"/>
      <c r="Y9" s="209"/>
      <c r="Z9" s="209"/>
      <c r="AA9" s="209"/>
      <c r="AB9" s="209"/>
    </row>
    <row r="10" spans="1:28" s="3" customFormat="1" ht="14.25" x14ac:dyDescent="0.2">
      <c r="A10" s="13"/>
      <c r="B10" s="13" t="s">
        <v>14</v>
      </c>
      <c r="C10" s="13">
        <v>1020</v>
      </c>
      <c r="D10" s="13">
        <v>48</v>
      </c>
      <c r="E10" s="13" t="s">
        <v>466</v>
      </c>
      <c r="F10" s="13">
        <v>2</v>
      </c>
      <c r="G10" s="13">
        <v>1</v>
      </c>
      <c r="H10" s="13"/>
      <c r="I10" s="13">
        <v>32</v>
      </c>
      <c r="J10" s="12">
        <f>G10*400+H10*100+I10</f>
        <v>432</v>
      </c>
      <c r="K10" s="12">
        <v>400</v>
      </c>
      <c r="L10" s="12">
        <f t="shared" ref="L10:L59" si="0">J10*K10</f>
        <v>172800</v>
      </c>
      <c r="M10" s="12">
        <v>1</v>
      </c>
      <c r="N10" s="12" t="s">
        <v>27</v>
      </c>
      <c r="O10" s="12" t="s">
        <v>16</v>
      </c>
      <c r="P10" s="12">
        <v>2</v>
      </c>
      <c r="Q10" s="12">
        <v>108</v>
      </c>
      <c r="R10" s="12"/>
      <c r="S10" s="12">
        <v>6400</v>
      </c>
      <c r="T10" s="12">
        <f t="shared" ref="T10:T59" si="1">Q10*S10</f>
        <v>691200</v>
      </c>
      <c r="U10" s="12">
        <v>30</v>
      </c>
      <c r="V10" s="12">
        <f>T10*85%</f>
        <v>587520</v>
      </c>
      <c r="W10" s="12">
        <f t="shared" ref="W10:W59" si="2">T10-V10</f>
        <v>103680</v>
      </c>
      <c r="X10" s="12">
        <f t="shared" ref="X10:X59" si="3">L10+W10</f>
        <v>276480</v>
      </c>
      <c r="Y10" s="12">
        <v>0</v>
      </c>
      <c r="Z10" s="12">
        <v>50</v>
      </c>
      <c r="AA10" s="12">
        <v>0</v>
      </c>
      <c r="AB10" s="12">
        <v>0</v>
      </c>
    </row>
    <row r="11" spans="1:28" s="3" customFormat="1" ht="14.25" x14ac:dyDescent="0.2">
      <c r="A11" s="13"/>
      <c r="B11" s="13" t="s">
        <v>14</v>
      </c>
      <c r="C11" s="13"/>
      <c r="D11" s="13">
        <v>20</v>
      </c>
      <c r="E11" s="13" t="s">
        <v>466</v>
      </c>
      <c r="F11" s="13">
        <v>1</v>
      </c>
      <c r="G11" s="13">
        <v>22</v>
      </c>
      <c r="H11" s="13">
        <v>2</v>
      </c>
      <c r="I11" s="13">
        <v>62</v>
      </c>
      <c r="J11" s="12">
        <f t="shared" ref="J11:J60" si="4">G11*400+H11*100+I11</f>
        <v>9062</v>
      </c>
      <c r="K11" s="13">
        <v>75</v>
      </c>
      <c r="L11" s="12">
        <f t="shared" si="0"/>
        <v>679650</v>
      </c>
      <c r="M11" s="13"/>
      <c r="N11" s="13"/>
      <c r="O11" s="13"/>
      <c r="P11" s="13"/>
      <c r="Q11" s="13"/>
      <c r="R11" s="13"/>
      <c r="S11" s="133"/>
      <c r="T11" s="12">
        <f t="shared" si="1"/>
        <v>0</v>
      </c>
      <c r="U11" s="13"/>
      <c r="V11" s="13"/>
      <c r="W11" s="12">
        <f t="shared" si="2"/>
        <v>0</v>
      </c>
      <c r="X11" s="12">
        <f t="shared" si="3"/>
        <v>679650</v>
      </c>
      <c r="Y11" s="13">
        <v>0</v>
      </c>
      <c r="Z11" s="13">
        <v>50</v>
      </c>
      <c r="AA11" s="13">
        <v>0</v>
      </c>
      <c r="AB11" s="13">
        <v>0</v>
      </c>
    </row>
    <row r="12" spans="1:28" s="3" customFormat="1" ht="14.25" x14ac:dyDescent="0.2">
      <c r="A12" s="13"/>
      <c r="B12" s="13" t="s">
        <v>24</v>
      </c>
      <c r="C12" s="13"/>
      <c r="D12" s="13"/>
      <c r="E12" s="13" t="s">
        <v>466</v>
      </c>
      <c r="F12" s="13">
        <v>1</v>
      </c>
      <c r="G12" s="13">
        <v>23</v>
      </c>
      <c r="H12" s="13"/>
      <c r="I12" s="13"/>
      <c r="J12" s="12">
        <f t="shared" si="4"/>
        <v>9200</v>
      </c>
      <c r="K12" s="13">
        <v>75</v>
      </c>
      <c r="L12" s="12">
        <f t="shared" si="0"/>
        <v>690000</v>
      </c>
      <c r="M12" s="13"/>
      <c r="N12" s="13"/>
      <c r="O12" s="13"/>
      <c r="P12" s="13"/>
      <c r="Q12" s="13"/>
      <c r="R12" s="13"/>
      <c r="S12" s="133"/>
      <c r="T12" s="12">
        <f t="shared" si="1"/>
        <v>0</v>
      </c>
      <c r="U12" s="13"/>
      <c r="V12" s="13"/>
      <c r="W12" s="12">
        <f t="shared" si="2"/>
        <v>0</v>
      </c>
      <c r="X12" s="12">
        <f t="shared" si="3"/>
        <v>690000</v>
      </c>
      <c r="Y12" s="13">
        <v>0</v>
      </c>
      <c r="Z12" s="13">
        <v>0</v>
      </c>
      <c r="AA12" s="13">
        <v>690000</v>
      </c>
      <c r="AB12" s="13">
        <v>0.01</v>
      </c>
    </row>
    <row r="13" spans="1:28" s="3" customFormat="1" ht="14.25" x14ac:dyDescent="0.2">
      <c r="A13" s="13"/>
      <c r="B13" s="13" t="s">
        <v>465</v>
      </c>
      <c r="C13" s="13"/>
      <c r="D13" s="13"/>
      <c r="E13" s="13" t="s">
        <v>467</v>
      </c>
      <c r="F13" s="13">
        <v>2</v>
      </c>
      <c r="G13" s="13"/>
      <c r="H13" s="13"/>
      <c r="I13" s="13"/>
      <c r="J13" s="12">
        <f t="shared" si="4"/>
        <v>0</v>
      </c>
      <c r="K13" s="13"/>
      <c r="L13" s="12">
        <f t="shared" si="0"/>
        <v>0</v>
      </c>
      <c r="M13" s="13">
        <v>1</v>
      </c>
      <c r="N13" s="13" t="s">
        <v>27</v>
      </c>
      <c r="O13" s="13" t="s">
        <v>16</v>
      </c>
      <c r="P13" s="13">
        <v>2</v>
      </c>
      <c r="Q13" s="13">
        <v>90</v>
      </c>
      <c r="R13" s="13"/>
      <c r="S13" s="133">
        <v>6400</v>
      </c>
      <c r="T13" s="12">
        <f t="shared" si="1"/>
        <v>576000</v>
      </c>
      <c r="U13" s="13">
        <v>20</v>
      </c>
      <c r="V13" s="12">
        <f>T13*75%</f>
        <v>432000</v>
      </c>
      <c r="W13" s="12">
        <f t="shared" si="2"/>
        <v>144000</v>
      </c>
      <c r="X13" s="12">
        <f t="shared" si="3"/>
        <v>144000</v>
      </c>
      <c r="Y13" s="13">
        <v>0</v>
      </c>
      <c r="Z13" s="13">
        <v>0</v>
      </c>
      <c r="AA13" s="13">
        <v>144000</v>
      </c>
      <c r="AB13" s="13">
        <v>0.02</v>
      </c>
    </row>
    <row r="14" spans="1:28" s="3" customFormat="1" ht="14.25" x14ac:dyDescent="0.2">
      <c r="A14" s="13"/>
      <c r="B14" s="13" t="s">
        <v>24</v>
      </c>
      <c r="C14" s="13"/>
      <c r="D14" s="13"/>
      <c r="E14" s="13" t="s">
        <v>467</v>
      </c>
      <c r="F14" s="13">
        <v>1</v>
      </c>
      <c r="G14" s="13">
        <v>14</v>
      </c>
      <c r="H14" s="13"/>
      <c r="I14" s="13"/>
      <c r="J14" s="12">
        <f t="shared" si="4"/>
        <v>5600</v>
      </c>
      <c r="K14" s="13">
        <v>75</v>
      </c>
      <c r="L14" s="12">
        <f t="shared" si="0"/>
        <v>420000</v>
      </c>
      <c r="M14" s="13"/>
      <c r="N14" s="13"/>
      <c r="O14" s="13"/>
      <c r="P14" s="13"/>
      <c r="Q14" s="13"/>
      <c r="R14" s="13"/>
      <c r="S14" s="133"/>
      <c r="T14" s="12">
        <f t="shared" si="1"/>
        <v>0</v>
      </c>
      <c r="U14" s="13"/>
      <c r="V14" s="13"/>
      <c r="W14" s="12">
        <f t="shared" si="2"/>
        <v>0</v>
      </c>
      <c r="X14" s="12">
        <f t="shared" si="3"/>
        <v>420000</v>
      </c>
      <c r="Y14" s="13">
        <v>0</v>
      </c>
      <c r="Z14" s="13">
        <v>0</v>
      </c>
      <c r="AA14" s="13">
        <v>420000</v>
      </c>
      <c r="AB14" s="13">
        <v>0.01</v>
      </c>
    </row>
    <row r="15" spans="1:28" s="3" customFormat="1" ht="14.25" x14ac:dyDescent="0.2">
      <c r="A15" s="13"/>
      <c r="B15" s="13" t="s">
        <v>14</v>
      </c>
      <c r="C15" s="13">
        <v>4352</v>
      </c>
      <c r="D15" s="13">
        <v>161</v>
      </c>
      <c r="E15" s="13" t="s">
        <v>468</v>
      </c>
      <c r="F15" s="13">
        <v>2</v>
      </c>
      <c r="G15" s="13"/>
      <c r="H15" s="13"/>
      <c r="I15" s="13">
        <v>68</v>
      </c>
      <c r="J15" s="12">
        <f t="shared" si="4"/>
        <v>68</v>
      </c>
      <c r="K15" s="13">
        <v>430</v>
      </c>
      <c r="L15" s="12">
        <f t="shared" si="0"/>
        <v>29240</v>
      </c>
      <c r="M15" s="13">
        <v>1</v>
      </c>
      <c r="N15" s="13" t="s">
        <v>27</v>
      </c>
      <c r="O15" s="13" t="s">
        <v>16</v>
      </c>
      <c r="P15" s="13">
        <v>2</v>
      </c>
      <c r="Q15" s="13">
        <v>153</v>
      </c>
      <c r="R15" s="13"/>
      <c r="S15" s="133">
        <v>6400</v>
      </c>
      <c r="T15" s="12">
        <f t="shared" si="1"/>
        <v>979200</v>
      </c>
      <c r="U15" s="13">
        <v>20</v>
      </c>
      <c r="V15" s="12">
        <f>T15*75%</f>
        <v>734400</v>
      </c>
      <c r="W15" s="12">
        <f t="shared" si="2"/>
        <v>244800</v>
      </c>
      <c r="X15" s="12">
        <f t="shared" si="3"/>
        <v>274040</v>
      </c>
      <c r="Y15" s="13">
        <v>0</v>
      </c>
      <c r="Z15" s="13">
        <v>50</v>
      </c>
      <c r="AA15" s="13">
        <v>0</v>
      </c>
      <c r="AB15" s="13">
        <v>0</v>
      </c>
    </row>
    <row r="16" spans="1:28" s="3" customFormat="1" ht="14.25" x14ac:dyDescent="0.2">
      <c r="A16" s="13"/>
      <c r="B16" s="13" t="s">
        <v>14</v>
      </c>
      <c r="C16" s="13">
        <v>1792</v>
      </c>
      <c r="D16" s="13">
        <v>62</v>
      </c>
      <c r="E16" s="13" t="s">
        <v>468</v>
      </c>
      <c r="F16" s="13">
        <v>1</v>
      </c>
      <c r="G16" s="13">
        <v>6</v>
      </c>
      <c r="H16" s="13">
        <v>3</v>
      </c>
      <c r="I16" s="13">
        <v>65</v>
      </c>
      <c r="J16" s="12">
        <f t="shared" si="4"/>
        <v>2765</v>
      </c>
      <c r="K16" s="13">
        <v>200</v>
      </c>
      <c r="L16" s="12">
        <f t="shared" si="0"/>
        <v>553000</v>
      </c>
      <c r="M16" s="13"/>
      <c r="N16" s="13"/>
      <c r="O16" s="13"/>
      <c r="P16" s="13"/>
      <c r="Q16" s="13"/>
      <c r="R16" s="13"/>
      <c r="S16" s="133"/>
      <c r="T16" s="12">
        <f t="shared" si="1"/>
        <v>0</v>
      </c>
      <c r="U16" s="13"/>
      <c r="V16" s="13"/>
      <c r="W16" s="12">
        <f t="shared" si="2"/>
        <v>0</v>
      </c>
      <c r="X16" s="12">
        <f t="shared" si="3"/>
        <v>553000</v>
      </c>
      <c r="Y16" s="13">
        <v>0</v>
      </c>
      <c r="Z16" s="13">
        <v>50</v>
      </c>
      <c r="AA16" s="13">
        <v>0</v>
      </c>
      <c r="AB16" s="13">
        <v>0</v>
      </c>
    </row>
    <row r="17" spans="1:28" s="3" customFormat="1" ht="14.25" x14ac:dyDescent="0.2">
      <c r="A17" s="13"/>
      <c r="B17" s="13" t="s">
        <v>14</v>
      </c>
      <c r="C17" s="13">
        <v>1632</v>
      </c>
      <c r="D17" s="13">
        <v>363</v>
      </c>
      <c r="E17" s="13" t="s">
        <v>468</v>
      </c>
      <c r="F17" s="13">
        <v>1</v>
      </c>
      <c r="G17" s="13">
        <v>9</v>
      </c>
      <c r="H17" s="13"/>
      <c r="I17" s="13">
        <v>16</v>
      </c>
      <c r="J17" s="12">
        <f t="shared" si="4"/>
        <v>3616</v>
      </c>
      <c r="K17" s="13">
        <v>75</v>
      </c>
      <c r="L17" s="12">
        <f t="shared" si="0"/>
        <v>271200</v>
      </c>
      <c r="M17" s="13"/>
      <c r="N17" s="13"/>
      <c r="O17" s="13"/>
      <c r="P17" s="13"/>
      <c r="Q17" s="13"/>
      <c r="R17" s="13"/>
      <c r="S17" s="133"/>
      <c r="T17" s="12">
        <f t="shared" si="1"/>
        <v>0</v>
      </c>
      <c r="U17" s="13"/>
      <c r="V17" s="13"/>
      <c r="W17" s="12">
        <f t="shared" si="2"/>
        <v>0</v>
      </c>
      <c r="X17" s="12">
        <f t="shared" si="3"/>
        <v>271200</v>
      </c>
      <c r="Y17" s="13">
        <v>0</v>
      </c>
      <c r="Z17" s="13">
        <v>50</v>
      </c>
      <c r="AA17" s="13">
        <v>0</v>
      </c>
      <c r="AB17" s="13">
        <v>0</v>
      </c>
    </row>
    <row r="18" spans="1:28" s="3" customFormat="1" ht="14.25" x14ac:dyDescent="0.2">
      <c r="A18" s="13"/>
      <c r="B18" s="13" t="s">
        <v>14</v>
      </c>
      <c r="C18" s="13"/>
      <c r="D18" s="13">
        <v>57</v>
      </c>
      <c r="E18" s="13" t="s">
        <v>468</v>
      </c>
      <c r="F18" s="13">
        <v>1</v>
      </c>
      <c r="G18" s="13">
        <v>12</v>
      </c>
      <c r="H18" s="13">
        <v>3</v>
      </c>
      <c r="I18" s="13">
        <v>2</v>
      </c>
      <c r="J18" s="12">
        <f t="shared" si="4"/>
        <v>5102</v>
      </c>
      <c r="K18" s="13">
        <v>75</v>
      </c>
      <c r="L18" s="12">
        <f t="shared" si="0"/>
        <v>382650</v>
      </c>
      <c r="M18" s="13"/>
      <c r="N18" s="13"/>
      <c r="O18" s="13"/>
      <c r="P18" s="13"/>
      <c r="Q18" s="13"/>
      <c r="R18" s="13"/>
      <c r="S18" s="133"/>
      <c r="T18" s="12">
        <f t="shared" si="1"/>
        <v>0</v>
      </c>
      <c r="U18" s="13"/>
      <c r="V18" s="13"/>
      <c r="W18" s="12">
        <f t="shared" si="2"/>
        <v>0</v>
      </c>
      <c r="X18" s="12">
        <f t="shared" si="3"/>
        <v>382650</v>
      </c>
      <c r="Y18" s="13">
        <v>0</v>
      </c>
      <c r="Z18" s="13">
        <v>50</v>
      </c>
      <c r="AA18" s="13">
        <v>0</v>
      </c>
      <c r="AB18" s="13">
        <v>0</v>
      </c>
    </row>
    <row r="19" spans="1:28" s="3" customFormat="1" ht="14.25" x14ac:dyDescent="0.2">
      <c r="A19" s="13"/>
      <c r="B19" s="13" t="s">
        <v>14</v>
      </c>
      <c r="C19" s="13">
        <v>5393</v>
      </c>
      <c r="D19" s="13">
        <v>106</v>
      </c>
      <c r="E19" s="13" t="s">
        <v>469</v>
      </c>
      <c r="F19" s="13">
        <v>2</v>
      </c>
      <c r="G19" s="13"/>
      <c r="H19" s="13">
        <v>2</v>
      </c>
      <c r="I19" s="13">
        <v>69</v>
      </c>
      <c r="J19" s="12">
        <f t="shared" si="4"/>
        <v>269</v>
      </c>
      <c r="K19" s="13">
        <v>400</v>
      </c>
      <c r="L19" s="12">
        <f t="shared" si="0"/>
        <v>107600</v>
      </c>
      <c r="M19" s="13">
        <v>1</v>
      </c>
      <c r="N19" s="13" t="s">
        <v>27</v>
      </c>
      <c r="O19" s="13" t="s">
        <v>16</v>
      </c>
      <c r="P19" s="13">
        <v>2</v>
      </c>
      <c r="Q19" s="13">
        <v>144</v>
      </c>
      <c r="R19" s="13"/>
      <c r="S19" s="133">
        <v>6400</v>
      </c>
      <c r="T19" s="12">
        <f t="shared" si="1"/>
        <v>921600</v>
      </c>
      <c r="U19" s="13">
        <v>20</v>
      </c>
      <c r="V19" s="12">
        <f>T19*75%</f>
        <v>691200</v>
      </c>
      <c r="W19" s="12">
        <f t="shared" si="2"/>
        <v>230400</v>
      </c>
      <c r="X19" s="12">
        <f t="shared" si="3"/>
        <v>338000</v>
      </c>
      <c r="Y19" s="13">
        <v>0</v>
      </c>
      <c r="Z19" s="13">
        <v>50</v>
      </c>
      <c r="AA19" s="13">
        <v>0</v>
      </c>
      <c r="AB19" s="13">
        <v>0</v>
      </c>
    </row>
    <row r="20" spans="1:28" s="3" customFormat="1" ht="14.25" x14ac:dyDescent="0.2">
      <c r="A20" s="13"/>
      <c r="B20" s="13" t="s">
        <v>14</v>
      </c>
      <c r="C20" s="13">
        <v>969</v>
      </c>
      <c r="D20" s="13">
        <v>86</v>
      </c>
      <c r="E20" s="13" t="s">
        <v>469</v>
      </c>
      <c r="F20" s="13">
        <v>1</v>
      </c>
      <c r="G20" s="13">
        <v>1</v>
      </c>
      <c r="H20" s="13">
        <v>1</v>
      </c>
      <c r="I20" s="13">
        <v>99</v>
      </c>
      <c r="J20" s="12">
        <f t="shared" si="4"/>
        <v>599</v>
      </c>
      <c r="K20" s="13">
        <v>350</v>
      </c>
      <c r="L20" s="12">
        <f t="shared" si="0"/>
        <v>209650</v>
      </c>
      <c r="M20" s="13"/>
      <c r="N20" s="13"/>
      <c r="O20" s="13"/>
      <c r="P20" s="13"/>
      <c r="Q20" s="13"/>
      <c r="R20" s="13"/>
      <c r="S20" s="133"/>
      <c r="T20" s="12">
        <f t="shared" si="1"/>
        <v>0</v>
      </c>
      <c r="U20" s="13"/>
      <c r="V20" s="13"/>
      <c r="W20" s="12">
        <f t="shared" si="2"/>
        <v>0</v>
      </c>
      <c r="X20" s="12">
        <f t="shared" si="3"/>
        <v>209650</v>
      </c>
      <c r="Y20" s="13">
        <v>0</v>
      </c>
      <c r="Z20" s="13">
        <v>50</v>
      </c>
      <c r="AA20" s="13">
        <v>0</v>
      </c>
      <c r="AB20" s="13">
        <v>0</v>
      </c>
    </row>
    <row r="21" spans="1:28" s="3" customFormat="1" ht="14.25" x14ac:dyDescent="0.2">
      <c r="A21" s="13"/>
      <c r="B21" s="13" t="s">
        <v>14</v>
      </c>
      <c r="C21" s="13">
        <v>1035</v>
      </c>
      <c r="D21" s="13">
        <v>64</v>
      </c>
      <c r="E21" s="13" t="s">
        <v>469</v>
      </c>
      <c r="F21" s="13">
        <v>1</v>
      </c>
      <c r="G21" s="13"/>
      <c r="H21" s="13">
        <v>1</v>
      </c>
      <c r="I21" s="13">
        <v>49</v>
      </c>
      <c r="J21" s="12">
        <f t="shared" si="4"/>
        <v>149</v>
      </c>
      <c r="K21" s="13">
        <v>400</v>
      </c>
      <c r="L21" s="12">
        <f t="shared" si="0"/>
        <v>59600</v>
      </c>
      <c r="M21" s="13"/>
      <c r="N21" s="13"/>
      <c r="O21" s="13"/>
      <c r="P21" s="13"/>
      <c r="Q21" s="13"/>
      <c r="R21" s="13"/>
      <c r="S21" s="133"/>
      <c r="T21" s="12">
        <f t="shared" si="1"/>
        <v>0</v>
      </c>
      <c r="U21" s="13"/>
      <c r="V21" s="13"/>
      <c r="W21" s="12">
        <f t="shared" si="2"/>
        <v>0</v>
      </c>
      <c r="X21" s="12">
        <f t="shared" si="3"/>
        <v>59600</v>
      </c>
      <c r="Y21" s="13">
        <v>0</v>
      </c>
      <c r="Z21" s="13">
        <v>50</v>
      </c>
      <c r="AA21" s="13">
        <v>0</v>
      </c>
      <c r="AB21" s="13">
        <v>0</v>
      </c>
    </row>
    <row r="22" spans="1:28" s="3" customFormat="1" ht="14.25" x14ac:dyDescent="0.2">
      <c r="A22" s="13"/>
      <c r="B22" s="13" t="s">
        <v>14</v>
      </c>
      <c r="C22" s="13">
        <v>3908</v>
      </c>
      <c r="D22" s="13">
        <v>186</v>
      </c>
      <c r="E22" s="13" t="s">
        <v>470</v>
      </c>
      <c r="F22" s="13">
        <v>2</v>
      </c>
      <c r="G22" s="13">
        <v>1</v>
      </c>
      <c r="H22" s="13"/>
      <c r="I22" s="13">
        <v>28</v>
      </c>
      <c r="J22" s="12">
        <f t="shared" si="4"/>
        <v>428</v>
      </c>
      <c r="K22" s="13">
        <v>400</v>
      </c>
      <c r="L22" s="12">
        <f t="shared" si="0"/>
        <v>171200</v>
      </c>
      <c r="M22" s="13">
        <v>1</v>
      </c>
      <c r="N22" s="13" t="s">
        <v>27</v>
      </c>
      <c r="O22" s="13" t="s">
        <v>55</v>
      </c>
      <c r="P22" s="13">
        <v>2</v>
      </c>
      <c r="Q22" s="13">
        <v>52</v>
      </c>
      <c r="R22" s="13"/>
      <c r="S22" s="133">
        <v>6400</v>
      </c>
      <c r="T22" s="12">
        <f t="shared" si="1"/>
        <v>332800</v>
      </c>
      <c r="U22" s="13">
        <v>10</v>
      </c>
      <c r="V22" s="12">
        <f>T22*10%</f>
        <v>33280</v>
      </c>
      <c r="W22" s="12">
        <f t="shared" si="2"/>
        <v>299520</v>
      </c>
      <c r="X22" s="12">
        <f t="shared" si="3"/>
        <v>470720</v>
      </c>
      <c r="Y22" s="13">
        <v>0</v>
      </c>
      <c r="Z22" s="13">
        <v>50</v>
      </c>
      <c r="AA22" s="13">
        <v>0</v>
      </c>
      <c r="AB22" s="13">
        <v>0</v>
      </c>
    </row>
    <row r="23" spans="1:28" s="3" customFormat="1" ht="14.25" x14ac:dyDescent="0.2">
      <c r="A23" s="13"/>
      <c r="B23" s="13" t="s">
        <v>14</v>
      </c>
      <c r="C23" s="13">
        <v>2352</v>
      </c>
      <c r="D23" s="13">
        <v>129</v>
      </c>
      <c r="E23" s="13" t="s">
        <v>470</v>
      </c>
      <c r="F23" s="13">
        <v>1</v>
      </c>
      <c r="G23" s="13">
        <v>26</v>
      </c>
      <c r="H23" s="13"/>
      <c r="I23" s="13">
        <v>38</v>
      </c>
      <c r="J23" s="12">
        <f t="shared" si="4"/>
        <v>10438</v>
      </c>
      <c r="K23" s="13">
        <v>100</v>
      </c>
      <c r="L23" s="12">
        <f t="shared" si="0"/>
        <v>1043800</v>
      </c>
      <c r="M23" s="13"/>
      <c r="N23" s="13"/>
      <c r="O23" s="13"/>
      <c r="P23" s="13"/>
      <c r="Q23" s="13"/>
      <c r="R23" s="13"/>
      <c r="S23" s="133"/>
      <c r="T23" s="12">
        <f t="shared" si="1"/>
        <v>0</v>
      </c>
      <c r="U23" s="13"/>
      <c r="V23" s="13"/>
      <c r="W23" s="12">
        <f t="shared" si="2"/>
        <v>0</v>
      </c>
      <c r="X23" s="12">
        <f t="shared" si="3"/>
        <v>1043800</v>
      </c>
      <c r="Y23" s="13">
        <v>0</v>
      </c>
      <c r="Z23" s="13">
        <v>50</v>
      </c>
      <c r="AA23" s="13">
        <v>0</v>
      </c>
      <c r="AB23" s="13">
        <v>0</v>
      </c>
    </row>
    <row r="24" spans="1:28" s="3" customFormat="1" ht="14.25" x14ac:dyDescent="0.2">
      <c r="A24" s="13"/>
      <c r="B24" s="13" t="s">
        <v>24</v>
      </c>
      <c r="C24" s="13"/>
      <c r="D24" s="13"/>
      <c r="E24" s="13" t="s">
        <v>470</v>
      </c>
      <c r="F24" s="13">
        <v>1</v>
      </c>
      <c r="G24" s="13">
        <v>3</v>
      </c>
      <c r="H24" s="13"/>
      <c r="I24" s="13"/>
      <c r="J24" s="12">
        <f t="shared" si="4"/>
        <v>1200</v>
      </c>
      <c r="K24" s="13">
        <v>75</v>
      </c>
      <c r="L24" s="12">
        <f t="shared" si="0"/>
        <v>90000</v>
      </c>
      <c r="M24" s="13"/>
      <c r="N24" s="13"/>
      <c r="O24" s="13"/>
      <c r="P24" s="13"/>
      <c r="Q24" s="13"/>
      <c r="R24" s="13"/>
      <c r="S24" s="133"/>
      <c r="T24" s="12">
        <f t="shared" si="1"/>
        <v>0</v>
      </c>
      <c r="U24" s="13"/>
      <c r="V24" s="13"/>
      <c r="W24" s="12">
        <f t="shared" si="2"/>
        <v>0</v>
      </c>
      <c r="X24" s="12">
        <f t="shared" si="3"/>
        <v>90000</v>
      </c>
      <c r="Y24" s="13">
        <v>0</v>
      </c>
      <c r="Z24" s="13">
        <v>0</v>
      </c>
      <c r="AA24" s="13">
        <v>90000</v>
      </c>
      <c r="AB24" s="13">
        <v>0.01</v>
      </c>
    </row>
    <row r="25" spans="1:28" s="3" customFormat="1" ht="14.25" x14ac:dyDescent="0.2">
      <c r="A25" s="13"/>
      <c r="B25" s="13" t="s">
        <v>14</v>
      </c>
      <c r="C25" s="13"/>
      <c r="D25" s="13"/>
      <c r="E25" s="13" t="s">
        <v>471</v>
      </c>
      <c r="F25" s="13">
        <v>2</v>
      </c>
      <c r="G25" s="13">
        <v>1</v>
      </c>
      <c r="H25" s="13">
        <v>1</v>
      </c>
      <c r="I25" s="13"/>
      <c r="J25" s="12">
        <f t="shared" si="4"/>
        <v>500</v>
      </c>
      <c r="K25" s="13">
        <v>400</v>
      </c>
      <c r="L25" s="12">
        <f t="shared" si="0"/>
        <v>200000</v>
      </c>
      <c r="M25" s="13">
        <v>1</v>
      </c>
      <c r="N25" s="13" t="s">
        <v>27</v>
      </c>
      <c r="O25" s="13" t="s">
        <v>55</v>
      </c>
      <c r="P25" s="13">
        <v>2</v>
      </c>
      <c r="Q25" s="13">
        <v>108</v>
      </c>
      <c r="R25" s="13"/>
      <c r="S25" s="133">
        <v>6400</v>
      </c>
      <c r="T25" s="12">
        <f t="shared" si="1"/>
        <v>691200</v>
      </c>
      <c r="U25" s="13">
        <v>15</v>
      </c>
      <c r="V25" s="12">
        <f>T25*30%</f>
        <v>207360</v>
      </c>
      <c r="W25" s="12">
        <f t="shared" si="2"/>
        <v>483840</v>
      </c>
      <c r="X25" s="12">
        <f t="shared" si="3"/>
        <v>683840</v>
      </c>
      <c r="Y25" s="13">
        <v>0</v>
      </c>
      <c r="Z25" s="13">
        <v>50</v>
      </c>
      <c r="AA25" s="13">
        <v>0</v>
      </c>
      <c r="AB25" s="13">
        <v>0</v>
      </c>
    </row>
    <row r="26" spans="1:28" s="3" customFormat="1" ht="14.25" x14ac:dyDescent="0.2">
      <c r="A26" s="13"/>
      <c r="B26" s="13" t="s">
        <v>14</v>
      </c>
      <c r="C26" s="13">
        <v>1944</v>
      </c>
      <c r="D26" s="13">
        <v>64</v>
      </c>
      <c r="E26" s="13" t="s">
        <v>471</v>
      </c>
      <c r="F26" s="13">
        <v>1</v>
      </c>
      <c r="G26" s="13">
        <v>11</v>
      </c>
      <c r="H26" s="13"/>
      <c r="I26" s="13"/>
      <c r="J26" s="12">
        <f t="shared" si="4"/>
        <v>4400</v>
      </c>
      <c r="K26" s="13">
        <v>110</v>
      </c>
      <c r="L26" s="12">
        <f t="shared" si="0"/>
        <v>484000</v>
      </c>
      <c r="M26" s="13"/>
      <c r="N26" s="13"/>
      <c r="O26" s="13"/>
      <c r="P26" s="13"/>
      <c r="Q26" s="13"/>
      <c r="R26" s="13"/>
      <c r="S26" s="133"/>
      <c r="T26" s="12">
        <f t="shared" si="1"/>
        <v>0</v>
      </c>
      <c r="U26" s="13"/>
      <c r="V26" s="13"/>
      <c r="W26" s="12">
        <f t="shared" si="2"/>
        <v>0</v>
      </c>
      <c r="X26" s="12">
        <f t="shared" si="3"/>
        <v>484000</v>
      </c>
      <c r="Y26" s="13">
        <v>0</v>
      </c>
      <c r="Z26" s="13">
        <v>50</v>
      </c>
      <c r="AA26" s="13">
        <v>0</v>
      </c>
      <c r="AB26" s="13">
        <v>0</v>
      </c>
    </row>
    <row r="27" spans="1:28" s="3" customFormat="1" ht="14.25" x14ac:dyDescent="0.2">
      <c r="A27" s="13"/>
      <c r="B27" s="13" t="s">
        <v>472</v>
      </c>
      <c r="C27" s="13"/>
      <c r="D27" s="13"/>
      <c r="E27" s="13" t="s">
        <v>471</v>
      </c>
      <c r="F27" s="13">
        <v>1</v>
      </c>
      <c r="G27" s="13">
        <v>8</v>
      </c>
      <c r="H27" s="13"/>
      <c r="I27" s="13"/>
      <c r="J27" s="12">
        <f t="shared" si="4"/>
        <v>3200</v>
      </c>
      <c r="K27" s="13">
        <v>75</v>
      </c>
      <c r="L27" s="12">
        <f t="shared" si="0"/>
        <v>240000</v>
      </c>
      <c r="M27" s="13"/>
      <c r="N27" s="13"/>
      <c r="O27" s="13"/>
      <c r="P27" s="13"/>
      <c r="Q27" s="13"/>
      <c r="R27" s="13"/>
      <c r="S27" s="133"/>
      <c r="T27" s="12">
        <f t="shared" si="1"/>
        <v>0</v>
      </c>
      <c r="U27" s="13"/>
      <c r="V27" s="13"/>
      <c r="W27" s="12">
        <f t="shared" si="2"/>
        <v>0</v>
      </c>
      <c r="X27" s="12">
        <f t="shared" si="3"/>
        <v>240000</v>
      </c>
      <c r="Y27" s="13">
        <v>0</v>
      </c>
      <c r="Z27" s="13">
        <v>0</v>
      </c>
      <c r="AA27" s="13">
        <v>240000</v>
      </c>
      <c r="AB27" s="13">
        <v>0.01</v>
      </c>
    </row>
    <row r="28" spans="1:28" s="3" customFormat="1" ht="14.25" x14ac:dyDescent="0.2">
      <c r="A28" s="13"/>
      <c r="B28" s="13" t="s">
        <v>14</v>
      </c>
      <c r="C28" s="13">
        <v>3636</v>
      </c>
      <c r="D28" s="13">
        <v>40</v>
      </c>
      <c r="E28" s="13" t="s">
        <v>473</v>
      </c>
      <c r="F28" s="13">
        <v>2</v>
      </c>
      <c r="G28" s="13"/>
      <c r="H28" s="13">
        <v>1</v>
      </c>
      <c r="I28" s="13">
        <v>31</v>
      </c>
      <c r="J28" s="12">
        <f t="shared" si="4"/>
        <v>131</v>
      </c>
      <c r="K28" s="13">
        <v>400</v>
      </c>
      <c r="L28" s="12">
        <f t="shared" si="0"/>
        <v>52400</v>
      </c>
      <c r="M28" s="13">
        <v>1</v>
      </c>
      <c r="N28" s="13" t="s">
        <v>27</v>
      </c>
      <c r="O28" s="13" t="s">
        <v>16</v>
      </c>
      <c r="P28" s="13">
        <v>2</v>
      </c>
      <c r="Q28" s="13">
        <v>168</v>
      </c>
      <c r="R28" s="13"/>
      <c r="S28" s="133">
        <v>6400</v>
      </c>
      <c r="T28" s="12">
        <f t="shared" si="1"/>
        <v>1075200</v>
      </c>
      <c r="U28" s="13">
        <v>20</v>
      </c>
      <c r="V28" s="12">
        <f>T28*75%</f>
        <v>806400</v>
      </c>
      <c r="W28" s="12">
        <f t="shared" si="2"/>
        <v>268800</v>
      </c>
      <c r="X28" s="12">
        <f t="shared" si="3"/>
        <v>321200</v>
      </c>
      <c r="Y28" s="13">
        <v>0</v>
      </c>
      <c r="Z28" s="13">
        <v>50</v>
      </c>
      <c r="AA28" s="13">
        <v>0</v>
      </c>
      <c r="AB28" s="13">
        <v>0</v>
      </c>
    </row>
    <row r="29" spans="1:28" s="3" customFormat="1" ht="14.25" x14ac:dyDescent="0.2">
      <c r="A29" s="13"/>
      <c r="B29" s="13" t="s">
        <v>472</v>
      </c>
      <c r="C29" s="13"/>
      <c r="D29" s="13"/>
      <c r="E29" s="13" t="s">
        <v>473</v>
      </c>
      <c r="F29" s="13">
        <v>1</v>
      </c>
      <c r="G29" s="13">
        <v>24</v>
      </c>
      <c r="H29" s="13"/>
      <c r="I29" s="13"/>
      <c r="J29" s="12">
        <f t="shared" si="4"/>
        <v>9600</v>
      </c>
      <c r="K29" s="13">
        <v>75</v>
      </c>
      <c r="L29" s="12">
        <f t="shared" si="0"/>
        <v>720000</v>
      </c>
      <c r="M29" s="13"/>
      <c r="N29" s="13"/>
      <c r="O29" s="13"/>
      <c r="P29" s="13"/>
      <c r="Q29" s="13"/>
      <c r="R29" s="13"/>
      <c r="S29" s="133"/>
      <c r="T29" s="12">
        <f t="shared" si="1"/>
        <v>0</v>
      </c>
      <c r="U29" s="13"/>
      <c r="V29" s="13"/>
      <c r="W29" s="12">
        <f t="shared" si="2"/>
        <v>0</v>
      </c>
      <c r="X29" s="12">
        <f t="shared" si="3"/>
        <v>720000</v>
      </c>
      <c r="Y29" s="13">
        <v>0</v>
      </c>
      <c r="Z29" s="13">
        <v>0</v>
      </c>
      <c r="AA29" s="13">
        <v>720000</v>
      </c>
      <c r="AB29" s="13">
        <v>0.01</v>
      </c>
    </row>
    <row r="30" spans="1:28" s="3" customFormat="1" ht="14.25" x14ac:dyDescent="0.2">
      <c r="A30" s="12"/>
      <c r="B30" s="13" t="s">
        <v>24</v>
      </c>
      <c r="C30" s="12"/>
      <c r="D30" s="12"/>
      <c r="E30" s="12" t="s">
        <v>473</v>
      </c>
      <c r="F30" s="12">
        <v>1</v>
      </c>
      <c r="G30" s="12">
        <v>11</v>
      </c>
      <c r="H30" s="12"/>
      <c r="I30" s="12"/>
      <c r="J30" s="12">
        <f t="shared" si="4"/>
        <v>4400</v>
      </c>
      <c r="K30" s="12">
        <v>75</v>
      </c>
      <c r="L30" s="12">
        <f t="shared" si="0"/>
        <v>330000</v>
      </c>
      <c r="M30" s="12"/>
      <c r="N30" s="12"/>
      <c r="O30" s="12"/>
      <c r="P30" s="12"/>
      <c r="Q30" s="12"/>
      <c r="R30" s="12"/>
      <c r="S30" s="12"/>
      <c r="T30" s="12">
        <f t="shared" si="1"/>
        <v>0</v>
      </c>
      <c r="U30" s="12"/>
      <c r="V30" s="12"/>
      <c r="W30" s="12">
        <f t="shared" si="2"/>
        <v>0</v>
      </c>
      <c r="X30" s="12">
        <f t="shared" si="3"/>
        <v>330000</v>
      </c>
      <c r="Y30" s="12">
        <v>0</v>
      </c>
      <c r="Z30" s="12">
        <v>0</v>
      </c>
      <c r="AA30" s="12">
        <v>330000</v>
      </c>
      <c r="AB30" s="12">
        <v>0.01</v>
      </c>
    </row>
    <row r="31" spans="1:28" s="3" customFormat="1" ht="14.25" x14ac:dyDescent="0.2">
      <c r="A31" s="12"/>
      <c r="B31" s="13" t="s">
        <v>24</v>
      </c>
      <c r="C31" s="12"/>
      <c r="D31" s="12"/>
      <c r="E31" s="12" t="s">
        <v>474</v>
      </c>
      <c r="F31" s="12">
        <v>2</v>
      </c>
      <c r="G31" s="12">
        <v>5</v>
      </c>
      <c r="H31" s="12"/>
      <c r="I31" s="12"/>
      <c r="J31" s="12">
        <f t="shared" si="4"/>
        <v>2000</v>
      </c>
      <c r="K31" s="12">
        <v>75</v>
      </c>
      <c r="L31" s="12">
        <f t="shared" si="0"/>
        <v>150000</v>
      </c>
      <c r="M31" s="12">
        <v>1</v>
      </c>
      <c r="N31" s="12" t="s">
        <v>27</v>
      </c>
      <c r="O31" s="12" t="s">
        <v>55</v>
      </c>
      <c r="P31" s="12">
        <v>2</v>
      </c>
      <c r="Q31" s="12">
        <v>89</v>
      </c>
      <c r="R31" s="12"/>
      <c r="S31" s="12">
        <v>6400</v>
      </c>
      <c r="T31" s="12">
        <f t="shared" si="1"/>
        <v>569600</v>
      </c>
      <c r="U31" s="12">
        <v>10</v>
      </c>
      <c r="V31" s="12">
        <f>T31*10%</f>
        <v>56960</v>
      </c>
      <c r="W31" s="12">
        <f t="shared" si="2"/>
        <v>512640</v>
      </c>
      <c r="X31" s="12">
        <f t="shared" si="3"/>
        <v>662640</v>
      </c>
      <c r="Y31" s="12">
        <v>0</v>
      </c>
      <c r="Z31" s="12">
        <v>0</v>
      </c>
      <c r="AA31" s="12">
        <v>662640</v>
      </c>
      <c r="AB31" s="12">
        <v>0.02</v>
      </c>
    </row>
    <row r="32" spans="1:28" s="3" customFormat="1" ht="14.25" x14ac:dyDescent="0.2">
      <c r="A32" s="12"/>
      <c r="B32" s="13" t="s">
        <v>14</v>
      </c>
      <c r="C32" s="12">
        <v>5311</v>
      </c>
      <c r="D32" s="12">
        <v>199</v>
      </c>
      <c r="E32" s="12" t="s">
        <v>475</v>
      </c>
      <c r="F32" s="12">
        <v>2</v>
      </c>
      <c r="G32" s="12"/>
      <c r="H32" s="12">
        <v>1</v>
      </c>
      <c r="I32" s="12">
        <v>41</v>
      </c>
      <c r="J32" s="12">
        <f t="shared" si="4"/>
        <v>141</v>
      </c>
      <c r="K32" s="12">
        <v>400</v>
      </c>
      <c r="L32" s="12">
        <f t="shared" si="0"/>
        <v>56400</v>
      </c>
      <c r="M32" s="12">
        <v>1</v>
      </c>
      <c r="N32" s="12" t="s">
        <v>27</v>
      </c>
      <c r="O32" s="12" t="s">
        <v>55</v>
      </c>
      <c r="P32" s="12">
        <v>2</v>
      </c>
      <c r="Q32" s="12">
        <v>128</v>
      </c>
      <c r="R32" s="12"/>
      <c r="S32" s="12">
        <v>6400</v>
      </c>
      <c r="T32" s="12">
        <f t="shared" si="1"/>
        <v>819200</v>
      </c>
      <c r="U32" s="12">
        <v>15</v>
      </c>
      <c r="V32" s="12">
        <f>T32*30%</f>
        <v>245760</v>
      </c>
      <c r="W32" s="12">
        <f t="shared" si="2"/>
        <v>573440</v>
      </c>
      <c r="X32" s="12">
        <f t="shared" si="3"/>
        <v>629840</v>
      </c>
      <c r="Y32" s="12">
        <v>0</v>
      </c>
      <c r="Z32" s="12">
        <v>50</v>
      </c>
      <c r="AA32" s="12">
        <v>0</v>
      </c>
      <c r="AB32" s="12">
        <v>0</v>
      </c>
    </row>
    <row r="33" spans="1:28" s="3" customFormat="1" ht="14.25" x14ac:dyDescent="0.2">
      <c r="A33" s="12"/>
      <c r="B33" s="13" t="s">
        <v>14</v>
      </c>
      <c r="C33" s="12">
        <v>1333</v>
      </c>
      <c r="D33" s="12">
        <v>321</v>
      </c>
      <c r="E33" s="12" t="s">
        <v>475</v>
      </c>
      <c r="F33" s="12">
        <v>1</v>
      </c>
      <c r="G33" s="12">
        <v>17</v>
      </c>
      <c r="H33" s="12"/>
      <c r="I33" s="12">
        <v>77</v>
      </c>
      <c r="J33" s="12">
        <f t="shared" si="4"/>
        <v>6877</v>
      </c>
      <c r="K33" s="12">
        <v>100</v>
      </c>
      <c r="L33" s="12">
        <f t="shared" si="0"/>
        <v>687700</v>
      </c>
      <c r="M33" s="12"/>
      <c r="N33" s="12"/>
      <c r="O33" s="12"/>
      <c r="P33" s="12"/>
      <c r="Q33" s="12"/>
      <c r="R33" s="12"/>
      <c r="S33" s="12"/>
      <c r="T33" s="12">
        <f t="shared" si="1"/>
        <v>0</v>
      </c>
      <c r="U33" s="12"/>
      <c r="V33" s="12"/>
      <c r="W33" s="12">
        <f t="shared" si="2"/>
        <v>0</v>
      </c>
      <c r="X33" s="12">
        <f t="shared" si="3"/>
        <v>687700</v>
      </c>
      <c r="Y33" s="12">
        <v>0</v>
      </c>
      <c r="Z33" s="12">
        <v>50</v>
      </c>
      <c r="AA33" s="12">
        <v>0</v>
      </c>
      <c r="AB33" s="12">
        <v>0</v>
      </c>
    </row>
    <row r="34" spans="1:28" s="3" customFormat="1" ht="14.25" x14ac:dyDescent="0.2">
      <c r="A34" s="12"/>
      <c r="B34" s="13" t="s">
        <v>14</v>
      </c>
      <c r="C34" s="12">
        <v>5308</v>
      </c>
      <c r="D34" s="12">
        <v>196</v>
      </c>
      <c r="E34" s="12" t="s">
        <v>476</v>
      </c>
      <c r="F34" s="12">
        <v>2</v>
      </c>
      <c r="G34" s="12"/>
      <c r="H34" s="12"/>
      <c r="I34" s="12">
        <v>80</v>
      </c>
      <c r="J34" s="12">
        <f t="shared" si="4"/>
        <v>80</v>
      </c>
      <c r="K34" s="12">
        <v>400</v>
      </c>
      <c r="L34" s="12">
        <f t="shared" si="0"/>
        <v>32000</v>
      </c>
      <c r="M34" s="12">
        <v>1</v>
      </c>
      <c r="N34" s="12" t="s">
        <v>27</v>
      </c>
      <c r="O34" s="12" t="s">
        <v>16</v>
      </c>
      <c r="P34" s="12">
        <v>2</v>
      </c>
      <c r="Q34" s="12">
        <v>120</v>
      </c>
      <c r="R34" s="12"/>
      <c r="S34" s="12">
        <v>6400</v>
      </c>
      <c r="T34" s="12">
        <f t="shared" si="1"/>
        <v>768000</v>
      </c>
      <c r="U34" s="12">
        <v>30</v>
      </c>
      <c r="V34" s="12">
        <f>T34*85%</f>
        <v>652800</v>
      </c>
      <c r="W34" s="12">
        <f t="shared" si="2"/>
        <v>115200</v>
      </c>
      <c r="X34" s="12">
        <f t="shared" si="3"/>
        <v>147200</v>
      </c>
      <c r="Y34" s="12">
        <v>0</v>
      </c>
      <c r="Z34" s="12">
        <v>50</v>
      </c>
      <c r="AA34" s="12">
        <v>0</v>
      </c>
      <c r="AB34" s="12">
        <v>0</v>
      </c>
    </row>
    <row r="35" spans="1:28" s="3" customFormat="1" ht="14.25" x14ac:dyDescent="0.2">
      <c r="A35" s="12"/>
      <c r="B35" s="13" t="s">
        <v>14</v>
      </c>
      <c r="C35" s="12">
        <v>4952</v>
      </c>
      <c r="D35" s="12">
        <v>133</v>
      </c>
      <c r="E35" s="12" t="s">
        <v>476</v>
      </c>
      <c r="F35" s="12">
        <v>1</v>
      </c>
      <c r="G35" s="12">
        <v>18</v>
      </c>
      <c r="H35" s="12">
        <v>3</v>
      </c>
      <c r="I35" s="12">
        <v>96</v>
      </c>
      <c r="J35" s="12">
        <f t="shared" si="4"/>
        <v>7596</v>
      </c>
      <c r="K35" s="12">
        <v>75</v>
      </c>
      <c r="L35" s="12">
        <f t="shared" si="0"/>
        <v>569700</v>
      </c>
      <c r="M35" s="12"/>
      <c r="N35" s="12"/>
      <c r="O35" s="12"/>
      <c r="P35" s="12"/>
      <c r="Q35" s="12"/>
      <c r="R35" s="12"/>
      <c r="S35" s="12"/>
      <c r="T35" s="12">
        <f t="shared" si="1"/>
        <v>0</v>
      </c>
      <c r="U35" s="12"/>
      <c r="V35" s="12"/>
      <c r="W35" s="12">
        <f t="shared" si="2"/>
        <v>0</v>
      </c>
      <c r="X35" s="12">
        <f t="shared" si="3"/>
        <v>569700</v>
      </c>
      <c r="Y35" s="12">
        <v>0</v>
      </c>
      <c r="Z35" s="12">
        <v>50</v>
      </c>
      <c r="AA35" s="12">
        <v>0</v>
      </c>
      <c r="AB35" s="12">
        <v>0</v>
      </c>
    </row>
    <row r="36" spans="1:28" s="3" customFormat="1" ht="14.25" x14ac:dyDescent="0.2">
      <c r="A36" s="12"/>
      <c r="B36" s="13" t="s">
        <v>14</v>
      </c>
      <c r="C36" s="12">
        <v>4949</v>
      </c>
      <c r="D36" s="12">
        <v>130</v>
      </c>
      <c r="E36" s="12" t="s">
        <v>476</v>
      </c>
      <c r="F36" s="12">
        <v>1</v>
      </c>
      <c r="G36" s="12">
        <v>9</v>
      </c>
      <c r="H36" s="12">
        <v>2</v>
      </c>
      <c r="I36" s="12">
        <v>96</v>
      </c>
      <c r="J36" s="12">
        <f t="shared" si="4"/>
        <v>3896</v>
      </c>
      <c r="K36" s="12">
        <v>75</v>
      </c>
      <c r="L36" s="12">
        <f t="shared" si="0"/>
        <v>292200</v>
      </c>
      <c r="M36" s="12"/>
      <c r="N36" s="12"/>
      <c r="O36" s="12"/>
      <c r="P36" s="12"/>
      <c r="Q36" s="12"/>
      <c r="R36" s="12"/>
      <c r="S36" s="12"/>
      <c r="T36" s="12">
        <f t="shared" si="1"/>
        <v>0</v>
      </c>
      <c r="U36" s="12"/>
      <c r="V36" s="12"/>
      <c r="W36" s="12">
        <f t="shared" si="2"/>
        <v>0</v>
      </c>
      <c r="X36" s="12">
        <f t="shared" si="3"/>
        <v>292200</v>
      </c>
      <c r="Y36" s="12">
        <v>0</v>
      </c>
      <c r="Z36" s="12">
        <v>50</v>
      </c>
      <c r="AA36" s="12">
        <v>0</v>
      </c>
      <c r="AB36" s="12">
        <v>0</v>
      </c>
    </row>
    <row r="37" spans="1:28" s="3" customFormat="1" ht="14.25" x14ac:dyDescent="0.2">
      <c r="A37" s="12"/>
      <c r="B37" s="13" t="s">
        <v>14</v>
      </c>
      <c r="C37" s="12">
        <v>932</v>
      </c>
      <c r="D37" s="12">
        <v>45</v>
      </c>
      <c r="E37" s="12" t="s">
        <v>477</v>
      </c>
      <c r="F37" s="12">
        <v>2</v>
      </c>
      <c r="G37" s="12"/>
      <c r="H37" s="12">
        <v>2</v>
      </c>
      <c r="I37" s="12">
        <v>35</v>
      </c>
      <c r="J37" s="12">
        <f t="shared" si="4"/>
        <v>235</v>
      </c>
      <c r="K37" s="12">
        <v>400</v>
      </c>
      <c r="L37" s="12">
        <f t="shared" si="0"/>
        <v>94000</v>
      </c>
      <c r="M37" s="12">
        <v>1</v>
      </c>
      <c r="N37" s="12" t="s">
        <v>27</v>
      </c>
      <c r="O37" s="12" t="s">
        <v>60</v>
      </c>
      <c r="P37" s="12">
        <v>2</v>
      </c>
      <c r="Q37" s="12">
        <v>366</v>
      </c>
      <c r="R37" s="12"/>
      <c r="S37" s="12">
        <v>6400</v>
      </c>
      <c r="T37" s="12">
        <f t="shared" si="1"/>
        <v>2342400</v>
      </c>
      <c r="U37" s="12">
        <v>20</v>
      </c>
      <c r="V37" s="12">
        <f>T37*30%</f>
        <v>702720</v>
      </c>
      <c r="W37" s="12">
        <f t="shared" si="2"/>
        <v>1639680</v>
      </c>
      <c r="X37" s="12">
        <f t="shared" si="3"/>
        <v>1733680</v>
      </c>
      <c r="Y37" s="12">
        <v>0</v>
      </c>
      <c r="Z37" s="12">
        <v>50</v>
      </c>
      <c r="AA37" s="12">
        <v>0</v>
      </c>
      <c r="AB37" s="12">
        <v>0</v>
      </c>
    </row>
    <row r="38" spans="1:28" s="3" customFormat="1" ht="14.25" x14ac:dyDescent="0.2">
      <c r="A38" s="12"/>
      <c r="B38" s="13" t="s">
        <v>24</v>
      </c>
      <c r="C38" s="12"/>
      <c r="D38" s="12"/>
      <c r="E38" s="12" t="s">
        <v>477</v>
      </c>
      <c r="F38" s="12">
        <v>1</v>
      </c>
      <c r="G38" s="12">
        <v>12</v>
      </c>
      <c r="H38" s="12"/>
      <c r="I38" s="12"/>
      <c r="J38" s="12">
        <f t="shared" si="4"/>
        <v>4800</v>
      </c>
      <c r="K38" s="12">
        <v>75</v>
      </c>
      <c r="L38" s="12">
        <f t="shared" si="0"/>
        <v>360000</v>
      </c>
      <c r="M38" s="12"/>
      <c r="N38" s="12"/>
      <c r="O38" s="12"/>
      <c r="P38" s="12"/>
      <c r="Q38" s="12"/>
      <c r="R38" s="12"/>
      <c r="S38" s="12"/>
      <c r="T38" s="12">
        <f t="shared" si="1"/>
        <v>0</v>
      </c>
      <c r="U38" s="12"/>
      <c r="V38" s="12"/>
      <c r="W38" s="12">
        <f t="shared" si="2"/>
        <v>0</v>
      </c>
      <c r="X38" s="12">
        <f t="shared" si="3"/>
        <v>360000</v>
      </c>
      <c r="Y38" s="12">
        <v>0</v>
      </c>
      <c r="Z38" s="12">
        <v>0</v>
      </c>
      <c r="AA38" s="12">
        <v>360000</v>
      </c>
      <c r="AB38" s="12">
        <v>0.01</v>
      </c>
    </row>
    <row r="39" spans="1:28" s="3" customFormat="1" ht="14.25" x14ac:dyDescent="0.2">
      <c r="A39" s="12"/>
      <c r="B39" s="13" t="s">
        <v>24</v>
      </c>
      <c r="C39" s="12"/>
      <c r="D39" s="12"/>
      <c r="E39" s="12" t="s">
        <v>477</v>
      </c>
      <c r="F39" s="12">
        <v>1</v>
      </c>
      <c r="G39" s="12">
        <v>8</v>
      </c>
      <c r="H39" s="12"/>
      <c r="I39" s="12"/>
      <c r="J39" s="12">
        <f t="shared" si="4"/>
        <v>3200</v>
      </c>
      <c r="K39" s="12">
        <v>75</v>
      </c>
      <c r="L39" s="12">
        <f t="shared" si="0"/>
        <v>240000</v>
      </c>
      <c r="M39" s="12"/>
      <c r="N39" s="12"/>
      <c r="O39" s="12"/>
      <c r="P39" s="12"/>
      <c r="Q39" s="12"/>
      <c r="R39" s="12"/>
      <c r="S39" s="12"/>
      <c r="T39" s="12">
        <f t="shared" si="1"/>
        <v>0</v>
      </c>
      <c r="U39" s="12"/>
      <c r="V39" s="12"/>
      <c r="W39" s="12">
        <f t="shared" si="2"/>
        <v>0</v>
      </c>
      <c r="X39" s="12">
        <f t="shared" si="3"/>
        <v>240000</v>
      </c>
      <c r="Y39" s="12">
        <v>0</v>
      </c>
      <c r="Z39" s="12">
        <v>0</v>
      </c>
      <c r="AA39" s="12">
        <v>240000</v>
      </c>
      <c r="AB39" s="12">
        <v>0.01</v>
      </c>
    </row>
    <row r="40" spans="1:28" s="3" customFormat="1" ht="14.25" x14ac:dyDescent="0.2">
      <c r="A40" s="12"/>
      <c r="B40" s="13" t="s">
        <v>24</v>
      </c>
      <c r="C40" s="12"/>
      <c r="D40" s="12"/>
      <c r="E40" s="12" t="s">
        <v>477</v>
      </c>
      <c r="F40" s="12">
        <v>1</v>
      </c>
      <c r="G40" s="12">
        <v>9</v>
      </c>
      <c r="H40" s="12"/>
      <c r="I40" s="12"/>
      <c r="J40" s="12">
        <f t="shared" si="4"/>
        <v>3600</v>
      </c>
      <c r="K40" s="12">
        <v>75</v>
      </c>
      <c r="L40" s="12">
        <f t="shared" si="0"/>
        <v>270000</v>
      </c>
      <c r="M40" s="12"/>
      <c r="N40" s="12"/>
      <c r="O40" s="12"/>
      <c r="P40" s="12"/>
      <c r="Q40" s="12"/>
      <c r="R40" s="12"/>
      <c r="S40" s="12"/>
      <c r="T40" s="12">
        <f t="shared" si="1"/>
        <v>0</v>
      </c>
      <c r="U40" s="12"/>
      <c r="V40" s="12"/>
      <c r="W40" s="12">
        <f t="shared" si="2"/>
        <v>0</v>
      </c>
      <c r="X40" s="12">
        <f t="shared" si="3"/>
        <v>270000</v>
      </c>
      <c r="Y40" s="12">
        <v>0</v>
      </c>
      <c r="Z40" s="12">
        <v>0</v>
      </c>
      <c r="AA40" s="12">
        <v>270000</v>
      </c>
      <c r="AB40" s="12">
        <v>0.01</v>
      </c>
    </row>
    <row r="41" spans="1:28" s="3" customFormat="1" ht="14.25" x14ac:dyDescent="0.2">
      <c r="A41" s="12"/>
      <c r="B41" s="13" t="s">
        <v>14</v>
      </c>
      <c r="C41" s="12">
        <v>1453</v>
      </c>
      <c r="D41" s="12">
        <v>153</v>
      </c>
      <c r="E41" s="12" t="s">
        <v>478</v>
      </c>
      <c r="F41" s="12">
        <v>2</v>
      </c>
      <c r="G41" s="12"/>
      <c r="H41" s="12">
        <v>3</v>
      </c>
      <c r="I41" s="12">
        <v>74</v>
      </c>
      <c r="J41" s="12">
        <f t="shared" si="4"/>
        <v>374</v>
      </c>
      <c r="K41" s="12">
        <v>400</v>
      </c>
      <c r="L41" s="12">
        <f t="shared" si="0"/>
        <v>149600</v>
      </c>
      <c r="M41" s="12">
        <v>1</v>
      </c>
      <c r="N41" s="12" t="s">
        <v>27</v>
      </c>
      <c r="O41" s="12" t="s">
        <v>16</v>
      </c>
      <c r="P41" s="12">
        <v>2</v>
      </c>
      <c r="Q41" s="12">
        <v>94</v>
      </c>
      <c r="R41" s="12"/>
      <c r="S41" s="12">
        <v>6400</v>
      </c>
      <c r="T41" s="12">
        <f t="shared" si="1"/>
        <v>601600</v>
      </c>
      <c r="U41" s="12">
        <v>30</v>
      </c>
      <c r="V41" s="12">
        <f>T41*85%</f>
        <v>511360</v>
      </c>
      <c r="W41" s="12">
        <f t="shared" si="2"/>
        <v>90240</v>
      </c>
      <c r="X41" s="12">
        <f t="shared" si="3"/>
        <v>239840</v>
      </c>
      <c r="Y41" s="12">
        <v>0</v>
      </c>
      <c r="Z41" s="12">
        <v>50</v>
      </c>
      <c r="AA41" s="12">
        <v>0</v>
      </c>
      <c r="AB41" s="12">
        <v>0</v>
      </c>
    </row>
    <row r="42" spans="1:28" s="3" customFormat="1" ht="14.25" x14ac:dyDescent="0.2">
      <c r="A42" s="12"/>
      <c r="B42" s="61" t="s">
        <v>24</v>
      </c>
      <c r="C42" s="12"/>
      <c r="D42" s="12"/>
      <c r="E42" s="12" t="s">
        <v>478</v>
      </c>
      <c r="F42" s="12">
        <v>1</v>
      </c>
      <c r="G42" s="12">
        <v>3</v>
      </c>
      <c r="H42" s="12">
        <v>2</v>
      </c>
      <c r="I42" s="12"/>
      <c r="J42" s="12">
        <f t="shared" si="4"/>
        <v>1400</v>
      </c>
      <c r="K42" s="12">
        <v>75</v>
      </c>
      <c r="L42" s="12">
        <f t="shared" si="0"/>
        <v>105000</v>
      </c>
      <c r="M42" s="12"/>
      <c r="N42" s="12"/>
      <c r="O42" s="12"/>
      <c r="P42" s="12"/>
      <c r="Q42" s="12"/>
      <c r="R42" s="12"/>
      <c r="S42" s="12"/>
      <c r="T42" s="12">
        <f t="shared" si="1"/>
        <v>0</v>
      </c>
      <c r="U42" s="12"/>
      <c r="V42" s="12"/>
      <c r="W42" s="12">
        <f t="shared" si="2"/>
        <v>0</v>
      </c>
      <c r="X42" s="12">
        <f t="shared" si="3"/>
        <v>105000</v>
      </c>
      <c r="Y42" s="12">
        <v>0</v>
      </c>
      <c r="Z42" s="12">
        <v>0</v>
      </c>
      <c r="AA42" s="12">
        <v>105000</v>
      </c>
      <c r="AB42" s="12">
        <v>0.01</v>
      </c>
    </row>
    <row r="43" spans="1:28" s="3" customFormat="1" ht="14.25" x14ac:dyDescent="0.2">
      <c r="A43" s="12"/>
      <c r="B43" s="61" t="s">
        <v>24</v>
      </c>
      <c r="C43" s="12"/>
      <c r="D43" s="12"/>
      <c r="E43" s="12" t="s">
        <v>478</v>
      </c>
      <c r="F43" s="12">
        <v>1</v>
      </c>
      <c r="G43" s="12">
        <v>12</v>
      </c>
      <c r="H43" s="12">
        <v>2</v>
      </c>
      <c r="I43" s="12"/>
      <c r="J43" s="12">
        <f t="shared" si="4"/>
        <v>5000</v>
      </c>
      <c r="K43" s="12">
        <v>75</v>
      </c>
      <c r="L43" s="12">
        <f t="shared" si="0"/>
        <v>375000</v>
      </c>
      <c r="M43" s="12"/>
      <c r="N43" s="12"/>
      <c r="O43" s="12"/>
      <c r="P43" s="12"/>
      <c r="Q43" s="12"/>
      <c r="R43" s="12"/>
      <c r="S43" s="12"/>
      <c r="T43" s="12">
        <f t="shared" si="1"/>
        <v>0</v>
      </c>
      <c r="U43" s="12"/>
      <c r="V43" s="12"/>
      <c r="W43" s="12">
        <f t="shared" si="2"/>
        <v>0</v>
      </c>
      <c r="X43" s="12">
        <f t="shared" si="3"/>
        <v>375000</v>
      </c>
      <c r="Y43" s="12">
        <v>0</v>
      </c>
      <c r="Z43" s="12">
        <v>0</v>
      </c>
      <c r="AA43" s="12">
        <v>375000</v>
      </c>
      <c r="AB43" s="12">
        <v>0.01</v>
      </c>
    </row>
    <row r="44" spans="1:28" s="3" customFormat="1" ht="14.25" x14ac:dyDescent="0.2">
      <c r="A44" s="12"/>
      <c r="B44" s="61" t="s">
        <v>24</v>
      </c>
      <c r="C44" s="12"/>
      <c r="D44" s="12"/>
      <c r="E44" s="12" t="s">
        <v>478</v>
      </c>
      <c r="F44" s="12">
        <v>1</v>
      </c>
      <c r="G44" s="12">
        <v>5</v>
      </c>
      <c r="H44" s="12">
        <v>2</v>
      </c>
      <c r="I44" s="12"/>
      <c r="J44" s="12">
        <f t="shared" si="4"/>
        <v>2200</v>
      </c>
      <c r="K44" s="12">
        <v>75</v>
      </c>
      <c r="L44" s="12">
        <f t="shared" si="0"/>
        <v>165000</v>
      </c>
      <c r="M44" s="12"/>
      <c r="N44" s="12"/>
      <c r="O44" s="12"/>
      <c r="P44" s="12"/>
      <c r="Q44" s="12"/>
      <c r="R44" s="12"/>
      <c r="S44" s="12"/>
      <c r="T44" s="12">
        <f t="shared" si="1"/>
        <v>0</v>
      </c>
      <c r="U44" s="12"/>
      <c r="V44" s="12"/>
      <c r="W44" s="12">
        <f t="shared" si="2"/>
        <v>0</v>
      </c>
      <c r="X44" s="12">
        <f t="shared" si="3"/>
        <v>165000</v>
      </c>
      <c r="Y44" s="12">
        <v>0</v>
      </c>
      <c r="Z44" s="12">
        <v>0</v>
      </c>
      <c r="AA44" s="12">
        <v>165000</v>
      </c>
      <c r="AB44" s="12">
        <v>0.01</v>
      </c>
    </row>
    <row r="45" spans="1:28" s="3" customFormat="1" ht="14.25" x14ac:dyDescent="0.2">
      <c r="A45" s="12"/>
      <c r="B45" s="61" t="s">
        <v>24</v>
      </c>
      <c r="C45" s="12"/>
      <c r="D45" s="12"/>
      <c r="E45" s="12" t="s">
        <v>478</v>
      </c>
      <c r="F45" s="12">
        <v>1</v>
      </c>
      <c r="G45" s="12">
        <v>3</v>
      </c>
      <c r="H45" s="12"/>
      <c r="I45" s="12"/>
      <c r="J45" s="12">
        <f t="shared" si="4"/>
        <v>1200</v>
      </c>
      <c r="K45" s="12">
        <v>75</v>
      </c>
      <c r="L45" s="12">
        <f t="shared" si="0"/>
        <v>90000</v>
      </c>
      <c r="M45" s="12"/>
      <c r="N45" s="12"/>
      <c r="O45" s="12"/>
      <c r="P45" s="12"/>
      <c r="Q45" s="12"/>
      <c r="R45" s="12"/>
      <c r="S45" s="12"/>
      <c r="T45" s="12">
        <f t="shared" si="1"/>
        <v>0</v>
      </c>
      <c r="U45" s="12"/>
      <c r="V45" s="12"/>
      <c r="W45" s="12">
        <f t="shared" si="2"/>
        <v>0</v>
      </c>
      <c r="X45" s="12">
        <f t="shared" si="3"/>
        <v>90000</v>
      </c>
      <c r="Y45" s="12">
        <v>0</v>
      </c>
      <c r="Z45" s="12">
        <v>0</v>
      </c>
      <c r="AA45" s="12">
        <v>90000</v>
      </c>
      <c r="AB45" s="12">
        <v>0.01</v>
      </c>
    </row>
    <row r="46" spans="1:28" s="3" customFormat="1" ht="14.25" x14ac:dyDescent="0.2">
      <c r="A46" s="12"/>
      <c r="B46" s="61" t="s">
        <v>24</v>
      </c>
      <c r="C46" s="12"/>
      <c r="D46" s="12"/>
      <c r="E46" s="12" t="s">
        <v>478</v>
      </c>
      <c r="F46" s="12">
        <v>1</v>
      </c>
      <c r="G46" s="12">
        <v>9</v>
      </c>
      <c r="H46" s="12"/>
      <c r="I46" s="12"/>
      <c r="J46" s="12">
        <f t="shared" si="4"/>
        <v>3600</v>
      </c>
      <c r="K46" s="12">
        <v>75</v>
      </c>
      <c r="L46" s="12">
        <f t="shared" si="0"/>
        <v>270000</v>
      </c>
      <c r="M46" s="12"/>
      <c r="N46" s="12"/>
      <c r="O46" s="12"/>
      <c r="P46" s="12"/>
      <c r="Q46" s="12"/>
      <c r="R46" s="12"/>
      <c r="S46" s="12"/>
      <c r="T46" s="12">
        <f t="shared" si="1"/>
        <v>0</v>
      </c>
      <c r="U46" s="12"/>
      <c r="V46" s="12"/>
      <c r="W46" s="12">
        <f t="shared" si="2"/>
        <v>0</v>
      </c>
      <c r="X46" s="12">
        <f t="shared" si="3"/>
        <v>270000</v>
      </c>
      <c r="Y46" s="12">
        <v>0</v>
      </c>
      <c r="Z46" s="12">
        <v>0</v>
      </c>
      <c r="AA46" s="12">
        <v>270000</v>
      </c>
      <c r="AB46" s="12">
        <v>0.01</v>
      </c>
    </row>
    <row r="47" spans="1:28" s="3" customFormat="1" ht="14.25" x14ac:dyDescent="0.2">
      <c r="A47" s="12"/>
      <c r="B47" s="13" t="s">
        <v>14</v>
      </c>
      <c r="C47" s="12">
        <v>1037</v>
      </c>
      <c r="D47" s="12">
        <v>66</v>
      </c>
      <c r="E47" s="12" t="s">
        <v>479</v>
      </c>
      <c r="F47" s="12">
        <v>1</v>
      </c>
      <c r="G47" s="12">
        <v>1</v>
      </c>
      <c r="H47" s="12">
        <v>2</v>
      </c>
      <c r="I47" s="12">
        <v>15</v>
      </c>
      <c r="J47" s="12">
        <f t="shared" si="4"/>
        <v>615</v>
      </c>
      <c r="K47" s="12">
        <v>75</v>
      </c>
      <c r="L47" s="12">
        <f t="shared" si="0"/>
        <v>46125</v>
      </c>
      <c r="M47" s="12"/>
      <c r="N47" s="12"/>
      <c r="O47" s="12"/>
      <c r="P47" s="12"/>
      <c r="Q47" s="12"/>
      <c r="R47" s="12"/>
      <c r="S47" s="12"/>
      <c r="T47" s="12">
        <f t="shared" si="1"/>
        <v>0</v>
      </c>
      <c r="U47" s="12"/>
      <c r="V47" s="12"/>
      <c r="W47" s="12">
        <f t="shared" si="2"/>
        <v>0</v>
      </c>
      <c r="X47" s="12">
        <f t="shared" si="3"/>
        <v>46125</v>
      </c>
      <c r="Y47" s="12">
        <v>0</v>
      </c>
      <c r="Z47" s="12">
        <v>50</v>
      </c>
      <c r="AA47" s="12">
        <v>0</v>
      </c>
      <c r="AB47" s="12">
        <v>0</v>
      </c>
    </row>
    <row r="48" spans="1:28" s="3" customFormat="1" ht="14.25" x14ac:dyDescent="0.2">
      <c r="A48" s="12"/>
      <c r="B48" s="13" t="s">
        <v>24</v>
      </c>
      <c r="C48" s="12"/>
      <c r="D48" s="12"/>
      <c r="E48" s="12" t="s">
        <v>479</v>
      </c>
      <c r="F48" s="12">
        <v>2</v>
      </c>
      <c r="G48" s="12"/>
      <c r="H48" s="12">
        <v>1</v>
      </c>
      <c r="I48" s="12">
        <v>90</v>
      </c>
      <c r="J48" s="12">
        <f t="shared" si="4"/>
        <v>190</v>
      </c>
      <c r="K48" s="12">
        <v>75</v>
      </c>
      <c r="L48" s="12">
        <f t="shared" si="0"/>
        <v>14250</v>
      </c>
      <c r="M48" s="12">
        <v>1</v>
      </c>
      <c r="N48" s="12" t="s">
        <v>27</v>
      </c>
      <c r="O48" s="12" t="s">
        <v>16</v>
      </c>
      <c r="P48" s="12">
        <v>2</v>
      </c>
      <c r="Q48" s="12">
        <v>156</v>
      </c>
      <c r="R48" s="12"/>
      <c r="S48" s="12">
        <v>6400</v>
      </c>
      <c r="T48" s="12">
        <f t="shared" si="1"/>
        <v>998400</v>
      </c>
      <c r="U48" s="12">
        <v>30</v>
      </c>
      <c r="V48" s="12">
        <f>T48*85%</f>
        <v>848640</v>
      </c>
      <c r="W48" s="12">
        <f t="shared" si="2"/>
        <v>149760</v>
      </c>
      <c r="X48" s="12">
        <f t="shared" si="3"/>
        <v>164010</v>
      </c>
      <c r="Y48" s="12">
        <v>0</v>
      </c>
      <c r="Z48" s="12">
        <v>0</v>
      </c>
      <c r="AA48" s="12">
        <v>164010</v>
      </c>
      <c r="AB48" s="12">
        <v>0.02</v>
      </c>
    </row>
    <row r="49" spans="1:28" s="3" customFormat="1" ht="14.25" x14ac:dyDescent="0.2">
      <c r="A49" s="12"/>
      <c r="B49" s="13" t="s">
        <v>24</v>
      </c>
      <c r="C49" s="12"/>
      <c r="D49" s="12"/>
      <c r="E49" s="12" t="s">
        <v>479</v>
      </c>
      <c r="F49" s="12">
        <v>1</v>
      </c>
      <c r="G49" s="12">
        <v>10</v>
      </c>
      <c r="H49" s="12"/>
      <c r="I49" s="12"/>
      <c r="J49" s="12">
        <f t="shared" si="4"/>
        <v>4000</v>
      </c>
      <c r="K49" s="12">
        <v>75</v>
      </c>
      <c r="L49" s="12">
        <f t="shared" si="0"/>
        <v>300000</v>
      </c>
      <c r="M49" s="12"/>
      <c r="N49" s="12"/>
      <c r="O49" s="12"/>
      <c r="P49" s="12"/>
      <c r="Q49" s="12"/>
      <c r="R49" s="12"/>
      <c r="S49" s="12"/>
      <c r="T49" s="12">
        <f t="shared" si="1"/>
        <v>0</v>
      </c>
      <c r="U49" s="12"/>
      <c r="V49" s="12"/>
      <c r="W49" s="12">
        <f t="shared" si="2"/>
        <v>0</v>
      </c>
      <c r="X49" s="12">
        <f t="shared" si="3"/>
        <v>300000</v>
      </c>
      <c r="Y49" s="12">
        <v>0</v>
      </c>
      <c r="Z49" s="12">
        <v>0</v>
      </c>
      <c r="AA49" s="12">
        <v>300000</v>
      </c>
      <c r="AB49" s="12">
        <v>0.01</v>
      </c>
    </row>
    <row r="50" spans="1:28" s="3" customFormat="1" ht="14.25" x14ac:dyDescent="0.2">
      <c r="A50" s="12"/>
      <c r="B50" s="13" t="s">
        <v>14</v>
      </c>
      <c r="C50" s="12">
        <v>5489</v>
      </c>
      <c r="D50" s="12">
        <v>201</v>
      </c>
      <c r="E50" s="12" t="s">
        <v>480</v>
      </c>
      <c r="F50" s="12">
        <v>2</v>
      </c>
      <c r="G50" s="12"/>
      <c r="H50" s="12">
        <v>2</v>
      </c>
      <c r="I50" s="12">
        <v>11</v>
      </c>
      <c r="J50" s="12">
        <f t="shared" si="4"/>
        <v>211</v>
      </c>
      <c r="K50" s="12">
        <v>400</v>
      </c>
      <c r="L50" s="12">
        <f t="shared" si="0"/>
        <v>84400</v>
      </c>
      <c r="M50" s="12">
        <v>1</v>
      </c>
      <c r="N50" s="12" t="s">
        <v>27</v>
      </c>
      <c r="O50" s="12" t="s">
        <v>55</v>
      </c>
      <c r="P50" s="12">
        <v>2</v>
      </c>
      <c r="Q50" s="12">
        <v>148</v>
      </c>
      <c r="R50" s="12"/>
      <c r="S50" s="12">
        <v>6400</v>
      </c>
      <c r="T50" s="12">
        <f t="shared" si="1"/>
        <v>947200</v>
      </c>
      <c r="U50" s="12">
        <v>20</v>
      </c>
      <c r="V50" s="12">
        <f>T50*75%</f>
        <v>710400</v>
      </c>
      <c r="W50" s="12">
        <f t="shared" si="2"/>
        <v>236800</v>
      </c>
      <c r="X50" s="12">
        <f t="shared" si="3"/>
        <v>321200</v>
      </c>
      <c r="Y50" s="12">
        <v>0</v>
      </c>
      <c r="Z50" s="12">
        <v>50</v>
      </c>
      <c r="AA50" s="12">
        <v>0</v>
      </c>
      <c r="AB50" s="12">
        <v>0</v>
      </c>
    </row>
    <row r="51" spans="1:28" s="3" customFormat="1" ht="14.25" x14ac:dyDescent="0.2">
      <c r="A51" s="12"/>
      <c r="B51" s="13" t="s">
        <v>14</v>
      </c>
      <c r="C51" s="12">
        <v>1755</v>
      </c>
      <c r="D51" s="12">
        <v>8</v>
      </c>
      <c r="E51" s="12" t="s">
        <v>480</v>
      </c>
      <c r="F51" s="12">
        <v>1</v>
      </c>
      <c r="G51" s="12">
        <v>14</v>
      </c>
      <c r="H51" s="12">
        <v>1</v>
      </c>
      <c r="I51" s="12">
        <v>16</v>
      </c>
      <c r="J51" s="12">
        <f t="shared" si="4"/>
        <v>5716</v>
      </c>
      <c r="K51" s="12">
        <v>75</v>
      </c>
      <c r="L51" s="12">
        <f t="shared" si="0"/>
        <v>428700</v>
      </c>
      <c r="M51" s="12"/>
      <c r="N51" s="12"/>
      <c r="O51" s="12"/>
      <c r="P51" s="12"/>
      <c r="Q51" s="12"/>
      <c r="R51" s="12"/>
      <c r="S51" s="12"/>
      <c r="T51" s="12">
        <f t="shared" si="1"/>
        <v>0</v>
      </c>
      <c r="U51" s="12"/>
      <c r="V51" s="12"/>
      <c r="W51" s="12">
        <f t="shared" si="2"/>
        <v>0</v>
      </c>
      <c r="X51" s="12">
        <f t="shared" si="3"/>
        <v>428700</v>
      </c>
      <c r="Y51" s="12">
        <v>0</v>
      </c>
      <c r="Z51" s="12">
        <v>50</v>
      </c>
      <c r="AA51" s="12">
        <v>0</v>
      </c>
      <c r="AB51" s="12">
        <v>0</v>
      </c>
    </row>
    <row r="52" spans="1:28" s="3" customFormat="1" ht="14.25" x14ac:dyDescent="0.2">
      <c r="A52" s="12"/>
      <c r="B52" s="13" t="s">
        <v>14</v>
      </c>
      <c r="C52" s="12">
        <v>5464</v>
      </c>
      <c r="D52" s="12">
        <v>224</v>
      </c>
      <c r="E52" s="12" t="s">
        <v>480</v>
      </c>
      <c r="F52" s="12">
        <v>1</v>
      </c>
      <c r="G52" s="12">
        <v>5</v>
      </c>
      <c r="H52" s="12"/>
      <c r="I52" s="12"/>
      <c r="J52" s="12">
        <f t="shared" si="4"/>
        <v>2000</v>
      </c>
      <c r="K52" s="12">
        <v>100</v>
      </c>
      <c r="L52" s="12">
        <f t="shared" si="0"/>
        <v>200000</v>
      </c>
      <c r="M52" s="12"/>
      <c r="N52" s="12"/>
      <c r="O52" s="12"/>
      <c r="P52" s="12"/>
      <c r="Q52" s="12"/>
      <c r="R52" s="12"/>
      <c r="S52" s="12"/>
      <c r="T52" s="12">
        <f t="shared" si="1"/>
        <v>0</v>
      </c>
      <c r="U52" s="12"/>
      <c r="V52" s="12"/>
      <c r="W52" s="12">
        <f t="shared" si="2"/>
        <v>0</v>
      </c>
      <c r="X52" s="12">
        <f t="shared" si="3"/>
        <v>200000</v>
      </c>
      <c r="Y52" s="12">
        <v>0</v>
      </c>
      <c r="Z52" s="12">
        <v>50</v>
      </c>
      <c r="AA52" s="12">
        <v>0</v>
      </c>
      <c r="AB52" s="12">
        <v>0</v>
      </c>
    </row>
    <row r="53" spans="1:28" s="3" customFormat="1" ht="14.25" x14ac:dyDescent="0.2">
      <c r="A53" s="12"/>
      <c r="B53" s="13" t="s">
        <v>24</v>
      </c>
      <c r="C53" s="12"/>
      <c r="D53" s="12"/>
      <c r="E53" s="12" t="s">
        <v>480</v>
      </c>
      <c r="F53" s="12">
        <v>1</v>
      </c>
      <c r="G53" s="12">
        <v>5</v>
      </c>
      <c r="H53" s="12"/>
      <c r="I53" s="12"/>
      <c r="J53" s="12">
        <f t="shared" si="4"/>
        <v>2000</v>
      </c>
      <c r="K53" s="12">
        <v>75</v>
      </c>
      <c r="L53" s="12">
        <f t="shared" si="0"/>
        <v>150000</v>
      </c>
      <c r="M53" s="12"/>
      <c r="N53" s="12"/>
      <c r="O53" s="12"/>
      <c r="P53" s="12"/>
      <c r="Q53" s="12"/>
      <c r="R53" s="12"/>
      <c r="S53" s="12"/>
      <c r="T53" s="12">
        <f t="shared" si="1"/>
        <v>0</v>
      </c>
      <c r="U53" s="12"/>
      <c r="V53" s="12"/>
      <c r="W53" s="12">
        <f t="shared" si="2"/>
        <v>0</v>
      </c>
      <c r="X53" s="12">
        <f t="shared" si="3"/>
        <v>150000</v>
      </c>
      <c r="Y53" s="12">
        <v>0</v>
      </c>
      <c r="Z53" s="12">
        <v>0</v>
      </c>
      <c r="AA53" s="12">
        <v>150000</v>
      </c>
      <c r="AB53" s="12">
        <v>0.01</v>
      </c>
    </row>
    <row r="54" spans="1:28" s="3" customFormat="1" ht="14.25" x14ac:dyDescent="0.2">
      <c r="A54" s="12"/>
      <c r="B54" s="13" t="s">
        <v>14</v>
      </c>
      <c r="C54" s="12">
        <v>5485</v>
      </c>
      <c r="D54" s="12">
        <v>55</v>
      </c>
      <c r="E54" s="12" t="s">
        <v>481</v>
      </c>
      <c r="F54" s="12">
        <v>2</v>
      </c>
      <c r="G54" s="12"/>
      <c r="H54" s="12">
        <v>1</v>
      </c>
      <c r="I54" s="12">
        <v>64</v>
      </c>
      <c r="J54" s="12">
        <f t="shared" si="4"/>
        <v>164</v>
      </c>
      <c r="K54" s="12">
        <v>400</v>
      </c>
      <c r="L54" s="12">
        <f t="shared" si="0"/>
        <v>65600</v>
      </c>
      <c r="M54" s="12">
        <v>1</v>
      </c>
      <c r="N54" s="12" t="s">
        <v>27</v>
      </c>
      <c r="O54" s="12" t="s">
        <v>55</v>
      </c>
      <c r="P54" s="12">
        <v>2</v>
      </c>
      <c r="Q54" s="12">
        <v>60</v>
      </c>
      <c r="R54" s="12"/>
      <c r="S54" s="12">
        <v>6400</v>
      </c>
      <c r="T54" s="12">
        <f t="shared" si="1"/>
        <v>384000</v>
      </c>
      <c r="U54" s="12">
        <v>10</v>
      </c>
      <c r="V54" s="12">
        <f>T54*10%</f>
        <v>38400</v>
      </c>
      <c r="W54" s="12">
        <f t="shared" si="2"/>
        <v>345600</v>
      </c>
      <c r="X54" s="12">
        <f t="shared" si="3"/>
        <v>411200</v>
      </c>
      <c r="Y54" s="12">
        <v>0</v>
      </c>
      <c r="Z54" s="12">
        <v>50</v>
      </c>
      <c r="AA54" s="12">
        <v>0</v>
      </c>
      <c r="AB54" s="12">
        <v>0</v>
      </c>
    </row>
    <row r="55" spans="1:28" s="3" customFormat="1" ht="14.25" x14ac:dyDescent="0.2">
      <c r="A55" s="12"/>
      <c r="B55" s="13" t="s">
        <v>45</v>
      </c>
      <c r="C55" s="12"/>
      <c r="D55" s="12">
        <v>227</v>
      </c>
      <c r="E55" s="12" t="s">
        <v>481</v>
      </c>
      <c r="F55" s="12">
        <v>1</v>
      </c>
      <c r="G55" s="12">
        <v>6</v>
      </c>
      <c r="H55" s="12">
        <v>2</v>
      </c>
      <c r="I55" s="12"/>
      <c r="J55" s="12">
        <f t="shared" si="4"/>
        <v>2600</v>
      </c>
      <c r="K55" s="12">
        <v>75</v>
      </c>
      <c r="L55" s="12">
        <f t="shared" si="0"/>
        <v>195000</v>
      </c>
      <c r="M55" s="12"/>
      <c r="N55" s="12"/>
      <c r="O55" s="12"/>
      <c r="P55" s="12"/>
      <c r="Q55" s="12"/>
      <c r="R55" s="12"/>
      <c r="S55" s="12"/>
      <c r="T55" s="12">
        <f t="shared" si="1"/>
        <v>0</v>
      </c>
      <c r="U55" s="12"/>
      <c r="V55" s="12"/>
      <c r="W55" s="12">
        <f t="shared" si="2"/>
        <v>0</v>
      </c>
      <c r="X55" s="12">
        <f t="shared" si="3"/>
        <v>195000</v>
      </c>
      <c r="Y55" s="12">
        <v>0</v>
      </c>
      <c r="Z55" s="12">
        <v>0</v>
      </c>
      <c r="AA55" s="12">
        <v>195000</v>
      </c>
      <c r="AB55" s="12">
        <v>0.01</v>
      </c>
    </row>
    <row r="56" spans="1:28" s="3" customFormat="1" ht="14.25" x14ac:dyDescent="0.2">
      <c r="A56" s="12"/>
      <c r="B56" s="13" t="s">
        <v>14</v>
      </c>
      <c r="C56" s="12">
        <v>5392</v>
      </c>
      <c r="D56" s="12">
        <v>105</v>
      </c>
      <c r="E56" s="12" t="s">
        <v>482</v>
      </c>
      <c r="F56" s="12">
        <v>2</v>
      </c>
      <c r="G56" s="12"/>
      <c r="H56" s="12">
        <v>1</v>
      </c>
      <c r="I56" s="12">
        <v>63</v>
      </c>
      <c r="J56" s="12">
        <f t="shared" si="4"/>
        <v>163</v>
      </c>
      <c r="K56" s="12">
        <v>400</v>
      </c>
      <c r="L56" s="12">
        <f t="shared" si="0"/>
        <v>65200</v>
      </c>
      <c r="M56" s="12">
        <v>1</v>
      </c>
      <c r="N56" s="12" t="s">
        <v>27</v>
      </c>
      <c r="O56" s="12" t="s">
        <v>55</v>
      </c>
      <c r="P56" s="12">
        <v>2</v>
      </c>
      <c r="Q56" s="12">
        <v>76</v>
      </c>
      <c r="R56" s="12"/>
      <c r="S56" s="12">
        <v>6400</v>
      </c>
      <c r="T56" s="12">
        <f t="shared" si="1"/>
        <v>486400</v>
      </c>
      <c r="U56" s="12">
        <v>5</v>
      </c>
      <c r="V56" s="12">
        <f>T56*5%</f>
        <v>24320</v>
      </c>
      <c r="W56" s="12">
        <f t="shared" si="2"/>
        <v>462080</v>
      </c>
      <c r="X56" s="12">
        <f t="shared" si="3"/>
        <v>527280</v>
      </c>
      <c r="Y56" s="12">
        <v>0</v>
      </c>
      <c r="Z56" s="12">
        <v>50</v>
      </c>
      <c r="AA56" s="12">
        <v>0</v>
      </c>
      <c r="AB56" s="12">
        <v>0</v>
      </c>
    </row>
    <row r="57" spans="1:28" s="3" customFormat="1" ht="14.25" x14ac:dyDescent="0.2">
      <c r="A57" s="12"/>
      <c r="B57" s="13" t="s">
        <v>24</v>
      </c>
      <c r="C57" s="12"/>
      <c r="D57" s="12"/>
      <c r="E57" s="12" t="s">
        <v>483</v>
      </c>
      <c r="F57" s="12">
        <v>1</v>
      </c>
      <c r="G57" s="12">
        <v>12</v>
      </c>
      <c r="H57" s="12"/>
      <c r="I57" s="12"/>
      <c r="J57" s="12">
        <f t="shared" si="4"/>
        <v>4800</v>
      </c>
      <c r="K57" s="12">
        <v>75</v>
      </c>
      <c r="L57" s="12">
        <f t="shared" si="0"/>
        <v>360000</v>
      </c>
      <c r="M57" s="12"/>
      <c r="N57" s="12"/>
      <c r="O57" s="12"/>
      <c r="P57" s="12"/>
      <c r="Q57" s="12"/>
      <c r="R57" s="12"/>
      <c r="S57" s="12"/>
      <c r="T57" s="12">
        <f t="shared" si="1"/>
        <v>0</v>
      </c>
      <c r="U57" s="12"/>
      <c r="V57" s="12"/>
      <c r="W57" s="12">
        <f t="shared" si="2"/>
        <v>0</v>
      </c>
      <c r="X57" s="12">
        <f t="shared" si="3"/>
        <v>360000</v>
      </c>
      <c r="Y57" s="12">
        <v>0</v>
      </c>
      <c r="Z57" s="12">
        <v>0</v>
      </c>
      <c r="AA57" s="12">
        <v>360000</v>
      </c>
      <c r="AB57" s="12">
        <v>0.01</v>
      </c>
    </row>
    <row r="58" spans="1:28" s="3" customFormat="1" ht="14.25" x14ac:dyDescent="0.2">
      <c r="A58" s="12"/>
      <c r="B58" s="13" t="s">
        <v>24</v>
      </c>
      <c r="C58" s="12"/>
      <c r="D58" s="12"/>
      <c r="E58" s="12" t="s">
        <v>482</v>
      </c>
      <c r="F58" s="12">
        <v>1</v>
      </c>
      <c r="G58" s="12">
        <v>4</v>
      </c>
      <c r="H58" s="12"/>
      <c r="I58" s="12"/>
      <c r="J58" s="12">
        <f t="shared" si="4"/>
        <v>1600</v>
      </c>
      <c r="K58" s="12">
        <v>75</v>
      </c>
      <c r="L58" s="12">
        <f t="shared" si="0"/>
        <v>120000</v>
      </c>
      <c r="M58" s="12"/>
      <c r="N58" s="12"/>
      <c r="O58" s="12"/>
      <c r="P58" s="12"/>
      <c r="Q58" s="12"/>
      <c r="R58" s="12"/>
      <c r="S58" s="12"/>
      <c r="T58" s="12">
        <f t="shared" si="1"/>
        <v>0</v>
      </c>
      <c r="U58" s="12"/>
      <c r="V58" s="12"/>
      <c r="W58" s="12">
        <f t="shared" si="2"/>
        <v>0</v>
      </c>
      <c r="X58" s="12">
        <f t="shared" si="3"/>
        <v>120000</v>
      </c>
      <c r="Y58" s="12">
        <v>0</v>
      </c>
      <c r="Z58" s="12">
        <v>0</v>
      </c>
      <c r="AA58" s="12">
        <v>120000</v>
      </c>
      <c r="AB58" s="12">
        <v>0.01</v>
      </c>
    </row>
    <row r="59" spans="1:28" s="3" customFormat="1" ht="14.25" x14ac:dyDescent="0.2">
      <c r="A59" s="12"/>
      <c r="B59" s="13" t="s">
        <v>24</v>
      </c>
      <c r="C59" s="12"/>
      <c r="D59" s="12"/>
      <c r="E59" s="12" t="s">
        <v>482</v>
      </c>
      <c r="F59" s="12">
        <v>1</v>
      </c>
      <c r="G59" s="12">
        <v>10</v>
      </c>
      <c r="H59" s="12"/>
      <c r="I59" s="12"/>
      <c r="J59" s="12">
        <f t="shared" si="4"/>
        <v>4000</v>
      </c>
      <c r="K59" s="12">
        <v>75</v>
      </c>
      <c r="L59" s="12">
        <f t="shared" si="0"/>
        <v>300000</v>
      </c>
      <c r="M59" s="12"/>
      <c r="N59" s="12"/>
      <c r="O59" s="12"/>
      <c r="P59" s="12"/>
      <c r="Q59" s="12"/>
      <c r="R59" s="12"/>
      <c r="S59" s="12"/>
      <c r="T59" s="12">
        <f t="shared" si="1"/>
        <v>0</v>
      </c>
      <c r="U59" s="12"/>
      <c r="V59" s="12"/>
      <c r="W59" s="12">
        <f t="shared" si="2"/>
        <v>0</v>
      </c>
      <c r="X59" s="12">
        <f t="shared" si="3"/>
        <v>300000</v>
      </c>
      <c r="Y59" s="12">
        <v>0</v>
      </c>
      <c r="Z59" s="12">
        <v>0</v>
      </c>
      <c r="AA59" s="12">
        <v>300000</v>
      </c>
      <c r="AB59" s="12">
        <v>0.01</v>
      </c>
    </row>
    <row r="60" spans="1:28" s="3" customFormat="1" ht="14.25" x14ac:dyDescent="0.2">
      <c r="A60" s="12"/>
      <c r="B60" s="13" t="s">
        <v>14</v>
      </c>
      <c r="C60" s="12"/>
      <c r="D60" s="12">
        <v>470</v>
      </c>
      <c r="E60" s="12" t="s">
        <v>482</v>
      </c>
      <c r="F60" s="12">
        <v>1</v>
      </c>
      <c r="G60" s="12">
        <v>8</v>
      </c>
      <c r="H60" s="12"/>
      <c r="I60" s="12">
        <v>70</v>
      </c>
      <c r="J60" s="12">
        <f t="shared" si="4"/>
        <v>3270</v>
      </c>
      <c r="K60" s="12">
        <v>75</v>
      </c>
      <c r="L60" s="12">
        <f t="shared" ref="L60:L110" si="5">J60*K60</f>
        <v>245250</v>
      </c>
      <c r="M60" s="12"/>
      <c r="N60" s="12"/>
      <c r="O60" s="12"/>
      <c r="P60" s="12"/>
      <c r="Q60" s="12"/>
      <c r="R60" s="12"/>
      <c r="S60" s="12"/>
      <c r="T60" s="12">
        <f t="shared" ref="T60:T109" si="6">Q60*S60</f>
        <v>0</v>
      </c>
      <c r="U60" s="12"/>
      <c r="V60" s="12"/>
      <c r="W60" s="12">
        <f t="shared" ref="W60:W109" si="7">T60-V60</f>
        <v>0</v>
      </c>
      <c r="X60" s="12">
        <f t="shared" ref="X60:X109" si="8">L60+W60</f>
        <v>245250</v>
      </c>
      <c r="Y60" s="12">
        <v>0</v>
      </c>
      <c r="Z60" s="12">
        <v>50</v>
      </c>
      <c r="AA60" s="12">
        <v>0</v>
      </c>
      <c r="AB60" s="12">
        <v>0</v>
      </c>
    </row>
    <row r="61" spans="1:28" s="3" customFormat="1" ht="14.25" x14ac:dyDescent="0.2">
      <c r="A61" s="12"/>
      <c r="B61" s="13" t="s">
        <v>14</v>
      </c>
      <c r="C61" s="12">
        <v>3766</v>
      </c>
      <c r="D61" s="12">
        <v>183</v>
      </c>
      <c r="E61" s="12" t="s">
        <v>482</v>
      </c>
      <c r="F61" s="12">
        <v>1</v>
      </c>
      <c r="G61" s="12"/>
      <c r="H61" s="12">
        <v>2</v>
      </c>
      <c r="I61" s="12">
        <v>48</v>
      </c>
      <c r="J61" s="12">
        <f t="shared" ref="J61:J110" si="9">G61*400+H61*100+I61</f>
        <v>248</v>
      </c>
      <c r="K61" s="12">
        <v>75</v>
      </c>
      <c r="L61" s="12">
        <f t="shared" si="5"/>
        <v>18600</v>
      </c>
      <c r="M61" s="12"/>
      <c r="N61" s="12"/>
      <c r="O61" s="12"/>
      <c r="P61" s="12"/>
      <c r="Q61" s="12"/>
      <c r="R61" s="12"/>
      <c r="S61" s="12"/>
      <c r="T61" s="12">
        <f t="shared" si="6"/>
        <v>0</v>
      </c>
      <c r="U61" s="12"/>
      <c r="V61" s="12"/>
      <c r="W61" s="12">
        <f t="shared" si="7"/>
        <v>0</v>
      </c>
      <c r="X61" s="12">
        <f t="shared" si="8"/>
        <v>18600</v>
      </c>
      <c r="Y61" s="12">
        <v>0</v>
      </c>
      <c r="Z61" s="12">
        <v>50</v>
      </c>
      <c r="AA61" s="12">
        <v>0</v>
      </c>
      <c r="AB61" s="12">
        <v>0</v>
      </c>
    </row>
    <row r="62" spans="1:28" s="3" customFormat="1" ht="14.25" x14ac:dyDescent="0.2">
      <c r="A62" s="12"/>
      <c r="B62" s="13" t="s">
        <v>14</v>
      </c>
      <c r="C62" s="12">
        <v>5486</v>
      </c>
      <c r="D62" s="12">
        <v>56</v>
      </c>
      <c r="E62" s="12" t="s">
        <v>484</v>
      </c>
      <c r="F62" s="12">
        <v>1</v>
      </c>
      <c r="G62" s="12"/>
      <c r="H62" s="12"/>
      <c r="I62" s="12">
        <v>77</v>
      </c>
      <c r="J62" s="12">
        <f t="shared" si="9"/>
        <v>77</v>
      </c>
      <c r="K62" s="12">
        <v>400</v>
      </c>
      <c r="L62" s="12">
        <f t="shared" si="5"/>
        <v>30800</v>
      </c>
      <c r="M62" s="12">
        <v>1</v>
      </c>
      <c r="N62" s="12" t="s">
        <v>27</v>
      </c>
      <c r="O62" s="12" t="s">
        <v>55</v>
      </c>
      <c r="P62" s="12">
        <v>2</v>
      </c>
      <c r="Q62" s="12">
        <v>60</v>
      </c>
      <c r="R62" s="12"/>
      <c r="S62" s="12">
        <v>6400</v>
      </c>
      <c r="T62" s="12">
        <f t="shared" si="6"/>
        <v>384000</v>
      </c>
      <c r="U62" s="12">
        <v>10</v>
      </c>
      <c r="V62" s="12">
        <f>T62*10%</f>
        <v>38400</v>
      </c>
      <c r="W62" s="12">
        <f t="shared" si="7"/>
        <v>345600</v>
      </c>
      <c r="X62" s="12">
        <f t="shared" si="8"/>
        <v>376400</v>
      </c>
      <c r="Y62" s="12">
        <v>0</v>
      </c>
      <c r="Z62" s="12">
        <v>50</v>
      </c>
      <c r="AA62" s="12">
        <v>0</v>
      </c>
      <c r="AB62" s="12">
        <v>0</v>
      </c>
    </row>
    <row r="63" spans="1:28" s="3" customFormat="1" ht="14.25" x14ac:dyDescent="0.2">
      <c r="A63" s="12"/>
      <c r="B63" s="13" t="s">
        <v>14</v>
      </c>
      <c r="C63" s="12">
        <v>3695</v>
      </c>
      <c r="D63" s="12">
        <v>180</v>
      </c>
      <c r="E63" s="12" t="s">
        <v>485</v>
      </c>
      <c r="F63" s="12">
        <v>2</v>
      </c>
      <c r="G63" s="12"/>
      <c r="H63" s="12">
        <v>1</v>
      </c>
      <c r="I63" s="12">
        <v>61</v>
      </c>
      <c r="J63" s="12">
        <f t="shared" si="9"/>
        <v>161</v>
      </c>
      <c r="K63" s="12">
        <v>400</v>
      </c>
      <c r="L63" s="12">
        <f t="shared" si="5"/>
        <v>64400</v>
      </c>
      <c r="M63" s="12">
        <v>1</v>
      </c>
      <c r="N63" s="12" t="s">
        <v>27</v>
      </c>
      <c r="O63" s="12" t="s">
        <v>16</v>
      </c>
      <c r="P63" s="12">
        <v>2</v>
      </c>
      <c r="Q63" s="12">
        <v>172</v>
      </c>
      <c r="R63" s="12"/>
      <c r="S63" s="12">
        <v>6400</v>
      </c>
      <c r="T63" s="12">
        <f t="shared" si="6"/>
        <v>1100800</v>
      </c>
      <c r="U63" s="12">
        <v>30</v>
      </c>
      <c r="V63" s="12">
        <f>T63*85%</f>
        <v>935680</v>
      </c>
      <c r="W63" s="12">
        <f t="shared" si="7"/>
        <v>165120</v>
      </c>
      <c r="X63" s="12">
        <f t="shared" si="8"/>
        <v>229520</v>
      </c>
      <c r="Y63" s="12">
        <v>0</v>
      </c>
      <c r="Z63" s="12">
        <v>50</v>
      </c>
      <c r="AA63" s="12">
        <v>0</v>
      </c>
      <c r="AB63" s="12">
        <v>0</v>
      </c>
    </row>
    <row r="64" spans="1:28" s="3" customFormat="1" ht="14.25" x14ac:dyDescent="0.2">
      <c r="A64" s="12"/>
      <c r="B64" s="13" t="s">
        <v>14</v>
      </c>
      <c r="C64" s="12">
        <v>4663</v>
      </c>
      <c r="D64" s="12">
        <v>210</v>
      </c>
      <c r="E64" s="12" t="s">
        <v>485</v>
      </c>
      <c r="F64" s="12">
        <v>1</v>
      </c>
      <c r="G64" s="12">
        <v>2</v>
      </c>
      <c r="H64" s="12">
        <v>3</v>
      </c>
      <c r="I64" s="12">
        <v>70</v>
      </c>
      <c r="J64" s="12">
        <f t="shared" si="9"/>
        <v>1170</v>
      </c>
      <c r="K64" s="12">
        <v>75</v>
      </c>
      <c r="L64" s="12">
        <f t="shared" si="5"/>
        <v>87750</v>
      </c>
      <c r="M64" s="12"/>
      <c r="N64" s="12"/>
      <c r="O64" s="12"/>
      <c r="P64" s="12"/>
      <c r="Q64" s="12"/>
      <c r="R64" s="12"/>
      <c r="S64" s="12"/>
      <c r="T64" s="12">
        <f t="shared" si="6"/>
        <v>0</v>
      </c>
      <c r="U64" s="12"/>
      <c r="V64" s="12"/>
      <c r="W64" s="12">
        <f t="shared" si="7"/>
        <v>0</v>
      </c>
      <c r="X64" s="12">
        <f t="shared" si="8"/>
        <v>87750</v>
      </c>
      <c r="Y64" s="12">
        <v>0</v>
      </c>
      <c r="Z64" s="12">
        <v>50</v>
      </c>
      <c r="AA64" s="12">
        <v>0</v>
      </c>
      <c r="AB64" s="12">
        <v>0</v>
      </c>
    </row>
    <row r="65" spans="1:28" s="3" customFormat="1" ht="14.25" x14ac:dyDescent="0.2">
      <c r="A65" s="12"/>
      <c r="B65" s="13" t="s">
        <v>14</v>
      </c>
      <c r="C65" s="12">
        <v>4664</v>
      </c>
      <c r="D65" s="12">
        <v>211</v>
      </c>
      <c r="E65" s="12" t="s">
        <v>485</v>
      </c>
      <c r="F65" s="12">
        <v>1</v>
      </c>
      <c r="G65" s="12">
        <v>2</v>
      </c>
      <c r="H65" s="12">
        <v>3</v>
      </c>
      <c r="I65" s="12">
        <v>70</v>
      </c>
      <c r="J65" s="12">
        <f t="shared" si="9"/>
        <v>1170</v>
      </c>
      <c r="K65" s="12">
        <v>75</v>
      </c>
      <c r="L65" s="12">
        <f t="shared" si="5"/>
        <v>87750</v>
      </c>
      <c r="M65" s="12"/>
      <c r="N65" s="12"/>
      <c r="O65" s="12"/>
      <c r="P65" s="12"/>
      <c r="Q65" s="12"/>
      <c r="R65" s="12"/>
      <c r="S65" s="12"/>
      <c r="T65" s="12">
        <f t="shared" si="6"/>
        <v>0</v>
      </c>
      <c r="U65" s="12"/>
      <c r="V65" s="12"/>
      <c r="W65" s="12">
        <f t="shared" si="7"/>
        <v>0</v>
      </c>
      <c r="X65" s="12">
        <f t="shared" si="8"/>
        <v>87750</v>
      </c>
      <c r="Y65" s="12">
        <v>0</v>
      </c>
      <c r="Z65" s="12">
        <v>50</v>
      </c>
      <c r="AA65" s="12">
        <v>0</v>
      </c>
      <c r="AB65" s="12">
        <v>0</v>
      </c>
    </row>
    <row r="66" spans="1:28" s="3" customFormat="1" ht="14.25" x14ac:dyDescent="0.2">
      <c r="A66" s="12"/>
      <c r="B66" s="13" t="s">
        <v>14</v>
      </c>
      <c r="C66" s="12">
        <v>4665</v>
      </c>
      <c r="D66" s="12">
        <v>212</v>
      </c>
      <c r="E66" s="12" t="s">
        <v>485</v>
      </c>
      <c r="F66" s="12">
        <v>1</v>
      </c>
      <c r="G66" s="12">
        <v>2</v>
      </c>
      <c r="H66" s="12">
        <v>3</v>
      </c>
      <c r="I66" s="12">
        <v>70</v>
      </c>
      <c r="J66" s="12">
        <f t="shared" si="9"/>
        <v>1170</v>
      </c>
      <c r="K66" s="12">
        <v>75</v>
      </c>
      <c r="L66" s="12">
        <f t="shared" si="5"/>
        <v>87750</v>
      </c>
      <c r="M66" s="12"/>
      <c r="N66" s="12"/>
      <c r="O66" s="12"/>
      <c r="P66" s="12"/>
      <c r="Q66" s="12"/>
      <c r="R66" s="12"/>
      <c r="S66" s="12"/>
      <c r="T66" s="12">
        <f t="shared" si="6"/>
        <v>0</v>
      </c>
      <c r="U66" s="12"/>
      <c r="V66" s="12"/>
      <c r="W66" s="12">
        <f t="shared" si="7"/>
        <v>0</v>
      </c>
      <c r="X66" s="12">
        <f t="shared" si="8"/>
        <v>87750</v>
      </c>
      <c r="Y66" s="12">
        <v>0</v>
      </c>
      <c r="Z66" s="12">
        <v>50</v>
      </c>
      <c r="AA66" s="12">
        <v>0</v>
      </c>
      <c r="AB66" s="12">
        <v>0</v>
      </c>
    </row>
    <row r="67" spans="1:28" s="3" customFormat="1" ht="14.25" x14ac:dyDescent="0.2">
      <c r="A67" s="12"/>
      <c r="B67" s="13" t="s">
        <v>14</v>
      </c>
      <c r="C67" s="12">
        <v>3416</v>
      </c>
      <c r="D67" s="12">
        <v>260</v>
      </c>
      <c r="E67" s="12" t="s">
        <v>485</v>
      </c>
      <c r="F67" s="12">
        <v>1</v>
      </c>
      <c r="G67" s="12">
        <v>6</v>
      </c>
      <c r="H67" s="12"/>
      <c r="I67" s="12">
        <v>19</v>
      </c>
      <c r="J67" s="12">
        <f t="shared" si="9"/>
        <v>2419</v>
      </c>
      <c r="K67" s="12">
        <v>75</v>
      </c>
      <c r="L67" s="12">
        <f t="shared" si="5"/>
        <v>181425</v>
      </c>
      <c r="M67" s="12"/>
      <c r="N67" s="12"/>
      <c r="O67" s="12"/>
      <c r="P67" s="12"/>
      <c r="Q67" s="12"/>
      <c r="R67" s="12"/>
      <c r="S67" s="12"/>
      <c r="T67" s="12">
        <f t="shared" si="6"/>
        <v>0</v>
      </c>
      <c r="U67" s="12"/>
      <c r="V67" s="12"/>
      <c r="W67" s="12">
        <f t="shared" si="7"/>
        <v>0</v>
      </c>
      <c r="X67" s="12">
        <f t="shared" si="8"/>
        <v>181425</v>
      </c>
      <c r="Y67" s="12">
        <v>0</v>
      </c>
      <c r="Z67" s="12">
        <v>50</v>
      </c>
      <c r="AA67" s="12">
        <v>0</v>
      </c>
      <c r="AB67" s="12">
        <v>0</v>
      </c>
    </row>
    <row r="68" spans="1:28" s="3" customFormat="1" ht="15.75" customHeight="1" x14ac:dyDescent="0.2">
      <c r="A68" s="12"/>
      <c r="B68" s="13" t="s">
        <v>14</v>
      </c>
      <c r="C68" s="12">
        <v>1486</v>
      </c>
      <c r="D68" s="12">
        <v>139</v>
      </c>
      <c r="E68" s="12" t="s">
        <v>485</v>
      </c>
      <c r="F68" s="12">
        <v>1</v>
      </c>
      <c r="G68" s="12">
        <v>2</v>
      </c>
      <c r="H68" s="12">
        <v>3</v>
      </c>
      <c r="I68" s="12">
        <v>70</v>
      </c>
      <c r="J68" s="12">
        <f t="shared" si="9"/>
        <v>1170</v>
      </c>
      <c r="K68" s="12">
        <v>75</v>
      </c>
      <c r="L68" s="12">
        <f t="shared" si="5"/>
        <v>87750</v>
      </c>
      <c r="M68" s="12"/>
      <c r="N68" s="12"/>
      <c r="O68" s="12"/>
      <c r="P68" s="12"/>
      <c r="Q68" s="12"/>
      <c r="R68" s="12"/>
      <c r="S68" s="12"/>
      <c r="T68" s="12">
        <f t="shared" si="6"/>
        <v>0</v>
      </c>
      <c r="U68" s="12"/>
      <c r="V68" s="12"/>
      <c r="W68" s="12">
        <f t="shared" si="7"/>
        <v>0</v>
      </c>
      <c r="X68" s="12">
        <f t="shared" si="8"/>
        <v>87750</v>
      </c>
      <c r="Y68" s="12">
        <v>0</v>
      </c>
      <c r="Z68" s="12">
        <v>50</v>
      </c>
      <c r="AA68" s="12">
        <v>0</v>
      </c>
      <c r="AB68" s="12">
        <v>0</v>
      </c>
    </row>
    <row r="69" spans="1:28" s="3" customFormat="1" ht="14.25" x14ac:dyDescent="0.2">
      <c r="A69" s="12"/>
      <c r="B69" s="13" t="s">
        <v>14</v>
      </c>
      <c r="C69" s="12">
        <v>3664</v>
      </c>
      <c r="D69" s="12">
        <v>173</v>
      </c>
      <c r="E69" s="12" t="s">
        <v>486</v>
      </c>
      <c r="F69" s="12">
        <v>1</v>
      </c>
      <c r="G69" s="12">
        <v>14</v>
      </c>
      <c r="H69" s="12">
        <v>3</v>
      </c>
      <c r="I69" s="12">
        <v>45</v>
      </c>
      <c r="J69" s="12">
        <f t="shared" si="9"/>
        <v>5945</v>
      </c>
      <c r="K69" s="12">
        <v>100</v>
      </c>
      <c r="L69" s="12">
        <f t="shared" si="5"/>
        <v>594500</v>
      </c>
      <c r="M69" s="12"/>
      <c r="N69" s="12"/>
      <c r="O69" s="12"/>
      <c r="P69" s="12"/>
      <c r="Q69" s="12"/>
      <c r="R69" s="12"/>
      <c r="S69" s="12"/>
      <c r="T69" s="12">
        <f t="shared" si="6"/>
        <v>0</v>
      </c>
      <c r="U69" s="12"/>
      <c r="V69" s="12"/>
      <c r="W69" s="12">
        <f t="shared" si="7"/>
        <v>0</v>
      </c>
      <c r="X69" s="12">
        <f t="shared" si="8"/>
        <v>594500</v>
      </c>
      <c r="Y69" s="12">
        <v>0</v>
      </c>
      <c r="Z69" s="12">
        <v>50</v>
      </c>
      <c r="AA69" s="12">
        <v>0</v>
      </c>
      <c r="AB69" s="12">
        <v>0</v>
      </c>
    </row>
    <row r="70" spans="1:28" s="3" customFormat="1" ht="14.25" x14ac:dyDescent="0.2">
      <c r="A70" s="12"/>
      <c r="B70" s="13" t="s">
        <v>24</v>
      </c>
      <c r="C70" s="12"/>
      <c r="D70" s="12"/>
      <c r="E70" s="12" t="s">
        <v>486</v>
      </c>
      <c r="F70" s="12">
        <v>1</v>
      </c>
      <c r="G70" s="12">
        <v>16</v>
      </c>
      <c r="H70" s="12"/>
      <c r="I70" s="12"/>
      <c r="J70" s="12">
        <f t="shared" si="9"/>
        <v>6400</v>
      </c>
      <c r="K70" s="12">
        <v>75</v>
      </c>
      <c r="L70" s="12">
        <f t="shared" si="5"/>
        <v>480000</v>
      </c>
      <c r="M70" s="12"/>
      <c r="N70" s="12"/>
      <c r="O70" s="12"/>
      <c r="P70" s="12"/>
      <c r="Q70" s="12"/>
      <c r="R70" s="12"/>
      <c r="S70" s="12"/>
      <c r="T70" s="12">
        <f t="shared" si="6"/>
        <v>0</v>
      </c>
      <c r="U70" s="12"/>
      <c r="V70" s="12"/>
      <c r="W70" s="12">
        <f t="shared" si="7"/>
        <v>0</v>
      </c>
      <c r="X70" s="12">
        <f t="shared" si="8"/>
        <v>480000</v>
      </c>
      <c r="Y70" s="12">
        <v>0</v>
      </c>
      <c r="Z70" s="12">
        <v>0</v>
      </c>
      <c r="AA70" s="12">
        <v>480000</v>
      </c>
      <c r="AB70" s="12">
        <v>0.01</v>
      </c>
    </row>
    <row r="71" spans="1:28" s="3" customFormat="1" ht="14.25" x14ac:dyDescent="0.2">
      <c r="A71" s="12"/>
      <c r="B71" s="87" t="s">
        <v>24</v>
      </c>
      <c r="C71" s="12"/>
      <c r="D71" s="12"/>
      <c r="E71" s="12" t="s">
        <v>486</v>
      </c>
      <c r="F71" s="12">
        <v>1</v>
      </c>
      <c r="G71" s="12">
        <v>4</v>
      </c>
      <c r="H71" s="12"/>
      <c r="I71" s="12"/>
      <c r="J71" s="12">
        <f t="shared" si="9"/>
        <v>1600</v>
      </c>
      <c r="K71" s="12">
        <v>75</v>
      </c>
      <c r="L71" s="12">
        <f t="shared" si="5"/>
        <v>120000</v>
      </c>
      <c r="M71" s="12"/>
      <c r="N71" s="12"/>
      <c r="O71" s="12"/>
      <c r="P71" s="12"/>
      <c r="Q71" s="12"/>
      <c r="R71" s="12"/>
      <c r="S71" s="12"/>
      <c r="T71" s="12">
        <f t="shared" si="6"/>
        <v>0</v>
      </c>
      <c r="U71" s="12"/>
      <c r="V71" s="12"/>
      <c r="W71" s="12">
        <f t="shared" si="7"/>
        <v>0</v>
      </c>
      <c r="X71" s="12">
        <f t="shared" si="8"/>
        <v>120000</v>
      </c>
      <c r="Y71" s="12">
        <v>0</v>
      </c>
      <c r="Z71" s="12">
        <v>0</v>
      </c>
      <c r="AA71" s="12">
        <v>120000</v>
      </c>
      <c r="AB71" s="12">
        <v>0.01</v>
      </c>
    </row>
    <row r="72" spans="1:28" s="3" customFormat="1" ht="14.25" x14ac:dyDescent="0.2">
      <c r="A72" s="12"/>
      <c r="B72" s="13" t="s">
        <v>14</v>
      </c>
      <c r="C72" s="12">
        <v>4069</v>
      </c>
      <c r="D72" s="12">
        <v>195</v>
      </c>
      <c r="E72" s="12" t="s">
        <v>487</v>
      </c>
      <c r="F72" s="12">
        <v>2</v>
      </c>
      <c r="G72" s="12"/>
      <c r="H72" s="12">
        <v>3</v>
      </c>
      <c r="I72" s="12">
        <v>58</v>
      </c>
      <c r="J72" s="12">
        <f t="shared" si="9"/>
        <v>358</v>
      </c>
      <c r="K72" s="12">
        <v>350</v>
      </c>
      <c r="L72" s="12">
        <f t="shared" si="5"/>
        <v>125300</v>
      </c>
      <c r="M72" s="12">
        <v>1</v>
      </c>
      <c r="N72" s="12" t="s">
        <v>27</v>
      </c>
      <c r="O72" s="12" t="s">
        <v>55</v>
      </c>
      <c r="P72" s="12">
        <v>2</v>
      </c>
      <c r="Q72" s="12">
        <v>93</v>
      </c>
      <c r="R72" s="12"/>
      <c r="S72" s="12">
        <v>6400</v>
      </c>
      <c r="T72" s="12">
        <f t="shared" si="6"/>
        <v>595200</v>
      </c>
      <c r="U72" s="12">
        <v>15</v>
      </c>
      <c r="V72" s="12">
        <f>T72*20%</f>
        <v>119040</v>
      </c>
      <c r="W72" s="12">
        <f t="shared" si="7"/>
        <v>476160</v>
      </c>
      <c r="X72" s="12">
        <f t="shared" si="8"/>
        <v>601460</v>
      </c>
      <c r="Y72" s="12">
        <v>0</v>
      </c>
      <c r="Z72" s="12">
        <v>50</v>
      </c>
      <c r="AA72" s="12">
        <v>0</v>
      </c>
      <c r="AB72" s="12">
        <v>0</v>
      </c>
    </row>
    <row r="73" spans="1:28" s="3" customFormat="1" ht="14.25" x14ac:dyDescent="0.2">
      <c r="A73" s="12"/>
      <c r="B73" s="13" t="s">
        <v>14</v>
      </c>
      <c r="C73" s="12">
        <v>3811</v>
      </c>
      <c r="D73" s="12">
        <v>175</v>
      </c>
      <c r="E73" s="12" t="s">
        <v>487</v>
      </c>
      <c r="F73" s="12">
        <v>1</v>
      </c>
      <c r="G73" s="12">
        <v>4</v>
      </c>
      <c r="H73" s="12"/>
      <c r="I73" s="12"/>
      <c r="J73" s="12">
        <f t="shared" si="9"/>
        <v>1600</v>
      </c>
      <c r="K73" s="12">
        <v>180</v>
      </c>
      <c r="L73" s="12">
        <f t="shared" si="5"/>
        <v>288000</v>
      </c>
      <c r="M73" s="12"/>
      <c r="N73" s="12"/>
      <c r="O73" s="12"/>
      <c r="P73" s="12"/>
      <c r="Q73" s="12"/>
      <c r="R73" s="12"/>
      <c r="S73" s="12"/>
      <c r="T73" s="12">
        <f t="shared" si="6"/>
        <v>0</v>
      </c>
      <c r="U73" s="12"/>
      <c r="V73" s="12"/>
      <c r="W73" s="12">
        <f t="shared" si="7"/>
        <v>0</v>
      </c>
      <c r="X73" s="12">
        <f t="shared" si="8"/>
        <v>288000</v>
      </c>
      <c r="Y73" s="12">
        <v>0</v>
      </c>
      <c r="Z73" s="12">
        <v>50</v>
      </c>
      <c r="AA73" s="12">
        <v>0</v>
      </c>
      <c r="AB73" s="12">
        <v>0</v>
      </c>
    </row>
    <row r="74" spans="1:28" s="3" customFormat="1" ht="14.25" x14ac:dyDescent="0.2">
      <c r="A74" s="12"/>
      <c r="B74" s="13" t="s">
        <v>14</v>
      </c>
      <c r="C74" s="12">
        <v>1577</v>
      </c>
      <c r="D74" s="12">
        <v>445</v>
      </c>
      <c r="E74" s="12" t="s">
        <v>488</v>
      </c>
      <c r="F74" s="12">
        <v>1</v>
      </c>
      <c r="G74" s="12">
        <v>6</v>
      </c>
      <c r="H74" s="12">
        <v>3</v>
      </c>
      <c r="I74" s="12">
        <v>28</v>
      </c>
      <c r="J74" s="12">
        <f t="shared" si="9"/>
        <v>2728</v>
      </c>
      <c r="K74" s="12">
        <v>75</v>
      </c>
      <c r="L74" s="12">
        <f t="shared" si="5"/>
        <v>204600</v>
      </c>
      <c r="M74" s="12"/>
      <c r="N74" s="12"/>
      <c r="O74" s="12"/>
      <c r="P74" s="12"/>
      <c r="Q74" s="12"/>
      <c r="R74" s="12"/>
      <c r="S74" s="12"/>
      <c r="T74" s="12">
        <f t="shared" si="6"/>
        <v>0</v>
      </c>
      <c r="U74" s="12"/>
      <c r="V74" s="12"/>
      <c r="W74" s="12">
        <f t="shared" si="7"/>
        <v>0</v>
      </c>
      <c r="X74" s="12">
        <f t="shared" si="8"/>
        <v>204600</v>
      </c>
      <c r="Y74" s="12">
        <v>0</v>
      </c>
      <c r="Z74" s="12">
        <v>50</v>
      </c>
      <c r="AA74" s="12">
        <v>0</v>
      </c>
      <c r="AB74" s="12">
        <v>0</v>
      </c>
    </row>
    <row r="75" spans="1:28" s="3" customFormat="1" ht="14.25" x14ac:dyDescent="0.2">
      <c r="A75" s="12"/>
      <c r="B75" s="13" t="s">
        <v>14</v>
      </c>
      <c r="C75" s="12">
        <v>1493</v>
      </c>
      <c r="D75" s="12">
        <v>153</v>
      </c>
      <c r="E75" s="12" t="s">
        <v>489</v>
      </c>
      <c r="F75" s="12">
        <v>1</v>
      </c>
      <c r="G75" s="12">
        <v>25</v>
      </c>
      <c r="H75" s="12">
        <v>3</v>
      </c>
      <c r="I75" s="12">
        <v>32</v>
      </c>
      <c r="J75" s="12">
        <f t="shared" si="9"/>
        <v>10332</v>
      </c>
      <c r="K75" s="12">
        <v>270</v>
      </c>
      <c r="L75" s="12">
        <f t="shared" si="5"/>
        <v>2789640</v>
      </c>
      <c r="M75" s="12"/>
      <c r="N75" s="12"/>
      <c r="O75" s="12"/>
      <c r="P75" s="12"/>
      <c r="Q75" s="12"/>
      <c r="R75" s="12"/>
      <c r="S75" s="12"/>
      <c r="T75" s="12">
        <f t="shared" si="6"/>
        <v>0</v>
      </c>
      <c r="U75" s="12"/>
      <c r="V75" s="12"/>
      <c r="W75" s="12">
        <f t="shared" si="7"/>
        <v>0</v>
      </c>
      <c r="X75" s="12">
        <f t="shared" si="8"/>
        <v>2789640</v>
      </c>
      <c r="Y75" s="12">
        <v>0</v>
      </c>
      <c r="Z75" s="12">
        <v>50</v>
      </c>
      <c r="AA75" s="12">
        <v>0</v>
      </c>
      <c r="AB75" s="12">
        <v>0</v>
      </c>
    </row>
    <row r="76" spans="1:28" s="3" customFormat="1" ht="14.25" x14ac:dyDescent="0.2">
      <c r="A76" s="12"/>
      <c r="B76" s="13" t="s">
        <v>14</v>
      </c>
      <c r="C76" s="12">
        <v>1038</v>
      </c>
      <c r="D76" s="12">
        <v>67</v>
      </c>
      <c r="E76" s="12" t="s">
        <v>490</v>
      </c>
      <c r="F76" s="12">
        <v>2</v>
      </c>
      <c r="G76" s="12">
        <v>3</v>
      </c>
      <c r="H76" s="12">
        <v>1</v>
      </c>
      <c r="I76" s="12">
        <v>75</v>
      </c>
      <c r="J76" s="12">
        <f t="shared" si="9"/>
        <v>1375</v>
      </c>
      <c r="K76" s="12">
        <v>250</v>
      </c>
      <c r="L76" s="12">
        <f t="shared" si="5"/>
        <v>343750</v>
      </c>
      <c r="M76" s="12"/>
      <c r="N76" s="12"/>
      <c r="O76" s="12"/>
      <c r="P76" s="12"/>
      <c r="Q76" s="12"/>
      <c r="R76" s="12"/>
      <c r="S76" s="12"/>
      <c r="T76" s="12">
        <f t="shared" si="6"/>
        <v>0</v>
      </c>
      <c r="U76" s="12"/>
      <c r="V76" s="12"/>
      <c r="W76" s="12">
        <f t="shared" si="7"/>
        <v>0</v>
      </c>
      <c r="X76" s="12">
        <f t="shared" si="8"/>
        <v>343750</v>
      </c>
      <c r="Y76" s="12">
        <v>0</v>
      </c>
      <c r="Z76" s="12">
        <v>50</v>
      </c>
      <c r="AA76" s="12">
        <v>0</v>
      </c>
      <c r="AB76" s="12">
        <v>0</v>
      </c>
    </row>
    <row r="77" spans="1:28" s="3" customFormat="1" ht="14.25" x14ac:dyDescent="0.2">
      <c r="A77" s="12"/>
      <c r="B77" s="13" t="s">
        <v>14</v>
      </c>
      <c r="C77" s="12">
        <v>1502</v>
      </c>
      <c r="D77" s="12">
        <v>441</v>
      </c>
      <c r="E77" s="12" t="s">
        <v>490</v>
      </c>
      <c r="F77" s="12">
        <v>1</v>
      </c>
      <c r="G77" s="12">
        <v>6</v>
      </c>
      <c r="H77" s="12">
        <v>3</v>
      </c>
      <c r="I77" s="12">
        <v>63</v>
      </c>
      <c r="J77" s="12">
        <f t="shared" si="9"/>
        <v>2763</v>
      </c>
      <c r="K77" s="12">
        <v>75</v>
      </c>
      <c r="L77" s="12">
        <f t="shared" si="5"/>
        <v>207225</v>
      </c>
      <c r="M77" s="12"/>
      <c r="N77" s="12"/>
      <c r="O77" s="12"/>
      <c r="P77" s="12"/>
      <c r="Q77" s="12"/>
      <c r="R77" s="12"/>
      <c r="S77" s="12"/>
      <c r="T77" s="12">
        <f t="shared" si="6"/>
        <v>0</v>
      </c>
      <c r="U77" s="12"/>
      <c r="V77" s="12"/>
      <c r="W77" s="12">
        <f t="shared" si="7"/>
        <v>0</v>
      </c>
      <c r="X77" s="12">
        <f t="shared" si="8"/>
        <v>207225</v>
      </c>
      <c r="Y77" s="12">
        <v>0</v>
      </c>
      <c r="Z77" s="12">
        <v>50</v>
      </c>
      <c r="AA77" s="12">
        <v>0</v>
      </c>
      <c r="AB77" s="12">
        <v>0</v>
      </c>
    </row>
    <row r="78" spans="1:28" s="3" customFormat="1" ht="14.25" x14ac:dyDescent="0.2">
      <c r="A78" s="12"/>
      <c r="B78" s="13" t="s">
        <v>14</v>
      </c>
      <c r="C78" s="12"/>
      <c r="D78" s="12">
        <v>265</v>
      </c>
      <c r="E78" s="12" t="s">
        <v>490</v>
      </c>
      <c r="F78" s="12">
        <v>1</v>
      </c>
      <c r="G78" s="12">
        <v>1</v>
      </c>
      <c r="H78" s="12">
        <v>1</v>
      </c>
      <c r="I78" s="12">
        <v>87</v>
      </c>
      <c r="J78" s="12">
        <f t="shared" si="9"/>
        <v>587</v>
      </c>
      <c r="K78" s="12">
        <v>75</v>
      </c>
      <c r="L78" s="12">
        <f t="shared" si="5"/>
        <v>44025</v>
      </c>
      <c r="M78" s="12"/>
      <c r="N78" s="12"/>
      <c r="O78" s="12"/>
      <c r="P78" s="12"/>
      <c r="Q78" s="12"/>
      <c r="R78" s="12"/>
      <c r="S78" s="12"/>
      <c r="T78" s="12">
        <f t="shared" si="6"/>
        <v>0</v>
      </c>
      <c r="U78" s="12"/>
      <c r="V78" s="12"/>
      <c r="W78" s="12">
        <f t="shared" si="7"/>
        <v>0</v>
      </c>
      <c r="X78" s="12">
        <f t="shared" si="8"/>
        <v>44025</v>
      </c>
      <c r="Y78" s="12">
        <v>0</v>
      </c>
      <c r="Z78" s="12">
        <v>50</v>
      </c>
      <c r="AA78" s="12">
        <v>0</v>
      </c>
      <c r="AB78" s="12">
        <v>0</v>
      </c>
    </row>
    <row r="79" spans="1:28" s="3" customFormat="1" ht="14.25" x14ac:dyDescent="0.2">
      <c r="A79" s="12"/>
      <c r="B79" s="13" t="s">
        <v>14</v>
      </c>
      <c r="C79" s="12">
        <v>1273</v>
      </c>
      <c r="D79" s="12">
        <v>269</v>
      </c>
      <c r="E79" s="12" t="s">
        <v>490</v>
      </c>
      <c r="F79" s="12">
        <v>1</v>
      </c>
      <c r="G79" s="12">
        <v>2</v>
      </c>
      <c r="H79" s="12">
        <v>1</v>
      </c>
      <c r="I79" s="12">
        <v>62</v>
      </c>
      <c r="J79" s="12">
        <f t="shared" si="9"/>
        <v>962</v>
      </c>
      <c r="K79" s="12">
        <v>100</v>
      </c>
      <c r="L79" s="12">
        <f t="shared" si="5"/>
        <v>96200</v>
      </c>
      <c r="M79" s="12"/>
      <c r="N79" s="12"/>
      <c r="O79" s="12"/>
      <c r="P79" s="12"/>
      <c r="Q79" s="12"/>
      <c r="R79" s="12"/>
      <c r="S79" s="12"/>
      <c r="T79" s="12">
        <f t="shared" si="6"/>
        <v>0</v>
      </c>
      <c r="U79" s="12"/>
      <c r="V79" s="12"/>
      <c r="W79" s="12">
        <f t="shared" si="7"/>
        <v>0</v>
      </c>
      <c r="X79" s="12">
        <f t="shared" si="8"/>
        <v>96200</v>
      </c>
      <c r="Y79" s="12">
        <v>0</v>
      </c>
      <c r="Z79" s="12">
        <v>50</v>
      </c>
      <c r="AA79" s="12">
        <v>0</v>
      </c>
      <c r="AB79" s="12">
        <v>0</v>
      </c>
    </row>
    <row r="80" spans="1:28" s="3" customFormat="1" ht="14.25" x14ac:dyDescent="0.2">
      <c r="A80" s="12"/>
      <c r="B80" s="13" t="s">
        <v>45</v>
      </c>
      <c r="C80" s="12">
        <v>3370</v>
      </c>
      <c r="D80" s="12">
        <v>250</v>
      </c>
      <c r="E80" s="12" t="s">
        <v>490</v>
      </c>
      <c r="F80" s="12">
        <v>1</v>
      </c>
      <c r="G80" s="12">
        <v>4</v>
      </c>
      <c r="H80" s="12">
        <v>2</v>
      </c>
      <c r="I80" s="12">
        <v>82</v>
      </c>
      <c r="J80" s="12">
        <f t="shared" si="9"/>
        <v>1882</v>
      </c>
      <c r="K80" s="12">
        <v>75</v>
      </c>
      <c r="L80" s="12">
        <f t="shared" si="5"/>
        <v>141150</v>
      </c>
      <c r="M80" s="12"/>
      <c r="N80" s="12"/>
      <c r="O80" s="12"/>
      <c r="P80" s="12"/>
      <c r="Q80" s="12"/>
      <c r="R80" s="12"/>
      <c r="S80" s="12"/>
      <c r="T80" s="12">
        <f t="shared" si="6"/>
        <v>0</v>
      </c>
      <c r="U80" s="12"/>
      <c r="V80" s="12"/>
      <c r="W80" s="12">
        <f t="shared" si="7"/>
        <v>0</v>
      </c>
      <c r="X80" s="12">
        <f t="shared" si="8"/>
        <v>141150</v>
      </c>
      <c r="Y80" s="12">
        <v>0</v>
      </c>
      <c r="Z80" s="12">
        <v>0</v>
      </c>
      <c r="AA80" s="12">
        <v>141150</v>
      </c>
      <c r="AB80" s="12">
        <v>0.01</v>
      </c>
    </row>
    <row r="81" spans="1:28" s="3" customFormat="1" ht="14.25" x14ac:dyDescent="0.2">
      <c r="A81" s="12"/>
      <c r="B81" s="13" t="s">
        <v>14</v>
      </c>
      <c r="C81" s="12">
        <v>3413</v>
      </c>
      <c r="D81" s="12">
        <v>264</v>
      </c>
      <c r="E81" s="12" t="s">
        <v>490</v>
      </c>
      <c r="F81" s="12">
        <v>1</v>
      </c>
      <c r="G81" s="12">
        <v>8</v>
      </c>
      <c r="H81" s="12"/>
      <c r="I81" s="12">
        <v>28</v>
      </c>
      <c r="J81" s="12">
        <f t="shared" si="9"/>
        <v>3228</v>
      </c>
      <c r="K81" s="12">
        <v>75</v>
      </c>
      <c r="L81" s="12">
        <f t="shared" si="5"/>
        <v>242100</v>
      </c>
      <c r="M81" s="12"/>
      <c r="N81" s="12"/>
      <c r="O81" s="12"/>
      <c r="P81" s="12"/>
      <c r="Q81" s="12"/>
      <c r="R81" s="12"/>
      <c r="S81" s="12"/>
      <c r="T81" s="12">
        <f t="shared" si="6"/>
        <v>0</v>
      </c>
      <c r="U81" s="12"/>
      <c r="V81" s="12"/>
      <c r="W81" s="12">
        <f t="shared" si="7"/>
        <v>0</v>
      </c>
      <c r="X81" s="12">
        <f t="shared" si="8"/>
        <v>242100</v>
      </c>
      <c r="Y81" s="12">
        <v>0</v>
      </c>
      <c r="Z81" s="12">
        <v>50</v>
      </c>
      <c r="AA81" s="12">
        <v>0</v>
      </c>
      <c r="AB81" s="12">
        <v>0</v>
      </c>
    </row>
    <row r="82" spans="1:28" s="3" customFormat="1" ht="14.25" x14ac:dyDescent="0.2">
      <c r="A82" s="12"/>
      <c r="B82" s="13" t="s">
        <v>14</v>
      </c>
      <c r="C82" s="12">
        <v>5248</v>
      </c>
      <c r="D82" s="12">
        <v>196</v>
      </c>
      <c r="E82" s="12" t="s">
        <v>491</v>
      </c>
      <c r="F82" s="12">
        <v>2</v>
      </c>
      <c r="G82" s="12"/>
      <c r="H82" s="12">
        <v>3</v>
      </c>
      <c r="I82" s="12">
        <v>80</v>
      </c>
      <c r="J82" s="12">
        <f t="shared" si="9"/>
        <v>380</v>
      </c>
      <c r="K82" s="12">
        <v>350</v>
      </c>
      <c r="L82" s="12">
        <f t="shared" si="5"/>
        <v>133000</v>
      </c>
      <c r="M82" s="12">
        <v>1</v>
      </c>
      <c r="N82" s="12" t="s">
        <v>27</v>
      </c>
      <c r="O82" s="12" t="s">
        <v>16</v>
      </c>
      <c r="P82" s="12">
        <v>2</v>
      </c>
      <c r="Q82" s="12">
        <v>126</v>
      </c>
      <c r="R82" s="12"/>
      <c r="S82" s="12">
        <v>6400</v>
      </c>
      <c r="T82" s="12">
        <f t="shared" si="6"/>
        <v>806400</v>
      </c>
      <c r="U82" s="12">
        <v>20</v>
      </c>
      <c r="V82" s="12">
        <f>T82*75%</f>
        <v>604800</v>
      </c>
      <c r="W82" s="12">
        <f t="shared" si="7"/>
        <v>201600</v>
      </c>
      <c r="X82" s="12">
        <f t="shared" si="8"/>
        <v>334600</v>
      </c>
      <c r="Y82" s="12">
        <v>0</v>
      </c>
      <c r="Z82" s="12">
        <v>50</v>
      </c>
      <c r="AA82" s="12">
        <v>0</v>
      </c>
      <c r="AB82" s="12">
        <v>0</v>
      </c>
    </row>
    <row r="83" spans="1:28" s="3" customFormat="1" ht="14.25" x14ac:dyDescent="0.2">
      <c r="A83" s="12"/>
      <c r="B83" s="13" t="s">
        <v>24</v>
      </c>
      <c r="C83" s="12"/>
      <c r="D83" s="12"/>
      <c r="E83" s="12" t="s">
        <v>491</v>
      </c>
      <c r="F83" s="12">
        <v>1</v>
      </c>
      <c r="G83" s="12">
        <v>12</v>
      </c>
      <c r="H83" s="12"/>
      <c r="I83" s="12"/>
      <c r="J83" s="12">
        <f t="shared" si="9"/>
        <v>4800</v>
      </c>
      <c r="K83" s="12">
        <v>75</v>
      </c>
      <c r="L83" s="12">
        <f t="shared" si="5"/>
        <v>360000</v>
      </c>
      <c r="M83" s="12"/>
      <c r="N83" s="12"/>
      <c r="O83" s="12"/>
      <c r="P83" s="12"/>
      <c r="Q83" s="12"/>
      <c r="R83" s="12"/>
      <c r="S83" s="12"/>
      <c r="T83" s="12">
        <f t="shared" si="6"/>
        <v>0</v>
      </c>
      <c r="U83" s="12"/>
      <c r="V83" s="12"/>
      <c r="W83" s="12">
        <f t="shared" si="7"/>
        <v>0</v>
      </c>
      <c r="X83" s="12">
        <f t="shared" si="8"/>
        <v>360000</v>
      </c>
      <c r="Y83" s="12">
        <v>0</v>
      </c>
      <c r="Z83" s="12">
        <v>0</v>
      </c>
      <c r="AA83" s="12">
        <v>360000</v>
      </c>
      <c r="AB83" s="12">
        <v>0.01</v>
      </c>
    </row>
    <row r="84" spans="1:28" s="3" customFormat="1" ht="14.25" x14ac:dyDescent="0.2">
      <c r="A84" s="12"/>
      <c r="B84" s="13" t="s">
        <v>24</v>
      </c>
      <c r="C84" s="12"/>
      <c r="D84" s="12"/>
      <c r="E84" s="12" t="s">
        <v>491</v>
      </c>
      <c r="F84" s="12">
        <v>1</v>
      </c>
      <c r="G84" s="12">
        <v>8</v>
      </c>
      <c r="H84" s="12"/>
      <c r="I84" s="12"/>
      <c r="J84" s="12">
        <f t="shared" si="9"/>
        <v>3200</v>
      </c>
      <c r="K84" s="12">
        <v>75</v>
      </c>
      <c r="L84" s="12">
        <f t="shared" si="5"/>
        <v>240000</v>
      </c>
      <c r="M84" s="12"/>
      <c r="N84" s="12"/>
      <c r="O84" s="12"/>
      <c r="P84" s="12"/>
      <c r="Q84" s="12"/>
      <c r="R84" s="12"/>
      <c r="S84" s="12"/>
      <c r="T84" s="12">
        <f t="shared" si="6"/>
        <v>0</v>
      </c>
      <c r="U84" s="12"/>
      <c r="V84" s="12"/>
      <c r="W84" s="12">
        <f t="shared" si="7"/>
        <v>0</v>
      </c>
      <c r="X84" s="12">
        <f t="shared" si="8"/>
        <v>240000</v>
      </c>
      <c r="Y84" s="12">
        <v>0</v>
      </c>
      <c r="Z84" s="12">
        <v>0</v>
      </c>
      <c r="AA84" s="12">
        <v>240000</v>
      </c>
      <c r="AB84" s="12">
        <v>0.01</v>
      </c>
    </row>
    <row r="85" spans="1:28" s="3" customFormat="1" ht="14.25" x14ac:dyDescent="0.2">
      <c r="A85" s="12"/>
      <c r="B85" s="13" t="s">
        <v>24</v>
      </c>
      <c r="C85" s="12"/>
      <c r="D85" s="12"/>
      <c r="E85" s="12" t="s">
        <v>491</v>
      </c>
      <c r="F85" s="12">
        <v>1</v>
      </c>
      <c r="G85" s="12">
        <v>5</v>
      </c>
      <c r="H85" s="12"/>
      <c r="I85" s="12"/>
      <c r="J85" s="12">
        <f t="shared" si="9"/>
        <v>2000</v>
      </c>
      <c r="K85" s="12">
        <v>75</v>
      </c>
      <c r="L85" s="12">
        <f t="shared" si="5"/>
        <v>150000</v>
      </c>
      <c r="M85" s="12"/>
      <c r="N85" s="12"/>
      <c r="O85" s="12"/>
      <c r="P85" s="12"/>
      <c r="Q85" s="12"/>
      <c r="R85" s="12"/>
      <c r="S85" s="12"/>
      <c r="T85" s="12">
        <f t="shared" si="6"/>
        <v>0</v>
      </c>
      <c r="U85" s="12"/>
      <c r="V85" s="12"/>
      <c r="W85" s="12">
        <f t="shared" si="7"/>
        <v>0</v>
      </c>
      <c r="X85" s="12">
        <f t="shared" si="8"/>
        <v>150000</v>
      </c>
      <c r="Y85" s="12">
        <v>0</v>
      </c>
      <c r="Z85" s="12">
        <v>0</v>
      </c>
      <c r="AA85" s="12">
        <v>150000</v>
      </c>
      <c r="AB85" s="12">
        <v>0.01</v>
      </c>
    </row>
    <row r="86" spans="1:28" s="3" customFormat="1" ht="14.25" x14ac:dyDescent="0.2">
      <c r="A86" s="12"/>
      <c r="B86" s="13" t="s">
        <v>14</v>
      </c>
      <c r="C86" s="12"/>
      <c r="D86" s="12"/>
      <c r="E86" s="12" t="s">
        <v>491</v>
      </c>
      <c r="F86" s="12">
        <v>1</v>
      </c>
      <c r="G86" s="12"/>
      <c r="H86" s="12">
        <v>1</v>
      </c>
      <c r="I86" s="12">
        <v>93</v>
      </c>
      <c r="J86" s="12">
        <f t="shared" si="9"/>
        <v>193</v>
      </c>
      <c r="K86" s="12">
        <v>75</v>
      </c>
      <c r="L86" s="12">
        <f t="shared" si="5"/>
        <v>14475</v>
      </c>
      <c r="M86" s="12"/>
      <c r="N86" s="12"/>
      <c r="O86" s="12"/>
      <c r="P86" s="12"/>
      <c r="Q86" s="12"/>
      <c r="R86" s="12"/>
      <c r="S86" s="12"/>
      <c r="T86" s="12">
        <f t="shared" si="6"/>
        <v>0</v>
      </c>
      <c r="U86" s="12"/>
      <c r="V86" s="12"/>
      <c r="W86" s="12">
        <f t="shared" si="7"/>
        <v>0</v>
      </c>
      <c r="X86" s="12">
        <f t="shared" si="8"/>
        <v>14475</v>
      </c>
      <c r="Y86" s="12">
        <v>0</v>
      </c>
      <c r="Z86" s="12">
        <v>50</v>
      </c>
      <c r="AA86" s="12">
        <v>0</v>
      </c>
      <c r="AB86" s="12">
        <v>0</v>
      </c>
    </row>
    <row r="87" spans="1:28" s="3" customFormat="1" ht="14.25" x14ac:dyDescent="0.2">
      <c r="A87" s="12"/>
      <c r="B87" s="13" t="s">
        <v>14</v>
      </c>
      <c r="C87" s="12"/>
      <c r="D87" s="12"/>
      <c r="E87" s="12" t="s">
        <v>492</v>
      </c>
      <c r="F87" s="12">
        <v>2</v>
      </c>
      <c r="G87" s="12"/>
      <c r="H87" s="12">
        <v>3</v>
      </c>
      <c r="I87" s="12">
        <v>21</v>
      </c>
      <c r="J87" s="12">
        <f t="shared" si="9"/>
        <v>321</v>
      </c>
      <c r="K87" s="12">
        <v>400</v>
      </c>
      <c r="L87" s="12">
        <f t="shared" si="5"/>
        <v>128400</v>
      </c>
      <c r="M87" s="12">
        <v>1</v>
      </c>
      <c r="N87" s="12" t="s">
        <v>27</v>
      </c>
      <c r="O87" s="12" t="s">
        <v>16</v>
      </c>
      <c r="P87" s="12">
        <v>2</v>
      </c>
      <c r="Q87" s="12">
        <v>114</v>
      </c>
      <c r="R87" s="12"/>
      <c r="S87" s="12">
        <v>6400</v>
      </c>
      <c r="T87" s="12">
        <f t="shared" si="6"/>
        <v>729600</v>
      </c>
      <c r="U87" s="12">
        <v>20</v>
      </c>
      <c r="V87" s="12">
        <f>T87*75%</f>
        <v>547200</v>
      </c>
      <c r="W87" s="12">
        <f t="shared" si="7"/>
        <v>182400</v>
      </c>
      <c r="X87" s="12">
        <f t="shared" si="8"/>
        <v>310800</v>
      </c>
      <c r="Y87" s="12">
        <v>0</v>
      </c>
      <c r="Z87" s="12">
        <v>50</v>
      </c>
      <c r="AA87" s="12">
        <v>0</v>
      </c>
      <c r="AB87" s="12">
        <v>0</v>
      </c>
    </row>
    <row r="88" spans="1:28" s="3" customFormat="1" ht="14.25" x14ac:dyDescent="0.2">
      <c r="A88" s="12"/>
      <c r="B88" s="13" t="s">
        <v>24</v>
      </c>
      <c r="C88" s="12"/>
      <c r="D88" s="12"/>
      <c r="E88" s="12" t="s">
        <v>492</v>
      </c>
      <c r="F88" s="12">
        <v>1</v>
      </c>
      <c r="G88" s="12">
        <v>12</v>
      </c>
      <c r="H88" s="12"/>
      <c r="I88" s="12"/>
      <c r="J88" s="12">
        <f t="shared" si="9"/>
        <v>4800</v>
      </c>
      <c r="K88" s="12">
        <v>75</v>
      </c>
      <c r="L88" s="12">
        <f t="shared" si="5"/>
        <v>360000</v>
      </c>
      <c r="M88" s="12"/>
      <c r="N88" s="12"/>
      <c r="O88" s="12"/>
      <c r="P88" s="12"/>
      <c r="Q88" s="12"/>
      <c r="R88" s="12"/>
      <c r="S88" s="12"/>
      <c r="T88" s="12">
        <f t="shared" si="6"/>
        <v>0</v>
      </c>
      <c r="U88" s="12"/>
      <c r="V88" s="12"/>
      <c r="W88" s="12">
        <f t="shared" si="7"/>
        <v>0</v>
      </c>
      <c r="X88" s="12">
        <f t="shared" si="8"/>
        <v>360000</v>
      </c>
      <c r="Y88" s="12">
        <v>0</v>
      </c>
      <c r="Z88" s="12">
        <v>0</v>
      </c>
      <c r="AA88" s="12">
        <v>360000</v>
      </c>
      <c r="AB88" s="12">
        <v>0.01</v>
      </c>
    </row>
    <row r="89" spans="1:28" s="3" customFormat="1" ht="14.25" x14ac:dyDescent="0.2">
      <c r="A89" s="12"/>
      <c r="B89" s="13" t="s">
        <v>14</v>
      </c>
      <c r="C89" s="12"/>
      <c r="D89" s="12"/>
      <c r="E89" s="12" t="s">
        <v>493</v>
      </c>
      <c r="F89" s="12">
        <v>2</v>
      </c>
      <c r="G89" s="12">
        <v>1</v>
      </c>
      <c r="H89" s="12">
        <v>1</v>
      </c>
      <c r="I89" s="12"/>
      <c r="J89" s="12">
        <f t="shared" si="9"/>
        <v>500</v>
      </c>
      <c r="K89" s="12">
        <v>400</v>
      </c>
      <c r="L89" s="12">
        <f t="shared" si="5"/>
        <v>200000</v>
      </c>
      <c r="M89" s="12">
        <v>1</v>
      </c>
      <c r="N89" s="12" t="s">
        <v>27</v>
      </c>
      <c r="O89" s="12" t="s">
        <v>16</v>
      </c>
      <c r="P89" s="12">
        <v>2</v>
      </c>
      <c r="Q89" s="12">
        <v>114</v>
      </c>
      <c r="R89" s="12"/>
      <c r="S89" s="12">
        <v>6400</v>
      </c>
      <c r="T89" s="12">
        <f t="shared" si="6"/>
        <v>729600</v>
      </c>
      <c r="U89" s="12">
        <v>20</v>
      </c>
      <c r="V89" s="12">
        <f>T89*75%</f>
        <v>547200</v>
      </c>
      <c r="W89" s="12">
        <f t="shared" si="7"/>
        <v>182400</v>
      </c>
      <c r="X89" s="12">
        <f t="shared" si="8"/>
        <v>382400</v>
      </c>
      <c r="Y89" s="12">
        <v>0</v>
      </c>
      <c r="Z89" s="12">
        <v>50</v>
      </c>
      <c r="AA89" s="12">
        <v>0</v>
      </c>
      <c r="AB89" s="12">
        <v>0</v>
      </c>
    </row>
    <row r="90" spans="1:28" s="3" customFormat="1" ht="14.25" x14ac:dyDescent="0.2">
      <c r="A90" s="12"/>
      <c r="B90" s="13" t="s">
        <v>14</v>
      </c>
      <c r="C90" s="12"/>
      <c r="D90" s="12"/>
      <c r="E90" s="12" t="s">
        <v>493</v>
      </c>
      <c r="F90" s="12">
        <v>1</v>
      </c>
      <c r="G90" s="12">
        <v>2</v>
      </c>
      <c r="H90" s="12">
        <v>1</v>
      </c>
      <c r="I90" s="12"/>
      <c r="J90" s="12">
        <f t="shared" si="9"/>
        <v>900</v>
      </c>
      <c r="K90" s="12">
        <v>75</v>
      </c>
      <c r="L90" s="12">
        <f t="shared" si="5"/>
        <v>67500</v>
      </c>
      <c r="M90" s="12"/>
      <c r="N90" s="12"/>
      <c r="O90" s="12"/>
      <c r="P90" s="12"/>
      <c r="Q90" s="12"/>
      <c r="R90" s="12"/>
      <c r="S90" s="12"/>
      <c r="T90" s="12">
        <f t="shared" si="6"/>
        <v>0</v>
      </c>
      <c r="U90" s="12"/>
      <c r="V90" s="12"/>
      <c r="W90" s="12">
        <f t="shared" si="7"/>
        <v>0</v>
      </c>
      <c r="X90" s="12">
        <f t="shared" si="8"/>
        <v>67500</v>
      </c>
      <c r="Y90" s="12">
        <v>0</v>
      </c>
      <c r="Z90" s="12">
        <v>50</v>
      </c>
      <c r="AA90" s="12">
        <v>0</v>
      </c>
      <c r="AB90" s="12">
        <v>0</v>
      </c>
    </row>
    <row r="91" spans="1:28" s="3" customFormat="1" ht="14.25" x14ac:dyDescent="0.2">
      <c r="A91" s="12"/>
      <c r="B91" s="13" t="s">
        <v>14</v>
      </c>
      <c r="C91" s="12">
        <v>1303</v>
      </c>
      <c r="D91" s="12">
        <v>256</v>
      </c>
      <c r="E91" s="12" t="s">
        <v>493</v>
      </c>
      <c r="F91" s="12">
        <v>1</v>
      </c>
      <c r="G91" s="12">
        <v>8</v>
      </c>
      <c r="H91" s="12">
        <v>1</v>
      </c>
      <c r="I91" s="12">
        <v>26</v>
      </c>
      <c r="J91" s="12">
        <f t="shared" si="9"/>
        <v>3326</v>
      </c>
      <c r="K91" s="12">
        <v>100</v>
      </c>
      <c r="L91" s="12">
        <f t="shared" si="5"/>
        <v>332600</v>
      </c>
      <c r="M91" s="12"/>
      <c r="N91" s="12"/>
      <c r="O91" s="12"/>
      <c r="P91" s="12"/>
      <c r="Q91" s="12"/>
      <c r="R91" s="12"/>
      <c r="S91" s="12"/>
      <c r="T91" s="12">
        <f t="shared" si="6"/>
        <v>0</v>
      </c>
      <c r="U91" s="12"/>
      <c r="V91" s="12"/>
      <c r="W91" s="12">
        <f t="shared" si="7"/>
        <v>0</v>
      </c>
      <c r="X91" s="12">
        <f t="shared" si="8"/>
        <v>332600</v>
      </c>
      <c r="Y91" s="12">
        <v>0</v>
      </c>
      <c r="Z91" s="12">
        <v>50</v>
      </c>
      <c r="AA91" s="12">
        <v>0</v>
      </c>
      <c r="AB91" s="12">
        <v>0</v>
      </c>
    </row>
    <row r="92" spans="1:28" s="3" customFormat="1" ht="14.25" x14ac:dyDescent="0.2">
      <c r="A92" s="12"/>
      <c r="B92" s="13" t="s">
        <v>14</v>
      </c>
      <c r="C92" s="12">
        <v>1490</v>
      </c>
      <c r="D92" s="12">
        <v>147</v>
      </c>
      <c r="E92" s="12" t="s">
        <v>493</v>
      </c>
      <c r="F92" s="12">
        <v>1</v>
      </c>
      <c r="G92" s="12">
        <v>15</v>
      </c>
      <c r="H92" s="12">
        <v>2</v>
      </c>
      <c r="I92" s="12">
        <v>50</v>
      </c>
      <c r="J92" s="12">
        <f t="shared" si="9"/>
        <v>6250</v>
      </c>
      <c r="K92" s="12">
        <v>110</v>
      </c>
      <c r="L92" s="12">
        <f t="shared" si="5"/>
        <v>687500</v>
      </c>
      <c r="M92" s="12"/>
      <c r="N92" s="12"/>
      <c r="O92" s="12"/>
      <c r="P92" s="12"/>
      <c r="Q92" s="12"/>
      <c r="R92" s="12"/>
      <c r="S92" s="12"/>
      <c r="T92" s="12">
        <f t="shared" si="6"/>
        <v>0</v>
      </c>
      <c r="U92" s="12"/>
      <c r="V92" s="12"/>
      <c r="W92" s="12">
        <f t="shared" si="7"/>
        <v>0</v>
      </c>
      <c r="X92" s="12">
        <f t="shared" si="8"/>
        <v>687500</v>
      </c>
      <c r="Y92" s="12">
        <v>0</v>
      </c>
      <c r="Z92" s="12">
        <v>50</v>
      </c>
      <c r="AA92" s="12">
        <v>0</v>
      </c>
      <c r="AB92" s="12">
        <v>0</v>
      </c>
    </row>
    <row r="93" spans="1:28" s="3" customFormat="1" ht="14.25" x14ac:dyDescent="0.2">
      <c r="A93" s="12"/>
      <c r="B93" s="13" t="s">
        <v>14</v>
      </c>
      <c r="C93" s="12">
        <v>4170</v>
      </c>
      <c r="D93" s="12">
        <v>191</v>
      </c>
      <c r="E93" s="12" t="s">
        <v>494</v>
      </c>
      <c r="F93" s="12">
        <v>2</v>
      </c>
      <c r="G93" s="12"/>
      <c r="H93" s="12">
        <v>3</v>
      </c>
      <c r="I93" s="12">
        <v>71</v>
      </c>
      <c r="J93" s="12">
        <f t="shared" si="9"/>
        <v>371</v>
      </c>
      <c r="K93" s="12">
        <v>400</v>
      </c>
      <c r="L93" s="12">
        <f t="shared" si="5"/>
        <v>148400</v>
      </c>
      <c r="M93" s="12">
        <v>1</v>
      </c>
      <c r="N93" s="12" t="s">
        <v>27</v>
      </c>
      <c r="O93" s="12" t="s">
        <v>55</v>
      </c>
      <c r="P93" s="12">
        <v>2</v>
      </c>
      <c r="Q93" s="12">
        <v>204</v>
      </c>
      <c r="R93" s="12"/>
      <c r="S93" s="12">
        <v>6400</v>
      </c>
      <c r="T93" s="12">
        <f t="shared" si="6"/>
        <v>1305600</v>
      </c>
      <c r="U93" s="12">
        <v>10</v>
      </c>
      <c r="V93" s="12">
        <f>T93*10%</f>
        <v>130560</v>
      </c>
      <c r="W93" s="12">
        <f t="shared" si="7"/>
        <v>1175040</v>
      </c>
      <c r="X93" s="12">
        <f t="shared" si="8"/>
        <v>1323440</v>
      </c>
      <c r="Y93" s="12">
        <v>0</v>
      </c>
      <c r="Z93" s="12">
        <v>50</v>
      </c>
      <c r="AA93" s="12">
        <v>0</v>
      </c>
      <c r="AB93" s="12">
        <v>0</v>
      </c>
    </row>
    <row r="94" spans="1:28" s="3" customFormat="1" ht="14.25" x14ac:dyDescent="0.2">
      <c r="A94" s="12"/>
      <c r="B94" s="13" t="s">
        <v>14</v>
      </c>
      <c r="C94" s="12">
        <v>4169</v>
      </c>
      <c r="D94" s="12">
        <v>187</v>
      </c>
      <c r="E94" s="12" t="s">
        <v>494</v>
      </c>
      <c r="F94" s="12">
        <v>1</v>
      </c>
      <c r="G94" s="12">
        <v>5</v>
      </c>
      <c r="H94" s="12"/>
      <c r="I94" s="12">
        <v>22</v>
      </c>
      <c r="J94" s="12">
        <f t="shared" si="9"/>
        <v>2022</v>
      </c>
      <c r="K94" s="12">
        <v>75</v>
      </c>
      <c r="L94" s="12">
        <f t="shared" si="5"/>
        <v>151650</v>
      </c>
      <c r="M94" s="12"/>
      <c r="N94" s="12"/>
      <c r="O94" s="12"/>
      <c r="P94" s="12"/>
      <c r="Q94" s="12"/>
      <c r="R94" s="12"/>
      <c r="S94" s="12"/>
      <c r="T94" s="12">
        <f t="shared" si="6"/>
        <v>0</v>
      </c>
      <c r="U94" s="12"/>
      <c r="V94" s="12"/>
      <c r="W94" s="12">
        <f t="shared" si="7"/>
        <v>0</v>
      </c>
      <c r="X94" s="12">
        <f t="shared" si="8"/>
        <v>151650</v>
      </c>
      <c r="Y94" s="12">
        <v>0</v>
      </c>
      <c r="Z94" s="12">
        <v>50</v>
      </c>
      <c r="AA94" s="12">
        <v>0</v>
      </c>
      <c r="AB94" s="12">
        <v>0</v>
      </c>
    </row>
    <row r="95" spans="1:28" s="3" customFormat="1" ht="14.25" x14ac:dyDescent="0.2">
      <c r="A95" s="12"/>
      <c r="B95" s="13" t="s">
        <v>14</v>
      </c>
      <c r="C95" s="12">
        <v>1454</v>
      </c>
      <c r="D95" s="12">
        <v>148</v>
      </c>
      <c r="E95" s="12" t="s">
        <v>494</v>
      </c>
      <c r="F95" s="12">
        <v>1</v>
      </c>
      <c r="G95" s="12">
        <v>14</v>
      </c>
      <c r="H95" s="12"/>
      <c r="I95" s="12">
        <v>5</v>
      </c>
      <c r="J95" s="12">
        <f t="shared" si="9"/>
        <v>5605</v>
      </c>
      <c r="K95" s="12">
        <v>160</v>
      </c>
      <c r="L95" s="12">
        <f t="shared" si="5"/>
        <v>896800</v>
      </c>
      <c r="M95" s="12"/>
      <c r="N95" s="12"/>
      <c r="O95" s="12"/>
      <c r="P95" s="12"/>
      <c r="Q95" s="12"/>
      <c r="R95" s="12"/>
      <c r="S95" s="12"/>
      <c r="T95" s="12">
        <f t="shared" si="6"/>
        <v>0</v>
      </c>
      <c r="U95" s="12"/>
      <c r="V95" s="12"/>
      <c r="W95" s="12">
        <f t="shared" si="7"/>
        <v>0</v>
      </c>
      <c r="X95" s="12">
        <f t="shared" si="8"/>
        <v>896800</v>
      </c>
      <c r="Y95" s="12">
        <v>0</v>
      </c>
      <c r="Z95" s="12">
        <v>50</v>
      </c>
      <c r="AA95" s="12">
        <v>0</v>
      </c>
      <c r="AB95" s="12">
        <v>0</v>
      </c>
    </row>
    <row r="96" spans="1:28" s="3" customFormat="1" ht="14.25" x14ac:dyDescent="0.2">
      <c r="A96" s="12"/>
      <c r="B96" s="13" t="s">
        <v>14</v>
      </c>
      <c r="C96" s="12">
        <v>1527</v>
      </c>
      <c r="D96" s="12">
        <v>133</v>
      </c>
      <c r="E96" s="12" t="s">
        <v>494</v>
      </c>
      <c r="F96" s="12">
        <v>1</v>
      </c>
      <c r="G96" s="12">
        <v>4</v>
      </c>
      <c r="H96" s="12">
        <v>3</v>
      </c>
      <c r="I96" s="12">
        <v>32</v>
      </c>
      <c r="J96" s="12">
        <f t="shared" si="9"/>
        <v>1932</v>
      </c>
      <c r="K96" s="12">
        <v>100</v>
      </c>
      <c r="L96" s="12">
        <f t="shared" si="5"/>
        <v>193200</v>
      </c>
      <c r="M96" s="12"/>
      <c r="N96" s="12"/>
      <c r="O96" s="12"/>
      <c r="P96" s="12"/>
      <c r="Q96" s="12"/>
      <c r="R96" s="12"/>
      <c r="S96" s="12"/>
      <c r="T96" s="12">
        <f t="shared" si="6"/>
        <v>0</v>
      </c>
      <c r="U96" s="12"/>
      <c r="V96" s="12"/>
      <c r="W96" s="12">
        <f t="shared" si="7"/>
        <v>0</v>
      </c>
      <c r="X96" s="12">
        <f t="shared" si="8"/>
        <v>193200</v>
      </c>
      <c r="Y96" s="12">
        <v>0</v>
      </c>
      <c r="Z96" s="12">
        <v>50</v>
      </c>
      <c r="AA96" s="12">
        <v>0</v>
      </c>
      <c r="AB96" s="12">
        <v>0</v>
      </c>
    </row>
    <row r="97" spans="1:28" s="3" customFormat="1" ht="14.25" x14ac:dyDescent="0.2">
      <c r="A97" s="12"/>
      <c r="B97" s="13" t="s">
        <v>24</v>
      </c>
      <c r="C97" s="12"/>
      <c r="D97" s="12"/>
      <c r="E97" s="12" t="s">
        <v>494</v>
      </c>
      <c r="F97" s="12">
        <v>1</v>
      </c>
      <c r="G97" s="12">
        <v>7</v>
      </c>
      <c r="H97" s="12"/>
      <c r="I97" s="12"/>
      <c r="J97" s="12">
        <f t="shared" si="9"/>
        <v>2800</v>
      </c>
      <c r="K97" s="12">
        <v>75</v>
      </c>
      <c r="L97" s="12">
        <f t="shared" si="5"/>
        <v>210000</v>
      </c>
      <c r="M97" s="12"/>
      <c r="N97" s="12"/>
      <c r="O97" s="12"/>
      <c r="P97" s="12"/>
      <c r="Q97" s="12"/>
      <c r="R97" s="12"/>
      <c r="S97" s="12"/>
      <c r="T97" s="12">
        <f t="shared" si="6"/>
        <v>0</v>
      </c>
      <c r="U97" s="12"/>
      <c r="V97" s="12"/>
      <c r="W97" s="12">
        <f t="shared" si="7"/>
        <v>0</v>
      </c>
      <c r="X97" s="12">
        <f t="shared" si="8"/>
        <v>210000</v>
      </c>
      <c r="Y97" s="12">
        <v>0</v>
      </c>
      <c r="Z97" s="12">
        <v>0</v>
      </c>
      <c r="AA97" s="12">
        <v>210000</v>
      </c>
      <c r="AB97" s="12">
        <v>0.01</v>
      </c>
    </row>
    <row r="98" spans="1:28" s="3" customFormat="1" ht="14.25" x14ac:dyDescent="0.2">
      <c r="A98" s="12"/>
      <c r="B98" s="13" t="s">
        <v>14</v>
      </c>
      <c r="C98" s="12">
        <v>3904</v>
      </c>
      <c r="D98" s="12">
        <v>183</v>
      </c>
      <c r="E98" s="12" t="s">
        <v>495</v>
      </c>
      <c r="F98" s="12">
        <v>2</v>
      </c>
      <c r="G98" s="12">
        <v>1</v>
      </c>
      <c r="H98" s="12">
        <v>2</v>
      </c>
      <c r="I98" s="12">
        <v>7</v>
      </c>
      <c r="J98" s="12">
        <f t="shared" si="9"/>
        <v>607</v>
      </c>
      <c r="K98" s="12">
        <v>400</v>
      </c>
      <c r="L98" s="12">
        <f t="shared" si="5"/>
        <v>242800</v>
      </c>
      <c r="M98" s="12">
        <v>1</v>
      </c>
      <c r="N98" s="12" t="s">
        <v>27</v>
      </c>
      <c r="O98" s="12" t="s">
        <v>16</v>
      </c>
      <c r="P98" s="12">
        <v>2</v>
      </c>
      <c r="Q98" s="12">
        <v>255</v>
      </c>
      <c r="R98" s="12"/>
      <c r="S98" s="12">
        <v>6400</v>
      </c>
      <c r="T98" s="12">
        <f t="shared" si="6"/>
        <v>1632000</v>
      </c>
      <c r="U98" s="12">
        <v>25</v>
      </c>
      <c r="V98" s="12">
        <f>T98*85%</f>
        <v>1387200</v>
      </c>
      <c r="W98" s="12">
        <f t="shared" si="7"/>
        <v>244800</v>
      </c>
      <c r="X98" s="12">
        <f t="shared" si="8"/>
        <v>487600</v>
      </c>
      <c r="Y98" s="12">
        <v>0</v>
      </c>
      <c r="Z98" s="12">
        <v>50</v>
      </c>
      <c r="AA98" s="12">
        <v>0</v>
      </c>
      <c r="AB98" s="12">
        <v>0</v>
      </c>
    </row>
    <row r="99" spans="1:28" s="3" customFormat="1" ht="14.25" x14ac:dyDescent="0.2">
      <c r="A99" s="12"/>
      <c r="B99" s="13" t="s">
        <v>132</v>
      </c>
      <c r="C99" s="12"/>
      <c r="D99" s="12"/>
      <c r="E99" s="12" t="s">
        <v>495</v>
      </c>
      <c r="F99" s="12">
        <v>1</v>
      </c>
      <c r="G99" s="12">
        <v>18</v>
      </c>
      <c r="H99" s="12"/>
      <c r="I99" s="12"/>
      <c r="J99" s="12">
        <f t="shared" si="9"/>
        <v>7200</v>
      </c>
      <c r="K99" s="12">
        <v>75</v>
      </c>
      <c r="L99" s="12">
        <f t="shared" si="5"/>
        <v>540000</v>
      </c>
      <c r="M99" s="12"/>
      <c r="N99" s="12"/>
      <c r="O99" s="12"/>
      <c r="P99" s="12"/>
      <c r="Q99" s="12"/>
      <c r="R99" s="12"/>
      <c r="S99" s="12"/>
      <c r="T99" s="12">
        <f t="shared" si="6"/>
        <v>0</v>
      </c>
      <c r="U99" s="12"/>
      <c r="V99" s="12"/>
      <c r="W99" s="12">
        <f t="shared" si="7"/>
        <v>0</v>
      </c>
      <c r="X99" s="12">
        <f t="shared" si="8"/>
        <v>540000</v>
      </c>
      <c r="Y99" s="12">
        <v>0</v>
      </c>
      <c r="Z99" s="12">
        <v>0</v>
      </c>
      <c r="AA99" s="12">
        <v>540000</v>
      </c>
      <c r="AB99" s="12">
        <v>0.01</v>
      </c>
    </row>
    <row r="100" spans="1:28" s="3" customFormat="1" ht="14.25" x14ac:dyDescent="0.2">
      <c r="A100" s="12"/>
      <c r="B100" s="13" t="s">
        <v>24</v>
      </c>
      <c r="C100" s="12"/>
      <c r="D100" s="12"/>
      <c r="E100" s="12" t="s">
        <v>495</v>
      </c>
      <c r="F100" s="12">
        <v>1</v>
      </c>
      <c r="G100" s="12">
        <v>3</v>
      </c>
      <c r="H100" s="12"/>
      <c r="I100" s="12"/>
      <c r="J100" s="12">
        <f t="shared" si="9"/>
        <v>1200</v>
      </c>
      <c r="K100" s="12">
        <v>75</v>
      </c>
      <c r="L100" s="12">
        <f t="shared" si="5"/>
        <v>90000</v>
      </c>
      <c r="M100" s="12"/>
      <c r="N100" s="12"/>
      <c r="O100" s="12"/>
      <c r="P100" s="12"/>
      <c r="Q100" s="12"/>
      <c r="R100" s="12"/>
      <c r="S100" s="12"/>
      <c r="T100" s="12">
        <f t="shared" si="6"/>
        <v>0</v>
      </c>
      <c r="U100" s="12"/>
      <c r="V100" s="12"/>
      <c r="W100" s="12">
        <f t="shared" si="7"/>
        <v>0</v>
      </c>
      <c r="X100" s="12">
        <f t="shared" si="8"/>
        <v>90000</v>
      </c>
      <c r="Y100" s="12">
        <v>0</v>
      </c>
      <c r="Z100" s="12">
        <v>0</v>
      </c>
      <c r="AA100" s="12">
        <v>90000</v>
      </c>
      <c r="AB100" s="12">
        <v>0.01</v>
      </c>
    </row>
    <row r="101" spans="1:28" s="3" customFormat="1" ht="14.25" x14ac:dyDescent="0.2">
      <c r="A101" s="12"/>
      <c r="B101" s="13" t="s">
        <v>24</v>
      </c>
      <c r="C101" s="12"/>
      <c r="D101" s="12"/>
      <c r="E101" s="12" t="s">
        <v>495</v>
      </c>
      <c r="F101" s="12">
        <v>1</v>
      </c>
      <c r="G101" s="12">
        <v>14</v>
      </c>
      <c r="H101" s="12"/>
      <c r="I101" s="12"/>
      <c r="J101" s="12">
        <f t="shared" si="9"/>
        <v>5600</v>
      </c>
      <c r="K101" s="12">
        <v>75</v>
      </c>
      <c r="L101" s="12">
        <f t="shared" si="5"/>
        <v>420000</v>
      </c>
      <c r="M101" s="12"/>
      <c r="N101" s="12"/>
      <c r="O101" s="12"/>
      <c r="P101" s="12"/>
      <c r="Q101" s="12"/>
      <c r="R101" s="12"/>
      <c r="S101" s="12"/>
      <c r="T101" s="12">
        <f t="shared" si="6"/>
        <v>0</v>
      </c>
      <c r="U101" s="12"/>
      <c r="V101" s="12"/>
      <c r="W101" s="12">
        <f t="shared" si="7"/>
        <v>0</v>
      </c>
      <c r="X101" s="12">
        <f t="shared" si="8"/>
        <v>420000</v>
      </c>
      <c r="Y101" s="12">
        <v>0</v>
      </c>
      <c r="Z101" s="12">
        <v>0</v>
      </c>
      <c r="AA101" s="12">
        <v>420000</v>
      </c>
      <c r="AB101" s="12">
        <v>0.01</v>
      </c>
    </row>
    <row r="102" spans="1:28" s="3" customFormat="1" ht="14.25" x14ac:dyDescent="0.2">
      <c r="A102" s="12"/>
      <c r="B102" s="13" t="s">
        <v>14</v>
      </c>
      <c r="C102" s="12">
        <v>944</v>
      </c>
      <c r="D102" s="12">
        <v>58</v>
      </c>
      <c r="E102" s="12" t="s">
        <v>496</v>
      </c>
      <c r="F102" s="12">
        <v>2</v>
      </c>
      <c r="G102" s="12"/>
      <c r="H102" s="12">
        <v>3</v>
      </c>
      <c r="I102" s="12">
        <v>28</v>
      </c>
      <c r="J102" s="12">
        <f t="shared" si="9"/>
        <v>328</v>
      </c>
      <c r="K102" s="12">
        <v>400</v>
      </c>
      <c r="L102" s="12">
        <f t="shared" si="5"/>
        <v>131200</v>
      </c>
      <c r="M102" s="12">
        <v>1</v>
      </c>
      <c r="N102" s="12" t="s">
        <v>27</v>
      </c>
      <c r="O102" s="12" t="s">
        <v>16</v>
      </c>
      <c r="P102" s="12">
        <v>2</v>
      </c>
      <c r="Q102" s="12">
        <v>138</v>
      </c>
      <c r="R102" s="12"/>
      <c r="S102" s="12">
        <v>6400</v>
      </c>
      <c r="T102" s="12">
        <f t="shared" si="6"/>
        <v>883200</v>
      </c>
      <c r="U102" s="12">
        <v>20</v>
      </c>
      <c r="V102" s="12">
        <f>T102*75%</f>
        <v>662400</v>
      </c>
      <c r="W102" s="12">
        <f t="shared" si="7"/>
        <v>220800</v>
      </c>
      <c r="X102" s="12">
        <f t="shared" si="8"/>
        <v>352000</v>
      </c>
      <c r="Y102" s="12">
        <v>0</v>
      </c>
      <c r="Z102" s="12">
        <v>50</v>
      </c>
      <c r="AA102" s="12">
        <v>0</v>
      </c>
      <c r="AB102" s="12">
        <v>0</v>
      </c>
    </row>
    <row r="103" spans="1:28" s="3" customFormat="1" ht="14.25" x14ac:dyDescent="0.2">
      <c r="A103" s="12"/>
      <c r="B103" s="13" t="s">
        <v>14</v>
      </c>
      <c r="C103" s="12">
        <v>1413</v>
      </c>
      <c r="D103" s="12">
        <v>96</v>
      </c>
      <c r="E103" s="12" t="s">
        <v>496</v>
      </c>
      <c r="F103" s="12">
        <v>1</v>
      </c>
      <c r="G103" s="12"/>
      <c r="H103" s="12">
        <v>1</v>
      </c>
      <c r="I103" s="12">
        <v>52</v>
      </c>
      <c r="J103" s="12">
        <f t="shared" si="9"/>
        <v>152</v>
      </c>
      <c r="K103" s="12">
        <v>350</v>
      </c>
      <c r="L103" s="12">
        <f t="shared" si="5"/>
        <v>53200</v>
      </c>
      <c r="M103" s="12"/>
      <c r="N103" s="12"/>
      <c r="O103" s="12"/>
      <c r="P103" s="12"/>
      <c r="Q103" s="12"/>
      <c r="R103" s="12"/>
      <c r="S103" s="12"/>
      <c r="T103" s="12">
        <f t="shared" si="6"/>
        <v>0</v>
      </c>
      <c r="U103" s="12"/>
      <c r="V103" s="12"/>
      <c r="W103" s="12">
        <f t="shared" si="7"/>
        <v>0</v>
      </c>
      <c r="X103" s="12">
        <f t="shared" si="8"/>
        <v>53200</v>
      </c>
      <c r="Y103" s="12">
        <v>0</v>
      </c>
      <c r="Z103" s="12">
        <v>50</v>
      </c>
      <c r="AA103" s="12">
        <v>0</v>
      </c>
      <c r="AB103" s="12">
        <v>0</v>
      </c>
    </row>
    <row r="104" spans="1:28" s="3" customFormat="1" ht="14.25" x14ac:dyDescent="0.2">
      <c r="A104" s="12"/>
      <c r="B104" s="13" t="s">
        <v>24</v>
      </c>
      <c r="C104" s="12"/>
      <c r="D104" s="12"/>
      <c r="E104" s="12" t="s">
        <v>496</v>
      </c>
      <c r="F104" s="12">
        <v>1</v>
      </c>
      <c r="G104" s="12">
        <v>37</v>
      </c>
      <c r="H104" s="12"/>
      <c r="I104" s="12"/>
      <c r="J104" s="12">
        <f t="shared" si="9"/>
        <v>14800</v>
      </c>
      <c r="K104" s="12">
        <v>75</v>
      </c>
      <c r="L104" s="12">
        <f t="shared" si="5"/>
        <v>1110000</v>
      </c>
      <c r="M104" s="12"/>
      <c r="N104" s="12"/>
      <c r="O104" s="12"/>
      <c r="P104" s="12"/>
      <c r="Q104" s="12"/>
      <c r="R104" s="12"/>
      <c r="S104" s="12"/>
      <c r="T104" s="12">
        <f t="shared" si="6"/>
        <v>0</v>
      </c>
      <c r="U104" s="12"/>
      <c r="V104" s="12"/>
      <c r="W104" s="12">
        <f t="shared" si="7"/>
        <v>0</v>
      </c>
      <c r="X104" s="12">
        <f t="shared" si="8"/>
        <v>1110000</v>
      </c>
      <c r="Y104" s="12">
        <v>0</v>
      </c>
      <c r="Z104" s="12">
        <v>0</v>
      </c>
      <c r="AA104" s="12">
        <v>1110000</v>
      </c>
      <c r="AB104" s="12">
        <v>0.01</v>
      </c>
    </row>
    <row r="105" spans="1:28" s="3" customFormat="1" ht="14.25" x14ac:dyDescent="0.2">
      <c r="A105" s="12"/>
      <c r="B105" s="13" t="s">
        <v>14</v>
      </c>
      <c r="C105" s="12">
        <v>1033</v>
      </c>
      <c r="D105" s="12">
        <v>62</v>
      </c>
      <c r="E105" s="12" t="s">
        <v>496</v>
      </c>
      <c r="F105" s="12">
        <v>1</v>
      </c>
      <c r="G105" s="12">
        <v>1</v>
      </c>
      <c r="H105" s="12">
        <v>2</v>
      </c>
      <c r="I105" s="12">
        <v>25</v>
      </c>
      <c r="J105" s="12">
        <f t="shared" si="9"/>
        <v>625</v>
      </c>
      <c r="K105" s="12">
        <v>75</v>
      </c>
      <c r="L105" s="12">
        <f t="shared" si="5"/>
        <v>46875</v>
      </c>
      <c r="M105" s="12"/>
      <c r="N105" s="12"/>
      <c r="O105" s="12"/>
      <c r="P105" s="12"/>
      <c r="Q105" s="12"/>
      <c r="R105" s="12"/>
      <c r="S105" s="12"/>
      <c r="T105" s="12">
        <f t="shared" si="6"/>
        <v>0</v>
      </c>
      <c r="U105" s="12"/>
      <c r="V105" s="12"/>
      <c r="W105" s="12">
        <f t="shared" si="7"/>
        <v>0</v>
      </c>
      <c r="X105" s="12">
        <f t="shared" si="8"/>
        <v>46875</v>
      </c>
      <c r="Y105" s="12">
        <v>0</v>
      </c>
      <c r="Z105" s="12">
        <v>50</v>
      </c>
      <c r="AA105" s="12">
        <v>0</v>
      </c>
      <c r="AB105" s="12">
        <v>0</v>
      </c>
    </row>
    <row r="106" spans="1:28" s="3" customFormat="1" ht="14.25" x14ac:dyDescent="0.2">
      <c r="A106" s="12"/>
      <c r="B106" s="13" t="s">
        <v>14</v>
      </c>
      <c r="C106" s="12">
        <v>1468</v>
      </c>
      <c r="D106" s="12">
        <v>110</v>
      </c>
      <c r="E106" s="12" t="s">
        <v>496</v>
      </c>
      <c r="F106" s="12">
        <v>1</v>
      </c>
      <c r="G106" s="12">
        <v>11</v>
      </c>
      <c r="H106" s="12">
        <v>3</v>
      </c>
      <c r="I106" s="12">
        <v>68</v>
      </c>
      <c r="J106" s="12">
        <f t="shared" si="9"/>
        <v>4768</v>
      </c>
      <c r="K106" s="12">
        <v>75</v>
      </c>
      <c r="L106" s="12">
        <f t="shared" si="5"/>
        <v>357600</v>
      </c>
      <c r="M106" s="12"/>
      <c r="N106" s="12"/>
      <c r="O106" s="12"/>
      <c r="P106" s="12"/>
      <c r="Q106" s="12"/>
      <c r="R106" s="12"/>
      <c r="S106" s="12"/>
      <c r="T106" s="12">
        <f t="shared" si="6"/>
        <v>0</v>
      </c>
      <c r="U106" s="12"/>
      <c r="V106" s="12"/>
      <c r="W106" s="12">
        <f t="shared" si="7"/>
        <v>0</v>
      </c>
      <c r="X106" s="12">
        <f t="shared" si="8"/>
        <v>357600</v>
      </c>
      <c r="Y106" s="12">
        <v>0</v>
      </c>
      <c r="Z106" s="12">
        <v>50</v>
      </c>
      <c r="AA106" s="12">
        <v>0</v>
      </c>
      <c r="AB106" s="12">
        <v>0</v>
      </c>
    </row>
    <row r="107" spans="1:28" s="3" customFormat="1" ht="14.25" x14ac:dyDescent="0.2">
      <c r="A107" s="12"/>
      <c r="B107" s="13" t="s">
        <v>497</v>
      </c>
      <c r="C107" s="12"/>
      <c r="D107" s="12"/>
      <c r="E107" s="12" t="s">
        <v>498</v>
      </c>
      <c r="F107" s="12">
        <v>2</v>
      </c>
      <c r="G107" s="12"/>
      <c r="H107" s="12"/>
      <c r="I107" s="12"/>
      <c r="J107" s="12">
        <f t="shared" si="9"/>
        <v>0</v>
      </c>
      <c r="K107" s="12"/>
      <c r="L107" s="12">
        <f t="shared" si="5"/>
        <v>0</v>
      </c>
      <c r="M107" s="12">
        <v>1</v>
      </c>
      <c r="N107" s="12" t="s">
        <v>27</v>
      </c>
      <c r="O107" s="12" t="s">
        <v>55</v>
      </c>
      <c r="P107" s="12">
        <v>2</v>
      </c>
      <c r="Q107" s="12">
        <v>116</v>
      </c>
      <c r="R107" s="12"/>
      <c r="S107" s="12">
        <v>6400</v>
      </c>
      <c r="T107" s="12">
        <f t="shared" si="6"/>
        <v>742400</v>
      </c>
      <c r="U107" s="12">
        <v>10</v>
      </c>
      <c r="V107" s="12">
        <f>T107*10%</f>
        <v>74240</v>
      </c>
      <c r="W107" s="12">
        <f t="shared" si="7"/>
        <v>668160</v>
      </c>
      <c r="X107" s="12">
        <f t="shared" si="8"/>
        <v>668160</v>
      </c>
      <c r="Y107" s="12">
        <v>0</v>
      </c>
      <c r="Z107" s="12">
        <v>0</v>
      </c>
      <c r="AA107" s="12">
        <v>668160</v>
      </c>
      <c r="AB107" s="12">
        <v>0.02</v>
      </c>
    </row>
    <row r="108" spans="1:28" s="3" customFormat="1" ht="14.25" x14ac:dyDescent="0.2">
      <c r="A108" s="12"/>
      <c r="B108" s="13" t="s">
        <v>14</v>
      </c>
      <c r="C108" s="12"/>
      <c r="D108" s="12">
        <v>127</v>
      </c>
      <c r="E108" s="12" t="s">
        <v>498</v>
      </c>
      <c r="F108" s="12">
        <v>1</v>
      </c>
      <c r="G108" s="12">
        <v>4</v>
      </c>
      <c r="H108" s="12">
        <v>1</v>
      </c>
      <c r="I108" s="12">
        <v>68</v>
      </c>
      <c r="J108" s="12">
        <f t="shared" si="9"/>
        <v>1768</v>
      </c>
      <c r="K108" s="12">
        <v>100</v>
      </c>
      <c r="L108" s="12">
        <f t="shared" si="5"/>
        <v>176800</v>
      </c>
      <c r="M108" s="12"/>
      <c r="N108" s="12"/>
      <c r="O108" s="12"/>
      <c r="P108" s="12"/>
      <c r="Q108" s="12"/>
      <c r="R108" s="12"/>
      <c r="S108" s="12"/>
      <c r="T108" s="12">
        <f t="shared" si="6"/>
        <v>0</v>
      </c>
      <c r="U108" s="12"/>
      <c r="V108" s="12"/>
      <c r="W108" s="12">
        <f t="shared" si="7"/>
        <v>0</v>
      </c>
      <c r="X108" s="12">
        <f t="shared" si="8"/>
        <v>176800</v>
      </c>
      <c r="Y108" s="12">
        <v>0</v>
      </c>
      <c r="Z108" s="12">
        <v>50</v>
      </c>
      <c r="AA108" s="12">
        <v>0</v>
      </c>
      <c r="AB108" s="12">
        <v>0</v>
      </c>
    </row>
    <row r="109" spans="1:28" s="3" customFormat="1" ht="14.25" x14ac:dyDescent="0.2">
      <c r="A109" s="12"/>
      <c r="B109" s="13" t="s">
        <v>14</v>
      </c>
      <c r="C109" s="12">
        <v>1710</v>
      </c>
      <c r="D109" s="12">
        <v>128</v>
      </c>
      <c r="E109" s="12" t="s">
        <v>498</v>
      </c>
      <c r="F109" s="12">
        <v>1</v>
      </c>
      <c r="G109" s="12">
        <v>4</v>
      </c>
      <c r="H109" s="12"/>
      <c r="I109" s="12">
        <v>80</v>
      </c>
      <c r="J109" s="12">
        <f t="shared" si="9"/>
        <v>1680</v>
      </c>
      <c r="K109" s="12">
        <v>100</v>
      </c>
      <c r="L109" s="12">
        <f t="shared" si="5"/>
        <v>168000</v>
      </c>
      <c r="M109" s="12"/>
      <c r="N109" s="12"/>
      <c r="O109" s="12"/>
      <c r="P109" s="12"/>
      <c r="Q109" s="12"/>
      <c r="R109" s="12"/>
      <c r="S109" s="12"/>
      <c r="T109" s="12">
        <f t="shared" si="6"/>
        <v>0</v>
      </c>
      <c r="U109" s="12"/>
      <c r="V109" s="12"/>
      <c r="W109" s="12">
        <f t="shared" si="7"/>
        <v>0</v>
      </c>
      <c r="X109" s="12">
        <f t="shared" si="8"/>
        <v>168000</v>
      </c>
      <c r="Y109" s="12">
        <v>0</v>
      </c>
      <c r="Z109" s="12">
        <v>50</v>
      </c>
      <c r="AA109" s="12">
        <v>0</v>
      </c>
      <c r="AB109" s="12">
        <v>0</v>
      </c>
    </row>
    <row r="110" spans="1:28" s="3" customFormat="1" ht="14.25" x14ac:dyDescent="0.2">
      <c r="A110" s="12"/>
      <c r="B110" s="13" t="s">
        <v>14</v>
      </c>
      <c r="C110" s="12">
        <v>2347</v>
      </c>
      <c r="D110" s="12">
        <v>158</v>
      </c>
      <c r="E110" s="12" t="s">
        <v>498</v>
      </c>
      <c r="F110" s="12">
        <v>1</v>
      </c>
      <c r="G110" s="12">
        <v>35</v>
      </c>
      <c r="H110" s="12">
        <v>1</v>
      </c>
      <c r="I110" s="12">
        <v>52</v>
      </c>
      <c r="J110" s="12">
        <f t="shared" si="9"/>
        <v>14152</v>
      </c>
      <c r="K110" s="12">
        <v>100</v>
      </c>
      <c r="L110" s="12">
        <f t="shared" si="5"/>
        <v>1415200</v>
      </c>
      <c r="M110" s="12"/>
      <c r="N110" s="12"/>
      <c r="O110" s="12"/>
      <c r="P110" s="12"/>
      <c r="Q110" s="12"/>
      <c r="R110" s="12"/>
      <c r="S110" s="12"/>
      <c r="T110" s="12">
        <f t="shared" ref="T110:T151" si="10">Q110*S110</f>
        <v>0</v>
      </c>
      <c r="U110" s="12"/>
      <c r="V110" s="12"/>
      <c r="W110" s="12">
        <f t="shared" ref="W110:W151" si="11">T110-V110</f>
        <v>0</v>
      </c>
      <c r="X110" s="12">
        <f t="shared" ref="X110:X151" si="12">L110+W110</f>
        <v>1415200</v>
      </c>
      <c r="Y110" s="12">
        <v>0</v>
      </c>
      <c r="Z110" s="12">
        <v>50</v>
      </c>
      <c r="AA110" s="12">
        <v>0</v>
      </c>
      <c r="AB110" s="12">
        <v>0</v>
      </c>
    </row>
    <row r="111" spans="1:28" s="3" customFormat="1" ht="14.25" x14ac:dyDescent="0.2">
      <c r="A111" s="12"/>
      <c r="B111" s="13" t="s">
        <v>497</v>
      </c>
      <c r="C111" s="12"/>
      <c r="D111" s="12"/>
      <c r="E111" s="12" t="s">
        <v>499</v>
      </c>
      <c r="F111" s="12">
        <v>2</v>
      </c>
      <c r="G111" s="12"/>
      <c r="H111" s="12"/>
      <c r="I111" s="12"/>
      <c r="J111" s="12">
        <f t="shared" ref="J111:J152" si="13">G111*400+H111*100+I111</f>
        <v>0</v>
      </c>
      <c r="K111" s="12"/>
      <c r="L111" s="12">
        <f t="shared" ref="L111:L152" si="14">J111*K111</f>
        <v>0</v>
      </c>
      <c r="M111" s="12">
        <v>1</v>
      </c>
      <c r="N111" s="12" t="s">
        <v>27</v>
      </c>
      <c r="O111" s="12" t="s">
        <v>16</v>
      </c>
      <c r="P111" s="12">
        <v>2</v>
      </c>
      <c r="Q111" s="12">
        <v>192</v>
      </c>
      <c r="R111" s="12"/>
      <c r="S111" s="12">
        <v>6400</v>
      </c>
      <c r="T111" s="12">
        <f t="shared" si="10"/>
        <v>1228800</v>
      </c>
      <c r="U111" s="12">
        <v>30</v>
      </c>
      <c r="V111" s="12">
        <f>T111*85%</f>
        <v>1044480</v>
      </c>
      <c r="W111" s="12">
        <f t="shared" si="11"/>
        <v>184320</v>
      </c>
      <c r="X111" s="12">
        <f t="shared" si="12"/>
        <v>184320</v>
      </c>
      <c r="Y111" s="12">
        <v>0</v>
      </c>
      <c r="Z111" s="12">
        <v>0</v>
      </c>
      <c r="AA111" s="12">
        <v>184320</v>
      </c>
      <c r="AB111" s="12">
        <v>0.02</v>
      </c>
    </row>
    <row r="112" spans="1:28" s="3" customFormat="1" ht="14.25" x14ac:dyDescent="0.2">
      <c r="A112" s="12"/>
      <c r="B112" s="13" t="s">
        <v>24</v>
      </c>
      <c r="C112" s="12"/>
      <c r="D112" s="12"/>
      <c r="E112" s="12" t="s">
        <v>499</v>
      </c>
      <c r="F112" s="12">
        <v>1</v>
      </c>
      <c r="G112" s="12">
        <v>15</v>
      </c>
      <c r="H112" s="12"/>
      <c r="I112" s="12"/>
      <c r="J112" s="12">
        <f t="shared" si="13"/>
        <v>6000</v>
      </c>
      <c r="K112" s="12">
        <v>75</v>
      </c>
      <c r="L112" s="12">
        <f t="shared" si="14"/>
        <v>450000</v>
      </c>
      <c r="M112" s="12"/>
      <c r="N112" s="12"/>
      <c r="O112" s="12"/>
      <c r="P112" s="12"/>
      <c r="Q112" s="12"/>
      <c r="R112" s="12"/>
      <c r="S112" s="12"/>
      <c r="T112" s="12">
        <f t="shared" si="10"/>
        <v>0</v>
      </c>
      <c r="U112" s="12"/>
      <c r="V112" s="12"/>
      <c r="W112" s="12">
        <f t="shared" si="11"/>
        <v>0</v>
      </c>
      <c r="X112" s="12">
        <f t="shared" si="12"/>
        <v>450000</v>
      </c>
      <c r="Y112" s="12">
        <v>0</v>
      </c>
      <c r="Z112" s="12">
        <v>0</v>
      </c>
      <c r="AA112" s="12">
        <v>450000</v>
      </c>
      <c r="AB112" s="12">
        <v>0.01</v>
      </c>
    </row>
    <row r="113" spans="1:28" s="3" customFormat="1" ht="14.25" x14ac:dyDescent="0.2">
      <c r="A113" s="12"/>
      <c r="B113" s="13" t="s">
        <v>14</v>
      </c>
      <c r="C113" s="12"/>
      <c r="D113" s="12">
        <v>149</v>
      </c>
      <c r="E113" s="12" t="s">
        <v>500</v>
      </c>
      <c r="F113" s="12">
        <v>1</v>
      </c>
      <c r="G113" s="12">
        <v>19</v>
      </c>
      <c r="H113" s="12"/>
      <c r="I113" s="12">
        <v>8</v>
      </c>
      <c r="J113" s="12">
        <f t="shared" si="13"/>
        <v>7608</v>
      </c>
      <c r="K113" s="12">
        <v>220</v>
      </c>
      <c r="L113" s="12">
        <f t="shared" si="14"/>
        <v>1673760</v>
      </c>
      <c r="M113" s="12"/>
      <c r="N113" s="12"/>
      <c r="O113" s="12"/>
      <c r="P113" s="12"/>
      <c r="Q113" s="12"/>
      <c r="R113" s="12"/>
      <c r="S113" s="12"/>
      <c r="T113" s="12">
        <f t="shared" si="10"/>
        <v>0</v>
      </c>
      <c r="U113" s="12"/>
      <c r="V113" s="12"/>
      <c r="W113" s="12">
        <f t="shared" si="11"/>
        <v>0</v>
      </c>
      <c r="X113" s="12">
        <f t="shared" si="12"/>
        <v>1673760</v>
      </c>
      <c r="Y113" s="12">
        <v>0</v>
      </c>
      <c r="Z113" s="12">
        <v>50</v>
      </c>
      <c r="AA113" s="12">
        <v>0</v>
      </c>
      <c r="AB113" s="12">
        <v>0</v>
      </c>
    </row>
    <row r="114" spans="1:28" s="3" customFormat="1" ht="14.25" x14ac:dyDescent="0.2">
      <c r="A114" s="12"/>
      <c r="B114" s="13" t="s">
        <v>14</v>
      </c>
      <c r="C114" s="12">
        <v>4947</v>
      </c>
      <c r="D114" s="12">
        <v>198</v>
      </c>
      <c r="E114" s="12" t="s">
        <v>500</v>
      </c>
      <c r="F114" s="12">
        <v>1</v>
      </c>
      <c r="G114" s="12">
        <v>10</v>
      </c>
      <c r="H114" s="12">
        <v>1</v>
      </c>
      <c r="I114" s="12">
        <v>64</v>
      </c>
      <c r="J114" s="12">
        <f t="shared" si="13"/>
        <v>4164</v>
      </c>
      <c r="K114" s="12">
        <v>220</v>
      </c>
      <c r="L114" s="12">
        <f t="shared" si="14"/>
        <v>916080</v>
      </c>
      <c r="M114" s="12"/>
      <c r="N114" s="12"/>
      <c r="O114" s="12"/>
      <c r="P114" s="12"/>
      <c r="Q114" s="12"/>
      <c r="R114" s="12"/>
      <c r="S114" s="12"/>
      <c r="T114" s="12">
        <f t="shared" si="10"/>
        <v>0</v>
      </c>
      <c r="U114" s="12"/>
      <c r="V114" s="12"/>
      <c r="W114" s="12">
        <f t="shared" si="11"/>
        <v>0</v>
      </c>
      <c r="X114" s="12">
        <f t="shared" si="12"/>
        <v>916080</v>
      </c>
      <c r="Y114" s="12">
        <v>0</v>
      </c>
      <c r="Z114" s="12">
        <v>50</v>
      </c>
      <c r="AA114" s="12">
        <v>0</v>
      </c>
      <c r="AB114" s="12">
        <v>0</v>
      </c>
    </row>
    <row r="115" spans="1:28" s="3" customFormat="1" ht="14.25" x14ac:dyDescent="0.2">
      <c r="A115" s="12"/>
      <c r="B115" s="13" t="s">
        <v>14</v>
      </c>
      <c r="C115" s="12">
        <v>5948</v>
      </c>
      <c r="D115" s="12">
        <v>199</v>
      </c>
      <c r="E115" s="12" t="s">
        <v>500</v>
      </c>
      <c r="F115" s="12">
        <v>1</v>
      </c>
      <c r="G115" s="12">
        <v>5</v>
      </c>
      <c r="H115" s="12"/>
      <c r="I115" s="12"/>
      <c r="J115" s="12">
        <f t="shared" si="13"/>
        <v>2000</v>
      </c>
      <c r="K115" s="12">
        <v>220</v>
      </c>
      <c r="L115" s="12">
        <f t="shared" si="14"/>
        <v>440000</v>
      </c>
      <c r="M115" s="12"/>
      <c r="N115" s="12"/>
      <c r="O115" s="12"/>
      <c r="P115" s="12"/>
      <c r="Q115" s="12"/>
      <c r="R115" s="12"/>
      <c r="S115" s="12"/>
      <c r="T115" s="12">
        <f t="shared" si="10"/>
        <v>0</v>
      </c>
      <c r="U115" s="12"/>
      <c r="V115" s="12"/>
      <c r="W115" s="12">
        <f t="shared" si="11"/>
        <v>0</v>
      </c>
      <c r="X115" s="12">
        <f t="shared" si="12"/>
        <v>440000</v>
      </c>
      <c r="Y115" s="12">
        <v>0</v>
      </c>
      <c r="Z115" s="12">
        <v>50</v>
      </c>
      <c r="AA115" s="12">
        <v>0</v>
      </c>
      <c r="AB115" s="12">
        <v>0</v>
      </c>
    </row>
    <row r="116" spans="1:28" s="3" customFormat="1" ht="14.25" x14ac:dyDescent="0.2">
      <c r="A116" s="12"/>
      <c r="B116" s="13" t="s">
        <v>14</v>
      </c>
      <c r="C116" s="12">
        <v>1025</v>
      </c>
      <c r="D116" s="12">
        <v>53</v>
      </c>
      <c r="E116" s="12" t="s">
        <v>501</v>
      </c>
      <c r="F116" s="12">
        <v>2</v>
      </c>
      <c r="G116" s="12"/>
      <c r="H116" s="12">
        <v>2</v>
      </c>
      <c r="I116" s="12">
        <v>3</v>
      </c>
      <c r="J116" s="12">
        <f t="shared" si="13"/>
        <v>203</v>
      </c>
      <c r="K116" s="12">
        <v>400</v>
      </c>
      <c r="L116" s="12">
        <f t="shared" si="14"/>
        <v>81200</v>
      </c>
      <c r="M116" s="12">
        <v>1</v>
      </c>
      <c r="N116" s="12" t="s">
        <v>27</v>
      </c>
      <c r="O116" s="12" t="s">
        <v>55</v>
      </c>
      <c r="P116" s="12">
        <v>2</v>
      </c>
      <c r="Q116" s="12">
        <v>72</v>
      </c>
      <c r="R116" s="12"/>
      <c r="S116" s="12">
        <v>6400</v>
      </c>
      <c r="T116" s="12">
        <f t="shared" si="10"/>
        <v>460800</v>
      </c>
      <c r="U116" s="12">
        <v>15</v>
      </c>
      <c r="V116" s="12">
        <f>T116*20%</f>
        <v>92160</v>
      </c>
      <c r="W116" s="12">
        <f t="shared" si="11"/>
        <v>368640</v>
      </c>
      <c r="X116" s="12">
        <f t="shared" si="12"/>
        <v>449840</v>
      </c>
      <c r="Y116" s="12">
        <v>0</v>
      </c>
      <c r="Z116" s="12">
        <v>50</v>
      </c>
      <c r="AA116" s="12">
        <v>0</v>
      </c>
      <c r="AB116" s="12">
        <v>0</v>
      </c>
    </row>
    <row r="117" spans="1:28" s="3" customFormat="1" ht="14.25" x14ac:dyDescent="0.2">
      <c r="A117" s="12"/>
      <c r="B117" s="13" t="s">
        <v>14</v>
      </c>
      <c r="C117" s="12"/>
      <c r="D117" s="12"/>
      <c r="E117" s="12" t="s">
        <v>502</v>
      </c>
      <c r="F117" s="12">
        <v>1</v>
      </c>
      <c r="G117" s="12">
        <v>7</v>
      </c>
      <c r="H117" s="12"/>
      <c r="I117" s="12"/>
      <c r="J117" s="12">
        <f t="shared" si="13"/>
        <v>2800</v>
      </c>
      <c r="K117" s="12">
        <v>180</v>
      </c>
      <c r="L117" s="12">
        <f t="shared" si="14"/>
        <v>504000</v>
      </c>
      <c r="M117" s="12"/>
      <c r="N117" s="12"/>
      <c r="O117" s="12"/>
      <c r="P117" s="12"/>
      <c r="Q117" s="12"/>
      <c r="R117" s="12"/>
      <c r="S117" s="12"/>
      <c r="T117" s="12">
        <f t="shared" si="10"/>
        <v>0</v>
      </c>
      <c r="U117" s="12"/>
      <c r="V117" s="12"/>
      <c r="W117" s="12">
        <f t="shared" si="11"/>
        <v>0</v>
      </c>
      <c r="X117" s="12">
        <f t="shared" si="12"/>
        <v>504000</v>
      </c>
      <c r="Y117" s="12">
        <v>0</v>
      </c>
      <c r="Z117" s="12">
        <v>50</v>
      </c>
      <c r="AA117" s="12">
        <v>0</v>
      </c>
      <c r="AB117" s="12">
        <v>0</v>
      </c>
    </row>
    <row r="118" spans="1:28" s="3" customFormat="1" ht="14.25" x14ac:dyDescent="0.2">
      <c r="A118" s="12"/>
      <c r="B118" s="13" t="s">
        <v>14</v>
      </c>
      <c r="C118" s="12">
        <v>3896</v>
      </c>
      <c r="D118" s="12">
        <v>191</v>
      </c>
      <c r="E118" s="12" t="s">
        <v>502</v>
      </c>
      <c r="F118" s="12">
        <v>2</v>
      </c>
      <c r="G118" s="12"/>
      <c r="H118" s="12">
        <v>2</v>
      </c>
      <c r="I118" s="12">
        <v>28</v>
      </c>
      <c r="J118" s="12">
        <f t="shared" si="13"/>
        <v>228</v>
      </c>
      <c r="K118" s="12">
        <v>430</v>
      </c>
      <c r="L118" s="12">
        <f t="shared" si="14"/>
        <v>98040</v>
      </c>
      <c r="M118" s="12">
        <v>1</v>
      </c>
      <c r="N118" s="12" t="s">
        <v>27</v>
      </c>
      <c r="O118" s="12" t="s">
        <v>239</v>
      </c>
      <c r="P118" s="12">
        <v>2</v>
      </c>
      <c r="Q118" s="12">
        <v>117</v>
      </c>
      <c r="R118" s="12"/>
      <c r="S118" s="12">
        <v>6400</v>
      </c>
      <c r="T118" s="12">
        <f t="shared" si="10"/>
        <v>748800</v>
      </c>
      <c r="U118" s="12">
        <v>30</v>
      </c>
      <c r="V118" s="12">
        <f>T118*93%</f>
        <v>696384</v>
      </c>
      <c r="W118" s="12">
        <f t="shared" si="11"/>
        <v>52416</v>
      </c>
      <c r="X118" s="12">
        <f t="shared" si="12"/>
        <v>150456</v>
      </c>
      <c r="Y118" s="12">
        <v>0</v>
      </c>
      <c r="Z118" s="12">
        <v>50</v>
      </c>
      <c r="AA118" s="12">
        <v>0</v>
      </c>
      <c r="AB118" s="12">
        <v>0</v>
      </c>
    </row>
    <row r="119" spans="1:28" s="3" customFormat="1" ht="14.25" x14ac:dyDescent="0.2">
      <c r="A119" s="12"/>
      <c r="B119" s="13" t="s">
        <v>14</v>
      </c>
      <c r="C119" s="12">
        <v>3894</v>
      </c>
      <c r="D119" s="12">
        <v>189</v>
      </c>
      <c r="E119" s="12" t="s">
        <v>502</v>
      </c>
      <c r="F119" s="12">
        <v>1</v>
      </c>
      <c r="G119" s="12"/>
      <c r="H119" s="12">
        <v>2</v>
      </c>
      <c r="I119" s="12">
        <v>41</v>
      </c>
      <c r="J119" s="12">
        <f t="shared" si="13"/>
        <v>241</v>
      </c>
      <c r="K119" s="12">
        <v>75</v>
      </c>
      <c r="L119" s="12">
        <f t="shared" si="14"/>
        <v>18075</v>
      </c>
      <c r="M119" s="12"/>
      <c r="N119" s="12"/>
      <c r="O119" s="12"/>
      <c r="P119" s="12"/>
      <c r="Q119" s="12"/>
      <c r="R119" s="12"/>
      <c r="S119" s="12"/>
      <c r="T119" s="12">
        <f t="shared" si="10"/>
        <v>0</v>
      </c>
      <c r="U119" s="12"/>
      <c r="V119" s="12"/>
      <c r="W119" s="12">
        <f t="shared" si="11"/>
        <v>0</v>
      </c>
      <c r="X119" s="12">
        <f t="shared" si="12"/>
        <v>18075</v>
      </c>
      <c r="Y119" s="12">
        <v>0</v>
      </c>
      <c r="Z119" s="12">
        <v>50</v>
      </c>
      <c r="AA119" s="12">
        <v>0</v>
      </c>
      <c r="AB119" s="12">
        <v>0</v>
      </c>
    </row>
    <row r="120" spans="1:28" s="3" customFormat="1" ht="14.25" x14ac:dyDescent="0.2">
      <c r="A120" s="12"/>
      <c r="B120" s="13" t="s">
        <v>14</v>
      </c>
      <c r="C120" s="12">
        <v>2241</v>
      </c>
      <c r="D120" s="12">
        <v>223</v>
      </c>
      <c r="E120" s="12" t="s">
        <v>502</v>
      </c>
      <c r="F120" s="12">
        <v>1</v>
      </c>
      <c r="G120" s="12">
        <v>12</v>
      </c>
      <c r="H120" s="12"/>
      <c r="I120" s="12">
        <v>84</v>
      </c>
      <c r="J120" s="12">
        <f t="shared" si="13"/>
        <v>4884</v>
      </c>
      <c r="K120" s="12">
        <v>100</v>
      </c>
      <c r="L120" s="12">
        <f t="shared" si="14"/>
        <v>488400</v>
      </c>
      <c r="M120" s="12"/>
      <c r="N120" s="12"/>
      <c r="O120" s="12"/>
      <c r="P120" s="12"/>
      <c r="Q120" s="12"/>
      <c r="R120" s="12"/>
      <c r="S120" s="12"/>
      <c r="T120" s="12">
        <f t="shared" si="10"/>
        <v>0</v>
      </c>
      <c r="U120" s="12"/>
      <c r="V120" s="12"/>
      <c r="W120" s="12">
        <f t="shared" si="11"/>
        <v>0</v>
      </c>
      <c r="X120" s="12">
        <f t="shared" si="12"/>
        <v>488400</v>
      </c>
      <c r="Y120" s="12">
        <v>0</v>
      </c>
      <c r="Z120" s="12">
        <v>50</v>
      </c>
      <c r="AA120" s="12">
        <v>0</v>
      </c>
      <c r="AB120" s="12">
        <v>0</v>
      </c>
    </row>
    <row r="121" spans="1:28" s="3" customFormat="1" ht="14.25" x14ac:dyDescent="0.2">
      <c r="A121" s="12"/>
      <c r="B121" s="13" t="s">
        <v>14</v>
      </c>
      <c r="C121" s="12">
        <v>1286</v>
      </c>
      <c r="D121" s="12">
        <v>258</v>
      </c>
      <c r="E121" s="12" t="s">
        <v>502</v>
      </c>
      <c r="F121" s="12">
        <v>1</v>
      </c>
      <c r="G121" s="12">
        <v>10</v>
      </c>
      <c r="H121" s="12">
        <v>1</v>
      </c>
      <c r="I121" s="12">
        <v>73</v>
      </c>
      <c r="J121" s="12">
        <f t="shared" si="13"/>
        <v>4173</v>
      </c>
      <c r="K121" s="12">
        <v>100</v>
      </c>
      <c r="L121" s="12">
        <f t="shared" si="14"/>
        <v>417300</v>
      </c>
      <c r="M121" s="12"/>
      <c r="N121" s="12"/>
      <c r="O121" s="12"/>
      <c r="P121" s="12"/>
      <c r="Q121" s="12"/>
      <c r="R121" s="12"/>
      <c r="S121" s="12"/>
      <c r="T121" s="12">
        <f t="shared" si="10"/>
        <v>0</v>
      </c>
      <c r="U121" s="12"/>
      <c r="V121" s="12"/>
      <c r="W121" s="12">
        <f t="shared" si="11"/>
        <v>0</v>
      </c>
      <c r="X121" s="12">
        <f t="shared" si="12"/>
        <v>417300</v>
      </c>
      <c r="Y121" s="12">
        <v>0</v>
      </c>
      <c r="Z121" s="12">
        <v>50</v>
      </c>
      <c r="AA121" s="12">
        <v>0</v>
      </c>
      <c r="AB121" s="12">
        <v>0</v>
      </c>
    </row>
    <row r="122" spans="1:28" s="3" customFormat="1" ht="14.25" x14ac:dyDescent="0.2">
      <c r="A122" s="12"/>
      <c r="B122" s="13" t="s">
        <v>14</v>
      </c>
      <c r="C122" s="12">
        <v>5791</v>
      </c>
      <c r="D122" s="12">
        <v>54</v>
      </c>
      <c r="E122" s="12" t="s">
        <v>502</v>
      </c>
      <c r="F122" s="12">
        <v>1</v>
      </c>
      <c r="G122" s="12"/>
      <c r="H122" s="12">
        <v>1</v>
      </c>
      <c r="I122" s="12"/>
      <c r="J122" s="12">
        <f t="shared" si="13"/>
        <v>100</v>
      </c>
      <c r="K122" s="12">
        <v>400</v>
      </c>
      <c r="L122" s="12">
        <f t="shared" si="14"/>
        <v>40000</v>
      </c>
      <c r="M122" s="12"/>
      <c r="N122" s="12"/>
      <c r="O122" s="12"/>
      <c r="P122" s="12"/>
      <c r="Q122" s="12"/>
      <c r="R122" s="12"/>
      <c r="S122" s="12"/>
      <c r="T122" s="12">
        <f t="shared" si="10"/>
        <v>0</v>
      </c>
      <c r="U122" s="12"/>
      <c r="V122" s="12"/>
      <c r="W122" s="12">
        <f t="shared" si="11"/>
        <v>0</v>
      </c>
      <c r="X122" s="12">
        <f t="shared" si="12"/>
        <v>40000</v>
      </c>
      <c r="Y122" s="12">
        <v>0</v>
      </c>
      <c r="Z122" s="12">
        <v>50</v>
      </c>
      <c r="AA122" s="12">
        <v>0</v>
      </c>
      <c r="AB122" s="12">
        <v>0</v>
      </c>
    </row>
    <row r="123" spans="1:28" s="3" customFormat="1" ht="14.25" x14ac:dyDescent="0.2">
      <c r="A123" s="12"/>
      <c r="B123" s="13" t="s">
        <v>14</v>
      </c>
      <c r="C123" s="12">
        <v>1007</v>
      </c>
      <c r="D123" s="12">
        <v>34</v>
      </c>
      <c r="E123" s="12" t="s">
        <v>503</v>
      </c>
      <c r="F123" s="12">
        <v>2</v>
      </c>
      <c r="G123" s="12"/>
      <c r="H123" s="12"/>
      <c r="I123" s="12">
        <v>77</v>
      </c>
      <c r="J123" s="12">
        <f t="shared" si="13"/>
        <v>77</v>
      </c>
      <c r="K123" s="12">
        <v>430</v>
      </c>
      <c r="L123" s="12">
        <f t="shared" si="14"/>
        <v>33110</v>
      </c>
      <c r="M123" s="12">
        <v>1</v>
      </c>
      <c r="N123" s="12" t="s">
        <v>27</v>
      </c>
      <c r="O123" s="12" t="s">
        <v>55</v>
      </c>
      <c r="P123" s="12">
        <v>2</v>
      </c>
      <c r="Q123" s="12">
        <v>108</v>
      </c>
      <c r="R123" s="12"/>
      <c r="S123" s="12">
        <v>6400</v>
      </c>
      <c r="T123" s="12">
        <f t="shared" si="10"/>
        <v>691200</v>
      </c>
      <c r="U123" s="12">
        <v>15</v>
      </c>
      <c r="V123" s="12">
        <f>T123*20%</f>
        <v>138240</v>
      </c>
      <c r="W123" s="12">
        <f t="shared" si="11"/>
        <v>552960</v>
      </c>
      <c r="X123" s="12">
        <f t="shared" si="12"/>
        <v>586070</v>
      </c>
      <c r="Y123" s="12">
        <v>0</v>
      </c>
      <c r="Z123" s="12">
        <v>50</v>
      </c>
      <c r="AA123" s="12">
        <v>0</v>
      </c>
      <c r="AB123" s="12">
        <v>0</v>
      </c>
    </row>
    <row r="124" spans="1:28" s="3" customFormat="1" ht="14.25" x14ac:dyDescent="0.2">
      <c r="A124" s="12"/>
      <c r="B124" s="13" t="s">
        <v>14</v>
      </c>
      <c r="C124" s="12"/>
      <c r="D124" s="12">
        <v>37</v>
      </c>
      <c r="E124" s="12" t="s">
        <v>504</v>
      </c>
      <c r="F124" s="12">
        <v>2</v>
      </c>
      <c r="G124" s="12"/>
      <c r="H124" s="12"/>
      <c r="I124" s="12">
        <v>92</v>
      </c>
      <c r="J124" s="12">
        <f t="shared" si="13"/>
        <v>92</v>
      </c>
      <c r="K124" s="12">
        <v>400</v>
      </c>
      <c r="L124" s="12">
        <f t="shared" si="14"/>
        <v>36800</v>
      </c>
      <c r="M124" s="12">
        <v>1</v>
      </c>
      <c r="N124" s="12" t="s">
        <v>27</v>
      </c>
      <c r="O124" s="12" t="s">
        <v>55</v>
      </c>
      <c r="P124" s="12">
        <v>2</v>
      </c>
      <c r="Q124" s="12">
        <v>136</v>
      </c>
      <c r="R124" s="12"/>
      <c r="S124" s="12">
        <v>6400</v>
      </c>
      <c r="T124" s="12">
        <f t="shared" si="10"/>
        <v>870400</v>
      </c>
      <c r="U124" s="12">
        <v>15</v>
      </c>
      <c r="V124" s="12">
        <f>T124*20%</f>
        <v>174080</v>
      </c>
      <c r="W124" s="12">
        <f t="shared" si="11"/>
        <v>696320</v>
      </c>
      <c r="X124" s="12">
        <f t="shared" si="12"/>
        <v>733120</v>
      </c>
      <c r="Y124" s="12">
        <v>0</v>
      </c>
      <c r="Z124" s="12">
        <v>50</v>
      </c>
      <c r="AA124" s="12">
        <v>0</v>
      </c>
      <c r="AB124" s="12">
        <v>0</v>
      </c>
    </row>
    <row r="125" spans="1:28" s="3" customFormat="1" ht="14.25" x14ac:dyDescent="0.2">
      <c r="A125" s="12"/>
      <c r="B125" s="13" t="s">
        <v>14</v>
      </c>
      <c r="C125" s="12">
        <v>1506</v>
      </c>
      <c r="D125" s="12">
        <v>24</v>
      </c>
      <c r="E125" s="12" t="s">
        <v>504</v>
      </c>
      <c r="F125" s="12">
        <v>1</v>
      </c>
      <c r="G125" s="12">
        <v>11</v>
      </c>
      <c r="H125" s="12">
        <v>1</v>
      </c>
      <c r="I125" s="12">
        <v>37</v>
      </c>
      <c r="J125" s="12">
        <f t="shared" si="13"/>
        <v>4537</v>
      </c>
      <c r="K125" s="12">
        <v>100</v>
      </c>
      <c r="L125" s="12">
        <f t="shared" si="14"/>
        <v>453700</v>
      </c>
      <c r="M125" s="12"/>
      <c r="N125" s="12"/>
      <c r="O125" s="12"/>
      <c r="P125" s="12"/>
      <c r="Q125" s="12"/>
      <c r="R125" s="12"/>
      <c r="S125" s="12"/>
      <c r="T125" s="12">
        <f t="shared" si="10"/>
        <v>0</v>
      </c>
      <c r="U125" s="12"/>
      <c r="V125" s="12"/>
      <c r="W125" s="12">
        <f t="shared" si="11"/>
        <v>0</v>
      </c>
      <c r="X125" s="12">
        <f t="shared" si="12"/>
        <v>453700</v>
      </c>
      <c r="Y125" s="12">
        <v>0</v>
      </c>
      <c r="Z125" s="12">
        <v>50</v>
      </c>
      <c r="AA125" s="12">
        <v>0</v>
      </c>
      <c r="AB125" s="12">
        <v>0</v>
      </c>
    </row>
    <row r="126" spans="1:28" s="3" customFormat="1" ht="14.25" x14ac:dyDescent="0.2">
      <c r="A126" s="12"/>
      <c r="B126" s="13" t="s">
        <v>14</v>
      </c>
      <c r="C126" s="12"/>
      <c r="D126" s="12">
        <v>110</v>
      </c>
      <c r="E126" s="12" t="s">
        <v>504</v>
      </c>
      <c r="F126" s="12">
        <v>1</v>
      </c>
      <c r="G126" s="12">
        <v>14</v>
      </c>
      <c r="H126" s="12">
        <v>2</v>
      </c>
      <c r="I126" s="12"/>
      <c r="J126" s="12">
        <f t="shared" si="13"/>
        <v>5800</v>
      </c>
      <c r="K126" s="12">
        <v>100</v>
      </c>
      <c r="L126" s="12">
        <f t="shared" si="14"/>
        <v>580000</v>
      </c>
      <c r="M126" s="12"/>
      <c r="N126" s="12"/>
      <c r="O126" s="12"/>
      <c r="P126" s="12"/>
      <c r="Q126" s="12"/>
      <c r="R126" s="12"/>
      <c r="S126" s="12"/>
      <c r="T126" s="12">
        <f t="shared" si="10"/>
        <v>0</v>
      </c>
      <c r="U126" s="12"/>
      <c r="V126" s="12"/>
      <c r="W126" s="12">
        <f t="shared" si="11"/>
        <v>0</v>
      </c>
      <c r="X126" s="12">
        <f t="shared" si="12"/>
        <v>580000</v>
      </c>
      <c r="Y126" s="12">
        <v>0</v>
      </c>
      <c r="Z126" s="12">
        <v>50</v>
      </c>
      <c r="AA126" s="12">
        <v>0</v>
      </c>
      <c r="AB126" s="12">
        <v>0</v>
      </c>
    </row>
    <row r="127" spans="1:28" s="3" customFormat="1" ht="14.25" x14ac:dyDescent="0.2">
      <c r="A127" s="12"/>
      <c r="B127" s="13" t="s">
        <v>14</v>
      </c>
      <c r="C127" s="12">
        <v>5309</v>
      </c>
      <c r="D127" s="12">
        <v>197</v>
      </c>
      <c r="E127" s="12" t="s">
        <v>505</v>
      </c>
      <c r="F127" s="12">
        <v>2</v>
      </c>
      <c r="G127" s="12"/>
      <c r="H127" s="12"/>
      <c r="I127" s="12">
        <v>96</v>
      </c>
      <c r="J127" s="12">
        <f t="shared" si="13"/>
        <v>96</v>
      </c>
      <c r="K127" s="12">
        <v>400</v>
      </c>
      <c r="L127" s="12">
        <f t="shared" si="14"/>
        <v>38400</v>
      </c>
      <c r="M127" s="12">
        <v>1</v>
      </c>
      <c r="N127" s="12" t="s">
        <v>27</v>
      </c>
      <c r="O127" s="12" t="s">
        <v>55</v>
      </c>
      <c r="P127" s="12">
        <v>2</v>
      </c>
      <c r="Q127" s="12">
        <v>143</v>
      </c>
      <c r="R127" s="12"/>
      <c r="S127" s="12">
        <v>6400</v>
      </c>
      <c r="T127" s="12">
        <f t="shared" si="10"/>
        <v>915200</v>
      </c>
      <c r="U127" s="12">
        <v>5</v>
      </c>
      <c r="V127" s="12">
        <f>T127*5%</f>
        <v>45760</v>
      </c>
      <c r="W127" s="12">
        <f t="shared" si="11"/>
        <v>869440</v>
      </c>
      <c r="X127" s="12">
        <f t="shared" si="12"/>
        <v>907840</v>
      </c>
      <c r="Y127" s="12">
        <v>0</v>
      </c>
      <c r="Z127" s="12">
        <v>50</v>
      </c>
      <c r="AA127" s="12">
        <v>0</v>
      </c>
      <c r="AB127" s="12">
        <v>0</v>
      </c>
    </row>
    <row r="128" spans="1:28" s="3" customFormat="1" ht="14.25" x14ac:dyDescent="0.2">
      <c r="A128" s="12"/>
      <c r="B128" s="13" t="s">
        <v>14</v>
      </c>
      <c r="C128" s="12">
        <v>1481</v>
      </c>
      <c r="D128" s="12">
        <v>130</v>
      </c>
      <c r="E128" s="12" t="s">
        <v>505</v>
      </c>
      <c r="F128" s="12">
        <v>1</v>
      </c>
      <c r="G128" s="12">
        <v>12</v>
      </c>
      <c r="H128" s="12"/>
      <c r="I128" s="12">
        <v>6</v>
      </c>
      <c r="J128" s="12">
        <f t="shared" si="13"/>
        <v>4806</v>
      </c>
      <c r="K128" s="12">
        <v>75</v>
      </c>
      <c r="L128" s="12">
        <f t="shared" si="14"/>
        <v>360450</v>
      </c>
      <c r="M128" s="12"/>
      <c r="N128" s="12"/>
      <c r="O128" s="12"/>
      <c r="P128" s="12"/>
      <c r="Q128" s="12"/>
      <c r="R128" s="12"/>
      <c r="S128" s="12"/>
      <c r="T128" s="12">
        <f t="shared" si="10"/>
        <v>0</v>
      </c>
      <c r="U128" s="12"/>
      <c r="V128" s="12"/>
      <c r="W128" s="12">
        <f t="shared" si="11"/>
        <v>0</v>
      </c>
      <c r="X128" s="12">
        <f t="shared" si="12"/>
        <v>360450</v>
      </c>
      <c r="Y128" s="12">
        <v>0</v>
      </c>
      <c r="Z128" s="12">
        <v>50</v>
      </c>
      <c r="AA128" s="12">
        <v>0</v>
      </c>
      <c r="AB128" s="12">
        <v>0</v>
      </c>
    </row>
    <row r="129" spans="1:28" s="3" customFormat="1" ht="14.25" x14ac:dyDescent="0.2">
      <c r="A129" s="12"/>
      <c r="B129" s="13" t="s">
        <v>14</v>
      </c>
      <c r="C129" s="12">
        <v>1444</v>
      </c>
      <c r="D129" s="12">
        <v>141</v>
      </c>
      <c r="E129" s="12" t="s">
        <v>505</v>
      </c>
      <c r="F129" s="12">
        <v>1</v>
      </c>
      <c r="G129" s="12">
        <v>6</v>
      </c>
      <c r="H129" s="12"/>
      <c r="I129" s="12"/>
      <c r="J129" s="12">
        <f t="shared" si="13"/>
        <v>2400</v>
      </c>
      <c r="K129" s="12">
        <v>100</v>
      </c>
      <c r="L129" s="12">
        <f t="shared" si="14"/>
        <v>240000</v>
      </c>
      <c r="M129" s="12"/>
      <c r="N129" s="12"/>
      <c r="O129" s="12"/>
      <c r="P129" s="12"/>
      <c r="Q129" s="12"/>
      <c r="R129" s="12"/>
      <c r="S129" s="12"/>
      <c r="T129" s="12">
        <f t="shared" si="10"/>
        <v>0</v>
      </c>
      <c r="U129" s="12"/>
      <c r="V129" s="12"/>
      <c r="W129" s="12">
        <f t="shared" si="11"/>
        <v>0</v>
      </c>
      <c r="X129" s="12">
        <f t="shared" si="12"/>
        <v>240000</v>
      </c>
      <c r="Y129" s="12">
        <v>0</v>
      </c>
      <c r="Z129" s="12">
        <v>50</v>
      </c>
      <c r="AA129" s="12">
        <v>0</v>
      </c>
      <c r="AB129" s="12">
        <v>0</v>
      </c>
    </row>
    <row r="130" spans="1:28" s="3" customFormat="1" ht="14.25" x14ac:dyDescent="0.2">
      <c r="A130" s="12"/>
      <c r="B130" s="13" t="s">
        <v>14</v>
      </c>
      <c r="C130" s="12">
        <v>5307</v>
      </c>
      <c r="D130" s="12">
        <v>53</v>
      </c>
      <c r="E130" s="12" t="s">
        <v>506</v>
      </c>
      <c r="F130" s="12">
        <v>2</v>
      </c>
      <c r="G130" s="12"/>
      <c r="H130" s="12"/>
      <c r="I130" s="12">
        <v>77</v>
      </c>
      <c r="J130" s="12">
        <f t="shared" si="13"/>
        <v>77</v>
      </c>
      <c r="K130" s="12">
        <v>400</v>
      </c>
      <c r="L130" s="12">
        <f t="shared" si="14"/>
        <v>30800</v>
      </c>
      <c r="M130" s="12">
        <v>1</v>
      </c>
      <c r="N130" s="12" t="s">
        <v>27</v>
      </c>
      <c r="O130" s="12" t="s">
        <v>16</v>
      </c>
      <c r="P130" s="12">
        <v>2</v>
      </c>
      <c r="Q130" s="12">
        <v>288</v>
      </c>
      <c r="R130" s="12"/>
      <c r="S130" s="12">
        <v>6400</v>
      </c>
      <c r="T130" s="12">
        <f t="shared" si="10"/>
        <v>1843200</v>
      </c>
      <c r="U130" s="12">
        <v>10</v>
      </c>
      <c r="V130" s="12">
        <f>T130*30%</f>
        <v>552960</v>
      </c>
      <c r="W130" s="12">
        <f t="shared" si="11"/>
        <v>1290240</v>
      </c>
      <c r="X130" s="12">
        <f t="shared" si="12"/>
        <v>1321040</v>
      </c>
      <c r="Y130" s="12">
        <v>0</v>
      </c>
      <c r="Z130" s="12">
        <v>50</v>
      </c>
      <c r="AA130" s="12">
        <v>0</v>
      </c>
      <c r="AB130" s="12">
        <v>0</v>
      </c>
    </row>
    <row r="131" spans="1:28" s="3" customFormat="1" ht="14.25" x14ac:dyDescent="0.2">
      <c r="A131" s="12"/>
      <c r="B131" s="13" t="s">
        <v>14</v>
      </c>
      <c r="C131" s="12">
        <v>4951</v>
      </c>
      <c r="D131" s="12">
        <v>132</v>
      </c>
      <c r="E131" s="12" t="s">
        <v>506</v>
      </c>
      <c r="F131" s="12">
        <v>1</v>
      </c>
      <c r="G131" s="12">
        <v>18</v>
      </c>
      <c r="H131" s="12"/>
      <c r="I131" s="12">
        <v>5</v>
      </c>
      <c r="J131" s="12">
        <f t="shared" si="13"/>
        <v>7205</v>
      </c>
      <c r="K131" s="12">
        <v>130</v>
      </c>
      <c r="L131" s="12">
        <f t="shared" si="14"/>
        <v>936650</v>
      </c>
      <c r="M131" s="12"/>
      <c r="N131" s="12"/>
      <c r="O131" s="12"/>
      <c r="P131" s="12"/>
      <c r="Q131" s="12"/>
      <c r="R131" s="12"/>
      <c r="S131" s="12"/>
      <c r="T131" s="12">
        <f t="shared" si="10"/>
        <v>0</v>
      </c>
      <c r="U131" s="12"/>
      <c r="V131" s="12"/>
      <c r="W131" s="12">
        <f t="shared" si="11"/>
        <v>0</v>
      </c>
      <c r="X131" s="12">
        <f t="shared" si="12"/>
        <v>936650</v>
      </c>
      <c r="Y131" s="12">
        <v>0</v>
      </c>
      <c r="Z131" s="12">
        <v>50</v>
      </c>
      <c r="AA131" s="12">
        <v>0</v>
      </c>
      <c r="AB131" s="12">
        <v>0</v>
      </c>
    </row>
    <row r="132" spans="1:28" s="3" customFormat="1" ht="14.25" x14ac:dyDescent="0.2">
      <c r="A132" s="12"/>
      <c r="B132" s="13" t="s">
        <v>14</v>
      </c>
      <c r="C132" s="12"/>
      <c r="D132" s="12">
        <v>36</v>
      </c>
      <c r="E132" s="12" t="s">
        <v>507</v>
      </c>
      <c r="F132" s="12">
        <v>2</v>
      </c>
      <c r="G132" s="12"/>
      <c r="H132" s="12"/>
      <c r="I132" s="12">
        <v>36</v>
      </c>
      <c r="J132" s="12">
        <f t="shared" si="13"/>
        <v>36</v>
      </c>
      <c r="K132" s="12">
        <v>400</v>
      </c>
      <c r="L132" s="12">
        <f t="shared" si="14"/>
        <v>14400</v>
      </c>
      <c r="M132" s="12">
        <v>1</v>
      </c>
      <c r="N132" s="12" t="s">
        <v>27</v>
      </c>
      <c r="O132" s="12" t="s">
        <v>16</v>
      </c>
      <c r="P132" s="12">
        <v>2</v>
      </c>
      <c r="Q132" s="12">
        <v>127</v>
      </c>
      <c r="R132" s="12"/>
      <c r="S132" s="12">
        <v>6400</v>
      </c>
      <c r="T132" s="12">
        <f t="shared" si="10"/>
        <v>812800</v>
      </c>
      <c r="U132" s="12">
        <v>15</v>
      </c>
      <c r="V132" s="12">
        <f>T132*50%</f>
        <v>406400</v>
      </c>
      <c r="W132" s="12">
        <f t="shared" si="11"/>
        <v>406400</v>
      </c>
      <c r="X132" s="12">
        <f t="shared" si="12"/>
        <v>420800</v>
      </c>
      <c r="Y132" s="12">
        <v>0</v>
      </c>
      <c r="Z132" s="12">
        <v>50</v>
      </c>
      <c r="AA132" s="12">
        <v>0</v>
      </c>
      <c r="AB132" s="12">
        <v>0</v>
      </c>
    </row>
    <row r="133" spans="1:28" s="3" customFormat="1" ht="14.25" x14ac:dyDescent="0.2">
      <c r="A133" s="12"/>
      <c r="B133" s="13" t="s">
        <v>24</v>
      </c>
      <c r="C133" s="12"/>
      <c r="D133" s="12"/>
      <c r="E133" s="12" t="s">
        <v>507</v>
      </c>
      <c r="F133" s="12">
        <v>1</v>
      </c>
      <c r="G133" s="12">
        <v>44</v>
      </c>
      <c r="H133" s="12">
        <v>2</v>
      </c>
      <c r="I133" s="12">
        <v>95</v>
      </c>
      <c r="J133" s="12">
        <f t="shared" si="13"/>
        <v>17895</v>
      </c>
      <c r="K133" s="12">
        <v>75</v>
      </c>
      <c r="L133" s="12">
        <f t="shared" si="14"/>
        <v>1342125</v>
      </c>
      <c r="M133" s="12"/>
      <c r="N133" s="12"/>
      <c r="O133" s="12"/>
      <c r="P133" s="12"/>
      <c r="Q133" s="12"/>
      <c r="R133" s="12"/>
      <c r="S133" s="12"/>
      <c r="T133" s="12">
        <f t="shared" si="10"/>
        <v>0</v>
      </c>
      <c r="U133" s="12"/>
      <c r="V133" s="12"/>
      <c r="W133" s="12">
        <f t="shared" si="11"/>
        <v>0</v>
      </c>
      <c r="X133" s="12">
        <f t="shared" si="12"/>
        <v>1342125</v>
      </c>
      <c r="Y133" s="12">
        <v>0</v>
      </c>
      <c r="Z133" s="12">
        <v>0</v>
      </c>
      <c r="AA133" s="12">
        <v>1342125</v>
      </c>
      <c r="AB133" s="12">
        <v>0.01</v>
      </c>
    </row>
    <row r="134" spans="1:28" s="3" customFormat="1" ht="14.25" x14ac:dyDescent="0.2">
      <c r="A134" s="12"/>
      <c r="B134" s="13" t="s">
        <v>14</v>
      </c>
      <c r="C134" s="12">
        <v>1432</v>
      </c>
      <c r="D134" s="12">
        <v>128</v>
      </c>
      <c r="E134" s="12" t="s">
        <v>508</v>
      </c>
      <c r="F134" s="12">
        <v>2</v>
      </c>
      <c r="G134" s="12"/>
      <c r="H134" s="12">
        <v>2</v>
      </c>
      <c r="I134" s="12">
        <v>55</v>
      </c>
      <c r="J134" s="12">
        <f t="shared" si="13"/>
        <v>255</v>
      </c>
      <c r="K134" s="12">
        <v>75</v>
      </c>
      <c r="L134" s="12">
        <f t="shared" si="14"/>
        <v>19125</v>
      </c>
      <c r="M134" s="12">
        <v>1</v>
      </c>
      <c r="N134" s="12" t="s">
        <v>27</v>
      </c>
      <c r="O134" s="12" t="s">
        <v>16</v>
      </c>
      <c r="P134" s="12">
        <v>2</v>
      </c>
      <c r="Q134" s="12">
        <v>170</v>
      </c>
      <c r="R134" s="12"/>
      <c r="S134" s="12">
        <v>6400</v>
      </c>
      <c r="T134" s="12">
        <f t="shared" si="10"/>
        <v>1088000</v>
      </c>
      <c r="U134" s="12">
        <v>30</v>
      </c>
      <c r="V134" s="12">
        <f>T134*85%</f>
        <v>924800</v>
      </c>
      <c r="W134" s="12">
        <f t="shared" si="11"/>
        <v>163200</v>
      </c>
      <c r="X134" s="12">
        <f t="shared" si="12"/>
        <v>182325</v>
      </c>
      <c r="Y134" s="12">
        <v>0</v>
      </c>
      <c r="Z134" s="12">
        <v>50</v>
      </c>
      <c r="AA134" s="12">
        <v>0</v>
      </c>
      <c r="AB134" s="12">
        <v>0</v>
      </c>
    </row>
    <row r="135" spans="1:28" s="3" customFormat="1" ht="14.25" x14ac:dyDescent="0.2">
      <c r="A135" s="12"/>
      <c r="B135" s="13" t="s">
        <v>14</v>
      </c>
      <c r="C135" s="12">
        <v>1716</v>
      </c>
      <c r="D135" s="12">
        <v>137</v>
      </c>
      <c r="E135" s="12" t="s">
        <v>508</v>
      </c>
      <c r="F135" s="12">
        <v>1</v>
      </c>
      <c r="G135" s="12">
        <v>24</v>
      </c>
      <c r="H135" s="12">
        <v>1</v>
      </c>
      <c r="I135" s="12">
        <v>5</v>
      </c>
      <c r="J135" s="12">
        <f t="shared" si="13"/>
        <v>9705</v>
      </c>
      <c r="K135" s="12">
        <v>75</v>
      </c>
      <c r="L135" s="12">
        <f t="shared" si="14"/>
        <v>727875</v>
      </c>
      <c r="M135" s="12"/>
      <c r="N135" s="12"/>
      <c r="O135" s="12"/>
      <c r="P135" s="12"/>
      <c r="Q135" s="12"/>
      <c r="R135" s="12"/>
      <c r="S135" s="12"/>
      <c r="T135" s="12">
        <f t="shared" si="10"/>
        <v>0</v>
      </c>
      <c r="U135" s="12"/>
      <c r="V135" s="12"/>
      <c r="W135" s="12">
        <f t="shared" si="11"/>
        <v>0</v>
      </c>
      <c r="X135" s="12">
        <f t="shared" si="12"/>
        <v>727875</v>
      </c>
      <c r="Y135" s="12">
        <v>0</v>
      </c>
      <c r="Z135" s="12">
        <v>50</v>
      </c>
      <c r="AA135" s="12">
        <v>0</v>
      </c>
      <c r="AB135" s="12">
        <v>0</v>
      </c>
    </row>
    <row r="136" spans="1:28" s="3" customFormat="1" ht="14.25" x14ac:dyDescent="0.2">
      <c r="A136" s="12"/>
      <c r="B136" s="13" t="s">
        <v>14</v>
      </c>
      <c r="C136" s="12">
        <v>1449</v>
      </c>
      <c r="D136" s="12">
        <v>146</v>
      </c>
      <c r="E136" s="12" t="s">
        <v>508</v>
      </c>
      <c r="F136" s="12">
        <v>1</v>
      </c>
      <c r="G136" s="12">
        <v>33</v>
      </c>
      <c r="H136" s="12"/>
      <c r="I136" s="12">
        <v>84</v>
      </c>
      <c r="J136" s="12">
        <f t="shared" si="13"/>
        <v>13284</v>
      </c>
      <c r="K136" s="12">
        <v>75</v>
      </c>
      <c r="L136" s="12">
        <f t="shared" si="14"/>
        <v>996300</v>
      </c>
      <c r="M136" s="12"/>
      <c r="N136" s="12"/>
      <c r="O136" s="12"/>
      <c r="P136" s="12"/>
      <c r="Q136" s="12"/>
      <c r="R136" s="12"/>
      <c r="S136" s="12"/>
      <c r="T136" s="12">
        <f t="shared" si="10"/>
        <v>0</v>
      </c>
      <c r="U136" s="12"/>
      <c r="V136" s="12"/>
      <c r="W136" s="12">
        <f t="shared" si="11"/>
        <v>0</v>
      </c>
      <c r="X136" s="12">
        <f t="shared" si="12"/>
        <v>996300</v>
      </c>
      <c r="Y136" s="12">
        <v>0</v>
      </c>
      <c r="Z136" s="12">
        <v>50</v>
      </c>
      <c r="AA136" s="12">
        <v>0</v>
      </c>
      <c r="AB136" s="12">
        <v>0</v>
      </c>
    </row>
    <row r="137" spans="1:28" s="3" customFormat="1" ht="14.25" x14ac:dyDescent="0.2">
      <c r="A137" s="12"/>
      <c r="B137" s="13" t="s">
        <v>14</v>
      </c>
      <c r="C137" s="12">
        <v>1419</v>
      </c>
      <c r="D137" s="12">
        <v>111</v>
      </c>
      <c r="E137" s="12" t="s">
        <v>509</v>
      </c>
      <c r="F137" s="12">
        <v>1</v>
      </c>
      <c r="G137" s="12">
        <v>34</v>
      </c>
      <c r="H137" s="12"/>
      <c r="I137" s="12">
        <v>53</v>
      </c>
      <c r="J137" s="12">
        <f t="shared" si="13"/>
        <v>13653</v>
      </c>
      <c r="K137" s="12">
        <v>100</v>
      </c>
      <c r="L137" s="12">
        <f t="shared" si="14"/>
        <v>1365300</v>
      </c>
      <c r="M137" s="12">
        <v>1</v>
      </c>
      <c r="N137" s="12" t="s">
        <v>27</v>
      </c>
      <c r="O137" s="12" t="s">
        <v>55</v>
      </c>
      <c r="P137" s="12">
        <v>2</v>
      </c>
      <c r="Q137" s="12">
        <v>54</v>
      </c>
      <c r="R137" s="12"/>
      <c r="S137" s="12">
        <v>6400</v>
      </c>
      <c r="T137" s="12">
        <f t="shared" si="10"/>
        <v>345600</v>
      </c>
      <c r="U137" s="12">
        <v>20</v>
      </c>
      <c r="V137" s="12">
        <f>T137*75%</f>
        <v>259200</v>
      </c>
      <c r="W137" s="12">
        <f t="shared" si="11"/>
        <v>86400</v>
      </c>
      <c r="X137" s="12">
        <f t="shared" si="12"/>
        <v>1451700</v>
      </c>
      <c r="Y137" s="12">
        <v>0</v>
      </c>
      <c r="Z137" s="12">
        <v>50</v>
      </c>
      <c r="AA137" s="12">
        <v>0</v>
      </c>
      <c r="AB137" s="12">
        <v>0</v>
      </c>
    </row>
    <row r="138" spans="1:28" s="3" customFormat="1" ht="14.25" x14ac:dyDescent="0.2">
      <c r="A138" s="12"/>
      <c r="B138" s="13" t="s">
        <v>14</v>
      </c>
      <c r="C138" s="12">
        <v>1439</v>
      </c>
      <c r="D138" s="12">
        <v>136</v>
      </c>
      <c r="E138" s="12" t="s">
        <v>510</v>
      </c>
      <c r="F138" s="12">
        <v>2</v>
      </c>
      <c r="G138" s="12">
        <v>5</v>
      </c>
      <c r="H138" s="12"/>
      <c r="I138" s="12">
        <v>50</v>
      </c>
      <c r="J138" s="12">
        <f t="shared" si="13"/>
        <v>2050</v>
      </c>
      <c r="K138" s="12">
        <v>100</v>
      </c>
      <c r="L138" s="12">
        <f t="shared" si="14"/>
        <v>205000</v>
      </c>
      <c r="M138" s="12">
        <v>1</v>
      </c>
      <c r="N138" s="12" t="s">
        <v>27</v>
      </c>
      <c r="O138" s="12" t="s">
        <v>16</v>
      </c>
      <c r="P138" s="12">
        <v>2</v>
      </c>
      <c r="Q138" s="12">
        <v>114</v>
      </c>
      <c r="R138" s="12"/>
      <c r="S138" s="12">
        <v>6400</v>
      </c>
      <c r="T138" s="12">
        <f t="shared" si="10"/>
        <v>729600</v>
      </c>
      <c r="U138" s="12">
        <v>30</v>
      </c>
      <c r="V138" s="12">
        <f>T138*85%</f>
        <v>620160</v>
      </c>
      <c r="W138" s="12">
        <f t="shared" si="11"/>
        <v>109440</v>
      </c>
      <c r="X138" s="12">
        <f t="shared" si="12"/>
        <v>314440</v>
      </c>
      <c r="Y138" s="12">
        <v>0</v>
      </c>
      <c r="Z138" s="12">
        <v>50</v>
      </c>
      <c r="AA138" s="12">
        <v>0</v>
      </c>
      <c r="AB138" s="12">
        <v>0</v>
      </c>
    </row>
    <row r="139" spans="1:28" s="3" customFormat="1" ht="14.25" x14ac:dyDescent="0.2">
      <c r="A139" s="12"/>
      <c r="B139" s="13" t="s">
        <v>14</v>
      </c>
      <c r="C139" s="12">
        <v>1714</v>
      </c>
      <c r="D139" s="12">
        <v>135</v>
      </c>
      <c r="E139" s="12" t="s">
        <v>510</v>
      </c>
      <c r="F139" s="12">
        <v>1</v>
      </c>
      <c r="G139" s="12">
        <v>13</v>
      </c>
      <c r="H139" s="12">
        <v>2</v>
      </c>
      <c r="I139" s="12">
        <v>33</v>
      </c>
      <c r="J139" s="12">
        <f t="shared" si="13"/>
        <v>5433</v>
      </c>
      <c r="K139" s="12">
        <v>75</v>
      </c>
      <c r="L139" s="12">
        <f t="shared" si="14"/>
        <v>407475</v>
      </c>
      <c r="M139" s="12"/>
      <c r="N139" s="12"/>
      <c r="O139" s="12"/>
      <c r="P139" s="12"/>
      <c r="Q139" s="12"/>
      <c r="R139" s="12"/>
      <c r="S139" s="12"/>
      <c r="T139" s="12">
        <f t="shared" si="10"/>
        <v>0</v>
      </c>
      <c r="U139" s="12"/>
      <c r="V139" s="12"/>
      <c r="W139" s="12">
        <f t="shared" si="11"/>
        <v>0</v>
      </c>
      <c r="X139" s="12">
        <f t="shared" si="12"/>
        <v>407475</v>
      </c>
      <c r="Y139" s="12">
        <v>0</v>
      </c>
      <c r="Z139" s="12">
        <v>50</v>
      </c>
      <c r="AA139" s="12">
        <v>0</v>
      </c>
      <c r="AB139" s="12">
        <v>0</v>
      </c>
    </row>
    <row r="140" spans="1:28" s="3" customFormat="1" ht="14.25" x14ac:dyDescent="0.2">
      <c r="A140" s="12"/>
      <c r="B140" s="13" t="s">
        <v>14</v>
      </c>
      <c r="C140" s="12">
        <v>1444</v>
      </c>
      <c r="D140" s="12">
        <v>141</v>
      </c>
      <c r="E140" s="12" t="s">
        <v>511</v>
      </c>
      <c r="F140" s="12">
        <v>2</v>
      </c>
      <c r="G140" s="12">
        <v>24</v>
      </c>
      <c r="H140" s="12"/>
      <c r="I140" s="12">
        <v>37</v>
      </c>
      <c r="J140" s="12">
        <f t="shared" si="13"/>
        <v>9637</v>
      </c>
      <c r="K140" s="12">
        <v>100</v>
      </c>
      <c r="L140" s="12">
        <f t="shared" si="14"/>
        <v>963700</v>
      </c>
      <c r="M140" s="12">
        <v>1</v>
      </c>
      <c r="N140" s="12" t="s">
        <v>27</v>
      </c>
      <c r="O140" s="12" t="s">
        <v>55</v>
      </c>
      <c r="P140" s="12">
        <v>2</v>
      </c>
      <c r="Q140" s="12">
        <v>90</v>
      </c>
      <c r="R140" s="12"/>
      <c r="S140" s="12">
        <v>6400</v>
      </c>
      <c r="T140" s="12">
        <f t="shared" si="10"/>
        <v>576000</v>
      </c>
      <c r="U140" s="12">
        <v>20</v>
      </c>
      <c r="V140" s="12">
        <f>T140*75%</f>
        <v>432000</v>
      </c>
      <c r="W140" s="12">
        <f t="shared" si="11"/>
        <v>144000</v>
      </c>
      <c r="X140" s="12">
        <f t="shared" si="12"/>
        <v>1107700</v>
      </c>
      <c r="Y140" s="12">
        <v>0</v>
      </c>
      <c r="Z140" s="12">
        <v>50</v>
      </c>
      <c r="AA140" s="12">
        <v>0</v>
      </c>
      <c r="AB140" s="12">
        <v>0</v>
      </c>
    </row>
    <row r="141" spans="1:28" s="3" customFormat="1" ht="14.25" x14ac:dyDescent="0.2">
      <c r="A141" s="12"/>
      <c r="B141" s="13" t="s">
        <v>14</v>
      </c>
      <c r="C141" s="12">
        <v>4950</v>
      </c>
      <c r="D141" s="12">
        <v>131</v>
      </c>
      <c r="E141" s="12" t="s">
        <v>511</v>
      </c>
      <c r="F141" s="12">
        <v>1</v>
      </c>
      <c r="G141" s="12">
        <v>8</v>
      </c>
      <c r="H141" s="12"/>
      <c r="I141" s="12">
        <v>57</v>
      </c>
      <c r="J141" s="12">
        <f t="shared" si="13"/>
        <v>3257</v>
      </c>
      <c r="K141" s="12">
        <v>75</v>
      </c>
      <c r="L141" s="12">
        <f t="shared" si="14"/>
        <v>244275</v>
      </c>
      <c r="M141" s="12"/>
      <c r="N141" s="12"/>
      <c r="O141" s="12"/>
      <c r="P141" s="12"/>
      <c r="Q141" s="12"/>
      <c r="R141" s="12"/>
      <c r="S141" s="12"/>
      <c r="T141" s="12">
        <f t="shared" si="10"/>
        <v>0</v>
      </c>
      <c r="U141" s="12"/>
      <c r="V141" s="12"/>
      <c r="W141" s="12">
        <f t="shared" si="11"/>
        <v>0</v>
      </c>
      <c r="X141" s="12">
        <f t="shared" si="12"/>
        <v>244275</v>
      </c>
      <c r="Y141" s="12">
        <v>0</v>
      </c>
      <c r="Z141" s="12">
        <v>50</v>
      </c>
      <c r="AA141" s="12">
        <v>0</v>
      </c>
      <c r="AB141" s="12">
        <v>0</v>
      </c>
    </row>
    <row r="142" spans="1:28" s="3" customFormat="1" ht="14.25" x14ac:dyDescent="0.2">
      <c r="A142" s="12"/>
      <c r="B142" s="13" t="s">
        <v>149</v>
      </c>
      <c r="C142" s="12"/>
      <c r="D142" s="12"/>
      <c r="E142" s="12" t="s">
        <v>512</v>
      </c>
      <c r="F142" s="12">
        <v>2</v>
      </c>
      <c r="G142" s="12"/>
      <c r="H142" s="12"/>
      <c r="I142" s="12"/>
      <c r="J142" s="12">
        <f t="shared" si="13"/>
        <v>0</v>
      </c>
      <c r="K142" s="12"/>
      <c r="L142" s="12">
        <f t="shared" si="14"/>
        <v>0</v>
      </c>
      <c r="M142" s="12">
        <v>1</v>
      </c>
      <c r="N142" s="12" t="s">
        <v>27</v>
      </c>
      <c r="O142" s="12" t="s">
        <v>16</v>
      </c>
      <c r="P142" s="12">
        <v>2</v>
      </c>
      <c r="Q142" s="12">
        <v>132</v>
      </c>
      <c r="R142" s="12"/>
      <c r="S142" s="12">
        <v>6400</v>
      </c>
      <c r="T142" s="12">
        <f t="shared" si="10"/>
        <v>844800</v>
      </c>
      <c r="U142" s="12">
        <v>30</v>
      </c>
      <c r="V142" s="12">
        <f>T142*85%</f>
        <v>718080</v>
      </c>
      <c r="W142" s="12">
        <f t="shared" si="11"/>
        <v>126720</v>
      </c>
      <c r="X142" s="12">
        <f t="shared" si="12"/>
        <v>126720</v>
      </c>
      <c r="Y142" s="12">
        <v>0</v>
      </c>
      <c r="Z142" s="12">
        <v>0</v>
      </c>
      <c r="AA142" s="12">
        <v>126720</v>
      </c>
      <c r="AB142" s="12">
        <v>0.02</v>
      </c>
    </row>
    <row r="143" spans="1:28" s="3" customFormat="1" ht="14.25" x14ac:dyDescent="0.2">
      <c r="A143" s="12"/>
      <c r="B143" s="13" t="s">
        <v>14</v>
      </c>
      <c r="C143" s="12"/>
      <c r="D143" s="12">
        <v>137</v>
      </c>
      <c r="E143" s="12" t="s">
        <v>513</v>
      </c>
      <c r="F143" s="12">
        <v>2</v>
      </c>
      <c r="G143" s="12">
        <v>3</v>
      </c>
      <c r="H143" s="12"/>
      <c r="I143" s="12">
        <v>47</v>
      </c>
      <c r="J143" s="12">
        <f t="shared" si="13"/>
        <v>1247</v>
      </c>
      <c r="K143" s="12">
        <v>400</v>
      </c>
      <c r="L143" s="12">
        <f t="shared" si="14"/>
        <v>498800</v>
      </c>
      <c r="M143" s="12">
        <v>1</v>
      </c>
      <c r="N143" s="12" t="s">
        <v>27</v>
      </c>
      <c r="O143" s="12" t="s">
        <v>55</v>
      </c>
      <c r="P143" s="12">
        <v>2</v>
      </c>
      <c r="Q143" s="12">
        <v>78</v>
      </c>
      <c r="R143" s="12"/>
      <c r="S143" s="12">
        <v>6400</v>
      </c>
      <c r="T143" s="12">
        <f t="shared" si="10"/>
        <v>499200</v>
      </c>
      <c r="U143" s="12">
        <v>15</v>
      </c>
      <c r="V143" s="12">
        <f>T143*20%</f>
        <v>99840</v>
      </c>
      <c r="W143" s="12">
        <f t="shared" si="11"/>
        <v>399360</v>
      </c>
      <c r="X143" s="12">
        <f t="shared" si="12"/>
        <v>898160</v>
      </c>
      <c r="Y143" s="12">
        <v>0</v>
      </c>
      <c r="Z143" s="12">
        <v>50</v>
      </c>
      <c r="AA143" s="12">
        <v>0</v>
      </c>
      <c r="AB143" s="12">
        <v>0</v>
      </c>
    </row>
    <row r="144" spans="1:28" s="3" customFormat="1" ht="14.25" x14ac:dyDescent="0.2">
      <c r="A144" s="12"/>
      <c r="B144" s="13" t="s">
        <v>514</v>
      </c>
      <c r="C144" s="12"/>
      <c r="D144" s="12"/>
      <c r="E144" s="12" t="s">
        <v>515</v>
      </c>
      <c r="F144" s="12">
        <v>2</v>
      </c>
      <c r="G144" s="12"/>
      <c r="H144" s="12"/>
      <c r="I144" s="12"/>
      <c r="J144" s="12">
        <f t="shared" si="13"/>
        <v>0</v>
      </c>
      <c r="K144" s="12"/>
      <c r="L144" s="12">
        <f t="shared" si="14"/>
        <v>0</v>
      </c>
      <c r="M144" s="12">
        <v>1</v>
      </c>
      <c r="N144" s="12" t="s">
        <v>27</v>
      </c>
      <c r="O144" s="12" t="s">
        <v>55</v>
      </c>
      <c r="P144" s="12">
        <v>2</v>
      </c>
      <c r="Q144" s="12">
        <v>36</v>
      </c>
      <c r="R144" s="12"/>
      <c r="S144" s="12">
        <v>6400</v>
      </c>
      <c r="T144" s="12">
        <f t="shared" si="10"/>
        <v>230400</v>
      </c>
      <c r="U144" s="12">
        <v>10</v>
      </c>
      <c r="V144" s="12">
        <f>T144*10%</f>
        <v>23040</v>
      </c>
      <c r="W144" s="12">
        <f t="shared" si="11"/>
        <v>207360</v>
      </c>
      <c r="X144" s="12">
        <f t="shared" si="12"/>
        <v>207360</v>
      </c>
      <c r="Y144" s="12">
        <v>0</v>
      </c>
      <c r="Z144" s="12">
        <v>0</v>
      </c>
      <c r="AA144" s="12">
        <v>207360</v>
      </c>
      <c r="AB144" s="12">
        <v>0.02</v>
      </c>
    </row>
    <row r="145" spans="1:28" s="3" customFormat="1" ht="14.25" x14ac:dyDescent="0.2">
      <c r="A145" s="12"/>
      <c r="B145" s="13" t="s">
        <v>14</v>
      </c>
      <c r="C145" s="12">
        <v>3765</v>
      </c>
      <c r="D145" s="12">
        <v>182</v>
      </c>
      <c r="E145" s="12" t="s">
        <v>516</v>
      </c>
      <c r="F145" s="12">
        <v>2</v>
      </c>
      <c r="G145" s="12"/>
      <c r="H145" s="12">
        <v>2</v>
      </c>
      <c r="I145" s="12">
        <v>68</v>
      </c>
      <c r="J145" s="12">
        <f t="shared" si="13"/>
        <v>268</v>
      </c>
      <c r="K145" s="12">
        <v>130</v>
      </c>
      <c r="L145" s="12">
        <f t="shared" si="14"/>
        <v>34840</v>
      </c>
      <c r="M145" s="12">
        <v>1</v>
      </c>
      <c r="N145" s="12" t="s">
        <v>27</v>
      </c>
      <c r="O145" s="12" t="s">
        <v>16</v>
      </c>
      <c r="P145" s="12">
        <v>2</v>
      </c>
      <c r="Q145" s="12">
        <v>186</v>
      </c>
      <c r="R145" s="12"/>
      <c r="S145" s="12">
        <v>6400</v>
      </c>
      <c r="T145" s="12">
        <f t="shared" si="10"/>
        <v>1190400</v>
      </c>
      <c r="U145" s="12">
        <v>30</v>
      </c>
      <c r="V145" s="12">
        <f>T145*85%</f>
        <v>1011840</v>
      </c>
      <c r="W145" s="12">
        <f t="shared" si="11"/>
        <v>178560</v>
      </c>
      <c r="X145" s="12">
        <f t="shared" si="12"/>
        <v>213400</v>
      </c>
      <c r="Y145" s="12">
        <v>0</v>
      </c>
      <c r="Z145" s="12">
        <v>50</v>
      </c>
      <c r="AA145" s="12">
        <v>0</v>
      </c>
      <c r="AB145" s="12">
        <v>0</v>
      </c>
    </row>
    <row r="146" spans="1:28" s="3" customFormat="1" ht="14.25" x14ac:dyDescent="0.2">
      <c r="A146" s="12"/>
      <c r="B146" s="13" t="s">
        <v>45</v>
      </c>
      <c r="C146" s="12">
        <v>3356</v>
      </c>
      <c r="D146" s="12">
        <v>272</v>
      </c>
      <c r="E146" s="12" t="s">
        <v>516</v>
      </c>
      <c r="F146" s="12">
        <v>1</v>
      </c>
      <c r="G146" s="12">
        <v>2</v>
      </c>
      <c r="H146" s="12"/>
      <c r="I146" s="12"/>
      <c r="J146" s="12">
        <f t="shared" si="13"/>
        <v>800</v>
      </c>
      <c r="K146" s="12">
        <v>100</v>
      </c>
      <c r="L146" s="12">
        <f t="shared" si="14"/>
        <v>80000</v>
      </c>
      <c r="M146" s="12"/>
      <c r="N146" s="12"/>
      <c r="O146" s="12"/>
      <c r="P146" s="12"/>
      <c r="Q146" s="12"/>
      <c r="R146" s="12"/>
      <c r="S146" s="12"/>
      <c r="T146" s="12">
        <f t="shared" si="10"/>
        <v>0</v>
      </c>
      <c r="U146" s="12"/>
      <c r="V146" s="12"/>
      <c r="W146" s="12">
        <f t="shared" si="11"/>
        <v>0</v>
      </c>
      <c r="X146" s="12">
        <f t="shared" si="12"/>
        <v>80000</v>
      </c>
      <c r="Y146" s="12">
        <v>0</v>
      </c>
      <c r="Z146" s="12">
        <v>0</v>
      </c>
      <c r="AA146" s="12">
        <v>80000</v>
      </c>
      <c r="AB146" s="12">
        <v>0.01</v>
      </c>
    </row>
    <row r="147" spans="1:28" s="3" customFormat="1" ht="14.25" x14ac:dyDescent="0.2">
      <c r="A147" s="12"/>
      <c r="B147" s="13" t="s">
        <v>14</v>
      </c>
      <c r="C147" s="12">
        <v>3808</v>
      </c>
      <c r="D147" s="12">
        <v>172</v>
      </c>
      <c r="E147" s="12" t="s">
        <v>516</v>
      </c>
      <c r="F147" s="12">
        <v>1</v>
      </c>
      <c r="G147" s="12">
        <v>11</v>
      </c>
      <c r="H147" s="12">
        <v>1</v>
      </c>
      <c r="I147" s="12">
        <v>84</v>
      </c>
      <c r="J147" s="12">
        <f t="shared" si="13"/>
        <v>4584</v>
      </c>
      <c r="K147" s="12">
        <v>75</v>
      </c>
      <c r="L147" s="12">
        <f t="shared" si="14"/>
        <v>343800</v>
      </c>
      <c r="M147" s="12"/>
      <c r="N147" s="12"/>
      <c r="O147" s="12"/>
      <c r="P147" s="12"/>
      <c r="Q147" s="12"/>
      <c r="R147" s="12"/>
      <c r="S147" s="12"/>
      <c r="T147" s="12">
        <f t="shared" si="10"/>
        <v>0</v>
      </c>
      <c r="U147" s="12"/>
      <c r="V147" s="12"/>
      <c r="W147" s="12">
        <f t="shared" si="11"/>
        <v>0</v>
      </c>
      <c r="X147" s="12">
        <f t="shared" si="12"/>
        <v>343800</v>
      </c>
      <c r="Y147" s="12">
        <v>0</v>
      </c>
      <c r="Z147" s="12">
        <v>50</v>
      </c>
      <c r="AA147" s="12">
        <v>0</v>
      </c>
      <c r="AB147" s="12">
        <v>0</v>
      </c>
    </row>
    <row r="148" spans="1:28" s="3" customFormat="1" ht="14.25" x14ac:dyDescent="0.2">
      <c r="A148" s="12"/>
      <c r="B148" s="13" t="s">
        <v>14</v>
      </c>
      <c r="C148" s="12"/>
      <c r="D148" s="12">
        <v>49</v>
      </c>
      <c r="E148" s="12" t="s">
        <v>520</v>
      </c>
      <c r="F148" s="12">
        <v>2</v>
      </c>
      <c r="G148" s="12">
        <v>1</v>
      </c>
      <c r="H148" s="12">
        <v>2</v>
      </c>
      <c r="I148" s="12">
        <v>21</v>
      </c>
      <c r="J148" s="12">
        <f t="shared" si="13"/>
        <v>621</v>
      </c>
      <c r="K148" s="12">
        <v>75</v>
      </c>
      <c r="L148" s="12">
        <f t="shared" si="14"/>
        <v>46575</v>
      </c>
      <c r="M148" s="12">
        <v>1</v>
      </c>
      <c r="N148" s="12" t="s">
        <v>27</v>
      </c>
      <c r="O148" s="12" t="s">
        <v>55</v>
      </c>
      <c r="P148" s="12">
        <v>2</v>
      </c>
      <c r="Q148" s="12">
        <v>81</v>
      </c>
      <c r="R148" s="12"/>
      <c r="S148" s="12">
        <v>6400</v>
      </c>
      <c r="T148" s="12">
        <f t="shared" si="10"/>
        <v>518400</v>
      </c>
      <c r="U148" s="12">
        <v>10</v>
      </c>
      <c r="V148" s="12">
        <f>T148*10%</f>
        <v>51840</v>
      </c>
      <c r="W148" s="12">
        <f t="shared" si="11"/>
        <v>466560</v>
      </c>
      <c r="X148" s="12">
        <f t="shared" si="12"/>
        <v>513135</v>
      </c>
      <c r="Y148" s="12">
        <v>0</v>
      </c>
      <c r="Z148" s="12">
        <v>50</v>
      </c>
      <c r="AA148" s="12">
        <v>0</v>
      </c>
      <c r="AB148" s="12">
        <v>0</v>
      </c>
    </row>
    <row r="149" spans="1:28" s="3" customFormat="1" ht="14.25" x14ac:dyDescent="0.2">
      <c r="A149" s="12"/>
      <c r="B149" s="13" t="s">
        <v>24</v>
      </c>
      <c r="C149" s="12"/>
      <c r="D149" s="12"/>
      <c r="E149" s="12" t="s">
        <v>520</v>
      </c>
      <c r="F149" s="12">
        <v>1</v>
      </c>
      <c r="G149" s="12">
        <v>44</v>
      </c>
      <c r="H149" s="12">
        <v>2</v>
      </c>
      <c r="I149" s="12">
        <v>95</v>
      </c>
      <c r="J149" s="12">
        <f t="shared" si="13"/>
        <v>17895</v>
      </c>
      <c r="K149" s="12">
        <v>75</v>
      </c>
      <c r="L149" s="12">
        <f t="shared" si="14"/>
        <v>1342125</v>
      </c>
      <c r="M149" s="12"/>
      <c r="N149" s="12"/>
      <c r="O149" s="12"/>
      <c r="P149" s="12"/>
      <c r="Q149" s="12"/>
      <c r="R149" s="12"/>
      <c r="S149" s="12"/>
      <c r="T149" s="12"/>
      <c r="U149" s="12"/>
      <c r="V149" s="12"/>
      <c r="W149" s="12">
        <f t="shared" si="11"/>
        <v>0</v>
      </c>
      <c r="X149" s="12">
        <f t="shared" si="12"/>
        <v>1342125</v>
      </c>
      <c r="Y149" s="12">
        <v>0</v>
      </c>
      <c r="Z149" s="12">
        <v>0</v>
      </c>
      <c r="AA149" s="12">
        <v>1342125</v>
      </c>
      <c r="AB149" s="12">
        <v>0.01</v>
      </c>
    </row>
    <row r="150" spans="1:28" s="3" customFormat="1" ht="14.25" x14ac:dyDescent="0.2">
      <c r="A150" s="12"/>
      <c r="B150" s="13" t="s">
        <v>14</v>
      </c>
      <c r="C150" s="12">
        <v>1440</v>
      </c>
      <c r="D150" s="12">
        <v>143</v>
      </c>
      <c r="E150" s="12" t="s">
        <v>520</v>
      </c>
      <c r="F150" s="12">
        <v>1</v>
      </c>
      <c r="G150" s="12">
        <v>33</v>
      </c>
      <c r="H150" s="12"/>
      <c r="I150" s="12">
        <v>95</v>
      </c>
      <c r="J150" s="12">
        <f t="shared" si="13"/>
        <v>13295</v>
      </c>
      <c r="K150" s="12">
        <v>100</v>
      </c>
      <c r="L150" s="12">
        <f t="shared" si="14"/>
        <v>1329500</v>
      </c>
      <c r="M150" s="12"/>
      <c r="N150" s="12"/>
      <c r="O150" s="12"/>
      <c r="P150" s="12"/>
      <c r="Q150" s="12"/>
      <c r="R150" s="12"/>
      <c r="S150" s="12"/>
      <c r="T150" s="12">
        <f t="shared" si="10"/>
        <v>0</v>
      </c>
      <c r="U150" s="12"/>
      <c r="V150" s="12"/>
      <c r="W150" s="12">
        <f t="shared" si="11"/>
        <v>0</v>
      </c>
      <c r="X150" s="12">
        <f t="shared" si="12"/>
        <v>1329500</v>
      </c>
      <c r="Y150" s="12">
        <v>0</v>
      </c>
      <c r="Z150" s="12">
        <v>50</v>
      </c>
      <c r="AA150" s="12">
        <v>0</v>
      </c>
      <c r="AB150" s="12">
        <v>0</v>
      </c>
    </row>
    <row r="151" spans="1:28" s="3" customFormat="1" ht="14.25" x14ac:dyDescent="0.2">
      <c r="A151" s="12"/>
      <c r="B151" s="13" t="s">
        <v>518</v>
      </c>
      <c r="C151" s="12"/>
      <c r="D151" s="12"/>
      <c r="E151" s="12" t="s">
        <v>519</v>
      </c>
      <c r="F151" s="12">
        <v>2</v>
      </c>
      <c r="G151" s="12"/>
      <c r="H151" s="12"/>
      <c r="I151" s="12"/>
      <c r="J151" s="12">
        <f t="shared" si="13"/>
        <v>0</v>
      </c>
      <c r="K151" s="12"/>
      <c r="L151" s="12">
        <f t="shared" si="14"/>
        <v>0</v>
      </c>
      <c r="M151" s="12">
        <v>1</v>
      </c>
      <c r="N151" s="12" t="s">
        <v>27</v>
      </c>
      <c r="O151" s="12" t="s">
        <v>55</v>
      </c>
      <c r="P151" s="12">
        <v>2</v>
      </c>
      <c r="Q151" s="12">
        <v>54</v>
      </c>
      <c r="R151" s="12"/>
      <c r="S151" s="12">
        <v>6400</v>
      </c>
      <c r="T151" s="12">
        <f t="shared" si="10"/>
        <v>345600</v>
      </c>
      <c r="U151" s="12">
        <v>10</v>
      </c>
      <c r="V151" s="12">
        <f>T151*10%</f>
        <v>34560</v>
      </c>
      <c r="W151" s="12">
        <f t="shared" si="11"/>
        <v>311040</v>
      </c>
      <c r="X151" s="12">
        <f t="shared" si="12"/>
        <v>311040</v>
      </c>
      <c r="Y151" s="12">
        <v>0</v>
      </c>
      <c r="Z151" s="12">
        <v>0</v>
      </c>
      <c r="AA151" s="12">
        <v>311040</v>
      </c>
      <c r="AB151" s="12">
        <v>0.02</v>
      </c>
    </row>
    <row r="152" spans="1:28" s="3" customFormat="1" ht="14.25" x14ac:dyDescent="0.2">
      <c r="A152" s="12"/>
      <c r="B152" s="13" t="s">
        <v>518</v>
      </c>
      <c r="C152" s="12"/>
      <c r="D152" s="12"/>
      <c r="E152" s="12" t="s">
        <v>517</v>
      </c>
      <c r="F152" s="12">
        <v>2</v>
      </c>
      <c r="G152" s="12"/>
      <c r="H152" s="12"/>
      <c r="I152" s="12"/>
      <c r="J152" s="12">
        <f t="shared" si="13"/>
        <v>0</v>
      </c>
      <c r="K152" s="12"/>
      <c r="L152" s="12">
        <f t="shared" si="14"/>
        <v>0</v>
      </c>
      <c r="M152" s="12">
        <v>1</v>
      </c>
      <c r="N152" s="12" t="s">
        <v>27</v>
      </c>
      <c r="O152" s="12" t="s">
        <v>55</v>
      </c>
      <c r="P152" s="12">
        <v>2</v>
      </c>
      <c r="Q152" s="12">
        <v>54</v>
      </c>
      <c r="R152" s="12"/>
      <c r="S152" s="12">
        <v>6400</v>
      </c>
      <c r="T152" s="12">
        <f t="shared" ref="T152:T197" si="15">Q152*S152</f>
        <v>345600</v>
      </c>
      <c r="U152" s="12">
        <v>5</v>
      </c>
      <c r="V152" s="12">
        <f>T152*5%</f>
        <v>17280</v>
      </c>
      <c r="W152" s="12">
        <f t="shared" ref="W152:W197" si="16">T152-V152</f>
        <v>328320</v>
      </c>
      <c r="X152" s="12">
        <f t="shared" ref="X152:X197" si="17">L152+W152</f>
        <v>328320</v>
      </c>
      <c r="Y152" s="12">
        <v>0</v>
      </c>
      <c r="Z152" s="12">
        <v>0</v>
      </c>
      <c r="AA152" s="12">
        <v>328320</v>
      </c>
      <c r="AB152" s="12">
        <v>0.02</v>
      </c>
    </row>
    <row r="153" spans="1:28" s="3" customFormat="1" ht="14.25" x14ac:dyDescent="0.2">
      <c r="A153" s="12"/>
      <c r="B153" s="13" t="s">
        <v>14</v>
      </c>
      <c r="C153" s="12">
        <v>1024</v>
      </c>
      <c r="D153" s="12">
        <v>52</v>
      </c>
      <c r="E153" s="12" t="s">
        <v>522</v>
      </c>
      <c r="F153" s="12">
        <v>2</v>
      </c>
      <c r="G153" s="12"/>
      <c r="H153" s="12">
        <v>2</v>
      </c>
      <c r="I153" s="12">
        <v>62</v>
      </c>
      <c r="J153" s="12">
        <f t="shared" ref="J153:J197" si="18">G153*400+H153*100+I153</f>
        <v>262</v>
      </c>
      <c r="K153" s="12">
        <v>400</v>
      </c>
      <c r="L153" s="12">
        <f t="shared" ref="L153:L197" si="19">J153*K153</f>
        <v>104800</v>
      </c>
      <c r="M153" s="12">
        <v>1</v>
      </c>
      <c r="N153" s="12" t="s">
        <v>27</v>
      </c>
      <c r="O153" s="12" t="s">
        <v>60</v>
      </c>
      <c r="P153" s="12">
        <v>2</v>
      </c>
      <c r="Q153" s="12">
        <v>54</v>
      </c>
      <c r="R153" s="12"/>
      <c r="S153" s="12">
        <v>6400</v>
      </c>
      <c r="T153" s="12">
        <f t="shared" si="15"/>
        <v>345600</v>
      </c>
      <c r="U153" s="12">
        <v>2</v>
      </c>
      <c r="V153" s="12">
        <f>T153*2%</f>
        <v>6912</v>
      </c>
      <c r="W153" s="12">
        <f t="shared" si="16"/>
        <v>338688</v>
      </c>
      <c r="X153" s="12">
        <f t="shared" si="17"/>
        <v>443488</v>
      </c>
      <c r="Y153" s="12">
        <v>0</v>
      </c>
      <c r="Z153" s="12">
        <v>50</v>
      </c>
      <c r="AA153" s="12">
        <v>0</v>
      </c>
      <c r="AB153" s="12">
        <v>0</v>
      </c>
    </row>
    <row r="154" spans="1:28" s="3" customFormat="1" ht="14.25" x14ac:dyDescent="0.2">
      <c r="A154" s="12"/>
      <c r="B154" s="13" t="s">
        <v>14</v>
      </c>
      <c r="C154" s="12">
        <v>1008</v>
      </c>
      <c r="D154" s="12">
        <v>34</v>
      </c>
      <c r="E154" s="12" t="s">
        <v>522</v>
      </c>
      <c r="F154" s="12">
        <v>1</v>
      </c>
      <c r="G154" s="12"/>
      <c r="H154" s="12"/>
      <c r="I154" s="12">
        <v>37</v>
      </c>
      <c r="J154" s="12">
        <f t="shared" si="18"/>
        <v>37</v>
      </c>
      <c r="K154" s="12">
        <v>400</v>
      </c>
      <c r="L154" s="12">
        <f t="shared" si="19"/>
        <v>14800</v>
      </c>
      <c r="M154" s="12"/>
      <c r="N154" s="12"/>
      <c r="O154" s="12"/>
      <c r="P154" s="12"/>
      <c r="Q154" s="12"/>
      <c r="R154" s="12"/>
      <c r="S154" s="12"/>
      <c r="T154" s="12">
        <f t="shared" si="15"/>
        <v>0</v>
      </c>
      <c r="U154" s="12"/>
      <c r="V154" s="12"/>
      <c r="W154" s="12">
        <f t="shared" si="16"/>
        <v>0</v>
      </c>
      <c r="X154" s="12">
        <f t="shared" si="17"/>
        <v>14800</v>
      </c>
      <c r="Y154" s="12">
        <v>0</v>
      </c>
      <c r="Z154" s="12">
        <v>50</v>
      </c>
      <c r="AA154" s="12">
        <v>0</v>
      </c>
      <c r="AB154" s="12">
        <v>0</v>
      </c>
    </row>
    <row r="155" spans="1:28" s="3" customFormat="1" ht="14.25" x14ac:dyDescent="0.2">
      <c r="A155" s="12"/>
      <c r="B155" s="13" t="s">
        <v>52</v>
      </c>
      <c r="C155" s="12"/>
      <c r="D155" s="12"/>
      <c r="E155" s="12" t="s">
        <v>522</v>
      </c>
      <c r="F155" s="12">
        <v>1</v>
      </c>
      <c r="G155" s="12">
        <v>39</v>
      </c>
      <c r="H155" s="12">
        <v>2</v>
      </c>
      <c r="I155" s="12">
        <v>36</v>
      </c>
      <c r="J155" s="12">
        <f t="shared" si="18"/>
        <v>15836</v>
      </c>
      <c r="K155" s="12">
        <v>75</v>
      </c>
      <c r="L155" s="12">
        <f t="shared" si="19"/>
        <v>1187700</v>
      </c>
      <c r="M155" s="12"/>
      <c r="N155" s="12"/>
      <c r="O155" s="12"/>
      <c r="P155" s="12"/>
      <c r="Q155" s="12"/>
      <c r="R155" s="12"/>
      <c r="S155" s="12"/>
      <c r="T155" s="12">
        <f t="shared" si="15"/>
        <v>0</v>
      </c>
      <c r="U155" s="12"/>
      <c r="V155" s="12"/>
      <c r="W155" s="12">
        <f t="shared" si="16"/>
        <v>0</v>
      </c>
      <c r="X155" s="12">
        <f t="shared" si="17"/>
        <v>1187700</v>
      </c>
      <c r="Y155" s="12">
        <v>0</v>
      </c>
      <c r="Z155" s="12">
        <v>0</v>
      </c>
      <c r="AA155" s="12">
        <v>1187700</v>
      </c>
      <c r="AB155" s="12">
        <v>0.01</v>
      </c>
    </row>
    <row r="156" spans="1:28" s="3" customFormat="1" ht="14.25" x14ac:dyDescent="0.2">
      <c r="A156" s="12"/>
      <c r="B156" s="13" t="s">
        <v>14</v>
      </c>
      <c r="C156" s="12"/>
      <c r="D156" s="12">
        <v>50</v>
      </c>
      <c r="E156" s="12" t="s">
        <v>523</v>
      </c>
      <c r="F156" s="12">
        <v>2</v>
      </c>
      <c r="G156" s="12">
        <v>1</v>
      </c>
      <c r="H156" s="12">
        <v>1</v>
      </c>
      <c r="I156" s="12">
        <v>67</v>
      </c>
      <c r="J156" s="12">
        <f t="shared" si="18"/>
        <v>567</v>
      </c>
      <c r="K156" s="12">
        <v>75</v>
      </c>
      <c r="L156" s="12">
        <f t="shared" si="19"/>
        <v>42525</v>
      </c>
      <c r="M156" s="12">
        <v>1</v>
      </c>
      <c r="N156" s="12" t="s">
        <v>27</v>
      </c>
      <c r="O156" s="12" t="s">
        <v>55</v>
      </c>
      <c r="P156" s="12">
        <v>2</v>
      </c>
      <c r="Q156" s="12">
        <v>54</v>
      </c>
      <c r="R156" s="12"/>
      <c r="S156" s="12">
        <v>6400</v>
      </c>
      <c r="T156" s="12">
        <f t="shared" si="15"/>
        <v>345600</v>
      </c>
      <c r="U156" s="12">
        <v>10</v>
      </c>
      <c r="V156" s="12">
        <f>T156*10%</f>
        <v>34560</v>
      </c>
      <c r="W156" s="12">
        <f t="shared" si="16"/>
        <v>311040</v>
      </c>
      <c r="X156" s="12">
        <f t="shared" si="17"/>
        <v>353565</v>
      </c>
      <c r="Y156" s="12">
        <v>0</v>
      </c>
      <c r="Z156" s="12">
        <v>50</v>
      </c>
      <c r="AA156" s="12">
        <v>0</v>
      </c>
      <c r="AB156" s="12">
        <v>0</v>
      </c>
    </row>
    <row r="157" spans="1:28" s="3" customFormat="1" ht="14.25" x14ac:dyDescent="0.2">
      <c r="A157" s="12"/>
      <c r="B157" s="13" t="s">
        <v>14</v>
      </c>
      <c r="C157" s="12">
        <v>1493</v>
      </c>
      <c r="D157" s="12">
        <v>153</v>
      </c>
      <c r="E157" s="12" t="s">
        <v>523</v>
      </c>
      <c r="F157" s="12">
        <v>1</v>
      </c>
      <c r="G157" s="12">
        <v>25</v>
      </c>
      <c r="H157" s="12">
        <v>3</v>
      </c>
      <c r="I157" s="12">
        <v>36</v>
      </c>
      <c r="J157" s="12">
        <f t="shared" si="18"/>
        <v>10336</v>
      </c>
      <c r="K157" s="12">
        <v>270</v>
      </c>
      <c r="L157" s="12">
        <f t="shared" si="19"/>
        <v>2790720</v>
      </c>
      <c r="M157" s="12"/>
      <c r="N157" s="12"/>
      <c r="O157" s="12"/>
      <c r="P157" s="12"/>
      <c r="Q157" s="12"/>
      <c r="R157" s="12"/>
      <c r="S157" s="12"/>
      <c r="T157" s="12">
        <f t="shared" si="15"/>
        <v>0</v>
      </c>
      <c r="U157" s="12"/>
      <c r="V157" s="12"/>
      <c r="W157" s="12">
        <f t="shared" si="16"/>
        <v>0</v>
      </c>
      <c r="X157" s="12">
        <f t="shared" si="17"/>
        <v>2790720</v>
      </c>
      <c r="Y157" s="12">
        <v>0</v>
      </c>
      <c r="Z157" s="12">
        <v>50</v>
      </c>
      <c r="AA157" s="12">
        <v>0</v>
      </c>
      <c r="AB157" s="12">
        <v>0</v>
      </c>
    </row>
    <row r="158" spans="1:28" s="3" customFormat="1" ht="14.25" x14ac:dyDescent="0.2">
      <c r="A158" s="12"/>
      <c r="B158" s="13" t="s">
        <v>524</v>
      </c>
      <c r="C158" s="12"/>
      <c r="D158" s="12"/>
      <c r="E158" s="12" t="s">
        <v>525</v>
      </c>
      <c r="F158" s="12">
        <v>2</v>
      </c>
      <c r="G158" s="12"/>
      <c r="H158" s="12"/>
      <c r="I158" s="12"/>
      <c r="J158" s="12">
        <f t="shared" si="18"/>
        <v>0</v>
      </c>
      <c r="K158" s="12"/>
      <c r="L158" s="12">
        <f t="shared" si="19"/>
        <v>0</v>
      </c>
      <c r="M158" s="12">
        <v>1</v>
      </c>
      <c r="N158" s="12" t="s">
        <v>27</v>
      </c>
      <c r="O158" s="12" t="s">
        <v>55</v>
      </c>
      <c r="P158" s="12">
        <v>2</v>
      </c>
      <c r="Q158" s="12">
        <v>81</v>
      </c>
      <c r="R158" s="12"/>
      <c r="S158" s="12">
        <v>6400</v>
      </c>
      <c r="T158" s="12">
        <f t="shared" si="15"/>
        <v>518400</v>
      </c>
      <c r="U158" s="12">
        <v>10</v>
      </c>
      <c r="V158" s="12">
        <f>T158*10%</f>
        <v>51840</v>
      </c>
      <c r="W158" s="12">
        <f t="shared" si="16"/>
        <v>466560</v>
      </c>
      <c r="X158" s="12">
        <f t="shared" si="17"/>
        <v>466560</v>
      </c>
      <c r="Y158" s="12">
        <v>0</v>
      </c>
      <c r="Z158" s="12">
        <v>0</v>
      </c>
      <c r="AA158" s="12">
        <v>466560</v>
      </c>
      <c r="AB158" s="12">
        <v>0.02</v>
      </c>
    </row>
    <row r="159" spans="1:28" s="3" customFormat="1" ht="14.25" x14ac:dyDescent="0.2">
      <c r="A159" s="12"/>
      <c r="B159" s="13" t="s">
        <v>524</v>
      </c>
      <c r="C159" s="12"/>
      <c r="D159" s="12"/>
      <c r="E159" s="12" t="s">
        <v>526</v>
      </c>
      <c r="F159" s="12">
        <v>2</v>
      </c>
      <c r="G159" s="12"/>
      <c r="H159" s="12"/>
      <c r="I159" s="12"/>
      <c r="J159" s="12">
        <f t="shared" si="18"/>
        <v>0</v>
      </c>
      <c r="K159" s="12"/>
      <c r="L159" s="12">
        <f t="shared" si="19"/>
        <v>0</v>
      </c>
      <c r="M159" s="12">
        <v>1</v>
      </c>
      <c r="N159" s="12" t="s">
        <v>27</v>
      </c>
      <c r="O159" s="12" t="s">
        <v>55</v>
      </c>
      <c r="P159" s="12">
        <v>2</v>
      </c>
      <c r="Q159" s="12">
        <v>144</v>
      </c>
      <c r="R159" s="12"/>
      <c r="S159" s="12">
        <v>6400</v>
      </c>
      <c r="T159" s="12">
        <f t="shared" si="15"/>
        <v>921600</v>
      </c>
      <c r="U159" s="12">
        <v>5</v>
      </c>
      <c r="V159" s="12">
        <f>T159*5%</f>
        <v>46080</v>
      </c>
      <c r="W159" s="12">
        <f t="shared" si="16"/>
        <v>875520</v>
      </c>
      <c r="X159" s="12">
        <f t="shared" si="17"/>
        <v>875520</v>
      </c>
      <c r="Y159" s="12">
        <v>0</v>
      </c>
      <c r="Z159" s="12">
        <v>0</v>
      </c>
      <c r="AA159" s="12">
        <v>875520</v>
      </c>
      <c r="AB159" s="12">
        <v>0.02</v>
      </c>
    </row>
    <row r="160" spans="1:28" s="3" customFormat="1" ht="14.25" x14ac:dyDescent="0.2">
      <c r="A160" s="12"/>
      <c r="B160" s="13" t="s">
        <v>14</v>
      </c>
      <c r="C160" s="12"/>
      <c r="D160" s="12">
        <v>94</v>
      </c>
      <c r="E160" s="12" t="s">
        <v>527</v>
      </c>
      <c r="F160" s="12">
        <v>2</v>
      </c>
      <c r="G160" s="12"/>
      <c r="H160" s="12">
        <v>1</v>
      </c>
      <c r="I160" s="12">
        <v>28</v>
      </c>
      <c r="J160" s="12">
        <f t="shared" si="18"/>
        <v>128</v>
      </c>
      <c r="K160" s="12">
        <v>400</v>
      </c>
      <c r="L160" s="12">
        <f t="shared" si="19"/>
        <v>51200</v>
      </c>
      <c r="M160" s="12">
        <v>1</v>
      </c>
      <c r="N160" s="12" t="s">
        <v>27</v>
      </c>
      <c r="O160" s="12" t="s">
        <v>16</v>
      </c>
      <c r="P160" s="12">
        <v>2</v>
      </c>
      <c r="Q160" s="12">
        <v>102</v>
      </c>
      <c r="R160" s="12"/>
      <c r="S160" s="12">
        <v>6400</v>
      </c>
      <c r="T160" s="12">
        <f t="shared" si="15"/>
        <v>652800</v>
      </c>
      <c r="U160" s="12">
        <v>20</v>
      </c>
      <c r="V160" s="12">
        <f>T160*75%</f>
        <v>489600</v>
      </c>
      <c r="W160" s="12">
        <f t="shared" si="16"/>
        <v>163200</v>
      </c>
      <c r="X160" s="12">
        <f t="shared" si="17"/>
        <v>214400</v>
      </c>
      <c r="Y160" s="12">
        <v>0</v>
      </c>
      <c r="Z160" s="12">
        <v>50</v>
      </c>
      <c r="AA160" s="12">
        <v>0</v>
      </c>
      <c r="AB160" s="12">
        <v>0</v>
      </c>
    </row>
    <row r="161" spans="1:28" s="3" customFormat="1" ht="14.25" x14ac:dyDescent="0.2">
      <c r="A161" s="12"/>
      <c r="B161" s="13" t="s">
        <v>14</v>
      </c>
      <c r="C161" s="12"/>
      <c r="D161" s="12">
        <v>46</v>
      </c>
      <c r="E161" s="12" t="s">
        <v>527</v>
      </c>
      <c r="F161" s="12">
        <v>1</v>
      </c>
      <c r="G161" s="12">
        <v>4</v>
      </c>
      <c r="H161" s="12">
        <v>2</v>
      </c>
      <c r="I161" s="12">
        <v>24</v>
      </c>
      <c r="J161" s="12">
        <f t="shared" si="18"/>
        <v>1824</v>
      </c>
      <c r="K161" s="12">
        <v>220</v>
      </c>
      <c r="L161" s="12">
        <f t="shared" si="19"/>
        <v>401280</v>
      </c>
      <c r="M161" s="12"/>
      <c r="N161" s="12"/>
      <c r="O161" s="12"/>
      <c r="P161" s="12"/>
      <c r="Q161" s="12"/>
      <c r="R161" s="12"/>
      <c r="S161" s="12"/>
      <c r="T161" s="12">
        <f t="shared" si="15"/>
        <v>0</v>
      </c>
      <c r="U161" s="12"/>
      <c r="V161" s="12"/>
      <c r="W161" s="12">
        <f t="shared" si="16"/>
        <v>0</v>
      </c>
      <c r="X161" s="12">
        <f t="shared" si="17"/>
        <v>401280</v>
      </c>
      <c r="Y161" s="12">
        <v>0</v>
      </c>
      <c r="Z161" s="12">
        <v>50</v>
      </c>
      <c r="AA161" s="12">
        <v>0</v>
      </c>
      <c r="AB161" s="12">
        <v>0</v>
      </c>
    </row>
    <row r="162" spans="1:28" s="3" customFormat="1" ht="14.25" x14ac:dyDescent="0.2">
      <c r="A162" s="12"/>
      <c r="B162" s="13" t="s">
        <v>14</v>
      </c>
      <c r="C162" s="12"/>
      <c r="D162" s="12">
        <v>469</v>
      </c>
      <c r="E162" s="12" t="s">
        <v>527</v>
      </c>
      <c r="F162" s="12">
        <v>1</v>
      </c>
      <c r="G162" s="12">
        <v>31</v>
      </c>
      <c r="H162" s="12">
        <v>3</v>
      </c>
      <c r="I162" s="12">
        <v>80</v>
      </c>
      <c r="J162" s="12">
        <f t="shared" si="18"/>
        <v>12780</v>
      </c>
      <c r="K162" s="12">
        <v>75</v>
      </c>
      <c r="L162" s="12">
        <f t="shared" si="19"/>
        <v>958500</v>
      </c>
      <c r="M162" s="12"/>
      <c r="N162" s="12"/>
      <c r="O162" s="12"/>
      <c r="P162" s="12"/>
      <c r="Q162" s="12"/>
      <c r="R162" s="12"/>
      <c r="S162" s="12"/>
      <c r="T162" s="12">
        <f t="shared" si="15"/>
        <v>0</v>
      </c>
      <c r="U162" s="12"/>
      <c r="V162" s="12"/>
      <c r="W162" s="12">
        <f t="shared" si="16"/>
        <v>0</v>
      </c>
      <c r="X162" s="12">
        <f t="shared" si="17"/>
        <v>958500</v>
      </c>
      <c r="Y162" s="12">
        <v>0</v>
      </c>
      <c r="Z162" s="12">
        <v>50</v>
      </c>
      <c r="AA162" s="12">
        <v>0</v>
      </c>
      <c r="AB162" s="12">
        <v>0</v>
      </c>
    </row>
    <row r="163" spans="1:28" s="3" customFormat="1" ht="14.25" x14ac:dyDescent="0.2">
      <c r="A163" s="12"/>
      <c r="B163" s="13" t="s">
        <v>14</v>
      </c>
      <c r="C163" s="12">
        <v>3594</v>
      </c>
      <c r="D163" s="12">
        <v>26</v>
      </c>
      <c r="E163" s="12" t="s">
        <v>528</v>
      </c>
      <c r="F163" s="12">
        <v>2</v>
      </c>
      <c r="G163" s="12"/>
      <c r="H163" s="12">
        <v>3</v>
      </c>
      <c r="I163" s="12">
        <v>44</v>
      </c>
      <c r="J163" s="12">
        <f t="shared" si="18"/>
        <v>344</v>
      </c>
      <c r="K163" s="12">
        <v>400</v>
      </c>
      <c r="L163" s="12">
        <f t="shared" si="19"/>
        <v>137600</v>
      </c>
      <c r="M163" s="12">
        <v>1</v>
      </c>
      <c r="N163" s="12" t="s">
        <v>27</v>
      </c>
      <c r="O163" s="12" t="s">
        <v>16</v>
      </c>
      <c r="P163" s="12">
        <v>2</v>
      </c>
      <c r="Q163" s="12">
        <v>183</v>
      </c>
      <c r="R163" s="12"/>
      <c r="S163" s="12">
        <v>6400</v>
      </c>
      <c r="T163" s="12">
        <f t="shared" si="15"/>
        <v>1171200</v>
      </c>
      <c r="U163" s="12">
        <v>5</v>
      </c>
      <c r="V163" s="12">
        <f>T163*10%</f>
        <v>117120</v>
      </c>
      <c r="W163" s="12">
        <f t="shared" si="16"/>
        <v>1054080</v>
      </c>
      <c r="X163" s="12">
        <f t="shared" si="17"/>
        <v>1191680</v>
      </c>
      <c r="Y163" s="12">
        <v>0</v>
      </c>
      <c r="Z163" s="12">
        <v>50</v>
      </c>
      <c r="AA163" s="12">
        <v>0</v>
      </c>
      <c r="AB163" s="12">
        <v>0</v>
      </c>
    </row>
    <row r="164" spans="1:28" s="3" customFormat="1" ht="14.25" x14ac:dyDescent="0.2">
      <c r="A164" s="12"/>
      <c r="B164" s="13" t="s">
        <v>14</v>
      </c>
      <c r="C164" s="12">
        <v>1465</v>
      </c>
      <c r="D164" s="12">
        <v>109</v>
      </c>
      <c r="E164" s="12" t="s">
        <v>528</v>
      </c>
      <c r="F164" s="12">
        <v>1</v>
      </c>
      <c r="G164" s="12">
        <v>10</v>
      </c>
      <c r="H164" s="12">
        <v>2</v>
      </c>
      <c r="I164" s="12">
        <v>81</v>
      </c>
      <c r="J164" s="12">
        <f t="shared" si="18"/>
        <v>4281</v>
      </c>
      <c r="K164" s="12">
        <v>75</v>
      </c>
      <c r="L164" s="12">
        <f t="shared" si="19"/>
        <v>321075</v>
      </c>
      <c r="M164" s="12"/>
      <c r="N164" s="12"/>
      <c r="O164" s="12"/>
      <c r="P164" s="12"/>
      <c r="Q164" s="12"/>
      <c r="R164" s="12"/>
      <c r="S164" s="12"/>
      <c r="T164" s="12">
        <f t="shared" si="15"/>
        <v>0</v>
      </c>
      <c r="U164" s="12"/>
      <c r="V164" s="12"/>
      <c r="W164" s="12">
        <f t="shared" si="16"/>
        <v>0</v>
      </c>
      <c r="X164" s="12">
        <f t="shared" si="17"/>
        <v>321075</v>
      </c>
      <c r="Y164" s="12">
        <v>0</v>
      </c>
      <c r="Z164" s="12">
        <v>50</v>
      </c>
      <c r="AA164" s="12">
        <v>0</v>
      </c>
      <c r="AB164" s="12">
        <v>0</v>
      </c>
    </row>
    <row r="165" spans="1:28" s="3" customFormat="1" ht="14.25" x14ac:dyDescent="0.2">
      <c r="A165" s="12"/>
      <c r="B165" s="13" t="s">
        <v>24</v>
      </c>
      <c r="C165" s="12"/>
      <c r="D165" s="12"/>
      <c r="E165" s="12" t="s">
        <v>528</v>
      </c>
      <c r="F165" s="12">
        <v>1</v>
      </c>
      <c r="G165" s="12">
        <v>4</v>
      </c>
      <c r="H165" s="12"/>
      <c r="I165" s="12"/>
      <c r="J165" s="12">
        <f t="shared" si="18"/>
        <v>1600</v>
      </c>
      <c r="K165" s="12">
        <v>75</v>
      </c>
      <c r="L165" s="12">
        <f t="shared" si="19"/>
        <v>120000</v>
      </c>
      <c r="M165" s="12"/>
      <c r="N165" s="12"/>
      <c r="O165" s="12"/>
      <c r="P165" s="12"/>
      <c r="Q165" s="12"/>
      <c r="R165" s="12"/>
      <c r="S165" s="12"/>
      <c r="T165" s="12">
        <f t="shared" si="15"/>
        <v>0</v>
      </c>
      <c r="U165" s="12"/>
      <c r="V165" s="12"/>
      <c r="W165" s="12">
        <f t="shared" si="16"/>
        <v>0</v>
      </c>
      <c r="X165" s="12">
        <f t="shared" si="17"/>
        <v>120000</v>
      </c>
      <c r="Y165" s="12">
        <v>0</v>
      </c>
      <c r="Z165" s="12">
        <v>0</v>
      </c>
      <c r="AA165" s="12">
        <v>120000</v>
      </c>
      <c r="AB165" s="12">
        <v>0.01</v>
      </c>
    </row>
    <row r="166" spans="1:28" s="3" customFormat="1" ht="14.25" x14ac:dyDescent="0.2">
      <c r="A166" s="12"/>
      <c r="B166" s="13" t="s">
        <v>14</v>
      </c>
      <c r="C166" s="12">
        <v>3391</v>
      </c>
      <c r="D166" s="12">
        <v>169</v>
      </c>
      <c r="E166" s="12" t="s">
        <v>529</v>
      </c>
      <c r="F166" s="12">
        <v>2</v>
      </c>
      <c r="G166" s="12"/>
      <c r="H166" s="12">
        <v>1</v>
      </c>
      <c r="I166" s="12">
        <v>90</v>
      </c>
      <c r="J166" s="12">
        <f t="shared" si="18"/>
        <v>190</v>
      </c>
      <c r="K166" s="12">
        <v>75</v>
      </c>
      <c r="L166" s="12">
        <f t="shared" si="19"/>
        <v>14250</v>
      </c>
      <c r="M166" s="12">
        <v>1</v>
      </c>
      <c r="N166" s="12" t="s">
        <v>27</v>
      </c>
      <c r="O166" s="12" t="s">
        <v>16</v>
      </c>
      <c r="P166" s="12">
        <v>2</v>
      </c>
      <c r="Q166" s="12">
        <v>156</v>
      </c>
      <c r="R166" s="12"/>
      <c r="S166" s="12">
        <v>6400</v>
      </c>
      <c r="T166" s="12">
        <f t="shared" si="15"/>
        <v>998400</v>
      </c>
      <c r="U166" s="12">
        <v>20</v>
      </c>
      <c r="V166" s="12">
        <f>T166*75%</f>
        <v>748800</v>
      </c>
      <c r="W166" s="12">
        <f t="shared" si="16"/>
        <v>249600</v>
      </c>
      <c r="X166" s="12">
        <f t="shared" si="17"/>
        <v>263850</v>
      </c>
      <c r="Y166" s="12">
        <v>0</v>
      </c>
      <c r="Z166" s="12">
        <v>50</v>
      </c>
      <c r="AA166" s="12">
        <v>0</v>
      </c>
      <c r="AB166" s="12">
        <v>0</v>
      </c>
    </row>
    <row r="167" spans="1:28" s="3" customFormat="1" ht="14.25" x14ac:dyDescent="0.2">
      <c r="A167" s="12"/>
      <c r="B167" s="13" t="s">
        <v>14</v>
      </c>
      <c r="C167" s="12">
        <v>996</v>
      </c>
      <c r="D167" s="12">
        <v>21</v>
      </c>
      <c r="E167" s="12" t="s">
        <v>529</v>
      </c>
      <c r="F167" s="12">
        <v>1</v>
      </c>
      <c r="G167" s="12"/>
      <c r="H167" s="12">
        <v>2</v>
      </c>
      <c r="I167" s="12">
        <v>85</v>
      </c>
      <c r="J167" s="12">
        <f t="shared" si="18"/>
        <v>285</v>
      </c>
      <c r="K167" s="12">
        <v>350</v>
      </c>
      <c r="L167" s="12">
        <f t="shared" si="19"/>
        <v>99750</v>
      </c>
      <c r="M167" s="12"/>
      <c r="N167" s="12"/>
      <c r="O167" s="12"/>
      <c r="P167" s="12"/>
      <c r="Q167" s="12"/>
      <c r="R167" s="12"/>
      <c r="S167" s="12"/>
      <c r="T167" s="12">
        <f t="shared" si="15"/>
        <v>0</v>
      </c>
      <c r="U167" s="12"/>
      <c r="V167" s="12"/>
      <c r="W167" s="12">
        <f t="shared" si="16"/>
        <v>0</v>
      </c>
      <c r="X167" s="12">
        <f t="shared" si="17"/>
        <v>99750</v>
      </c>
      <c r="Y167" s="12">
        <v>0</v>
      </c>
      <c r="Z167" s="12">
        <v>50</v>
      </c>
      <c r="AA167" s="12">
        <v>0</v>
      </c>
      <c r="AB167" s="12">
        <v>0</v>
      </c>
    </row>
    <row r="168" spans="1:28" s="3" customFormat="1" ht="14.25" x14ac:dyDescent="0.2">
      <c r="A168" s="12"/>
      <c r="B168" s="13" t="s">
        <v>14</v>
      </c>
      <c r="C168" s="12">
        <v>1835</v>
      </c>
      <c r="D168" s="12">
        <v>109</v>
      </c>
      <c r="E168" s="12" t="s">
        <v>529</v>
      </c>
      <c r="F168" s="12">
        <v>1</v>
      </c>
      <c r="G168" s="12">
        <v>12</v>
      </c>
      <c r="H168" s="12">
        <v>2</v>
      </c>
      <c r="I168" s="12">
        <v>93</v>
      </c>
      <c r="J168" s="12">
        <f t="shared" si="18"/>
        <v>5093</v>
      </c>
      <c r="K168" s="12">
        <v>100</v>
      </c>
      <c r="L168" s="12">
        <f t="shared" si="19"/>
        <v>509300</v>
      </c>
      <c r="M168" s="12"/>
      <c r="N168" s="12"/>
      <c r="O168" s="12"/>
      <c r="P168" s="12"/>
      <c r="Q168" s="12"/>
      <c r="R168" s="12"/>
      <c r="S168" s="12"/>
      <c r="T168" s="12">
        <f t="shared" si="15"/>
        <v>0</v>
      </c>
      <c r="U168" s="12"/>
      <c r="V168" s="12"/>
      <c r="W168" s="12">
        <f t="shared" si="16"/>
        <v>0</v>
      </c>
      <c r="X168" s="12">
        <f t="shared" si="17"/>
        <v>509300</v>
      </c>
      <c r="Y168" s="12">
        <v>0</v>
      </c>
      <c r="Z168" s="12">
        <v>50</v>
      </c>
      <c r="AA168" s="12">
        <v>0</v>
      </c>
      <c r="AB168" s="12">
        <v>0</v>
      </c>
    </row>
    <row r="169" spans="1:28" s="3" customFormat="1" ht="14.25" x14ac:dyDescent="0.2">
      <c r="A169" s="12"/>
      <c r="B169" s="13" t="s">
        <v>14</v>
      </c>
      <c r="C169" s="12">
        <v>3390</v>
      </c>
      <c r="D169" s="12">
        <v>168</v>
      </c>
      <c r="E169" s="12" t="s">
        <v>530</v>
      </c>
      <c r="F169" s="12">
        <v>2</v>
      </c>
      <c r="G169" s="12"/>
      <c r="H169" s="12">
        <v>1</v>
      </c>
      <c r="I169" s="12">
        <v>3</v>
      </c>
      <c r="J169" s="12">
        <f t="shared" si="18"/>
        <v>103</v>
      </c>
      <c r="K169" s="12">
        <v>400</v>
      </c>
      <c r="L169" s="12">
        <f t="shared" si="19"/>
        <v>41200</v>
      </c>
      <c r="M169" s="12">
        <v>1</v>
      </c>
      <c r="N169" s="12" t="s">
        <v>27</v>
      </c>
      <c r="O169" s="12" t="s">
        <v>55</v>
      </c>
      <c r="P169" s="12">
        <v>2</v>
      </c>
      <c r="Q169" s="12">
        <v>93</v>
      </c>
      <c r="R169" s="12"/>
      <c r="S169" s="12">
        <v>6400</v>
      </c>
      <c r="T169" s="12">
        <f t="shared" si="15"/>
        <v>595200</v>
      </c>
      <c r="U169" s="12">
        <v>10</v>
      </c>
      <c r="V169" s="12">
        <f>T169*10%</f>
        <v>59520</v>
      </c>
      <c r="W169" s="12">
        <f t="shared" si="16"/>
        <v>535680</v>
      </c>
      <c r="X169" s="12">
        <f t="shared" si="17"/>
        <v>576880</v>
      </c>
      <c r="Y169" s="12">
        <v>0</v>
      </c>
      <c r="Z169" s="12">
        <v>50</v>
      </c>
      <c r="AA169" s="12">
        <v>0</v>
      </c>
      <c r="AB169" s="12">
        <v>0</v>
      </c>
    </row>
    <row r="170" spans="1:28" s="3" customFormat="1" ht="14.25" x14ac:dyDescent="0.2">
      <c r="A170" s="12"/>
      <c r="B170" s="13" t="s">
        <v>14</v>
      </c>
      <c r="C170" s="12">
        <v>3388</v>
      </c>
      <c r="D170" s="12">
        <v>166</v>
      </c>
      <c r="E170" s="12" t="s">
        <v>530</v>
      </c>
      <c r="F170" s="12">
        <v>1</v>
      </c>
      <c r="G170" s="12">
        <v>6</v>
      </c>
      <c r="H170" s="12">
        <v>1</v>
      </c>
      <c r="I170" s="12">
        <v>9</v>
      </c>
      <c r="J170" s="12">
        <f t="shared" si="18"/>
        <v>2509</v>
      </c>
      <c r="K170" s="12">
        <v>100</v>
      </c>
      <c r="L170" s="12">
        <f t="shared" si="19"/>
        <v>250900</v>
      </c>
      <c r="M170" s="12"/>
      <c r="N170" s="12"/>
      <c r="O170" s="12"/>
      <c r="P170" s="12"/>
      <c r="Q170" s="12"/>
      <c r="R170" s="12"/>
      <c r="S170" s="12"/>
      <c r="T170" s="12">
        <f t="shared" si="15"/>
        <v>0</v>
      </c>
      <c r="U170" s="12"/>
      <c r="V170" s="12"/>
      <c r="W170" s="12">
        <f t="shared" si="16"/>
        <v>0</v>
      </c>
      <c r="X170" s="12">
        <f t="shared" si="17"/>
        <v>250900</v>
      </c>
      <c r="Y170" s="12">
        <v>0</v>
      </c>
      <c r="Z170" s="12">
        <v>50</v>
      </c>
      <c r="AA170" s="12">
        <v>0</v>
      </c>
      <c r="AB170" s="12">
        <v>0</v>
      </c>
    </row>
    <row r="171" spans="1:28" s="3" customFormat="1" ht="14.25" x14ac:dyDescent="0.2">
      <c r="A171" s="12"/>
      <c r="B171" s="13" t="s">
        <v>14</v>
      </c>
      <c r="C171" s="12"/>
      <c r="D171" s="12">
        <v>3</v>
      </c>
      <c r="E171" s="12" t="s">
        <v>531</v>
      </c>
      <c r="F171" s="12">
        <v>2</v>
      </c>
      <c r="G171" s="12"/>
      <c r="H171" s="12">
        <v>2</v>
      </c>
      <c r="I171" s="12">
        <v>1</v>
      </c>
      <c r="J171" s="12">
        <f t="shared" si="18"/>
        <v>201</v>
      </c>
      <c r="K171" s="12">
        <v>400</v>
      </c>
      <c r="L171" s="12">
        <f t="shared" si="19"/>
        <v>80400</v>
      </c>
      <c r="M171" s="12">
        <v>1</v>
      </c>
      <c r="N171" s="12" t="s">
        <v>27</v>
      </c>
      <c r="O171" s="12" t="s">
        <v>16</v>
      </c>
      <c r="P171" s="12">
        <v>2</v>
      </c>
      <c r="Q171" s="12">
        <v>168</v>
      </c>
      <c r="R171" s="12"/>
      <c r="S171" s="12">
        <v>6400</v>
      </c>
      <c r="T171" s="12">
        <f t="shared" si="15"/>
        <v>1075200</v>
      </c>
      <c r="U171" s="12">
        <v>30</v>
      </c>
      <c r="V171" s="12">
        <f>T171*85%</f>
        <v>913920</v>
      </c>
      <c r="W171" s="12">
        <f t="shared" si="16"/>
        <v>161280</v>
      </c>
      <c r="X171" s="12">
        <f t="shared" si="17"/>
        <v>241680</v>
      </c>
      <c r="Y171" s="12">
        <v>0</v>
      </c>
      <c r="Z171" s="12">
        <v>50</v>
      </c>
      <c r="AA171" s="12">
        <v>0</v>
      </c>
      <c r="AB171" s="12">
        <v>0</v>
      </c>
    </row>
    <row r="172" spans="1:28" s="3" customFormat="1" ht="14.25" x14ac:dyDescent="0.2">
      <c r="A172" s="12"/>
      <c r="B172" s="13" t="s">
        <v>14</v>
      </c>
      <c r="C172" s="12">
        <v>1711</v>
      </c>
      <c r="D172" s="12">
        <v>132</v>
      </c>
      <c r="E172" s="12" t="s">
        <v>531</v>
      </c>
      <c r="F172" s="12">
        <v>1</v>
      </c>
      <c r="G172" s="12">
        <v>18</v>
      </c>
      <c r="H172" s="12"/>
      <c r="I172" s="12">
        <v>91</v>
      </c>
      <c r="J172" s="12">
        <f t="shared" si="18"/>
        <v>7291</v>
      </c>
      <c r="K172" s="12">
        <v>75</v>
      </c>
      <c r="L172" s="12">
        <f t="shared" si="19"/>
        <v>546825</v>
      </c>
      <c r="M172" s="12"/>
      <c r="N172" s="12"/>
      <c r="O172" s="12"/>
      <c r="P172" s="12"/>
      <c r="Q172" s="12"/>
      <c r="R172" s="12"/>
      <c r="S172" s="12"/>
      <c r="T172" s="12">
        <f t="shared" si="15"/>
        <v>0</v>
      </c>
      <c r="U172" s="12"/>
      <c r="V172" s="12"/>
      <c r="W172" s="12">
        <f t="shared" si="16"/>
        <v>0</v>
      </c>
      <c r="X172" s="12">
        <f t="shared" si="17"/>
        <v>546825</v>
      </c>
      <c r="Y172" s="12">
        <v>0</v>
      </c>
      <c r="Z172" s="12">
        <v>50</v>
      </c>
      <c r="AA172" s="12">
        <v>0</v>
      </c>
      <c r="AB172" s="12">
        <v>0</v>
      </c>
    </row>
    <row r="173" spans="1:28" s="3" customFormat="1" ht="14.25" x14ac:dyDescent="0.2">
      <c r="A173" s="12"/>
      <c r="B173" s="13" t="s">
        <v>14</v>
      </c>
      <c r="C173" s="12">
        <v>5140</v>
      </c>
      <c r="D173" s="12">
        <v>193</v>
      </c>
      <c r="E173" s="12" t="s">
        <v>532</v>
      </c>
      <c r="F173" s="12">
        <v>2</v>
      </c>
      <c r="G173" s="12">
        <v>1</v>
      </c>
      <c r="H173" s="12"/>
      <c r="I173" s="12">
        <v>99</v>
      </c>
      <c r="J173" s="12">
        <f t="shared" si="18"/>
        <v>499</v>
      </c>
      <c r="K173" s="12">
        <v>380</v>
      </c>
      <c r="L173" s="12">
        <f t="shared" si="19"/>
        <v>189620</v>
      </c>
      <c r="M173" s="12">
        <v>1</v>
      </c>
      <c r="N173" s="12" t="s">
        <v>27</v>
      </c>
      <c r="O173" s="12" t="s">
        <v>16</v>
      </c>
      <c r="P173" s="12">
        <v>2</v>
      </c>
      <c r="Q173" s="12">
        <v>138</v>
      </c>
      <c r="R173" s="12"/>
      <c r="S173" s="12">
        <v>6400</v>
      </c>
      <c r="T173" s="12">
        <f t="shared" si="15"/>
        <v>883200</v>
      </c>
      <c r="U173" s="12">
        <v>30</v>
      </c>
      <c r="V173" s="12">
        <f>T173*85%</f>
        <v>750720</v>
      </c>
      <c r="W173" s="12">
        <f t="shared" si="16"/>
        <v>132480</v>
      </c>
      <c r="X173" s="12">
        <f t="shared" si="17"/>
        <v>322100</v>
      </c>
      <c r="Y173" s="12">
        <v>0</v>
      </c>
      <c r="Z173" s="12">
        <v>50</v>
      </c>
      <c r="AA173" s="12">
        <v>0</v>
      </c>
      <c r="AB173" s="12">
        <v>0</v>
      </c>
    </row>
    <row r="174" spans="1:28" s="3" customFormat="1" ht="14.25" x14ac:dyDescent="0.2">
      <c r="A174" s="12"/>
      <c r="B174" s="13" t="s">
        <v>14</v>
      </c>
      <c r="C174" s="12">
        <v>3671</v>
      </c>
      <c r="D174" s="12">
        <v>176</v>
      </c>
      <c r="E174" s="12" t="s">
        <v>532</v>
      </c>
      <c r="F174" s="12">
        <v>1</v>
      </c>
      <c r="G174" s="12"/>
      <c r="H174" s="12">
        <v>1</v>
      </c>
      <c r="I174" s="12">
        <v>71</v>
      </c>
      <c r="J174" s="12">
        <f t="shared" si="18"/>
        <v>171</v>
      </c>
      <c r="K174" s="12">
        <v>400</v>
      </c>
      <c r="L174" s="12">
        <f t="shared" si="19"/>
        <v>68400</v>
      </c>
      <c r="M174" s="12"/>
      <c r="N174" s="12"/>
      <c r="O174" s="12"/>
      <c r="P174" s="12"/>
      <c r="Q174" s="12"/>
      <c r="R174" s="12"/>
      <c r="S174" s="12"/>
      <c r="T174" s="12">
        <f t="shared" si="15"/>
        <v>0</v>
      </c>
      <c r="U174" s="12"/>
      <c r="V174" s="12"/>
      <c r="W174" s="12">
        <f t="shared" si="16"/>
        <v>0</v>
      </c>
      <c r="X174" s="12">
        <f t="shared" si="17"/>
        <v>68400</v>
      </c>
      <c r="Y174" s="12">
        <v>0</v>
      </c>
      <c r="Z174" s="12">
        <v>50</v>
      </c>
      <c r="AA174" s="12">
        <v>0</v>
      </c>
      <c r="AB174" s="12">
        <v>0</v>
      </c>
    </row>
    <row r="175" spans="1:28" s="3" customFormat="1" ht="14.25" x14ac:dyDescent="0.2">
      <c r="A175" s="12"/>
      <c r="B175" s="13" t="s">
        <v>14</v>
      </c>
      <c r="C175" s="12">
        <v>5638</v>
      </c>
      <c r="D175" s="12">
        <v>243</v>
      </c>
      <c r="E175" s="12" t="s">
        <v>532</v>
      </c>
      <c r="F175" s="12">
        <v>1</v>
      </c>
      <c r="G175" s="12">
        <v>1</v>
      </c>
      <c r="H175" s="12"/>
      <c r="I175" s="12"/>
      <c r="J175" s="12">
        <f t="shared" si="18"/>
        <v>400</v>
      </c>
      <c r="K175" s="12">
        <v>400</v>
      </c>
      <c r="L175" s="12">
        <f t="shared" si="19"/>
        <v>160000</v>
      </c>
      <c r="M175" s="12"/>
      <c r="N175" s="12"/>
      <c r="O175" s="12"/>
      <c r="P175" s="12"/>
      <c r="Q175" s="12"/>
      <c r="R175" s="12"/>
      <c r="S175" s="12"/>
      <c r="T175" s="12">
        <f t="shared" si="15"/>
        <v>0</v>
      </c>
      <c r="U175" s="12"/>
      <c r="V175" s="12"/>
      <c r="W175" s="12">
        <f t="shared" si="16"/>
        <v>0</v>
      </c>
      <c r="X175" s="12">
        <f t="shared" si="17"/>
        <v>160000</v>
      </c>
      <c r="Y175" s="12">
        <v>0</v>
      </c>
      <c r="Z175" s="12">
        <v>50</v>
      </c>
      <c r="AA175" s="12">
        <v>0</v>
      </c>
      <c r="AB175" s="12">
        <v>0</v>
      </c>
    </row>
    <row r="176" spans="1:28" s="3" customFormat="1" ht="14.25" x14ac:dyDescent="0.2">
      <c r="A176" s="12"/>
      <c r="B176" s="13" t="s">
        <v>24</v>
      </c>
      <c r="C176" s="12"/>
      <c r="D176" s="12"/>
      <c r="E176" s="12" t="s">
        <v>532</v>
      </c>
      <c r="F176" s="12">
        <v>1</v>
      </c>
      <c r="G176" s="12">
        <v>13</v>
      </c>
      <c r="H176" s="12">
        <v>2</v>
      </c>
      <c r="I176" s="12">
        <v>93</v>
      </c>
      <c r="J176" s="12">
        <f t="shared" si="18"/>
        <v>5493</v>
      </c>
      <c r="K176" s="12">
        <v>75</v>
      </c>
      <c r="L176" s="12">
        <f t="shared" si="19"/>
        <v>411975</v>
      </c>
      <c r="M176" s="12"/>
      <c r="N176" s="12"/>
      <c r="O176" s="12"/>
      <c r="P176" s="12"/>
      <c r="Q176" s="12"/>
      <c r="R176" s="12"/>
      <c r="S176" s="12"/>
      <c r="T176" s="12">
        <f t="shared" si="15"/>
        <v>0</v>
      </c>
      <c r="U176" s="12"/>
      <c r="V176" s="12"/>
      <c r="W176" s="12">
        <f t="shared" si="16"/>
        <v>0</v>
      </c>
      <c r="X176" s="12">
        <f t="shared" si="17"/>
        <v>411975</v>
      </c>
      <c r="Y176" s="12">
        <v>0</v>
      </c>
      <c r="Z176" s="12">
        <v>0</v>
      </c>
      <c r="AA176" s="12">
        <v>411975</v>
      </c>
      <c r="AB176" s="12">
        <v>0.01</v>
      </c>
    </row>
    <row r="177" spans="1:28" s="3" customFormat="1" ht="14.25" x14ac:dyDescent="0.2">
      <c r="A177" s="12"/>
      <c r="B177" s="13" t="s">
        <v>14</v>
      </c>
      <c r="C177" s="12">
        <v>990</v>
      </c>
      <c r="D177" s="12">
        <v>15</v>
      </c>
      <c r="E177" s="12" t="s">
        <v>533</v>
      </c>
      <c r="F177" s="12">
        <v>2</v>
      </c>
      <c r="G177" s="12"/>
      <c r="H177" s="12">
        <v>1</v>
      </c>
      <c r="I177" s="12">
        <v>89</v>
      </c>
      <c r="J177" s="12">
        <f t="shared" si="18"/>
        <v>189</v>
      </c>
      <c r="K177" s="12">
        <v>400</v>
      </c>
      <c r="L177" s="12">
        <f t="shared" si="19"/>
        <v>75600</v>
      </c>
      <c r="M177" s="12">
        <v>1</v>
      </c>
      <c r="N177" s="12" t="s">
        <v>27</v>
      </c>
      <c r="O177" s="12" t="s">
        <v>55</v>
      </c>
      <c r="P177" s="12">
        <v>2</v>
      </c>
      <c r="Q177" s="12">
        <v>192</v>
      </c>
      <c r="R177" s="12"/>
      <c r="S177" s="12">
        <v>6400</v>
      </c>
      <c r="T177" s="12">
        <f t="shared" si="15"/>
        <v>1228800</v>
      </c>
      <c r="U177" s="12">
        <v>10</v>
      </c>
      <c r="V177" s="12">
        <f>T177*10%</f>
        <v>122880</v>
      </c>
      <c r="W177" s="12">
        <f t="shared" si="16"/>
        <v>1105920</v>
      </c>
      <c r="X177" s="12">
        <f t="shared" si="17"/>
        <v>1181520</v>
      </c>
      <c r="Y177" s="12">
        <v>0</v>
      </c>
      <c r="Z177" s="12">
        <v>50</v>
      </c>
      <c r="AA177" s="12">
        <v>0</v>
      </c>
      <c r="AB177" s="12">
        <v>0</v>
      </c>
    </row>
    <row r="178" spans="1:28" s="3" customFormat="1" ht="14.25" x14ac:dyDescent="0.2">
      <c r="A178" s="12"/>
      <c r="B178" s="13" t="s">
        <v>14</v>
      </c>
      <c r="C178" s="12">
        <v>979</v>
      </c>
      <c r="D178" s="12">
        <v>4</v>
      </c>
      <c r="E178" s="12" t="s">
        <v>534</v>
      </c>
      <c r="F178" s="12">
        <v>2</v>
      </c>
      <c r="G178" s="12">
        <v>2</v>
      </c>
      <c r="H178" s="12">
        <v>2</v>
      </c>
      <c r="I178" s="12">
        <v>90</v>
      </c>
      <c r="J178" s="12">
        <f t="shared" si="18"/>
        <v>1090</v>
      </c>
      <c r="K178" s="12">
        <v>400</v>
      </c>
      <c r="L178" s="12">
        <f t="shared" si="19"/>
        <v>436000</v>
      </c>
      <c r="M178" s="12">
        <v>1</v>
      </c>
      <c r="N178" s="12" t="s">
        <v>27</v>
      </c>
      <c r="O178" s="12" t="s">
        <v>16</v>
      </c>
      <c r="P178" s="12">
        <v>2</v>
      </c>
      <c r="Q178" s="12">
        <v>231</v>
      </c>
      <c r="R178" s="12"/>
      <c r="S178" s="12">
        <v>6400</v>
      </c>
      <c r="T178" s="12">
        <f t="shared" si="15"/>
        <v>1478400</v>
      </c>
      <c r="U178" s="12">
        <v>10</v>
      </c>
      <c r="V178" s="12">
        <f>T178*30%</f>
        <v>443520</v>
      </c>
      <c r="W178" s="12">
        <f t="shared" si="16"/>
        <v>1034880</v>
      </c>
      <c r="X178" s="12">
        <f t="shared" si="17"/>
        <v>1470880</v>
      </c>
      <c r="Y178" s="12">
        <v>0</v>
      </c>
      <c r="Z178" s="12">
        <v>50</v>
      </c>
      <c r="AA178" s="12">
        <v>0</v>
      </c>
      <c r="AB178" s="12">
        <v>0</v>
      </c>
    </row>
    <row r="179" spans="1:28" s="3" customFormat="1" ht="14.25" x14ac:dyDescent="0.2">
      <c r="A179" s="12"/>
      <c r="B179" s="13" t="s">
        <v>14</v>
      </c>
      <c r="C179" s="12">
        <v>1473</v>
      </c>
      <c r="D179" s="12">
        <v>118</v>
      </c>
      <c r="E179" s="12" t="s">
        <v>534</v>
      </c>
      <c r="F179" s="12">
        <v>1</v>
      </c>
      <c r="G179" s="12">
        <v>15</v>
      </c>
      <c r="H179" s="12">
        <v>3</v>
      </c>
      <c r="I179" s="12">
        <v>17</v>
      </c>
      <c r="J179" s="12">
        <f t="shared" si="18"/>
        <v>6317</v>
      </c>
      <c r="K179" s="12">
        <v>75</v>
      </c>
      <c r="L179" s="12">
        <f t="shared" si="19"/>
        <v>473775</v>
      </c>
      <c r="M179" s="12"/>
      <c r="N179" s="12"/>
      <c r="O179" s="12"/>
      <c r="P179" s="12"/>
      <c r="Q179" s="12"/>
      <c r="R179" s="12"/>
      <c r="S179" s="12"/>
      <c r="T179" s="12">
        <f t="shared" si="15"/>
        <v>0</v>
      </c>
      <c r="U179" s="12"/>
      <c r="V179" s="12"/>
      <c r="W179" s="12">
        <f t="shared" si="16"/>
        <v>0</v>
      </c>
      <c r="X179" s="12">
        <f t="shared" si="17"/>
        <v>473775</v>
      </c>
      <c r="Y179" s="12">
        <v>0</v>
      </c>
      <c r="Z179" s="12">
        <v>50</v>
      </c>
      <c r="AA179" s="12">
        <v>0</v>
      </c>
      <c r="AB179" s="12">
        <v>0</v>
      </c>
    </row>
    <row r="180" spans="1:28" s="3" customFormat="1" ht="14.25" x14ac:dyDescent="0.2">
      <c r="A180" s="12"/>
      <c r="B180" s="13" t="s">
        <v>14</v>
      </c>
      <c r="C180" s="12"/>
      <c r="D180" s="12"/>
      <c r="E180" s="12" t="s">
        <v>535</v>
      </c>
      <c r="F180" s="12">
        <v>2</v>
      </c>
      <c r="G180" s="12"/>
      <c r="H180" s="12"/>
      <c r="I180" s="12"/>
      <c r="J180" s="12">
        <f t="shared" si="18"/>
        <v>0</v>
      </c>
      <c r="K180" s="12"/>
      <c r="L180" s="12">
        <f t="shared" si="19"/>
        <v>0</v>
      </c>
      <c r="M180" s="12">
        <v>1</v>
      </c>
      <c r="N180" s="12" t="s">
        <v>27</v>
      </c>
      <c r="O180" s="12" t="s">
        <v>239</v>
      </c>
      <c r="P180" s="12">
        <v>2</v>
      </c>
      <c r="Q180" s="12">
        <v>66</v>
      </c>
      <c r="R180" s="12"/>
      <c r="S180" s="12">
        <v>6400</v>
      </c>
      <c r="T180" s="12">
        <f t="shared" si="15"/>
        <v>422400</v>
      </c>
      <c r="U180" s="12">
        <v>30</v>
      </c>
      <c r="V180" s="12">
        <f>T180*93%</f>
        <v>392832</v>
      </c>
      <c r="W180" s="12">
        <f t="shared" si="16"/>
        <v>29568</v>
      </c>
      <c r="X180" s="12">
        <f t="shared" si="17"/>
        <v>29568</v>
      </c>
      <c r="Y180" s="12">
        <v>0</v>
      </c>
      <c r="Z180" s="12">
        <v>50</v>
      </c>
      <c r="AA180" s="12">
        <v>0</v>
      </c>
      <c r="AB180" s="12">
        <v>0</v>
      </c>
    </row>
    <row r="181" spans="1:28" s="3" customFormat="1" ht="14.25" x14ac:dyDescent="0.2">
      <c r="A181" s="12"/>
      <c r="B181" s="13" t="s">
        <v>14</v>
      </c>
      <c r="C181" s="12">
        <v>2579</v>
      </c>
      <c r="D181" s="12">
        <v>468</v>
      </c>
      <c r="E181" s="12" t="s">
        <v>535</v>
      </c>
      <c r="F181" s="12">
        <v>1</v>
      </c>
      <c r="G181" s="12">
        <v>18</v>
      </c>
      <c r="H181" s="12"/>
      <c r="I181" s="12">
        <v>22</v>
      </c>
      <c r="J181" s="12">
        <f t="shared" si="18"/>
        <v>7222</v>
      </c>
      <c r="K181" s="12">
        <v>130</v>
      </c>
      <c r="L181" s="12">
        <f t="shared" si="19"/>
        <v>938860</v>
      </c>
      <c r="M181" s="12"/>
      <c r="N181" s="12"/>
      <c r="O181" s="12"/>
      <c r="P181" s="12"/>
      <c r="Q181" s="12"/>
      <c r="R181" s="12"/>
      <c r="S181" s="12"/>
      <c r="T181" s="12">
        <f t="shared" si="15"/>
        <v>0</v>
      </c>
      <c r="U181" s="12"/>
      <c r="V181" s="12"/>
      <c r="W181" s="12">
        <f t="shared" si="16"/>
        <v>0</v>
      </c>
      <c r="X181" s="12">
        <f t="shared" si="17"/>
        <v>938860</v>
      </c>
      <c r="Y181" s="12">
        <v>0</v>
      </c>
      <c r="Z181" s="12">
        <v>50</v>
      </c>
      <c r="AA181" s="12">
        <v>0</v>
      </c>
      <c r="AB181" s="12">
        <v>0</v>
      </c>
    </row>
    <row r="182" spans="1:28" s="3" customFormat="1" ht="14.25" x14ac:dyDescent="0.2">
      <c r="A182" s="12"/>
      <c r="B182" s="13" t="s">
        <v>14</v>
      </c>
      <c r="C182" s="12">
        <v>1476</v>
      </c>
      <c r="D182" s="12">
        <v>117</v>
      </c>
      <c r="E182" s="12" t="s">
        <v>535</v>
      </c>
      <c r="F182" s="12">
        <v>1</v>
      </c>
      <c r="G182" s="12">
        <v>16</v>
      </c>
      <c r="H182" s="12">
        <v>1</v>
      </c>
      <c r="I182" s="12">
        <v>70</v>
      </c>
      <c r="J182" s="12">
        <f t="shared" si="18"/>
        <v>6570</v>
      </c>
      <c r="K182" s="12">
        <v>75</v>
      </c>
      <c r="L182" s="12">
        <f t="shared" si="19"/>
        <v>492750</v>
      </c>
      <c r="M182" s="12"/>
      <c r="N182" s="12"/>
      <c r="O182" s="12"/>
      <c r="P182" s="12"/>
      <c r="Q182" s="12"/>
      <c r="R182" s="12"/>
      <c r="S182" s="12"/>
      <c r="T182" s="12">
        <f t="shared" si="15"/>
        <v>0</v>
      </c>
      <c r="U182" s="12"/>
      <c r="V182" s="12"/>
      <c r="W182" s="12">
        <f t="shared" si="16"/>
        <v>0</v>
      </c>
      <c r="X182" s="12">
        <f t="shared" si="17"/>
        <v>492750</v>
      </c>
      <c r="Y182" s="12">
        <v>0</v>
      </c>
      <c r="Z182" s="12">
        <v>50</v>
      </c>
      <c r="AA182" s="12">
        <v>0</v>
      </c>
      <c r="AB182" s="12">
        <v>0</v>
      </c>
    </row>
    <row r="183" spans="1:28" s="3" customFormat="1" ht="14.25" x14ac:dyDescent="0.2">
      <c r="A183" s="12"/>
      <c r="B183" s="13" t="s">
        <v>24</v>
      </c>
      <c r="C183" s="12"/>
      <c r="D183" s="12"/>
      <c r="E183" s="12" t="s">
        <v>535</v>
      </c>
      <c r="F183" s="12">
        <v>1</v>
      </c>
      <c r="G183" s="12">
        <v>3</v>
      </c>
      <c r="H183" s="12">
        <v>3</v>
      </c>
      <c r="I183" s="12"/>
      <c r="J183" s="12">
        <f t="shared" si="18"/>
        <v>1500</v>
      </c>
      <c r="K183" s="12">
        <v>75</v>
      </c>
      <c r="L183" s="12">
        <f t="shared" si="19"/>
        <v>112500</v>
      </c>
      <c r="M183" s="12"/>
      <c r="N183" s="12"/>
      <c r="O183" s="12"/>
      <c r="P183" s="12"/>
      <c r="Q183" s="12"/>
      <c r="R183" s="12"/>
      <c r="S183" s="12"/>
      <c r="T183" s="12">
        <f t="shared" si="15"/>
        <v>0</v>
      </c>
      <c r="U183" s="12"/>
      <c r="V183" s="12"/>
      <c r="W183" s="12">
        <f t="shared" si="16"/>
        <v>0</v>
      </c>
      <c r="X183" s="12">
        <f t="shared" si="17"/>
        <v>112500</v>
      </c>
      <c r="Y183" s="12">
        <v>0</v>
      </c>
      <c r="Z183" s="12">
        <v>0</v>
      </c>
      <c r="AA183" s="12">
        <v>112500</v>
      </c>
      <c r="AB183" s="12">
        <v>0.01</v>
      </c>
    </row>
    <row r="184" spans="1:28" s="3" customFormat="1" ht="14.25" x14ac:dyDescent="0.2">
      <c r="A184" s="12"/>
      <c r="B184" s="13" t="s">
        <v>24</v>
      </c>
      <c r="C184" s="12"/>
      <c r="D184" s="12"/>
      <c r="E184" s="12" t="s">
        <v>535</v>
      </c>
      <c r="F184" s="12">
        <v>1</v>
      </c>
      <c r="G184" s="12">
        <v>23</v>
      </c>
      <c r="H184" s="12">
        <v>0</v>
      </c>
      <c r="I184" s="12">
        <v>36</v>
      </c>
      <c r="J184" s="12">
        <f t="shared" si="18"/>
        <v>9236</v>
      </c>
      <c r="K184" s="12">
        <v>75</v>
      </c>
      <c r="L184" s="12">
        <f t="shared" si="19"/>
        <v>692700</v>
      </c>
      <c r="M184" s="12"/>
      <c r="N184" s="12"/>
      <c r="O184" s="12"/>
      <c r="P184" s="12"/>
      <c r="Q184" s="12"/>
      <c r="R184" s="12"/>
      <c r="S184" s="12"/>
      <c r="T184" s="12">
        <f t="shared" si="15"/>
        <v>0</v>
      </c>
      <c r="U184" s="12"/>
      <c r="V184" s="12"/>
      <c r="W184" s="12">
        <f t="shared" si="16"/>
        <v>0</v>
      </c>
      <c r="X184" s="12">
        <f t="shared" si="17"/>
        <v>692700</v>
      </c>
      <c r="Y184" s="12">
        <v>0</v>
      </c>
      <c r="Z184" s="12">
        <v>0</v>
      </c>
      <c r="AA184" s="12">
        <v>692700</v>
      </c>
      <c r="AB184" s="12">
        <v>0.01</v>
      </c>
    </row>
    <row r="185" spans="1:28" s="3" customFormat="1" ht="14.25" x14ac:dyDescent="0.2">
      <c r="A185" s="12"/>
      <c r="B185" s="13" t="s">
        <v>14</v>
      </c>
      <c r="C185" s="12">
        <v>3696</v>
      </c>
      <c r="D185" s="12">
        <v>181</v>
      </c>
      <c r="E185" s="12" t="s">
        <v>536</v>
      </c>
      <c r="F185" s="12">
        <v>2</v>
      </c>
      <c r="G185" s="12"/>
      <c r="H185" s="12">
        <v>1</v>
      </c>
      <c r="I185" s="12">
        <v>40</v>
      </c>
      <c r="J185" s="12">
        <f t="shared" si="18"/>
        <v>140</v>
      </c>
      <c r="K185" s="12">
        <v>400</v>
      </c>
      <c r="L185" s="12">
        <f t="shared" si="19"/>
        <v>56000</v>
      </c>
      <c r="M185" s="12">
        <v>1</v>
      </c>
      <c r="N185" s="12" t="s">
        <v>27</v>
      </c>
      <c r="O185" s="12" t="s">
        <v>239</v>
      </c>
      <c r="P185" s="12">
        <v>2</v>
      </c>
      <c r="Q185" s="12">
        <v>93</v>
      </c>
      <c r="R185" s="12"/>
      <c r="S185" s="12">
        <v>6400</v>
      </c>
      <c r="T185" s="12">
        <f t="shared" si="15"/>
        <v>595200</v>
      </c>
      <c r="U185" s="12">
        <v>20</v>
      </c>
      <c r="V185" s="12">
        <f>T185*93%</f>
        <v>553536</v>
      </c>
      <c r="W185" s="12">
        <f t="shared" si="16"/>
        <v>41664</v>
      </c>
      <c r="X185" s="12">
        <f t="shared" si="17"/>
        <v>97664</v>
      </c>
      <c r="Y185" s="12">
        <v>0</v>
      </c>
      <c r="Z185" s="12">
        <v>50</v>
      </c>
      <c r="AA185" s="12">
        <v>0</v>
      </c>
      <c r="AB185" s="12">
        <v>0</v>
      </c>
    </row>
    <row r="186" spans="1:28" s="3" customFormat="1" ht="14.25" x14ac:dyDescent="0.2">
      <c r="A186" s="12"/>
      <c r="B186" s="13" t="s">
        <v>24</v>
      </c>
      <c r="C186" s="12"/>
      <c r="D186" s="12"/>
      <c r="E186" s="12" t="s">
        <v>536</v>
      </c>
      <c r="F186" s="12">
        <v>1</v>
      </c>
      <c r="G186" s="12">
        <v>15</v>
      </c>
      <c r="H186" s="12">
        <v>1</v>
      </c>
      <c r="I186" s="12">
        <v>40</v>
      </c>
      <c r="J186" s="12">
        <f t="shared" si="18"/>
        <v>6140</v>
      </c>
      <c r="K186" s="12">
        <v>75</v>
      </c>
      <c r="L186" s="12">
        <f t="shared" si="19"/>
        <v>460500</v>
      </c>
      <c r="M186" s="12"/>
      <c r="N186" s="12"/>
      <c r="O186" s="12"/>
      <c r="P186" s="12"/>
      <c r="Q186" s="12"/>
      <c r="R186" s="12"/>
      <c r="S186" s="12"/>
      <c r="T186" s="12">
        <f t="shared" si="15"/>
        <v>0</v>
      </c>
      <c r="U186" s="12"/>
      <c r="V186" s="12"/>
      <c r="W186" s="12">
        <f t="shared" si="16"/>
        <v>0</v>
      </c>
      <c r="X186" s="12">
        <f t="shared" si="17"/>
        <v>460500</v>
      </c>
      <c r="Y186" s="12">
        <v>0</v>
      </c>
      <c r="Z186" s="12">
        <v>0</v>
      </c>
      <c r="AA186" s="12">
        <v>460500</v>
      </c>
      <c r="AB186" s="12">
        <v>0.01</v>
      </c>
    </row>
    <row r="187" spans="1:28" s="3" customFormat="1" ht="14.25" x14ac:dyDescent="0.2">
      <c r="A187" s="12"/>
      <c r="B187" s="13" t="s">
        <v>14</v>
      </c>
      <c r="C187" s="12">
        <v>3670</v>
      </c>
      <c r="D187" s="12">
        <v>175</v>
      </c>
      <c r="E187" s="12" t="s">
        <v>537</v>
      </c>
      <c r="F187" s="12">
        <v>2</v>
      </c>
      <c r="G187" s="12"/>
      <c r="H187" s="12">
        <v>1</v>
      </c>
      <c r="I187" s="12">
        <v>72</v>
      </c>
      <c r="J187" s="12">
        <f t="shared" si="18"/>
        <v>172</v>
      </c>
      <c r="K187" s="12">
        <v>400</v>
      </c>
      <c r="L187" s="12">
        <f t="shared" si="19"/>
        <v>68800</v>
      </c>
      <c r="M187" s="12">
        <v>1</v>
      </c>
      <c r="N187" s="12" t="s">
        <v>27</v>
      </c>
      <c r="O187" s="12" t="s">
        <v>55</v>
      </c>
      <c r="P187" s="12">
        <v>2</v>
      </c>
      <c r="Q187" s="12">
        <v>58</v>
      </c>
      <c r="R187" s="12"/>
      <c r="S187" s="12">
        <v>6400</v>
      </c>
      <c r="T187" s="12">
        <f t="shared" si="15"/>
        <v>371200</v>
      </c>
      <c r="U187" s="12">
        <v>20</v>
      </c>
      <c r="V187" s="12">
        <f>T187*30%</f>
        <v>111360</v>
      </c>
      <c r="W187" s="12">
        <f t="shared" si="16"/>
        <v>259840</v>
      </c>
      <c r="X187" s="12">
        <f t="shared" si="17"/>
        <v>328640</v>
      </c>
      <c r="Y187" s="12">
        <v>0</v>
      </c>
      <c r="Z187" s="12">
        <v>50</v>
      </c>
      <c r="AA187" s="12">
        <v>0</v>
      </c>
      <c r="AB187" s="12">
        <v>0</v>
      </c>
    </row>
    <row r="188" spans="1:28" s="3" customFormat="1" ht="14.25" x14ac:dyDescent="0.2">
      <c r="A188" s="12"/>
      <c r="B188" s="13" t="s">
        <v>24</v>
      </c>
      <c r="C188" s="12"/>
      <c r="D188" s="12"/>
      <c r="E188" s="12" t="s">
        <v>537</v>
      </c>
      <c r="F188" s="12">
        <v>1</v>
      </c>
      <c r="G188" s="12">
        <v>15</v>
      </c>
      <c r="H188" s="12"/>
      <c r="I188" s="12"/>
      <c r="J188" s="12">
        <f t="shared" si="18"/>
        <v>6000</v>
      </c>
      <c r="K188" s="12">
        <v>75</v>
      </c>
      <c r="L188" s="12">
        <f t="shared" si="19"/>
        <v>450000</v>
      </c>
      <c r="M188" s="12"/>
      <c r="N188" s="12"/>
      <c r="O188" s="12"/>
      <c r="P188" s="12"/>
      <c r="Q188" s="12"/>
      <c r="R188" s="12"/>
      <c r="S188" s="12"/>
      <c r="T188" s="12">
        <f t="shared" si="15"/>
        <v>0</v>
      </c>
      <c r="U188" s="12"/>
      <c r="V188" s="12"/>
      <c r="W188" s="12">
        <f t="shared" si="16"/>
        <v>0</v>
      </c>
      <c r="X188" s="12">
        <f t="shared" si="17"/>
        <v>450000</v>
      </c>
      <c r="Y188" s="12">
        <v>0</v>
      </c>
      <c r="Z188" s="12">
        <v>0</v>
      </c>
      <c r="AA188" s="12">
        <v>450000</v>
      </c>
      <c r="AB188" s="12">
        <v>0.01</v>
      </c>
    </row>
    <row r="189" spans="1:28" s="3" customFormat="1" ht="14.25" x14ac:dyDescent="0.2">
      <c r="A189" s="12"/>
      <c r="B189" s="13" t="s">
        <v>14</v>
      </c>
      <c r="C189" s="12">
        <v>982</v>
      </c>
      <c r="D189" s="12">
        <v>7</v>
      </c>
      <c r="E189" s="12" t="s">
        <v>538</v>
      </c>
      <c r="F189" s="12">
        <v>2</v>
      </c>
      <c r="G189" s="12">
        <v>1</v>
      </c>
      <c r="H189" s="12">
        <v>3</v>
      </c>
      <c r="I189" s="12">
        <v>36</v>
      </c>
      <c r="J189" s="12">
        <f t="shared" si="18"/>
        <v>736</v>
      </c>
      <c r="K189" s="12">
        <v>350</v>
      </c>
      <c r="L189" s="12">
        <f t="shared" si="19"/>
        <v>257600</v>
      </c>
      <c r="M189" s="12">
        <v>1</v>
      </c>
      <c r="N189" s="12" t="s">
        <v>27</v>
      </c>
      <c r="O189" s="12" t="s">
        <v>16</v>
      </c>
      <c r="P189" s="12">
        <v>2</v>
      </c>
      <c r="Q189" s="12">
        <v>180</v>
      </c>
      <c r="R189" s="12"/>
      <c r="S189" s="12">
        <v>6400</v>
      </c>
      <c r="T189" s="12">
        <f t="shared" si="15"/>
        <v>1152000</v>
      </c>
      <c r="U189" s="12">
        <v>30</v>
      </c>
      <c r="V189" s="12">
        <f>T189*85%</f>
        <v>979200</v>
      </c>
      <c r="W189" s="12">
        <f t="shared" si="16"/>
        <v>172800</v>
      </c>
      <c r="X189" s="12">
        <f t="shared" si="17"/>
        <v>430400</v>
      </c>
      <c r="Y189" s="12">
        <v>0</v>
      </c>
      <c r="Z189" s="12">
        <v>50</v>
      </c>
      <c r="AA189" s="12">
        <v>0</v>
      </c>
      <c r="AB189" s="12">
        <v>0</v>
      </c>
    </row>
    <row r="190" spans="1:28" s="3" customFormat="1" ht="14.25" x14ac:dyDescent="0.2">
      <c r="A190" s="12"/>
      <c r="B190" s="13" t="s">
        <v>24</v>
      </c>
      <c r="C190" s="12"/>
      <c r="D190" s="12"/>
      <c r="E190" s="12" t="s">
        <v>538</v>
      </c>
      <c r="F190" s="12">
        <v>1</v>
      </c>
      <c r="G190" s="12">
        <v>19</v>
      </c>
      <c r="H190" s="12">
        <v>3</v>
      </c>
      <c r="I190" s="12">
        <v>36</v>
      </c>
      <c r="J190" s="12">
        <f t="shared" si="18"/>
        <v>7936</v>
      </c>
      <c r="K190" s="12">
        <v>75</v>
      </c>
      <c r="L190" s="12">
        <f t="shared" si="19"/>
        <v>595200</v>
      </c>
      <c r="M190" s="12"/>
      <c r="N190" s="12"/>
      <c r="O190" s="12"/>
      <c r="P190" s="12"/>
      <c r="Q190" s="12"/>
      <c r="R190" s="12"/>
      <c r="S190" s="12"/>
      <c r="T190" s="12">
        <f t="shared" si="15"/>
        <v>0</v>
      </c>
      <c r="U190" s="12"/>
      <c r="V190" s="12"/>
      <c r="W190" s="12">
        <f t="shared" si="16"/>
        <v>0</v>
      </c>
      <c r="X190" s="12">
        <f t="shared" si="17"/>
        <v>595200</v>
      </c>
      <c r="Y190" s="12">
        <v>0</v>
      </c>
      <c r="Z190" s="12">
        <v>0</v>
      </c>
      <c r="AA190" s="12">
        <v>595200</v>
      </c>
      <c r="AB190" s="12">
        <v>0.01</v>
      </c>
    </row>
    <row r="191" spans="1:28" s="3" customFormat="1" ht="14.25" x14ac:dyDescent="0.2">
      <c r="A191" s="12"/>
      <c r="B191" s="13" t="s">
        <v>14</v>
      </c>
      <c r="C191" s="12">
        <v>981</v>
      </c>
      <c r="D191" s="12">
        <v>6</v>
      </c>
      <c r="E191" s="12" t="s">
        <v>539</v>
      </c>
      <c r="F191" s="12">
        <v>2</v>
      </c>
      <c r="G191" s="12">
        <v>1</v>
      </c>
      <c r="H191" s="12">
        <v>2</v>
      </c>
      <c r="I191" s="12">
        <v>79</v>
      </c>
      <c r="J191" s="12">
        <f t="shared" si="18"/>
        <v>679</v>
      </c>
      <c r="K191" s="12">
        <v>350</v>
      </c>
      <c r="L191" s="12">
        <f t="shared" si="19"/>
        <v>237650</v>
      </c>
      <c r="M191" s="12">
        <v>1</v>
      </c>
      <c r="N191" s="12" t="s">
        <v>27</v>
      </c>
      <c r="O191" s="12" t="s">
        <v>55</v>
      </c>
      <c r="P191" s="12">
        <v>2</v>
      </c>
      <c r="Q191" s="12">
        <v>182</v>
      </c>
      <c r="R191" s="12"/>
      <c r="S191" s="12">
        <v>6400</v>
      </c>
      <c r="T191" s="12">
        <f t="shared" si="15"/>
        <v>1164800</v>
      </c>
      <c r="U191" s="12">
        <v>20</v>
      </c>
      <c r="V191" s="12">
        <f>T191*30%</f>
        <v>349440</v>
      </c>
      <c r="W191" s="12">
        <f t="shared" si="16"/>
        <v>815360</v>
      </c>
      <c r="X191" s="12">
        <f t="shared" si="17"/>
        <v>1053010</v>
      </c>
      <c r="Y191" s="12">
        <v>0</v>
      </c>
      <c r="Z191" s="12">
        <v>50</v>
      </c>
      <c r="AA191" s="12">
        <v>0</v>
      </c>
      <c r="AB191" s="12">
        <v>0</v>
      </c>
    </row>
    <row r="192" spans="1:28" s="3" customFormat="1" ht="14.25" x14ac:dyDescent="0.2">
      <c r="A192" s="12"/>
      <c r="B192" s="13" t="s">
        <v>14</v>
      </c>
      <c r="C192" s="12">
        <v>4735</v>
      </c>
      <c r="D192" s="12">
        <v>49</v>
      </c>
      <c r="E192" s="12" t="s">
        <v>539</v>
      </c>
      <c r="F192" s="12">
        <v>1</v>
      </c>
      <c r="G192" s="12"/>
      <c r="H192" s="12">
        <v>3</v>
      </c>
      <c r="I192" s="12">
        <v>48</v>
      </c>
      <c r="J192" s="12">
        <f t="shared" si="18"/>
        <v>348</v>
      </c>
      <c r="K192" s="12">
        <v>350</v>
      </c>
      <c r="L192" s="12">
        <f t="shared" si="19"/>
        <v>121800</v>
      </c>
      <c r="M192" s="12"/>
      <c r="N192" s="12"/>
      <c r="O192" s="12"/>
      <c r="P192" s="12"/>
      <c r="Q192" s="12"/>
      <c r="R192" s="12"/>
      <c r="S192" s="12"/>
      <c r="T192" s="12">
        <f t="shared" si="15"/>
        <v>0</v>
      </c>
      <c r="U192" s="12"/>
      <c r="V192" s="12"/>
      <c r="W192" s="12">
        <f t="shared" si="16"/>
        <v>0</v>
      </c>
      <c r="X192" s="12">
        <f t="shared" si="17"/>
        <v>121800</v>
      </c>
      <c r="Y192" s="12">
        <v>0</v>
      </c>
      <c r="Z192" s="12">
        <v>50</v>
      </c>
      <c r="AA192" s="12">
        <v>0</v>
      </c>
      <c r="AB192" s="12">
        <v>0</v>
      </c>
    </row>
    <row r="193" spans="1:28" s="3" customFormat="1" ht="14.25" x14ac:dyDescent="0.2">
      <c r="A193" s="12"/>
      <c r="B193" s="13" t="s">
        <v>14</v>
      </c>
      <c r="C193" s="12">
        <v>4734</v>
      </c>
      <c r="D193" s="12">
        <v>218</v>
      </c>
      <c r="E193" s="12" t="s">
        <v>539</v>
      </c>
      <c r="F193" s="12">
        <v>1</v>
      </c>
      <c r="G193" s="12">
        <v>5</v>
      </c>
      <c r="H193" s="12"/>
      <c r="I193" s="12">
        <v>99</v>
      </c>
      <c r="J193" s="12">
        <f t="shared" si="18"/>
        <v>2099</v>
      </c>
      <c r="K193" s="12">
        <v>75</v>
      </c>
      <c r="L193" s="12">
        <f t="shared" si="19"/>
        <v>157425</v>
      </c>
      <c r="M193" s="12"/>
      <c r="N193" s="12"/>
      <c r="O193" s="12"/>
      <c r="P193" s="12"/>
      <c r="Q193" s="12"/>
      <c r="R193" s="12"/>
      <c r="S193" s="12"/>
      <c r="T193" s="12">
        <f t="shared" si="15"/>
        <v>0</v>
      </c>
      <c r="U193" s="12"/>
      <c r="V193" s="12"/>
      <c r="W193" s="12">
        <f t="shared" si="16"/>
        <v>0</v>
      </c>
      <c r="X193" s="12">
        <f t="shared" si="17"/>
        <v>157425</v>
      </c>
      <c r="Y193" s="12">
        <v>0</v>
      </c>
      <c r="Z193" s="12">
        <v>50</v>
      </c>
      <c r="AA193" s="12">
        <v>0</v>
      </c>
      <c r="AB193" s="12">
        <v>0</v>
      </c>
    </row>
    <row r="194" spans="1:28" s="3" customFormat="1" ht="14.25" x14ac:dyDescent="0.2">
      <c r="A194" s="12"/>
      <c r="B194" s="140" t="s">
        <v>24</v>
      </c>
      <c r="C194" s="12"/>
      <c r="D194" s="12"/>
      <c r="E194" s="12" t="s">
        <v>539</v>
      </c>
      <c r="F194" s="12">
        <v>1</v>
      </c>
      <c r="G194" s="12">
        <v>4</v>
      </c>
      <c r="H194" s="12"/>
      <c r="I194" s="12"/>
      <c r="J194" s="12">
        <f t="shared" si="18"/>
        <v>1600</v>
      </c>
      <c r="K194" s="12">
        <v>75</v>
      </c>
      <c r="L194" s="12">
        <f t="shared" si="19"/>
        <v>120000</v>
      </c>
      <c r="M194" s="12"/>
      <c r="N194" s="12"/>
      <c r="O194" s="12"/>
      <c r="P194" s="12"/>
      <c r="Q194" s="12"/>
      <c r="R194" s="12"/>
      <c r="S194" s="12"/>
      <c r="T194" s="12">
        <f t="shared" si="15"/>
        <v>0</v>
      </c>
      <c r="U194" s="12"/>
      <c r="V194" s="12"/>
      <c r="W194" s="12">
        <f t="shared" si="16"/>
        <v>0</v>
      </c>
      <c r="X194" s="12">
        <f t="shared" si="17"/>
        <v>120000</v>
      </c>
      <c r="Y194" s="12">
        <v>0</v>
      </c>
      <c r="Z194" s="12">
        <v>0</v>
      </c>
      <c r="AA194" s="12">
        <v>120000</v>
      </c>
      <c r="AB194" s="12">
        <v>0.01</v>
      </c>
    </row>
    <row r="195" spans="1:28" s="3" customFormat="1" ht="14.25" x14ac:dyDescent="0.2">
      <c r="A195" s="12"/>
      <c r="B195" s="13" t="s">
        <v>14</v>
      </c>
      <c r="C195" s="12">
        <v>987</v>
      </c>
      <c r="D195" s="12">
        <v>12</v>
      </c>
      <c r="E195" s="12" t="s">
        <v>540</v>
      </c>
      <c r="F195" s="12">
        <v>2</v>
      </c>
      <c r="G195" s="12"/>
      <c r="H195" s="12">
        <v>3</v>
      </c>
      <c r="I195" s="12">
        <v>82</v>
      </c>
      <c r="J195" s="12">
        <f t="shared" si="18"/>
        <v>382</v>
      </c>
      <c r="K195" s="12">
        <v>400</v>
      </c>
      <c r="L195" s="12">
        <f t="shared" si="19"/>
        <v>152800</v>
      </c>
      <c r="M195" s="12">
        <v>1</v>
      </c>
      <c r="N195" s="12" t="s">
        <v>27</v>
      </c>
      <c r="O195" s="12" t="s">
        <v>55</v>
      </c>
      <c r="P195" s="12">
        <v>2</v>
      </c>
      <c r="Q195" s="12">
        <v>108</v>
      </c>
      <c r="R195" s="12"/>
      <c r="S195" s="12">
        <v>6400</v>
      </c>
      <c r="T195" s="12">
        <f t="shared" si="15"/>
        <v>691200</v>
      </c>
      <c r="U195" s="12">
        <v>10</v>
      </c>
      <c r="V195" s="12">
        <f>T195*10%</f>
        <v>69120</v>
      </c>
      <c r="W195" s="12">
        <f t="shared" si="16"/>
        <v>622080</v>
      </c>
      <c r="X195" s="12">
        <f t="shared" si="17"/>
        <v>774880</v>
      </c>
      <c r="Y195" s="12">
        <v>0</v>
      </c>
      <c r="Z195" s="12">
        <v>50</v>
      </c>
      <c r="AA195" s="12">
        <v>0</v>
      </c>
      <c r="AB195" s="12">
        <v>0</v>
      </c>
    </row>
    <row r="196" spans="1:28" s="3" customFormat="1" ht="14.25" x14ac:dyDescent="0.2">
      <c r="A196" s="12"/>
      <c r="B196" s="13" t="s">
        <v>14</v>
      </c>
      <c r="C196" s="12"/>
      <c r="D196" s="12"/>
      <c r="E196" s="12" t="s">
        <v>541</v>
      </c>
      <c r="F196" s="12">
        <v>2</v>
      </c>
      <c r="G196" s="12"/>
      <c r="H196" s="12"/>
      <c r="I196" s="12"/>
      <c r="J196" s="12">
        <f t="shared" si="18"/>
        <v>0</v>
      </c>
      <c r="K196" s="12"/>
      <c r="L196" s="12">
        <f t="shared" si="19"/>
        <v>0</v>
      </c>
      <c r="M196" s="12">
        <v>1</v>
      </c>
      <c r="N196" s="12" t="s">
        <v>27</v>
      </c>
      <c r="O196" s="12" t="s">
        <v>55</v>
      </c>
      <c r="P196" s="12">
        <v>2</v>
      </c>
      <c r="Q196" s="12">
        <v>222</v>
      </c>
      <c r="R196" s="12"/>
      <c r="S196" s="12">
        <v>6400</v>
      </c>
      <c r="T196" s="12">
        <f t="shared" si="15"/>
        <v>1420800</v>
      </c>
      <c r="U196" s="12">
        <v>20</v>
      </c>
      <c r="V196" s="12">
        <f>T196*30%</f>
        <v>426240</v>
      </c>
      <c r="W196" s="12">
        <f t="shared" si="16"/>
        <v>994560</v>
      </c>
      <c r="X196" s="12">
        <f t="shared" si="17"/>
        <v>994560</v>
      </c>
      <c r="Y196" s="12">
        <v>0</v>
      </c>
      <c r="Z196" s="12">
        <v>50</v>
      </c>
      <c r="AA196" s="12">
        <v>0</v>
      </c>
      <c r="AB196" s="12">
        <v>0</v>
      </c>
    </row>
    <row r="197" spans="1:28" s="3" customFormat="1" ht="14.25" x14ac:dyDescent="0.2">
      <c r="A197" s="12"/>
      <c r="B197" s="13" t="s">
        <v>24</v>
      </c>
      <c r="C197" s="12"/>
      <c r="D197" s="12"/>
      <c r="E197" s="12" t="s">
        <v>541</v>
      </c>
      <c r="F197" s="12">
        <v>1</v>
      </c>
      <c r="G197" s="12">
        <v>5</v>
      </c>
      <c r="H197" s="12"/>
      <c r="I197" s="12"/>
      <c r="J197" s="12">
        <f t="shared" si="18"/>
        <v>2000</v>
      </c>
      <c r="K197" s="12">
        <v>75</v>
      </c>
      <c r="L197" s="12">
        <f t="shared" si="19"/>
        <v>150000</v>
      </c>
      <c r="M197" s="12"/>
      <c r="N197" s="12"/>
      <c r="O197" s="12"/>
      <c r="P197" s="12"/>
      <c r="Q197" s="12"/>
      <c r="R197" s="12"/>
      <c r="S197" s="12"/>
      <c r="T197" s="12">
        <f t="shared" si="15"/>
        <v>0</v>
      </c>
      <c r="U197" s="12"/>
      <c r="V197" s="12"/>
      <c r="W197" s="12">
        <f t="shared" si="16"/>
        <v>0</v>
      </c>
      <c r="X197" s="12">
        <f t="shared" si="17"/>
        <v>150000</v>
      </c>
      <c r="Y197" s="12">
        <v>0</v>
      </c>
      <c r="Z197" s="12">
        <v>0</v>
      </c>
      <c r="AA197" s="12">
        <v>150000</v>
      </c>
      <c r="AB197" s="12">
        <v>0.01</v>
      </c>
    </row>
    <row r="198" spans="1:28" s="3" customFormat="1" ht="14.25" x14ac:dyDescent="0.2">
      <c r="A198" s="12"/>
      <c r="B198" s="13" t="s">
        <v>14</v>
      </c>
      <c r="C198" s="12">
        <v>3732</v>
      </c>
      <c r="D198" s="12">
        <v>182</v>
      </c>
      <c r="E198" s="12" t="s">
        <v>542</v>
      </c>
      <c r="F198" s="12">
        <v>2</v>
      </c>
      <c r="G198" s="12">
        <v>1</v>
      </c>
      <c r="H198" s="12"/>
      <c r="I198" s="12">
        <v>26</v>
      </c>
      <c r="J198" s="12">
        <f t="shared" ref="J198:J263" si="20">G198*400+H198*100+I198</f>
        <v>426</v>
      </c>
      <c r="K198" s="12">
        <v>350</v>
      </c>
      <c r="L198" s="12">
        <f t="shared" ref="L198:L273" si="21">J198*K198</f>
        <v>149100</v>
      </c>
      <c r="M198" s="12">
        <v>1</v>
      </c>
      <c r="N198" s="12" t="s">
        <v>27</v>
      </c>
      <c r="O198" s="12" t="s">
        <v>16</v>
      </c>
      <c r="P198" s="12">
        <v>2</v>
      </c>
      <c r="Q198" s="12">
        <v>199</v>
      </c>
      <c r="R198" s="12"/>
      <c r="S198" s="12">
        <v>6400</v>
      </c>
      <c r="T198" s="12">
        <f t="shared" ref="T198:T269" si="22">Q198*S198</f>
        <v>1273600</v>
      </c>
      <c r="U198" s="12">
        <v>30</v>
      </c>
      <c r="V198" s="12">
        <f>T198*85%</f>
        <v>1082560</v>
      </c>
      <c r="W198" s="12">
        <f t="shared" ref="W198:W272" si="23">T198-V198</f>
        <v>191040</v>
      </c>
      <c r="X198" s="12">
        <f t="shared" ref="X198:X271" si="24">L198+W198</f>
        <v>340140</v>
      </c>
      <c r="Y198" s="12">
        <v>0</v>
      </c>
      <c r="Z198" s="12">
        <v>50</v>
      </c>
      <c r="AA198" s="12">
        <v>0</v>
      </c>
      <c r="AB198" s="12">
        <v>0</v>
      </c>
    </row>
    <row r="199" spans="1:28" s="3" customFormat="1" ht="14.25" x14ac:dyDescent="0.2">
      <c r="A199" s="12"/>
      <c r="B199" s="13" t="s">
        <v>14</v>
      </c>
      <c r="C199" s="12"/>
      <c r="D199" s="12">
        <v>112</v>
      </c>
      <c r="E199" s="12" t="s">
        <v>542</v>
      </c>
      <c r="F199" s="12">
        <v>1</v>
      </c>
      <c r="G199" s="12">
        <v>6</v>
      </c>
      <c r="H199" s="12"/>
      <c r="I199" s="12">
        <v>34</v>
      </c>
      <c r="J199" s="12">
        <f t="shared" si="20"/>
        <v>2434</v>
      </c>
      <c r="K199" s="12">
        <v>75</v>
      </c>
      <c r="L199" s="12">
        <f t="shared" si="21"/>
        <v>182550</v>
      </c>
      <c r="M199" s="12"/>
      <c r="N199" s="12"/>
      <c r="O199" s="12"/>
      <c r="P199" s="12"/>
      <c r="Q199" s="12"/>
      <c r="R199" s="12"/>
      <c r="S199" s="12"/>
      <c r="T199" s="12">
        <f t="shared" si="22"/>
        <v>0</v>
      </c>
      <c r="U199" s="12"/>
      <c r="V199" s="12"/>
      <c r="W199" s="12">
        <f t="shared" si="23"/>
        <v>0</v>
      </c>
      <c r="X199" s="12">
        <f t="shared" si="24"/>
        <v>182550</v>
      </c>
      <c r="Y199" s="12">
        <v>0</v>
      </c>
      <c r="Z199" s="12">
        <v>50</v>
      </c>
      <c r="AA199" s="12">
        <v>0</v>
      </c>
      <c r="AB199" s="12">
        <v>0</v>
      </c>
    </row>
    <row r="200" spans="1:28" s="3" customFormat="1" ht="14.25" x14ac:dyDescent="0.2">
      <c r="A200" s="12"/>
      <c r="B200" s="13" t="s">
        <v>24</v>
      </c>
      <c r="C200" s="12"/>
      <c r="D200" s="12"/>
      <c r="E200" s="12" t="s">
        <v>542</v>
      </c>
      <c r="F200" s="12">
        <v>1</v>
      </c>
      <c r="G200" s="12">
        <v>17</v>
      </c>
      <c r="H200" s="12"/>
      <c r="I200" s="12"/>
      <c r="J200" s="12">
        <f t="shared" si="20"/>
        <v>6800</v>
      </c>
      <c r="K200" s="12">
        <v>75</v>
      </c>
      <c r="L200" s="12">
        <f t="shared" si="21"/>
        <v>510000</v>
      </c>
      <c r="M200" s="12"/>
      <c r="N200" s="12"/>
      <c r="O200" s="12"/>
      <c r="P200" s="12"/>
      <c r="Q200" s="12"/>
      <c r="R200" s="12"/>
      <c r="S200" s="12"/>
      <c r="T200" s="12">
        <f t="shared" si="22"/>
        <v>0</v>
      </c>
      <c r="U200" s="12"/>
      <c r="V200" s="12"/>
      <c r="W200" s="12">
        <f t="shared" si="23"/>
        <v>0</v>
      </c>
      <c r="X200" s="12">
        <f t="shared" si="24"/>
        <v>510000</v>
      </c>
      <c r="Y200" s="12">
        <v>0</v>
      </c>
      <c r="Z200" s="12">
        <v>0</v>
      </c>
      <c r="AA200" s="12">
        <v>510000</v>
      </c>
      <c r="AB200" s="12">
        <v>0.01</v>
      </c>
    </row>
    <row r="201" spans="1:28" s="3" customFormat="1" ht="14.25" x14ac:dyDescent="0.2">
      <c r="A201" s="12"/>
      <c r="B201" s="13" t="s">
        <v>14</v>
      </c>
      <c r="C201" s="12">
        <v>3738</v>
      </c>
      <c r="D201" s="12">
        <v>175</v>
      </c>
      <c r="E201" s="12" t="s">
        <v>543</v>
      </c>
      <c r="F201" s="12">
        <v>2</v>
      </c>
      <c r="G201" s="12">
        <v>5</v>
      </c>
      <c r="H201" s="12">
        <v>1</v>
      </c>
      <c r="I201" s="12">
        <v>10</v>
      </c>
      <c r="J201" s="12">
        <f t="shared" si="20"/>
        <v>2110</v>
      </c>
      <c r="K201" s="12">
        <v>75</v>
      </c>
      <c r="L201" s="12">
        <f t="shared" si="21"/>
        <v>158250</v>
      </c>
      <c r="M201" s="12">
        <v>1</v>
      </c>
      <c r="N201" s="12" t="s">
        <v>27</v>
      </c>
      <c r="O201" s="12" t="s">
        <v>55</v>
      </c>
      <c r="P201" s="12">
        <v>2</v>
      </c>
      <c r="Q201" s="12">
        <v>66</v>
      </c>
      <c r="R201" s="12"/>
      <c r="S201" s="12">
        <v>6400</v>
      </c>
      <c r="T201" s="12">
        <f t="shared" si="22"/>
        <v>422400</v>
      </c>
      <c r="U201" s="12">
        <v>10</v>
      </c>
      <c r="V201" s="12">
        <f>T201*10%</f>
        <v>42240</v>
      </c>
      <c r="W201" s="12">
        <f t="shared" si="23"/>
        <v>380160</v>
      </c>
      <c r="X201" s="12">
        <f t="shared" si="24"/>
        <v>538410</v>
      </c>
      <c r="Y201" s="12">
        <v>0</v>
      </c>
      <c r="Z201" s="12">
        <v>50</v>
      </c>
      <c r="AA201" s="12">
        <v>0</v>
      </c>
      <c r="AB201" s="12">
        <v>0</v>
      </c>
    </row>
    <row r="202" spans="1:28" s="3" customFormat="1" ht="14.25" x14ac:dyDescent="0.2">
      <c r="A202" s="12"/>
      <c r="B202" s="13" t="s">
        <v>14</v>
      </c>
      <c r="C202" s="12">
        <v>1535</v>
      </c>
      <c r="D202" s="12">
        <v>150</v>
      </c>
      <c r="E202" s="12" t="s">
        <v>544</v>
      </c>
      <c r="F202" s="12">
        <v>2</v>
      </c>
      <c r="G202" s="12">
        <v>7</v>
      </c>
      <c r="H202" s="12">
        <v>3</v>
      </c>
      <c r="I202" s="12">
        <v>32</v>
      </c>
      <c r="J202" s="12">
        <f t="shared" si="20"/>
        <v>3132</v>
      </c>
      <c r="K202" s="12">
        <v>75</v>
      </c>
      <c r="L202" s="12">
        <f t="shared" si="21"/>
        <v>234900</v>
      </c>
      <c r="M202" s="12">
        <v>1</v>
      </c>
      <c r="N202" s="12" t="s">
        <v>27</v>
      </c>
      <c r="O202" s="12" t="s">
        <v>55</v>
      </c>
      <c r="P202" s="12">
        <v>2</v>
      </c>
      <c r="Q202" s="12">
        <v>135</v>
      </c>
      <c r="R202" s="12"/>
      <c r="S202" s="12">
        <v>6400</v>
      </c>
      <c r="T202" s="12">
        <f t="shared" si="22"/>
        <v>864000</v>
      </c>
      <c r="U202" s="12">
        <v>20</v>
      </c>
      <c r="V202" s="12">
        <f>T202*30%</f>
        <v>259200</v>
      </c>
      <c r="W202" s="12">
        <f t="shared" si="23"/>
        <v>604800</v>
      </c>
      <c r="X202" s="12">
        <f t="shared" si="24"/>
        <v>839700</v>
      </c>
      <c r="Y202" s="12">
        <v>0</v>
      </c>
      <c r="Z202" s="12">
        <v>50</v>
      </c>
      <c r="AA202" s="12">
        <v>0</v>
      </c>
      <c r="AB202" s="12">
        <v>0</v>
      </c>
    </row>
    <row r="203" spans="1:28" s="3" customFormat="1" ht="14.25" x14ac:dyDescent="0.2">
      <c r="A203" s="12"/>
      <c r="B203" s="13" t="s">
        <v>14</v>
      </c>
      <c r="C203" s="12">
        <v>3737</v>
      </c>
      <c r="D203" s="12">
        <v>174</v>
      </c>
      <c r="E203" s="12" t="s">
        <v>545</v>
      </c>
      <c r="F203" s="12">
        <v>2</v>
      </c>
      <c r="G203" s="12">
        <v>5</v>
      </c>
      <c r="H203" s="12">
        <v>1</v>
      </c>
      <c r="I203" s="12">
        <v>55</v>
      </c>
      <c r="J203" s="12">
        <f t="shared" si="20"/>
        <v>2155</v>
      </c>
      <c r="K203" s="12">
        <v>75</v>
      </c>
      <c r="L203" s="12">
        <f t="shared" si="21"/>
        <v>161625</v>
      </c>
      <c r="M203" s="12">
        <v>1</v>
      </c>
      <c r="N203" s="12" t="s">
        <v>27</v>
      </c>
      <c r="O203" s="12" t="s">
        <v>16</v>
      </c>
      <c r="P203" s="12">
        <v>2</v>
      </c>
      <c r="Q203" s="12">
        <v>102</v>
      </c>
      <c r="R203" s="12"/>
      <c r="S203" s="12">
        <v>6400</v>
      </c>
      <c r="T203" s="12">
        <f t="shared" si="22"/>
        <v>652800</v>
      </c>
      <c r="U203" s="12">
        <v>30</v>
      </c>
      <c r="V203" s="12">
        <f>T203*85%</f>
        <v>554880</v>
      </c>
      <c r="W203" s="12">
        <f t="shared" si="23"/>
        <v>97920</v>
      </c>
      <c r="X203" s="12">
        <f t="shared" si="24"/>
        <v>259545</v>
      </c>
      <c r="Y203" s="12">
        <v>0</v>
      </c>
      <c r="Z203" s="12">
        <v>50</v>
      </c>
      <c r="AA203" s="12">
        <v>0</v>
      </c>
      <c r="AB203" s="12">
        <v>0</v>
      </c>
    </row>
    <row r="204" spans="1:28" s="3" customFormat="1" ht="14.25" x14ac:dyDescent="0.2">
      <c r="A204" s="12"/>
      <c r="B204" s="13" t="s">
        <v>14</v>
      </c>
      <c r="C204" s="12">
        <v>1535</v>
      </c>
      <c r="D204" s="12">
        <v>150</v>
      </c>
      <c r="E204" s="12" t="s">
        <v>545</v>
      </c>
      <c r="F204" s="12">
        <v>1</v>
      </c>
      <c r="G204" s="12">
        <v>7</v>
      </c>
      <c r="H204" s="12">
        <v>3</v>
      </c>
      <c r="I204" s="12">
        <v>32</v>
      </c>
      <c r="J204" s="12">
        <f t="shared" si="20"/>
        <v>3132</v>
      </c>
      <c r="K204" s="12">
        <v>75</v>
      </c>
      <c r="L204" s="12">
        <f t="shared" si="21"/>
        <v>234900</v>
      </c>
      <c r="M204" s="12"/>
      <c r="N204" s="12"/>
      <c r="O204" s="12"/>
      <c r="P204" s="12"/>
      <c r="Q204" s="12"/>
      <c r="R204" s="12"/>
      <c r="S204" s="12"/>
      <c r="T204" s="12">
        <f t="shared" si="22"/>
        <v>0</v>
      </c>
      <c r="U204" s="12"/>
      <c r="V204" s="12"/>
      <c r="W204" s="12">
        <f t="shared" si="23"/>
        <v>0</v>
      </c>
      <c r="X204" s="12">
        <f t="shared" si="24"/>
        <v>234900</v>
      </c>
      <c r="Y204" s="12">
        <v>0</v>
      </c>
      <c r="Z204" s="12">
        <v>50</v>
      </c>
      <c r="AA204" s="12">
        <v>0</v>
      </c>
      <c r="AB204" s="12">
        <v>0</v>
      </c>
    </row>
    <row r="205" spans="1:28" s="3" customFormat="1" ht="14.25" x14ac:dyDescent="0.2">
      <c r="A205" s="12"/>
      <c r="B205" s="13" t="s">
        <v>14</v>
      </c>
      <c r="C205" s="12"/>
      <c r="D205" s="12"/>
      <c r="E205" s="12" t="s">
        <v>546</v>
      </c>
      <c r="F205" s="12">
        <v>2</v>
      </c>
      <c r="G205" s="12"/>
      <c r="H205" s="12"/>
      <c r="I205" s="12"/>
      <c r="J205" s="12">
        <f t="shared" si="20"/>
        <v>0</v>
      </c>
      <c r="K205" s="12"/>
      <c r="L205" s="12">
        <f t="shared" si="21"/>
        <v>0</v>
      </c>
      <c r="M205" s="12">
        <v>1</v>
      </c>
      <c r="N205" s="12" t="s">
        <v>27</v>
      </c>
      <c r="O205" s="12" t="s">
        <v>55</v>
      </c>
      <c r="P205" s="12">
        <v>2</v>
      </c>
      <c r="Q205" s="12">
        <v>180</v>
      </c>
      <c r="R205" s="12"/>
      <c r="S205" s="12">
        <v>6400</v>
      </c>
      <c r="T205" s="12">
        <f t="shared" si="22"/>
        <v>1152000</v>
      </c>
      <c r="U205" s="12">
        <v>15</v>
      </c>
      <c r="V205" s="12">
        <f>T205*20%</f>
        <v>230400</v>
      </c>
      <c r="W205" s="12">
        <f t="shared" si="23"/>
        <v>921600</v>
      </c>
      <c r="X205" s="12">
        <f t="shared" si="24"/>
        <v>921600</v>
      </c>
      <c r="Y205" s="12">
        <v>0</v>
      </c>
      <c r="Z205" s="12">
        <v>50</v>
      </c>
      <c r="AA205" s="12">
        <v>0</v>
      </c>
      <c r="AB205" s="12">
        <v>0</v>
      </c>
    </row>
    <row r="206" spans="1:28" s="3" customFormat="1" ht="14.25" x14ac:dyDescent="0.2">
      <c r="A206" s="12"/>
      <c r="B206" s="13" t="s">
        <v>14</v>
      </c>
      <c r="C206" s="12">
        <v>5844</v>
      </c>
      <c r="D206" s="12">
        <v>36</v>
      </c>
      <c r="E206" s="12" t="s">
        <v>546</v>
      </c>
      <c r="F206" s="12">
        <v>1</v>
      </c>
      <c r="G206" s="12">
        <v>6</v>
      </c>
      <c r="H206" s="12"/>
      <c r="I206" s="12"/>
      <c r="J206" s="12">
        <f t="shared" si="20"/>
        <v>2400</v>
      </c>
      <c r="K206" s="12">
        <v>75</v>
      </c>
      <c r="L206" s="12">
        <f t="shared" si="21"/>
        <v>180000</v>
      </c>
      <c r="M206" s="12"/>
      <c r="N206" s="12"/>
      <c r="O206" s="12"/>
      <c r="P206" s="12"/>
      <c r="Q206" s="12"/>
      <c r="R206" s="12"/>
      <c r="S206" s="12"/>
      <c r="T206" s="12">
        <f t="shared" si="22"/>
        <v>0</v>
      </c>
      <c r="U206" s="12"/>
      <c r="V206" s="12"/>
      <c r="W206" s="12">
        <f t="shared" si="23"/>
        <v>0</v>
      </c>
      <c r="X206" s="12">
        <f t="shared" si="24"/>
        <v>180000</v>
      </c>
      <c r="Y206" s="12">
        <v>0</v>
      </c>
      <c r="Z206" s="12">
        <v>50</v>
      </c>
      <c r="AA206" s="12">
        <v>0</v>
      </c>
      <c r="AB206" s="12">
        <v>0</v>
      </c>
    </row>
    <row r="207" spans="1:28" s="3" customFormat="1" ht="14.25" x14ac:dyDescent="0.2">
      <c r="A207" s="12"/>
      <c r="B207" s="13" t="s">
        <v>14</v>
      </c>
      <c r="C207" s="12">
        <v>3851</v>
      </c>
      <c r="D207" s="12">
        <v>187</v>
      </c>
      <c r="E207" s="12" t="s">
        <v>547</v>
      </c>
      <c r="F207" s="12">
        <v>2</v>
      </c>
      <c r="G207" s="12">
        <v>2</v>
      </c>
      <c r="H207" s="12">
        <v>1</v>
      </c>
      <c r="I207" s="12">
        <v>99</v>
      </c>
      <c r="J207" s="12">
        <f t="shared" si="20"/>
        <v>999</v>
      </c>
      <c r="K207" s="12">
        <v>400</v>
      </c>
      <c r="L207" s="12">
        <f t="shared" si="21"/>
        <v>399600</v>
      </c>
      <c r="M207" s="12">
        <v>1</v>
      </c>
      <c r="N207" s="12" t="s">
        <v>27</v>
      </c>
      <c r="O207" s="12" t="s">
        <v>16</v>
      </c>
      <c r="P207" s="12">
        <v>2</v>
      </c>
      <c r="Q207" s="12">
        <v>198</v>
      </c>
      <c r="R207" s="12"/>
      <c r="S207" s="12">
        <v>6400</v>
      </c>
      <c r="T207" s="12">
        <f t="shared" si="22"/>
        <v>1267200</v>
      </c>
      <c r="U207" s="12">
        <v>20</v>
      </c>
      <c r="V207" s="12">
        <f>T207*75%</f>
        <v>950400</v>
      </c>
      <c r="W207" s="12">
        <f t="shared" si="23"/>
        <v>316800</v>
      </c>
      <c r="X207" s="12">
        <f t="shared" si="24"/>
        <v>716400</v>
      </c>
      <c r="Y207" s="12">
        <v>0</v>
      </c>
      <c r="Z207" s="12">
        <v>50</v>
      </c>
      <c r="AA207" s="12">
        <v>0</v>
      </c>
      <c r="AB207" s="12">
        <v>0</v>
      </c>
    </row>
    <row r="208" spans="1:28" s="3" customFormat="1" ht="14.25" x14ac:dyDescent="0.2">
      <c r="A208" s="12"/>
      <c r="B208" s="13" t="s">
        <v>14</v>
      </c>
      <c r="C208" s="12">
        <v>3669</v>
      </c>
      <c r="D208" s="12">
        <v>174</v>
      </c>
      <c r="E208" s="12" t="s">
        <v>547</v>
      </c>
      <c r="F208" s="12">
        <v>1</v>
      </c>
      <c r="G208" s="12">
        <v>29</v>
      </c>
      <c r="H208" s="12">
        <v>2</v>
      </c>
      <c r="I208" s="12">
        <v>12</v>
      </c>
      <c r="J208" s="12">
        <f t="shared" si="20"/>
        <v>11812</v>
      </c>
      <c r="K208" s="12">
        <v>100</v>
      </c>
      <c r="L208" s="12">
        <f t="shared" si="21"/>
        <v>1181200</v>
      </c>
      <c r="M208" s="12"/>
      <c r="N208" s="12"/>
      <c r="O208" s="12"/>
      <c r="P208" s="12"/>
      <c r="Q208" s="12"/>
      <c r="R208" s="12"/>
      <c r="S208" s="12"/>
      <c r="T208" s="12">
        <f t="shared" si="22"/>
        <v>0</v>
      </c>
      <c r="U208" s="12"/>
      <c r="V208" s="12"/>
      <c r="W208" s="12">
        <f t="shared" si="23"/>
        <v>0</v>
      </c>
      <c r="X208" s="12">
        <f t="shared" si="24"/>
        <v>1181200</v>
      </c>
      <c r="Y208" s="12">
        <v>0</v>
      </c>
      <c r="Z208" s="12">
        <v>50</v>
      </c>
      <c r="AA208" s="12">
        <v>0</v>
      </c>
      <c r="AB208" s="12">
        <v>0</v>
      </c>
    </row>
    <row r="209" spans="1:29" s="3" customFormat="1" ht="14.25" x14ac:dyDescent="0.2">
      <c r="A209" s="12"/>
      <c r="B209" s="13" t="s">
        <v>14</v>
      </c>
      <c r="C209" s="12">
        <v>1360</v>
      </c>
      <c r="D209" s="12">
        <v>118</v>
      </c>
      <c r="E209" s="12" t="s">
        <v>547</v>
      </c>
      <c r="F209" s="12">
        <v>1</v>
      </c>
      <c r="G209" s="12">
        <v>36</v>
      </c>
      <c r="H209" s="12"/>
      <c r="I209" s="12">
        <v>32</v>
      </c>
      <c r="J209" s="12">
        <f t="shared" si="20"/>
        <v>14432</v>
      </c>
      <c r="K209" s="12">
        <v>100</v>
      </c>
      <c r="L209" s="12">
        <f t="shared" si="21"/>
        <v>1443200</v>
      </c>
      <c r="M209" s="12"/>
      <c r="N209" s="12"/>
      <c r="O209" s="12"/>
      <c r="P209" s="12"/>
      <c r="Q209" s="12"/>
      <c r="R209" s="12"/>
      <c r="S209" s="12"/>
      <c r="T209" s="12">
        <f t="shared" si="22"/>
        <v>0</v>
      </c>
      <c r="U209" s="12"/>
      <c r="V209" s="12"/>
      <c r="W209" s="12">
        <f t="shared" si="23"/>
        <v>0</v>
      </c>
      <c r="X209" s="12">
        <f t="shared" si="24"/>
        <v>1443200</v>
      </c>
      <c r="Y209" s="12">
        <v>0</v>
      </c>
      <c r="Z209" s="12">
        <v>560</v>
      </c>
      <c r="AA209" s="12">
        <v>0</v>
      </c>
      <c r="AB209" s="12">
        <v>0</v>
      </c>
    </row>
    <row r="210" spans="1:29" s="3" customFormat="1" ht="14.25" x14ac:dyDescent="0.2">
      <c r="A210" s="12"/>
      <c r="B210" s="13" t="s">
        <v>45</v>
      </c>
      <c r="C210" s="12">
        <v>1038</v>
      </c>
      <c r="D210" s="12">
        <v>267</v>
      </c>
      <c r="E210" s="12" t="s">
        <v>547</v>
      </c>
      <c r="F210" s="12">
        <v>1</v>
      </c>
      <c r="G210" s="12">
        <v>3</v>
      </c>
      <c r="H210" s="12">
        <v>3</v>
      </c>
      <c r="I210" s="12">
        <v>26</v>
      </c>
      <c r="J210" s="12">
        <f t="shared" si="20"/>
        <v>1526</v>
      </c>
      <c r="K210" s="12">
        <v>100</v>
      </c>
      <c r="L210" s="12">
        <f t="shared" si="21"/>
        <v>152600</v>
      </c>
      <c r="M210" s="12"/>
      <c r="N210" s="12"/>
      <c r="O210" s="12"/>
      <c r="P210" s="12"/>
      <c r="Q210" s="12"/>
      <c r="R210" s="12"/>
      <c r="S210" s="12"/>
      <c r="T210" s="12">
        <f t="shared" si="22"/>
        <v>0</v>
      </c>
      <c r="U210" s="12"/>
      <c r="V210" s="12"/>
      <c r="W210" s="12">
        <f t="shared" si="23"/>
        <v>0</v>
      </c>
      <c r="X210" s="12">
        <f t="shared" si="24"/>
        <v>152600</v>
      </c>
      <c r="Y210" s="12">
        <v>0</v>
      </c>
      <c r="Z210" s="12">
        <v>0</v>
      </c>
      <c r="AA210" s="12">
        <v>152600</v>
      </c>
      <c r="AB210" s="12">
        <v>0.01</v>
      </c>
    </row>
    <row r="211" spans="1:29" s="3" customFormat="1" ht="14.25" x14ac:dyDescent="0.2">
      <c r="A211" s="12"/>
      <c r="B211" s="13" t="s">
        <v>14</v>
      </c>
      <c r="C211" s="12">
        <v>3905</v>
      </c>
      <c r="D211" s="12">
        <v>184</v>
      </c>
      <c r="E211" s="12" t="s">
        <v>548</v>
      </c>
      <c r="F211" s="12">
        <v>2</v>
      </c>
      <c r="G211" s="12">
        <v>1</v>
      </c>
      <c r="H211" s="12">
        <v>2</v>
      </c>
      <c r="I211" s="12">
        <v>16</v>
      </c>
      <c r="J211" s="12">
        <f t="shared" si="20"/>
        <v>616</v>
      </c>
      <c r="K211" s="12">
        <v>400</v>
      </c>
      <c r="L211" s="12">
        <f t="shared" si="21"/>
        <v>246400</v>
      </c>
      <c r="M211" s="12">
        <v>1</v>
      </c>
      <c r="N211" s="12" t="s">
        <v>27</v>
      </c>
      <c r="O211" s="12" t="s">
        <v>16</v>
      </c>
      <c r="P211" s="12">
        <v>2</v>
      </c>
      <c r="Q211" s="12">
        <v>156</v>
      </c>
      <c r="R211" s="12"/>
      <c r="S211" s="12">
        <v>6400</v>
      </c>
      <c r="T211" s="12">
        <f t="shared" si="22"/>
        <v>998400</v>
      </c>
      <c r="U211" s="12">
        <v>30</v>
      </c>
      <c r="V211" s="12">
        <f>T211*85%</f>
        <v>848640</v>
      </c>
      <c r="W211" s="12">
        <f t="shared" si="23"/>
        <v>149760</v>
      </c>
      <c r="X211" s="12">
        <f t="shared" si="24"/>
        <v>396160</v>
      </c>
      <c r="Y211" s="12">
        <v>0</v>
      </c>
      <c r="Z211" s="12">
        <v>50</v>
      </c>
      <c r="AA211" s="12">
        <v>0</v>
      </c>
      <c r="AB211" s="12">
        <v>0</v>
      </c>
    </row>
    <row r="212" spans="1:29" s="3" customFormat="1" ht="14.25" x14ac:dyDescent="0.2">
      <c r="A212" s="12"/>
      <c r="B212" s="13" t="s">
        <v>14</v>
      </c>
      <c r="C212" s="12"/>
      <c r="D212" s="12">
        <v>124</v>
      </c>
      <c r="E212" s="12" t="s">
        <v>548</v>
      </c>
      <c r="F212" s="12">
        <v>1</v>
      </c>
      <c r="G212" s="12">
        <v>15</v>
      </c>
      <c r="H212" s="12">
        <v>2</v>
      </c>
      <c r="I212" s="12">
        <v>66</v>
      </c>
      <c r="J212" s="12">
        <f t="shared" si="20"/>
        <v>6266</v>
      </c>
      <c r="K212" s="12">
        <v>100</v>
      </c>
      <c r="L212" s="12">
        <f t="shared" si="21"/>
        <v>626600</v>
      </c>
      <c r="M212" s="12"/>
      <c r="N212" s="12"/>
      <c r="O212" s="12"/>
      <c r="P212" s="12"/>
      <c r="Q212" s="12"/>
      <c r="R212" s="12"/>
      <c r="S212" s="12"/>
      <c r="T212" s="12">
        <f t="shared" si="22"/>
        <v>0</v>
      </c>
      <c r="U212" s="12"/>
      <c r="V212" s="12"/>
      <c r="W212" s="12">
        <f t="shared" si="23"/>
        <v>0</v>
      </c>
      <c r="X212" s="12">
        <f t="shared" si="24"/>
        <v>626600</v>
      </c>
      <c r="Y212" s="12">
        <v>0</v>
      </c>
      <c r="Z212" s="12">
        <v>50</v>
      </c>
      <c r="AA212" s="12">
        <v>0</v>
      </c>
      <c r="AB212" s="12">
        <v>0</v>
      </c>
    </row>
    <row r="213" spans="1:29" s="3" customFormat="1" ht="14.25" x14ac:dyDescent="0.2">
      <c r="A213" s="12"/>
      <c r="B213" s="13" t="s">
        <v>14</v>
      </c>
      <c r="C213" s="12"/>
      <c r="D213" s="12">
        <v>173</v>
      </c>
      <c r="E213" s="12" t="s">
        <v>548</v>
      </c>
      <c r="F213" s="12">
        <v>1</v>
      </c>
      <c r="G213" s="12">
        <v>10</v>
      </c>
      <c r="H213" s="12"/>
      <c r="I213" s="12"/>
      <c r="J213" s="12">
        <f t="shared" si="20"/>
        <v>4000</v>
      </c>
      <c r="K213" s="12">
        <v>75</v>
      </c>
      <c r="L213" s="12">
        <f t="shared" si="21"/>
        <v>300000</v>
      </c>
      <c r="M213" s="12"/>
      <c r="N213" s="12"/>
      <c r="O213" s="12"/>
      <c r="P213" s="12"/>
      <c r="Q213" s="12"/>
      <c r="R213" s="12"/>
      <c r="S213" s="12"/>
      <c r="T213" s="12">
        <f t="shared" si="22"/>
        <v>0</v>
      </c>
      <c r="U213" s="12"/>
      <c r="V213" s="12"/>
      <c r="W213" s="12">
        <f t="shared" si="23"/>
        <v>0</v>
      </c>
      <c r="X213" s="12">
        <f t="shared" si="24"/>
        <v>300000</v>
      </c>
      <c r="Y213" s="12">
        <v>0</v>
      </c>
      <c r="Z213" s="12">
        <v>50</v>
      </c>
      <c r="AA213" s="12">
        <v>0</v>
      </c>
      <c r="AB213" s="12">
        <v>0</v>
      </c>
    </row>
    <row r="214" spans="1:29" s="3" customFormat="1" ht="14.25" x14ac:dyDescent="0.2">
      <c r="A214" s="12"/>
      <c r="B214" s="13" t="s">
        <v>152</v>
      </c>
      <c r="C214" s="12"/>
      <c r="D214" s="12"/>
      <c r="E214" s="12" t="s">
        <v>549</v>
      </c>
      <c r="F214" s="12">
        <v>2</v>
      </c>
      <c r="G214" s="12"/>
      <c r="H214" s="12"/>
      <c r="I214" s="12"/>
      <c r="J214" s="12">
        <f t="shared" si="20"/>
        <v>0</v>
      </c>
      <c r="K214" s="12"/>
      <c r="L214" s="12">
        <f t="shared" si="21"/>
        <v>0</v>
      </c>
      <c r="M214" s="12">
        <v>1</v>
      </c>
      <c r="N214" s="12" t="s">
        <v>27</v>
      </c>
      <c r="O214" s="12" t="s">
        <v>55</v>
      </c>
      <c r="P214" s="12">
        <v>2</v>
      </c>
      <c r="Q214" s="12">
        <v>54</v>
      </c>
      <c r="R214" s="12"/>
      <c r="S214" s="12">
        <v>6400</v>
      </c>
      <c r="T214" s="12">
        <f t="shared" si="22"/>
        <v>345600</v>
      </c>
      <c r="U214" s="12">
        <v>10</v>
      </c>
      <c r="V214" s="12">
        <f>T214*10%</f>
        <v>34560</v>
      </c>
      <c r="W214" s="12">
        <f t="shared" si="23"/>
        <v>311040</v>
      </c>
      <c r="X214" s="12">
        <f t="shared" si="24"/>
        <v>311040</v>
      </c>
      <c r="Y214" s="12">
        <v>0</v>
      </c>
      <c r="Z214" s="12">
        <v>0</v>
      </c>
      <c r="AA214" s="12">
        <v>311040</v>
      </c>
      <c r="AB214" s="12">
        <v>0.02</v>
      </c>
    </row>
    <row r="215" spans="1:29" s="3" customFormat="1" ht="14.25" x14ac:dyDescent="0.2">
      <c r="A215" s="12"/>
      <c r="B215" s="13" t="s">
        <v>14</v>
      </c>
      <c r="C215" s="12">
        <v>3709</v>
      </c>
      <c r="D215" s="12">
        <v>171</v>
      </c>
      <c r="E215" s="12" t="s">
        <v>550</v>
      </c>
      <c r="F215" s="12">
        <v>2</v>
      </c>
      <c r="G215" s="12">
        <v>2</v>
      </c>
      <c r="H215" s="12"/>
      <c r="I215" s="12">
        <v>17</v>
      </c>
      <c r="J215" s="12">
        <f t="shared" si="20"/>
        <v>817</v>
      </c>
      <c r="K215" s="12">
        <v>270</v>
      </c>
      <c r="L215" s="12">
        <f t="shared" si="21"/>
        <v>220590</v>
      </c>
      <c r="M215" s="12">
        <v>1</v>
      </c>
      <c r="N215" s="12" t="s">
        <v>27</v>
      </c>
      <c r="O215" s="12" t="s">
        <v>55</v>
      </c>
      <c r="P215" s="12">
        <v>2</v>
      </c>
      <c r="Q215" s="12">
        <v>252</v>
      </c>
      <c r="R215" s="12"/>
      <c r="S215" s="12">
        <v>6400</v>
      </c>
      <c r="T215" s="12">
        <f t="shared" si="22"/>
        <v>1612800</v>
      </c>
      <c r="U215" s="12">
        <v>10</v>
      </c>
      <c r="V215" s="12">
        <f>T215*10%</f>
        <v>161280</v>
      </c>
      <c r="W215" s="12">
        <f t="shared" si="23"/>
        <v>1451520</v>
      </c>
      <c r="X215" s="12">
        <f t="shared" si="24"/>
        <v>1672110</v>
      </c>
      <c r="Y215" s="12">
        <v>0</v>
      </c>
      <c r="Z215" s="12">
        <v>0</v>
      </c>
      <c r="AA215" s="12">
        <v>1672110</v>
      </c>
      <c r="AB215" s="12">
        <v>0.02</v>
      </c>
    </row>
    <row r="216" spans="1:29" s="3" customFormat="1" ht="14.25" x14ac:dyDescent="0.2">
      <c r="A216" s="12"/>
      <c r="B216" s="13" t="s">
        <v>14</v>
      </c>
      <c r="C216" s="12">
        <v>3170</v>
      </c>
      <c r="D216" s="12">
        <v>132</v>
      </c>
      <c r="E216" s="12" t="s">
        <v>550</v>
      </c>
      <c r="F216" s="12">
        <v>1</v>
      </c>
      <c r="G216" s="12">
        <v>34</v>
      </c>
      <c r="H216" s="12">
        <v>3</v>
      </c>
      <c r="I216" s="12">
        <v>56</v>
      </c>
      <c r="J216" s="12">
        <f t="shared" si="20"/>
        <v>13956</v>
      </c>
      <c r="K216" s="12">
        <v>75</v>
      </c>
      <c r="L216" s="12">
        <f t="shared" si="21"/>
        <v>1046700</v>
      </c>
      <c r="M216" s="12"/>
      <c r="N216" s="12"/>
      <c r="O216" s="12"/>
      <c r="P216" s="12"/>
      <c r="Q216" s="12"/>
      <c r="R216" s="12"/>
      <c r="S216" s="12"/>
      <c r="T216" s="12">
        <f t="shared" si="22"/>
        <v>0</v>
      </c>
      <c r="U216" s="12"/>
      <c r="V216" s="12"/>
      <c r="W216" s="12">
        <f t="shared" si="23"/>
        <v>0</v>
      </c>
      <c r="X216" s="12">
        <f t="shared" si="24"/>
        <v>1046700</v>
      </c>
      <c r="Y216" s="12">
        <v>0</v>
      </c>
      <c r="Z216" s="12">
        <v>50</v>
      </c>
      <c r="AA216" s="12">
        <v>0</v>
      </c>
      <c r="AB216" s="12">
        <v>0</v>
      </c>
    </row>
    <row r="217" spans="1:29" s="3" customFormat="1" ht="14.25" x14ac:dyDescent="0.2">
      <c r="A217" s="12"/>
      <c r="B217" s="13" t="s">
        <v>14</v>
      </c>
      <c r="C217" s="12">
        <v>4387</v>
      </c>
      <c r="D217" s="12">
        <v>197</v>
      </c>
      <c r="E217" s="12" t="s">
        <v>550</v>
      </c>
      <c r="F217" s="12">
        <v>1</v>
      </c>
      <c r="G217" s="12">
        <v>8</v>
      </c>
      <c r="H217" s="12">
        <v>1</v>
      </c>
      <c r="I217" s="12">
        <v>26</v>
      </c>
      <c r="J217" s="12">
        <f t="shared" si="20"/>
        <v>3326</v>
      </c>
      <c r="K217" s="12">
        <v>270</v>
      </c>
      <c r="L217" s="12">
        <f t="shared" si="21"/>
        <v>898020</v>
      </c>
      <c r="M217" s="12"/>
      <c r="N217" s="12"/>
      <c r="O217" s="12"/>
      <c r="P217" s="12"/>
      <c r="Q217" s="12"/>
      <c r="R217" s="12"/>
      <c r="S217" s="12"/>
      <c r="T217" s="12">
        <f t="shared" si="22"/>
        <v>0</v>
      </c>
      <c r="U217" s="12"/>
      <c r="V217" s="12"/>
      <c r="W217" s="12">
        <f t="shared" si="23"/>
        <v>0</v>
      </c>
      <c r="X217" s="12">
        <f t="shared" si="24"/>
        <v>898020</v>
      </c>
      <c r="Y217" s="12">
        <v>0</v>
      </c>
      <c r="Z217" s="12">
        <v>50</v>
      </c>
      <c r="AA217" s="12">
        <v>0</v>
      </c>
      <c r="AB217" s="12">
        <v>0</v>
      </c>
    </row>
    <row r="218" spans="1:29" s="3" customFormat="1" ht="14.25" x14ac:dyDescent="0.2">
      <c r="A218" s="12"/>
      <c r="B218" s="13" t="s">
        <v>14</v>
      </c>
      <c r="C218" s="12">
        <v>1541</v>
      </c>
      <c r="D218" s="12">
        <v>87</v>
      </c>
      <c r="E218" s="12" t="s">
        <v>550</v>
      </c>
      <c r="F218" s="12">
        <v>1</v>
      </c>
      <c r="G218" s="12">
        <v>17</v>
      </c>
      <c r="H218" s="12">
        <v>1</v>
      </c>
      <c r="I218" s="12">
        <v>23</v>
      </c>
      <c r="J218" s="12">
        <f t="shared" si="20"/>
        <v>6923</v>
      </c>
      <c r="K218" s="12">
        <v>320</v>
      </c>
      <c r="L218" s="12">
        <f t="shared" si="21"/>
        <v>2215360</v>
      </c>
      <c r="M218" s="12"/>
      <c r="N218" s="12"/>
      <c r="O218" s="12"/>
      <c r="P218" s="12"/>
      <c r="Q218" s="12"/>
      <c r="R218" s="12"/>
      <c r="S218" s="12"/>
      <c r="T218" s="12">
        <f t="shared" si="22"/>
        <v>0</v>
      </c>
      <c r="U218" s="12"/>
      <c r="V218" s="12"/>
      <c r="W218" s="12">
        <f t="shared" si="23"/>
        <v>0</v>
      </c>
      <c r="X218" s="12">
        <f t="shared" si="24"/>
        <v>2215360</v>
      </c>
      <c r="Y218" s="12">
        <v>0</v>
      </c>
      <c r="Z218" s="12">
        <v>50</v>
      </c>
      <c r="AA218" s="12">
        <v>0</v>
      </c>
      <c r="AB218" s="12">
        <v>0</v>
      </c>
    </row>
    <row r="219" spans="1:29" s="3" customFormat="1" ht="14.25" x14ac:dyDescent="0.2">
      <c r="A219" s="12"/>
      <c r="B219" s="13" t="s">
        <v>24</v>
      </c>
      <c r="C219" s="12"/>
      <c r="D219" s="12"/>
      <c r="E219" s="12" t="s">
        <v>550</v>
      </c>
      <c r="F219" s="12">
        <v>1</v>
      </c>
      <c r="G219" s="12">
        <v>62</v>
      </c>
      <c r="H219" s="12">
        <v>2</v>
      </c>
      <c r="I219" s="12">
        <v>22</v>
      </c>
      <c r="J219" s="12">
        <f t="shared" si="20"/>
        <v>25022</v>
      </c>
      <c r="K219" s="12">
        <v>75</v>
      </c>
      <c r="L219" s="12">
        <f t="shared" si="21"/>
        <v>1876650</v>
      </c>
      <c r="M219" s="12"/>
      <c r="N219" s="12"/>
      <c r="O219" s="12"/>
      <c r="P219" s="12"/>
      <c r="Q219" s="12"/>
      <c r="R219" s="12"/>
      <c r="S219" s="12"/>
      <c r="T219" s="12">
        <f t="shared" si="22"/>
        <v>0</v>
      </c>
      <c r="U219" s="12"/>
      <c r="V219" s="12"/>
      <c r="W219" s="12">
        <f t="shared" si="23"/>
        <v>0</v>
      </c>
      <c r="X219" s="12">
        <f t="shared" si="24"/>
        <v>1876650</v>
      </c>
      <c r="Y219" s="12">
        <v>0</v>
      </c>
      <c r="Z219" s="12">
        <v>0</v>
      </c>
      <c r="AA219" s="12">
        <v>1876650</v>
      </c>
      <c r="AB219" s="12">
        <v>0.01</v>
      </c>
      <c r="AC219" s="3" t="s">
        <v>302</v>
      </c>
    </row>
    <row r="220" spans="1:29" s="3" customFormat="1" ht="14.25" x14ac:dyDescent="0.2">
      <c r="A220" s="12"/>
      <c r="B220" s="13" t="s">
        <v>14</v>
      </c>
      <c r="C220" s="12">
        <v>1031</v>
      </c>
      <c r="D220" s="12">
        <v>60</v>
      </c>
      <c r="E220" s="12" t="s">
        <v>551</v>
      </c>
      <c r="F220" s="12">
        <v>2</v>
      </c>
      <c r="G220" s="12"/>
      <c r="H220" s="12">
        <v>3</v>
      </c>
      <c r="I220" s="12">
        <v>38</v>
      </c>
      <c r="J220" s="12">
        <f t="shared" si="20"/>
        <v>338</v>
      </c>
      <c r="K220" s="12">
        <v>400</v>
      </c>
      <c r="L220" s="12">
        <f t="shared" si="21"/>
        <v>135200</v>
      </c>
      <c r="M220" s="12">
        <v>1</v>
      </c>
      <c r="N220" s="12" t="s">
        <v>27</v>
      </c>
      <c r="O220" s="12" t="s">
        <v>16</v>
      </c>
      <c r="P220" s="12">
        <v>2</v>
      </c>
      <c r="Q220" s="12">
        <v>162</v>
      </c>
      <c r="R220" s="12"/>
      <c r="S220" s="12">
        <v>6400</v>
      </c>
      <c r="T220" s="12">
        <f t="shared" si="22"/>
        <v>1036800</v>
      </c>
      <c r="U220" s="12">
        <v>20</v>
      </c>
      <c r="V220" s="12">
        <f>T220*75%</f>
        <v>777600</v>
      </c>
      <c r="W220" s="12">
        <f t="shared" si="23"/>
        <v>259200</v>
      </c>
      <c r="X220" s="12">
        <f t="shared" si="24"/>
        <v>394400</v>
      </c>
      <c r="Y220" s="12">
        <v>0</v>
      </c>
      <c r="Z220" s="12">
        <v>50</v>
      </c>
      <c r="AA220" s="12">
        <v>0</v>
      </c>
      <c r="AB220" s="12">
        <v>0</v>
      </c>
    </row>
    <row r="221" spans="1:29" s="3" customFormat="1" ht="14.25" x14ac:dyDescent="0.2">
      <c r="A221" s="12"/>
      <c r="B221" s="13" t="s">
        <v>14</v>
      </c>
      <c r="C221" s="12">
        <v>4099</v>
      </c>
      <c r="D221" s="12">
        <v>539</v>
      </c>
      <c r="E221" s="12" t="s">
        <v>551</v>
      </c>
      <c r="F221" s="12">
        <v>1</v>
      </c>
      <c r="G221" s="12">
        <v>8</v>
      </c>
      <c r="H221" s="12">
        <v>2</v>
      </c>
      <c r="I221" s="12">
        <v>51</v>
      </c>
      <c r="J221" s="12">
        <f t="shared" si="20"/>
        <v>3451</v>
      </c>
      <c r="K221" s="12">
        <v>75</v>
      </c>
      <c r="L221" s="12">
        <f t="shared" si="21"/>
        <v>258825</v>
      </c>
      <c r="M221" s="12"/>
      <c r="N221" s="12"/>
      <c r="O221" s="12"/>
      <c r="P221" s="12"/>
      <c r="Q221" s="12"/>
      <c r="R221" s="12"/>
      <c r="S221" s="12"/>
      <c r="T221" s="12">
        <f t="shared" si="22"/>
        <v>0</v>
      </c>
      <c r="U221" s="12"/>
      <c r="V221" s="12"/>
      <c r="W221" s="12">
        <f t="shared" si="23"/>
        <v>0</v>
      </c>
      <c r="X221" s="12">
        <f t="shared" si="24"/>
        <v>258825</v>
      </c>
      <c r="Y221" s="12">
        <v>0</v>
      </c>
      <c r="Z221" s="12">
        <v>50</v>
      </c>
      <c r="AA221" s="12">
        <v>0</v>
      </c>
      <c r="AB221" s="12">
        <v>0</v>
      </c>
    </row>
    <row r="222" spans="1:29" s="3" customFormat="1" ht="14.25" x14ac:dyDescent="0.2">
      <c r="A222" s="12"/>
      <c r="B222" s="13" t="s">
        <v>14</v>
      </c>
      <c r="C222" s="12">
        <v>1031</v>
      </c>
      <c r="D222" s="12">
        <v>60</v>
      </c>
      <c r="E222" s="12" t="s">
        <v>552</v>
      </c>
      <c r="F222" s="12">
        <v>2</v>
      </c>
      <c r="G222" s="12"/>
      <c r="H222" s="12">
        <v>3</v>
      </c>
      <c r="I222" s="12">
        <v>38</v>
      </c>
      <c r="J222" s="12">
        <f t="shared" si="20"/>
        <v>338</v>
      </c>
      <c r="K222" s="12">
        <v>400</v>
      </c>
      <c r="L222" s="12">
        <f t="shared" si="21"/>
        <v>135200</v>
      </c>
      <c r="M222" s="12">
        <v>1</v>
      </c>
      <c r="N222" s="12" t="s">
        <v>27</v>
      </c>
      <c r="O222" s="12" t="s">
        <v>16</v>
      </c>
      <c r="P222" s="12">
        <v>2</v>
      </c>
      <c r="Q222" s="12">
        <v>175</v>
      </c>
      <c r="R222" s="12"/>
      <c r="S222" s="12">
        <v>6400</v>
      </c>
      <c r="T222" s="12">
        <f t="shared" si="22"/>
        <v>1120000</v>
      </c>
      <c r="U222" s="12">
        <v>15</v>
      </c>
      <c r="V222" s="12">
        <f>T222*50%</f>
        <v>560000</v>
      </c>
      <c r="W222" s="12">
        <f t="shared" si="23"/>
        <v>560000</v>
      </c>
      <c r="X222" s="12">
        <f t="shared" si="24"/>
        <v>695200</v>
      </c>
      <c r="Y222" s="12">
        <v>0</v>
      </c>
      <c r="Z222" s="12">
        <v>50</v>
      </c>
      <c r="AA222" s="12">
        <v>0</v>
      </c>
      <c r="AB222" s="12">
        <v>0</v>
      </c>
    </row>
    <row r="223" spans="1:29" s="3" customFormat="1" ht="14.25" x14ac:dyDescent="0.2">
      <c r="A223" s="12"/>
      <c r="B223" s="13" t="s">
        <v>14</v>
      </c>
      <c r="C223" s="12">
        <v>1721</v>
      </c>
      <c r="D223" s="12">
        <v>145</v>
      </c>
      <c r="E223" s="12" t="s">
        <v>552</v>
      </c>
      <c r="F223" s="12">
        <v>1</v>
      </c>
      <c r="G223" s="12">
        <v>9</v>
      </c>
      <c r="H223" s="12"/>
      <c r="I223" s="12">
        <v>44</v>
      </c>
      <c r="J223" s="12">
        <f t="shared" si="20"/>
        <v>3644</v>
      </c>
      <c r="K223" s="12">
        <v>140</v>
      </c>
      <c r="L223" s="12">
        <f t="shared" si="21"/>
        <v>510160</v>
      </c>
      <c r="M223" s="12"/>
      <c r="N223" s="12"/>
      <c r="O223" s="12"/>
      <c r="P223" s="12"/>
      <c r="Q223" s="12"/>
      <c r="R223" s="12"/>
      <c r="S223" s="12"/>
      <c r="T223" s="12">
        <f t="shared" si="22"/>
        <v>0</v>
      </c>
      <c r="U223" s="12"/>
      <c r="V223" s="12"/>
      <c r="W223" s="12">
        <f t="shared" si="23"/>
        <v>0</v>
      </c>
      <c r="X223" s="12">
        <f t="shared" si="24"/>
        <v>510160</v>
      </c>
      <c r="Y223" s="12">
        <v>0</v>
      </c>
      <c r="Z223" s="12">
        <v>50</v>
      </c>
      <c r="AA223" s="12">
        <v>0</v>
      </c>
      <c r="AB223" s="12">
        <v>0</v>
      </c>
    </row>
    <row r="224" spans="1:29" s="3" customFormat="1" ht="14.25" x14ac:dyDescent="0.2">
      <c r="A224" s="12"/>
      <c r="B224" s="13" t="s">
        <v>14</v>
      </c>
      <c r="C224" s="12">
        <v>3412</v>
      </c>
      <c r="D224" s="12">
        <v>263</v>
      </c>
      <c r="E224" s="12" t="s">
        <v>552</v>
      </c>
      <c r="F224" s="12">
        <v>1</v>
      </c>
      <c r="G224" s="12">
        <v>6</v>
      </c>
      <c r="H224" s="12">
        <v>3</v>
      </c>
      <c r="I224" s="12">
        <v>28</v>
      </c>
      <c r="J224" s="12">
        <f t="shared" si="20"/>
        <v>2728</v>
      </c>
      <c r="K224" s="12">
        <v>75</v>
      </c>
      <c r="L224" s="12">
        <f t="shared" si="21"/>
        <v>204600</v>
      </c>
      <c r="M224" s="12"/>
      <c r="N224" s="12"/>
      <c r="O224" s="12"/>
      <c r="P224" s="12"/>
      <c r="Q224" s="12"/>
      <c r="R224" s="12"/>
      <c r="S224" s="12"/>
      <c r="T224" s="12">
        <f t="shared" si="22"/>
        <v>0</v>
      </c>
      <c r="U224" s="12"/>
      <c r="V224" s="12"/>
      <c r="W224" s="12">
        <f t="shared" si="23"/>
        <v>0</v>
      </c>
      <c r="X224" s="12">
        <f t="shared" si="24"/>
        <v>204600</v>
      </c>
      <c r="Y224" s="12">
        <v>0</v>
      </c>
      <c r="Z224" s="12">
        <v>50</v>
      </c>
      <c r="AA224" s="12">
        <v>0</v>
      </c>
      <c r="AB224" s="12">
        <v>0</v>
      </c>
    </row>
    <row r="225" spans="1:28" s="3" customFormat="1" ht="14.25" x14ac:dyDescent="0.2">
      <c r="A225" s="12"/>
      <c r="B225" s="13" t="s">
        <v>14</v>
      </c>
      <c r="C225" s="12">
        <v>3903</v>
      </c>
      <c r="D225" s="12">
        <v>45</v>
      </c>
      <c r="E225" s="12" t="s">
        <v>553</v>
      </c>
      <c r="F225" s="12">
        <v>2</v>
      </c>
      <c r="G225" s="12"/>
      <c r="H225" s="12">
        <v>2</v>
      </c>
      <c r="I225" s="12">
        <v>65</v>
      </c>
      <c r="J225" s="12">
        <f t="shared" si="20"/>
        <v>265</v>
      </c>
      <c r="K225" s="12">
        <v>400</v>
      </c>
      <c r="L225" s="12">
        <f t="shared" si="21"/>
        <v>106000</v>
      </c>
      <c r="M225" s="12">
        <v>1</v>
      </c>
      <c r="N225" s="12" t="s">
        <v>27</v>
      </c>
      <c r="O225" s="12" t="s">
        <v>16</v>
      </c>
      <c r="P225" s="12">
        <v>2</v>
      </c>
      <c r="Q225" s="12">
        <v>234</v>
      </c>
      <c r="R225" s="12"/>
      <c r="S225" s="12">
        <v>6400</v>
      </c>
      <c r="T225" s="12">
        <f t="shared" si="22"/>
        <v>1497600</v>
      </c>
      <c r="U225" s="12">
        <v>30</v>
      </c>
      <c r="V225" s="12">
        <f>T225*85%</f>
        <v>1272960</v>
      </c>
      <c r="W225" s="12">
        <f t="shared" si="23"/>
        <v>224640</v>
      </c>
      <c r="X225" s="12">
        <f t="shared" si="24"/>
        <v>330640</v>
      </c>
      <c r="Y225" s="12">
        <v>0</v>
      </c>
      <c r="Z225" s="12">
        <v>50</v>
      </c>
      <c r="AA225" s="12">
        <v>0</v>
      </c>
      <c r="AB225" s="12">
        <v>0</v>
      </c>
    </row>
    <row r="226" spans="1:28" s="3" customFormat="1" ht="14.25" x14ac:dyDescent="0.2">
      <c r="A226" s="12"/>
      <c r="B226" s="13" t="s">
        <v>14</v>
      </c>
      <c r="C226" s="12">
        <v>1017</v>
      </c>
      <c r="D226" s="12">
        <v>45</v>
      </c>
      <c r="E226" s="12" t="s">
        <v>553</v>
      </c>
      <c r="F226" s="12">
        <v>1</v>
      </c>
      <c r="G226" s="12">
        <v>2</v>
      </c>
      <c r="H226" s="12">
        <v>2</v>
      </c>
      <c r="I226" s="12">
        <v>66</v>
      </c>
      <c r="J226" s="12">
        <f t="shared" si="20"/>
        <v>1066</v>
      </c>
      <c r="K226" s="12">
        <v>75</v>
      </c>
      <c r="L226" s="12">
        <f t="shared" si="21"/>
        <v>79950</v>
      </c>
      <c r="M226" s="12"/>
      <c r="N226" s="12"/>
      <c r="O226" s="12"/>
      <c r="P226" s="12"/>
      <c r="Q226" s="12"/>
      <c r="R226" s="12"/>
      <c r="S226" s="12"/>
      <c r="T226" s="12">
        <f t="shared" si="22"/>
        <v>0</v>
      </c>
      <c r="U226" s="12"/>
      <c r="V226" s="12"/>
      <c r="W226" s="12">
        <f t="shared" si="23"/>
        <v>0</v>
      </c>
      <c r="X226" s="12">
        <f t="shared" si="24"/>
        <v>79950</v>
      </c>
      <c r="Y226" s="12">
        <v>0</v>
      </c>
      <c r="Z226" s="12">
        <v>50</v>
      </c>
      <c r="AA226" s="12">
        <v>0</v>
      </c>
      <c r="AB226" s="12">
        <v>0</v>
      </c>
    </row>
    <row r="227" spans="1:28" s="3" customFormat="1" ht="14.25" x14ac:dyDescent="0.2">
      <c r="A227" s="12"/>
      <c r="B227" s="13" t="s">
        <v>14</v>
      </c>
      <c r="C227" s="12">
        <v>173</v>
      </c>
      <c r="D227" s="12"/>
      <c r="E227" s="12" t="s">
        <v>553</v>
      </c>
      <c r="F227" s="12">
        <v>1</v>
      </c>
      <c r="G227" s="12">
        <v>18</v>
      </c>
      <c r="H227" s="12"/>
      <c r="I227" s="12"/>
      <c r="J227" s="12">
        <f t="shared" si="20"/>
        <v>7200</v>
      </c>
      <c r="K227" s="12">
        <v>75</v>
      </c>
      <c r="L227" s="12">
        <f t="shared" si="21"/>
        <v>540000</v>
      </c>
      <c r="M227" s="12"/>
      <c r="N227" s="12"/>
      <c r="O227" s="12"/>
      <c r="P227" s="12"/>
      <c r="Q227" s="12"/>
      <c r="R227" s="12"/>
      <c r="S227" s="12"/>
      <c r="T227" s="12">
        <f t="shared" si="22"/>
        <v>0</v>
      </c>
      <c r="U227" s="12"/>
      <c r="V227" s="12"/>
      <c r="W227" s="12">
        <f t="shared" si="23"/>
        <v>0</v>
      </c>
      <c r="X227" s="12">
        <f t="shared" si="24"/>
        <v>540000</v>
      </c>
      <c r="Y227" s="12">
        <v>0</v>
      </c>
      <c r="Z227" s="12">
        <v>50</v>
      </c>
      <c r="AA227" s="12">
        <v>0</v>
      </c>
      <c r="AB227" s="12">
        <v>0</v>
      </c>
    </row>
    <row r="228" spans="1:28" s="3" customFormat="1" ht="14.25" x14ac:dyDescent="0.2">
      <c r="A228" s="12"/>
      <c r="B228" s="13" t="s">
        <v>24</v>
      </c>
      <c r="C228" s="12"/>
      <c r="D228" s="12"/>
      <c r="E228" s="12" t="s">
        <v>553</v>
      </c>
      <c r="F228" s="12">
        <v>1</v>
      </c>
      <c r="G228" s="12">
        <v>15</v>
      </c>
      <c r="H228" s="12"/>
      <c r="I228" s="12"/>
      <c r="J228" s="12">
        <f t="shared" si="20"/>
        <v>6000</v>
      </c>
      <c r="K228" s="12">
        <v>75</v>
      </c>
      <c r="L228" s="12">
        <f t="shared" si="21"/>
        <v>450000</v>
      </c>
      <c r="M228" s="12"/>
      <c r="N228" s="12"/>
      <c r="O228" s="12"/>
      <c r="P228" s="12"/>
      <c r="Q228" s="12"/>
      <c r="R228" s="12"/>
      <c r="S228" s="12"/>
      <c r="T228" s="12">
        <f t="shared" si="22"/>
        <v>0</v>
      </c>
      <c r="U228" s="12"/>
      <c r="V228" s="12"/>
      <c r="W228" s="12">
        <f t="shared" si="23"/>
        <v>0</v>
      </c>
      <c r="X228" s="12">
        <f t="shared" si="24"/>
        <v>450000</v>
      </c>
      <c r="Y228" s="12">
        <v>0</v>
      </c>
      <c r="Z228" s="12">
        <v>0</v>
      </c>
      <c r="AA228" s="12">
        <v>450000</v>
      </c>
      <c r="AB228" s="12">
        <v>0.01</v>
      </c>
    </row>
    <row r="229" spans="1:28" s="3" customFormat="1" ht="14.25" x14ac:dyDescent="0.2">
      <c r="A229" s="12"/>
      <c r="B229" s="13" t="s">
        <v>14</v>
      </c>
      <c r="C229" s="12">
        <v>1015</v>
      </c>
      <c r="D229" s="12">
        <v>43</v>
      </c>
      <c r="E229" s="12" t="s">
        <v>554</v>
      </c>
      <c r="F229" s="12">
        <v>2</v>
      </c>
      <c r="G229" s="12"/>
      <c r="H229" s="12">
        <v>2</v>
      </c>
      <c r="I229" s="12">
        <v>9</v>
      </c>
      <c r="J229" s="12">
        <f t="shared" si="20"/>
        <v>209</v>
      </c>
      <c r="K229" s="12">
        <v>400</v>
      </c>
      <c r="L229" s="12">
        <f t="shared" si="21"/>
        <v>83600</v>
      </c>
      <c r="M229" s="12">
        <v>1</v>
      </c>
      <c r="N229" s="12" t="s">
        <v>27</v>
      </c>
      <c r="O229" s="12" t="s">
        <v>16</v>
      </c>
      <c r="P229" s="12">
        <v>2</v>
      </c>
      <c r="Q229" s="12">
        <v>268</v>
      </c>
      <c r="R229" s="12"/>
      <c r="S229" s="12">
        <v>6400</v>
      </c>
      <c r="T229" s="12">
        <f t="shared" si="22"/>
        <v>1715200</v>
      </c>
      <c r="U229" s="12">
        <v>30</v>
      </c>
      <c r="V229" s="12">
        <f>T229*85%</f>
        <v>1457920</v>
      </c>
      <c r="W229" s="12">
        <f t="shared" si="23"/>
        <v>257280</v>
      </c>
      <c r="X229" s="12">
        <f t="shared" si="24"/>
        <v>340880</v>
      </c>
      <c r="Y229" s="12">
        <v>0</v>
      </c>
      <c r="Z229" s="12">
        <v>50</v>
      </c>
      <c r="AA229" s="12">
        <v>0</v>
      </c>
      <c r="AB229" s="12">
        <v>0</v>
      </c>
    </row>
    <row r="230" spans="1:28" s="3" customFormat="1" ht="14.25" x14ac:dyDescent="0.2">
      <c r="A230" s="12"/>
      <c r="B230" s="13" t="s">
        <v>24</v>
      </c>
      <c r="C230" s="12"/>
      <c r="D230" s="12"/>
      <c r="E230" s="12" t="s">
        <v>554</v>
      </c>
      <c r="F230" s="12">
        <v>1</v>
      </c>
      <c r="G230" s="12">
        <v>28</v>
      </c>
      <c r="H230" s="12">
        <v>3</v>
      </c>
      <c r="I230" s="12">
        <v>59</v>
      </c>
      <c r="J230" s="12">
        <f t="shared" si="20"/>
        <v>11559</v>
      </c>
      <c r="K230" s="12">
        <v>75</v>
      </c>
      <c r="L230" s="12">
        <f t="shared" si="21"/>
        <v>866925</v>
      </c>
      <c r="M230" s="12"/>
      <c r="N230" s="12"/>
      <c r="O230" s="12"/>
      <c r="P230" s="12"/>
      <c r="Q230" s="12"/>
      <c r="R230" s="12"/>
      <c r="S230" s="12"/>
      <c r="T230" s="12">
        <f t="shared" si="22"/>
        <v>0</v>
      </c>
      <c r="U230" s="12"/>
      <c r="V230" s="12"/>
      <c r="W230" s="12">
        <f t="shared" si="23"/>
        <v>0</v>
      </c>
      <c r="X230" s="12">
        <f t="shared" si="24"/>
        <v>866925</v>
      </c>
      <c r="Y230" s="12">
        <v>0</v>
      </c>
      <c r="Z230" s="12">
        <v>0</v>
      </c>
      <c r="AA230" s="12">
        <v>866925</v>
      </c>
      <c r="AB230" s="12">
        <v>0.01</v>
      </c>
    </row>
    <row r="231" spans="1:28" s="3" customFormat="1" ht="14.25" x14ac:dyDescent="0.2">
      <c r="A231" s="12"/>
      <c r="B231" s="13" t="s">
        <v>14</v>
      </c>
      <c r="C231" s="12">
        <v>1036</v>
      </c>
      <c r="D231" s="12">
        <v>65</v>
      </c>
      <c r="E231" s="12" t="s">
        <v>554</v>
      </c>
      <c r="F231" s="12">
        <v>1</v>
      </c>
      <c r="G231" s="12">
        <v>0</v>
      </c>
      <c r="H231" s="12">
        <v>1</v>
      </c>
      <c r="I231" s="12">
        <v>25</v>
      </c>
      <c r="J231" s="12">
        <f t="shared" si="20"/>
        <v>125</v>
      </c>
      <c r="K231" s="12">
        <v>75</v>
      </c>
      <c r="L231" s="12">
        <f t="shared" si="21"/>
        <v>9375</v>
      </c>
      <c r="M231" s="12"/>
      <c r="N231" s="12"/>
      <c r="O231" s="12"/>
      <c r="P231" s="12"/>
      <c r="Q231" s="12"/>
      <c r="R231" s="12"/>
      <c r="S231" s="12"/>
      <c r="T231" s="12">
        <f t="shared" si="22"/>
        <v>0</v>
      </c>
      <c r="U231" s="12"/>
      <c r="V231" s="12"/>
      <c r="W231" s="12">
        <f t="shared" si="23"/>
        <v>0</v>
      </c>
      <c r="X231" s="12">
        <f t="shared" si="24"/>
        <v>9375</v>
      </c>
      <c r="Y231" s="12">
        <v>0</v>
      </c>
      <c r="Z231" s="12">
        <v>50</v>
      </c>
      <c r="AA231" s="12">
        <v>0</v>
      </c>
      <c r="AB231" s="12">
        <v>0</v>
      </c>
    </row>
    <row r="232" spans="1:28" s="3" customFormat="1" ht="14.25" x14ac:dyDescent="0.2">
      <c r="A232" s="12"/>
      <c r="B232" s="13" t="s">
        <v>14</v>
      </c>
      <c r="C232" s="12">
        <v>997</v>
      </c>
      <c r="D232" s="12">
        <v>22</v>
      </c>
      <c r="E232" s="12" t="s">
        <v>554</v>
      </c>
      <c r="F232" s="12">
        <v>1</v>
      </c>
      <c r="G232" s="12"/>
      <c r="H232" s="12">
        <v>2</v>
      </c>
      <c r="I232" s="12">
        <v>24</v>
      </c>
      <c r="J232" s="12">
        <f t="shared" si="20"/>
        <v>224</v>
      </c>
      <c r="K232" s="12">
        <v>350</v>
      </c>
      <c r="L232" s="12">
        <f t="shared" si="21"/>
        <v>78400</v>
      </c>
      <c r="M232" s="12"/>
      <c r="N232" s="12"/>
      <c r="O232" s="12"/>
      <c r="P232" s="12"/>
      <c r="Q232" s="12"/>
      <c r="R232" s="12"/>
      <c r="S232" s="12"/>
      <c r="T232" s="12">
        <f t="shared" si="22"/>
        <v>0</v>
      </c>
      <c r="U232" s="12"/>
      <c r="V232" s="12"/>
      <c r="W232" s="12">
        <f t="shared" si="23"/>
        <v>0</v>
      </c>
      <c r="X232" s="12">
        <f t="shared" si="24"/>
        <v>78400</v>
      </c>
      <c r="Y232" s="12">
        <v>0</v>
      </c>
      <c r="Z232" s="12">
        <v>50</v>
      </c>
      <c r="AA232" s="12">
        <v>0</v>
      </c>
      <c r="AB232" s="12">
        <v>0</v>
      </c>
    </row>
    <row r="233" spans="1:28" s="3" customFormat="1" ht="14.25" x14ac:dyDescent="0.2">
      <c r="A233" s="12"/>
      <c r="B233" s="13" t="s">
        <v>14</v>
      </c>
      <c r="C233" s="12">
        <v>1013</v>
      </c>
      <c r="D233" s="12">
        <v>41</v>
      </c>
      <c r="E233" s="12" t="s">
        <v>555</v>
      </c>
      <c r="F233" s="12">
        <v>2</v>
      </c>
      <c r="G233" s="12"/>
      <c r="H233" s="12">
        <v>1</v>
      </c>
      <c r="I233" s="12">
        <v>27</v>
      </c>
      <c r="J233" s="12">
        <f t="shared" si="20"/>
        <v>127</v>
      </c>
      <c r="K233" s="12">
        <v>400</v>
      </c>
      <c r="L233" s="12">
        <f t="shared" si="21"/>
        <v>50800</v>
      </c>
      <c r="M233" s="12">
        <v>1</v>
      </c>
      <c r="N233" s="12" t="s">
        <v>27</v>
      </c>
      <c r="O233" s="12" t="s">
        <v>16</v>
      </c>
      <c r="P233" s="12">
        <v>2</v>
      </c>
      <c r="Q233" s="12">
        <v>165</v>
      </c>
      <c r="R233" s="12"/>
      <c r="S233" s="12">
        <v>6400</v>
      </c>
      <c r="T233" s="12">
        <f t="shared" si="22"/>
        <v>1056000</v>
      </c>
      <c r="U233" s="12">
        <v>10</v>
      </c>
      <c r="V233" s="12">
        <f>T233*30%</f>
        <v>316800</v>
      </c>
      <c r="W233" s="12">
        <f t="shared" si="23"/>
        <v>739200</v>
      </c>
      <c r="X233" s="12">
        <f t="shared" si="24"/>
        <v>790000</v>
      </c>
      <c r="Y233" s="12">
        <v>0</v>
      </c>
      <c r="Z233" s="12">
        <v>50</v>
      </c>
      <c r="AA233" s="12">
        <v>0</v>
      </c>
      <c r="AB233" s="12">
        <v>0</v>
      </c>
    </row>
    <row r="234" spans="1:28" s="3" customFormat="1" ht="14.25" x14ac:dyDescent="0.2">
      <c r="A234" s="12"/>
      <c r="B234" s="13" t="s">
        <v>14</v>
      </c>
      <c r="C234" s="12">
        <v>5776</v>
      </c>
      <c r="D234" s="12">
        <v>209</v>
      </c>
      <c r="E234" s="12" t="s">
        <v>555</v>
      </c>
      <c r="F234" s="12">
        <v>1</v>
      </c>
      <c r="G234" s="12">
        <v>10</v>
      </c>
      <c r="H234" s="12"/>
      <c r="I234" s="12"/>
      <c r="J234" s="12">
        <f t="shared" si="20"/>
        <v>4000</v>
      </c>
      <c r="K234" s="12">
        <v>75</v>
      </c>
      <c r="L234" s="12">
        <f t="shared" si="21"/>
        <v>300000</v>
      </c>
      <c r="M234" s="12"/>
      <c r="N234" s="12"/>
      <c r="O234" s="12"/>
      <c r="P234" s="12"/>
      <c r="Q234" s="12"/>
      <c r="R234" s="12"/>
      <c r="S234" s="12"/>
      <c r="T234" s="12">
        <f t="shared" si="22"/>
        <v>0</v>
      </c>
      <c r="U234" s="12"/>
      <c r="V234" s="12"/>
      <c r="W234" s="12">
        <f t="shared" si="23"/>
        <v>0</v>
      </c>
      <c r="X234" s="12">
        <f t="shared" si="24"/>
        <v>300000</v>
      </c>
      <c r="Y234" s="12">
        <v>0</v>
      </c>
      <c r="Z234" s="12">
        <v>50</v>
      </c>
      <c r="AA234" s="12">
        <v>0</v>
      </c>
      <c r="AB234" s="12">
        <v>0</v>
      </c>
    </row>
    <row r="235" spans="1:28" s="3" customFormat="1" ht="14.25" x14ac:dyDescent="0.2">
      <c r="A235" s="12"/>
      <c r="B235" s="13" t="s">
        <v>14</v>
      </c>
      <c r="C235" s="12">
        <v>1715</v>
      </c>
      <c r="D235" s="12">
        <v>136</v>
      </c>
      <c r="E235" s="12" t="s">
        <v>555</v>
      </c>
      <c r="F235" s="12">
        <v>1</v>
      </c>
      <c r="G235" s="12">
        <v>10</v>
      </c>
      <c r="H235" s="12">
        <v>3</v>
      </c>
      <c r="I235" s="12">
        <v>60</v>
      </c>
      <c r="J235" s="12">
        <f t="shared" si="20"/>
        <v>4360</v>
      </c>
      <c r="K235" s="12">
        <v>75</v>
      </c>
      <c r="L235" s="12">
        <f t="shared" si="21"/>
        <v>327000</v>
      </c>
      <c r="M235" s="12"/>
      <c r="N235" s="12"/>
      <c r="O235" s="12"/>
      <c r="P235" s="12"/>
      <c r="Q235" s="12"/>
      <c r="R235" s="12"/>
      <c r="S235" s="12"/>
      <c r="T235" s="12">
        <f t="shared" si="22"/>
        <v>0</v>
      </c>
      <c r="U235" s="12"/>
      <c r="V235" s="12"/>
      <c r="W235" s="12">
        <f t="shared" si="23"/>
        <v>0</v>
      </c>
      <c r="X235" s="12">
        <f t="shared" si="24"/>
        <v>327000</v>
      </c>
      <c r="Y235" s="12">
        <v>0</v>
      </c>
      <c r="Z235" s="12">
        <v>50</v>
      </c>
      <c r="AA235" s="12">
        <v>0</v>
      </c>
      <c r="AB235" s="12">
        <v>0</v>
      </c>
    </row>
    <row r="236" spans="1:28" s="3" customFormat="1" ht="14.25" x14ac:dyDescent="0.2">
      <c r="A236" s="12"/>
      <c r="B236" s="13" t="s">
        <v>14</v>
      </c>
      <c r="C236" s="12">
        <v>1016</v>
      </c>
      <c r="D236" s="12">
        <v>42</v>
      </c>
      <c r="E236" s="12" t="s">
        <v>556</v>
      </c>
      <c r="F236" s="12">
        <v>2</v>
      </c>
      <c r="G236" s="12">
        <v>1</v>
      </c>
      <c r="H236" s="12">
        <v>1</v>
      </c>
      <c r="I236" s="12">
        <v>10</v>
      </c>
      <c r="J236" s="12">
        <f t="shared" si="20"/>
        <v>510</v>
      </c>
      <c r="K236" s="12">
        <v>400</v>
      </c>
      <c r="L236" s="12">
        <f t="shared" si="21"/>
        <v>204000</v>
      </c>
      <c r="M236" s="12">
        <v>1</v>
      </c>
      <c r="N236" s="12" t="s">
        <v>27</v>
      </c>
      <c r="O236" s="12" t="s">
        <v>16</v>
      </c>
      <c r="P236" s="12">
        <v>2</v>
      </c>
      <c r="Q236" s="12">
        <v>205</v>
      </c>
      <c r="R236" s="12"/>
      <c r="S236" s="12">
        <v>6400</v>
      </c>
      <c r="T236" s="12">
        <f t="shared" si="22"/>
        <v>1312000</v>
      </c>
      <c r="U236" s="12">
        <v>20</v>
      </c>
      <c r="V236" s="12">
        <f>T236*75%</f>
        <v>984000</v>
      </c>
      <c r="W236" s="12">
        <f t="shared" si="23"/>
        <v>328000</v>
      </c>
      <c r="X236" s="12">
        <f t="shared" si="24"/>
        <v>532000</v>
      </c>
      <c r="Y236" s="12">
        <v>0</v>
      </c>
      <c r="Z236" s="12">
        <v>50</v>
      </c>
      <c r="AA236" s="12">
        <v>0</v>
      </c>
      <c r="AB236" s="12">
        <v>0</v>
      </c>
    </row>
    <row r="237" spans="1:28" s="3" customFormat="1" ht="14.25" x14ac:dyDescent="0.2">
      <c r="A237" s="12"/>
      <c r="B237" s="13" t="s">
        <v>14</v>
      </c>
      <c r="C237" s="12"/>
      <c r="D237" s="12">
        <v>129</v>
      </c>
      <c r="E237" s="12" t="s">
        <v>556</v>
      </c>
      <c r="F237" s="12">
        <v>1</v>
      </c>
      <c r="G237" s="12">
        <v>3</v>
      </c>
      <c r="H237" s="12">
        <v>1</v>
      </c>
      <c r="I237" s="12">
        <v>50</v>
      </c>
      <c r="J237" s="12">
        <f t="shared" si="20"/>
        <v>1350</v>
      </c>
      <c r="K237" s="12">
        <v>75</v>
      </c>
      <c r="L237" s="12">
        <f t="shared" si="21"/>
        <v>101250</v>
      </c>
      <c r="M237" s="12"/>
      <c r="N237" s="12"/>
      <c r="O237" s="12"/>
      <c r="P237" s="12"/>
      <c r="Q237" s="12"/>
      <c r="R237" s="12"/>
      <c r="S237" s="12"/>
      <c r="T237" s="12">
        <f t="shared" si="22"/>
        <v>0</v>
      </c>
      <c r="U237" s="12"/>
      <c r="V237" s="12"/>
      <c r="W237" s="12">
        <f t="shared" si="23"/>
        <v>0</v>
      </c>
      <c r="X237" s="12">
        <f t="shared" si="24"/>
        <v>101250</v>
      </c>
      <c r="Y237" s="12">
        <v>0</v>
      </c>
      <c r="Z237" s="12">
        <v>50</v>
      </c>
      <c r="AA237" s="12">
        <v>0</v>
      </c>
      <c r="AB237" s="12">
        <v>0</v>
      </c>
    </row>
    <row r="238" spans="1:28" s="3" customFormat="1" ht="14.25" x14ac:dyDescent="0.2">
      <c r="A238" s="12"/>
      <c r="B238" s="13" t="s">
        <v>24</v>
      </c>
      <c r="C238" s="12"/>
      <c r="D238" s="12"/>
      <c r="E238" s="12" t="s">
        <v>556</v>
      </c>
      <c r="F238" s="12">
        <v>1</v>
      </c>
      <c r="G238" s="12">
        <v>24</v>
      </c>
      <c r="H238" s="12">
        <v>2</v>
      </c>
      <c r="I238" s="12"/>
      <c r="J238" s="12">
        <f t="shared" si="20"/>
        <v>9800</v>
      </c>
      <c r="K238" s="12">
        <v>75</v>
      </c>
      <c r="L238" s="12">
        <f t="shared" si="21"/>
        <v>735000</v>
      </c>
      <c r="M238" s="12"/>
      <c r="N238" s="12"/>
      <c r="O238" s="12"/>
      <c r="P238" s="12"/>
      <c r="Q238" s="12"/>
      <c r="R238" s="12"/>
      <c r="S238" s="12"/>
      <c r="T238" s="12">
        <f t="shared" si="22"/>
        <v>0</v>
      </c>
      <c r="U238" s="12"/>
      <c r="V238" s="12"/>
      <c r="W238" s="12">
        <f t="shared" si="23"/>
        <v>0</v>
      </c>
      <c r="X238" s="12">
        <f t="shared" si="24"/>
        <v>735000</v>
      </c>
      <c r="Y238" s="12">
        <v>0</v>
      </c>
      <c r="Z238" s="12">
        <v>0</v>
      </c>
      <c r="AA238" s="12">
        <v>735000</v>
      </c>
      <c r="AB238" s="12">
        <v>0.01</v>
      </c>
    </row>
    <row r="239" spans="1:28" s="3" customFormat="1" ht="14.25" x14ac:dyDescent="0.2">
      <c r="A239" s="12"/>
      <c r="B239" s="13" t="s">
        <v>24</v>
      </c>
      <c r="C239" s="12"/>
      <c r="D239" s="12"/>
      <c r="E239" s="12" t="s">
        <v>556</v>
      </c>
      <c r="F239" s="12">
        <v>1</v>
      </c>
      <c r="G239" s="12">
        <v>10</v>
      </c>
      <c r="H239" s="12"/>
      <c r="I239" s="12"/>
      <c r="J239" s="12">
        <f t="shared" si="20"/>
        <v>4000</v>
      </c>
      <c r="K239" s="12">
        <v>75</v>
      </c>
      <c r="L239" s="12">
        <f t="shared" si="21"/>
        <v>300000</v>
      </c>
      <c r="M239" s="12"/>
      <c r="N239" s="12"/>
      <c r="O239" s="12"/>
      <c r="P239" s="12"/>
      <c r="Q239" s="12"/>
      <c r="R239" s="12"/>
      <c r="S239" s="12"/>
      <c r="T239" s="12">
        <f t="shared" si="22"/>
        <v>0</v>
      </c>
      <c r="U239" s="12"/>
      <c r="V239" s="12"/>
      <c r="W239" s="12">
        <f t="shared" si="23"/>
        <v>0</v>
      </c>
      <c r="X239" s="12">
        <f t="shared" si="24"/>
        <v>300000</v>
      </c>
      <c r="Y239" s="12">
        <v>0</v>
      </c>
      <c r="Z239" s="12">
        <v>0</v>
      </c>
      <c r="AA239" s="12">
        <v>300000</v>
      </c>
      <c r="AB239" s="12">
        <v>0.01</v>
      </c>
    </row>
    <row r="240" spans="1:28" s="3" customFormat="1" ht="14.25" x14ac:dyDescent="0.2">
      <c r="A240" s="12"/>
      <c r="B240" s="13" t="s">
        <v>24</v>
      </c>
      <c r="C240" s="12"/>
      <c r="D240" s="12"/>
      <c r="E240" s="12" t="s">
        <v>556</v>
      </c>
      <c r="F240" s="12">
        <v>1</v>
      </c>
      <c r="G240" s="12">
        <v>6</v>
      </c>
      <c r="H240" s="12">
        <v>2</v>
      </c>
      <c r="I240" s="12"/>
      <c r="J240" s="12">
        <f t="shared" si="20"/>
        <v>2600</v>
      </c>
      <c r="K240" s="12">
        <v>75</v>
      </c>
      <c r="L240" s="12">
        <f t="shared" si="21"/>
        <v>195000</v>
      </c>
      <c r="M240" s="12"/>
      <c r="N240" s="12"/>
      <c r="O240" s="12"/>
      <c r="P240" s="12"/>
      <c r="Q240" s="12"/>
      <c r="R240" s="12"/>
      <c r="S240" s="12"/>
      <c r="T240" s="12">
        <f t="shared" si="22"/>
        <v>0</v>
      </c>
      <c r="U240" s="12"/>
      <c r="V240" s="12"/>
      <c r="W240" s="12">
        <f t="shared" si="23"/>
        <v>0</v>
      </c>
      <c r="X240" s="12">
        <f t="shared" si="24"/>
        <v>195000</v>
      </c>
      <c r="Y240" s="12">
        <v>0</v>
      </c>
      <c r="Z240" s="12">
        <v>0</v>
      </c>
      <c r="AA240" s="12">
        <v>195000</v>
      </c>
      <c r="AB240" s="12">
        <v>0.01</v>
      </c>
    </row>
    <row r="241" spans="1:29" s="3" customFormat="1" ht="14.25" x14ac:dyDescent="0.2">
      <c r="A241" s="12"/>
      <c r="B241" s="13" t="s">
        <v>24</v>
      </c>
      <c r="C241" s="12"/>
      <c r="D241" s="12"/>
      <c r="E241" s="12" t="s">
        <v>556</v>
      </c>
      <c r="F241" s="12">
        <v>1</v>
      </c>
      <c r="G241" s="12">
        <v>46</v>
      </c>
      <c r="H241" s="12">
        <v>1</v>
      </c>
      <c r="I241" s="12">
        <v>9</v>
      </c>
      <c r="J241" s="12">
        <f t="shared" si="20"/>
        <v>18509</v>
      </c>
      <c r="K241" s="12">
        <v>75</v>
      </c>
      <c r="L241" s="12">
        <f t="shared" si="21"/>
        <v>1388175</v>
      </c>
      <c r="M241" s="12"/>
      <c r="N241" s="12"/>
      <c r="O241" s="12"/>
      <c r="P241" s="12"/>
      <c r="Q241" s="12"/>
      <c r="R241" s="12"/>
      <c r="S241" s="12"/>
      <c r="T241" s="12">
        <f t="shared" si="22"/>
        <v>0</v>
      </c>
      <c r="U241" s="12"/>
      <c r="V241" s="12"/>
      <c r="W241" s="12">
        <f t="shared" si="23"/>
        <v>0</v>
      </c>
      <c r="X241" s="12">
        <f t="shared" si="24"/>
        <v>1388175</v>
      </c>
      <c r="Y241" s="12">
        <v>0</v>
      </c>
      <c r="Z241" s="12">
        <v>0</v>
      </c>
      <c r="AA241" s="12">
        <v>1388175</v>
      </c>
      <c r="AB241" s="12">
        <v>0.01</v>
      </c>
    </row>
    <row r="242" spans="1:29" s="3" customFormat="1" ht="14.25" x14ac:dyDescent="0.2">
      <c r="A242" s="12"/>
      <c r="B242" s="13" t="s">
        <v>14</v>
      </c>
      <c r="C242" s="12"/>
      <c r="D242" s="12">
        <v>28</v>
      </c>
      <c r="E242" s="12" t="s">
        <v>557</v>
      </c>
      <c r="F242" s="12">
        <v>2</v>
      </c>
      <c r="G242" s="12"/>
      <c r="H242" s="12">
        <v>1</v>
      </c>
      <c r="I242" s="12">
        <v>98</v>
      </c>
      <c r="J242" s="12">
        <f t="shared" si="20"/>
        <v>198</v>
      </c>
      <c r="K242" s="12">
        <v>430</v>
      </c>
      <c r="L242" s="12">
        <f t="shared" si="21"/>
        <v>85140</v>
      </c>
      <c r="M242" s="12">
        <v>1</v>
      </c>
      <c r="N242" s="12" t="s">
        <v>27</v>
      </c>
      <c r="O242" s="12" t="s">
        <v>55</v>
      </c>
      <c r="P242" s="12">
        <v>2</v>
      </c>
      <c r="Q242" s="12">
        <v>36</v>
      </c>
      <c r="R242" s="12"/>
      <c r="S242" s="12">
        <v>6400</v>
      </c>
      <c r="T242" s="12">
        <f t="shared" si="22"/>
        <v>230400</v>
      </c>
      <c r="U242" s="12">
        <v>10</v>
      </c>
      <c r="V242" s="12">
        <f>T242*10%</f>
        <v>23040</v>
      </c>
      <c r="W242" s="12">
        <f t="shared" si="23"/>
        <v>207360</v>
      </c>
      <c r="X242" s="12">
        <f t="shared" si="24"/>
        <v>292500</v>
      </c>
      <c r="Y242" s="12">
        <v>0</v>
      </c>
      <c r="Z242" s="12">
        <v>50</v>
      </c>
      <c r="AA242" s="12">
        <v>0</v>
      </c>
      <c r="AB242" s="12">
        <v>0</v>
      </c>
    </row>
    <row r="243" spans="1:29" s="3" customFormat="1" ht="14.25" x14ac:dyDescent="0.2">
      <c r="A243" s="12"/>
      <c r="B243" s="13" t="s">
        <v>14</v>
      </c>
      <c r="C243" s="12">
        <v>5775</v>
      </c>
      <c r="D243" s="12">
        <v>208</v>
      </c>
      <c r="E243" s="12" t="s">
        <v>557</v>
      </c>
      <c r="F243" s="12">
        <v>1</v>
      </c>
      <c r="G243" s="12">
        <v>8</v>
      </c>
      <c r="H243" s="12"/>
      <c r="I243" s="12"/>
      <c r="J243" s="12">
        <f t="shared" si="20"/>
        <v>3200</v>
      </c>
      <c r="K243" s="12">
        <v>75</v>
      </c>
      <c r="L243" s="12">
        <f t="shared" si="21"/>
        <v>240000</v>
      </c>
      <c r="M243" s="12"/>
      <c r="N243" s="12"/>
      <c r="O243" s="12"/>
      <c r="P243" s="12"/>
      <c r="Q243" s="12"/>
      <c r="R243" s="12"/>
      <c r="S243" s="12"/>
      <c r="T243" s="12">
        <f t="shared" si="22"/>
        <v>0</v>
      </c>
      <c r="U243" s="12"/>
      <c r="V243" s="12"/>
      <c r="W243" s="12">
        <f t="shared" si="23"/>
        <v>0</v>
      </c>
      <c r="X243" s="12">
        <f t="shared" si="24"/>
        <v>240000</v>
      </c>
      <c r="Y243" s="12">
        <v>0</v>
      </c>
      <c r="Z243" s="12">
        <v>50</v>
      </c>
      <c r="AA243" s="12">
        <v>0</v>
      </c>
      <c r="AB243" s="12">
        <v>0</v>
      </c>
    </row>
    <row r="244" spans="1:29" s="3" customFormat="1" ht="14.25" x14ac:dyDescent="0.2">
      <c r="A244" s="12"/>
      <c r="B244" s="13" t="s">
        <v>14</v>
      </c>
      <c r="C244" s="12"/>
      <c r="D244" s="12">
        <v>46</v>
      </c>
      <c r="E244" s="12" t="s">
        <v>558</v>
      </c>
      <c r="F244" s="12">
        <v>2</v>
      </c>
      <c r="G244" s="12"/>
      <c r="H244" s="12">
        <v>1</v>
      </c>
      <c r="I244" s="12">
        <v>52</v>
      </c>
      <c r="J244" s="12">
        <f t="shared" si="20"/>
        <v>152</v>
      </c>
      <c r="K244" s="12">
        <v>400</v>
      </c>
      <c r="L244" s="12">
        <f t="shared" si="21"/>
        <v>60800</v>
      </c>
      <c r="M244" s="12">
        <v>1</v>
      </c>
      <c r="N244" s="12" t="s">
        <v>27</v>
      </c>
      <c r="O244" s="12" t="s">
        <v>35</v>
      </c>
      <c r="P244" s="12">
        <v>2</v>
      </c>
      <c r="Q244" s="12">
        <v>75</v>
      </c>
      <c r="R244" s="12"/>
      <c r="S244" s="12">
        <v>6400</v>
      </c>
      <c r="T244" s="12">
        <f t="shared" si="22"/>
        <v>480000</v>
      </c>
      <c r="U244" s="12">
        <v>10</v>
      </c>
      <c r="V244" s="12">
        <f>T244*30%</f>
        <v>144000</v>
      </c>
      <c r="W244" s="12">
        <f t="shared" si="23"/>
        <v>336000</v>
      </c>
      <c r="X244" s="12">
        <f t="shared" si="24"/>
        <v>396800</v>
      </c>
      <c r="Y244" s="12">
        <v>0</v>
      </c>
      <c r="Z244" s="12">
        <v>50</v>
      </c>
      <c r="AA244" s="12">
        <v>0</v>
      </c>
      <c r="AB244" s="12">
        <v>0</v>
      </c>
    </row>
    <row r="245" spans="1:29" s="3" customFormat="1" ht="14.25" x14ac:dyDescent="0.2">
      <c r="A245" s="12"/>
      <c r="B245" s="13" t="s">
        <v>24</v>
      </c>
      <c r="C245" s="12"/>
      <c r="D245" s="12"/>
      <c r="E245" s="12" t="s">
        <v>558</v>
      </c>
      <c r="F245" s="12">
        <v>1</v>
      </c>
      <c r="G245" s="12">
        <v>56</v>
      </c>
      <c r="H245" s="12">
        <v>1</v>
      </c>
      <c r="I245" s="12">
        <v>53</v>
      </c>
      <c r="J245" s="12">
        <f t="shared" si="20"/>
        <v>22553</v>
      </c>
      <c r="K245" s="12">
        <v>75</v>
      </c>
      <c r="L245" s="12">
        <f t="shared" si="21"/>
        <v>1691475</v>
      </c>
      <c r="M245" s="12"/>
      <c r="N245" s="12"/>
      <c r="O245" s="12"/>
      <c r="P245" s="12"/>
      <c r="Q245" s="12"/>
      <c r="R245" s="12"/>
      <c r="S245" s="12"/>
      <c r="T245" s="12">
        <f t="shared" si="22"/>
        <v>0</v>
      </c>
      <c r="U245" s="12"/>
      <c r="V245" s="12"/>
      <c r="W245" s="12">
        <f t="shared" si="23"/>
        <v>0</v>
      </c>
      <c r="X245" s="12">
        <f t="shared" si="24"/>
        <v>1691475</v>
      </c>
      <c r="Y245" s="12">
        <v>0</v>
      </c>
      <c r="Z245" s="12">
        <v>0</v>
      </c>
      <c r="AA245" s="12">
        <v>1691475</v>
      </c>
      <c r="AB245" s="12">
        <v>0.01</v>
      </c>
    </row>
    <row r="246" spans="1:29" s="3" customFormat="1" ht="14.25" x14ac:dyDescent="0.2">
      <c r="A246" s="12"/>
      <c r="B246" s="13" t="s">
        <v>14</v>
      </c>
      <c r="C246" s="12">
        <v>1330</v>
      </c>
      <c r="D246" s="12">
        <v>215</v>
      </c>
      <c r="E246" s="12" t="s">
        <v>558</v>
      </c>
      <c r="F246" s="12">
        <v>1</v>
      </c>
      <c r="G246" s="12">
        <v>12</v>
      </c>
      <c r="H246" s="12"/>
      <c r="I246" s="12">
        <v>36</v>
      </c>
      <c r="J246" s="12">
        <f t="shared" si="20"/>
        <v>4836</v>
      </c>
      <c r="K246" s="12">
        <v>100</v>
      </c>
      <c r="L246" s="12">
        <f t="shared" si="21"/>
        <v>483600</v>
      </c>
      <c r="M246" s="12"/>
      <c r="N246" s="12"/>
      <c r="O246" s="12"/>
      <c r="P246" s="12"/>
      <c r="Q246" s="12"/>
      <c r="R246" s="12"/>
      <c r="S246" s="12"/>
      <c r="T246" s="12">
        <f t="shared" si="22"/>
        <v>0</v>
      </c>
      <c r="U246" s="12"/>
      <c r="V246" s="12"/>
      <c r="W246" s="12">
        <f t="shared" si="23"/>
        <v>0</v>
      </c>
      <c r="X246" s="12">
        <f t="shared" si="24"/>
        <v>483600</v>
      </c>
      <c r="Y246" s="12">
        <v>0</v>
      </c>
      <c r="Z246" s="12">
        <v>50</v>
      </c>
      <c r="AA246" s="12">
        <v>0</v>
      </c>
      <c r="AB246" s="12">
        <v>0</v>
      </c>
    </row>
    <row r="247" spans="1:29" s="3" customFormat="1" ht="14.25" x14ac:dyDescent="0.2">
      <c r="A247" s="12"/>
      <c r="B247" s="13" t="s">
        <v>14</v>
      </c>
      <c r="C247" s="12">
        <v>1278</v>
      </c>
      <c r="D247" s="12">
        <v>215</v>
      </c>
      <c r="E247" s="12" t="s">
        <v>558</v>
      </c>
      <c r="F247" s="12">
        <v>1</v>
      </c>
      <c r="G247" s="12">
        <v>12</v>
      </c>
      <c r="H247" s="12">
        <v>2</v>
      </c>
      <c r="I247" s="12">
        <v>75</v>
      </c>
      <c r="J247" s="12">
        <f t="shared" si="20"/>
        <v>5075</v>
      </c>
      <c r="K247" s="12">
        <v>75</v>
      </c>
      <c r="L247" s="12">
        <f t="shared" si="21"/>
        <v>380625</v>
      </c>
      <c r="M247" s="12"/>
      <c r="N247" s="12"/>
      <c r="O247" s="12"/>
      <c r="P247" s="12"/>
      <c r="Q247" s="12"/>
      <c r="R247" s="12"/>
      <c r="S247" s="12"/>
      <c r="T247" s="12">
        <f t="shared" si="22"/>
        <v>0</v>
      </c>
      <c r="U247" s="12"/>
      <c r="V247" s="12"/>
      <c r="W247" s="12">
        <f t="shared" si="23"/>
        <v>0</v>
      </c>
      <c r="X247" s="12">
        <f t="shared" si="24"/>
        <v>380625</v>
      </c>
      <c r="Y247" s="12">
        <v>0</v>
      </c>
      <c r="Z247" s="12">
        <v>50</v>
      </c>
      <c r="AA247" s="12">
        <v>0</v>
      </c>
      <c r="AB247" s="12">
        <v>0</v>
      </c>
    </row>
    <row r="248" spans="1:29" s="3" customFormat="1" ht="14.25" x14ac:dyDescent="0.2">
      <c r="A248" s="12"/>
      <c r="B248" s="13" t="s">
        <v>14</v>
      </c>
      <c r="C248" s="12"/>
      <c r="D248" s="12">
        <v>182</v>
      </c>
      <c r="E248" s="12" t="s">
        <v>558</v>
      </c>
      <c r="F248" s="12">
        <v>1</v>
      </c>
      <c r="G248" s="12">
        <v>3</v>
      </c>
      <c r="H248" s="12">
        <v>2</v>
      </c>
      <c r="I248" s="12">
        <v>48</v>
      </c>
      <c r="J248" s="12">
        <f t="shared" si="20"/>
        <v>1448</v>
      </c>
      <c r="K248" s="12">
        <v>100</v>
      </c>
      <c r="L248" s="12">
        <f t="shared" si="21"/>
        <v>144800</v>
      </c>
      <c r="M248" s="12"/>
      <c r="N248" s="12"/>
      <c r="O248" s="12"/>
      <c r="P248" s="12"/>
      <c r="Q248" s="12"/>
      <c r="R248" s="12"/>
      <c r="S248" s="12"/>
      <c r="T248" s="12">
        <f t="shared" si="22"/>
        <v>0</v>
      </c>
      <c r="U248" s="12"/>
      <c r="V248" s="12"/>
      <c r="W248" s="12">
        <f t="shared" si="23"/>
        <v>0</v>
      </c>
      <c r="X248" s="12">
        <f t="shared" si="24"/>
        <v>144800</v>
      </c>
      <c r="Y248" s="12">
        <v>0</v>
      </c>
      <c r="Z248" s="12">
        <v>50</v>
      </c>
      <c r="AA248" s="12">
        <v>0</v>
      </c>
      <c r="AB248" s="12">
        <v>0</v>
      </c>
    </row>
    <row r="249" spans="1:29" s="3" customFormat="1" ht="14.25" x14ac:dyDescent="0.2">
      <c r="A249" s="12"/>
      <c r="B249" s="13" t="s">
        <v>14</v>
      </c>
      <c r="C249" s="12">
        <v>1523</v>
      </c>
      <c r="D249" s="12">
        <v>100</v>
      </c>
      <c r="E249" s="12" t="s">
        <v>558</v>
      </c>
      <c r="F249" s="12">
        <v>1</v>
      </c>
      <c r="G249" s="12">
        <v>13</v>
      </c>
      <c r="H249" s="12"/>
      <c r="I249" s="12">
        <v>42</v>
      </c>
      <c r="J249" s="12">
        <f t="shared" si="20"/>
        <v>5242</v>
      </c>
      <c r="K249" s="12">
        <v>100</v>
      </c>
      <c r="L249" s="12">
        <f t="shared" si="21"/>
        <v>524200</v>
      </c>
      <c r="M249" s="12"/>
      <c r="N249" s="12"/>
      <c r="O249" s="12"/>
      <c r="P249" s="12"/>
      <c r="Q249" s="12"/>
      <c r="R249" s="12"/>
      <c r="S249" s="12"/>
      <c r="T249" s="12">
        <f t="shared" si="22"/>
        <v>0</v>
      </c>
      <c r="U249" s="12"/>
      <c r="V249" s="12"/>
      <c r="W249" s="12">
        <f t="shared" si="23"/>
        <v>0</v>
      </c>
      <c r="X249" s="12">
        <f t="shared" si="24"/>
        <v>524200</v>
      </c>
      <c r="Y249" s="12">
        <v>0</v>
      </c>
      <c r="Z249" s="12">
        <v>50</v>
      </c>
      <c r="AA249" s="12">
        <v>0</v>
      </c>
      <c r="AB249" s="12">
        <v>0</v>
      </c>
      <c r="AC249" s="3" t="s">
        <v>302</v>
      </c>
    </row>
    <row r="250" spans="1:29" s="3" customFormat="1" ht="14.25" x14ac:dyDescent="0.2">
      <c r="A250" s="12"/>
      <c r="B250" s="13" t="s">
        <v>14</v>
      </c>
      <c r="C250" s="12">
        <v>931</v>
      </c>
      <c r="D250" s="12">
        <v>44</v>
      </c>
      <c r="E250" s="12" t="s">
        <v>559</v>
      </c>
      <c r="F250" s="12">
        <v>2</v>
      </c>
      <c r="G250" s="12">
        <v>1</v>
      </c>
      <c r="H250" s="12"/>
      <c r="I250" s="12">
        <v>58</v>
      </c>
      <c r="J250" s="12">
        <f t="shared" si="20"/>
        <v>458</v>
      </c>
      <c r="K250" s="12">
        <v>380</v>
      </c>
      <c r="L250" s="12">
        <f t="shared" si="21"/>
        <v>174040</v>
      </c>
      <c r="M250" s="12">
        <v>1</v>
      </c>
      <c r="N250" s="12" t="s">
        <v>27</v>
      </c>
      <c r="O250" s="12" t="s">
        <v>16</v>
      </c>
      <c r="P250" s="12">
        <v>2</v>
      </c>
      <c r="Q250" s="12">
        <v>185</v>
      </c>
      <c r="R250" s="12"/>
      <c r="S250" s="12">
        <v>6400</v>
      </c>
      <c r="T250" s="12">
        <f t="shared" si="22"/>
        <v>1184000</v>
      </c>
      <c r="U250" s="12">
        <v>30</v>
      </c>
      <c r="V250" s="12">
        <f>T250*85%</f>
        <v>1006400</v>
      </c>
      <c r="W250" s="12">
        <f t="shared" si="23"/>
        <v>177600</v>
      </c>
      <c r="X250" s="12">
        <f t="shared" si="24"/>
        <v>351640</v>
      </c>
      <c r="Y250" s="12">
        <v>0</v>
      </c>
      <c r="Z250" s="12">
        <v>50</v>
      </c>
      <c r="AA250" s="12">
        <v>0</v>
      </c>
      <c r="AB250" s="12">
        <v>0</v>
      </c>
    </row>
    <row r="251" spans="1:29" s="3" customFormat="1" ht="14.25" x14ac:dyDescent="0.2">
      <c r="A251" s="12"/>
      <c r="B251" s="13" t="s">
        <v>24</v>
      </c>
      <c r="C251" s="12"/>
      <c r="D251" s="12"/>
      <c r="E251" s="12" t="s">
        <v>559</v>
      </c>
      <c r="F251" s="12">
        <v>1</v>
      </c>
      <c r="G251" s="12">
        <v>42</v>
      </c>
      <c r="H251" s="12">
        <v>1</v>
      </c>
      <c r="I251" s="12">
        <v>58</v>
      </c>
      <c r="J251" s="12">
        <f t="shared" si="20"/>
        <v>16958</v>
      </c>
      <c r="K251" s="12">
        <v>75</v>
      </c>
      <c r="L251" s="12">
        <f t="shared" si="21"/>
        <v>1271850</v>
      </c>
      <c r="M251" s="12"/>
      <c r="N251" s="12"/>
      <c r="O251" s="12"/>
      <c r="P251" s="12"/>
      <c r="Q251" s="12"/>
      <c r="R251" s="12"/>
      <c r="S251" s="12"/>
      <c r="T251" s="12">
        <f t="shared" si="22"/>
        <v>0</v>
      </c>
      <c r="U251" s="12"/>
      <c r="V251" s="12"/>
      <c r="W251" s="12">
        <f t="shared" si="23"/>
        <v>0</v>
      </c>
      <c r="X251" s="12">
        <f t="shared" si="24"/>
        <v>1271850</v>
      </c>
      <c r="Y251" s="12">
        <v>0</v>
      </c>
      <c r="Z251" s="12">
        <v>0</v>
      </c>
      <c r="AA251" s="12">
        <v>1271850</v>
      </c>
      <c r="AB251" s="12">
        <v>0.01</v>
      </c>
    </row>
    <row r="252" spans="1:29" s="3" customFormat="1" ht="14.25" x14ac:dyDescent="0.2">
      <c r="A252" s="12"/>
      <c r="B252" s="13" t="s">
        <v>561</v>
      </c>
      <c r="C252" s="12"/>
      <c r="D252" s="12"/>
      <c r="E252" s="12" t="s">
        <v>560</v>
      </c>
      <c r="F252" s="12">
        <v>2</v>
      </c>
      <c r="G252" s="12"/>
      <c r="H252" s="12"/>
      <c r="I252" s="12"/>
      <c r="J252" s="12">
        <f t="shared" si="20"/>
        <v>0</v>
      </c>
      <c r="K252" s="12"/>
      <c r="L252" s="12">
        <f t="shared" si="21"/>
        <v>0</v>
      </c>
      <c r="M252" s="12">
        <v>1</v>
      </c>
      <c r="N252" s="12" t="s">
        <v>27</v>
      </c>
      <c r="O252" s="12" t="s">
        <v>55</v>
      </c>
      <c r="P252" s="12">
        <v>2</v>
      </c>
      <c r="Q252" s="12">
        <v>108</v>
      </c>
      <c r="R252" s="12"/>
      <c r="S252" s="12">
        <v>6400</v>
      </c>
      <c r="T252" s="12">
        <f t="shared" si="22"/>
        <v>691200</v>
      </c>
      <c r="U252" s="12">
        <v>15</v>
      </c>
      <c r="V252" s="12">
        <f>T252*20%</f>
        <v>138240</v>
      </c>
      <c r="W252" s="12">
        <f t="shared" si="23"/>
        <v>552960</v>
      </c>
      <c r="X252" s="12">
        <f t="shared" si="24"/>
        <v>552960</v>
      </c>
      <c r="Y252" s="12">
        <v>0</v>
      </c>
      <c r="Z252" s="12">
        <v>0</v>
      </c>
      <c r="AA252" s="12">
        <v>552960</v>
      </c>
      <c r="AB252" s="12">
        <v>0.02</v>
      </c>
    </row>
    <row r="253" spans="1:29" s="3" customFormat="1" ht="14.25" x14ac:dyDescent="0.2">
      <c r="A253" s="12"/>
      <c r="B253" s="13" t="s">
        <v>24</v>
      </c>
      <c r="C253" s="12"/>
      <c r="D253" s="12"/>
      <c r="E253" s="12" t="s">
        <v>560</v>
      </c>
      <c r="F253" s="12">
        <v>1</v>
      </c>
      <c r="G253" s="12">
        <v>4</v>
      </c>
      <c r="H253" s="12"/>
      <c r="I253" s="12"/>
      <c r="J253" s="12">
        <f t="shared" si="20"/>
        <v>1600</v>
      </c>
      <c r="K253" s="12">
        <v>75</v>
      </c>
      <c r="L253" s="12">
        <f t="shared" si="21"/>
        <v>120000</v>
      </c>
      <c r="M253" s="12"/>
      <c r="N253" s="12"/>
      <c r="O253" s="12"/>
      <c r="P253" s="12"/>
      <c r="Q253" s="12"/>
      <c r="R253" s="12"/>
      <c r="S253" s="12"/>
      <c r="T253" s="12">
        <f t="shared" si="22"/>
        <v>0</v>
      </c>
      <c r="U253" s="12"/>
      <c r="V253" s="12"/>
      <c r="W253" s="12">
        <f t="shared" si="23"/>
        <v>0</v>
      </c>
      <c r="X253" s="12">
        <f t="shared" si="24"/>
        <v>120000</v>
      </c>
      <c r="Y253" s="12">
        <v>0</v>
      </c>
      <c r="Z253" s="12">
        <v>0</v>
      </c>
      <c r="AA253" s="12">
        <v>120000</v>
      </c>
      <c r="AB253" s="12">
        <v>0.01</v>
      </c>
    </row>
    <row r="254" spans="1:29" s="3" customFormat="1" ht="14.25" x14ac:dyDescent="0.2">
      <c r="A254" s="12"/>
      <c r="B254" s="13" t="s">
        <v>561</v>
      </c>
      <c r="C254" s="12"/>
      <c r="D254" s="12"/>
      <c r="E254" s="12" t="s">
        <v>562</v>
      </c>
      <c r="F254" s="12">
        <v>2</v>
      </c>
      <c r="G254" s="12"/>
      <c r="H254" s="12"/>
      <c r="I254" s="12"/>
      <c r="J254" s="12">
        <f t="shared" si="20"/>
        <v>0</v>
      </c>
      <c r="K254" s="12"/>
      <c r="L254" s="12">
        <f t="shared" si="21"/>
        <v>0</v>
      </c>
      <c r="M254" s="12">
        <v>1</v>
      </c>
      <c r="N254" s="12" t="s">
        <v>27</v>
      </c>
      <c r="O254" s="12" t="s">
        <v>55</v>
      </c>
      <c r="P254" s="12">
        <v>2</v>
      </c>
      <c r="Q254" s="12">
        <v>118</v>
      </c>
      <c r="R254" s="12"/>
      <c r="S254" s="12">
        <v>6400</v>
      </c>
      <c r="T254" s="12">
        <f t="shared" si="22"/>
        <v>755200</v>
      </c>
      <c r="U254" s="12">
        <v>10</v>
      </c>
      <c r="V254" s="12">
        <f>T254*10%</f>
        <v>75520</v>
      </c>
      <c r="W254" s="12">
        <f t="shared" si="23"/>
        <v>679680</v>
      </c>
      <c r="X254" s="12">
        <f t="shared" si="24"/>
        <v>679680</v>
      </c>
      <c r="Y254" s="12">
        <v>0</v>
      </c>
      <c r="Z254" s="12">
        <v>0</v>
      </c>
      <c r="AA254" s="12">
        <v>679680</v>
      </c>
      <c r="AB254" s="12">
        <v>0.02</v>
      </c>
    </row>
    <row r="255" spans="1:29" s="3" customFormat="1" ht="14.25" x14ac:dyDescent="0.2">
      <c r="A255" s="12"/>
      <c r="B255" s="13" t="s">
        <v>24</v>
      </c>
      <c r="C255" s="12"/>
      <c r="D255" s="12"/>
      <c r="E255" s="12" t="s">
        <v>483</v>
      </c>
      <c r="F255" s="12">
        <v>1</v>
      </c>
      <c r="G255" s="12">
        <v>10</v>
      </c>
      <c r="H255" s="12">
        <v>3</v>
      </c>
      <c r="I255" s="12"/>
      <c r="J255" s="12">
        <f t="shared" si="20"/>
        <v>4300</v>
      </c>
      <c r="K255" s="12">
        <v>75</v>
      </c>
      <c r="L255" s="12">
        <f t="shared" si="21"/>
        <v>322500</v>
      </c>
      <c r="M255" s="12"/>
      <c r="N255" s="12"/>
      <c r="O255" s="12"/>
      <c r="P255" s="12"/>
      <c r="Q255" s="12"/>
      <c r="R255" s="12"/>
      <c r="S255" s="12"/>
      <c r="T255" s="12">
        <f t="shared" si="22"/>
        <v>0</v>
      </c>
      <c r="U255" s="12"/>
      <c r="V255" s="12"/>
      <c r="W255" s="12">
        <f t="shared" si="23"/>
        <v>0</v>
      </c>
      <c r="X255" s="12">
        <f t="shared" si="24"/>
        <v>322500</v>
      </c>
      <c r="Y255" s="12">
        <v>0</v>
      </c>
      <c r="Z255" s="12">
        <v>0</v>
      </c>
      <c r="AA255" s="12">
        <v>322500</v>
      </c>
      <c r="AB255" s="12">
        <v>0.01</v>
      </c>
    </row>
    <row r="256" spans="1:29" s="3" customFormat="1" ht="14.25" x14ac:dyDescent="0.2">
      <c r="A256" s="12"/>
      <c r="B256" s="13" t="s">
        <v>14</v>
      </c>
      <c r="C256" s="12">
        <v>3673</v>
      </c>
      <c r="D256" s="12">
        <v>178</v>
      </c>
      <c r="E256" s="12" t="s">
        <v>563</v>
      </c>
      <c r="F256" s="12">
        <v>2</v>
      </c>
      <c r="G256" s="12"/>
      <c r="H256" s="12">
        <v>1</v>
      </c>
      <c r="I256" s="12">
        <v>73</v>
      </c>
      <c r="J256" s="12">
        <f t="shared" si="20"/>
        <v>173</v>
      </c>
      <c r="K256" s="12">
        <v>400</v>
      </c>
      <c r="L256" s="12">
        <f t="shared" si="21"/>
        <v>69200</v>
      </c>
      <c r="M256" s="12">
        <v>1</v>
      </c>
      <c r="N256" s="12" t="s">
        <v>27</v>
      </c>
      <c r="O256" s="12" t="s">
        <v>16</v>
      </c>
      <c r="P256" s="12">
        <v>2</v>
      </c>
      <c r="Q256" s="12">
        <v>92</v>
      </c>
      <c r="R256" s="12"/>
      <c r="S256" s="12">
        <v>6400</v>
      </c>
      <c r="T256" s="12">
        <f t="shared" si="22"/>
        <v>588800</v>
      </c>
      <c r="U256" s="12">
        <v>20</v>
      </c>
      <c r="V256" s="12">
        <f>T256*75%</f>
        <v>441600</v>
      </c>
      <c r="W256" s="12">
        <f t="shared" si="23"/>
        <v>147200</v>
      </c>
      <c r="X256" s="12">
        <f t="shared" si="24"/>
        <v>216400</v>
      </c>
      <c r="Y256" s="12">
        <v>0</v>
      </c>
      <c r="Z256" s="12">
        <v>50</v>
      </c>
      <c r="AA256" s="12">
        <v>0</v>
      </c>
      <c r="AB256" s="12">
        <v>0</v>
      </c>
    </row>
    <row r="257" spans="1:28" s="3" customFormat="1" ht="14.25" x14ac:dyDescent="0.2">
      <c r="A257" s="12"/>
      <c r="B257" s="13" t="s">
        <v>14</v>
      </c>
      <c r="C257" s="12">
        <v>5639</v>
      </c>
      <c r="D257" s="12">
        <v>244</v>
      </c>
      <c r="E257" s="12" t="s">
        <v>563</v>
      </c>
      <c r="F257" s="12">
        <v>1</v>
      </c>
      <c r="G257" s="12">
        <v>1</v>
      </c>
      <c r="H257" s="12"/>
      <c r="I257" s="12"/>
      <c r="J257" s="12">
        <f t="shared" si="20"/>
        <v>400</v>
      </c>
      <c r="K257" s="12">
        <v>400</v>
      </c>
      <c r="L257" s="12">
        <f t="shared" si="21"/>
        <v>160000</v>
      </c>
      <c r="M257" s="12"/>
      <c r="N257" s="12"/>
      <c r="O257" s="12"/>
      <c r="P257" s="12"/>
      <c r="Q257" s="12"/>
      <c r="R257" s="12"/>
      <c r="S257" s="12"/>
      <c r="T257" s="12">
        <f t="shared" si="22"/>
        <v>0</v>
      </c>
      <c r="U257" s="12"/>
      <c r="V257" s="12"/>
      <c r="W257" s="12">
        <f t="shared" si="23"/>
        <v>0</v>
      </c>
      <c r="X257" s="12">
        <f t="shared" si="24"/>
        <v>160000</v>
      </c>
      <c r="Y257" s="12">
        <v>0</v>
      </c>
      <c r="Z257" s="12">
        <v>50</v>
      </c>
      <c r="AA257" s="12">
        <v>0</v>
      </c>
      <c r="AB257" s="12">
        <v>0</v>
      </c>
    </row>
    <row r="258" spans="1:28" s="3" customFormat="1" ht="14.25" x14ac:dyDescent="0.2">
      <c r="A258" s="12"/>
      <c r="B258" s="13" t="s">
        <v>24</v>
      </c>
      <c r="C258" s="12"/>
      <c r="D258" s="12"/>
      <c r="E258" s="12" t="s">
        <v>563</v>
      </c>
      <c r="F258" s="12">
        <v>1</v>
      </c>
      <c r="G258" s="12">
        <v>14</v>
      </c>
      <c r="H258" s="12"/>
      <c r="I258" s="12"/>
      <c r="J258" s="12">
        <f t="shared" si="20"/>
        <v>5600</v>
      </c>
      <c r="K258" s="12">
        <v>75</v>
      </c>
      <c r="L258" s="12">
        <f t="shared" si="21"/>
        <v>420000</v>
      </c>
      <c r="M258" s="12"/>
      <c r="N258" s="12"/>
      <c r="O258" s="12"/>
      <c r="P258" s="12"/>
      <c r="Q258" s="12"/>
      <c r="R258" s="12"/>
      <c r="S258" s="12"/>
      <c r="T258" s="12">
        <f t="shared" si="22"/>
        <v>0</v>
      </c>
      <c r="U258" s="12"/>
      <c r="V258" s="12"/>
      <c r="W258" s="12">
        <f t="shared" si="23"/>
        <v>0</v>
      </c>
      <c r="X258" s="12">
        <f t="shared" si="24"/>
        <v>420000</v>
      </c>
      <c r="Y258" s="12">
        <v>0</v>
      </c>
      <c r="Z258" s="12">
        <v>0</v>
      </c>
      <c r="AA258" s="12">
        <v>420000</v>
      </c>
      <c r="AB258" s="12">
        <v>0.01</v>
      </c>
    </row>
    <row r="259" spans="1:28" s="3" customFormat="1" ht="14.25" x14ac:dyDescent="0.2">
      <c r="A259" s="12"/>
      <c r="B259" s="13" t="s">
        <v>14</v>
      </c>
      <c r="C259" s="12">
        <v>998</v>
      </c>
      <c r="D259" s="12">
        <v>24</v>
      </c>
      <c r="E259" s="12" t="s">
        <v>564</v>
      </c>
      <c r="F259" s="12">
        <v>1</v>
      </c>
      <c r="G259" s="12">
        <v>1</v>
      </c>
      <c r="H259" s="12">
        <v>2</v>
      </c>
      <c r="I259" s="12">
        <v>7</v>
      </c>
      <c r="J259" s="12">
        <f t="shared" si="20"/>
        <v>607</v>
      </c>
      <c r="K259" s="12">
        <v>350</v>
      </c>
      <c r="L259" s="12">
        <f t="shared" si="21"/>
        <v>212450</v>
      </c>
      <c r="M259" s="12">
        <v>1</v>
      </c>
      <c r="N259" s="12" t="s">
        <v>27</v>
      </c>
      <c r="O259" s="12" t="s">
        <v>16</v>
      </c>
      <c r="P259" s="12">
        <v>2</v>
      </c>
      <c r="Q259" s="12">
        <v>72</v>
      </c>
      <c r="R259" s="12"/>
      <c r="S259" s="12">
        <v>6400</v>
      </c>
      <c r="T259" s="12">
        <f t="shared" si="22"/>
        <v>460800</v>
      </c>
      <c r="U259" s="12">
        <v>15</v>
      </c>
      <c r="V259" s="12">
        <f>T259*50%</f>
        <v>230400</v>
      </c>
      <c r="W259" s="12">
        <f t="shared" si="23"/>
        <v>230400</v>
      </c>
      <c r="X259" s="12">
        <f t="shared" si="24"/>
        <v>442850</v>
      </c>
      <c r="Y259" s="12">
        <v>0</v>
      </c>
      <c r="Z259" s="12">
        <v>50</v>
      </c>
      <c r="AA259" s="12">
        <v>0</v>
      </c>
      <c r="AB259" s="12">
        <v>0</v>
      </c>
    </row>
    <row r="260" spans="1:28" s="3" customFormat="1" ht="14.25" x14ac:dyDescent="0.2">
      <c r="A260" s="12"/>
      <c r="B260" s="13" t="s">
        <v>14</v>
      </c>
      <c r="C260" s="12">
        <v>1002</v>
      </c>
      <c r="D260" s="12">
        <v>29</v>
      </c>
      <c r="E260" s="12" t="s">
        <v>565</v>
      </c>
      <c r="F260" s="12">
        <v>2</v>
      </c>
      <c r="G260" s="12"/>
      <c r="H260" s="12">
        <v>2</v>
      </c>
      <c r="I260" s="12">
        <v>50</v>
      </c>
      <c r="J260" s="12">
        <f t="shared" si="20"/>
        <v>250</v>
      </c>
      <c r="K260" s="12">
        <v>430</v>
      </c>
      <c r="L260" s="12">
        <f t="shared" si="21"/>
        <v>107500</v>
      </c>
      <c r="M260" s="12">
        <v>1</v>
      </c>
      <c r="N260" s="12" t="s">
        <v>27</v>
      </c>
      <c r="O260" s="12" t="s">
        <v>55</v>
      </c>
      <c r="P260" s="12">
        <v>2</v>
      </c>
      <c r="Q260" s="12">
        <v>54</v>
      </c>
      <c r="R260" s="12"/>
      <c r="S260" s="12">
        <v>6400</v>
      </c>
      <c r="T260" s="12">
        <f t="shared" si="22"/>
        <v>345600</v>
      </c>
      <c r="U260" s="12">
        <v>10</v>
      </c>
      <c r="V260" s="12">
        <f>T260*10%</f>
        <v>34560</v>
      </c>
      <c r="W260" s="12">
        <f t="shared" si="23"/>
        <v>311040</v>
      </c>
      <c r="X260" s="12">
        <f t="shared" si="24"/>
        <v>418540</v>
      </c>
      <c r="Y260" s="12">
        <v>0</v>
      </c>
      <c r="Z260" s="12">
        <v>50</v>
      </c>
      <c r="AA260" s="12">
        <v>0</v>
      </c>
      <c r="AB260" s="12">
        <v>0</v>
      </c>
    </row>
    <row r="261" spans="1:28" s="3" customFormat="1" ht="14.25" x14ac:dyDescent="0.2">
      <c r="A261" s="12"/>
      <c r="B261" s="13" t="s">
        <v>14</v>
      </c>
      <c r="C261" s="12">
        <v>4662</v>
      </c>
      <c r="D261" s="12">
        <v>209</v>
      </c>
      <c r="E261" s="12" t="s">
        <v>565</v>
      </c>
      <c r="F261" s="12">
        <v>1</v>
      </c>
      <c r="G261" s="12">
        <v>2</v>
      </c>
      <c r="H261" s="12">
        <v>3</v>
      </c>
      <c r="I261" s="12">
        <v>70</v>
      </c>
      <c r="J261" s="12">
        <f t="shared" si="20"/>
        <v>1170</v>
      </c>
      <c r="K261" s="12">
        <v>75</v>
      </c>
      <c r="L261" s="12">
        <f t="shared" si="21"/>
        <v>87750</v>
      </c>
      <c r="M261" s="12"/>
      <c r="N261" s="12"/>
      <c r="O261" s="12"/>
      <c r="P261" s="12"/>
      <c r="Q261" s="12"/>
      <c r="R261" s="12"/>
      <c r="S261" s="12"/>
      <c r="T261" s="12">
        <f t="shared" si="22"/>
        <v>0</v>
      </c>
      <c r="U261" s="12"/>
      <c r="V261" s="12"/>
      <c r="W261" s="12">
        <f t="shared" si="23"/>
        <v>0</v>
      </c>
      <c r="X261" s="12">
        <f t="shared" si="24"/>
        <v>87750</v>
      </c>
      <c r="Y261" s="12">
        <v>0</v>
      </c>
      <c r="Z261" s="12">
        <v>50</v>
      </c>
      <c r="AA261" s="12">
        <v>0</v>
      </c>
      <c r="AB261" s="12">
        <v>0</v>
      </c>
    </row>
    <row r="262" spans="1:28" s="3" customFormat="1" ht="14.25" x14ac:dyDescent="0.2">
      <c r="A262" s="12"/>
      <c r="B262" s="13" t="s">
        <v>14</v>
      </c>
      <c r="C262" s="12">
        <v>4661</v>
      </c>
      <c r="D262" s="12">
        <v>208</v>
      </c>
      <c r="E262" s="12" t="s">
        <v>565</v>
      </c>
      <c r="F262" s="12">
        <v>1</v>
      </c>
      <c r="G262" s="12">
        <v>2</v>
      </c>
      <c r="H262" s="12">
        <v>3</v>
      </c>
      <c r="I262" s="12">
        <v>70</v>
      </c>
      <c r="J262" s="12">
        <f t="shared" si="20"/>
        <v>1170</v>
      </c>
      <c r="K262" s="12">
        <v>75</v>
      </c>
      <c r="L262" s="12">
        <f t="shared" si="21"/>
        <v>87750</v>
      </c>
      <c r="M262" s="12"/>
      <c r="N262" s="12"/>
      <c r="O262" s="12"/>
      <c r="P262" s="12"/>
      <c r="Q262" s="12"/>
      <c r="R262" s="12"/>
      <c r="S262" s="12"/>
      <c r="T262" s="12">
        <f t="shared" si="22"/>
        <v>0</v>
      </c>
      <c r="U262" s="12"/>
      <c r="V262" s="12"/>
      <c r="W262" s="12">
        <f t="shared" si="23"/>
        <v>0</v>
      </c>
      <c r="X262" s="12">
        <f t="shared" si="24"/>
        <v>87750</v>
      </c>
      <c r="Y262" s="12">
        <v>0</v>
      </c>
      <c r="Z262" s="12">
        <v>50</v>
      </c>
      <c r="AA262" s="12">
        <v>0</v>
      </c>
      <c r="AB262" s="12">
        <v>0</v>
      </c>
    </row>
    <row r="263" spans="1:28" s="3" customFormat="1" ht="14.25" x14ac:dyDescent="0.2">
      <c r="A263" s="12"/>
      <c r="B263" s="13" t="s">
        <v>14</v>
      </c>
      <c r="C263" s="12">
        <v>4660</v>
      </c>
      <c r="D263" s="12">
        <v>207</v>
      </c>
      <c r="E263" s="12" t="s">
        <v>565</v>
      </c>
      <c r="F263" s="12">
        <v>1</v>
      </c>
      <c r="G263" s="12">
        <v>2</v>
      </c>
      <c r="H263" s="12">
        <v>3</v>
      </c>
      <c r="I263" s="12">
        <v>70</v>
      </c>
      <c r="J263" s="12">
        <f t="shared" si="20"/>
        <v>1170</v>
      </c>
      <c r="K263" s="12">
        <v>75</v>
      </c>
      <c r="L263" s="12">
        <f t="shared" si="21"/>
        <v>87750</v>
      </c>
      <c r="M263" s="12"/>
      <c r="N263" s="12"/>
      <c r="O263" s="12"/>
      <c r="P263" s="12"/>
      <c r="Q263" s="12"/>
      <c r="R263" s="12"/>
      <c r="S263" s="12"/>
      <c r="T263" s="12">
        <f t="shared" si="22"/>
        <v>0</v>
      </c>
      <c r="U263" s="12"/>
      <c r="V263" s="12"/>
      <c r="W263" s="12">
        <f t="shared" si="23"/>
        <v>0</v>
      </c>
      <c r="X263" s="12">
        <f t="shared" si="24"/>
        <v>87750</v>
      </c>
      <c r="Y263" s="12">
        <v>0</v>
      </c>
      <c r="Z263" s="12">
        <v>50</v>
      </c>
      <c r="AA263" s="12">
        <v>0</v>
      </c>
      <c r="AB263" s="12">
        <v>0</v>
      </c>
    </row>
    <row r="264" spans="1:28" s="3" customFormat="1" ht="14.25" x14ac:dyDescent="0.2">
      <c r="A264" s="12"/>
      <c r="B264" s="13" t="s">
        <v>14</v>
      </c>
      <c r="C264" s="12">
        <v>995</v>
      </c>
      <c r="D264" s="12">
        <v>20</v>
      </c>
      <c r="E264" s="12" t="s">
        <v>566</v>
      </c>
      <c r="F264" s="12">
        <v>2</v>
      </c>
      <c r="G264" s="12">
        <v>1</v>
      </c>
      <c r="H264" s="12"/>
      <c r="I264" s="12">
        <v>5</v>
      </c>
      <c r="J264" s="12">
        <f t="shared" ref="J264:J323" si="25">G264*400+H264*100+I264</f>
        <v>405</v>
      </c>
      <c r="K264" s="12">
        <v>350</v>
      </c>
      <c r="L264" s="12">
        <f t="shared" si="21"/>
        <v>141750</v>
      </c>
      <c r="M264" s="12">
        <v>1</v>
      </c>
      <c r="N264" s="12" t="s">
        <v>27</v>
      </c>
      <c r="O264" s="12" t="s">
        <v>16</v>
      </c>
      <c r="P264" s="12">
        <v>2</v>
      </c>
      <c r="Q264" s="12">
        <v>108</v>
      </c>
      <c r="R264" s="12"/>
      <c r="S264" s="12">
        <v>6400</v>
      </c>
      <c r="T264" s="12">
        <f t="shared" si="22"/>
        <v>691200</v>
      </c>
      <c r="U264" s="12">
        <v>30</v>
      </c>
      <c r="V264" s="12">
        <f>T264*85%</f>
        <v>587520</v>
      </c>
      <c r="W264" s="12">
        <f t="shared" si="23"/>
        <v>103680</v>
      </c>
      <c r="X264" s="12">
        <f t="shared" si="24"/>
        <v>245430</v>
      </c>
      <c r="Y264" s="12">
        <v>0</v>
      </c>
      <c r="Z264" s="12">
        <v>50</v>
      </c>
      <c r="AA264" s="12">
        <v>0</v>
      </c>
      <c r="AB264" s="12">
        <v>0</v>
      </c>
    </row>
    <row r="265" spans="1:28" s="3" customFormat="1" ht="14.25" x14ac:dyDescent="0.2">
      <c r="A265" s="12"/>
      <c r="B265" s="13" t="s">
        <v>14</v>
      </c>
      <c r="C265" s="12">
        <v>3389</v>
      </c>
      <c r="D265" s="12">
        <v>167</v>
      </c>
      <c r="E265" s="12" t="s">
        <v>566</v>
      </c>
      <c r="F265" s="12">
        <v>1</v>
      </c>
      <c r="G265" s="12">
        <v>22</v>
      </c>
      <c r="H265" s="12">
        <v>2</v>
      </c>
      <c r="I265" s="12">
        <v>94</v>
      </c>
      <c r="J265" s="12">
        <f t="shared" si="25"/>
        <v>9094</v>
      </c>
      <c r="K265" s="12">
        <v>100</v>
      </c>
      <c r="L265" s="12">
        <f t="shared" si="21"/>
        <v>909400</v>
      </c>
      <c r="M265" s="12"/>
      <c r="N265" s="12"/>
      <c r="O265" s="12"/>
      <c r="P265" s="12"/>
      <c r="Q265" s="12"/>
      <c r="R265" s="12"/>
      <c r="S265" s="12"/>
      <c r="T265" s="12">
        <f t="shared" si="22"/>
        <v>0</v>
      </c>
      <c r="U265" s="12"/>
      <c r="V265" s="12"/>
      <c r="W265" s="12">
        <f t="shared" si="23"/>
        <v>0</v>
      </c>
      <c r="X265" s="12">
        <f t="shared" si="24"/>
        <v>909400</v>
      </c>
      <c r="Y265" s="12">
        <v>0</v>
      </c>
      <c r="Z265" s="12">
        <v>50</v>
      </c>
      <c r="AA265" s="12">
        <v>0</v>
      </c>
      <c r="AB265" s="12">
        <v>0</v>
      </c>
    </row>
    <row r="266" spans="1:28" s="3" customFormat="1" ht="14.25" x14ac:dyDescent="0.2">
      <c r="A266" s="12"/>
      <c r="B266" s="13" t="s">
        <v>14</v>
      </c>
      <c r="C266" s="12">
        <v>3637</v>
      </c>
      <c r="D266" s="12">
        <v>177</v>
      </c>
      <c r="E266" s="12" t="s">
        <v>567</v>
      </c>
      <c r="F266" s="12">
        <v>2</v>
      </c>
      <c r="G266" s="12"/>
      <c r="H266" s="12">
        <v>1</v>
      </c>
      <c r="I266" s="12">
        <v>62</v>
      </c>
      <c r="J266" s="12">
        <f t="shared" si="25"/>
        <v>162</v>
      </c>
      <c r="K266" s="12">
        <v>75</v>
      </c>
      <c r="L266" s="12">
        <f t="shared" si="21"/>
        <v>12150</v>
      </c>
      <c r="M266" s="12">
        <v>1</v>
      </c>
      <c r="N266" s="12" t="s">
        <v>27</v>
      </c>
      <c r="O266" s="12" t="s">
        <v>16</v>
      </c>
      <c r="P266" s="12">
        <v>2</v>
      </c>
      <c r="Q266" s="12">
        <v>84</v>
      </c>
      <c r="R266" s="12"/>
      <c r="S266" s="12">
        <v>6400</v>
      </c>
      <c r="T266" s="12">
        <f t="shared" si="22"/>
        <v>537600</v>
      </c>
      <c r="U266" s="12">
        <v>20</v>
      </c>
      <c r="V266" s="12">
        <f>T266*75%</f>
        <v>403200</v>
      </c>
      <c r="W266" s="12">
        <f t="shared" si="23"/>
        <v>134400</v>
      </c>
      <c r="X266" s="12">
        <f t="shared" si="24"/>
        <v>146550</v>
      </c>
      <c r="Y266" s="12">
        <v>0</v>
      </c>
      <c r="Z266" s="12">
        <v>50</v>
      </c>
      <c r="AA266" s="12">
        <v>0</v>
      </c>
      <c r="AB266" s="12">
        <v>0</v>
      </c>
    </row>
    <row r="267" spans="1:28" s="3" customFormat="1" ht="14.25" x14ac:dyDescent="0.2">
      <c r="A267" s="12"/>
      <c r="B267" s="13" t="s">
        <v>14</v>
      </c>
      <c r="C267" s="12">
        <v>3365</v>
      </c>
      <c r="D267" s="12"/>
      <c r="E267" s="12" t="s">
        <v>567</v>
      </c>
      <c r="F267" s="12">
        <v>1</v>
      </c>
      <c r="G267" s="12">
        <v>10</v>
      </c>
      <c r="H267" s="12"/>
      <c r="I267" s="12">
        <v>78</v>
      </c>
      <c r="J267" s="12">
        <f t="shared" si="25"/>
        <v>4078</v>
      </c>
      <c r="K267" s="12">
        <v>75</v>
      </c>
      <c r="L267" s="12">
        <f t="shared" si="21"/>
        <v>305850</v>
      </c>
      <c r="M267" s="12"/>
      <c r="N267" s="12"/>
      <c r="O267" s="12"/>
      <c r="P267" s="12"/>
      <c r="Q267" s="12"/>
      <c r="R267" s="12"/>
      <c r="S267" s="12"/>
      <c r="T267" s="12">
        <f t="shared" si="22"/>
        <v>0</v>
      </c>
      <c r="U267" s="12"/>
      <c r="V267" s="12"/>
      <c r="W267" s="12">
        <f t="shared" si="23"/>
        <v>0</v>
      </c>
      <c r="X267" s="12">
        <f t="shared" si="24"/>
        <v>305850</v>
      </c>
      <c r="Y267" s="12">
        <v>0</v>
      </c>
      <c r="Z267" s="12">
        <v>50</v>
      </c>
      <c r="AA267" s="12">
        <v>0</v>
      </c>
      <c r="AB267" s="12">
        <v>0</v>
      </c>
    </row>
    <row r="268" spans="1:28" s="3" customFormat="1" ht="14.25" x14ac:dyDescent="0.2">
      <c r="A268" s="12"/>
      <c r="B268" s="13" t="s">
        <v>24</v>
      </c>
      <c r="C268" s="12"/>
      <c r="D268" s="12"/>
      <c r="E268" s="12" t="s">
        <v>567</v>
      </c>
      <c r="F268" s="12">
        <v>1</v>
      </c>
      <c r="G268" s="12">
        <v>14</v>
      </c>
      <c r="H268" s="12">
        <v>1</v>
      </c>
      <c r="I268" s="12">
        <v>40</v>
      </c>
      <c r="J268" s="12">
        <f t="shared" si="25"/>
        <v>5740</v>
      </c>
      <c r="K268" s="12">
        <v>75</v>
      </c>
      <c r="L268" s="12">
        <f t="shared" si="21"/>
        <v>430500</v>
      </c>
      <c r="M268" s="12"/>
      <c r="N268" s="12"/>
      <c r="O268" s="12"/>
      <c r="P268" s="12"/>
      <c r="Q268" s="12"/>
      <c r="R268" s="12"/>
      <c r="S268" s="12"/>
      <c r="T268" s="12">
        <f t="shared" si="22"/>
        <v>0</v>
      </c>
      <c r="U268" s="12"/>
      <c r="V268" s="12"/>
      <c r="W268" s="12">
        <f t="shared" si="23"/>
        <v>0</v>
      </c>
      <c r="X268" s="12">
        <f t="shared" si="24"/>
        <v>430500</v>
      </c>
      <c r="Y268" s="12">
        <v>0</v>
      </c>
      <c r="Z268" s="12">
        <v>0</v>
      </c>
      <c r="AA268" s="12">
        <v>430500</v>
      </c>
      <c r="AB268" s="12">
        <v>0.01</v>
      </c>
    </row>
    <row r="269" spans="1:28" s="3" customFormat="1" ht="14.25" x14ac:dyDescent="0.2">
      <c r="A269" s="12"/>
      <c r="B269" s="13" t="s">
        <v>14</v>
      </c>
      <c r="C269" s="12">
        <v>994</v>
      </c>
      <c r="D269" s="12">
        <v>19</v>
      </c>
      <c r="E269" s="12" t="s">
        <v>568</v>
      </c>
      <c r="F269" s="12">
        <v>2</v>
      </c>
      <c r="G269" s="12"/>
      <c r="H269" s="12">
        <v>1</v>
      </c>
      <c r="I269" s="12">
        <v>53</v>
      </c>
      <c r="J269" s="12">
        <f t="shared" si="25"/>
        <v>153</v>
      </c>
      <c r="K269" s="12">
        <v>400</v>
      </c>
      <c r="L269" s="12">
        <f t="shared" si="21"/>
        <v>61200</v>
      </c>
      <c r="M269" s="12">
        <v>1</v>
      </c>
      <c r="N269" s="12" t="s">
        <v>27</v>
      </c>
      <c r="O269" s="12" t="s">
        <v>16</v>
      </c>
      <c r="P269" s="12">
        <v>2</v>
      </c>
      <c r="Q269" s="12">
        <v>96</v>
      </c>
      <c r="R269" s="12"/>
      <c r="S269" s="12">
        <v>6400</v>
      </c>
      <c r="T269" s="12">
        <f t="shared" si="22"/>
        <v>614400</v>
      </c>
      <c r="U269" s="12">
        <v>20</v>
      </c>
      <c r="V269" s="12">
        <f>T269*75%</f>
        <v>460800</v>
      </c>
      <c r="W269" s="12">
        <f t="shared" si="23"/>
        <v>153600</v>
      </c>
      <c r="X269" s="12">
        <f t="shared" si="24"/>
        <v>214800</v>
      </c>
      <c r="Y269" s="12">
        <v>0</v>
      </c>
      <c r="Z269" s="12">
        <v>50</v>
      </c>
      <c r="AA269" s="12">
        <v>0</v>
      </c>
      <c r="AB269" s="12">
        <v>0</v>
      </c>
    </row>
    <row r="270" spans="1:28" s="3" customFormat="1" ht="14.25" x14ac:dyDescent="0.2">
      <c r="A270" s="12"/>
      <c r="B270" s="13" t="s">
        <v>14</v>
      </c>
      <c r="C270" s="12">
        <v>1501</v>
      </c>
      <c r="D270" s="12">
        <v>440</v>
      </c>
      <c r="E270" s="12" t="s">
        <v>568</v>
      </c>
      <c r="F270" s="12">
        <v>1</v>
      </c>
      <c r="G270" s="12">
        <v>8</v>
      </c>
      <c r="H270" s="12">
        <v>3</v>
      </c>
      <c r="I270" s="12">
        <v>71</v>
      </c>
      <c r="J270" s="12">
        <f t="shared" si="25"/>
        <v>3571</v>
      </c>
      <c r="K270" s="12">
        <v>75</v>
      </c>
      <c r="L270" s="12">
        <f t="shared" si="21"/>
        <v>267825</v>
      </c>
      <c r="M270" s="12"/>
      <c r="N270" s="12"/>
      <c r="O270" s="12"/>
      <c r="P270" s="12"/>
      <c r="Q270" s="12"/>
      <c r="R270" s="12"/>
      <c r="S270" s="12"/>
      <c r="T270" s="12">
        <f t="shared" ref="T270:T347" si="26">Q270*S270</f>
        <v>0</v>
      </c>
      <c r="U270" s="12"/>
      <c r="V270" s="12"/>
      <c r="W270" s="12">
        <f t="shared" si="23"/>
        <v>0</v>
      </c>
      <c r="X270" s="12">
        <f t="shared" si="24"/>
        <v>267825</v>
      </c>
      <c r="Y270" s="12">
        <v>0</v>
      </c>
      <c r="Z270" s="12">
        <v>50</v>
      </c>
      <c r="AA270" s="12">
        <v>0</v>
      </c>
      <c r="AB270" s="12">
        <v>0</v>
      </c>
    </row>
    <row r="271" spans="1:28" s="3" customFormat="1" ht="14.25" x14ac:dyDescent="0.2">
      <c r="A271" s="12"/>
      <c r="B271" s="13" t="s">
        <v>14</v>
      </c>
      <c r="C271" s="12">
        <v>3674</v>
      </c>
      <c r="D271" s="12">
        <v>179</v>
      </c>
      <c r="E271" s="12" t="s">
        <v>568</v>
      </c>
      <c r="F271" s="12">
        <v>1</v>
      </c>
      <c r="G271" s="12"/>
      <c r="H271" s="12">
        <v>1</v>
      </c>
      <c r="I271" s="12">
        <v>56</v>
      </c>
      <c r="J271" s="12">
        <f t="shared" si="25"/>
        <v>156</v>
      </c>
      <c r="K271" s="12">
        <v>75</v>
      </c>
      <c r="L271" s="12">
        <f t="shared" si="21"/>
        <v>11700</v>
      </c>
      <c r="M271" s="12"/>
      <c r="N271" s="12"/>
      <c r="O271" s="12"/>
      <c r="P271" s="12"/>
      <c r="Q271" s="12"/>
      <c r="R271" s="12"/>
      <c r="S271" s="12"/>
      <c r="T271" s="12">
        <f t="shared" si="26"/>
        <v>0</v>
      </c>
      <c r="U271" s="12"/>
      <c r="V271" s="12"/>
      <c r="W271" s="12">
        <f t="shared" si="23"/>
        <v>0</v>
      </c>
      <c r="X271" s="12">
        <f t="shared" si="24"/>
        <v>11700</v>
      </c>
      <c r="Y271" s="12">
        <v>0</v>
      </c>
      <c r="Z271" s="12">
        <v>50</v>
      </c>
      <c r="AA271" s="12">
        <v>0</v>
      </c>
      <c r="AB271" s="12">
        <v>0</v>
      </c>
    </row>
    <row r="272" spans="1:28" s="3" customFormat="1" ht="14.25" x14ac:dyDescent="0.2">
      <c r="A272" s="12"/>
      <c r="B272" s="13" t="s">
        <v>14</v>
      </c>
      <c r="C272" s="12"/>
      <c r="D272" s="12">
        <v>98</v>
      </c>
      <c r="E272" s="12" t="s">
        <v>568</v>
      </c>
      <c r="F272" s="12">
        <v>1</v>
      </c>
      <c r="G272" s="12"/>
      <c r="H272" s="12">
        <v>2</v>
      </c>
      <c r="I272" s="12">
        <v>22</v>
      </c>
      <c r="J272" s="12">
        <f t="shared" si="25"/>
        <v>222</v>
      </c>
      <c r="K272" s="12">
        <v>100</v>
      </c>
      <c r="L272" s="12">
        <f t="shared" si="21"/>
        <v>22200</v>
      </c>
      <c r="M272" s="12"/>
      <c r="N272" s="12"/>
      <c r="O272" s="12"/>
      <c r="P272" s="12"/>
      <c r="Q272" s="12"/>
      <c r="R272" s="12"/>
      <c r="S272" s="12"/>
      <c r="T272" s="12">
        <f t="shared" si="26"/>
        <v>0</v>
      </c>
      <c r="U272" s="12"/>
      <c r="V272" s="12"/>
      <c r="W272" s="12">
        <f t="shared" si="23"/>
        <v>0</v>
      </c>
      <c r="X272" s="12">
        <f t="shared" ref="X272:X347" si="27">L272+W272</f>
        <v>22200</v>
      </c>
      <c r="Y272" s="12">
        <v>0</v>
      </c>
      <c r="Z272" s="12">
        <v>50</v>
      </c>
      <c r="AA272" s="12">
        <v>0</v>
      </c>
      <c r="AB272" s="12">
        <v>0</v>
      </c>
    </row>
    <row r="273" spans="1:28" s="3" customFormat="1" ht="14.25" x14ac:dyDescent="0.2">
      <c r="A273" s="12"/>
      <c r="B273" s="13" t="s">
        <v>24</v>
      </c>
      <c r="C273" s="12"/>
      <c r="D273" s="12"/>
      <c r="E273" s="12" t="s">
        <v>568</v>
      </c>
      <c r="F273" s="12">
        <v>1</v>
      </c>
      <c r="G273" s="12">
        <v>23</v>
      </c>
      <c r="H273" s="12"/>
      <c r="I273" s="12"/>
      <c r="J273" s="12">
        <f t="shared" si="25"/>
        <v>9200</v>
      </c>
      <c r="K273" s="12">
        <v>75</v>
      </c>
      <c r="L273" s="12">
        <f t="shared" si="21"/>
        <v>690000</v>
      </c>
      <c r="M273" s="12"/>
      <c r="N273" s="12"/>
      <c r="O273" s="12"/>
      <c r="P273" s="12"/>
      <c r="Q273" s="12"/>
      <c r="R273" s="12"/>
      <c r="S273" s="12"/>
      <c r="T273" s="12">
        <f t="shared" si="26"/>
        <v>0</v>
      </c>
      <c r="U273" s="12"/>
      <c r="V273" s="12"/>
      <c r="W273" s="12">
        <f t="shared" ref="W273:W347" si="28">T273-V273</f>
        <v>0</v>
      </c>
      <c r="X273" s="12">
        <f t="shared" si="27"/>
        <v>690000</v>
      </c>
      <c r="Y273" s="12">
        <v>0</v>
      </c>
      <c r="Z273" s="12">
        <v>0</v>
      </c>
      <c r="AA273" s="12">
        <v>690000</v>
      </c>
      <c r="AB273" s="12">
        <v>0.01</v>
      </c>
    </row>
    <row r="274" spans="1:28" s="3" customFormat="1" ht="14.25" x14ac:dyDescent="0.2">
      <c r="A274" s="12"/>
      <c r="B274" s="13" t="s">
        <v>14</v>
      </c>
      <c r="C274" s="12">
        <v>3911</v>
      </c>
      <c r="D274" s="12">
        <v>189</v>
      </c>
      <c r="E274" s="12" t="s">
        <v>569</v>
      </c>
      <c r="F274" s="12">
        <v>2</v>
      </c>
      <c r="G274" s="12"/>
      <c r="H274" s="12">
        <v>3</v>
      </c>
      <c r="I274" s="12">
        <v>7</v>
      </c>
      <c r="J274" s="12">
        <f t="shared" si="25"/>
        <v>307</v>
      </c>
      <c r="K274" s="12">
        <v>400</v>
      </c>
      <c r="L274" s="12">
        <f t="shared" ref="L274:L347" si="29">J274*K274</f>
        <v>122800</v>
      </c>
      <c r="M274" s="12">
        <v>1</v>
      </c>
      <c r="N274" s="12" t="s">
        <v>27</v>
      </c>
      <c r="O274" s="12" t="s">
        <v>35</v>
      </c>
      <c r="P274" s="12">
        <v>2</v>
      </c>
      <c r="Q274" s="12">
        <v>132</v>
      </c>
      <c r="R274" s="12"/>
      <c r="S274" s="12">
        <v>6400</v>
      </c>
      <c r="T274" s="12">
        <f t="shared" si="26"/>
        <v>844800</v>
      </c>
      <c r="U274" s="12">
        <v>40</v>
      </c>
      <c r="V274" s="12">
        <f>T274*93%</f>
        <v>785664</v>
      </c>
      <c r="W274" s="12">
        <f t="shared" si="28"/>
        <v>59136</v>
      </c>
      <c r="X274" s="12">
        <f t="shared" si="27"/>
        <v>181936</v>
      </c>
      <c r="Y274" s="12">
        <v>0</v>
      </c>
      <c r="Z274" s="12">
        <v>50</v>
      </c>
      <c r="AA274" s="12">
        <v>0</v>
      </c>
      <c r="AB274" s="12">
        <v>0</v>
      </c>
    </row>
    <row r="275" spans="1:28" s="3" customFormat="1" ht="14.25" x14ac:dyDescent="0.2">
      <c r="A275" s="12"/>
      <c r="B275" s="13" t="s">
        <v>14</v>
      </c>
      <c r="C275" s="12">
        <v>3912</v>
      </c>
      <c r="D275" s="12">
        <v>190</v>
      </c>
      <c r="E275" s="12" t="s">
        <v>569</v>
      </c>
      <c r="F275" s="12">
        <v>1</v>
      </c>
      <c r="G275" s="12"/>
      <c r="H275" s="12">
        <v>3</v>
      </c>
      <c r="I275" s="12">
        <v>39</v>
      </c>
      <c r="J275" s="12">
        <f t="shared" si="25"/>
        <v>339</v>
      </c>
      <c r="K275" s="12">
        <v>400</v>
      </c>
      <c r="L275" s="12">
        <f t="shared" si="29"/>
        <v>135600</v>
      </c>
      <c r="M275" s="12"/>
      <c r="N275" s="12"/>
      <c r="O275" s="12"/>
      <c r="P275" s="12"/>
      <c r="Q275" s="12"/>
      <c r="R275" s="12"/>
      <c r="S275" s="12"/>
      <c r="T275" s="12">
        <f t="shared" si="26"/>
        <v>0</v>
      </c>
      <c r="U275" s="12"/>
      <c r="V275" s="12"/>
      <c r="W275" s="12">
        <f t="shared" si="28"/>
        <v>0</v>
      </c>
      <c r="X275" s="12">
        <f t="shared" si="27"/>
        <v>135600</v>
      </c>
      <c r="Y275" s="12">
        <v>0</v>
      </c>
      <c r="Z275" s="12">
        <v>50</v>
      </c>
      <c r="AA275" s="12">
        <v>0</v>
      </c>
      <c r="AB275" s="12">
        <v>0</v>
      </c>
    </row>
    <row r="276" spans="1:28" s="3" customFormat="1" ht="14.25" x14ac:dyDescent="0.2">
      <c r="A276" s="12"/>
      <c r="B276" s="13" t="s">
        <v>14</v>
      </c>
      <c r="C276" s="12">
        <v>1016</v>
      </c>
      <c r="D276" s="12">
        <v>44</v>
      </c>
      <c r="E276" s="12" t="s">
        <v>569</v>
      </c>
      <c r="F276" s="12">
        <v>1</v>
      </c>
      <c r="G276" s="12"/>
      <c r="H276" s="12">
        <v>3</v>
      </c>
      <c r="I276" s="12">
        <v>5</v>
      </c>
      <c r="J276" s="12">
        <f t="shared" si="25"/>
        <v>305</v>
      </c>
      <c r="K276" s="12">
        <v>400</v>
      </c>
      <c r="L276" s="12">
        <f t="shared" si="29"/>
        <v>122000</v>
      </c>
      <c r="M276" s="12"/>
      <c r="N276" s="12"/>
      <c r="O276" s="12"/>
      <c r="P276" s="12"/>
      <c r="Q276" s="12"/>
      <c r="R276" s="12"/>
      <c r="S276" s="12"/>
      <c r="T276" s="12">
        <f t="shared" si="26"/>
        <v>0</v>
      </c>
      <c r="U276" s="12"/>
      <c r="V276" s="12"/>
      <c r="W276" s="12">
        <f t="shared" si="28"/>
        <v>0</v>
      </c>
      <c r="X276" s="12">
        <f t="shared" si="27"/>
        <v>122000</v>
      </c>
      <c r="Y276" s="12">
        <v>0</v>
      </c>
      <c r="Z276" s="12">
        <v>50</v>
      </c>
      <c r="AA276" s="12">
        <v>0</v>
      </c>
      <c r="AB276" s="12">
        <v>0</v>
      </c>
    </row>
    <row r="277" spans="1:28" s="3" customFormat="1" ht="14.25" x14ac:dyDescent="0.2">
      <c r="A277" s="12"/>
      <c r="B277" s="13" t="s">
        <v>14</v>
      </c>
      <c r="C277" s="12">
        <v>1435</v>
      </c>
      <c r="D277" s="12">
        <v>131</v>
      </c>
      <c r="E277" s="12" t="s">
        <v>569</v>
      </c>
      <c r="F277" s="12">
        <v>1</v>
      </c>
      <c r="G277" s="12">
        <v>1</v>
      </c>
      <c r="H277" s="12">
        <v>2</v>
      </c>
      <c r="I277" s="12">
        <v>43</v>
      </c>
      <c r="J277" s="12">
        <f t="shared" si="25"/>
        <v>643</v>
      </c>
      <c r="K277" s="12">
        <v>430</v>
      </c>
      <c r="L277" s="12">
        <f t="shared" si="29"/>
        <v>276490</v>
      </c>
      <c r="M277" s="12"/>
      <c r="N277" s="12"/>
      <c r="O277" s="12"/>
      <c r="P277" s="12"/>
      <c r="Q277" s="12"/>
      <c r="R277" s="12"/>
      <c r="S277" s="12"/>
      <c r="T277" s="12">
        <f t="shared" si="26"/>
        <v>0</v>
      </c>
      <c r="U277" s="12"/>
      <c r="V277" s="12"/>
      <c r="W277" s="12">
        <f t="shared" si="28"/>
        <v>0</v>
      </c>
      <c r="X277" s="12">
        <f t="shared" si="27"/>
        <v>276490</v>
      </c>
      <c r="Y277" s="12">
        <v>0</v>
      </c>
      <c r="Z277" s="12">
        <v>50</v>
      </c>
      <c r="AA277" s="12">
        <v>0</v>
      </c>
      <c r="AB277" s="12">
        <v>0</v>
      </c>
    </row>
    <row r="278" spans="1:28" s="3" customFormat="1" ht="14.25" x14ac:dyDescent="0.2">
      <c r="A278" s="12"/>
      <c r="B278" s="13" t="s">
        <v>24</v>
      </c>
      <c r="C278" s="12"/>
      <c r="D278" s="12"/>
      <c r="E278" s="12" t="s">
        <v>569</v>
      </c>
      <c r="F278" s="12">
        <v>1</v>
      </c>
      <c r="G278" s="12">
        <v>26</v>
      </c>
      <c r="H278" s="12"/>
      <c r="I278" s="12"/>
      <c r="J278" s="12">
        <f t="shared" si="25"/>
        <v>10400</v>
      </c>
      <c r="K278" s="12">
        <v>75</v>
      </c>
      <c r="L278" s="12">
        <f t="shared" si="29"/>
        <v>780000</v>
      </c>
      <c r="M278" s="12"/>
      <c r="N278" s="12"/>
      <c r="O278" s="12"/>
      <c r="P278" s="12"/>
      <c r="Q278" s="12"/>
      <c r="R278" s="12"/>
      <c r="S278" s="12"/>
      <c r="T278" s="12">
        <f t="shared" si="26"/>
        <v>0</v>
      </c>
      <c r="U278" s="12"/>
      <c r="V278" s="12"/>
      <c r="W278" s="12">
        <f t="shared" si="28"/>
        <v>0</v>
      </c>
      <c r="X278" s="12">
        <f t="shared" si="27"/>
        <v>780000</v>
      </c>
      <c r="Y278" s="12">
        <v>0</v>
      </c>
      <c r="Z278" s="12">
        <v>0</v>
      </c>
      <c r="AA278" s="12">
        <v>780000</v>
      </c>
      <c r="AB278" s="12">
        <v>0.01</v>
      </c>
    </row>
    <row r="279" spans="1:28" s="3" customFormat="1" ht="14.25" x14ac:dyDescent="0.2">
      <c r="A279" s="12"/>
      <c r="B279" s="13" t="s">
        <v>14</v>
      </c>
      <c r="C279" s="12">
        <v>4634</v>
      </c>
      <c r="D279" s="12">
        <v>206</v>
      </c>
      <c r="E279" s="12" t="s">
        <v>570</v>
      </c>
      <c r="F279" s="12">
        <v>1</v>
      </c>
      <c r="G279" s="12">
        <v>9</v>
      </c>
      <c r="H279" s="12">
        <v>2</v>
      </c>
      <c r="I279" s="12">
        <v>47</v>
      </c>
      <c r="J279" s="12">
        <f t="shared" si="25"/>
        <v>3847</v>
      </c>
      <c r="K279" s="12">
        <v>100</v>
      </c>
      <c r="L279" s="12">
        <f t="shared" si="29"/>
        <v>384700</v>
      </c>
      <c r="M279" s="12"/>
      <c r="N279" s="12"/>
      <c r="O279" s="12"/>
      <c r="P279" s="12"/>
      <c r="Q279" s="12"/>
      <c r="R279" s="12"/>
      <c r="S279" s="12"/>
      <c r="T279" s="12">
        <f t="shared" si="26"/>
        <v>0</v>
      </c>
      <c r="U279" s="12"/>
      <c r="V279" s="12"/>
      <c r="W279" s="12">
        <f t="shared" si="28"/>
        <v>0</v>
      </c>
      <c r="X279" s="12">
        <f t="shared" si="27"/>
        <v>384700</v>
      </c>
      <c r="Y279" s="12">
        <v>0</v>
      </c>
      <c r="Z279" s="12">
        <v>50</v>
      </c>
      <c r="AA279" s="12">
        <v>0</v>
      </c>
      <c r="AB279" s="12">
        <v>0</v>
      </c>
    </row>
    <row r="280" spans="1:28" s="3" customFormat="1" ht="14.25" x14ac:dyDescent="0.2">
      <c r="A280" s="12"/>
      <c r="B280" s="13" t="s">
        <v>24</v>
      </c>
      <c r="C280" s="12"/>
      <c r="D280" s="12"/>
      <c r="E280" s="12" t="s">
        <v>483</v>
      </c>
      <c r="F280" s="12">
        <v>1</v>
      </c>
      <c r="G280" s="12">
        <v>6</v>
      </c>
      <c r="H280" s="12"/>
      <c r="I280" s="12"/>
      <c r="J280" s="12">
        <f t="shared" si="25"/>
        <v>2400</v>
      </c>
      <c r="K280" s="12">
        <v>75</v>
      </c>
      <c r="L280" s="12">
        <f t="shared" si="29"/>
        <v>180000</v>
      </c>
      <c r="M280" s="12"/>
      <c r="N280" s="12"/>
      <c r="O280" s="12"/>
      <c r="P280" s="12"/>
      <c r="Q280" s="12"/>
      <c r="R280" s="12"/>
      <c r="S280" s="12"/>
      <c r="T280" s="12">
        <f t="shared" si="26"/>
        <v>0</v>
      </c>
      <c r="U280" s="12"/>
      <c r="V280" s="12"/>
      <c r="W280" s="12">
        <f t="shared" si="28"/>
        <v>0</v>
      </c>
      <c r="X280" s="12">
        <f t="shared" si="27"/>
        <v>180000</v>
      </c>
      <c r="Y280" s="12">
        <v>0</v>
      </c>
      <c r="Z280" s="12">
        <v>0</v>
      </c>
      <c r="AA280" s="12">
        <v>180000</v>
      </c>
      <c r="AB280" s="12">
        <v>0.01</v>
      </c>
    </row>
    <row r="281" spans="1:28" s="3" customFormat="1" ht="14.25" x14ac:dyDescent="0.2">
      <c r="A281" s="12"/>
      <c r="B281" s="13" t="s">
        <v>14</v>
      </c>
      <c r="C281" s="12">
        <v>3909</v>
      </c>
      <c r="D281" s="12">
        <v>187</v>
      </c>
      <c r="E281" s="12" t="s">
        <v>571</v>
      </c>
      <c r="F281" s="12">
        <v>2</v>
      </c>
      <c r="G281" s="12"/>
      <c r="H281" s="12">
        <v>3</v>
      </c>
      <c r="I281" s="12">
        <v>65</v>
      </c>
      <c r="J281" s="12">
        <f t="shared" si="25"/>
        <v>365</v>
      </c>
      <c r="K281" s="12">
        <v>400</v>
      </c>
      <c r="L281" s="12">
        <f t="shared" si="29"/>
        <v>146000</v>
      </c>
      <c r="M281" s="12">
        <v>1</v>
      </c>
      <c r="N281" s="12" t="s">
        <v>27</v>
      </c>
      <c r="O281" s="12" t="s">
        <v>16</v>
      </c>
      <c r="P281" s="12">
        <v>2</v>
      </c>
      <c r="Q281" s="12">
        <v>120</v>
      </c>
      <c r="R281" s="12"/>
      <c r="S281" s="12">
        <v>6400</v>
      </c>
      <c r="T281" s="12">
        <f t="shared" si="26"/>
        <v>768000</v>
      </c>
      <c r="U281" s="12">
        <v>20</v>
      </c>
      <c r="V281" s="12">
        <f>T281*75%</f>
        <v>576000</v>
      </c>
      <c r="W281" s="12">
        <f t="shared" si="28"/>
        <v>192000</v>
      </c>
      <c r="X281" s="12">
        <f t="shared" si="27"/>
        <v>338000</v>
      </c>
      <c r="Y281" s="12">
        <v>0</v>
      </c>
      <c r="Z281" s="12">
        <v>50</v>
      </c>
      <c r="AA281" s="12">
        <v>0</v>
      </c>
      <c r="AB281" s="12">
        <v>0</v>
      </c>
    </row>
    <row r="282" spans="1:28" s="3" customFormat="1" ht="14.25" x14ac:dyDescent="0.2">
      <c r="A282" s="12"/>
      <c r="B282" s="13" t="s">
        <v>14</v>
      </c>
      <c r="C282" s="12">
        <v>1463</v>
      </c>
      <c r="D282" s="12">
        <v>107</v>
      </c>
      <c r="E282" s="12" t="s">
        <v>571</v>
      </c>
      <c r="F282" s="12">
        <v>1</v>
      </c>
      <c r="G282" s="12">
        <v>5</v>
      </c>
      <c r="H282" s="12">
        <v>1</v>
      </c>
      <c r="I282" s="12">
        <v>38</v>
      </c>
      <c r="J282" s="12">
        <f t="shared" si="25"/>
        <v>2138</v>
      </c>
      <c r="K282" s="12">
        <v>75</v>
      </c>
      <c r="L282" s="12">
        <f t="shared" si="29"/>
        <v>160350</v>
      </c>
      <c r="M282" s="12"/>
      <c r="N282" s="12"/>
      <c r="O282" s="12"/>
      <c r="P282" s="12"/>
      <c r="Q282" s="12"/>
      <c r="R282" s="12"/>
      <c r="S282" s="12"/>
      <c r="T282" s="12">
        <f t="shared" si="26"/>
        <v>0</v>
      </c>
      <c r="U282" s="12"/>
      <c r="V282" s="12"/>
      <c r="W282" s="12">
        <f t="shared" si="28"/>
        <v>0</v>
      </c>
      <c r="X282" s="12">
        <f t="shared" si="27"/>
        <v>160350</v>
      </c>
      <c r="Y282" s="12">
        <v>0</v>
      </c>
      <c r="Z282" s="12">
        <v>50</v>
      </c>
      <c r="AA282" s="12">
        <v>0</v>
      </c>
      <c r="AB282" s="12">
        <v>0</v>
      </c>
    </row>
    <row r="283" spans="1:28" s="3" customFormat="1" ht="14.25" x14ac:dyDescent="0.2">
      <c r="A283" s="12"/>
      <c r="B283" s="13" t="s">
        <v>14</v>
      </c>
      <c r="C283" s="12">
        <v>1713</v>
      </c>
      <c r="D283" s="12">
        <v>134</v>
      </c>
      <c r="E283" s="12" t="s">
        <v>571</v>
      </c>
      <c r="F283" s="12">
        <v>1</v>
      </c>
      <c r="G283" s="12">
        <v>10</v>
      </c>
      <c r="H283" s="12">
        <v>3</v>
      </c>
      <c r="I283" s="12">
        <v>43</v>
      </c>
      <c r="J283" s="12">
        <f t="shared" si="25"/>
        <v>4343</v>
      </c>
      <c r="K283" s="12">
        <v>75</v>
      </c>
      <c r="L283" s="12">
        <f t="shared" si="29"/>
        <v>325725</v>
      </c>
      <c r="M283" s="12"/>
      <c r="N283" s="12"/>
      <c r="O283" s="12"/>
      <c r="P283" s="12"/>
      <c r="Q283" s="12"/>
      <c r="R283" s="12"/>
      <c r="S283" s="12"/>
      <c r="T283" s="12">
        <f t="shared" si="26"/>
        <v>0</v>
      </c>
      <c r="U283" s="12"/>
      <c r="V283" s="12"/>
      <c r="W283" s="12">
        <f t="shared" si="28"/>
        <v>0</v>
      </c>
      <c r="X283" s="12">
        <f t="shared" si="27"/>
        <v>325725</v>
      </c>
      <c r="Y283" s="12">
        <v>0</v>
      </c>
      <c r="Z283" s="12">
        <v>50</v>
      </c>
      <c r="AA283" s="12">
        <v>0</v>
      </c>
      <c r="AB283" s="12">
        <v>0</v>
      </c>
    </row>
    <row r="284" spans="1:28" s="3" customFormat="1" ht="14.25" x14ac:dyDescent="0.2">
      <c r="A284" s="12"/>
      <c r="B284" s="13" t="s">
        <v>14</v>
      </c>
      <c r="C284" s="12">
        <v>160</v>
      </c>
      <c r="D284" s="12"/>
      <c r="E284" s="12" t="s">
        <v>571</v>
      </c>
      <c r="F284" s="12">
        <v>1</v>
      </c>
      <c r="G284" s="12">
        <v>19</v>
      </c>
      <c r="H284" s="12"/>
      <c r="I284" s="12"/>
      <c r="J284" s="12">
        <f t="shared" si="25"/>
        <v>7600</v>
      </c>
      <c r="K284" s="12">
        <v>75</v>
      </c>
      <c r="L284" s="12">
        <f t="shared" si="29"/>
        <v>570000</v>
      </c>
      <c r="M284" s="12"/>
      <c r="N284" s="12"/>
      <c r="O284" s="12"/>
      <c r="P284" s="12"/>
      <c r="Q284" s="12"/>
      <c r="R284" s="12"/>
      <c r="S284" s="12"/>
      <c r="T284" s="12">
        <f t="shared" si="26"/>
        <v>0</v>
      </c>
      <c r="U284" s="12"/>
      <c r="V284" s="12"/>
      <c r="W284" s="12">
        <f t="shared" si="28"/>
        <v>0</v>
      </c>
      <c r="X284" s="12">
        <f t="shared" si="27"/>
        <v>570000</v>
      </c>
      <c r="Y284" s="12">
        <v>0</v>
      </c>
      <c r="Z284" s="12">
        <v>50</v>
      </c>
      <c r="AA284" s="12">
        <v>0</v>
      </c>
      <c r="AB284" s="12">
        <v>0</v>
      </c>
    </row>
    <row r="285" spans="1:28" s="3" customFormat="1" ht="14.25" x14ac:dyDescent="0.2">
      <c r="A285" s="12"/>
      <c r="B285" s="13" t="s">
        <v>24</v>
      </c>
      <c r="C285" s="12"/>
      <c r="D285" s="12"/>
      <c r="E285" s="12" t="s">
        <v>571</v>
      </c>
      <c r="F285" s="12">
        <v>1</v>
      </c>
      <c r="G285" s="12">
        <v>56</v>
      </c>
      <c r="H285" s="12">
        <v>3</v>
      </c>
      <c r="I285" s="12">
        <v>3</v>
      </c>
      <c r="J285" s="12">
        <f t="shared" si="25"/>
        <v>22703</v>
      </c>
      <c r="K285" s="12">
        <v>75</v>
      </c>
      <c r="L285" s="12">
        <f t="shared" si="29"/>
        <v>1702725</v>
      </c>
      <c r="M285" s="12"/>
      <c r="N285" s="12"/>
      <c r="O285" s="12"/>
      <c r="P285" s="12"/>
      <c r="Q285" s="12"/>
      <c r="R285" s="12"/>
      <c r="S285" s="12"/>
      <c r="T285" s="12">
        <f t="shared" si="26"/>
        <v>0</v>
      </c>
      <c r="U285" s="12"/>
      <c r="V285" s="12"/>
      <c r="W285" s="12">
        <f t="shared" si="28"/>
        <v>0</v>
      </c>
      <c r="X285" s="12">
        <f t="shared" si="27"/>
        <v>1702725</v>
      </c>
      <c r="Y285" s="12">
        <v>0</v>
      </c>
      <c r="Z285" s="12">
        <v>0</v>
      </c>
      <c r="AA285" s="12">
        <v>1702725</v>
      </c>
      <c r="AB285" s="12">
        <v>0.01</v>
      </c>
    </row>
    <row r="286" spans="1:28" s="3" customFormat="1" ht="14.25" x14ac:dyDescent="0.2">
      <c r="A286" s="12"/>
      <c r="B286" s="13" t="s">
        <v>45</v>
      </c>
      <c r="C286" s="12">
        <v>3360</v>
      </c>
      <c r="D286" s="12">
        <v>276</v>
      </c>
      <c r="E286" s="12" t="s">
        <v>571</v>
      </c>
      <c r="F286" s="12">
        <v>1</v>
      </c>
      <c r="G286" s="12">
        <v>1</v>
      </c>
      <c r="H286" s="12"/>
      <c r="I286" s="12"/>
      <c r="J286" s="12">
        <f t="shared" si="25"/>
        <v>400</v>
      </c>
      <c r="K286" s="12">
        <v>100</v>
      </c>
      <c r="L286" s="12">
        <f t="shared" si="29"/>
        <v>40000</v>
      </c>
      <c r="M286" s="12"/>
      <c r="N286" s="12"/>
      <c r="O286" s="12"/>
      <c r="P286" s="12"/>
      <c r="Q286" s="12"/>
      <c r="R286" s="12"/>
      <c r="S286" s="12"/>
      <c r="T286" s="12">
        <f t="shared" si="26"/>
        <v>0</v>
      </c>
      <c r="U286" s="12"/>
      <c r="V286" s="12"/>
      <c r="W286" s="12">
        <f t="shared" si="28"/>
        <v>0</v>
      </c>
      <c r="X286" s="12">
        <f t="shared" si="27"/>
        <v>40000</v>
      </c>
      <c r="Y286" s="12">
        <v>0</v>
      </c>
      <c r="Z286" s="12">
        <v>0</v>
      </c>
      <c r="AA286" s="12">
        <v>40000</v>
      </c>
      <c r="AB286" s="12">
        <v>0.01</v>
      </c>
    </row>
    <row r="287" spans="1:28" s="3" customFormat="1" ht="14.25" x14ac:dyDescent="0.2">
      <c r="A287" s="12"/>
      <c r="B287" s="13" t="s">
        <v>45</v>
      </c>
      <c r="C287" s="12">
        <v>3357</v>
      </c>
      <c r="D287" s="12">
        <v>273</v>
      </c>
      <c r="E287" s="12" t="s">
        <v>571</v>
      </c>
      <c r="F287" s="12">
        <v>1</v>
      </c>
      <c r="G287" s="12">
        <v>1</v>
      </c>
      <c r="H287" s="12">
        <v>3</v>
      </c>
      <c r="I287" s="12">
        <v>24</v>
      </c>
      <c r="J287" s="12">
        <f t="shared" si="25"/>
        <v>724</v>
      </c>
      <c r="K287" s="12">
        <v>350</v>
      </c>
      <c r="L287" s="12">
        <f t="shared" si="29"/>
        <v>253400</v>
      </c>
      <c r="M287" s="12"/>
      <c r="N287" s="12"/>
      <c r="O287" s="12"/>
      <c r="P287" s="12"/>
      <c r="Q287" s="12"/>
      <c r="R287" s="12"/>
      <c r="S287" s="12"/>
      <c r="T287" s="12">
        <f t="shared" si="26"/>
        <v>0</v>
      </c>
      <c r="U287" s="12"/>
      <c r="V287" s="12"/>
      <c r="W287" s="12">
        <f t="shared" si="28"/>
        <v>0</v>
      </c>
      <c r="X287" s="12">
        <f t="shared" si="27"/>
        <v>253400</v>
      </c>
      <c r="Y287" s="12">
        <v>0</v>
      </c>
      <c r="Z287" s="12">
        <v>0</v>
      </c>
      <c r="AA287" s="12">
        <v>253400</v>
      </c>
      <c r="AB287" s="12">
        <v>0.01</v>
      </c>
    </row>
    <row r="288" spans="1:28" s="3" customFormat="1" ht="14.25" x14ac:dyDescent="0.2">
      <c r="A288" s="12"/>
      <c r="B288" s="13" t="s">
        <v>45</v>
      </c>
      <c r="C288" s="12">
        <v>1289</v>
      </c>
      <c r="D288" s="12">
        <v>207</v>
      </c>
      <c r="E288" s="12" t="s">
        <v>571</v>
      </c>
      <c r="F288" s="12">
        <v>1</v>
      </c>
      <c r="G288" s="12">
        <v>8</v>
      </c>
      <c r="H288" s="12">
        <v>1</v>
      </c>
      <c r="I288" s="12">
        <v>16</v>
      </c>
      <c r="J288" s="12">
        <f t="shared" si="25"/>
        <v>3316</v>
      </c>
      <c r="K288" s="12">
        <v>100</v>
      </c>
      <c r="L288" s="12">
        <f t="shared" si="29"/>
        <v>331600</v>
      </c>
      <c r="M288" s="12"/>
      <c r="N288" s="12"/>
      <c r="O288" s="12"/>
      <c r="P288" s="12"/>
      <c r="Q288" s="12"/>
      <c r="R288" s="12"/>
      <c r="S288" s="12"/>
      <c r="T288" s="12">
        <f t="shared" si="26"/>
        <v>0</v>
      </c>
      <c r="U288" s="12"/>
      <c r="V288" s="12"/>
      <c r="W288" s="12">
        <f t="shared" si="28"/>
        <v>0</v>
      </c>
      <c r="X288" s="12">
        <f t="shared" si="27"/>
        <v>331600</v>
      </c>
      <c r="Y288" s="12">
        <v>0</v>
      </c>
      <c r="Z288" s="12">
        <v>0</v>
      </c>
      <c r="AA288" s="12">
        <v>331600</v>
      </c>
      <c r="AB288" s="12">
        <v>0.01</v>
      </c>
    </row>
    <row r="289" spans="1:28" s="3" customFormat="1" ht="14.25" x14ac:dyDescent="0.2">
      <c r="A289" s="12"/>
      <c r="B289" s="13" t="s">
        <v>14</v>
      </c>
      <c r="C289" s="12">
        <v>3907</v>
      </c>
      <c r="D289" s="12">
        <v>185</v>
      </c>
      <c r="E289" s="12" t="s">
        <v>572</v>
      </c>
      <c r="F289" s="12">
        <v>2</v>
      </c>
      <c r="G289" s="12">
        <v>1</v>
      </c>
      <c r="H289" s="12"/>
      <c r="I289" s="12">
        <v>81</v>
      </c>
      <c r="J289" s="12">
        <f t="shared" si="25"/>
        <v>481</v>
      </c>
      <c r="K289" s="12">
        <v>400</v>
      </c>
      <c r="L289" s="12">
        <f t="shared" si="29"/>
        <v>192400</v>
      </c>
      <c r="M289" s="12">
        <v>1</v>
      </c>
      <c r="N289" s="12" t="s">
        <v>27</v>
      </c>
      <c r="O289" s="12" t="s">
        <v>16</v>
      </c>
      <c r="P289" s="12">
        <v>2</v>
      </c>
      <c r="Q289" s="12">
        <v>80</v>
      </c>
      <c r="R289" s="12"/>
      <c r="S289" s="12">
        <v>6400</v>
      </c>
      <c r="T289" s="12">
        <f t="shared" si="26"/>
        <v>512000</v>
      </c>
      <c r="U289" s="12">
        <v>30</v>
      </c>
      <c r="V289" s="12">
        <f>T289*85%</f>
        <v>435200</v>
      </c>
      <c r="W289" s="12">
        <f t="shared" si="28"/>
        <v>76800</v>
      </c>
      <c r="X289" s="12">
        <f t="shared" si="27"/>
        <v>269200</v>
      </c>
      <c r="Y289" s="12">
        <v>0</v>
      </c>
      <c r="Z289" s="12">
        <v>50</v>
      </c>
      <c r="AA289" s="12">
        <v>0</v>
      </c>
      <c r="AB289" s="12">
        <v>0</v>
      </c>
    </row>
    <row r="290" spans="1:28" s="3" customFormat="1" ht="14.25" x14ac:dyDescent="0.2">
      <c r="A290" s="12"/>
      <c r="B290" s="13" t="s">
        <v>14</v>
      </c>
      <c r="C290" s="12">
        <v>1464</v>
      </c>
      <c r="D290" s="12">
        <v>108</v>
      </c>
      <c r="E290" s="12" t="s">
        <v>572</v>
      </c>
      <c r="F290" s="12">
        <v>1</v>
      </c>
      <c r="G290" s="12">
        <v>12</v>
      </c>
      <c r="H290" s="12">
        <v>2</v>
      </c>
      <c r="I290" s="12">
        <v>2</v>
      </c>
      <c r="J290" s="12">
        <f t="shared" si="25"/>
        <v>5002</v>
      </c>
      <c r="K290" s="12">
        <v>75</v>
      </c>
      <c r="L290" s="12">
        <f t="shared" si="29"/>
        <v>375150</v>
      </c>
      <c r="M290" s="12"/>
      <c r="N290" s="12"/>
      <c r="O290" s="12"/>
      <c r="P290" s="12"/>
      <c r="Q290" s="12"/>
      <c r="R290" s="12"/>
      <c r="S290" s="12"/>
      <c r="T290" s="12">
        <f t="shared" si="26"/>
        <v>0</v>
      </c>
      <c r="U290" s="12"/>
      <c r="V290" s="12"/>
      <c r="W290" s="12">
        <f t="shared" si="28"/>
        <v>0</v>
      </c>
      <c r="X290" s="12">
        <f t="shared" si="27"/>
        <v>375150</v>
      </c>
      <c r="Y290" s="12">
        <v>0</v>
      </c>
      <c r="Z290" s="12">
        <v>50</v>
      </c>
      <c r="AA290" s="12">
        <v>0</v>
      </c>
      <c r="AB290" s="12">
        <v>0</v>
      </c>
    </row>
    <row r="291" spans="1:28" s="3" customFormat="1" ht="14.25" x14ac:dyDescent="0.2">
      <c r="A291" s="12"/>
      <c r="B291" s="13" t="s">
        <v>14</v>
      </c>
      <c r="C291" s="12">
        <v>5310</v>
      </c>
      <c r="D291" s="12">
        <v>198</v>
      </c>
      <c r="E291" s="12" t="s">
        <v>573</v>
      </c>
      <c r="F291" s="12">
        <v>2</v>
      </c>
      <c r="G291" s="12"/>
      <c r="H291" s="12"/>
      <c r="I291" s="12">
        <v>89</v>
      </c>
      <c r="J291" s="12">
        <f t="shared" si="25"/>
        <v>89</v>
      </c>
      <c r="K291" s="12">
        <v>400</v>
      </c>
      <c r="L291" s="12">
        <f t="shared" si="29"/>
        <v>35600</v>
      </c>
      <c r="M291" s="12">
        <v>1</v>
      </c>
      <c r="N291" s="12" t="s">
        <v>27</v>
      </c>
      <c r="O291" s="12" t="s">
        <v>55</v>
      </c>
      <c r="P291" s="12">
        <v>2</v>
      </c>
      <c r="Q291" s="12">
        <v>48</v>
      </c>
      <c r="R291" s="12"/>
      <c r="S291" s="12">
        <v>6400</v>
      </c>
      <c r="T291" s="12">
        <f t="shared" si="26"/>
        <v>307200</v>
      </c>
      <c r="U291" s="12">
        <v>10</v>
      </c>
      <c r="V291" s="12">
        <f>T291*10%</f>
        <v>30720</v>
      </c>
      <c r="W291" s="12">
        <f t="shared" si="28"/>
        <v>276480</v>
      </c>
      <c r="X291" s="12">
        <f t="shared" si="27"/>
        <v>312080</v>
      </c>
      <c r="Y291" s="12">
        <v>0</v>
      </c>
      <c r="Z291" s="12">
        <v>50</v>
      </c>
      <c r="AA291" s="12">
        <v>0</v>
      </c>
      <c r="AB291" s="12">
        <v>0</v>
      </c>
    </row>
    <row r="292" spans="1:28" s="3" customFormat="1" ht="14.25" x14ac:dyDescent="0.2">
      <c r="A292" s="12"/>
      <c r="B292" s="13" t="s">
        <v>14</v>
      </c>
      <c r="C292" s="12"/>
      <c r="D292" s="12">
        <v>132</v>
      </c>
      <c r="E292" s="12" t="s">
        <v>574</v>
      </c>
      <c r="F292" s="12">
        <v>2</v>
      </c>
      <c r="G292" s="12"/>
      <c r="H292" s="12">
        <v>3</v>
      </c>
      <c r="I292" s="12">
        <v>3</v>
      </c>
      <c r="J292" s="12">
        <f t="shared" si="25"/>
        <v>303</v>
      </c>
      <c r="K292" s="12">
        <v>400</v>
      </c>
      <c r="L292" s="12">
        <f t="shared" si="29"/>
        <v>121200</v>
      </c>
      <c r="M292" s="12">
        <v>1</v>
      </c>
      <c r="N292" s="12" t="s">
        <v>27</v>
      </c>
      <c r="O292" s="12" t="s">
        <v>16</v>
      </c>
      <c r="P292" s="12">
        <v>2</v>
      </c>
      <c r="Q292" s="12">
        <v>99</v>
      </c>
      <c r="R292" s="12"/>
      <c r="S292" s="12">
        <v>6400</v>
      </c>
      <c r="T292" s="12">
        <f t="shared" si="26"/>
        <v>633600</v>
      </c>
      <c r="U292" s="12">
        <v>30</v>
      </c>
      <c r="V292" s="12">
        <f>T292*85%</f>
        <v>538560</v>
      </c>
      <c r="W292" s="12">
        <f t="shared" si="28"/>
        <v>95040</v>
      </c>
      <c r="X292" s="12">
        <f t="shared" si="27"/>
        <v>216240</v>
      </c>
      <c r="Y292" s="12">
        <v>0</v>
      </c>
      <c r="Z292" s="12">
        <v>50</v>
      </c>
      <c r="AA292" s="12">
        <v>0</v>
      </c>
      <c r="AB292" s="12">
        <v>0</v>
      </c>
    </row>
    <row r="293" spans="1:28" s="3" customFormat="1" ht="14.25" x14ac:dyDescent="0.2">
      <c r="A293" s="12"/>
      <c r="B293" s="13" t="s">
        <v>14</v>
      </c>
      <c r="C293" s="12"/>
      <c r="D293" s="12">
        <v>1</v>
      </c>
      <c r="E293" s="12" t="s">
        <v>574</v>
      </c>
      <c r="F293" s="12">
        <v>1</v>
      </c>
      <c r="G293" s="12">
        <v>5</v>
      </c>
      <c r="H293" s="12">
        <v>2</v>
      </c>
      <c r="I293" s="12">
        <v>20</v>
      </c>
      <c r="J293" s="12">
        <f t="shared" si="25"/>
        <v>2220</v>
      </c>
      <c r="K293" s="12">
        <v>75</v>
      </c>
      <c r="L293" s="12">
        <f t="shared" si="29"/>
        <v>166500</v>
      </c>
      <c r="M293" s="12"/>
      <c r="N293" s="12"/>
      <c r="O293" s="12"/>
      <c r="P293" s="12"/>
      <c r="Q293" s="12"/>
      <c r="R293" s="12"/>
      <c r="S293" s="12"/>
      <c r="T293" s="12">
        <f t="shared" si="26"/>
        <v>0</v>
      </c>
      <c r="U293" s="12"/>
      <c r="V293" s="12"/>
      <c r="W293" s="12">
        <f t="shared" si="28"/>
        <v>0</v>
      </c>
      <c r="X293" s="12">
        <f t="shared" si="27"/>
        <v>166500</v>
      </c>
      <c r="Y293" s="12">
        <v>0</v>
      </c>
      <c r="Z293" s="12">
        <v>50</v>
      </c>
      <c r="AA293" s="12">
        <v>0</v>
      </c>
      <c r="AB293" s="12">
        <v>0</v>
      </c>
    </row>
    <row r="294" spans="1:28" s="3" customFormat="1" ht="14.25" x14ac:dyDescent="0.2">
      <c r="A294" s="12"/>
      <c r="B294" s="13" t="s">
        <v>14</v>
      </c>
      <c r="C294" s="12">
        <v>1749</v>
      </c>
      <c r="D294" s="12">
        <v>2</v>
      </c>
      <c r="E294" s="12" t="s">
        <v>574</v>
      </c>
      <c r="F294" s="12">
        <v>1</v>
      </c>
      <c r="G294" s="12">
        <v>6</v>
      </c>
      <c r="H294" s="12">
        <v>3</v>
      </c>
      <c r="I294" s="12">
        <v>45</v>
      </c>
      <c r="J294" s="12">
        <f t="shared" si="25"/>
        <v>2745</v>
      </c>
      <c r="K294" s="12">
        <v>75</v>
      </c>
      <c r="L294" s="12">
        <f t="shared" si="29"/>
        <v>205875</v>
      </c>
      <c r="M294" s="12"/>
      <c r="N294" s="12"/>
      <c r="O294" s="12"/>
      <c r="P294" s="12"/>
      <c r="Q294" s="12"/>
      <c r="R294" s="12"/>
      <c r="S294" s="12"/>
      <c r="T294" s="12">
        <f t="shared" si="26"/>
        <v>0</v>
      </c>
      <c r="U294" s="12"/>
      <c r="V294" s="12"/>
      <c r="W294" s="12">
        <f t="shared" si="28"/>
        <v>0</v>
      </c>
      <c r="X294" s="12">
        <f t="shared" si="27"/>
        <v>205875</v>
      </c>
      <c r="Y294" s="12">
        <v>0</v>
      </c>
      <c r="Z294" s="12">
        <v>50</v>
      </c>
      <c r="AA294" s="12">
        <v>0</v>
      </c>
      <c r="AB294" s="12">
        <v>0</v>
      </c>
    </row>
    <row r="295" spans="1:28" s="3" customFormat="1" ht="14.25" x14ac:dyDescent="0.2">
      <c r="A295" s="12"/>
      <c r="B295" s="13" t="s">
        <v>14</v>
      </c>
      <c r="C295" s="12">
        <v>1418</v>
      </c>
      <c r="D295" s="12">
        <v>110</v>
      </c>
      <c r="E295" s="12" t="s">
        <v>574</v>
      </c>
      <c r="F295" s="12">
        <v>1</v>
      </c>
      <c r="G295" s="12">
        <v>28</v>
      </c>
      <c r="H295" s="12">
        <v>1</v>
      </c>
      <c r="I295" s="12">
        <v>66</v>
      </c>
      <c r="J295" s="12">
        <f t="shared" si="25"/>
        <v>11366</v>
      </c>
      <c r="K295" s="12">
        <v>100</v>
      </c>
      <c r="L295" s="12">
        <f t="shared" si="29"/>
        <v>1136600</v>
      </c>
      <c r="M295" s="12"/>
      <c r="N295" s="12"/>
      <c r="O295" s="12"/>
      <c r="P295" s="12"/>
      <c r="Q295" s="12"/>
      <c r="R295" s="12"/>
      <c r="S295" s="12"/>
      <c r="T295" s="12">
        <f t="shared" si="26"/>
        <v>0</v>
      </c>
      <c r="U295" s="12"/>
      <c r="V295" s="12"/>
      <c r="W295" s="12">
        <f t="shared" si="28"/>
        <v>0</v>
      </c>
      <c r="X295" s="12">
        <f t="shared" si="27"/>
        <v>1136600</v>
      </c>
      <c r="Y295" s="12">
        <v>0</v>
      </c>
      <c r="Z295" s="12">
        <v>50</v>
      </c>
      <c r="AA295" s="12">
        <v>0</v>
      </c>
      <c r="AB295" s="12">
        <v>0</v>
      </c>
    </row>
    <row r="296" spans="1:28" s="3" customFormat="1" ht="14.25" x14ac:dyDescent="0.2">
      <c r="A296" s="12"/>
      <c r="B296" s="13" t="s">
        <v>14</v>
      </c>
      <c r="C296" s="12">
        <v>5558</v>
      </c>
      <c r="D296" s="12">
        <v>227</v>
      </c>
      <c r="E296" s="12" t="s">
        <v>574</v>
      </c>
      <c r="F296" s="12">
        <v>1</v>
      </c>
      <c r="G296" s="12"/>
      <c r="H296" s="12">
        <v>3</v>
      </c>
      <c r="I296" s="12">
        <v>55</v>
      </c>
      <c r="J296" s="12">
        <f t="shared" si="25"/>
        <v>355</v>
      </c>
      <c r="K296" s="12">
        <v>75</v>
      </c>
      <c r="L296" s="12">
        <f t="shared" si="29"/>
        <v>26625</v>
      </c>
      <c r="M296" s="12"/>
      <c r="N296" s="12"/>
      <c r="O296" s="12"/>
      <c r="P296" s="12"/>
      <c r="Q296" s="12"/>
      <c r="R296" s="12"/>
      <c r="S296" s="12"/>
      <c r="T296" s="12">
        <f t="shared" si="26"/>
        <v>0</v>
      </c>
      <c r="U296" s="12"/>
      <c r="V296" s="12"/>
      <c r="W296" s="12">
        <f t="shared" si="28"/>
        <v>0</v>
      </c>
      <c r="X296" s="12">
        <f t="shared" si="27"/>
        <v>26625</v>
      </c>
      <c r="Y296" s="12">
        <v>0</v>
      </c>
      <c r="Z296" s="12">
        <v>50</v>
      </c>
      <c r="AA296" s="12">
        <v>0</v>
      </c>
      <c r="AB296" s="12">
        <v>0</v>
      </c>
    </row>
    <row r="297" spans="1:28" s="3" customFormat="1" ht="14.25" x14ac:dyDescent="0.2">
      <c r="A297" s="12"/>
      <c r="B297" s="13" t="s">
        <v>24</v>
      </c>
      <c r="C297" s="12"/>
      <c r="D297" s="12"/>
      <c r="E297" s="12" t="s">
        <v>574</v>
      </c>
      <c r="F297" s="12">
        <v>1</v>
      </c>
      <c r="G297" s="12">
        <v>50</v>
      </c>
      <c r="H297" s="12"/>
      <c r="I297" s="12"/>
      <c r="J297" s="12">
        <f t="shared" si="25"/>
        <v>20000</v>
      </c>
      <c r="K297" s="12">
        <v>75</v>
      </c>
      <c r="L297" s="12">
        <f t="shared" si="29"/>
        <v>1500000</v>
      </c>
      <c r="M297" s="12"/>
      <c r="N297" s="12"/>
      <c r="O297" s="12"/>
      <c r="P297" s="12"/>
      <c r="Q297" s="12"/>
      <c r="R297" s="12"/>
      <c r="S297" s="12"/>
      <c r="T297" s="12">
        <f t="shared" si="26"/>
        <v>0</v>
      </c>
      <c r="U297" s="12"/>
      <c r="V297" s="12"/>
      <c r="W297" s="12">
        <f t="shared" si="28"/>
        <v>0</v>
      </c>
      <c r="X297" s="12">
        <f t="shared" si="27"/>
        <v>1500000</v>
      </c>
      <c r="Y297" s="12">
        <v>0</v>
      </c>
      <c r="Z297" s="12">
        <v>50</v>
      </c>
      <c r="AA297" s="12">
        <v>1500000</v>
      </c>
      <c r="AB297" s="12">
        <v>0.01</v>
      </c>
    </row>
    <row r="298" spans="1:28" s="3" customFormat="1" ht="14.25" x14ac:dyDescent="0.2">
      <c r="A298" s="12"/>
      <c r="B298" s="13" t="s">
        <v>14</v>
      </c>
      <c r="C298" s="12">
        <v>3910</v>
      </c>
      <c r="D298" s="12">
        <v>188</v>
      </c>
      <c r="E298" s="12" t="s">
        <v>575</v>
      </c>
      <c r="F298" s="12">
        <v>2</v>
      </c>
      <c r="G298" s="12">
        <v>1</v>
      </c>
      <c r="H298" s="12"/>
      <c r="I298" s="12">
        <v>5</v>
      </c>
      <c r="J298" s="12">
        <f t="shared" si="25"/>
        <v>405</v>
      </c>
      <c r="K298" s="12">
        <v>400</v>
      </c>
      <c r="L298" s="12">
        <f t="shared" si="29"/>
        <v>162000</v>
      </c>
      <c r="M298" s="12">
        <v>1</v>
      </c>
      <c r="N298" s="12" t="s">
        <v>27</v>
      </c>
      <c r="O298" s="12" t="s">
        <v>55</v>
      </c>
      <c r="P298" s="12">
        <v>2</v>
      </c>
      <c r="Q298" s="12">
        <v>44</v>
      </c>
      <c r="R298" s="12"/>
      <c r="S298" s="12">
        <v>6400</v>
      </c>
      <c r="T298" s="12">
        <f t="shared" si="26"/>
        <v>281600</v>
      </c>
      <c r="U298" s="12">
        <v>20</v>
      </c>
      <c r="V298" s="12">
        <f>T298*30%</f>
        <v>84480</v>
      </c>
      <c r="W298" s="12">
        <f t="shared" si="28"/>
        <v>197120</v>
      </c>
      <c r="X298" s="12">
        <f t="shared" si="27"/>
        <v>359120</v>
      </c>
      <c r="Y298" s="12">
        <v>0</v>
      </c>
      <c r="Z298" s="12">
        <v>50</v>
      </c>
      <c r="AA298" s="12">
        <v>0</v>
      </c>
      <c r="AB298" s="12">
        <v>0</v>
      </c>
    </row>
    <row r="299" spans="1:28" s="3" customFormat="1" ht="14.25" x14ac:dyDescent="0.2">
      <c r="A299" s="12"/>
      <c r="B299" s="13" t="s">
        <v>14</v>
      </c>
      <c r="C299" s="12">
        <v>1739</v>
      </c>
      <c r="D299" s="12">
        <v>90</v>
      </c>
      <c r="E299" s="12" t="s">
        <v>575</v>
      </c>
      <c r="F299" s="12">
        <v>1</v>
      </c>
      <c r="G299" s="12">
        <v>10</v>
      </c>
      <c r="H299" s="12"/>
      <c r="I299" s="12"/>
      <c r="J299" s="12">
        <f t="shared" si="25"/>
        <v>4000</v>
      </c>
      <c r="K299" s="12">
        <v>100</v>
      </c>
      <c r="L299" s="12">
        <f t="shared" si="29"/>
        <v>400000</v>
      </c>
      <c r="M299" s="12"/>
      <c r="N299" s="12"/>
      <c r="O299" s="12"/>
      <c r="P299" s="12"/>
      <c r="Q299" s="12"/>
      <c r="R299" s="12"/>
      <c r="S299" s="12"/>
      <c r="T299" s="12">
        <f t="shared" si="26"/>
        <v>0</v>
      </c>
      <c r="U299" s="12"/>
      <c r="V299" s="12"/>
      <c r="W299" s="12">
        <f t="shared" si="28"/>
        <v>0</v>
      </c>
      <c r="X299" s="12">
        <f t="shared" si="27"/>
        <v>400000</v>
      </c>
      <c r="Y299" s="12">
        <v>0</v>
      </c>
      <c r="Z299" s="12">
        <v>50</v>
      </c>
      <c r="AA299" s="12">
        <v>0</v>
      </c>
      <c r="AB299" s="12">
        <v>0</v>
      </c>
    </row>
    <row r="300" spans="1:28" s="3" customFormat="1" ht="14.25" x14ac:dyDescent="0.2">
      <c r="A300" s="12"/>
      <c r="B300" s="13" t="s">
        <v>45</v>
      </c>
      <c r="C300" s="12">
        <v>3358</v>
      </c>
      <c r="D300" s="12">
        <v>274</v>
      </c>
      <c r="E300" s="12" t="s">
        <v>575</v>
      </c>
      <c r="F300" s="12">
        <v>1</v>
      </c>
      <c r="G300" s="12">
        <v>1</v>
      </c>
      <c r="H300" s="12"/>
      <c r="I300" s="12">
        <v>36</v>
      </c>
      <c r="J300" s="12">
        <f t="shared" si="25"/>
        <v>436</v>
      </c>
      <c r="K300" s="12">
        <v>130</v>
      </c>
      <c r="L300" s="12">
        <f t="shared" si="29"/>
        <v>56680</v>
      </c>
      <c r="M300" s="12"/>
      <c r="N300" s="12"/>
      <c r="O300" s="12"/>
      <c r="P300" s="12"/>
      <c r="Q300" s="12"/>
      <c r="R300" s="12"/>
      <c r="S300" s="12"/>
      <c r="T300" s="12">
        <f t="shared" si="26"/>
        <v>0</v>
      </c>
      <c r="U300" s="12"/>
      <c r="V300" s="12"/>
      <c r="W300" s="12">
        <f t="shared" si="28"/>
        <v>0</v>
      </c>
      <c r="X300" s="12">
        <f t="shared" si="27"/>
        <v>56680</v>
      </c>
      <c r="Y300" s="12">
        <v>0</v>
      </c>
      <c r="Z300" s="12">
        <v>50</v>
      </c>
      <c r="AA300" s="12">
        <v>56680</v>
      </c>
      <c r="AB300" s="12">
        <v>0.01</v>
      </c>
    </row>
    <row r="301" spans="1:28" s="3" customFormat="1" ht="14.25" x14ac:dyDescent="0.2">
      <c r="A301" s="12"/>
      <c r="B301" s="13" t="s">
        <v>24</v>
      </c>
      <c r="C301" s="12"/>
      <c r="D301" s="12"/>
      <c r="E301" s="12" t="s">
        <v>575</v>
      </c>
      <c r="F301" s="12">
        <v>1</v>
      </c>
      <c r="G301" s="12">
        <v>12</v>
      </c>
      <c r="H301" s="12"/>
      <c r="I301" s="12"/>
      <c r="J301" s="12">
        <f t="shared" si="25"/>
        <v>4800</v>
      </c>
      <c r="K301" s="12">
        <v>75</v>
      </c>
      <c r="L301" s="12">
        <f t="shared" si="29"/>
        <v>360000</v>
      </c>
      <c r="M301" s="12"/>
      <c r="N301" s="12"/>
      <c r="O301" s="12"/>
      <c r="P301" s="12"/>
      <c r="Q301" s="12"/>
      <c r="R301" s="12"/>
      <c r="S301" s="12"/>
      <c r="T301" s="12">
        <f t="shared" si="26"/>
        <v>0</v>
      </c>
      <c r="U301" s="12"/>
      <c r="V301" s="12"/>
      <c r="W301" s="12">
        <f t="shared" si="28"/>
        <v>0</v>
      </c>
      <c r="X301" s="12">
        <f t="shared" si="27"/>
        <v>360000</v>
      </c>
      <c r="Y301" s="12">
        <v>0</v>
      </c>
      <c r="Z301" s="12">
        <v>50</v>
      </c>
      <c r="AA301" s="12">
        <v>360000</v>
      </c>
      <c r="AB301" s="12">
        <v>0.01</v>
      </c>
    </row>
    <row r="302" spans="1:28" s="3" customFormat="1" ht="14.25" x14ac:dyDescent="0.2">
      <c r="A302" s="12"/>
      <c r="B302" s="13" t="s">
        <v>52</v>
      </c>
      <c r="C302" s="12">
        <v>3736</v>
      </c>
      <c r="D302" s="12">
        <v>173</v>
      </c>
      <c r="E302" s="12" t="s">
        <v>576</v>
      </c>
      <c r="F302" s="12">
        <v>2</v>
      </c>
      <c r="G302" s="12">
        <v>7</v>
      </c>
      <c r="H302" s="12">
        <v>1</v>
      </c>
      <c r="I302" s="12">
        <v>95</v>
      </c>
      <c r="J302" s="12">
        <f t="shared" si="25"/>
        <v>2995</v>
      </c>
      <c r="K302" s="12">
        <v>100</v>
      </c>
      <c r="L302" s="12">
        <f t="shared" si="29"/>
        <v>299500</v>
      </c>
      <c r="M302" s="12">
        <v>1</v>
      </c>
      <c r="N302" s="12" t="s">
        <v>27</v>
      </c>
      <c r="O302" s="12" t="s">
        <v>55</v>
      </c>
      <c r="P302" s="12">
        <v>2</v>
      </c>
      <c r="Q302" s="12">
        <v>54</v>
      </c>
      <c r="R302" s="12"/>
      <c r="S302" s="12">
        <v>6400</v>
      </c>
      <c r="T302" s="12">
        <f t="shared" si="26"/>
        <v>345600</v>
      </c>
      <c r="U302" s="12">
        <v>30</v>
      </c>
      <c r="V302" s="12">
        <f>T302*50%</f>
        <v>172800</v>
      </c>
      <c r="W302" s="12">
        <f t="shared" si="28"/>
        <v>172800</v>
      </c>
      <c r="X302" s="12">
        <f t="shared" si="27"/>
        <v>472300</v>
      </c>
      <c r="Y302" s="12">
        <v>0</v>
      </c>
      <c r="Z302" s="12">
        <v>50</v>
      </c>
      <c r="AA302" s="12">
        <v>472300</v>
      </c>
      <c r="AB302" s="12">
        <v>0.02</v>
      </c>
    </row>
    <row r="303" spans="1:28" s="3" customFormat="1" ht="14.25" x14ac:dyDescent="0.2">
      <c r="A303" s="12"/>
      <c r="B303" s="13" t="s">
        <v>577</v>
      </c>
      <c r="C303" s="12"/>
      <c r="D303" s="12"/>
      <c r="E303" s="12" t="s">
        <v>578</v>
      </c>
      <c r="F303" s="12">
        <v>2</v>
      </c>
      <c r="G303" s="12"/>
      <c r="H303" s="12"/>
      <c r="I303" s="12"/>
      <c r="J303" s="12">
        <f t="shared" si="25"/>
        <v>0</v>
      </c>
      <c r="K303" s="12"/>
      <c r="L303" s="12">
        <f t="shared" si="29"/>
        <v>0</v>
      </c>
      <c r="M303" s="12">
        <v>1</v>
      </c>
      <c r="N303" s="12" t="s">
        <v>27</v>
      </c>
      <c r="O303" s="12" t="s">
        <v>55</v>
      </c>
      <c r="P303" s="12">
        <v>2</v>
      </c>
      <c r="Q303" s="12">
        <v>135</v>
      </c>
      <c r="R303" s="12"/>
      <c r="S303" s="12">
        <v>6400</v>
      </c>
      <c r="T303" s="12">
        <f t="shared" si="26"/>
        <v>864000</v>
      </c>
      <c r="U303" s="12">
        <v>20</v>
      </c>
      <c r="V303" s="12">
        <f>T303*30%</f>
        <v>259200</v>
      </c>
      <c r="W303" s="12">
        <f t="shared" si="28"/>
        <v>604800</v>
      </c>
      <c r="X303" s="12">
        <f t="shared" si="27"/>
        <v>604800</v>
      </c>
      <c r="Y303" s="12">
        <v>0</v>
      </c>
      <c r="Z303" s="12">
        <v>50</v>
      </c>
      <c r="AA303" s="12">
        <v>604800</v>
      </c>
      <c r="AB303" s="12">
        <v>0.02</v>
      </c>
    </row>
    <row r="304" spans="1:28" s="3" customFormat="1" ht="14.25" x14ac:dyDescent="0.2">
      <c r="A304" s="12"/>
      <c r="B304" s="13" t="s">
        <v>577</v>
      </c>
      <c r="C304" s="12"/>
      <c r="D304" s="12"/>
      <c r="E304" s="12" t="s">
        <v>579</v>
      </c>
      <c r="F304" s="12">
        <v>2</v>
      </c>
      <c r="G304" s="12"/>
      <c r="H304" s="12"/>
      <c r="I304" s="12"/>
      <c r="J304" s="12">
        <f t="shared" si="25"/>
        <v>0</v>
      </c>
      <c r="K304" s="12"/>
      <c r="L304" s="12">
        <f t="shared" si="29"/>
        <v>0</v>
      </c>
      <c r="M304" s="12">
        <v>1</v>
      </c>
      <c r="N304" s="12" t="s">
        <v>27</v>
      </c>
      <c r="O304" s="12" t="s">
        <v>55</v>
      </c>
      <c r="P304" s="12">
        <v>2</v>
      </c>
      <c r="Q304" s="12">
        <v>108</v>
      </c>
      <c r="R304" s="12"/>
      <c r="S304" s="12">
        <v>6400</v>
      </c>
      <c r="T304" s="12">
        <f t="shared" si="26"/>
        <v>691200</v>
      </c>
      <c r="U304" s="12">
        <v>20</v>
      </c>
      <c r="V304" s="12">
        <f>T304*30%</f>
        <v>207360</v>
      </c>
      <c r="W304" s="12">
        <f t="shared" si="28"/>
        <v>483840</v>
      </c>
      <c r="X304" s="12">
        <f t="shared" si="27"/>
        <v>483840</v>
      </c>
      <c r="Y304" s="12">
        <v>0</v>
      </c>
      <c r="Z304" s="12">
        <v>50</v>
      </c>
      <c r="AA304" s="12">
        <v>483840</v>
      </c>
      <c r="AB304" s="12">
        <v>0.02</v>
      </c>
    </row>
    <row r="305" spans="1:28" s="3" customFormat="1" ht="14.25" x14ac:dyDescent="0.2">
      <c r="A305" s="12"/>
      <c r="B305" s="13" t="s">
        <v>14</v>
      </c>
      <c r="C305" s="12">
        <v>2304</v>
      </c>
      <c r="D305" s="12">
        <v>228</v>
      </c>
      <c r="E305" s="12" t="s">
        <v>1531</v>
      </c>
      <c r="F305" s="12">
        <v>1</v>
      </c>
      <c r="G305" s="12">
        <v>19</v>
      </c>
      <c r="H305" s="12">
        <v>3</v>
      </c>
      <c r="I305" s="12">
        <v>49</v>
      </c>
      <c r="J305" s="12">
        <f t="shared" si="25"/>
        <v>7949</v>
      </c>
      <c r="K305" s="12">
        <v>75</v>
      </c>
      <c r="L305" s="12">
        <f t="shared" si="29"/>
        <v>596175</v>
      </c>
      <c r="M305" s="12">
        <v>1</v>
      </c>
      <c r="N305" s="12"/>
      <c r="O305" s="12"/>
      <c r="P305" s="12"/>
      <c r="Q305" s="12"/>
      <c r="R305" s="12"/>
      <c r="S305" s="12"/>
      <c r="T305" s="12">
        <f t="shared" si="26"/>
        <v>0</v>
      </c>
      <c r="U305" s="12"/>
      <c r="V305" s="12">
        <f t="shared" ref="V305:V306" si="30">T305*30%</f>
        <v>0</v>
      </c>
      <c r="W305" s="12">
        <f t="shared" si="28"/>
        <v>0</v>
      </c>
      <c r="X305" s="12">
        <f t="shared" si="27"/>
        <v>596175</v>
      </c>
      <c r="Y305" s="12">
        <v>0</v>
      </c>
      <c r="Z305" s="12">
        <v>50</v>
      </c>
      <c r="AA305" s="12">
        <v>0</v>
      </c>
      <c r="AB305" s="12">
        <v>0</v>
      </c>
    </row>
    <row r="306" spans="1:28" s="3" customFormat="1" ht="14.25" x14ac:dyDescent="0.2">
      <c r="A306" s="12"/>
      <c r="B306" s="13" t="s">
        <v>24</v>
      </c>
      <c r="C306" s="12"/>
      <c r="D306" s="12"/>
      <c r="E306" s="12" t="s">
        <v>1531</v>
      </c>
      <c r="F306" s="12">
        <v>1</v>
      </c>
      <c r="G306" s="12">
        <v>9</v>
      </c>
      <c r="H306" s="12"/>
      <c r="I306" s="12"/>
      <c r="J306" s="12">
        <f t="shared" si="25"/>
        <v>3600</v>
      </c>
      <c r="K306" s="12">
        <v>75</v>
      </c>
      <c r="L306" s="12">
        <f t="shared" si="29"/>
        <v>270000</v>
      </c>
      <c r="M306" s="12">
        <v>1</v>
      </c>
      <c r="N306" s="12"/>
      <c r="O306" s="12"/>
      <c r="P306" s="12"/>
      <c r="Q306" s="12"/>
      <c r="R306" s="12"/>
      <c r="S306" s="12"/>
      <c r="T306" s="12">
        <f t="shared" si="26"/>
        <v>0</v>
      </c>
      <c r="U306" s="12"/>
      <c r="V306" s="12">
        <f t="shared" si="30"/>
        <v>0</v>
      </c>
      <c r="W306" s="12">
        <f t="shared" si="28"/>
        <v>0</v>
      </c>
      <c r="X306" s="12">
        <f t="shared" si="27"/>
        <v>270000</v>
      </c>
      <c r="Y306" s="12">
        <v>0</v>
      </c>
      <c r="Z306" s="12">
        <v>50</v>
      </c>
      <c r="AA306" s="12">
        <v>0</v>
      </c>
      <c r="AB306" s="12">
        <v>0</v>
      </c>
    </row>
    <row r="307" spans="1:28" s="3" customFormat="1" ht="15" customHeight="1" x14ac:dyDescent="0.2">
      <c r="A307" s="12"/>
      <c r="B307" s="13" t="s">
        <v>14</v>
      </c>
      <c r="C307" s="12"/>
      <c r="D307" s="12"/>
      <c r="E307" s="12" t="s">
        <v>569</v>
      </c>
      <c r="F307" s="12">
        <v>2</v>
      </c>
      <c r="G307" s="12">
        <v>1</v>
      </c>
      <c r="H307" s="12">
        <v>2</v>
      </c>
      <c r="I307" s="12">
        <v>43</v>
      </c>
      <c r="J307" s="12">
        <f t="shared" si="25"/>
        <v>643</v>
      </c>
      <c r="K307" s="12">
        <v>430</v>
      </c>
      <c r="L307" s="12">
        <f t="shared" si="29"/>
        <v>276490</v>
      </c>
      <c r="M307" s="12">
        <v>1</v>
      </c>
      <c r="N307" s="12"/>
      <c r="O307" s="12"/>
      <c r="P307" s="12"/>
      <c r="Q307" s="12"/>
      <c r="R307" s="12"/>
      <c r="S307" s="12"/>
      <c r="T307" s="12">
        <f t="shared" si="26"/>
        <v>0</v>
      </c>
      <c r="U307" s="12"/>
      <c r="V307" s="12"/>
      <c r="W307" s="12">
        <f t="shared" si="28"/>
        <v>0</v>
      </c>
      <c r="X307" s="12">
        <f t="shared" si="27"/>
        <v>276490</v>
      </c>
      <c r="Y307" s="12">
        <v>0</v>
      </c>
      <c r="Z307" s="12">
        <v>50</v>
      </c>
      <c r="AA307" s="12">
        <v>0</v>
      </c>
      <c r="AB307" s="12">
        <v>0</v>
      </c>
    </row>
    <row r="308" spans="1:28" s="3" customFormat="1" ht="14.25" x14ac:dyDescent="0.2">
      <c r="A308" s="12"/>
      <c r="B308" s="180" t="s">
        <v>14</v>
      </c>
      <c r="C308" s="12"/>
      <c r="D308" s="12"/>
      <c r="E308" s="12" t="s">
        <v>488</v>
      </c>
      <c r="F308" s="12">
        <v>2</v>
      </c>
      <c r="G308" s="12"/>
      <c r="H308" s="12">
        <v>2</v>
      </c>
      <c r="I308" s="12">
        <v>7</v>
      </c>
      <c r="J308" s="12">
        <f t="shared" si="25"/>
        <v>207</v>
      </c>
      <c r="K308" s="12">
        <v>430</v>
      </c>
      <c r="L308" s="12">
        <f t="shared" si="29"/>
        <v>89010</v>
      </c>
      <c r="M308" s="12"/>
      <c r="N308" s="12" t="s">
        <v>27</v>
      </c>
      <c r="O308" s="12" t="s">
        <v>16</v>
      </c>
      <c r="P308" s="12"/>
      <c r="Q308" s="12">
        <v>118</v>
      </c>
      <c r="R308" s="12"/>
      <c r="S308" s="12">
        <v>6400</v>
      </c>
      <c r="T308" s="12">
        <f t="shared" si="26"/>
        <v>755200</v>
      </c>
      <c r="U308" s="12">
        <v>21</v>
      </c>
      <c r="V308" s="12">
        <f>T308*85%</f>
        <v>641920</v>
      </c>
      <c r="W308" s="12">
        <f t="shared" si="28"/>
        <v>113280</v>
      </c>
      <c r="X308" s="12">
        <f t="shared" si="27"/>
        <v>202290</v>
      </c>
      <c r="Y308" s="12">
        <v>0</v>
      </c>
      <c r="Z308" s="12">
        <v>50</v>
      </c>
      <c r="AA308" s="12">
        <v>0</v>
      </c>
      <c r="AB308" s="12">
        <v>0</v>
      </c>
    </row>
    <row r="309" spans="1:28" s="3" customFormat="1" ht="14.25" x14ac:dyDescent="0.2">
      <c r="A309" s="12"/>
      <c r="B309" s="180" t="s">
        <v>14</v>
      </c>
      <c r="C309" s="12"/>
      <c r="D309" s="12"/>
      <c r="E309" s="12" t="s">
        <v>488</v>
      </c>
      <c r="F309" s="12">
        <v>1</v>
      </c>
      <c r="G309" s="12"/>
      <c r="H309" s="12"/>
      <c r="I309" s="12">
        <v>13</v>
      </c>
      <c r="J309" s="12">
        <f t="shared" si="25"/>
        <v>13</v>
      </c>
      <c r="K309" s="12">
        <v>430</v>
      </c>
      <c r="L309" s="12">
        <f t="shared" si="29"/>
        <v>5590</v>
      </c>
      <c r="M309" s="12"/>
      <c r="N309" s="12"/>
      <c r="O309" s="12"/>
      <c r="P309" s="12"/>
      <c r="Q309" s="12"/>
      <c r="R309" s="12"/>
      <c r="S309" s="12"/>
      <c r="T309" s="12">
        <f t="shared" si="26"/>
        <v>0</v>
      </c>
      <c r="U309" s="12"/>
      <c r="V309" s="12"/>
      <c r="W309" s="12">
        <f t="shared" si="28"/>
        <v>0</v>
      </c>
      <c r="X309" s="12">
        <f t="shared" si="27"/>
        <v>5590</v>
      </c>
      <c r="Y309" s="12">
        <v>0</v>
      </c>
      <c r="Z309" s="12">
        <v>50</v>
      </c>
      <c r="AA309" s="12">
        <v>0</v>
      </c>
      <c r="AB309" s="12">
        <v>0</v>
      </c>
    </row>
    <row r="310" spans="1:28" s="3" customFormat="1" ht="14.25" x14ac:dyDescent="0.2">
      <c r="A310" s="12"/>
      <c r="B310" s="180" t="s">
        <v>14</v>
      </c>
      <c r="C310" s="12"/>
      <c r="D310" s="12"/>
      <c r="E310" s="12" t="s">
        <v>488</v>
      </c>
      <c r="F310" s="12">
        <v>1</v>
      </c>
      <c r="G310" s="12">
        <v>7</v>
      </c>
      <c r="H310" s="12">
        <v>1</v>
      </c>
      <c r="I310" s="12">
        <v>50</v>
      </c>
      <c r="J310" s="12">
        <f t="shared" si="25"/>
        <v>2950</v>
      </c>
      <c r="K310" s="12">
        <v>75</v>
      </c>
      <c r="L310" s="12">
        <f t="shared" si="29"/>
        <v>221250</v>
      </c>
      <c r="M310" s="12"/>
      <c r="N310" s="12"/>
      <c r="O310" s="12"/>
      <c r="P310" s="12"/>
      <c r="Q310" s="12"/>
      <c r="R310" s="12"/>
      <c r="S310" s="12"/>
      <c r="T310" s="12">
        <f t="shared" si="26"/>
        <v>0</v>
      </c>
      <c r="U310" s="12"/>
      <c r="V310" s="12"/>
      <c r="W310" s="12">
        <f t="shared" si="28"/>
        <v>0</v>
      </c>
      <c r="X310" s="12">
        <f t="shared" si="27"/>
        <v>221250</v>
      </c>
      <c r="Y310" s="12">
        <v>0</v>
      </c>
      <c r="Z310" s="12">
        <v>50</v>
      </c>
      <c r="AA310" s="12">
        <v>0</v>
      </c>
      <c r="AB310" s="12">
        <v>0</v>
      </c>
    </row>
    <row r="311" spans="1:28" s="3" customFormat="1" ht="14.25" x14ac:dyDescent="0.2">
      <c r="A311" s="12"/>
      <c r="B311" s="12" t="s">
        <v>24</v>
      </c>
      <c r="C311" s="12"/>
      <c r="D311" s="12"/>
      <c r="E311" s="12" t="s">
        <v>488</v>
      </c>
      <c r="F311" s="12">
        <v>1</v>
      </c>
      <c r="G311" s="12">
        <v>7</v>
      </c>
      <c r="H311" s="12">
        <v>3</v>
      </c>
      <c r="I311" s="12">
        <v>70</v>
      </c>
      <c r="J311" s="12">
        <f t="shared" si="25"/>
        <v>3170</v>
      </c>
      <c r="K311" s="12">
        <v>75</v>
      </c>
      <c r="L311" s="12">
        <f t="shared" si="29"/>
        <v>237750</v>
      </c>
      <c r="M311" s="12"/>
      <c r="N311" s="12"/>
      <c r="O311" s="12"/>
      <c r="P311" s="12"/>
      <c r="Q311" s="12"/>
      <c r="R311" s="12"/>
      <c r="S311" s="12"/>
      <c r="T311" s="12">
        <f t="shared" si="26"/>
        <v>0</v>
      </c>
      <c r="U311" s="12"/>
      <c r="V311" s="12"/>
      <c r="W311" s="12">
        <f t="shared" si="28"/>
        <v>0</v>
      </c>
      <c r="X311" s="12">
        <f t="shared" si="27"/>
        <v>237750</v>
      </c>
      <c r="Y311" s="12">
        <v>0</v>
      </c>
      <c r="Z311" s="12">
        <v>0</v>
      </c>
      <c r="AA311" s="12">
        <v>237750</v>
      </c>
      <c r="AB311" s="12">
        <v>0.01</v>
      </c>
    </row>
    <row r="312" spans="1:28" s="3" customFormat="1" ht="14.25" x14ac:dyDescent="0.2">
      <c r="A312" s="12"/>
      <c r="B312" s="180" t="s">
        <v>14</v>
      </c>
      <c r="C312" s="12"/>
      <c r="D312" s="12"/>
      <c r="E312" s="12" t="s">
        <v>1922</v>
      </c>
      <c r="F312" s="12">
        <v>2</v>
      </c>
      <c r="G312" s="12"/>
      <c r="H312" s="12">
        <v>1</v>
      </c>
      <c r="I312" s="12">
        <v>86</v>
      </c>
      <c r="J312" s="12">
        <f t="shared" si="25"/>
        <v>186</v>
      </c>
      <c r="K312" s="12">
        <v>75</v>
      </c>
      <c r="L312" s="12">
        <f t="shared" si="29"/>
        <v>13950</v>
      </c>
      <c r="M312" s="12"/>
      <c r="N312" s="12" t="s">
        <v>27</v>
      </c>
      <c r="O312" s="12" t="s">
        <v>16</v>
      </c>
      <c r="P312" s="12"/>
      <c r="Q312" s="12">
        <v>118</v>
      </c>
      <c r="R312" s="12"/>
      <c r="S312" s="12">
        <v>6400</v>
      </c>
      <c r="T312" s="12">
        <f t="shared" si="26"/>
        <v>755200</v>
      </c>
      <c r="U312" s="12">
        <v>21</v>
      </c>
      <c r="V312" s="12">
        <f>T312*85%</f>
        <v>641920</v>
      </c>
      <c r="W312" s="12">
        <f t="shared" si="28"/>
        <v>113280</v>
      </c>
      <c r="X312" s="12">
        <f t="shared" si="27"/>
        <v>127230</v>
      </c>
      <c r="Y312" s="12">
        <v>0</v>
      </c>
      <c r="Z312" s="12">
        <v>50</v>
      </c>
      <c r="AA312" s="12">
        <v>0</v>
      </c>
      <c r="AB312" s="12">
        <v>0</v>
      </c>
    </row>
    <row r="313" spans="1:28" s="3" customFormat="1" ht="14.25" x14ac:dyDescent="0.2">
      <c r="A313" s="12"/>
      <c r="B313" s="180" t="s">
        <v>14</v>
      </c>
      <c r="C313" s="12"/>
      <c r="D313" s="12"/>
      <c r="E313" s="12" t="s">
        <v>1922</v>
      </c>
      <c r="F313" s="12">
        <v>1</v>
      </c>
      <c r="G313" s="12"/>
      <c r="H313" s="12"/>
      <c r="I313" s="12">
        <v>57</v>
      </c>
      <c r="J313" s="12">
        <v>57</v>
      </c>
      <c r="K313" s="12">
        <v>430</v>
      </c>
      <c r="L313" s="12">
        <f t="shared" si="29"/>
        <v>24510</v>
      </c>
      <c r="M313" s="12"/>
      <c r="N313" s="12"/>
      <c r="O313" s="12"/>
      <c r="P313" s="12"/>
      <c r="Q313" s="12"/>
      <c r="R313" s="12"/>
      <c r="S313" s="12"/>
      <c r="T313" s="12">
        <f t="shared" si="26"/>
        <v>0</v>
      </c>
      <c r="U313" s="12"/>
      <c r="V313" s="12"/>
      <c r="W313" s="12">
        <f t="shared" si="28"/>
        <v>0</v>
      </c>
      <c r="X313" s="12">
        <f t="shared" si="27"/>
        <v>24510</v>
      </c>
      <c r="Y313" s="12">
        <v>0</v>
      </c>
      <c r="Z313" s="12">
        <v>50</v>
      </c>
      <c r="AA313" s="12">
        <v>0</v>
      </c>
      <c r="AB313" s="12">
        <v>0</v>
      </c>
    </row>
    <row r="314" spans="1:28" s="3" customFormat="1" ht="14.25" x14ac:dyDescent="0.2">
      <c r="A314" s="12"/>
      <c r="B314" s="180" t="s">
        <v>14</v>
      </c>
      <c r="C314" s="12"/>
      <c r="D314" s="12"/>
      <c r="E314" s="12" t="s">
        <v>1922</v>
      </c>
      <c r="F314" s="12">
        <v>1</v>
      </c>
      <c r="G314" s="12">
        <v>18</v>
      </c>
      <c r="H314" s="12"/>
      <c r="I314" s="12">
        <v>79</v>
      </c>
      <c r="J314" s="12">
        <f t="shared" si="25"/>
        <v>7279</v>
      </c>
      <c r="K314" s="12">
        <v>100</v>
      </c>
      <c r="L314" s="12">
        <f t="shared" si="29"/>
        <v>727900</v>
      </c>
      <c r="M314" s="12"/>
      <c r="N314" s="12"/>
      <c r="O314" s="12"/>
      <c r="P314" s="12"/>
      <c r="Q314" s="12"/>
      <c r="R314" s="12"/>
      <c r="S314" s="12"/>
      <c r="T314" s="12">
        <f t="shared" si="26"/>
        <v>0</v>
      </c>
      <c r="U314" s="12"/>
      <c r="V314" s="12"/>
      <c r="W314" s="12">
        <f t="shared" si="28"/>
        <v>0</v>
      </c>
      <c r="X314" s="12">
        <f t="shared" si="27"/>
        <v>727900</v>
      </c>
      <c r="Y314" s="12">
        <v>0</v>
      </c>
      <c r="Z314" s="12">
        <v>50</v>
      </c>
      <c r="AA314" s="12">
        <v>0</v>
      </c>
      <c r="AB314" s="12">
        <v>0</v>
      </c>
    </row>
    <row r="315" spans="1:28" s="3" customFormat="1" ht="14.25" x14ac:dyDescent="0.2">
      <c r="A315" s="12"/>
      <c r="B315" s="12" t="s">
        <v>24</v>
      </c>
      <c r="C315" s="12"/>
      <c r="D315" s="12"/>
      <c r="E315" s="12" t="s">
        <v>1922</v>
      </c>
      <c r="F315" s="12">
        <v>1</v>
      </c>
      <c r="G315" s="12">
        <v>18</v>
      </c>
      <c r="H315" s="12">
        <v>3</v>
      </c>
      <c r="I315" s="12">
        <v>22</v>
      </c>
      <c r="J315" s="12">
        <f t="shared" si="25"/>
        <v>7522</v>
      </c>
      <c r="K315" s="12">
        <v>75</v>
      </c>
      <c r="L315" s="12">
        <f t="shared" si="29"/>
        <v>564150</v>
      </c>
      <c r="M315" s="12"/>
      <c r="N315" s="12"/>
      <c r="O315" s="12"/>
      <c r="P315" s="12"/>
      <c r="Q315" s="12"/>
      <c r="R315" s="12"/>
      <c r="S315" s="12"/>
      <c r="T315" s="12">
        <f t="shared" si="26"/>
        <v>0</v>
      </c>
      <c r="U315" s="12"/>
      <c r="V315" s="12"/>
      <c r="W315" s="12">
        <f t="shared" si="28"/>
        <v>0</v>
      </c>
      <c r="X315" s="12">
        <f t="shared" si="27"/>
        <v>564150</v>
      </c>
      <c r="Y315" s="12">
        <v>0</v>
      </c>
      <c r="Z315" s="12">
        <v>0</v>
      </c>
      <c r="AA315" s="12">
        <v>564150</v>
      </c>
      <c r="AB315" s="12">
        <v>0.01</v>
      </c>
    </row>
    <row r="316" spans="1:28" s="3" customFormat="1" ht="15.75" x14ac:dyDescent="0.2">
      <c r="A316" s="12"/>
      <c r="B316" s="179" t="s">
        <v>14</v>
      </c>
      <c r="C316" s="12"/>
      <c r="D316" s="12"/>
      <c r="E316" s="12" t="s">
        <v>510</v>
      </c>
      <c r="F316" s="12">
        <v>2</v>
      </c>
      <c r="G316" s="39">
        <v>5</v>
      </c>
      <c r="H316" s="39"/>
      <c r="I316" s="39">
        <v>50</v>
      </c>
      <c r="J316" s="39">
        <f t="shared" si="25"/>
        <v>2050</v>
      </c>
      <c r="K316" s="12">
        <v>100</v>
      </c>
      <c r="L316" s="12">
        <f t="shared" si="29"/>
        <v>205000</v>
      </c>
      <c r="M316" s="12"/>
      <c r="N316" s="39" t="s">
        <v>27</v>
      </c>
      <c r="O316" s="39" t="s">
        <v>16</v>
      </c>
      <c r="P316" s="39"/>
      <c r="Q316" s="12">
        <v>118</v>
      </c>
      <c r="R316" s="12"/>
      <c r="S316" s="12">
        <v>6400</v>
      </c>
      <c r="T316" s="12">
        <f t="shared" si="26"/>
        <v>755200</v>
      </c>
      <c r="U316" s="12">
        <v>31</v>
      </c>
      <c r="V316" s="12">
        <f>T316*85%</f>
        <v>641920</v>
      </c>
      <c r="W316" s="12">
        <f t="shared" si="28"/>
        <v>113280</v>
      </c>
      <c r="X316" s="12">
        <f t="shared" si="27"/>
        <v>318280</v>
      </c>
      <c r="Y316" s="12">
        <v>0</v>
      </c>
      <c r="Z316" s="12">
        <v>50</v>
      </c>
      <c r="AA316" s="12">
        <v>0</v>
      </c>
      <c r="AB316" s="12">
        <v>0</v>
      </c>
    </row>
    <row r="317" spans="1:28" s="3" customFormat="1" ht="15.75" x14ac:dyDescent="0.2">
      <c r="A317" s="12"/>
      <c r="B317" s="179" t="s">
        <v>14</v>
      </c>
      <c r="C317" s="12"/>
      <c r="D317" s="12"/>
      <c r="E317" s="12" t="s">
        <v>510</v>
      </c>
      <c r="F317" s="12">
        <v>1</v>
      </c>
      <c r="G317" s="39">
        <v>13</v>
      </c>
      <c r="H317" s="39">
        <v>2</v>
      </c>
      <c r="I317" s="39">
        <v>33</v>
      </c>
      <c r="J317" s="39">
        <f t="shared" si="25"/>
        <v>5433</v>
      </c>
      <c r="K317" s="12">
        <v>75</v>
      </c>
      <c r="L317" s="12">
        <f t="shared" si="29"/>
        <v>407475</v>
      </c>
      <c r="M317" s="12"/>
      <c r="N317" s="12"/>
      <c r="O317" s="12"/>
      <c r="P317" s="12"/>
      <c r="Q317" s="12"/>
      <c r="R317" s="12"/>
      <c r="S317" s="12"/>
      <c r="T317" s="12">
        <f t="shared" si="26"/>
        <v>0</v>
      </c>
      <c r="U317" s="12"/>
      <c r="V317" s="12"/>
      <c r="W317" s="12">
        <f t="shared" si="28"/>
        <v>0</v>
      </c>
      <c r="X317" s="12">
        <f t="shared" si="27"/>
        <v>407475</v>
      </c>
      <c r="Y317" s="12">
        <v>0</v>
      </c>
      <c r="Z317" s="12">
        <v>50</v>
      </c>
      <c r="AA317" s="12">
        <v>0</v>
      </c>
      <c r="AB317" s="12">
        <v>0</v>
      </c>
    </row>
    <row r="318" spans="1:28" s="3" customFormat="1" ht="15.75" x14ac:dyDescent="0.2">
      <c r="A318" s="12"/>
      <c r="B318" s="179" t="s">
        <v>14</v>
      </c>
      <c r="C318" s="12"/>
      <c r="D318" s="12"/>
      <c r="E318" s="12" t="s">
        <v>510</v>
      </c>
      <c r="F318" s="12">
        <v>1</v>
      </c>
      <c r="G318" s="39">
        <v>31</v>
      </c>
      <c r="H318" s="39">
        <v>1</v>
      </c>
      <c r="I318" s="39">
        <v>67</v>
      </c>
      <c r="J318" s="39">
        <f t="shared" si="25"/>
        <v>12567</v>
      </c>
      <c r="K318" s="12">
        <v>75</v>
      </c>
      <c r="L318" s="12">
        <f t="shared" si="29"/>
        <v>942525</v>
      </c>
      <c r="M318" s="12"/>
      <c r="N318" s="12"/>
      <c r="O318" s="12"/>
      <c r="P318" s="12"/>
      <c r="Q318" s="12"/>
      <c r="R318" s="12"/>
      <c r="S318" s="12"/>
      <c r="T318" s="12">
        <f t="shared" si="26"/>
        <v>0</v>
      </c>
      <c r="U318" s="12"/>
      <c r="V318" s="12"/>
      <c r="W318" s="12">
        <f t="shared" si="28"/>
        <v>0</v>
      </c>
      <c r="X318" s="12">
        <f t="shared" si="27"/>
        <v>942525</v>
      </c>
      <c r="Y318" s="12">
        <v>0</v>
      </c>
      <c r="Z318" s="12">
        <v>50</v>
      </c>
      <c r="AA318" s="12">
        <v>0</v>
      </c>
      <c r="AB318" s="12">
        <v>0</v>
      </c>
    </row>
    <row r="319" spans="1:28" s="3" customFormat="1" ht="15.75" x14ac:dyDescent="0.2">
      <c r="A319" s="12"/>
      <c r="B319" s="179" t="s">
        <v>14</v>
      </c>
      <c r="C319" s="12"/>
      <c r="D319" s="12"/>
      <c r="E319" s="12" t="s">
        <v>557</v>
      </c>
      <c r="F319" s="12">
        <v>1</v>
      </c>
      <c r="G319" s="39"/>
      <c r="H319" s="39">
        <v>1</v>
      </c>
      <c r="I319" s="39">
        <v>98</v>
      </c>
      <c r="J319" s="39">
        <f t="shared" si="25"/>
        <v>198</v>
      </c>
      <c r="K319" s="12">
        <v>430</v>
      </c>
      <c r="L319" s="12">
        <f t="shared" si="29"/>
        <v>85140</v>
      </c>
      <c r="M319" s="12"/>
      <c r="N319" s="12"/>
      <c r="O319" s="12"/>
      <c r="P319" s="12"/>
      <c r="Q319" s="12"/>
      <c r="R319" s="12"/>
      <c r="S319" s="12"/>
      <c r="T319" s="12">
        <f t="shared" si="26"/>
        <v>0</v>
      </c>
      <c r="U319" s="12"/>
      <c r="V319" s="12"/>
      <c r="W319" s="12">
        <f t="shared" si="28"/>
        <v>0</v>
      </c>
      <c r="X319" s="12">
        <f t="shared" si="27"/>
        <v>85140</v>
      </c>
      <c r="Y319" s="12">
        <v>0</v>
      </c>
      <c r="Z319" s="12">
        <v>50</v>
      </c>
      <c r="AA319" s="12">
        <v>0</v>
      </c>
      <c r="AB319" s="12">
        <v>0</v>
      </c>
    </row>
    <row r="320" spans="1:28" s="3" customFormat="1" ht="15.75" x14ac:dyDescent="0.2">
      <c r="A320" s="12"/>
      <c r="B320" s="179" t="s">
        <v>14</v>
      </c>
      <c r="C320" s="12"/>
      <c r="D320" s="12"/>
      <c r="E320" s="12" t="s">
        <v>557</v>
      </c>
      <c r="F320" s="12">
        <v>1</v>
      </c>
      <c r="G320" s="39">
        <v>8</v>
      </c>
      <c r="H320" s="39"/>
      <c r="I320" s="39"/>
      <c r="J320" s="39">
        <f t="shared" si="25"/>
        <v>3200</v>
      </c>
      <c r="K320" s="12">
        <v>75</v>
      </c>
      <c r="L320" s="12">
        <f t="shared" si="29"/>
        <v>240000</v>
      </c>
      <c r="M320" s="12"/>
      <c r="N320" s="12"/>
      <c r="O320" s="12"/>
      <c r="P320" s="12"/>
      <c r="Q320" s="12"/>
      <c r="R320" s="12"/>
      <c r="S320" s="12"/>
      <c r="T320" s="12">
        <f t="shared" si="26"/>
        <v>0</v>
      </c>
      <c r="U320" s="12"/>
      <c r="V320" s="12"/>
      <c r="W320" s="12">
        <f t="shared" si="28"/>
        <v>0</v>
      </c>
      <c r="X320" s="12">
        <f t="shared" si="27"/>
        <v>240000</v>
      </c>
      <c r="Y320" s="12">
        <v>0</v>
      </c>
      <c r="Z320" s="12">
        <v>50</v>
      </c>
      <c r="AA320" s="12">
        <v>0</v>
      </c>
      <c r="AB320" s="12">
        <v>0</v>
      </c>
    </row>
    <row r="321" spans="1:28" s="3" customFormat="1" ht="15.75" x14ac:dyDescent="0.2">
      <c r="A321" s="12"/>
      <c r="B321" s="179" t="s">
        <v>14</v>
      </c>
      <c r="C321" s="12"/>
      <c r="D321" s="12"/>
      <c r="E321" s="50" t="s">
        <v>1923</v>
      </c>
      <c r="F321" s="50">
        <v>1</v>
      </c>
      <c r="G321" s="50">
        <v>5</v>
      </c>
      <c r="H321" s="50"/>
      <c r="I321" s="50"/>
      <c r="J321" s="50">
        <f t="shared" si="25"/>
        <v>2000</v>
      </c>
      <c r="K321" s="12">
        <v>75</v>
      </c>
      <c r="L321" s="12">
        <f t="shared" si="29"/>
        <v>150000</v>
      </c>
      <c r="M321" s="12"/>
      <c r="N321" s="12"/>
      <c r="O321" s="12"/>
      <c r="P321" s="12"/>
      <c r="Q321" s="12"/>
      <c r="R321" s="12"/>
      <c r="S321" s="12"/>
      <c r="T321" s="12">
        <f t="shared" si="26"/>
        <v>0</v>
      </c>
      <c r="U321" s="12"/>
      <c r="V321" s="12"/>
      <c r="W321" s="12">
        <f t="shared" si="28"/>
        <v>0</v>
      </c>
      <c r="X321" s="12">
        <f t="shared" si="27"/>
        <v>150000</v>
      </c>
      <c r="Y321" s="12">
        <v>0</v>
      </c>
      <c r="Z321" s="12">
        <v>50</v>
      </c>
      <c r="AA321" s="12">
        <v>0</v>
      </c>
      <c r="AB321" s="12">
        <v>0</v>
      </c>
    </row>
    <row r="322" spans="1:28" s="3" customFormat="1" ht="15.75" x14ac:dyDescent="0.2">
      <c r="A322" s="12"/>
      <c r="B322" s="179" t="s">
        <v>14</v>
      </c>
      <c r="C322" s="12"/>
      <c r="D322" s="12"/>
      <c r="E322" s="50" t="s">
        <v>1923</v>
      </c>
      <c r="F322" s="50">
        <v>1</v>
      </c>
      <c r="G322" s="50">
        <v>4</v>
      </c>
      <c r="H322" s="50"/>
      <c r="I322" s="50"/>
      <c r="J322" s="50">
        <f t="shared" si="25"/>
        <v>1600</v>
      </c>
      <c r="K322" s="12">
        <v>75</v>
      </c>
      <c r="L322" s="12">
        <f t="shared" si="29"/>
        <v>120000</v>
      </c>
      <c r="M322" s="12"/>
      <c r="N322" s="12"/>
      <c r="O322" s="12"/>
      <c r="P322" s="12"/>
      <c r="Q322" s="12"/>
      <c r="R322" s="12"/>
      <c r="S322" s="12"/>
      <c r="T322" s="12">
        <f t="shared" si="26"/>
        <v>0</v>
      </c>
      <c r="U322" s="12"/>
      <c r="V322" s="12"/>
      <c r="W322" s="12">
        <f t="shared" si="28"/>
        <v>0</v>
      </c>
      <c r="X322" s="12">
        <f t="shared" si="27"/>
        <v>120000</v>
      </c>
      <c r="Y322" s="12">
        <v>0</v>
      </c>
      <c r="Z322" s="12">
        <v>50</v>
      </c>
      <c r="AA322" s="12">
        <v>0</v>
      </c>
      <c r="AB322" s="12">
        <v>0</v>
      </c>
    </row>
    <row r="323" spans="1:28" s="3" customFormat="1" ht="15.75" x14ac:dyDescent="0.2">
      <c r="A323" s="12"/>
      <c r="B323" s="179" t="s">
        <v>14</v>
      </c>
      <c r="C323" s="12"/>
      <c r="D323" s="12"/>
      <c r="E323" s="50" t="s">
        <v>1923</v>
      </c>
      <c r="F323" s="50">
        <v>1</v>
      </c>
      <c r="G323" s="50">
        <v>4</v>
      </c>
      <c r="H323" s="50"/>
      <c r="I323" s="50"/>
      <c r="J323" s="50">
        <f t="shared" si="25"/>
        <v>1600</v>
      </c>
      <c r="K323" s="12">
        <v>75</v>
      </c>
      <c r="L323" s="12">
        <f t="shared" si="29"/>
        <v>120000</v>
      </c>
      <c r="M323" s="12"/>
      <c r="N323" s="12"/>
      <c r="O323" s="12"/>
      <c r="P323" s="12"/>
      <c r="Q323" s="12"/>
      <c r="R323" s="12"/>
      <c r="S323" s="12"/>
      <c r="T323" s="12">
        <f t="shared" si="26"/>
        <v>0</v>
      </c>
      <c r="U323" s="12"/>
      <c r="V323" s="12"/>
      <c r="W323" s="12">
        <f t="shared" si="28"/>
        <v>0</v>
      </c>
      <c r="X323" s="12">
        <f t="shared" si="27"/>
        <v>120000</v>
      </c>
      <c r="Y323" s="12">
        <v>0</v>
      </c>
      <c r="Z323" s="12">
        <v>50</v>
      </c>
      <c r="AA323" s="12">
        <v>0</v>
      </c>
      <c r="AB323" s="12">
        <v>0</v>
      </c>
    </row>
    <row r="324" spans="1:28" s="3" customFormat="1" ht="15.75" x14ac:dyDescent="0.2">
      <c r="A324" s="12"/>
      <c r="B324" s="179" t="s">
        <v>24</v>
      </c>
      <c r="C324" s="12"/>
      <c r="D324" s="12"/>
      <c r="E324" s="50" t="s">
        <v>486</v>
      </c>
      <c r="F324" s="50">
        <v>1</v>
      </c>
      <c r="G324" s="50">
        <v>4</v>
      </c>
      <c r="H324" s="50">
        <v>2</v>
      </c>
      <c r="I324" s="50"/>
      <c r="J324" s="50">
        <f t="shared" ref="J324:J346" si="31">G324*400+H324*100+I324</f>
        <v>1800</v>
      </c>
      <c r="K324" s="12">
        <v>75</v>
      </c>
      <c r="L324" s="12">
        <f t="shared" si="29"/>
        <v>135000</v>
      </c>
      <c r="M324" s="12"/>
      <c r="N324" s="12"/>
      <c r="O324" s="12"/>
      <c r="P324" s="12"/>
      <c r="Q324" s="12"/>
      <c r="R324" s="12"/>
      <c r="S324" s="12"/>
      <c r="T324" s="12">
        <f t="shared" si="26"/>
        <v>0</v>
      </c>
      <c r="U324" s="12"/>
      <c r="V324" s="12"/>
      <c r="W324" s="12">
        <f t="shared" si="28"/>
        <v>0</v>
      </c>
      <c r="X324" s="12">
        <f t="shared" si="27"/>
        <v>135000</v>
      </c>
      <c r="Y324" s="12">
        <v>0</v>
      </c>
      <c r="Z324" s="12">
        <v>0</v>
      </c>
      <c r="AA324" s="12">
        <v>135000</v>
      </c>
      <c r="AB324" s="12">
        <v>0.01</v>
      </c>
    </row>
    <row r="325" spans="1:28" s="3" customFormat="1" ht="15.75" x14ac:dyDescent="0.2">
      <c r="A325" s="12"/>
      <c r="B325" s="179" t="s">
        <v>14</v>
      </c>
      <c r="C325" s="12"/>
      <c r="D325" s="12"/>
      <c r="E325" s="50" t="s">
        <v>1924</v>
      </c>
      <c r="F325" s="50">
        <v>1</v>
      </c>
      <c r="G325" s="50"/>
      <c r="H325" s="50">
        <v>1</v>
      </c>
      <c r="I325" s="50">
        <v>12</v>
      </c>
      <c r="J325" s="50">
        <f t="shared" si="31"/>
        <v>112</v>
      </c>
      <c r="K325" s="12">
        <v>430</v>
      </c>
      <c r="L325" s="12">
        <f t="shared" si="29"/>
        <v>48160</v>
      </c>
      <c r="M325" s="12"/>
      <c r="N325" s="12"/>
      <c r="O325" s="12"/>
      <c r="P325" s="12"/>
      <c r="Q325" s="12"/>
      <c r="R325" s="12"/>
      <c r="S325" s="12"/>
      <c r="T325" s="12">
        <f t="shared" si="26"/>
        <v>0</v>
      </c>
      <c r="U325" s="12"/>
      <c r="V325" s="12"/>
      <c r="W325" s="12">
        <f t="shared" si="28"/>
        <v>0</v>
      </c>
      <c r="X325" s="12">
        <f t="shared" si="27"/>
        <v>48160</v>
      </c>
      <c r="Y325" s="12">
        <v>0</v>
      </c>
      <c r="Z325" s="12">
        <v>50</v>
      </c>
      <c r="AA325" s="12">
        <v>0</v>
      </c>
      <c r="AB325" s="12">
        <v>0</v>
      </c>
    </row>
    <row r="326" spans="1:28" s="3" customFormat="1" ht="15.75" x14ac:dyDescent="0.2">
      <c r="A326" s="12"/>
      <c r="B326" s="179" t="s">
        <v>14</v>
      </c>
      <c r="C326" s="179"/>
      <c r="D326" s="12"/>
      <c r="E326" s="12" t="s">
        <v>1482</v>
      </c>
      <c r="F326" s="12">
        <v>1</v>
      </c>
      <c r="G326" s="39">
        <v>21</v>
      </c>
      <c r="H326" s="39">
        <v>1</v>
      </c>
      <c r="I326" s="39">
        <v>8</v>
      </c>
      <c r="J326" s="39">
        <f t="shared" ref="J326:J334" si="32">G326*400+H326*100+I326</f>
        <v>8508</v>
      </c>
      <c r="K326" s="12">
        <v>75</v>
      </c>
      <c r="L326" s="12">
        <f t="shared" si="29"/>
        <v>638100</v>
      </c>
      <c r="M326" s="12"/>
      <c r="N326" s="12"/>
      <c r="O326" s="12"/>
      <c r="P326" s="12"/>
      <c r="Q326" s="12"/>
      <c r="R326" s="12"/>
      <c r="S326" s="12"/>
      <c r="T326" s="12">
        <f t="shared" si="26"/>
        <v>0</v>
      </c>
      <c r="U326" s="12"/>
      <c r="V326" s="12"/>
      <c r="W326" s="12">
        <f t="shared" si="28"/>
        <v>0</v>
      </c>
      <c r="X326" s="12">
        <f t="shared" si="27"/>
        <v>638100</v>
      </c>
      <c r="Y326" s="12">
        <v>0</v>
      </c>
      <c r="Z326" s="12">
        <v>50</v>
      </c>
      <c r="AA326" s="12">
        <v>0</v>
      </c>
      <c r="AB326" s="12">
        <v>0</v>
      </c>
    </row>
    <row r="327" spans="1:28" s="3" customFormat="1" ht="15.75" x14ac:dyDescent="0.2">
      <c r="A327" s="12"/>
      <c r="B327" s="179" t="s">
        <v>14</v>
      </c>
      <c r="C327" s="179"/>
      <c r="D327" s="12"/>
      <c r="E327" s="12" t="s">
        <v>1482</v>
      </c>
      <c r="F327" s="12">
        <v>1</v>
      </c>
      <c r="G327" s="183"/>
      <c r="H327" s="39">
        <v>2</v>
      </c>
      <c r="I327" s="39">
        <v>38</v>
      </c>
      <c r="J327" s="39">
        <f t="shared" si="32"/>
        <v>238</v>
      </c>
      <c r="K327" s="12">
        <v>75</v>
      </c>
      <c r="L327" s="12">
        <f t="shared" si="29"/>
        <v>17850</v>
      </c>
      <c r="M327" s="12"/>
      <c r="N327" s="12"/>
      <c r="O327" s="12"/>
      <c r="P327" s="12"/>
      <c r="Q327" s="12"/>
      <c r="R327" s="12"/>
      <c r="S327" s="12"/>
      <c r="T327" s="12">
        <f t="shared" si="26"/>
        <v>0</v>
      </c>
      <c r="U327" s="12"/>
      <c r="V327" s="12"/>
      <c r="W327" s="12">
        <f t="shared" si="28"/>
        <v>0</v>
      </c>
      <c r="X327" s="12">
        <f t="shared" si="27"/>
        <v>17850</v>
      </c>
      <c r="Y327" s="12">
        <v>0</v>
      </c>
      <c r="Z327" s="12">
        <v>50</v>
      </c>
      <c r="AA327" s="12">
        <v>0</v>
      </c>
      <c r="AB327" s="12">
        <v>0</v>
      </c>
    </row>
    <row r="328" spans="1:28" s="3" customFormat="1" ht="15.75" x14ac:dyDescent="0.2">
      <c r="A328" s="12"/>
      <c r="B328" s="179" t="s">
        <v>14</v>
      </c>
      <c r="C328" s="12"/>
      <c r="D328" s="12"/>
      <c r="E328" s="12" t="s">
        <v>1925</v>
      </c>
      <c r="F328" s="12">
        <v>1</v>
      </c>
      <c r="G328" s="39">
        <v>14</v>
      </c>
      <c r="H328" s="39">
        <v>1</v>
      </c>
      <c r="I328" s="39">
        <v>94</v>
      </c>
      <c r="J328" s="39">
        <f t="shared" si="32"/>
        <v>5794</v>
      </c>
      <c r="K328" s="12">
        <v>130</v>
      </c>
      <c r="L328" s="12">
        <f t="shared" si="29"/>
        <v>753220</v>
      </c>
      <c r="M328" s="12"/>
      <c r="N328" s="12"/>
      <c r="O328" s="12"/>
      <c r="P328" s="12"/>
      <c r="Q328" s="12"/>
      <c r="R328" s="12"/>
      <c r="S328" s="12"/>
      <c r="T328" s="12">
        <f t="shared" si="26"/>
        <v>0</v>
      </c>
      <c r="U328" s="12"/>
      <c r="V328" s="12"/>
      <c r="W328" s="12">
        <f t="shared" si="28"/>
        <v>0</v>
      </c>
      <c r="X328" s="12">
        <f t="shared" si="27"/>
        <v>753220</v>
      </c>
      <c r="Y328" s="12">
        <v>0</v>
      </c>
      <c r="Z328" s="12">
        <v>50</v>
      </c>
      <c r="AA328" s="12">
        <v>0</v>
      </c>
      <c r="AB328" s="12">
        <v>0</v>
      </c>
    </row>
    <row r="329" spans="1:28" s="3" customFormat="1" ht="15.75" x14ac:dyDescent="0.2">
      <c r="A329" s="12"/>
      <c r="B329" s="179" t="s">
        <v>1927</v>
      </c>
      <c r="C329" s="12"/>
      <c r="D329" s="12"/>
      <c r="E329" s="12" t="s">
        <v>1926</v>
      </c>
      <c r="F329" s="12"/>
      <c r="G329" s="39">
        <v>8</v>
      </c>
      <c r="H329" s="39">
        <v>3</v>
      </c>
      <c r="I329" s="39">
        <v>0</v>
      </c>
      <c r="J329" s="39">
        <f t="shared" si="32"/>
        <v>3500</v>
      </c>
      <c r="K329" s="39">
        <v>75</v>
      </c>
      <c r="L329" s="12">
        <f t="shared" si="29"/>
        <v>262500</v>
      </c>
      <c r="M329" s="12"/>
      <c r="N329" s="12"/>
      <c r="O329" s="12"/>
      <c r="P329" s="12"/>
      <c r="Q329" s="12"/>
      <c r="R329" s="12"/>
      <c r="S329" s="12"/>
      <c r="T329" s="12">
        <f t="shared" si="26"/>
        <v>0</v>
      </c>
      <c r="U329" s="12"/>
      <c r="V329" s="12"/>
      <c r="W329" s="12">
        <f t="shared" si="28"/>
        <v>0</v>
      </c>
      <c r="X329" s="12">
        <f t="shared" si="27"/>
        <v>262500</v>
      </c>
      <c r="Y329" s="12">
        <v>0</v>
      </c>
      <c r="Z329" s="12">
        <v>0</v>
      </c>
      <c r="AA329" s="12">
        <v>262500</v>
      </c>
      <c r="AB329" s="12">
        <v>0.01</v>
      </c>
    </row>
    <row r="330" spans="1:28" s="3" customFormat="1" ht="15.75" x14ac:dyDescent="0.2">
      <c r="A330" s="12"/>
      <c r="B330" s="179" t="s">
        <v>24</v>
      </c>
      <c r="C330" s="12"/>
      <c r="D330" s="12"/>
      <c r="E330" s="12" t="s">
        <v>1926</v>
      </c>
      <c r="F330" s="12"/>
      <c r="G330" s="39">
        <v>1</v>
      </c>
      <c r="H330" s="39">
        <v>1</v>
      </c>
      <c r="I330" s="39"/>
      <c r="J330" s="39">
        <f t="shared" si="32"/>
        <v>500</v>
      </c>
      <c r="K330" s="39">
        <v>75</v>
      </c>
      <c r="L330" s="12">
        <f t="shared" si="29"/>
        <v>37500</v>
      </c>
      <c r="M330" s="12"/>
      <c r="N330" s="12"/>
      <c r="O330" s="12"/>
      <c r="P330" s="12"/>
      <c r="Q330" s="12"/>
      <c r="R330" s="12"/>
      <c r="S330" s="12"/>
      <c r="T330" s="12">
        <f t="shared" si="26"/>
        <v>0</v>
      </c>
      <c r="U330" s="12"/>
      <c r="V330" s="12"/>
      <c r="W330" s="12">
        <f t="shared" si="28"/>
        <v>0</v>
      </c>
      <c r="X330" s="12">
        <f t="shared" si="27"/>
        <v>37500</v>
      </c>
      <c r="Y330" s="12">
        <v>0</v>
      </c>
      <c r="Z330" s="12">
        <v>0</v>
      </c>
      <c r="AA330" s="12">
        <v>37500</v>
      </c>
      <c r="AB330" s="12">
        <v>0.01</v>
      </c>
    </row>
    <row r="331" spans="1:28" s="3" customFormat="1" ht="15.75" x14ac:dyDescent="0.2">
      <c r="A331" s="12"/>
      <c r="B331" s="179" t="s">
        <v>14</v>
      </c>
      <c r="C331" s="12"/>
      <c r="D331" s="12"/>
      <c r="E331" s="12" t="s">
        <v>1928</v>
      </c>
      <c r="F331" s="12">
        <v>1</v>
      </c>
      <c r="G331" s="39">
        <v>6</v>
      </c>
      <c r="H331" s="39">
        <v>1</v>
      </c>
      <c r="I331" s="39">
        <v>55</v>
      </c>
      <c r="J331" s="39">
        <f t="shared" si="32"/>
        <v>2555</v>
      </c>
      <c r="K331" s="39">
        <v>75</v>
      </c>
      <c r="L331" s="12">
        <f t="shared" si="29"/>
        <v>191625</v>
      </c>
      <c r="M331" s="12"/>
      <c r="N331" s="12"/>
      <c r="O331" s="12"/>
      <c r="P331" s="12"/>
      <c r="Q331" s="12"/>
      <c r="R331" s="12"/>
      <c r="S331" s="12"/>
      <c r="T331" s="12">
        <f t="shared" si="26"/>
        <v>0</v>
      </c>
      <c r="U331" s="12"/>
      <c r="V331" s="12"/>
      <c r="W331" s="12">
        <f t="shared" si="28"/>
        <v>0</v>
      </c>
      <c r="X331" s="12">
        <f t="shared" si="27"/>
        <v>191625</v>
      </c>
      <c r="Y331" s="12">
        <v>0</v>
      </c>
      <c r="Z331" s="12">
        <v>50</v>
      </c>
      <c r="AA331" s="12">
        <v>0</v>
      </c>
      <c r="AB331" s="12">
        <v>0</v>
      </c>
    </row>
    <row r="332" spans="1:28" s="3" customFormat="1" ht="15.75" x14ac:dyDescent="0.2">
      <c r="A332" s="12"/>
      <c r="B332" s="179" t="s">
        <v>14</v>
      </c>
      <c r="C332" s="12"/>
      <c r="D332" s="12"/>
      <c r="E332" s="12" t="s">
        <v>1928</v>
      </c>
      <c r="F332" s="12">
        <v>1</v>
      </c>
      <c r="G332" s="39"/>
      <c r="H332" s="39">
        <v>1</v>
      </c>
      <c r="I332" s="39">
        <v>16</v>
      </c>
      <c r="J332" s="39">
        <f t="shared" si="32"/>
        <v>116</v>
      </c>
      <c r="K332" s="39">
        <v>75</v>
      </c>
      <c r="L332" s="12">
        <f t="shared" si="29"/>
        <v>8700</v>
      </c>
      <c r="M332" s="12"/>
      <c r="N332" s="12"/>
      <c r="O332" s="12"/>
      <c r="P332" s="12"/>
      <c r="Q332" s="12"/>
      <c r="R332" s="12"/>
      <c r="S332" s="12"/>
      <c r="T332" s="12"/>
      <c r="U332" s="12"/>
      <c r="V332" s="12"/>
      <c r="W332" s="12">
        <f t="shared" si="28"/>
        <v>0</v>
      </c>
      <c r="X332" s="12">
        <f t="shared" si="27"/>
        <v>8700</v>
      </c>
      <c r="Y332" s="12">
        <v>0</v>
      </c>
      <c r="Z332" s="12">
        <v>50</v>
      </c>
      <c r="AA332" s="12">
        <v>0</v>
      </c>
      <c r="AB332" s="12">
        <v>0</v>
      </c>
    </row>
    <row r="333" spans="1:28" s="3" customFormat="1" ht="15.75" x14ac:dyDescent="0.2">
      <c r="A333" s="12"/>
      <c r="B333" s="179" t="s">
        <v>14</v>
      </c>
      <c r="C333" s="12"/>
      <c r="D333" s="12"/>
      <c r="E333" s="12" t="s">
        <v>1928</v>
      </c>
      <c r="F333" s="12">
        <v>1</v>
      </c>
      <c r="G333" s="39"/>
      <c r="H333" s="39">
        <v>1</v>
      </c>
      <c r="I333" s="39">
        <v>40</v>
      </c>
      <c r="J333" s="39">
        <f t="shared" si="32"/>
        <v>140</v>
      </c>
      <c r="K333" s="39">
        <v>75</v>
      </c>
      <c r="L333" s="12">
        <f t="shared" si="29"/>
        <v>10500</v>
      </c>
      <c r="M333" s="12"/>
      <c r="N333" s="12"/>
      <c r="O333" s="12"/>
      <c r="P333" s="12"/>
      <c r="Q333" s="12"/>
      <c r="R333" s="12"/>
      <c r="S333" s="12"/>
      <c r="T333" s="12"/>
      <c r="U333" s="12"/>
      <c r="V333" s="12"/>
      <c r="W333" s="12">
        <f t="shared" si="28"/>
        <v>0</v>
      </c>
      <c r="X333" s="12">
        <f t="shared" si="27"/>
        <v>10500</v>
      </c>
      <c r="Y333" s="12">
        <v>0</v>
      </c>
      <c r="Z333" s="12">
        <v>50</v>
      </c>
      <c r="AA333" s="12">
        <v>0</v>
      </c>
      <c r="AB333" s="12">
        <v>0</v>
      </c>
    </row>
    <row r="334" spans="1:28" s="3" customFormat="1" ht="15.75" x14ac:dyDescent="0.2">
      <c r="A334" s="12"/>
      <c r="B334" s="179" t="s">
        <v>45</v>
      </c>
      <c r="C334" s="12"/>
      <c r="D334" s="12"/>
      <c r="E334" s="12" t="s">
        <v>1929</v>
      </c>
      <c r="F334" s="12">
        <v>1</v>
      </c>
      <c r="G334" s="39">
        <v>7</v>
      </c>
      <c r="H334" s="39"/>
      <c r="I334" s="39"/>
      <c r="J334" s="39">
        <f t="shared" si="32"/>
        <v>2800</v>
      </c>
      <c r="K334" s="39">
        <v>75</v>
      </c>
      <c r="L334" s="12">
        <f t="shared" si="29"/>
        <v>210000</v>
      </c>
      <c r="M334" s="12"/>
      <c r="N334" s="12"/>
      <c r="O334" s="12"/>
      <c r="P334" s="12"/>
      <c r="Q334" s="12"/>
      <c r="R334" s="12"/>
      <c r="S334" s="12"/>
      <c r="T334" s="12"/>
      <c r="U334" s="12"/>
      <c r="V334" s="12"/>
      <c r="W334" s="12">
        <f t="shared" si="28"/>
        <v>0</v>
      </c>
      <c r="X334" s="12">
        <f t="shared" si="27"/>
        <v>210000</v>
      </c>
      <c r="Y334" s="12">
        <v>0</v>
      </c>
      <c r="Z334" s="12">
        <v>0</v>
      </c>
      <c r="AA334" s="12">
        <v>210000</v>
      </c>
      <c r="AB334" s="12">
        <v>0.01</v>
      </c>
    </row>
    <row r="335" spans="1:28" s="3" customFormat="1" ht="15.75" x14ac:dyDescent="0.2">
      <c r="A335" s="12"/>
      <c r="B335" s="179" t="s">
        <v>14</v>
      </c>
      <c r="C335" s="12"/>
      <c r="D335" s="12"/>
      <c r="E335" s="12"/>
      <c r="F335" s="12"/>
      <c r="G335" s="12"/>
      <c r="H335" s="12"/>
      <c r="I335" s="12"/>
      <c r="J335" s="12"/>
      <c r="K335" s="12"/>
      <c r="L335" s="12">
        <f t="shared" si="29"/>
        <v>0</v>
      </c>
      <c r="M335" s="12"/>
      <c r="N335" s="12"/>
      <c r="O335" s="12"/>
      <c r="P335" s="12"/>
      <c r="Q335" s="12"/>
      <c r="R335" s="12"/>
      <c r="S335" s="12"/>
      <c r="T335" s="12"/>
      <c r="U335" s="12"/>
      <c r="V335" s="12"/>
      <c r="W335" s="12">
        <f t="shared" si="28"/>
        <v>0</v>
      </c>
      <c r="X335" s="12">
        <f t="shared" si="27"/>
        <v>0</v>
      </c>
      <c r="Y335" s="12"/>
      <c r="Z335" s="12"/>
      <c r="AA335" s="12"/>
      <c r="AB335" s="12"/>
    </row>
    <row r="336" spans="1:28" s="3" customFormat="1" ht="15.75" x14ac:dyDescent="0.2">
      <c r="A336" s="12"/>
      <c r="B336" s="179"/>
      <c r="C336" s="12"/>
      <c r="D336" s="12"/>
      <c r="E336" s="12"/>
      <c r="F336" s="12"/>
      <c r="G336" s="12"/>
      <c r="H336" s="12"/>
      <c r="I336" s="12"/>
      <c r="J336" s="12"/>
      <c r="K336" s="12"/>
      <c r="L336" s="12">
        <f t="shared" si="29"/>
        <v>0</v>
      </c>
      <c r="M336" s="12"/>
      <c r="N336" s="12"/>
      <c r="O336" s="12"/>
      <c r="P336" s="12"/>
      <c r="Q336" s="12"/>
      <c r="R336" s="12"/>
      <c r="S336" s="12"/>
      <c r="T336" s="12"/>
      <c r="U336" s="12"/>
      <c r="V336" s="12"/>
      <c r="W336" s="12">
        <f t="shared" si="28"/>
        <v>0</v>
      </c>
      <c r="X336" s="12">
        <f t="shared" si="27"/>
        <v>0</v>
      </c>
      <c r="Y336" s="12"/>
      <c r="Z336" s="12"/>
      <c r="AA336" s="12"/>
      <c r="AB336" s="12"/>
    </row>
    <row r="337" spans="1:28" s="3" customFormat="1" ht="15.75" x14ac:dyDescent="0.2">
      <c r="A337" s="12"/>
      <c r="B337" s="179"/>
      <c r="C337" s="12"/>
      <c r="D337" s="12"/>
      <c r="E337" s="12"/>
      <c r="F337" s="12"/>
      <c r="G337" s="12"/>
      <c r="H337" s="12"/>
      <c r="I337" s="12"/>
      <c r="J337" s="12"/>
      <c r="K337" s="12"/>
      <c r="L337" s="12">
        <f t="shared" si="29"/>
        <v>0</v>
      </c>
      <c r="M337" s="12"/>
      <c r="N337" s="12"/>
      <c r="O337" s="12"/>
      <c r="P337" s="12"/>
      <c r="Q337" s="12"/>
      <c r="R337" s="12"/>
      <c r="S337" s="12"/>
      <c r="T337" s="12"/>
      <c r="U337" s="12"/>
      <c r="V337" s="12"/>
      <c r="W337" s="12">
        <f t="shared" si="28"/>
        <v>0</v>
      </c>
      <c r="X337" s="12">
        <f t="shared" si="27"/>
        <v>0</v>
      </c>
      <c r="Y337" s="12"/>
      <c r="Z337" s="12"/>
      <c r="AA337" s="12"/>
      <c r="AB337" s="12"/>
    </row>
    <row r="338" spans="1:28" s="3" customFormat="1" ht="15.75" x14ac:dyDescent="0.2">
      <c r="A338" s="12"/>
      <c r="B338" s="179"/>
      <c r="C338" s="12"/>
      <c r="D338" s="12"/>
      <c r="E338" s="12"/>
      <c r="F338" s="12"/>
      <c r="G338" s="12"/>
      <c r="H338" s="12"/>
      <c r="I338" s="12"/>
      <c r="J338" s="12"/>
      <c r="K338" s="12"/>
      <c r="L338" s="12">
        <f t="shared" si="29"/>
        <v>0</v>
      </c>
      <c r="M338" s="12"/>
      <c r="N338" s="12"/>
      <c r="O338" s="12"/>
      <c r="P338" s="12"/>
      <c r="Q338" s="12"/>
      <c r="R338" s="12"/>
      <c r="S338" s="12"/>
      <c r="T338" s="12"/>
      <c r="U338" s="12"/>
      <c r="V338" s="12"/>
      <c r="W338" s="12">
        <f t="shared" si="28"/>
        <v>0</v>
      </c>
      <c r="X338" s="12">
        <f t="shared" si="27"/>
        <v>0</v>
      </c>
      <c r="Y338" s="12"/>
      <c r="Z338" s="12"/>
      <c r="AA338" s="12"/>
      <c r="AB338" s="12"/>
    </row>
    <row r="339" spans="1:28" s="3" customFormat="1" ht="15.75" x14ac:dyDescent="0.2">
      <c r="A339" s="12"/>
      <c r="B339" s="179"/>
      <c r="C339" s="12"/>
      <c r="D339" s="12"/>
      <c r="E339" s="12"/>
      <c r="F339" s="12"/>
      <c r="G339" s="12"/>
      <c r="H339" s="12"/>
      <c r="I339" s="12"/>
      <c r="J339" s="12"/>
      <c r="K339" s="12"/>
      <c r="L339" s="12">
        <f t="shared" si="29"/>
        <v>0</v>
      </c>
      <c r="M339" s="12"/>
      <c r="N339" s="12"/>
      <c r="O339" s="12"/>
      <c r="P339" s="12"/>
      <c r="Q339" s="12"/>
      <c r="R339" s="12"/>
      <c r="S339" s="12"/>
      <c r="T339" s="12"/>
      <c r="U339" s="12"/>
      <c r="V339" s="12"/>
      <c r="W339" s="12"/>
      <c r="X339" s="12"/>
      <c r="Y339" s="12"/>
      <c r="Z339" s="12"/>
      <c r="AA339" s="12"/>
      <c r="AB339" s="12"/>
    </row>
    <row r="340" spans="1:28" s="3" customFormat="1" ht="15.75" x14ac:dyDescent="0.2">
      <c r="A340" s="12"/>
      <c r="B340" s="179"/>
      <c r="C340" s="12"/>
      <c r="D340" s="12"/>
      <c r="E340" s="12"/>
      <c r="F340" s="12"/>
      <c r="G340" s="12"/>
      <c r="H340" s="12"/>
      <c r="I340" s="12"/>
      <c r="J340" s="12"/>
      <c r="K340" s="12"/>
      <c r="L340" s="12"/>
      <c r="M340" s="12"/>
      <c r="N340" s="12"/>
      <c r="O340" s="12"/>
      <c r="P340" s="12"/>
      <c r="Q340" s="12"/>
      <c r="R340" s="12"/>
      <c r="S340" s="12"/>
      <c r="T340" s="12"/>
      <c r="U340" s="12"/>
      <c r="V340" s="12"/>
      <c r="W340" s="12"/>
      <c r="X340" s="12"/>
      <c r="Y340" s="12"/>
      <c r="Z340" s="12"/>
      <c r="AA340" s="12"/>
      <c r="AB340" s="12"/>
    </row>
    <row r="341" spans="1:28" s="3" customFormat="1" ht="15.75" x14ac:dyDescent="0.2">
      <c r="A341" s="12"/>
      <c r="B341" s="179"/>
      <c r="C341" s="12"/>
      <c r="D341" s="12"/>
      <c r="E341" s="12"/>
      <c r="F341" s="12"/>
      <c r="G341" s="12"/>
      <c r="H341" s="12"/>
      <c r="I341" s="12"/>
      <c r="J341" s="12"/>
      <c r="K341" s="12"/>
      <c r="L341" s="12"/>
      <c r="M341" s="12"/>
      <c r="N341" s="12"/>
      <c r="O341" s="12"/>
      <c r="P341" s="12"/>
      <c r="Q341" s="12"/>
      <c r="R341" s="12"/>
      <c r="S341" s="12"/>
      <c r="T341" s="12"/>
      <c r="U341" s="12"/>
      <c r="V341" s="12"/>
      <c r="W341" s="12"/>
      <c r="X341" s="12"/>
      <c r="Y341" s="12"/>
      <c r="Z341" s="12"/>
      <c r="AA341" s="12"/>
      <c r="AB341" s="12"/>
    </row>
    <row r="342" spans="1:28" s="3" customFormat="1" ht="15.75" x14ac:dyDescent="0.2">
      <c r="A342" s="12"/>
      <c r="B342" s="179"/>
      <c r="C342" s="12"/>
      <c r="D342" s="12"/>
      <c r="E342" s="12"/>
      <c r="F342" s="12"/>
      <c r="G342" s="12"/>
      <c r="H342" s="12"/>
      <c r="I342" s="12"/>
      <c r="J342" s="12"/>
      <c r="K342" s="12"/>
      <c r="L342" s="12"/>
      <c r="M342" s="12"/>
      <c r="N342" s="12"/>
      <c r="O342" s="12"/>
      <c r="P342" s="12"/>
      <c r="Q342" s="12"/>
      <c r="R342" s="12"/>
      <c r="S342" s="12"/>
      <c r="T342" s="12"/>
      <c r="U342" s="12"/>
      <c r="V342" s="12"/>
      <c r="W342" s="12"/>
      <c r="X342" s="12"/>
      <c r="Y342" s="12"/>
      <c r="Z342" s="12"/>
      <c r="AA342" s="12"/>
      <c r="AB342" s="12"/>
    </row>
    <row r="343" spans="1:28" s="3" customFormat="1" ht="15.75" x14ac:dyDescent="0.2">
      <c r="A343" s="12"/>
      <c r="B343" s="179"/>
      <c r="C343" s="12"/>
      <c r="D343" s="12"/>
      <c r="E343" s="12"/>
      <c r="F343" s="12"/>
      <c r="G343" s="12"/>
      <c r="H343" s="12"/>
      <c r="I343" s="12"/>
      <c r="J343" s="12"/>
      <c r="K343" s="12"/>
      <c r="L343" s="12"/>
      <c r="M343" s="12"/>
      <c r="N343" s="12"/>
      <c r="O343" s="12"/>
      <c r="P343" s="12"/>
      <c r="Q343" s="12"/>
      <c r="R343" s="12"/>
      <c r="S343" s="12"/>
      <c r="T343" s="12"/>
      <c r="U343" s="12"/>
      <c r="V343" s="12"/>
      <c r="W343" s="12"/>
      <c r="X343" s="12"/>
      <c r="Y343" s="12"/>
      <c r="Z343" s="12"/>
      <c r="AA343" s="12"/>
      <c r="AB343" s="12"/>
    </row>
    <row r="344" spans="1:28" s="3" customFormat="1" ht="15.75" x14ac:dyDescent="0.2">
      <c r="A344" s="12"/>
      <c r="B344" s="179"/>
      <c r="C344" s="12"/>
      <c r="D344" s="12"/>
      <c r="E344" s="12"/>
      <c r="F344" s="12"/>
      <c r="G344" s="12"/>
      <c r="H344" s="12"/>
      <c r="I344" s="12"/>
      <c r="J344" s="12"/>
      <c r="K344" s="12"/>
      <c r="L344" s="12"/>
      <c r="M344" s="12"/>
      <c r="N344" s="12"/>
      <c r="O344" s="12"/>
      <c r="P344" s="12"/>
      <c r="Q344" s="12"/>
      <c r="R344" s="12"/>
      <c r="S344" s="12"/>
      <c r="T344" s="12"/>
      <c r="U344" s="12"/>
      <c r="V344" s="12"/>
      <c r="W344" s="12"/>
      <c r="X344" s="12"/>
      <c r="Y344" s="12"/>
      <c r="Z344" s="12"/>
      <c r="AA344" s="12"/>
      <c r="AB344" s="12"/>
    </row>
    <row r="345" spans="1:28" s="3" customFormat="1" ht="14.25" x14ac:dyDescent="0.2">
      <c r="A345" s="12"/>
      <c r="B345" s="180"/>
      <c r="C345" s="12"/>
      <c r="D345" s="12"/>
      <c r="E345" s="12"/>
      <c r="F345" s="12"/>
      <c r="G345" s="12"/>
      <c r="H345" s="12"/>
      <c r="I345" s="12"/>
      <c r="J345" s="12">
        <f t="shared" si="31"/>
        <v>0</v>
      </c>
      <c r="K345" s="12"/>
      <c r="L345" s="12">
        <f t="shared" si="29"/>
        <v>0</v>
      </c>
      <c r="M345" s="12"/>
      <c r="N345" s="12"/>
      <c r="O345" s="12"/>
      <c r="P345" s="12"/>
      <c r="Q345" s="12"/>
      <c r="R345" s="12"/>
      <c r="S345" s="12"/>
      <c r="T345" s="12">
        <f t="shared" si="26"/>
        <v>0</v>
      </c>
      <c r="U345" s="12"/>
      <c r="V345" s="12"/>
      <c r="W345" s="12">
        <f t="shared" si="28"/>
        <v>0</v>
      </c>
      <c r="X345" s="12">
        <f t="shared" si="27"/>
        <v>0</v>
      </c>
      <c r="Y345" s="12"/>
      <c r="Z345" s="12"/>
      <c r="AA345" s="12"/>
      <c r="AB345" s="12"/>
    </row>
    <row r="346" spans="1:28" s="3" customFormat="1" ht="14.25" x14ac:dyDescent="0.2">
      <c r="A346" s="12"/>
      <c r="B346" s="12"/>
      <c r="C346" s="12"/>
      <c r="D346" s="12"/>
      <c r="E346" s="12"/>
      <c r="F346" s="12"/>
      <c r="G346" s="12"/>
      <c r="H346" s="12"/>
      <c r="I346" s="12"/>
      <c r="J346" s="12">
        <f t="shared" si="31"/>
        <v>0</v>
      </c>
      <c r="K346" s="12"/>
      <c r="L346" s="12">
        <f t="shared" si="29"/>
        <v>0</v>
      </c>
      <c r="M346" s="12"/>
      <c r="N346" s="12"/>
      <c r="O346" s="12"/>
      <c r="P346" s="12"/>
      <c r="Q346" s="12"/>
      <c r="R346" s="12"/>
      <c r="S346" s="12"/>
      <c r="T346" s="12">
        <f t="shared" si="26"/>
        <v>0</v>
      </c>
      <c r="U346" s="12"/>
      <c r="V346" s="12"/>
      <c r="W346" s="12">
        <f t="shared" si="28"/>
        <v>0</v>
      </c>
      <c r="X346" s="12">
        <f t="shared" si="27"/>
        <v>0</v>
      </c>
      <c r="Y346" s="12"/>
      <c r="Z346" s="12"/>
      <c r="AA346" s="12"/>
      <c r="AB346" s="12"/>
    </row>
    <row r="347" spans="1:28" s="3" customFormat="1" ht="14.25" x14ac:dyDescent="0.2">
      <c r="A347" s="12"/>
      <c r="B347" s="12"/>
      <c r="C347" s="12"/>
      <c r="D347" s="12"/>
      <c r="E347" s="12"/>
      <c r="F347" s="12"/>
      <c r="G347" s="12"/>
      <c r="H347" s="12"/>
      <c r="I347" s="12"/>
      <c r="J347" s="12"/>
      <c r="K347" s="12"/>
      <c r="L347" s="12">
        <f t="shared" si="29"/>
        <v>0</v>
      </c>
      <c r="M347" s="12"/>
      <c r="N347" s="12"/>
      <c r="O347" s="12"/>
      <c r="P347" s="12"/>
      <c r="Q347" s="12"/>
      <c r="R347" s="12"/>
      <c r="S347" s="12"/>
      <c r="T347" s="12">
        <f t="shared" si="26"/>
        <v>0</v>
      </c>
      <c r="U347" s="12"/>
      <c r="V347" s="12"/>
      <c r="W347" s="12">
        <f t="shared" si="28"/>
        <v>0</v>
      </c>
      <c r="X347" s="12">
        <f t="shared" si="27"/>
        <v>0</v>
      </c>
      <c r="Y347" s="12"/>
      <c r="Z347" s="12"/>
      <c r="AA347" s="12"/>
      <c r="AB347" s="12"/>
    </row>
    <row r="348" spans="1:28" s="3" customFormat="1" ht="14.25" x14ac:dyDescent="0.2">
      <c r="A348" s="20"/>
      <c r="B348" s="20"/>
      <c r="C348" s="20"/>
      <c r="D348" s="20"/>
      <c r="E348" s="20"/>
      <c r="F348" s="20"/>
      <c r="G348" s="20"/>
      <c r="H348" s="20"/>
      <c r="I348" s="20"/>
      <c r="J348" s="20"/>
      <c r="K348" s="20"/>
      <c r="L348" s="20"/>
      <c r="M348" s="20"/>
      <c r="N348" s="20"/>
      <c r="O348" s="20"/>
      <c r="P348" s="20"/>
      <c r="Q348" s="20"/>
      <c r="R348" s="20"/>
      <c r="S348" s="20"/>
      <c r="T348" s="20"/>
      <c r="U348" s="20"/>
      <c r="V348" s="20"/>
      <c r="W348" s="20"/>
      <c r="X348" s="20"/>
      <c r="Y348" s="20"/>
      <c r="Z348" s="20"/>
      <c r="AA348" s="20"/>
      <c r="AB348" s="20"/>
    </row>
    <row r="349" spans="1:28" s="3" customFormat="1" x14ac:dyDescent="0.25">
      <c r="A349" s="5" t="s">
        <v>17</v>
      </c>
      <c r="B349" s="5"/>
      <c r="C349" s="5"/>
      <c r="D349" s="5" t="s">
        <v>18</v>
      </c>
      <c r="E349" s="5"/>
      <c r="F349" s="5"/>
      <c r="G349" s="5" t="s">
        <v>19</v>
      </c>
      <c r="H349" s="5"/>
      <c r="I349" s="5"/>
      <c r="J349" s="21"/>
      <c r="K349" s="21"/>
      <c r="L349" s="21"/>
      <c r="M349" s="18"/>
      <c r="N349" s="20"/>
      <c r="O349" s="20"/>
      <c r="P349" s="20"/>
      <c r="Q349" s="20"/>
      <c r="R349" s="20"/>
      <c r="S349" s="20"/>
      <c r="T349" s="20"/>
      <c r="U349" s="20"/>
      <c r="V349" s="20"/>
      <c r="W349" s="20"/>
      <c r="X349" s="20"/>
      <c r="Y349" s="20"/>
      <c r="Z349" s="20"/>
      <c r="AA349" s="20"/>
      <c r="AB349" s="20"/>
    </row>
    <row r="350" spans="1:28" s="3" customFormat="1" x14ac:dyDescent="0.25">
      <c r="A350" s="5"/>
      <c r="B350" s="5"/>
      <c r="C350" s="5"/>
      <c r="D350" s="5"/>
      <c r="E350" s="5"/>
      <c r="F350" s="5"/>
      <c r="G350" s="5" t="s">
        <v>20</v>
      </c>
      <c r="H350" s="5"/>
      <c r="I350" s="5"/>
      <c r="J350" s="21"/>
      <c r="K350" s="21"/>
      <c r="L350" s="21"/>
      <c r="M350" s="18"/>
      <c r="N350" s="20"/>
      <c r="O350" s="20"/>
      <c r="P350" s="20"/>
      <c r="Q350" s="20"/>
      <c r="R350" s="20"/>
      <c r="S350" s="20"/>
      <c r="T350" s="20"/>
      <c r="U350" s="20"/>
      <c r="V350" s="20"/>
      <c r="W350" s="20"/>
      <c r="X350" s="20"/>
      <c r="Y350" s="20"/>
      <c r="Z350" s="20"/>
      <c r="AA350" s="20"/>
      <c r="AB350" s="20"/>
    </row>
    <row r="351" spans="1:28" s="3" customFormat="1" x14ac:dyDescent="0.25">
      <c r="A351" s="5"/>
      <c r="B351" s="5"/>
      <c r="C351" s="5"/>
      <c r="D351" s="5"/>
      <c r="E351" s="5"/>
      <c r="F351" s="5"/>
      <c r="G351" s="5" t="s">
        <v>21</v>
      </c>
      <c r="H351" s="5"/>
      <c r="I351" s="5"/>
      <c r="J351" s="21"/>
      <c r="K351" s="21"/>
      <c r="L351" s="21"/>
      <c r="M351" s="18"/>
      <c r="N351" s="20"/>
      <c r="O351" s="20"/>
      <c r="P351" s="20"/>
      <c r="Q351" s="20"/>
      <c r="R351" s="20"/>
      <c r="S351" s="20"/>
      <c r="T351" s="20"/>
      <c r="U351" s="20"/>
      <c r="V351" s="20"/>
      <c r="W351" s="20"/>
      <c r="X351" s="20"/>
      <c r="Y351" s="20"/>
      <c r="Z351" s="20"/>
      <c r="AA351" s="20"/>
      <c r="AB351" s="20"/>
    </row>
    <row r="352" spans="1:28" s="3" customFormat="1" x14ac:dyDescent="0.25">
      <c r="A352" s="5"/>
      <c r="B352" s="5"/>
      <c r="C352" s="5"/>
      <c r="D352" s="5"/>
      <c r="E352" s="5"/>
      <c r="F352" s="5"/>
      <c r="G352" s="5" t="s">
        <v>22</v>
      </c>
      <c r="H352" s="5"/>
      <c r="I352" s="5"/>
      <c r="J352" s="21"/>
      <c r="K352" s="21"/>
      <c r="L352" s="21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  <c r="AA352" s="18"/>
      <c r="AB352" s="18"/>
    </row>
    <row r="353" spans="1:28" s="3" customFormat="1" x14ac:dyDescent="0.25">
      <c r="A353" s="5"/>
      <c r="B353" s="5"/>
      <c r="C353" s="5"/>
      <c r="D353" s="5"/>
      <c r="E353" s="5"/>
      <c r="F353" s="5"/>
      <c r="G353" s="5" t="s">
        <v>23</v>
      </c>
      <c r="H353" s="5"/>
      <c r="I353" s="5"/>
      <c r="J353" s="21"/>
      <c r="K353" s="21"/>
      <c r="L353" s="21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  <c r="AA353" s="18"/>
      <c r="AB353" s="18"/>
    </row>
    <row r="354" spans="1:28" s="3" customFormat="1" x14ac:dyDescent="0.25">
      <c r="A354" s="8"/>
      <c r="B354" s="8"/>
      <c r="C354" s="8"/>
      <c r="D354" s="8"/>
      <c r="E354" s="8"/>
      <c r="F354" s="8"/>
      <c r="G354" s="8"/>
      <c r="H354" s="8"/>
      <c r="I354" s="8"/>
      <c r="J354" s="18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  <c r="AA354" s="18"/>
      <c r="AB354" s="18"/>
    </row>
    <row r="355" spans="1:28" s="3" customFormat="1" x14ac:dyDescent="0.2">
      <c r="A355" s="18"/>
      <c r="B355" s="18"/>
      <c r="C355" s="18"/>
      <c r="D355" s="18"/>
      <c r="E355" s="18"/>
      <c r="F355" s="18"/>
      <c r="G355" s="18"/>
      <c r="H355" s="18"/>
      <c r="I355" s="18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  <c r="AA355" s="18"/>
      <c r="AB355" s="18"/>
    </row>
    <row r="356" spans="1:28" s="3" customFormat="1" x14ac:dyDescent="0.2">
      <c r="A356" s="18"/>
      <c r="B356" s="18"/>
      <c r="C356" s="18"/>
      <c r="D356" s="18"/>
      <c r="E356" s="18"/>
      <c r="F356" s="18"/>
      <c r="G356" s="18"/>
      <c r="H356" s="18"/>
      <c r="I356" s="18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  <c r="AA356" s="18"/>
      <c r="AB356" s="18"/>
    </row>
    <row r="357" spans="1:28" s="3" customFormat="1" x14ac:dyDescent="0.2">
      <c r="A357" s="18"/>
      <c r="B357" s="18"/>
      <c r="C357" s="18"/>
      <c r="D357" s="18"/>
      <c r="E357" s="18"/>
      <c r="F357" s="18"/>
      <c r="G357" s="18"/>
      <c r="H357" s="18"/>
      <c r="I357" s="18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  <c r="AA357" s="18"/>
      <c r="AB357" s="18"/>
    </row>
  </sheetData>
  <mergeCells count="32">
    <mergeCell ref="A1:AA1"/>
    <mergeCell ref="M3:Y3"/>
    <mergeCell ref="A3:A9"/>
    <mergeCell ref="B3:B9"/>
    <mergeCell ref="C3:C9"/>
    <mergeCell ref="D3:D9"/>
    <mergeCell ref="E3:E9"/>
    <mergeCell ref="F3:F9"/>
    <mergeCell ref="G3:L3"/>
    <mergeCell ref="Z3:Z9"/>
    <mergeCell ref="AA3:AA9"/>
    <mergeCell ref="X4:X9"/>
    <mergeCell ref="Y4:Y9"/>
    <mergeCell ref="G5:G9"/>
    <mergeCell ref="H5:H9"/>
    <mergeCell ref="I5:I9"/>
    <mergeCell ref="AB3:AB9"/>
    <mergeCell ref="G4:I4"/>
    <mergeCell ref="J4:J9"/>
    <mergeCell ref="K4:K9"/>
    <mergeCell ref="L4:L9"/>
    <mergeCell ref="M4:M9"/>
    <mergeCell ref="N4:N9"/>
    <mergeCell ref="O4:O9"/>
    <mergeCell ref="P4:P9"/>
    <mergeCell ref="Q4:Q9"/>
    <mergeCell ref="R4:R9"/>
    <mergeCell ref="S4:S9"/>
    <mergeCell ref="T4:T9"/>
    <mergeCell ref="U4:U9"/>
    <mergeCell ref="V4:V9"/>
    <mergeCell ref="W4:W9"/>
  </mergeCells>
  <pageMargins left="0.7" right="0.7" top="0.75" bottom="0.75" header="0.3" footer="0.3"/>
  <pageSetup paperSize="9" orientation="portrait" horizontalDpi="180" verticalDpi="18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B519"/>
  <sheetViews>
    <sheetView zoomScale="154" zoomScaleNormal="154" workbookViewId="0">
      <pane xSplit="9" ySplit="9" topLeftCell="J484" activePane="bottomRight" state="frozenSplit"/>
      <selection pane="topRight" activeCell="J1" sqref="J1"/>
      <selection pane="bottomLeft" activeCell="A16" sqref="A16"/>
      <selection pane="bottomRight" activeCell="J496" sqref="J496"/>
    </sheetView>
  </sheetViews>
  <sheetFormatPr defaultRowHeight="15" x14ac:dyDescent="0.2"/>
  <cols>
    <col min="1" max="1" width="4.125" style="18" customWidth="1"/>
    <col min="2" max="2" width="8" style="18" customWidth="1"/>
    <col min="3" max="3" width="7.25" style="18" customWidth="1"/>
    <col min="4" max="4" width="6" style="18" customWidth="1"/>
    <col min="5" max="5" width="9" style="18"/>
    <col min="6" max="6" width="5.625" style="18" customWidth="1"/>
    <col min="7" max="7" width="5.125" style="18" customWidth="1"/>
    <col min="8" max="8" width="4.375" style="18" customWidth="1"/>
    <col min="9" max="9" width="4" style="18" customWidth="1"/>
    <col min="10" max="12" width="9" style="18"/>
    <col min="13" max="13" width="3.875" style="18" customWidth="1"/>
    <col min="14" max="14" width="8.25" style="18" customWidth="1"/>
    <col min="15" max="15" width="7.5" style="18" customWidth="1"/>
    <col min="16" max="16" width="6.375" style="18" customWidth="1"/>
    <col min="17" max="17" width="7.25" style="18" customWidth="1"/>
    <col min="18" max="18" width="6.375" style="18" customWidth="1"/>
    <col min="19" max="19" width="6.125" style="18" customWidth="1"/>
    <col min="20" max="20" width="6.625" style="18" customWidth="1"/>
    <col min="21" max="21" width="7" style="18" customWidth="1"/>
    <col min="22" max="28" width="9" style="18"/>
  </cols>
  <sheetData>
    <row r="1" spans="1:28" s="3" customFormat="1" ht="20.25" x14ac:dyDescent="0.3">
      <c r="A1" s="213" t="s">
        <v>0</v>
      </c>
      <c r="B1" s="213"/>
      <c r="C1" s="213"/>
      <c r="D1" s="213"/>
      <c r="E1" s="213"/>
      <c r="F1" s="213"/>
      <c r="G1" s="213"/>
      <c r="H1" s="213"/>
      <c r="I1" s="213"/>
      <c r="J1" s="213"/>
      <c r="K1" s="213"/>
      <c r="L1" s="213"/>
      <c r="M1" s="213"/>
      <c r="N1" s="213"/>
      <c r="O1" s="213"/>
      <c r="P1" s="213"/>
      <c r="Q1" s="213"/>
      <c r="R1" s="213"/>
      <c r="S1" s="213"/>
      <c r="T1" s="213"/>
      <c r="U1" s="213"/>
      <c r="V1" s="213"/>
      <c r="W1" s="213"/>
      <c r="X1" s="213"/>
      <c r="Y1" s="213"/>
      <c r="Z1" s="213"/>
      <c r="AA1" s="213"/>
      <c r="AB1" s="18"/>
    </row>
    <row r="2" spans="1:28" s="3" customFormat="1" ht="20.25" x14ac:dyDescent="0.3">
      <c r="A2" s="6"/>
      <c r="B2" s="6"/>
      <c r="C2" s="6"/>
      <c r="D2" s="6"/>
      <c r="E2" s="6"/>
      <c r="F2" s="6"/>
      <c r="G2" s="6"/>
      <c r="H2" s="6"/>
      <c r="I2" s="6"/>
      <c r="J2" s="6"/>
      <c r="K2" s="157" t="s">
        <v>1543</v>
      </c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19" t="s">
        <v>1</v>
      </c>
    </row>
    <row r="3" spans="1:28" s="3" customFormat="1" ht="11.25" customHeight="1" x14ac:dyDescent="0.2">
      <c r="A3" s="204" t="s">
        <v>3</v>
      </c>
      <c r="B3" s="204" t="s">
        <v>761</v>
      </c>
      <c r="C3" s="204" t="s">
        <v>4</v>
      </c>
      <c r="D3" s="204" t="s">
        <v>5</v>
      </c>
      <c r="E3" s="207" t="s">
        <v>852</v>
      </c>
      <c r="F3" s="207" t="s">
        <v>18</v>
      </c>
      <c r="G3" s="210" t="s">
        <v>0</v>
      </c>
      <c r="H3" s="211"/>
      <c r="I3" s="211"/>
      <c r="J3" s="211"/>
      <c r="K3" s="211"/>
      <c r="L3" s="212"/>
      <c r="M3" s="210" t="s">
        <v>2</v>
      </c>
      <c r="N3" s="211"/>
      <c r="O3" s="211"/>
      <c r="P3" s="211"/>
      <c r="Q3" s="211"/>
      <c r="R3" s="211"/>
      <c r="S3" s="211"/>
      <c r="T3" s="211"/>
      <c r="U3" s="211"/>
      <c r="V3" s="211"/>
      <c r="W3" s="211"/>
      <c r="X3" s="211"/>
      <c r="Y3" s="212"/>
      <c r="Z3" s="207" t="s">
        <v>756</v>
      </c>
      <c r="AA3" s="207" t="s">
        <v>757</v>
      </c>
      <c r="AB3" s="207" t="s">
        <v>857</v>
      </c>
    </row>
    <row r="4" spans="1:28" s="3" customFormat="1" ht="11.25" customHeight="1" x14ac:dyDescent="0.2">
      <c r="A4" s="205"/>
      <c r="B4" s="205"/>
      <c r="C4" s="205"/>
      <c r="D4" s="205"/>
      <c r="E4" s="208"/>
      <c r="F4" s="208"/>
      <c r="G4" s="210" t="s">
        <v>7</v>
      </c>
      <c r="H4" s="211"/>
      <c r="I4" s="212"/>
      <c r="J4" s="207" t="s">
        <v>847</v>
      </c>
      <c r="K4" s="207" t="s">
        <v>744</v>
      </c>
      <c r="L4" s="207" t="s">
        <v>853</v>
      </c>
      <c r="M4" s="204" t="s">
        <v>3</v>
      </c>
      <c r="N4" s="207" t="s">
        <v>746</v>
      </c>
      <c r="O4" s="207" t="s">
        <v>747</v>
      </c>
      <c r="P4" s="207" t="s">
        <v>18</v>
      </c>
      <c r="Q4" s="207" t="s">
        <v>854</v>
      </c>
      <c r="R4" s="207" t="s">
        <v>855</v>
      </c>
      <c r="S4" s="207" t="s">
        <v>749</v>
      </c>
      <c r="T4" s="207" t="s">
        <v>750</v>
      </c>
      <c r="U4" s="207" t="s">
        <v>751</v>
      </c>
      <c r="V4" s="207" t="s">
        <v>752</v>
      </c>
      <c r="W4" s="207" t="s">
        <v>753</v>
      </c>
      <c r="X4" s="207" t="s">
        <v>754</v>
      </c>
      <c r="Y4" s="207" t="s">
        <v>856</v>
      </c>
      <c r="Z4" s="208"/>
      <c r="AA4" s="208"/>
      <c r="AB4" s="208"/>
    </row>
    <row r="5" spans="1:28" s="3" customFormat="1" ht="9" customHeight="1" x14ac:dyDescent="0.2">
      <c r="A5" s="205"/>
      <c r="B5" s="205"/>
      <c r="C5" s="205"/>
      <c r="D5" s="205"/>
      <c r="E5" s="208"/>
      <c r="F5" s="208"/>
      <c r="G5" s="204" t="s">
        <v>9</v>
      </c>
      <c r="H5" s="204" t="s">
        <v>10</v>
      </c>
      <c r="I5" s="204" t="s">
        <v>11</v>
      </c>
      <c r="J5" s="208"/>
      <c r="K5" s="208"/>
      <c r="L5" s="208"/>
      <c r="M5" s="205"/>
      <c r="N5" s="208"/>
      <c r="O5" s="208"/>
      <c r="P5" s="208"/>
      <c r="Q5" s="208"/>
      <c r="R5" s="208"/>
      <c r="S5" s="208"/>
      <c r="T5" s="208"/>
      <c r="U5" s="208"/>
      <c r="V5" s="208"/>
      <c r="W5" s="208"/>
      <c r="X5" s="208"/>
      <c r="Y5" s="208"/>
      <c r="Z5" s="208"/>
      <c r="AA5" s="208"/>
      <c r="AB5" s="208"/>
    </row>
    <row r="6" spans="1:28" s="3" customFormat="1" ht="9" customHeight="1" x14ac:dyDescent="0.2">
      <c r="A6" s="205"/>
      <c r="B6" s="205"/>
      <c r="C6" s="205"/>
      <c r="D6" s="205"/>
      <c r="E6" s="208"/>
      <c r="F6" s="208"/>
      <c r="G6" s="205"/>
      <c r="H6" s="205"/>
      <c r="I6" s="205"/>
      <c r="J6" s="208"/>
      <c r="K6" s="208"/>
      <c r="L6" s="208"/>
      <c r="M6" s="205"/>
      <c r="N6" s="208"/>
      <c r="O6" s="208"/>
      <c r="P6" s="208"/>
      <c r="Q6" s="208"/>
      <c r="R6" s="208"/>
      <c r="S6" s="208"/>
      <c r="T6" s="208"/>
      <c r="U6" s="208"/>
      <c r="V6" s="208"/>
      <c r="W6" s="208"/>
      <c r="X6" s="208"/>
      <c r="Y6" s="208"/>
      <c r="Z6" s="208"/>
      <c r="AA6" s="208"/>
      <c r="AB6" s="208"/>
    </row>
    <row r="7" spans="1:28" s="3" customFormat="1" ht="9" customHeight="1" x14ac:dyDescent="0.2">
      <c r="A7" s="205"/>
      <c r="B7" s="205"/>
      <c r="C7" s="205"/>
      <c r="D7" s="205"/>
      <c r="E7" s="208"/>
      <c r="F7" s="208"/>
      <c r="G7" s="205"/>
      <c r="H7" s="205"/>
      <c r="I7" s="205"/>
      <c r="J7" s="208"/>
      <c r="K7" s="208"/>
      <c r="L7" s="208"/>
      <c r="M7" s="205"/>
      <c r="N7" s="208"/>
      <c r="O7" s="208"/>
      <c r="P7" s="208"/>
      <c r="Q7" s="208"/>
      <c r="R7" s="208"/>
      <c r="S7" s="208"/>
      <c r="T7" s="208"/>
      <c r="U7" s="208"/>
      <c r="V7" s="208"/>
      <c r="W7" s="208"/>
      <c r="X7" s="208"/>
      <c r="Y7" s="208"/>
      <c r="Z7" s="208"/>
      <c r="AA7" s="208"/>
      <c r="AB7" s="208"/>
    </row>
    <row r="8" spans="1:28" s="3" customFormat="1" ht="9" customHeight="1" x14ac:dyDescent="0.2">
      <c r="A8" s="205"/>
      <c r="B8" s="205"/>
      <c r="C8" s="205"/>
      <c r="D8" s="205"/>
      <c r="E8" s="208"/>
      <c r="F8" s="208"/>
      <c r="G8" s="205"/>
      <c r="H8" s="205"/>
      <c r="I8" s="205"/>
      <c r="J8" s="208"/>
      <c r="K8" s="208"/>
      <c r="L8" s="208"/>
      <c r="M8" s="205"/>
      <c r="N8" s="208"/>
      <c r="O8" s="208"/>
      <c r="P8" s="208"/>
      <c r="Q8" s="208"/>
      <c r="R8" s="208"/>
      <c r="S8" s="208"/>
      <c r="T8" s="208"/>
      <c r="U8" s="208"/>
      <c r="V8" s="208"/>
      <c r="W8" s="208"/>
      <c r="X8" s="208"/>
      <c r="Y8" s="208"/>
      <c r="Z8" s="208"/>
      <c r="AA8" s="208"/>
      <c r="AB8" s="208"/>
    </row>
    <row r="9" spans="1:28" s="3" customFormat="1" ht="9" customHeight="1" x14ac:dyDescent="0.2">
      <c r="A9" s="206"/>
      <c r="B9" s="206"/>
      <c r="C9" s="206"/>
      <c r="D9" s="206"/>
      <c r="E9" s="209"/>
      <c r="F9" s="209"/>
      <c r="G9" s="206"/>
      <c r="H9" s="206"/>
      <c r="I9" s="206"/>
      <c r="J9" s="209"/>
      <c r="K9" s="209"/>
      <c r="L9" s="209"/>
      <c r="M9" s="206"/>
      <c r="N9" s="209"/>
      <c r="O9" s="209"/>
      <c r="P9" s="209"/>
      <c r="Q9" s="209"/>
      <c r="R9" s="209"/>
      <c r="S9" s="209"/>
      <c r="T9" s="209"/>
      <c r="U9" s="209"/>
      <c r="V9" s="209"/>
      <c r="W9" s="209"/>
      <c r="X9" s="209"/>
      <c r="Y9" s="209"/>
      <c r="Z9" s="209"/>
      <c r="AA9" s="209"/>
      <c r="AB9" s="209"/>
    </row>
    <row r="10" spans="1:28" s="3" customFormat="1" ht="14.25" x14ac:dyDescent="0.2">
      <c r="A10" s="13"/>
      <c r="B10" s="13" t="s">
        <v>14</v>
      </c>
      <c r="C10" s="13">
        <v>1125</v>
      </c>
      <c r="D10" s="13">
        <v>6</v>
      </c>
      <c r="E10" s="13" t="s">
        <v>580</v>
      </c>
      <c r="F10" s="13">
        <v>1</v>
      </c>
      <c r="G10" s="13"/>
      <c r="H10" s="13">
        <v>3</v>
      </c>
      <c r="I10" s="13">
        <v>56</v>
      </c>
      <c r="J10" s="12">
        <f t="shared" ref="J10:J65" si="0">G10*400+H10*100+I10</f>
        <v>356</v>
      </c>
      <c r="K10" s="12">
        <v>260</v>
      </c>
      <c r="L10" s="12">
        <f t="shared" ref="L10:L65" si="1">J10*K10</f>
        <v>92560</v>
      </c>
      <c r="M10" s="12"/>
      <c r="N10" s="12"/>
      <c r="O10" s="12"/>
      <c r="P10" s="12"/>
      <c r="Q10" s="12"/>
      <c r="R10" s="12"/>
      <c r="S10" s="12"/>
      <c r="T10" s="12">
        <f t="shared" ref="T10:T65" si="2">Q10*S10</f>
        <v>0</v>
      </c>
      <c r="U10" s="12"/>
      <c r="V10" s="12"/>
      <c r="W10" s="12">
        <f t="shared" ref="W10:W65" si="3">T10-V10</f>
        <v>0</v>
      </c>
      <c r="X10" s="12">
        <f t="shared" ref="X10:X65" si="4">L10+W10</f>
        <v>92560</v>
      </c>
      <c r="Y10" s="12">
        <v>0</v>
      </c>
      <c r="Z10" s="12">
        <v>50</v>
      </c>
      <c r="AA10" s="12">
        <v>0</v>
      </c>
      <c r="AB10" s="12">
        <v>0</v>
      </c>
    </row>
    <row r="11" spans="1:28" s="3" customFormat="1" ht="14.25" x14ac:dyDescent="0.2">
      <c r="A11" s="13"/>
      <c r="B11" s="13" t="s">
        <v>14</v>
      </c>
      <c r="C11" s="13">
        <v>1205</v>
      </c>
      <c r="D11" s="13">
        <v>110</v>
      </c>
      <c r="E11" s="13" t="s">
        <v>580</v>
      </c>
      <c r="F11" s="13">
        <v>1</v>
      </c>
      <c r="G11" s="13">
        <v>2</v>
      </c>
      <c r="H11" s="13"/>
      <c r="I11" s="13">
        <v>13</v>
      </c>
      <c r="J11" s="12">
        <f t="shared" si="0"/>
        <v>813</v>
      </c>
      <c r="K11" s="13">
        <v>310</v>
      </c>
      <c r="L11" s="12">
        <f t="shared" si="1"/>
        <v>252030</v>
      </c>
      <c r="M11" s="13"/>
      <c r="N11" s="13"/>
      <c r="O11" s="13"/>
      <c r="P11" s="13"/>
      <c r="Q11" s="13"/>
      <c r="R11" s="13"/>
      <c r="S11" s="14"/>
      <c r="T11" s="12">
        <f t="shared" si="2"/>
        <v>0</v>
      </c>
      <c r="U11" s="13"/>
      <c r="V11" s="13"/>
      <c r="W11" s="12">
        <f t="shared" si="3"/>
        <v>0</v>
      </c>
      <c r="X11" s="12">
        <f t="shared" si="4"/>
        <v>252030</v>
      </c>
      <c r="Y11" s="13">
        <v>0</v>
      </c>
      <c r="Z11" s="13">
        <v>50</v>
      </c>
      <c r="AA11" s="13">
        <v>0</v>
      </c>
      <c r="AB11" s="13">
        <v>0</v>
      </c>
    </row>
    <row r="12" spans="1:28" s="3" customFormat="1" ht="14.25" x14ac:dyDescent="0.2">
      <c r="A12" s="13"/>
      <c r="B12" s="13" t="s">
        <v>45</v>
      </c>
      <c r="C12" s="13">
        <v>551</v>
      </c>
      <c r="D12" s="13">
        <v>13</v>
      </c>
      <c r="E12" s="13" t="s">
        <v>580</v>
      </c>
      <c r="F12" s="13">
        <v>1</v>
      </c>
      <c r="G12" s="13">
        <v>12</v>
      </c>
      <c r="H12" s="13">
        <v>3</v>
      </c>
      <c r="I12" s="13">
        <v>63</v>
      </c>
      <c r="J12" s="12">
        <f t="shared" si="0"/>
        <v>5163</v>
      </c>
      <c r="K12" s="13">
        <v>100</v>
      </c>
      <c r="L12" s="12">
        <f t="shared" si="1"/>
        <v>516300</v>
      </c>
      <c r="M12" s="13"/>
      <c r="N12" s="13"/>
      <c r="O12" s="13"/>
      <c r="P12" s="13"/>
      <c r="Q12" s="13"/>
      <c r="R12" s="13"/>
      <c r="S12" s="14"/>
      <c r="T12" s="12">
        <f t="shared" si="2"/>
        <v>0</v>
      </c>
      <c r="U12" s="13"/>
      <c r="V12" s="13"/>
      <c r="W12" s="12">
        <f t="shared" si="3"/>
        <v>0</v>
      </c>
      <c r="X12" s="12">
        <f t="shared" si="4"/>
        <v>516300</v>
      </c>
      <c r="Y12" s="13">
        <v>0</v>
      </c>
      <c r="Z12" s="13">
        <v>0</v>
      </c>
      <c r="AA12" s="13">
        <v>516300</v>
      </c>
      <c r="AB12" s="13">
        <v>0.01</v>
      </c>
    </row>
    <row r="13" spans="1:28" s="3" customFormat="1" ht="14.25" x14ac:dyDescent="0.2">
      <c r="A13" s="13"/>
      <c r="B13" s="13" t="s">
        <v>14</v>
      </c>
      <c r="C13" s="13">
        <v>2780</v>
      </c>
      <c r="D13" s="13">
        <v>163</v>
      </c>
      <c r="E13" s="13" t="s">
        <v>580</v>
      </c>
      <c r="F13" s="13">
        <v>1</v>
      </c>
      <c r="G13" s="13">
        <v>46</v>
      </c>
      <c r="H13" s="13">
        <v>3</v>
      </c>
      <c r="I13" s="13">
        <v>98</v>
      </c>
      <c r="J13" s="12">
        <f t="shared" si="0"/>
        <v>18798</v>
      </c>
      <c r="K13" s="13">
        <v>270</v>
      </c>
      <c r="L13" s="12">
        <f t="shared" si="1"/>
        <v>5075460</v>
      </c>
      <c r="M13" s="13"/>
      <c r="N13" s="13"/>
      <c r="O13" s="13"/>
      <c r="P13" s="13"/>
      <c r="Q13" s="13"/>
      <c r="R13" s="13"/>
      <c r="S13" s="14"/>
      <c r="T13" s="12">
        <f t="shared" si="2"/>
        <v>0</v>
      </c>
      <c r="U13" s="13"/>
      <c r="V13" s="13"/>
      <c r="W13" s="12">
        <f t="shared" si="3"/>
        <v>0</v>
      </c>
      <c r="X13" s="12">
        <f t="shared" si="4"/>
        <v>5075460</v>
      </c>
      <c r="Y13" s="13">
        <v>0</v>
      </c>
      <c r="Z13" s="13">
        <v>50</v>
      </c>
      <c r="AA13" s="13">
        <v>0</v>
      </c>
      <c r="AB13" s="13">
        <v>0</v>
      </c>
    </row>
    <row r="14" spans="1:28" s="3" customFormat="1" ht="14.25" x14ac:dyDescent="0.2">
      <c r="A14" s="13"/>
      <c r="B14" s="13" t="s">
        <v>14</v>
      </c>
      <c r="C14" s="13">
        <v>2348</v>
      </c>
      <c r="D14" s="13">
        <v>159</v>
      </c>
      <c r="E14" s="13" t="s">
        <v>580</v>
      </c>
      <c r="F14" s="13">
        <v>1</v>
      </c>
      <c r="G14" s="13">
        <v>35</v>
      </c>
      <c r="H14" s="13">
        <v>2</v>
      </c>
      <c r="I14" s="13">
        <v>43</v>
      </c>
      <c r="J14" s="12">
        <f t="shared" si="0"/>
        <v>14243</v>
      </c>
      <c r="K14" s="13">
        <v>75</v>
      </c>
      <c r="L14" s="12">
        <f t="shared" si="1"/>
        <v>1068225</v>
      </c>
      <c r="M14" s="13"/>
      <c r="N14" s="13"/>
      <c r="O14" s="13"/>
      <c r="P14" s="13"/>
      <c r="Q14" s="13"/>
      <c r="R14" s="13"/>
      <c r="S14" s="14"/>
      <c r="T14" s="12">
        <f t="shared" si="2"/>
        <v>0</v>
      </c>
      <c r="U14" s="13"/>
      <c r="V14" s="13"/>
      <c r="W14" s="12">
        <f t="shared" si="3"/>
        <v>0</v>
      </c>
      <c r="X14" s="12">
        <f t="shared" si="4"/>
        <v>1068225</v>
      </c>
      <c r="Y14" s="13">
        <v>0</v>
      </c>
      <c r="Z14" s="13">
        <v>50</v>
      </c>
      <c r="AA14" s="13">
        <v>0</v>
      </c>
      <c r="AB14" s="13">
        <v>0</v>
      </c>
    </row>
    <row r="15" spans="1:28" s="3" customFormat="1" ht="14.25" x14ac:dyDescent="0.2">
      <c r="A15" s="13"/>
      <c r="B15" s="13" t="s">
        <v>14</v>
      </c>
      <c r="C15" s="13">
        <v>3030</v>
      </c>
      <c r="D15" s="13">
        <v>91</v>
      </c>
      <c r="E15" s="13" t="s">
        <v>581</v>
      </c>
      <c r="F15" s="13">
        <v>2</v>
      </c>
      <c r="G15" s="13"/>
      <c r="H15" s="13">
        <v>1</v>
      </c>
      <c r="I15" s="13">
        <v>51</v>
      </c>
      <c r="J15" s="12">
        <f t="shared" si="0"/>
        <v>151</v>
      </c>
      <c r="K15" s="13">
        <v>150</v>
      </c>
      <c r="L15" s="12">
        <f t="shared" si="1"/>
        <v>22650</v>
      </c>
      <c r="M15" s="13">
        <v>1</v>
      </c>
      <c r="N15" s="13" t="s">
        <v>27</v>
      </c>
      <c r="O15" s="13"/>
      <c r="P15" s="13"/>
      <c r="Q15" s="13"/>
      <c r="R15" s="13"/>
      <c r="S15" s="14"/>
      <c r="T15" s="12">
        <f t="shared" si="2"/>
        <v>0</v>
      </c>
      <c r="U15" s="13"/>
      <c r="V15" s="13"/>
      <c r="W15" s="12">
        <f t="shared" si="3"/>
        <v>0</v>
      </c>
      <c r="X15" s="12">
        <f t="shared" si="4"/>
        <v>22650</v>
      </c>
      <c r="Y15" s="13">
        <v>0</v>
      </c>
      <c r="Z15" s="13">
        <v>50</v>
      </c>
      <c r="AA15" s="13">
        <v>0</v>
      </c>
      <c r="AB15" s="13">
        <v>0</v>
      </c>
    </row>
    <row r="16" spans="1:28" s="3" customFormat="1" ht="14.25" x14ac:dyDescent="0.2">
      <c r="A16" s="13"/>
      <c r="B16" s="13" t="s">
        <v>45</v>
      </c>
      <c r="C16" s="13">
        <v>1024</v>
      </c>
      <c r="D16" s="13">
        <v>104</v>
      </c>
      <c r="E16" s="13" t="s">
        <v>581</v>
      </c>
      <c r="F16" s="13">
        <v>1</v>
      </c>
      <c r="G16" s="13">
        <v>2</v>
      </c>
      <c r="H16" s="13">
        <v>3</v>
      </c>
      <c r="I16" s="13">
        <v>82</v>
      </c>
      <c r="J16" s="12">
        <f t="shared" si="0"/>
        <v>1182</v>
      </c>
      <c r="K16" s="13">
        <v>75</v>
      </c>
      <c r="L16" s="12">
        <f t="shared" si="1"/>
        <v>88650</v>
      </c>
      <c r="M16" s="13"/>
      <c r="N16" s="13"/>
      <c r="O16" s="13"/>
      <c r="P16" s="13"/>
      <c r="Q16" s="13"/>
      <c r="R16" s="13"/>
      <c r="S16" s="14"/>
      <c r="T16" s="12">
        <f t="shared" si="2"/>
        <v>0</v>
      </c>
      <c r="U16" s="13"/>
      <c r="V16" s="13"/>
      <c r="W16" s="12">
        <f t="shared" si="3"/>
        <v>0</v>
      </c>
      <c r="X16" s="12">
        <f t="shared" si="4"/>
        <v>88650</v>
      </c>
      <c r="Y16" s="13">
        <v>0</v>
      </c>
      <c r="Z16" s="13">
        <v>0</v>
      </c>
      <c r="AA16" s="13">
        <v>88650</v>
      </c>
      <c r="AB16" s="13">
        <v>0.01</v>
      </c>
    </row>
    <row r="17" spans="1:28" s="3" customFormat="1" ht="14.25" x14ac:dyDescent="0.2">
      <c r="A17" s="13"/>
      <c r="B17" s="13" t="s">
        <v>472</v>
      </c>
      <c r="C17" s="13"/>
      <c r="D17" s="13"/>
      <c r="E17" s="13" t="s">
        <v>581</v>
      </c>
      <c r="F17" s="13">
        <v>1</v>
      </c>
      <c r="G17" s="13">
        <v>11</v>
      </c>
      <c r="H17" s="13">
        <v>2</v>
      </c>
      <c r="I17" s="13">
        <v>40</v>
      </c>
      <c r="J17" s="12">
        <f t="shared" si="0"/>
        <v>4640</v>
      </c>
      <c r="K17" s="13">
        <v>75</v>
      </c>
      <c r="L17" s="12">
        <f t="shared" si="1"/>
        <v>348000</v>
      </c>
      <c r="M17" s="13"/>
      <c r="N17" s="13"/>
      <c r="O17" s="13"/>
      <c r="P17" s="13"/>
      <c r="Q17" s="13"/>
      <c r="R17" s="13"/>
      <c r="S17" s="14"/>
      <c r="T17" s="12">
        <f t="shared" si="2"/>
        <v>0</v>
      </c>
      <c r="U17" s="13"/>
      <c r="V17" s="13"/>
      <c r="W17" s="12">
        <f t="shared" si="3"/>
        <v>0</v>
      </c>
      <c r="X17" s="12">
        <f t="shared" si="4"/>
        <v>348000</v>
      </c>
      <c r="Y17" s="13">
        <v>0</v>
      </c>
      <c r="Z17" s="13">
        <v>0</v>
      </c>
      <c r="AA17" s="13">
        <v>348000</v>
      </c>
      <c r="AB17" s="13">
        <v>0.01</v>
      </c>
    </row>
    <row r="18" spans="1:28" s="3" customFormat="1" ht="14.25" x14ac:dyDescent="0.2">
      <c r="A18" s="13"/>
      <c r="B18" s="13" t="s">
        <v>24</v>
      </c>
      <c r="C18" s="13"/>
      <c r="D18" s="13"/>
      <c r="E18" s="13" t="s">
        <v>581</v>
      </c>
      <c r="F18" s="13">
        <v>1</v>
      </c>
      <c r="G18" s="13">
        <v>5</v>
      </c>
      <c r="H18" s="13">
        <v>3</v>
      </c>
      <c r="I18" s="13"/>
      <c r="J18" s="12">
        <f t="shared" si="0"/>
        <v>2300</v>
      </c>
      <c r="K18" s="13">
        <v>75</v>
      </c>
      <c r="L18" s="12">
        <f t="shared" si="1"/>
        <v>172500</v>
      </c>
      <c r="M18" s="13"/>
      <c r="N18" s="13"/>
      <c r="O18" s="13"/>
      <c r="P18" s="13"/>
      <c r="Q18" s="13"/>
      <c r="R18" s="13"/>
      <c r="S18" s="14"/>
      <c r="T18" s="12">
        <f t="shared" si="2"/>
        <v>0</v>
      </c>
      <c r="U18" s="13"/>
      <c r="V18" s="13"/>
      <c r="W18" s="12">
        <f t="shared" si="3"/>
        <v>0</v>
      </c>
      <c r="X18" s="12">
        <f t="shared" si="4"/>
        <v>172500</v>
      </c>
      <c r="Y18" s="13">
        <v>0</v>
      </c>
      <c r="Z18" s="13">
        <v>0</v>
      </c>
      <c r="AA18" s="13">
        <v>172500</v>
      </c>
      <c r="AB18" s="13">
        <v>0.01</v>
      </c>
    </row>
    <row r="19" spans="1:28" s="3" customFormat="1" ht="14.25" x14ac:dyDescent="0.2">
      <c r="A19" s="13"/>
      <c r="B19" s="13" t="s">
        <v>24</v>
      </c>
      <c r="C19" s="13"/>
      <c r="D19" s="13"/>
      <c r="E19" s="13" t="s">
        <v>582</v>
      </c>
      <c r="F19" s="13">
        <v>1</v>
      </c>
      <c r="G19" s="13"/>
      <c r="H19" s="13">
        <v>2</v>
      </c>
      <c r="I19" s="13"/>
      <c r="J19" s="12">
        <f t="shared" si="0"/>
        <v>200</v>
      </c>
      <c r="K19" s="13">
        <v>75</v>
      </c>
      <c r="L19" s="12">
        <f t="shared" si="1"/>
        <v>15000</v>
      </c>
      <c r="M19" s="13"/>
      <c r="N19" s="13"/>
      <c r="O19" s="13"/>
      <c r="P19" s="13"/>
      <c r="Q19" s="13"/>
      <c r="R19" s="13"/>
      <c r="S19" s="14"/>
      <c r="T19" s="12">
        <f t="shared" si="2"/>
        <v>0</v>
      </c>
      <c r="U19" s="13"/>
      <c r="V19" s="13"/>
      <c r="W19" s="12">
        <f t="shared" si="3"/>
        <v>0</v>
      </c>
      <c r="X19" s="12">
        <f t="shared" si="4"/>
        <v>15000</v>
      </c>
      <c r="Y19" s="13">
        <v>0</v>
      </c>
      <c r="Z19" s="13">
        <v>0</v>
      </c>
      <c r="AA19" s="13">
        <v>15000</v>
      </c>
      <c r="AB19" s="13">
        <v>0.01</v>
      </c>
    </row>
    <row r="20" spans="1:28" s="3" customFormat="1" ht="14.25" x14ac:dyDescent="0.2">
      <c r="A20" s="13"/>
      <c r="B20" s="13" t="s">
        <v>24</v>
      </c>
      <c r="C20" s="13"/>
      <c r="D20" s="13"/>
      <c r="E20" s="13" t="s">
        <v>582</v>
      </c>
      <c r="F20" s="13">
        <v>2</v>
      </c>
      <c r="G20" s="13">
        <v>4</v>
      </c>
      <c r="H20" s="13">
        <v>3</v>
      </c>
      <c r="I20" s="13"/>
      <c r="J20" s="12">
        <f t="shared" si="0"/>
        <v>1900</v>
      </c>
      <c r="K20" s="13">
        <v>75</v>
      </c>
      <c r="L20" s="12">
        <f t="shared" si="1"/>
        <v>142500</v>
      </c>
      <c r="M20" s="13">
        <v>2</v>
      </c>
      <c r="N20" s="13" t="s">
        <v>27</v>
      </c>
      <c r="O20" s="13" t="s">
        <v>55</v>
      </c>
      <c r="P20" s="13">
        <v>2</v>
      </c>
      <c r="Q20" s="13">
        <v>72</v>
      </c>
      <c r="R20" s="13"/>
      <c r="S20" s="13">
        <v>6400</v>
      </c>
      <c r="T20" s="12">
        <f t="shared" si="2"/>
        <v>460800</v>
      </c>
      <c r="U20" s="13">
        <v>20</v>
      </c>
      <c r="V20" s="12">
        <f>T20*30%</f>
        <v>138240</v>
      </c>
      <c r="W20" s="12">
        <f t="shared" si="3"/>
        <v>322560</v>
      </c>
      <c r="X20" s="12">
        <f t="shared" si="4"/>
        <v>465060</v>
      </c>
      <c r="Y20" s="13">
        <v>0</v>
      </c>
      <c r="Z20" s="13">
        <v>0</v>
      </c>
      <c r="AA20" s="13">
        <v>465060</v>
      </c>
      <c r="AB20" s="13">
        <v>0.02</v>
      </c>
    </row>
    <row r="21" spans="1:28" s="3" customFormat="1" ht="14.25" x14ac:dyDescent="0.2">
      <c r="A21" s="13"/>
      <c r="B21" s="13" t="s">
        <v>14</v>
      </c>
      <c r="C21" s="13">
        <v>5643</v>
      </c>
      <c r="D21" s="13">
        <v>151</v>
      </c>
      <c r="E21" s="13" t="s">
        <v>583</v>
      </c>
      <c r="F21" s="13">
        <v>1</v>
      </c>
      <c r="G21" s="13"/>
      <c r="H21" s="13">
        <v>2</v>
      </c>
      <c r="I21" s="13">
        <v>59</v>
      </c>
      <c r="J21" s="12">
        <f t="shared" si="0"/>
        <v>259</v>
      </c>
      <c r="K21" s="13">
        <v>430</v>
      </c>
      <c r="L21" s="12">
        <f t="shared" si="1"/>
        <v>111370</v>
      </c>
      <c r="M21" s="13"/>
      <c r="N21" s="13"/>
      <c r="O21" s="13"/>
      <c r="P21" s="13"/>
      <c r="Q21" s="13"/>
      <c r="R21" s="13"/>
      <c r="S21" s="14"/>
      <c r="T21" s="12">
        <f t="shared" si="2"/>
        <v>0</v>
      </c>
      <c r="U21" s="13"/>
      <c r="V21" s="13"/>
      <c r="W21" s="12">
        <f t="shared" si="3"/>
        <v>0</v>
      </c>
      <c r="X21" s="12">
        <f t="shared" si="4"/>
        <v>111370</v>
      </c>
      <c r="Y21" s="13">
        <v>0</v>
      </c>
      <c r="Z21" s="13">
        <v>50</v>
      </c>
      <c r="AA21" s="13">
        <v>0</v>
      </c>
      <c r="AB21" s="13">
        <v>0</v>
      </c>
    </row>
    <row r="22" spans="1:28" s="3" customFormat="1" ht="14.25" x14ac:dyDescent="0.2">
      <c r="A22" s="13"/>
      <c r="B22" s="13" t="s">
        <v>14</v>
      </c>
      <c r="C22" s="13">
        <v>5625</v>
      </c>
      <c r="D22" s="13">
        <v>146</v>
      </c>
      <c r="E22" s="13" t="s">
        <v>583</v>
      </c>
      <c r="F22" s="13">
        <v>1</v>
      </c>
      <c r="G22" s="13">
        <v>5</v>
      </c>
      <c r="H22" s="13"/>
      <c r="I22" s="13">
        <v>4</v>
      </c>
      <c r="J22" s="12">
        <f t="shared" si="0"/>
        <v>2004</v>
      </c>
      <c r="K22" s="13">
        <v>110</v>
      </c>
      <c r="L22" s="12">
        <f t="shared" si="1"/>
        <v>220440</v>
      </c>
      <c r="M22" s="13"/>
      <c r="N22" s="13"/>
      <c r="O22" s="13"/>
      <c r="P22" s="13"/>
      <c r="Q22" s="13"/>
      <c r="R22" s="13"/>
      <c r="S22" s="14"/>
      <c r="T22" s="12">
        <f t="shared" si="2"/>
        <v>0</v>
      </c>
      <c r="U22" s="13"/>
      <c r="V22" s="13"/>
      <c r="W22" s="12">
        <f t="shared" si="3"/>
        <v>0</v>
      </c>
      <c r="X22" s="12">
        <f t="shared" si="4"/>
        <v>220440</v>
      </c>
      <c r="Y22" s="13">
        <v>0</v>
      </c>
      <c r="Z22" s="13">
        <v>50</v>
      </c>
      <c r="AA22" s="13">
        <v>0</v>
      </c>
      <c r="AB22" s="13">
        <v>0</v>
      </c>
    </row>
    <row r="23" spans="1:28" s="3" customFormat="1" ht="14.25" x14ac:dyDescent="0.2">
      <c r="A23" s="13"/>
      <c r="B23" s="13" t="s">
        <v>14</v>
      </c>
      <c r="C23" s="13">
        <v>4433</v>
      </c>
      <c r="D23" s="13">
        <v>100</v>
      </c>
      <c r="E23" s="13" t="s">
        <v>583</v>
      </c>
      <c r="F23" s="13">
        <v>1</v>
      </c>
      <c r="G23" s="13">
        <v>3</v>
      </c>
      <c r="H23" s="13">
        <v>2</v>
      </c>
      <c r="I23" s="13">
        <v>69</v>
      </c>
      <c r="J23" s="12">
        <f t="shared" si="0"/>
        <v>1469</v>
      </c>
      <c r="K23" s="13">
        <v>110</v>
      </c>
      <c r="L23" s="12">
        <f t="shared" si="1"/>
        <v>161590</v>
      </c>
      <c r="M23" s="13"/>
      <c r="N23" s="13"/>
      <c r="O23" s="13"/>
      <c r="P23" s="13"/>
      <c r="Q23" s="13"/>
      <c r="R23" s="13"/>
      <c r="S23" s="14"/>
      <c r="T23" s="12">
        <f t="shared" si="2"/>
        <v>0</v>
      </c>
      <c r="U23" s="13"/>
      <c r="V23" s="13"/>
      <c r="W23" s="12">
        <f t="shared" si="3"/>
        <v>0</v>
      </c>
      <c r="X23" s="12">
        <f t="shared" si="4"/>
        <v>161590</v>
      </c>
      <c r="Y23" s="13">
        <v>0</v>
      </c>
      <c r="Z23" s="13">
        <v>50</v>
      </c>
      <c r="AA23" s="13">
        <v>0</v>
      </c>
      <c r="AB23" s="13">
        <v>0</v>
      </c>
    </row>
    <row r="24" spans="1:28" s="3" customFormat="1" ht="14.25" x14ac:dyDescent="0.2">
      <c r="A24" s="13"/>
      <c r="B24" s="13" t="s">
        <v>14</v>
      </c>
      <c r="C24" s="13">
        <v>4809</v>
      </c>
      <c r="D24" s="13">
        <v>134</v>
      </c>
      <c r="E24" s="13" t="s">
        <v>584</v>
      </c>
      <c r="F24" s="13">
        <v>1</v>
      </c>
      <c r="G24" s="13"/>
      <c r="H24" s="13">
        <v>3</v>
      </c>
      <c r="I24" s="13">
        <v>5</v>
      </c>
      <c r="J24" s="12">
        <f t="shared" si="0"/>
        <v>305</v>
      </c>
      <c r="K24" s="13">
        <v>310</v>
      </c>
      <c r="L24" s="12">
        <f t="shared" si="1"/>
        <v>94550</v>
      </c>
      <c r="M24" s="13"/>
      <c r="N24" s="13"/>
      <c r="O24" s="13"/>
      <c r="P24" s="13"/>
      <c r="Q24" s="13"/>
      <c r="R24" s="13"/>
      <c r="S24" s="14"/>
      <c r="T24" s="12">
        <f t="shared" si="2"/>
        <v>0</v>
      </c>
      <c r="U24" s="13"/>
      <c r="V24" s="13"/>
      <c r="W24" s="12">
        <f t="shared" si="3"/>
        <v>0</v>
      </c>
      <c r="X24" s="12">
        <f t="shared" si="4"/>
        <v>94550</v>
      </c>
      <c r="Y24" s="13">
        <v>0</v>
      </c>
      <c r="Z24" s="13">
        <v>50</v>
      </c>
      <c r="AA24" s="13">
        <v>0</v>
      </c>
      <c r="AB24" s="13">
        <v>0</v>
      </c>
    </row>
    <row r="25" spans="1:28" s="3" customFormat="1" ht="14.25" x14ac:dyDescent="0.2">
      <c r="A25" s="13"/>
      <c r="B25" s="13" t="s">
        <v>14</v>
      </c>
      <c r="C25" s="13">
        <v>1918</v>
      </c>
      <c r="D25" s="13">
        <v>31</v>
      </c>
      <c r="E25" s="13" t="s">
        <v>584</v>
      </c>
      <c r="F25" s="13">
        <v>1</v>
      </c>
      <c r="G25" s="13">
        <v>36</v>
      </c>
      <c r="H25" s="13"/>
      <c r="I25" s="13">
        <v>20</v>
      </c>
      <c r="J25" s="12">
        <f t="shared" si="0"/>
        <v>14420</v>
      </c>
      <c r="K25" s="13">
        <v>100</v>
      </c>
      <c r="L25" s="12">
        <f t="shared" si="1"/>
        <v>1442000</v>
      </c>
      <c r="M25" s="13"/>
      <c r="N25" s="13"/>
      <c r="O25" s="13"/>
      <c r="P25" s="13"/>
      <c r="Q25" s="13"/>
      <c r="R25" s="13"/>
      <c r="S25" s="14"/>
      <c r="T25" s="12">
        <f t="shared" si="2"/>
        <v>0</v>
      </c>
      <c r="U25" s="13"/>
      <c r="V25" s="13"/>
      <c r="W25" s="12">
        <f t="shared" si="3"/>
        <v>0</v>
      </c>
      <c r="X25" s="12">
        <f t="shared" si="4"/>
        <v>1442000</v>
      </c>
      <c r="Y25" s="13">
        <v>0</v>
      </c>
      <c r="Z25" s="13">
        <v>50</v>
      </c>
      <c r="AA25" s="13">
        <v>0</v>
      </c>
      <c r="AB25" s="13">
        <v>0</v>
      </c>
    </row>
    <row r="26" spans="1:28" s="3" customFormat="1" ht="16.5" customHeight="1" x14ac:dyDescent="0.2">
      <c r="A26" s="13"/>
      <c r="B26" s="147" t="s">
        <v>24</v>
      </c>
      <c r="C26" s="146"/>
      <c r="D26" s="146"/>
      <c r="E26" s="147" t="s">
        <v>1523</v>
      </c>
      <c r="F26" s="13">
        <v>2</v>
      </c>
      <c r="G26" s="13"/>
      <c r="H26" s="13">
        <v>2</v>
      </c>
      <c r="I26" s="13"/>
      <c r="J26" s="12">
        <f t="shared" si="0"/>
        <v>200</v>
      </c>
      <c r="K26" s="13">
        <v>75</v>
      </c>
      <c r="L26" s="12">
        <f t="shared" si="1"/>
        <v>15000</v>
      </c>
      <c r="M26" s="13">
        <v>2</v>
      </c>
      <c r="N26" s="13" t="s">
        <v>27</v>
      </c>
      <c r="O26" s="13" t="s">
        <v>16</v>
      </c>
      <c r="P26" s="13">
        <v>2</v>
      </c>
      <c r="Q26" s="13">
        <v>114</v>
      </c>
      <c r="R26" s="13"/>
      <c r="S26" s="147">
        <v>6400</v>
      </c>
      <c r="T26" s="12">
        <f t="shared" si="2"/>
        <v>729600</v>
      </c>
      <c r="U26" s="13">
        <v>30</v>
      </c>
      <c r="V26" s="12">
        <f>T26*85%</f>
        <v>620160</v>
      </c>
      <c r="W26" s="12">
        <f t="shared" si="3"/>
        <v>109440</v>
      </c>
      <c r="X26" s="12">
        <f t="shared" si="4"/>
        <v>124440</v>
      </c>
      <c r="Y26" s="13">
        <v>0</v>
      </c>
      <c r="Z26" s="13">
        <v>0</v>
      </c>
      <c r="AA26" s="13">
        <v>124440</v>
      </c>
      <c r="AB26" s="13">
        <v>0.02</v>
      </c>
    </row>
    <row r="27" spans="1:28" s="3" customFormat="1" ht="14.25" x14ac:dyDescent="0.2">
      <c r="A27" s="13"/>
      <c r="B27" s="147" t="s">
        <v>14</v>
      </c>
      <c r="C27" s="147">
        <v>2761</v>
      </c>
      <c r="D27" s="147">
        <v>18</v>
      </c>
      <c r="E27" s="147" t="s">
        <v>1523</v>
      </c>
      <c r="F27" s="13">
        <v>1</v>
      </c>
      <c r="G27" s="13">
        <v>31</v>
      </c>
      <c r="H27" s="13">
        <v>2</v>
      </c>
      <c r="I27" s="13">
        <v>15</v>
      </c>
      <c r="J27" s="12">
        <f t="shared" si="0"/>
        <v>12615</v>
      </c>
      <c r="K27" s="13">
        <v>75</v>
      </c>
      <c r="L27" s="12">
        <f t="shared" si="1"/>
        <v>946125</v>
      </c>
      <c r="M27" s="13"/>
      <c r="N27" s="13"/>
      <c r="O27" s="13"/>
      <c r="P27" s="13"/>
      <c r="Q27" s="13"/>
      <c r="R27" s="13"/>
      <c r="S27" s="14"/>
      <c r="T27" s="12">
        <f t="shared" si="2"/>
        <v>0</v>
      </c>
      <c r="U27" s="13"/>
      <c r="V27" s="13"/>
      <c r="W27" s="12">
        <f t="shared" si="3"/>
        <v>0</v>
      </c>
      <c r="X27" s="12">
        <f t="shared" si="4"/>
        <v>946125</v>
      </c>
      <c r="Y27" s="13">
        <v>0</v>
      </c>
      <c r="Z27" s="13">
        <v>50</v>
      </c>
      <c r="AA27" s="13">
        <v>0</v>
      </c>
      <c r="AB27" s="13">
        <v>0</v>
      </c>
    </row>
    <row r="28" spans="1:28" s="3" customFormat="1" ht="14.25" x14ac:dyDescent="0.2">
      <c r="A28" s="147"/>
      <c r="B28" s="147" t="s">
        <v>14</v>
      </c>
      <c r="C28" s="147">
        <v>3095</v>
      </c>
      <c r="D28" s="147">
        <v>166</v>
      </c>
      <c r="E28" s="147" t="s">
        <v>1523</v>
      </c>
      <c r="F28" s="147">
        <v>1</v>
      </c>
      <c r="G28" s="147">
        <v>6</v>
      </c>
      <c r="H28" s="147"/>
      <c r="I28" s="147">
        <v>89</v>
      </c>
      <c r="J28" s="12">
        <f t="shared" si="0"/>
        <v>2489</v>
      </c>
      <c r="K28" s="147">
        <v>100</v>
      </c>
      <c r="L28" s="12">
        <f t="shared" si="1"/>
        <v>248900</v>
      </c>
      <c r="M28" s="147"/>
      <c r="N28" s="147"/>
      <c r="O28" s="147"/>
      <c r="P28" s="147"/>
      <c r="Q28" s="147"/>
      <c r="R28" s="147"/>
      <c r="S28" s="14"/>
      <c r="T28" s="12">
        <f t="shared" si="2"/>
        <v>0</v>
      </c>
      <c r="U28" s="147"/>
      <c r="V28" s="147"/>
      <c r="W28" s="12">
        <f t="shared" si="3"/>
        <v>0</v>
      </c>
      <c r="X28" s="12">
        <f t="shared" si="4"/>
        <v>248900</v>
      </c>
      <c r="Y28" s="147">
        <v>0</v>
      </c>
      <c r="Z28" s="147">
        <v>50</v>
      </c>
      <c r="AA28" s="147">
        <v>0</v>
      </c>
      <c r="AB28" s="147">
        <v>0</v>
      </c>
    </row>
    <row r="29" spans="1:28" s="3" customFormat="1" ht="14.25" x14ac:dyDescent="0.2">
      <c r="A29" s="147"/>
      <c r="B29" s="147" t="s">
        <v>52</v>
      </c>
      <c r="C29" s="147"/>
      <c r="D29" s="147"/>
      <c r="E29" s="147" t="s">
        <v>1523</v>
      </c>
      <c r="F29" s="147">
        <v>1</v>
      </c>
      <c r="G29" s="147">
        <v>8</v>
      </c>
      <c r="H29" s="147">
        <v>1</v>
      </c>
      <c r="I29" s="147">
        <v>75</v>
      </c>
      <c r="J29" s="12">
        <f t="shared" si="0"/>
        <v>3375</v>
      </c>
      <c r="K29" s="147">
        <v>75</v>
      </c>
      <c r="L29" s="12">
        <f t="shared" si="1"/>
        <v>253125</v>
      </c>
      <c r="M29" s="147"/>
      <c r="N29" s="147"/>
      <c r="O29" s="147"/>
      <c r="P29" s="147"/>
      <c r="Q29" s="147"/>
      <c r="R29" s="147"/>
      <c r="S29" s="14"/>
      <c r="T29" s="12">
        <f t="shared" si="2"/>
        <v>0</v>
      </c>
      <c r="U29" s="147"/>
      <c r="V29" s="147"/>
      <c r="W29" s="12">
        <f t="shared" si="3"/>
        <v>0</v>
      </c>
      <c r="X29" s="12">
        <f t="shared" si="4"/>
        <v>253125</v>
      </c>
      <c r="Y29" s="147">
        <v>0</v>
      </c>
      <c r="Z29" s="147">
        <v>0</v>
      </c>
      <c r="AA29" s="147">
        <v>253125</v>
      </c>
      <c r="AB29" s="147">
        <v>0.01</v>
      </c>
    </row>
    <row r="30" spans="1:28" s="3" customFormat="1" ht="14.25" x14ac:dyDescent="0.2">
      <c r="A30" s="13"/>
      <c r="B30" s="147" t="s">
        <v>52</v>
      </c>
      <c r="C30" s="147"/>
      <c r="D30" s="147"/>
      <c r="E30" s="147" t="s">
        <v>1523</v>
      </c>
      <c r="F30" s="13">
        <v>1</v>
      </c>
      <c r="G30" s="13">
        <v>3</v>
      </c>
      <c r="H30" s="13"/>
      <c r="I30" s="13">
        <v>32</v>
      </c>
      <c r="J30" s="12">
        <f t="shared" si="0"/>
        <v>1232</v>
      </c>
      <c r="K30" s="13">
        <v>110</v>
      </c>
      <c r="L30" s="12">
        <f t="shared" si="1"/>
        <v>135520</v>
      </c>
      <c r="M30" s="13"/>
      <c r="N30" s="13"/>
      <c r="O30" s="13"/>
      <c r="P30" s="13"/>
      <c r="Q30" s="13"/>
      <c r="R30" s="13"/>
      <c r="S30" s="14"/>
      <c r="T30" s="12">
        <f t="shared" si="2"/>
        <v>0</v>
      </c>
      <c r="U30" s="13"/>
      <c r="V30" s="13"/>
      <c r="W30" s="12">
        <f t="shared" si="3"/>
        <v>0</v>
      </c>
      <c r="X30" s="12">
        <f t="shared" si="4"/>
        <v>135520</v>
      </c>
      <c r="Y30" s="13">
        <v>0</v>
      </c>
      <c r="Z30" s="13">
        <v>0</v>
      </c>
      <c r="AA30" s="13">
        <v>135520</v>
      </c>
      <c r="AB30" s="13">
        <v>0.01</v>
      </c>
    </row>
    <row r="31" spans="1:28" s="3" customFormat="1" ht="14.25" x14ac:dyDescent="0.2">
      <c r="A31" s="13"/>
      <c r="B31" s="13" t="s">
        <v>14</v>
      </c>
      <c r="C31" s="13">
        <v>1206</v>
      </c>
      <c r="D31" s="13">
        <v>111</v>
      </c>
      <c r="E31" s="13" t="s">
        <v>585</v>
      </c>
      <c r="F31" s="13">
        <v>2</v>
      </c>
      <c r="G31" s="13">
        <v>1</v>
      </c>
      <c r="H31" s="13">
        <v>2</v>
      </c>
      <c r="I31" s="13">
        <v>41</v>
      </c>
      <c r="J31" s="12">
        <f t="shared" si="0"/>
        <v>641</v>
      </c>
      <c r="K31" s="13">
        <v>310</v>
      </c>
      <c r="L31" s="12">
        <f t="shared" si="1"/>
        <v>198710</v>
      </c>
      <c r="M31" s="13">
        <v>1</v>
      </c>
      <c r="N31" s="13" t="s">
        <v>27</v>
      </c>
      <c r="O31" s="13" t="s">
        <v>16</v>
      </c>
      <c r="P31" s="13">
        <v>2</v>
      </c>
      <c r="Q31" s="13">
        <v>185</v>
      </c>
      <c r="R31" s="13"/>
      <c r="S31" s="13">
        <v>6400</v>
      </c>
      <c r="T31" s="12">
        <f t="shared" si="2"/>
        <v>1184000</v>
      </c>
      <c r="U31" s="13">
        <v>15</v>
      </c>
      <c r="V31" s="12">
        <f>T31*50%</f>
        <v>592000</v>
      </c>
      <c r="W31" s="12">
        <f t="shared" si="3"/>
        <v>592000</v>
      </c>
      <c r="X31" s="12">
        <f t="shared" si="4"/>
        <v>790710</v>
      </c>
      <c r="Y31" s="13">
        <v>0</v>
      </c>
      <c r="Z31" s="13">
        <v>50</v>
      </c>
      <c r="AA31" s="13">
        <v>0</v>
      </c>
      <c r="AB31" s="13">
        <v>0</v>
      </c>
    </row>
    <row r="32" spans="1:28" s="3" customFormat="1" ht="14.25" x14ac:dyDescent="0.2">
      <c r="A32" s="13"/>
      <c r="B32" s="13" t="s">
        <v>14</v>
      </c>
      <c r="C32" s="13">
        <v>1914</v>
      </c>
      <c r="D32" s="13">
        <v>26</v>
      </c>
      <c r="E32" s="13" t="s">
        <v>585</v>
      </c>
      <c r="F32" s="13">
        <v>1</v>
      </c>
      <c r="G32" s="13">
        <v>14</v>
      </c>
      <c r="H32" s="13">
        <v>2</v>
      </c>
      <c r="I32" s="13">
        <v>90</v>
      </c>
      <c r="J32" s="12">
        <f t="shared" si="0"/>
        <v>5890</v>
      </c>
      <c r="K32" s="13">
        <v>100</v>
      </c>
      <c r="L32" s="12">
        <f t="shared" si="1"/>
        <v>589000</v>
      </c>
      <c r="M32" s="13"/>
      <c r="N32" s="13"/>
      <c r="O32" s="13"/>
      <c r="P32" s="13"/>
      <c r="Q32" s="13"/>
      <c r="R32" s="13"/>
      <c r="S32" s="14"/>
      <c r="T32" s="12">
        <f t="shared" si="2"/>
        <v>0</v>
      </c>
      <c r="U32" s="13"/>
      <c r="V32" s="13"/>
      <c r="W32" s="12">
        <f t="shared" si="3"/>
        <v>0</v>
      </c>
      <c r="X32" s="12">
        <f t="shared" si="4"/>
        <v>589000</v>
      </c>
      <c r="Y32" s="13">
        <v>0</v>
      </c>
      <c r="Z32" s="13">
        <v>50</v>
      </c>
      <c r="AA32" s="13">
        <v>0</v>
      </c>
      <c r="AB32" s="13">
        <v>0</v>
      </c>
    </row>
    <row r="33" spans="1:28" s="3" customFormat="1" ht="14.25" x14ac:dyDescent="0.2">
      <c r="A33" s="12"/>
      <c r="B33" s="13" t="s">
        <v>14</v>
      </c>
      <c r="C33" s="12">
        <v>3016</v>
      </c>
      <c r="D33" s="12">
        <v>77</v>
      </c>
      <c r="E33" s="12" t="s">
        <v>586</v>
      </c>
      <c r="F33" s="12">
        <v>2</v>
      </c>
      <c r="G33" s="12"/>
      <c r="H33" s="12">
        <v>1</v>
      </c>
      <c r="I33" s="12">
        <v>88</v>
      </c>
      <c r="J33" s="12">
        <f t="shared" si="0"/>
        <v>188</v>
      </c>
      <c r="K33" s="12">
        <v>350</v>
      </c>
      <c r="L33" s="12">
        <f t="shared" si="1"/>
        <v>65800</v>
      </c>
      <c r="M33" s="12">
        <v>1</v>
      </c>
      <c r="N33" s="12" t="s">
        <v>27</v>
      </c>
      <c r="O33" s="12" t="s">
        <v>16</v>
      </c>
      <c r="P33" s="12">
        <v>2</v>
      </c>
      <c r="Q33" s="12">
        <v>243</v>
      </c>
      <c r="R33" s="12"/>
      <c r="S33" s="12">
        <v>6400</v>
      </c>
      <c r="T33" s="12">
        <f t="shared" si="2"/>
        <v>1555200</v>
      </c>
      <c r="U33" s="12">
        <v>30</v>
      </c>
      <c r="V33" s="12">
        <f>T33*85%</f>
        <v>1321920</v>
      </c>
      <c r="W33" s="12">
        <f t="shared" si="3"/>
        <v>233280</v>
      </c>
      <c r="X33" s="12">
        <f t="shared" si="4"/>
        <v>299080</v>
      </c>
      <c r="Y33" s="12">
        <v>0</v>
      </c>
      <c r="Z33" s="12">
        <v>50</v>
      </c>
      <c r="AA33" s="12">
        <v>0</v>
      </c>
      <c r="AB33" s="12">
        <v>0</v>
      </c>
    </row>
    <row r="34" spans="1:28" s="3" customFormat="1" ht="14.25" x14ac:dyDescent="0.2">
      <c r="A34" s="12"/>
      <c r="B34" s="13" t="s">
        <v>14</v>
      </c>
      <c r="C34" s="12">
        <v>549</v>
      </c>
      <c r="D34" s="12">
        <v>11</v>
      </c>
      <c r="E34" s="12" t="s">
        <v>586</v>
      </c>
      <c r="F34" s="12">
        <v>1</v>
      </c>
      <c r="G34" s="12">
        <v>16</v>
      </c>
      <c r="H34" s="12"/>
      <c r="I34" s="12"/>
      <c r="J34" s="12">
        <f t="shared" si="0"/>
        <v>6400</v>
      </c>
      <c r="K34" s="12">
        <v>100</v>
      </c>
      <c r="L34" s="12">
        <f t="shared" si="1"/>
        <v>640000</v>
      </c>
      <c r="M34" s="12"/>
      <c r="N34" s="12"/>
      <c r="O34" s="12"/>
      <c r="P34" s="12"/>
      <c r="Q34" s="12"/>
      <c r="R34" s="12"/>
      <c r="S34" s="12"/>
      <c r="T34" s="12">
        <f t="shared" si="2"/>
        <v>0</v>
      </c>
      <c r="U34" s="12"/>
      <c r="V34" s="12"/>
      <c r="W34" s="12">
        <f t="shared" si="3"/>
        <v>0</v>
      </c>
      <c r="X34" s="12">
        <f t="shared" si="4"/>
        <v>640000</v>
      </c>
      <c r="Y34" s="12">
        <v>0</v>
      </c>
      <c r="Z34" s="12">
        <v>50</v>
      </c>
      <c r="AA34" s="12">
        <v>0</v>
      </c>
      <c r="AB34" s="12">
        <v>0</v>
      </c>
    </row>
    <row r="35" spans="1:28" s="3" customFormat="1" ht="14.25" x14ac:dyDescent="0.2">
      <c r="A35" s="12"/>
      <c r="B35" s="13" t="s">
        <v>14</v>
      </c>
      <c r="C35" s="12">
        <v>544</v>
      </c>
      <c r="D35" s="12">
        <v>6</v>
      </c>
      <c r="E35" s="12" t="s">
        <v>586</v>
      </c>
      <c r="F35" s="12">
        <v>1</v>
      </c>
      <c r="G35" s="12">
        <v>4</v>
      </c>
      <c r="H35" s="12">
        <v>3</v>
      </c>
      <c r="I35" s="12">
        <v>84</v>
      </c>
      <c r="J35" s="12">
        <f t="shared" si="0"/>
        <v>1984</v>
      </c>
      <c r="K35" s="12">
        <v>110</v>
      </c>
      <c r="L35" s="12">
        <f t="shared" si="1"/>
        <v>218240</v>
      </c>
      <c r="M35" s="12"/>
      <c r="N35" s="12"/>
      <c r="O35" s="12"/>
      <c r="P35" s="12"/>
      <c r="Q35" s="12"/>
      <c r="R35" s="12"/>
      <c r="S35" s="12"/>
      <c r="T35" s="12">
        <f t="shared" si="2"/>
        <v>0</v>
      </c>
      <c r="U35" s="12"/>
      <c r="V35" s="12"/>
      <c r="W35" s="12">
        <f t="shared" si="3"/>
        <v>0</v>
      </c>
      <c r="X35" s="12">
        <f t="shared" si="4"/>
        <v>218240</v>
      </c>
      <c r="Y35" s="12">
        <v>0</v>
      </c>
      <c r="Z35" s="12">
        <v>50</v>
      </c>
      <c r="AA35" s="12">
        <v>0</v>
      </c>
      <c r="AB35" s="12">
        <v>0</v>
      </c>
    </row>
    <row r="36" spans="1:28" s="3" customFormat="1" ht="14.25" x14ac:dyDescent="0.2">
      <c r="A36" s="12"/>
      <c r="B36" s="13" t="s">
        <v>14</v>
      </c>
      <c r="C36" s="12">
        <v>3222</v>
      </c>
      <c r="D36" s="12">
        <v>108</v>
      </c>
      <c r="E36" s="12" t="s">
        <v>586</v>
      </c>
      <c r="F36" s="12">
        <v>1</v>
      </c>
      <c r="G36" s="12">
        <v>6</v>
      </c>
      <c r="H36" s="12">
        <v>3</v>
      </c>
      <c r="I36" s="12">
        <v>65</v>
      </c>
      <c r="J36" s="12">
        <f t="shared" si="0"/>
        <v>2765</v>
      </c>
      <c r="K36" s="12">
        <v>100</v>
      </c>
      <c r="L36" s="12">
        <f t="shared" si="1"/>
        <v>276500</v>
      </c>
      <c r="M36" s="12"/>
      <c r="N36" s="12"/>
      <c r="O36" s="12"/>
      <c r="P36" s="12"/>
      <c r="Q36" s="12"/>
      <c r="R36" s="12"/>
      <c r="S36" s="12"/>
      <c r="T36" s="12">
        <f t="shared" si="2"/>
        <v>0</v>
      </c>
      <c r="U36" s="12"/>
      <c r="V36" s="12"/>
      <c r="W36" s="12">
        <f t="shared" si="3"/>
        <v>0</v>
      </c>
      <c r="X36" s="12">
        <f t="shared" si="4"/>
        <v>276500</v>
      </c>
      <c r="Y36" s="12">
        <v>0</v>
      </c>
      <c r="Z36" s="12">
        <v>50</v>
      </c>
      <c r="AA36" s="12">
        <v>0</v>
      </c>
      <c r="AB36" s="12">
        <v>0</v>
      </c>
    </row>
    <row r="37" spans="1:28" s="3" customFormat="1" ht="14.25" x14ac:dyDescent="0.2">
      <c r="A37" s="12"/>
      <c r="B37" s="13" t="s">
        <v>14</v>
      </c>
      <c r="C37" s="12">
        <v>3848</v>
      </c>
      <c r="D37" s="12">
        <v>176</v>
      </c>
      <c r="E37" s="12" t="s">
        <v>587</v>
      </c>
      <c r="F37" s="12">
        <v>1</v>
      </c>
      <c r="G37" s="12">
        <v>13</v>
      </c>
      <c r="H37" s="12"/>
      <c r="I37" s="12">
        <v>58</v>
      </c>
      <c r="J37" s="12">
        <f t="shared" si="0"/>
        <v>5258</v>
      </c>
      <c r="K37" s="12">
        <v>310</v>
      </c>
      <c r="L37" s="12">
        <f t="shared" si="1"/>
        <v>1629980</v>
      </c>
      <c r="M37" s="12"/>
      <c r="N37" s="12"/>
      <c r="O37" s="12"/>
      <c r="P37" s="12"/>
      <c r="Q37" s="12"/>
      <c r="R37" s="12"/>
      <c r="S37" s="12"/>
      <c r="T37" s="12">
        <f t="shared" si="2"/>
        <v>0</v>
      </c>
      <c r="U37" s="12"/>
      <c r="V37" s="12"/>
      <c r="W37" s="12">
        <f t="shared" si="3"/>
        <v>0</v>
      </c>
      <c r="X37" s="12">
        <f t="shared" si="4"/>
        <v>1629980</v>
      </c>
      <c r="Y37" s="12">
        <v>0</v>
      </c>
      <c r="Z37" s="12">
        <v>50</v>
      </c>
      <c r="AA37" s="12">
        <v>0</v>
      </c>
      <c r="AB37" s="12">
        <v>0</v>
      </c>
    </row>
    <row r="38" spans="1:28" s="3" customFormat="1" ht="14.25" x14ac:dyDescent="0.2">
      <c r="A38" s="12"/>
      <c r="B38" s="13" t="s">
        <v>45</v>
      </c>
      <c r="C38" s="12">
        <v>3355</v>
      </c>
      <c r="D38" s="12">
        <v>137</v>
      </c>
      <c r="E38" s="12" t="s">
        <v>588</v>
      </c>
      <c r="F38" s="12">
        <v>1</v>
      </c>
      <c r="G38" s="12">
        <v>8</v>
      </c>
      <c r="H38" s="12">
        <v>2</v>
      </c>
      <c r="I38" s="12">
        <v>55</v>
      </c>
      <c r="J38" s="12">
        <f t="shared" si="0"/>
        <v>3455</v>
      </c>
      <c r="K38" s="12">
        <v>100</v>
      </c>
      <c r="L38" s="12">
        <f t="shared" si="1"/>
        <v>345500</v>
      </c>
      <c r="M38" s="12"/>
      <c r="N38" s="12"/>
      <c r="O38" s="12"/>
      <c r="P38" s="12"/>
      <c r="Q38" s="12"/>
      <c r="R38" s="12"/>
      <c r="S38" s="12"/>
      <c r="T38" s="12">
        <f t="shared" si="2"/>
        <v>0</v>
      </c>
      <c r="U38" s="12"/>
      <c r="V38" s="12"/>
      <c r="W38" s="12">
        <f t="shared" si="3"/>
        <v>0</v>
      </c>
      <c r="X38" s="12">
        <f t="shared" si="4"/>
        <v>345500</v>
      </c>
      <c r="Y38" s="12">
        <v>0</v>
      </c>
      <c r="Z38" s="12">
        <v>0</v>
      </c>
      <c r="AA38" s="12">
        <v>345500</v>
      </c>
      <c r="AB38" s="12">
        <v>0.01</v>
      </c>
    </row>
    <row r="39" spans="1:28" s="3" customFormat="1" ht="14.25" x14ac:dyDescent="0.2">
      <c r="A39" s="12"/>
      <c r="B39" s="13" t="s">
        <v>14</v>
      </c>
      <c r="C39" s="12">
        <v>1175</v>
      </c>
      <c r="D39" s="12">
        <v>59</v>
      </c>
      <c r="E39" s="12" t="s">
        <v>588</v>
      </c>
      <c r="F39" s="12">
        <v>2</v>
      </c>
      <c r="G39" s="12"/>
      <c r="H39" s="12">
        <v>2</v>
      </c>
      <c r="I39" s="12">
        <v>66</v>
      </c>
      <c r="J39" s="12">
        <f t="shared" si="0"/>
        <v>266</v>
      </c>
      <c r="K39" s="12">
        <v>350</v>
      </c>
      <c r="L39" s="12">
        <f t="shared" si="1"/>
        <v>93100</v>
      </c>
      <c r="M39" s="12">
        <v>1</v>
      </c>
      <c r="N39" s="12" t="s">
        <v>27</v>
      </c>
      <c r="O39" s="12" t="s">
        <v>16</v>
      </c>
      <c r="P39" s="12">
        <v>2</v>
      </c>
      <c r="Q39" s="12">
        <v>96</v>
      </c>
      <c r="R39" s="12"/>
      <c r="S39" s="12">
        <v>6400</v>
      </c>
      <c r="T39" s="12">
        <f t="shared" si="2"/>
        <v>614400</v>
      </c>
      <c r="U39" s="12">
        <v>20</v>
      </c>
      <c r="V39" s="12">
        <f>T39*75%</f>
        <v>460800</v>
      </c>
      <c r="W39" s="12">
        <f t="shared" si="3"/>
        <v>153600</v>
      </c>
      <c r="X39" s="12">
        <f t="shared" si="4"/>
        <v>246700</v>
      </c>
      <c r="Y39" s="12">
        <v>0</v>
      </c>
      <c r="Z39" s="12">
        <v>50</v>
      </c>
      <c r="AA39" s="12">
        <v>0</v>
      </c>
      <c r="AB39" s="12">
        <v>0</v>
      </c>
    </row>
    <row r="40" spans="1:28" s="3" customFormat="1" ht="14.25" x14ac:dyDescent="0.2">
      <c r="A40" s="12"/>
      <c r="B40" s="13" t="s">
        <v>24</v>
      </c>
      <c r="C40" s="12"/>
      <c r="D40" s="12"/>
      <c r="E40" s="12" t="s">
        <v>588</v>
      </c>
      <c r="F40" s="12">
        <v>1</v>
      </c>
      <c r="G40" s="12">
        <v>2</v>
      </c>
      <c r="H40" s="12">
        <v>3</v>
      </c>
      <c r="I40" s="12">
        <v>44</v>
      </c>
      <c r="J40" s="12">
        <f t="shared" ref="J40" si="5">G40*400+H40*100+I40</f>
        <v>1144</v>
      </c>
      <c r="K40" s="12">
        <v>75</v>
      </c>
      <c r="L40" s="12">
        <f t="shared" ref="L40" si="6">J40*K40</f>
        <v>85800</v>
      </c>
      <c r="M40" s="12"/>
      <c r="N40" s="12"/>
      <c r="O40" s="12"/>
      <c r="P40" s="12"/>
      <c r="Q40" s="12"/>
      <c r="R40" s="12"/>
      <c r="S40" s="12"/>
      <c r="T40" s="12">
        <f t="shared" si="2"/>
        <v>0</v>
      </c>
      <c r="U40" s="12"/>
      <c r="V40" s="12"/>
      <c r="W40" s="12">
        <f t="shared" si="3"/>
        <v>0</v>
      </c>
      <c r="X40" s="12">
        <f t="shared" si="4"/>
        <v>85800</v>
      </c>
      <c r="Y40" s="12">
        <v>0</v>
      </c>
      <c r="Z40" s="12">
        <v>0</v>
      </c>
      <c r="AA40" s="12">
        <v>85800</v>
      </c>
      <c r="AB40" s="12">
        <v>0.01</v>
      </c>
    </row>
    <row r="41" spans="1:28" s="3" customFormat="1" ht="14.25" x14ac:dyDescent="0.2">
      <c r="A41" s="12"/>
      <c r="B41" s="13" t="s">
        <v>14</v>
      </c>
      <c r="C41" s="12">
        <v>1191</v>
      </c>
      <c r="D41" s="12">
        <v>75</v>
      </c>
      <c r="E41" s="12" t="s">
        <v>588</v>
      </c>
      <c r="F41" s="12">
        <v>1</v>
      </c>
      <c r="G41" s="12">
        <v>2</v>
      </c>
      <c r="H41" s="12">
        <v>2</v>
      </c>
      <c r="I41" s="12">
        <v>53</v>
      </c>
      <c r="J41" s="12">
        <f t="shared" si="0"/>
        <v>1053</v>
      </c>
      <c r="K41" s="12">
        <v>75</v>
      </c>
      <c r="L41" s="12">
        <f t="shared" si="1"/>
        <v>78975</v>
      </c>
      <c r="M41" s="12"/>
      <c r="N41" s="12"/>
      <c r="O41" s="12"/>
      <c r="P41" s="12"/>
      <c r="Q41" s="12"/>
      <c r="R41" s="12"/>
      <c r="S41" s="12"/>
      <c r="T41" s="12">
        <f t="shared" si="2"/>
        <v>0</v>
      </c>
      <c r="U41" s="12"/>
      <c r="V41" s="12"/>
      <c r="W41" s="12">
        <f t="shared" si="3"/>
        <v>0</v>
      </c>
      <c r="X41" s="12">
        <f t="shared" si="4"/>
        <v>78975</v>
      </c>
      <c r="Y41" s="12">
        <v>0</v>
      </c>
      <c r="Z41" s="12">
        <v>50</v>
      </c>
      <c r="AA41" s="12">
        <v>0</v>
      </c>
      <c r="AB41" s="12">
        <v>0</v>
      </c>
    </row>
    <row r="42" spans="1:28" s="3" customFormat="1" ht="14.25" x14ac:dyDescent="0.2">
      <c r="A42" s="12"/>
      <c r="B42" s="13" t="s">
        <v>14</v>
      </c>
      <c r="C42" s="12">
        <v>4466</v>
      </c>
      <c r="D42" s="12">
        <v>185</v>
      </c>
      <c r="E42" s="12" t="s">
        <v>588</v>
      </c>
      <c r="F42" s="12">
        <v>1</v>
      </c>
      <c r="G42" s="12">
        <v>11</v>
      </c>
      <c r="H42" s="12">
        <v>1</v>
      </c>
      <c r="I42" s="12">
        <v>20</v>
      </c>
      <c r="J42" s="12">
        <f t="shared" si="0"/>
        <v>4520</v>
      </c>
      <c r="K42" s="12">
        <v>190</v>
      </c>
      <c r="L42" s="12">
        <f t="shared" si="1"/>
        <v>858800</v>
      </c>
      <c r="M42" s="12"/>
      <c r="N42" s="12"/>
      <c r="O42" s="12"/>
      <c r="P42" s="12"/>
      <c r="Q42" s="12"/>
      <c r="R42" s="12"/>
      <c r="S42" s="12"/>
      <c r="T42" s="12">
        <f t="shared" si="2"/>
        <v>0</v>
      </c>
      <c r="U42" s="12"/>
      <c r="V42" s="12"/>
      <c r="W42" s="12">
        <f t="shared" si="3"/>
        <v>0</v>
      </c>
      <c r="X42" s="12">
        <f t="shared" si="4"/>
        <v>858800</v>
      </c>
      <c r="Y42" s="12">
        <v>0</v>
      </c>
      <c r="Z42" s="12">
        <v>50</v>
      </c>
      <c r="AA42" s="12">
        <v>0</v>
      </c>
      <c r="AB42" s="12">
        <v>0</v>
      </c>
    </row>
    <row r="43" spans="1:28" s="3" customFormat="1" ht="14.25" x14ac:dyDescent="0.2">
      <c r="A43" s="12"/>
      <c r="B43" s="13" t="s">
        <v>45</v>
      </c>
      <c r="C43" s="12">
        <v>546</v>
      </c>
      <c r="D43" s="12">
        <v>8</v>
      </c>
      <c r="E43" s="12" t="s">
        <v>588</v>
      </c>
      <c r="F43" s="12">
        <v>1</v>
      </c>
      <c r="G43" s="12">
        <v>4</v>
      </c>
      <c r="H43" s="12">
        <v>1</v>
      </c>
      <c r="I43" s="12">
        <v>63</v>
      </c>
      <c r="J43" s="12">
        <f t="shared" si="0"/>
        <v>1763</v>
      </c>
      <c r="K43" s="12">
        <v>130</v>
      </c>
      <c r="L43" s="12">
        <f t="shared" si="1"/>
        <v>229190</v>
      </c>
      <c r="M43" s="12"/>
      <c r="N43" s="12"/>
      <c r="O43" s="12"/>
      <c r="P43" s="12"/>
      <c r="Q43" s="12"/>
      <c r="R43" s="12"/>
      <c r="S43" s="12"/>
      <c r="T43" s="12">
        <f t="shared" si="2"/>
        <v>0</v>
      </c>
      <c r="U43" s="12"/>
      <c r="V43" s="12"/>
      <c r="W43" s="12">
        <f t="shared" si="3"/>
        <v>0</v>
      </c>
      <c r="X43" s="12">
        <f t="shared" si="4"/>
        <v>229190</v>
      </c>
      <c r="Y43" s="12">
        <v>0</v>
      </c>
      <c r="Z43" s="12">
        <v>0</v>
      </c>
      <c r="AA43" s="12">
        <v>229190</v>
      </c>
      <c r="AB43" s="12">
        <v>0.01</v>
      </c>
    </row>
    <row r="44" spans="1:28" s="3" customFormat="1" ht="14.25" x14ac:dyDescent="0.2">
      <c r="A44" s="12"/>
      <c r="B44" s="13" t="s">
        <v>45</v>
      </c>
      <c r="C44" s="12">
        <v>550</v>
      </c>
      <c r="D44" s="12">
        <v>12</v>
      </c>
      <c r="E44" s="12" t="s">
        <v>588</v>
      </c>
      <c r="F44" s="12">
        <v>1</v>
      </c>
      <c r="G44" s="12">
        <v>8</v>
      </c>
      <c r="H44" s="12">
        <v>2</v>
      </c>
      <c r="I44" s="12">
        <v>55</v>
      </c>
      <c r="J44" s="12">
        <f t="shared" si="0"/>
        <v>3455</v>
      </c>
      <c r="K44" s="12">
        <v>100</v>
      </c>
      <c r="L44" s="12">
        <f t="shared" si="1"/>
        <v>345500</v>
      </c>
      <c r="M44" s="12"/>
      <c r="N44" s="12"/>
      <c r="O44" s="12"/>
      <c r="P44" s="12"/>
      <c r="Q44" s="12"/>
      <c r="R44" s="12"/>
      <c r="S44" s="12"/>
      <c r="T44" s="12">
        <f t="shared" si="2"/>
        <v>0</v>
      </c>
      <c r="U44" s="12"/>
      <c r="V44" s="12"/>
      <c r="W44" s="12">
        <f t="shared" si="3"/>
        <v>0</v>
      </c>
      <c r="X44" s="12">
        <f t="shared" si="4"/>
        <v>345500</v>
      </c>
      <c r="Y44" s="12">
        <v>0</v>
      </c>
      <c r="Z44" s="12">
        <v>0</v>
      </c>
      <c r="AA44" s="12">
        <v>345500</v>
      </c>
      <c r="AB44" s="12">
        <v>0.01</v>
      </c>
    </row>
    <row r="45" spans="1:28" s="3" customFormat="1" ht="14.25" x14ac:dyDescent="0.2">
      <c r="A45" s="12"/>
      <c r="B45" s="13" t="s">
        <v>14</v>
      </c>
      <c r="C45" s="12">
        <v>3027</v>
      </c>
      <c r="D45" s="12">
        <v>88</v>
      </c>
      <c r="E45" s="12" t="s">
        <v>589</v>
      </c>
      <c r="F45" s="12">
        <v>2</v>
      </c>
      <c r="G45" s="12"/>
      <c r="H45" s="12">
        <v>3</v>
      </c>
      <c r="I45" s="12">
        <v>9</v>
      </c>
      <c r="J45" s="12">
        <f t="shared" si="0"/>
        <v>309</v>
      </c>
      <c r="K45" s="12">
        <v>310</v>
      </c>
      <c r="L45" s="12">
        <f t="shared" si="1"/>
        <v>95790</v>
      </c>
      <c r="M45" s="12">
        <v>1</v>
      </c>
      <c r="N45" s="12" t="s">
        <v>27</v>
      </c>
      <c r="O45" s="12" t="s">
        <v>16</v>
      </c>
      <c r="P45" s="12">
        <v>2</v>
      </c>
      <c r="Q45" s="12">
        <v>108</v>
      </c>
      <c r="R45" s="12"/>
      <c r="S45" s="12">
        <v>6400</v>
      </c>
      <c r="T45" s="12">
        <f t="shared" si="2"/>
        <v>691200</v>
      </c>
      <c r="U45" s="12">
        <v>30</v>
      </c>
      <c r="V45" s="12">
        <f>T45*85%</f>
        <v>587520</v>
      </c>
      <c r="W45" s="12">
        <f t="shared" si="3"/>
        <v>103680</v>
      </c>
      <c r="X45" s="12">
        <f t="shared" si="4"/>
        <v>199470</v>
      </c>
      <c r="Y45" s="12">
        <v>0</v>
      </c>
      <c r="Z45" s="12">
        <v>50</v>
      </c>
      <c r="AA45" s="12">
        <v>0</v>
      </c>
      <c r="AB45" s="12">
        <v>0</v>
      </c>
    </row>
    <row r="46" spans="1:28" s="3" customFormat="1" ht="14.25" x14ac:dyDescent="0.2">
      <c r="A46" s="12"/>
      <c r="B46" s="13" t="s">
        <v>14</v>
      </c>
      <c r="C46" s="12">
        <v>5265</v>
      </c>
      <c r="D46" s="12">
        <v>206</v>
      </c>
      <c r="E46" s="12" t="s">
        <v>589</v>
      </c>
      <c r="F46" s="12">
        <v>1</v>
      </c>
      <c r="G46" s="12">
        <v>5</v>
      </c>
      <c r="H46" s="12">
        <v>3</v>
      </c>
      <c r="I46" s="12">
        <v>89</v>
      </c>
      <c r="J46" s="12">
        <f t="shared" si="0"/>
        <v>2389</v>
      </c>
      <c r="K46" s="12">
        <v>75</v>
      </c>
      <c r="L46" s="12">
        <f t="shared" si="1"/>
        <v>179175</v>
      </c>
      <c r="M46" s="12"/>
      <c r="N46" s="12"/>
      <c r="O46" s="12"/>
      <c r="P46" s="12"/>
      <c r="Q46" s="12"/>
      <c r="R46" s="12"/>
      <c r="S46" s="12"/>
      <c r="T46" s="12">
        <f t="shared" si="2"/>
        <v>0</v>
      </c>
      <c r="U46" s="12"/>
      <c r="V46" s="12"/>
      <c r="W46" s="12">
        <f t="shared" si="3"/>
        <v>0</v>
      </c>
      <c r="X46" s="12">
        <f t="shared" si="4"/>
        <v>179175</v>
      </c>
      <c r="Y46" s="12">
        <v>0</v>
      </c>
      <c r="Z46" s="12">
        <v>50</v>
      </c>
      <c r="AA46" s="12">
        <v>0</v>
      </c>
      <c r="AB46" s="12">
        <v>0</v>
      </c>
    </row>
    <row r="47" spans="1:28" s="3" customFormat="1" ht="14.25" x14ac:dyDescent="0.2">
      <c r="A47" s="12"/>
      <c r="B47" s="13" t="s">
        <v>45</v>
      </c>
      <c r="C47" s="12"/>
      <c r="D47" s="12"/>
      <c r="E47" s="12" t="s">
        <v>589</v>
      </c>
      <c r="F47" s="12">
        <v>1</v>
      </c>
      <c r="G47" s="12">
        <v>8</v>
      </c>
      <c r="H47" s="12">
        <v>2</v>
      </c>
      <c r="I47" s="12">
        <v>20</v>
      </c>
      <c r="J47" s="12">
        <f t="shared" si="0"/>
        <v>3420</v>
      </c>
      <c r="K47" s="12">
        <v>75</v>
      </c>
      <c r="L47" s="12">
        <f t="shared" si="1"/>
        <v>256500</v>
      </c>
      <c r="M47" s="12"/>
      <c r="N47" s="12"/>
      <c r="O47" s="12"/>
      <c r="P47" s="12"/>
      <c r="Q47" s="12"/>
      <c r="R47" s="12"/>
      <c r="S47" s="12"/>
      <c r="T47" s="12">
        <f t="shared" si="2"/>
        <v>0</v>
      </c>
      <c r="U47" s="12"/>
      <c r="V47" s="12"/>
      <c r="W47" s="12">
        <f t="shared" si="3"/>
        <v>0</v>
      </c>
      <c r="X47" s="12">
        <f t="shared" si="4"/>
        <v>256500</v>
      </c>
      <c r="Y47" s="12">
        <v>0</v>
      </c>
      <c r="Z47" s="12">
        <v>0</v>
      </c>
      <c r="AA47" s="12">
        <v>256500</v>
      </c>
      <c r="AB47" s="12">
        <v>0.01</v>
      </c>
    </row>
    <row r="48" spans="1:28" s="3" customFormat="1" ht="14.25" x14ac:dyDescent="0.2">
      <c r="A48" s="12"/>
      <c r="B48" s="13" t="s">
        <v>14</v>
      </c>
      <c r="C48" s="12">
        <v>1712</v>
      </c>
      <c r="D48" s="12">
        <v>133</v>
      </c>
      <c r="E48" s="12" t="s">
        <v>589</v>
      </c>
      <c r="F48" s="12">
        <v>1</v>
      </c>
      <c r="G48" s="12">
        <v>12</v>
      </c>
      <c r="H48" s="12">
        <v>1</v>
      </c>
      <c r="I48" s="12">
        <v>66</v>
      </c>
      <c r="J48" s="12">
        <f t="shared" si="0"/>
        <v>4966</v>
      </c>
      <c r="K48" s="12">
        <v>75</v>
      </c>
      <c r="L48" s="12">
        <f t="shared" si="1"/>
        <v>372450</v>
      </c>
      <c r="M48" s="12"/>
      <c r="N48" s="12"/>
      <c r="O48" s="12"/>
      <c r="P48" s="12"/>
      <c r="Q48" s="12"/>
      <c r="R48" s="12"/>
      <c r="S48" s="12"/>
      <c r="T48" s="12">
        <f t="shared" si="2"/>
        <v>0</v>
      </c>
      <c r="U48" s="12"/>
      <c r="V48" s="12"/>
      <c r="W48" s="12">
        <f t="shared" si="3"/>
        <v>0</v>
      </c>
      <c r="X48" s="12">
        <f t="shared" si="4"/>
        <v>372450</v>
      </c>
      <c r="Y48" s="12">
        <v>0</v>
      </c>
      <c r="Z48" s="12">
        <v>50</v>
      </c>
      <c r="AA48" s="12">
        <v>0</v>
      </c>
      <c r="AB48" s="12">
        <v>0</v>
      </c>
    </row>
    <row r="49" spans="1:28" s="3" customFormat="1" ht="14.25" x14ac:dyDescent="0.2">
      <c r="A49" s="12"/>
      <c r="B49" s="13" t="s">
        <v>14</v>
      </c>
      <c r="C49" s="12">
        <v>3130</v>
      </c>
      <c r="D49" s="12">
        <v>122</v>
      </c>
      <c r="E49" s="12" t="s">
        <v>590</v>
      </c>
      <c r="F49" s="12">
        <v>1</v>
      </c>
      <c r="G49" s="12">
        <v>7</v>
      </c>
      <c r="H49" s="12">
        <v>2</v>
      </c>
      <c r="I49" s="12">
        <v>48</v>
      </c>
      <c r="J49" s="12">
        <f t="shared" si="0"/>
        <v>3048</v>
      </c>
      <c r="K49" s="12">
        <v>75</v>
      </c>
      <c r="L49" s="12">
        <f t="shared" si="1"/>
        <v>228600</v>
      </c>
      <c r="M49" s="12"/>
      <c r="N49" s="12"/>
      <c r="O49" s="12"/>
      <c r="P49" s="12"/>
      <c r="Q49" s="12"/>
      <c r="R49" s="12"/>
      <c r="S49" s="12"/>
      <c r="T49" s="12">
        <f t="shared" si="2"/>
        <v>0</v>
      </c>
      <c r="U49" s="12"/>
      <c r="V49" s="12"/>
      <c r="W49" s="12">
        <f t="shared" si="3"/>
        <v>0</v>
      </c>
      <c r="X49" s="12">
        <f t="shared" si="4"/>
        <v>228600</v>
      </c>
      <c r="Y49" s="12">
        <v>0</v>
      </c>
      <c r="Z49" s="12">
        <v>50</v>
      </c>
      <c r="AA49" s="12">
        <v>0</v>
      </c>
      <c r="AB49" s="12">
        <v>0</v>
      </c>
    </row>
    <row r="50" spans="1:28" s="3" customFormat="1" ht="14.25" x14ac:dyDescent="0.2">
      <c r="A50" s="12"/>
      <c r="B50" s="13" t="s">
        <v>14</v>
      </c>
      <c r="C50" s="12">
        <v>3132</v>
      </c>
      <c r="D50" s="12">
        <v>124</v>
      </c>
      <c r="E50" s="12" t="s">
        <v>590</v>
      </c>
      <c r="F50" s="12">
        <v>1</v>
      </c>
      <c r="G50" s="12">
        <v>7</v>
      </c>
      <c r="H50" s="12"/>
      <c r="I50" s="12">
        <v>95</v>
      </c>
      <c r="J50" s="12">
        <f t="shared" si="0"/>
        <v>2895</v>
      </c>
      <c r="K50" s="12">
        <v>75</v>
      </c>
      <c r="L50" s="12">
        <f t="shared" si="1"/>
        <v>217125</v>
      </c>
      <c r="M50" s="12"/>
      <c r="N50" s="12"/>
      <c r="O50" s="12"/>
      <c r="P50" s="12"/>
      <c r="Q50" s="12"/>
      <c r="R50" s="12"/>
      <c r="S50" s="12"/>
      <c r="T50" s="12">
        <f t="shared" si="2"/>
        <v>0</v>
      </c>
      <c r="U50" s="12"/>
      <c r="V50" s="12"/>
      <c r="W50" s="12">
        <f t="shared" si="3"/>
        <v>0</v>
      </c>
      <c r="X50" s="12">
        <f t="shared" si="4"/>
        <v>217125</v>
      </c>
      <c r="Y50" s="12">
        <v>0</v>
      </c>
      <c r="Z50" s="12">
        <v>50</v>
      </c>
      <c r="AA50" s="12">
        <v>0</v>
      </c>
      <c r="AB50" s="12">
        <v>0</v>
      </c>
    </row>
    <row r="51" spans="1:28" s="3" customFormat="1" ht="14.25" x14ac:dyDescent="0.2">
      <c r="A51" s="12"/>
      <c r="B51" s="13" t="s">
        <v>14</v>
      </c>
      <c r="C51" s="12">
        <v>3135</v>
      </c>
      <c r="D51" s="12">
        <v>127</v>
      </c>
      <c r="E51" s="12" t="s">
        <v>590</v>
      </c>
      <c r="F51" s="12">
        <v>1</v>
      </c>
      <c r="G51" s="12">
        <v>9</v>
      </c>
      <c r="H51" s="12">
        <v>3</v>
      </c>
      <c r="I51" s="12">
        <v>31</v>
      </c>
      <c r="J51" s="12">
        <f t="shared" si="0"/>
        <v>3931</v>
      </c>
      <c r="K51" s="12">
        <v>75</v>
      </c>
      <c r="L51" s="12">
        <f t="shared" si="1"/>
        <v>294825</v>
      </c>
      <c r="M51" s="12"/>
      <c r="N51" s="12"/>
      <c r="O51" s="12"/>
      <c r="P51" s="12"/>
      <c r="Q51" s="12"/>
      <c r="R51" s="12"/>
      <c r="S51" s="12"/>
      <c r="T51" s="12">
        <f t="shared" si="2"/>
        <v>0</v>
      </c>
      <c r="U51" s="12"/>
      <c r="V51" s="12"/>
      <c r="W51" s="12">
        <f t="shared" si="3"/>
        <v>0</v>
      </c>
      <c r="X51" s="12">
        <f t="shared" si="4"/>
        <v>294825</v>
      </c>
      <c r="Y51" s="12">
        <v>0</v>
      </c>
      <c r="Z51" s="12">
        <v>50</v>
      </c>
      <c r="AA51" s="12">
        <v>0</v>
      </c>
      <c r="AB51" s="12">
        <v>0</v>
      </c>
    </row>
    <row r="52" spans="1:28" s="3" customFormat="1" ht="14.25" x14ac:dyDescent="0.2">
      <c r="A52" s="12"/>
      <c r="B52" s="13" t="s">
        <v>14</v>
      </c>
      <c r="C52" s="12">
        <v>3700</v>
      </c>
      <c r="D52" s="12">
        <v>262</v>
      </c>
      <c r="E52" s="12" t="s">
        <v>590</v>
      </c>
      <c r="F52" s="12">
        <v>1</v>
      </c>
      <c r="G52" s="12">
        <v>9</v>
      </c>
      <c r="H52" s="12">
        <v>1</v>
      </c>
      <c r="I52" s="12">
        <v>65</v>
      </c>
      <c r="J52" s="12">
        <f t="shared" si="0"/>
        <v>3765</v>
      </c>
      <c r="K52" s="12">
        <v>75</v>
      </c>
      <c r="L52" s="12">
        <f t="shared" si="1"/>
        <v>282375</v>
      </c>
      <c r="M52" s="12"/>
      <c r="N52" s="12"/>
      <c r="O52" s="12"/>
      <c r="P52" s="12"/>
      <c r="Q52" s="12"/>
      <c r="R52" s="12"/>
      <c r="S52" s="12"/>
      <c r="T52" s="12">
        <f t="shared" si="2"/>
        <v>0</v>
      </c>
      <c r="U52" s="12"/>
      <c r="V52" s="12"/>
      <c r="W52" s="12">
        <f t="shared" si="3"/>
        <v>0</v>
      </c>
      <c r="X52" s="12">
        <f t="shared" si="4"/>
        <v>282375</v>
      </c>
      <c r="Y52" s="12">
        <v>0</v>
      </c>
      <c r="Z52" s="12">
        <v>50</v>
      </c>
      <c r="AA52" s="12">
        <v>0</v>
      </c>
      <c r="AB52" s="12">
        <v>0</v>
      </c>
    </row>
    <row r="53" spans="1:28" s="3" customFormat="1" ht="14.25" x14ac:dyDescent="0.2">
      <c r="A53" s="12"/>
      <c r="B53" s="13" t="s">
        <v>14</v>
      </c>
      <c r="C53" s="12">
        <v>3533</v>
      </c>
      <c r="D53" s="12">
        <v>128</v>
      </c>
      <c r="E53" s="12" t="s">
        <v>590</v>
      </c>
      <c r="F53" s="12">
        <v>1</v>
      </c>
      <c r="G53" s="12">
        <v>10</v>
      </c>
      <c r="H53" s="12">
        <v>2</v>
      </c>
      <c r="I53" s="12">
        <v>48</v>
      </c>
      <c r="J53" s="12">
        <f t="shared" si="0"/>
        <v>4248</v>
      </c>
      <c r="K53" s="12">
        <v>75</v>
      </c>
      <c r="L53" s="12">
        <f t="shared" si="1"/>
        <v>318600</v>
      </c>
      <c r="M53" s="12"/>
      <c r="N53" s="12"/>
      <c r="O53" s="12"/>
      <c r="P53" s="12"/>
      <c r="Q53" s="12"/>
      <c r="R53" s="12"/>
      <c r="S53" s="12"/>
      <c r="T53" s="12">
        <f t="shared" si="2"/>
        <v>0</v>
      </c>
      <c r="U53" s="12"/>
      <c r="V53" s="12"/>
      <c r="W53" s="12">
        <f t="shared" si="3"/>
        <v>0</v>
      </c>
      <c r="X53" s="12">
        <f t="shared" si="4"/>
        <v>318600</v>
      </c>
      <c r="Y53" s="12">
        <v>0</v>
      </c>
      <c r="Z53" s="12">
        <v>50</v>
      </c>
      <c r="AA53" s="12">
        <v>0</v>
      </c>
      <c r="AB53" s="12">
        <v>0</v>
      </c>
    </row>
    <row r="54" spans="1:28" s="3" customFormat="1" ht="14.25" x14ac:dyDescent="0.2">
      <c r="A54" s="12"/>
      <c r="B54" s="13" t="s">
        <v>14</v>
      </c>
      <c r="C54" s="12">
        <v>4527</v>
      </c>
      <c r="D54" s="12">
        <v>129</v>
      </c>
      <c r="E54" s="12" t="s">
        <v>590</v>
      </c>
      <c r="F54" s="12">
        <v>1</v>
      </c>
      <c r="G54" s="12">
        <v>4</v>
      </c>
      <c r="H54" s="12">
        <v>2</v>
      </c>
      <c r="I54" s="12">
        <v>51</v>
      </c>
      <c r="J54" s="12">
        <f t="shared" si="0"/>
        <v>1851</v>
      </c>
      <c r="K54" s="12">
        <v>75</v>
      </c>
      <c r="L54" s="12">
        <f t="shared" si="1"/>
        <v>138825</v>
      </c>
      <c r="M54" s="12"/>
      <c r="N54" s="12"/>
      <c r="O54" s="12"/>
      <c r="P54" s="12"/>
      <c r="Q54" s="12"/>
      <c r="R54" s="12"/>
      <c r="S54" s="12"/>
      <c r="T54" s="12">
        <f t="shared" si="2"/>
        <v>0</v>
      </c>
      <c r="U54" s="12"/>
      <c r="V54" s="12"/>
      <c r="W54" s="12">
        <f t="shared" si="3"/>
        <v>0</v>
      </c>
      <c r="X54" s="12">
        <f t="shared" si="4"/>
        <v>138825</v>
      </c>
      <c r="Y54" s="12">
        <v>0</v>
      </c>
      <c r="Z54" s="12">
        <v>50</v>
      </c>
      <c r="AA54" s="12">
        <v>0</v>
      </c>
      <c r="AB54" s="12">
        <v>0</v>
      </c>
    </row>
    <row r="55" spans="1:28" s="3" customFormat="1" ht="14.25" x14ac:dyDescent="0.2">
      <c r="A55" s="12"/>
      <c r="B55" s="13" t="s">
        <v>14</v>
      </c>
      <c r="C55" s="12">
        <v>2445</v>
      </c>
      <c r="D55" s="12">
        <v>131</v>
      </c>
      <c r="E55" s="12" t="s">
        <v>590</v>
      </c>
      <c r="F55" s="12">
        <v>1</v>
      </c>
      <c r="G55" s="12">
        <v>11</v>
      </c>
      <c r="H55" s="12">
        <v>2</v>
      </c>
      <c r="I55" s="12">
        <v>1</v>
      </c>
      <c r="J55" s="12">
        <f t="shared" si="0"/>
        <v>4601</v>
      </c>
      <c r="K55" s="12">
        <v>100</v>
      </c>
      <c r="L55" s="12">
        <f t="shared" si="1"/>
        <v>460100</v>
      </c>
      <c r="M55" s="12"/>
      <c r="N55" s="12"/>
      <c r="O55" s="12"/>
      <c r="P55" s="12"/>
      <c r="Q55" s="12"/>
      <c r="R55" s="12"/>
      <c r="S55" s="12"/>
      <c r="T55" s="12">
        <f t="shared" si="2"/>
        <v>0</v>
      </c>
      <c r="U55" s="12"/>
      <c r="V55" s="12"/>
      <c r="W55" s="12">
        <f t="shared" si="3"/>
        <v>0</v>
      </c>
      <c r="X55" s="12">
        <f t="shared" si="4"/>
        <v>460100</v>
      </c>
      <c r="Y55" s="12">
        <v>0</v>
      </c>
      <c r="Z55" s="12">
        <v>50</v>
      </c>
      <c r="AA55" s="12">
        <v>0</v>
      </c>
      <c r="AB55" s="12">
        <v>0</v>
      </c>
    </row>
    <row r="56" spans="1:28" s="3" customFormat="1" ht="14.25" x14ac:dyDescent="0.2">
      <c r="A56" s="12"/>
      <c r="B56" s="13" t="s">
        <v>14</v>
      </c>
      <c r="C56" s="12">
        <v>3136</v>
      </c>
      <c r="D56" s="12">
        <v>130</v>
      </c>
      <c r="E56" s="12" t="s">
        <v>590</v>
      </c>
      <c r="F56" s="12">
        <v>1</v>
      </c>
      <c r="G56" s="12">
        <v>7</v>
      </c>
      <c r="H56" s="12"/>
      <c r="I56" s="12">
        <v>13</v>
      </c>
      <c r="J56" s="12">
        <f t="shared" si="0"/>
        <v>2813</v>
      </c>
      <c r="K56" s="12">
        <v>100</v>
      </c>
      <c r="L56" s="12">
        <f t="shared" si="1"/>
        <v>281300</v>
      </c>
      <c r="M56" s="12"/>
      <c r="N56" s="12"/>
      <c r="O56" s="12"/>
      <c r="P56" s="12"/>
      <c r="Q56" s="12"/>
      <c r="R56" s="12"/>
      <c r="S56" s="12"/>
      <c r="T56" s="12">
        <f t="shared" si="2"/>
        <v>0</v>
      </c>
      <c r="U56" s="12"/>
      <c r="V56" s="12"/>
      <c r="W56" s="12">
        <f t="shared" si="3"/>
        <v>0</v>
      </c>
      <c r="X56" s="12">
        <f t="shared" si="4"/>
        <v>281300</v>
      </c>
      <c r="Y56" s="12">
        <v>0</v>
      </c>
      <c r="Z56" s="12">
        <v>50</v>
      </c>
      <c r="AA56" s="12">
        <v>0</v>
      </c>
      <c r="AB56" s="12">
        <v>0</v>
      </c>
    </row>
    <row r="57" spans="1:28" s="3" customFormat="1" ht="14.25" x14ac:dyDescent="0.2">
      <c r="A57" s="12"/>
      <c r="B57" s="13" t="s">
        <v>14</v>
      </c>
      <c r="C57" s="12"/>
      <c r="D57" s="12">
        <v>151</v>
      </c>
      <c r="E57" s="12" t="s">
        <v>591</v>
      </c>
      <c r="F57" s="12">
        <v>1</v>
      </c>
      <c r="G57" s="12">
        <v>8</v>
      </c>
      <c r="H57" s="12">
        <v>2</v>
      </c>
      <c r="I57" s="12">
        <v>92</v>
      </c>
      <c r="J57" s="12">
        <f t="shared" si="0"/>
        <v>3492</v>
      </c>
      <c r="K57" s="12">
        <v>140</v>
      </c>
      <c r="L57" s="12">
        <f t="shared" si="1"/>
        <v>488880</v>
      </c>
      <c r="M57" s="12"/>
      <c r="N57" s="12"/>
      <c r="O57" s="12"/>
      <c r="P57" s="12"/>
      <c r="Q57" s="12"/>
      <c r="R57" s="12"/>
      <c r="S57" s="12"/>
      <c r="T57" s="12">
        <f t="shared" si="2"/>
        <v>0</v>
      </c>
      <c r="U57" s="12"/>
      <c r="V57" s="12"/>
      <c r="W57" s="12">
        <f t="shared" si="3"/>
        <v>0</v>
      </c>
      <c r="X57" s="12">
        <f t="shared" si="4"/>
        <v>488880</v>
      </c>
      <c r="Y57" s="12">
        <v>0</v>
      </c>
      <c r="Z57" s="12">
        <v>50</v>
      </c>
      <c r="AA57" s="12">
        <v>0</v>
      </c>
      <c r="AB57" s="12">
        <v>0</v>
      </c>
    </row>
    <row r="58" spans="1:28" s="3" customFormat="1" ht="14.25" x14ac:dyDescent="0.2">
      <c r="A58" s="12"/>
      <c r="B58" s="13" t="s">
        <v>14</v>
      </c>
      <c r="C58" s="12">
        <v>1153</v>
      </c>
      <c r="D58" s="12">
        <v>34</v>
      </c>
      <c r="E58" s="12" t="s">
        <v>592</v>
      </c>
      <c r="F58" s="12">
        <v>2</v>
      </c>
      <c r="G58" s="12"/>
      <c r="H58" s="12">
        <v>1</v>
      </c>
      <c r="I58" s="12">
        <v>82</v>
      </c>
      <c r="J58" s="12">
        <f t="shared" si="0"/>
        <v>182</v>
      </c>
      <c r="K58" s="12">
        <v>350</v>
      </c>
      <c r="L58" s="12">
        <f t="shared" si="1"/>
        <v>63700</v>
      </c>
      <c r="M58" s="12">
        <v>1</v>
      </c>
      <c r="N58" s="12" t="s">
        <v>27</v>
      </c>
      <c r="O58" s="12"/>
      <c r="P58" s="12"/>
      <c r="Q58" s="12"/>
      <c r="R58" s="12"/>
      <c r="S58" s="12"/>
      <c r="T58" s="12">
        <f t="shared" si="2"/>
        <v>0</v>
      </c>
      <c r="U58" s="12"/>
      <c r="V58" s="12"/>
      <c r="W58" s="12">
        <f t="shared" si="3"/>
        <v>0</v>
      </c>
      <c r="X58" s="12">
        <f t="shared" si="4"/>
        <v>63700</v>
      </c>
      <c r="Y58" s="12">
        <v>0</v>
      </c>
      <c r="Z58" s="12">
        <v>50</v>
      </c>
      <c r="AA58" s="12">
        <v>0</v>
      </c>
      <c r="AB58" s="12">
        <v>0</v>
      </c>
    </row>
    <row r="59" spans="1:28" s="3" customFormat="1" ht="14.25" x14ac:dyDescent="0.2">
      <c r="A59" s="12"/>
      <c r="B59" s="13" t="s">
        <v>14</v>
      </c>
      <c r="C59" s="12">
        <v>3706</v>
      </c>
      <c r="D59" s="12">
        <v>35</v>
      </c>
      <c r="E59" s="12" t="s">
        <v>592</v>
      </c>
      <c r="F59" s="12">
        <v>1</v>
      </c>
      <c r="G59" s="12">
        <v>44</v>
      </c>
      <c r="H59" s="12">
        <v>2</v>
      </c>
      <c r="I59" s="12">
        <v>3</v>
      </c>
      <c r="J59" s="12">
        <f t="shared" si="0"/>
        <v>17803</v>
      </c>
      <c r="K59" s="12">
        <v>100</v>
      </c>
      <c r="L59" s="12">
        <f t="shared" si="1"/>
        <v>1780300</v>
      </c>
      <c r="M59" s="12"/>
      <c r="N59" s="12"/>
      <c r="O59" s="12"/>
      <c r="P59" s="12"/>
      <c r="Q59" s="12"/>
      <c r="R59" s="12"/>
      <c r="S59" s="12"/>
      <c r="T59" s="12">
        <f t="shared" si="2"/>
        <v>0</v>
      </c>
      <c r="U59" s="12"/>
      <c r="V59" s="12"/>
      <c r="W59" s="12">
        <f t="shared" si="3"/>
        <v>0</v>
      </c>
      <c r="X59" s="12">
        <f t="shared" si="4"/>
        <v>1780300</v>
      </c>
      <c r="Y59" s="12">
        <v>0</v>
      </c>
      <c r="Z59" s="12">
        <v>50</v>
      </c>
      <c r="AA59" s="12">
        <v>0</v>
      </c>
      <c r="AB59" s="12">
        <v>0</v>
      </c>
    </row>
    <row r="60" spans="1:28" s="3" customFormat="1" ht="14.25" x14ac:dyDescent="0.2">
      <c r="A60" s="12"/>
      <c r="B60" s="13" t="s">
        <v>14</v>
      </c>
      <c r="C60" s="12">
        <v>3703</v>
      </c>
      <c r="D60" s="12">
        <v>261</v>
      </c>
      <c r="E60" s="12" t="s">
        <v>592</v>
      </c>
      <c r="F60" s="12">
        <v>1</v>
      </c>
      <c r="G60" s="12"/>
      <c r="H60" s="12">
        <v>2</v>
      </c>
      <c r="I60" s="12">
        <v>9</v>
      </c>
      <c r="J60" s="12">
        <f t="shared" si="0"/>
        <v>209</v>
      </c>
      <c r="K60" s="12">
        <v>390</v>
      </c>
      <c r="L60" s="12">
        <f t="shared" si="1"/>
        <v>81510</v>
      </c>
      <c r="M60" s="12"/>
      <c r="N60" s="12"/>
      <c r="O60" s="12"/>
      <c r="P60" s="12"/>
      <c r="Q60" s="12"/>
      <c r="R60" s="12"/>
      <c r="S60" s="12"/>
      <c r="T60" s="12">
        <f t="shared" si="2"/>
        <v>0</v>
      </c>
      <c r="U60" s="12"/>
      <c r="V60" s="12"/>
      <c r="W60" s="12">
        <f t="shared" si="3"/>
        <v>0</v>
      </c>
      <c r="X60" s="12">
        <f t="shared" si="4"/>
        <v>81510</v>
      </c>
      <c r="Y60" s="12">
        <v>0</v>
      </c>
      <c r="Z60" s="12">
        <v>50</v>
      </c>
      <c r="AA60" s="12">
        <v>0</v>
      </c>
      <c r="AB60" s="12">
        <v>0</v>
      </c>
    </row>
    <row r="61" spans="1:28" s="3" customFormat="1" ht="14.25" x14ac:dyDescent="0.2">
      <c r="A61" s="12"/>
      <c r="B61" s="13" t="s">
        <v>45</v>
      </c>
      <c r="C61" s="12">
        <v>3311</v>
      </c>
      <c r="D61" s="12">
        <v>112</v>
      </c>
      <c r="E61" s="12" t="s">
        <v>592</v>
      </c>
      <c r="F61" s="12">
        <v>1</v>
      </c>
      <c r="G61" s="12">
        <v>7</v>
      </c>
      <c r="H61" s="12">
        <v>2</v>
      </c>
      <c r="I61" s="12">
        <v>89</v>
      </c>
      <c r="J61" s="12">
        <f t="shared" si="0"/>
        <v>3089</v>
      </c>
      <c r="K61" s="12">
        <v>75</v>
      </c>
      <c r="L61" s="12">
        <f t="shared" si="1"/>
        <v>231675</v>
      </c>
      <c r="M61" s="12"/>
      <c r="N61" s="12"/>
      <c r="O61" s="12"/>
      <c r="P61" s="12"/>
      <c r="Q61" s="12"/>
      <c r="R61" s="12"/>
      <c r="S61" s="12"/>
      <c r="T61" s="12">
        <f t="shared" si="2"/>
        <v>0</v>
      </c>
      <c r="U61" s="12"/>
      <c r="V61" s="12"/>
      <c r="W61" s="12">
        <f t="shared" si="3"/>
        <v>0</v>
      </c>
      <c r="X61" s="12">
        <f t="shared" si="4"/>
        <v>231675</v>
      </c>
      <c r="Y61" s="12">
        <v>0</v>
      </c>
      <c r="Z61" s="12">
        <v>0</v>
      </c>
      <c r="AA61" s="12">
        <v>231675</v>
      </c>
      <c r="AB61" s="12">
        <v>0.01</v>
      </c>
    </row>
    <row r="62" spans="1:28" s="3" customFormat="1" ht="14.25" x14ac:dyDescent="0.2">
      <c r="A62" s="12"/>
      <c r="B62" s="13" t="s">
        <v>14</v>
      </c>
      <c r="C62" s="12">
        <v>1161</v>
      </c>
      <c r="D62" s="12">
        <v>44</v>
      </c>
      <c r="E62" s="12" t="s">
        <v>592</v>
      </c>
      <c r="F62" s="12">
        <v>1</v>
      </c>
      <c r="G62" s="12"/>
      <c r="H62" s="12">
        <v>2</v>
      </c>
      <c r="I62" s="12">
        <v>95</v>
      </c>
      <c r="J62" s="12">
        <f t="shared" si="0"/>
        <v>295</v>
      </c>
      <c r="K62" s="12">
        <v>350</v>
      </c>
      <c r="L62" s="12">
        <f t="shared" si="1"/>
        <v>103250</v>
      </c>
      <c r="M62" s="12"/>
      <c r="N62" s="12"/>
      <c r="O62" s="12"/>
      <c r="P62" s="12"/>
      <c r="Q62" s="12"/>
      <c r="R62" s="12"/>
      <c r="S62" s="12"/>
      <c r="T62" s="12">
        <f t="shared" si="2"/>
        <v>0</v>
      </c>
      <c r="U62" s="12"/>
      <c r="V62" s="12"/>
      <c r="W62" s="12">
        <f t="shared" si="3"/>
        <v>0</v>
      </c>
      <c r="X62" s="12">
        <f t="shared" si="4"/>
        <v>103250</v>
      </c>
      <c r="Y62" s="12">
        <v>0</v>
      </c>
      <c r="Z62" s="12">
        <v>50</v>
      </c>
      <c r="AA62" s="12">
        <v>0</v>
      </c>
      <c r="AB62" s="12">
        <v>0</v>
      </c>
    </row>
    <row r="63" spans="1:28" s="3" customFormat="1" ht="14.25" x14ac:dyDescent="0.2">
      <c r="A63" s="12"/>
      <c r="B63" s="13" t="s">
        <v>45</v>
      </c>
      <c r="C63" s="12">
        <v>3312</v>
      </c>
      <c r="D63" s="12">
        <v>113</v>
      </c>
      <c r="E63" s="12" t="s">
        <v>592</v>
      </c>
      <c r="F63" s="12">
        <v>1</v>
      </c>
      <c r="G63" s="12">
        <v>7</v>
      </c>
      <c r="H63" s="12">
        <v>2</v>
      </c>
      <c r="I63" s="12">
        <v>89</v>
      </c>
      <c r="J63" s="12">
        <f t="shared" si="0"/>
        <v>3089</v>
      </c>
      <c r="K63" s="12">
        <v>75</v>
      </c>
      <c r="L63" s="12">
        <f t="shared" si="1"/>
        <v>231675</v>
      </c>
      <c r="M63" s="12"/>
      <c r="N63" s="12"/>
      <c r="O63" s="12"/>
      <c r="P63" s="12"/>
      <c r="Q63" s="12"/>
      <c r="R63" s="12"/>
      <c r="S63" s="12"/>
      <c r="T63" s="12">
        <f t="shared" si="2"/>
        <v>0</v>
      </c>
      <c r="U63" s="12"/>
      <c r="V63" s="12"/>
      <c r="W63" s="12">
        <f t="shared" si="3"/>
        <v>0</v>
      </c>
      <c r="X63" s="12">
        <f t="shared" si="4"/>
        <v>231675</v>
      </c>
      <c r="Y63" s="12">
        <v>0</v>
      </c>
      <c r="Z63" s="12">
        <v>0</v>
      </c>
      <c r="AA63" s="12">
        <v>231675</v>
      </c>
      <c r="AB63" s="12">
        <v>0.01</v>
      </c>
    </row>
    <row r="64" spans="1:28" s="3" customFormat="1" ht="14.25" x14ac:dyDescent="0.2">
      <c r="A64" s="12"/>
      <c r="B64" s="13" t="s">
        <v>24</v>
      </c>
      <c r="C64" s="12"/>
      <c r="D64" s="12"/>
      <c r="E64" s="12" t="s">
        <v>592</v>
      </c>
      <c r="F64" s="12">
        <v>1</v>
      </c>
      <c r="G64" s="12">
        <v>4</v>
      </c>
      <c r="H64" s="12"/>
      <c r="I64" s="12"/>
      <c r="J64" s="12">
        <f t="shared" si="0"/>
        <v>1600</v>
      </c>
      <c r="K64" s="12">
        <v>75</v>
      </c>
      <c r="L64" s="12">
        <f t="shared" si="1"/>
        <v>120000</v>
      </c>
      <c r="M64" s="12"/>
      <c r="N64" s="12"/>
      <c r="O64" s="12"/>
      <c r="P64" s="12"/>
      <c r="Q64" s="12"/>
      <c r="R64" s="12"/>
      <c r="S64" s="12"/>
      <c r="T64" s="12">
        <f t="shared" si="2"/>
        <v>0</v>
      </c>
      <c r="U64" s="12"/>
      <c r="V64" s="12"/>
      <c r="W64" s="12">
        <f t="shared" si="3"/>
        <v>0</v>
      </c>
      <c r="X64" s="12">
        <f t="shared" si="4"/>
        <v>120000</v>
      </c>
      <c r="Y64" s="12">
        <v>0</v>
      </c>
      <c r="Z64" s="12">
        <v>0</v>
      </c>
      <c r="AA64" s="12">
        <v>120000</v>
      </c>
      <c r="AB64" s="12">
        <v>0.01</v>
      </c>
    </row>
    <row r="65" spans="1:28" s="3" customFormat="1" ht="14.25" x14ac:dyDescent="0.2">
      <c r="A65" s="12"/>
      <c r="B65" s="13" t="s">
        <v>24</v>
      </c>
      <c r="C65" s="12"/>
      <c r="D65" s="12"/>
      <c r="E65" s="12" t="s">
        <v>593</v>
      </c>
      <c r="F65" s="12">
        <v>1</v>
      </c>
      <c r="G65" s="12">
        <v>11</v>
      </c>
      <c r="H65" s="12"/>
      <c r="I65" s="12"/>
      <c r="J65" s="12">
        <f t="shared" si="0"/>
        <v>4400</v>
      </c>
      <c r="K65" s="12">
        <v>75</v>
      </c>
      <c r="L65" s="12">
        <f t="shared" si="1"/>
        <v>330000</v>
      </c>
      <c r="M65" s="12"/>
      <c r="N65" s="12"/>
      <c r="O65" s="12"/>
      <c r="P65" s="12"/>
      <c r="Q65" s="12"/>
      <c r="R65" s="12"/>
      <c r="S65" s="12"/>
      <c r="T65" s="12">
        <f t="shared" si="2"/>
        <v>0</v>
      </c>
      <c r="U65" s="12"/>
      <c r="V65" s="12"/>
      <c r="W65" s="12">
        <f t="shared" si="3"/>
        <v>0</v>
      </c>
      <c r="X65" s="12">
        <f t="shared" si="4"/>
        <v>330000</v>
      </c>
      <c r="Y65" s="12">
        <v>0</v>
      </c>
      <c r="Z65" s="12">
        <v>0</v>
      </c>
      <c r="AA65" s="12">
        <v>330000</v>
      </c>
      <c r="AB65" s="12">
        <v>0.01</v>
      </c>
    </row>
    <row r="66" spans="1:28" s="3" customFormat="1" ht="14.25" x14ac:dyDescent="0.2">
      <c r="A66" s="12"/>
      <c r="B66" s="13" t="s">
        <v>24</v>
      </c>
      <c r="C66" s="12"/>
      <c r="D66" s="12"/>
      <c r="E66" s="12" t="s">
        <v>593</v>
      </c>
      <c r="F66" s="12">
        <v>1</v>
      </c>
      <c r="G66" s="12">
        <v>15</v>
      </c>
      <c r="H66" s="12"/>
      <c r="I66" s="12"/>
      <c r="J66" s="12">
        <f t="shared" ref="J66:J111" si="7">G66*400+H66*100+I66</f>
        <v>6000</v>
      </c>
      <c r="K66" s="12">
        <v>75</v>
      </c>
      <c r="L66" s="12">
        <f t="shared" ref="L66:L111" si="8">J66*K66</f>
        <v>450000</v>
      </c>
      <c r="M66" s="12"/>
      <c r="N66" s="12"/>
      <c r="O66" s="12"/>
      <c r="P66" s="12"/>
      <c r="Q66" s="12"/>
      <c r="R66" s="12"/>
      <c r="S66" s="12"/>
      <c r="T66" s="12">
        <f t="shared" ref="T66:T111" si="9">Q66*S66</f>
        <v>0</v>
      </c>
      <c r="U66" s="12"/>
      <c r="V66" s="12"/>
      <c r="W66" s="12">
        <f t="shared" ref="W66:W112" si="10">T66-V66</f>
        <v>0</v>
      </c>
      <c r="X66" s="12">
        <f t="shared" ref="X66:X111" si="11">L66+W66</f>
        <v>450000</v>
      </c>
      <c r="Y66" s="12">
        <v>0</v>
      </c>
      <c r="Z66" s="12">
        <v>0</v>
      </c>
      <c r="AA66" s="12">
        <v>450000</v>
      </c>
      <c r="AB66" s="12">
        <v>0.01</v>
      </c>
    </row>
    <row r="67" spans="1:28" s="3" customFormat="1" ht="14.25" x14ac:dyDescent="0.2">
      <c r="A67" s="12"/>
      <c r="B67" s="13" t="s">
        <v>14</v>
      </c>
      <c r="C67" s="12">
        <v>3025</v>
      </c>
      <c r="D67" s="12">
        <v>86</v>
      </c>
      <c r="E67" s="12" t="s">
        <v>594</v>
      </c>
      <c r="F67" s="12">
        <v>2</v>
      </c>
      <c r="G67" s="12"/>
      <c r="H67" s="12">
        <v>1</v>
      </c>
      <c r="I67" s="12">
        <v>84</v>
      </c>
      <c r="J67" s="12">
        <f t="shared" si="7"/>
        <v>184</v>
      </c>
      <c r="K67" s="12">
        <v>350</v>
      </c>
      <c r="L67" s="12">
        <f t="shared" si="8"/>
        <v>64400</v>
      </c>
      <c r="M67" s="12">
        <v>1</v>
      </c>
      <c r="N67" s="12" t="s">
        <v>27</v>
      </c>
      <c r="O67" s="12" t="s">
        <v>16</v>
      </c>
      <c r="P67" s="12">
        <v>2</v>
      </c>
      <c r="Q67" s="12">
        <v>210</v>
      </c>
      <c r="R67" s="12"/>
      <c r="S67" s="12">
        <v>6400</v>
      </c>
      <c r="T67" s="12">
        <f t="shared" si="9"/>
        <v>1344000</v>
      </c>
      <c r="U67" s="12">
        <v>10</v>
      </c>
      <c r="V67" s="12">
        <f>T67*30%</f>
        <v>403200</v>
      </c>
      <c r="W67" s="12">
        <f t="shared" si="10"/>
        <v>940800</v>
      </c>
      <c r="X67" s="12">
        <f t="shared" si="11"/>
        <v>1005200</v>
      </c>
      <c r="Y67" s="12">
        <v>0</v>
      </c>
      <c r="Z67" s="12">
        <v>50</v>
      </c>
      <c r="AA67" s="12">
        <v>0</v>
      </c>
      <c r="AB67" s="12">
        <v>0</v>
      </c>
    </row>
    <row r="68" spans="1:28" s="3" customFormat="1" ht="14.25" x14ac:dyDescent="0.2">
      <c r="A68" s="12"/>
      <c r="B68" s="13" t="s">
        <v>14</v>
      </c>
      <c r="C68" s="12">
        <v>1208</v>
      </c>
      <c r="D68" s="12">
        <v>1</v>
      </c>
      <c r="E68" s="12" t="s">
        <v>594</v>
      </c>
      <c r="F68" s="12">
        <v>1</v>
      </c>
      <c r="G68" s="12">
        <v>1</v>
      </c>
      <c r="H68" s="12">
        <v>3</v>
      </c>
      <c r="I68" s="12">
        <v>14</v>
      </c>
      <c r="J68" s="12">
        <f t="shared" si="7"/>
        <v>714</v>
      </c>
      <c r="K68" s="12">
        <v>130</v>
      </c>
      <c r="L68" s="12">
        <f t="shared" si="8"/>
        <v>92820</v>
      </c>
      <c r="M68" s="12"/>
      <c r="N68" s="12"/>
      <c r="O68" s="12"/>
      <c r="P68" s="12"/>
      <c r="Q68" s="12"/>
      <c r="R68" s="12"/>
      <c r="S68" s="12"/>
      <c r="T68" s="12">
        <f t="shared" si="9"/>
        <v>0</v>
      </c>
      <c r="U68" s="12"/>
      <c r="V68" s="12"/>
      <c r="W68" s="12">
        <f t="shared" si="10"/>
        <v>0</v>
      </c>
      <c r="X68" s="12">
        <f t="shared" si="11"/>
        <v>92820</v>
      </c>
      <c r="Y68" s="12">
        <v>0</v>
      </c>
      <c r="Z68" s="12">
        <v>50</v>
      </c>
      <c r="AA68" s="12">
        <v>0</v>
      </c>
      <c r="AB68" s="12">
        <v>0</v>
      </c>
    </row>
    <row r="69" spans="1:28" s="3" customFormat="1" ht="14.25" x14ac:dyDescent="0.2">
      <c r="A69" s="12"/>
      <c r="B69" s="13" t="s">
        <v>14</v>
      </c>
      <c r="C69" s="12">
        <v>1209</v>
      </c>
      <c r="D69" s="12">
        <v>2</v>
      </c>
      <c r="E69" s="12" t="s">
        <v>594</v>
      </c>
      <c r="F69" s="12">
        <v>1</v>
      </c>
      <c r="G69" s="12">
        <v>1</v>
      </c>
      <c r="H69" s="12">
        <v>2</v>
      </c>
      <c r="I69" s="12">
        <v>16</v>
      </c>
      <c r="J69" s="12">
        <f t="shared" si="7"/>
        <v>616</v>
      </c>
      <c r="K69" s="12">
        <v>150</v>
      </c>
      <c r="L69" s="12">
        <f t="shared" si="8"/>
        <v>92400</v>
      </c>
      <c r="M69" s="12"/>
      <c r="N69" s="12"/>
      <c r="O69" s="12"/>
      <c r="P69" s="12"/>
      <c r="Q69" s="12"/>
      <c r="R69" s="12"/>
      <c r="S69" s="12"/>
      <c r="T69" s="12">
        <f t="shared" si="9"/>
        <v>0</v>
      </c>
      <c r="U69" s="12"/>
      <c r="V69" s="12"/>
      <c r="W69" s="12">
        <f t="shared" si="10"/>
        <v>0</v>
      </c>
      <c r="X69" s="12">
        <f t="shared" si="11"/>
        <v>92400</v>
      </c>
      <c r="Y69" s="12">
        <v>0</v>
      </c>
      <c r="Z69" s="12">
        <v>50</v>
      </c>
      <c r="AA69" s="12">
        <v>0</v>
      </c>
      <c r="AB69" s="12">
        <v>0</v>
      </c>
    </row>
    <row r="70" spans="1:28" s="3" customFormat="1" ht="14.25" x14ac:dyDescent="0.2">
      <c r="A70" s="12"/>
      <c r="B70" s="13" t="s">
        <v>14</v>
      </c>
      <c r="C70" s="12">
        <v>3471</v>
      </c>
      <c r="D70" s="12">
        <v>25</v>
      </c>
      <c r="E70" s="12" t="s">
        <v>593</v>
      </c>
      <c r="F70" s="12">
        <v>1</v>
      </c>
      <c r="G70" s="12">
        <v>3</v>
      </c>
      <c r="H70" s="12"/>
      <c r="I70" s="12">
        <v>83</v>
      </c>
      <c r="J70" s="12">
        <f t="shared" si="7"/>
        <v>1283</v>
      </c>
      <c r="K70" s="12">
        <v>210</v>
      </c>
      <c r="L70" s="12">
        <f t="shared" si="8"/>
        <v>269430</v>
      </c>
      <c r="M70" s="12"/>
      <c r="N70" s="12"/>
      <c r="O70" s="12"/>
      <c r="P70" s="12"/>
      <c r="Q70" s="12"/>
      <c r="R70" s="12"/>
      <c r="S70" s="12"/>
      <c r="T70" s="12">
        <f t="shared" si="9"/>
        <v>0</v>
      </c>
      <c r="U70" s="12"/>
      <c r="V70" s="12"/>
      <c r="W70" s="12">
        <f t="shared" si="10"/>
        <v>0</v>
      </c>
      <c r="X70" s="12">
        <f t="shared" si="11"/>
        <v>269430</v>
      </c>
      <c r="Y70" s="12">
        <v>0</v>
      </c>
      <c r="Z70" s="12">
        <v>50</v>
      </c>
      <c r="AA70" s="12">
        <v>0</v>
      </c>
      <c r="AB70" s="12">
        <v>0</v>
      </c>
    </row>
    <row r="71" spans="1:28" s="3" customFormat="1" ht="14.25" x14ac:dyDescent="0.2">
      <c r="A71" s="12"/>
      <c r="B71" s="13" t="s">
        <v>14</v>
      </c>
      <c r="C71" s="12">
        <v>3982</v>
      </c>
      <c r="D71" s="12">
        <v>281</v>
      </c>
      <c r="E71" s="12" t="s">
        <v>593</v>
      </c>
      <c r="F71" s="12">
        <v>1</v>
      </c>
      <c r="G71" s="12"/>
      <c r="H71" s="12">
        <v>2</v>
      </c>
      <c r="I71" s="12">
        <v>42</v>
      </c>
      <c r="J71" s="12">
        <f t="shared" si="7"/>
        <v>242</v>
      </c>
      <c r="K71" s="12">
        <v>130</v>
      </c>
      <c r="L71" s="12">
        <f t="shared" si="8"/>
        <v>31460</v>
      </c>
      <c r="M71" s="12"/>
      <c r="N71" s="12"/>
      <c r="O71" s="12"/>
      <c r="P71" s="12"/>
      <c r="Q71" s="12"/>
      <c r="R71" s="12"/>
      <c r="S71" s="12"/>
      <c r="T71" s="12">
        <f t="shared" si="9"/>
        <v>0</v>
      </c>
      <c r="U71" s="12"/>
      <c r="V71" s="12"/>
      <c r="W71" s="12">
        <f t="shared" si="10"/>
        <v>0</v>
      </c>
      <c r="X71" s="12">
        <f t="shared" si="11"/>
        <v>31460</v>
      </c>
      <c r="Y71" s="12">
        <v>0</v>
      </c>
      <c r="Z71" s="12">
        <v>50</v>
      </c>
      <c r="AA71" s="12">
        <v>0</v>
      </c>
      <c r="AB71" s="12">
        <v>0</v>
      </c>
    </row>
    <row r="72" spans="1:28" s="3" customFormat="1" ht="14.25" x14ac:dyDescent="0.2">
      <c r="A72" s="12"/>
      <c r="B72" s="13" t="s">
        <v>14</v>
      </c>
      <c r="C72" s="12">
        <v>3981</v>
      </c>
      <c r="D72" s="12">
        <v>280</v>
      </c>
      <c r="E72" s="12" t="s">
        <v>593</v>
      </c>
      <c r="F72" s="12">
        <v>1</v>
      </c>
      <c r="G72" s="12"/>
      <c r="H72" s="12">
        <v>2</v>
      </c>
      <c r="I72" s="12">
        <v>42</v>
      </c>
      <c r="J72" s="12">
        <f t="shared" si="7"/>
        <v>242</v>
      </c>
      <c r="K72" s="12">
        <v>150</v>
      </c>
      <c r="L72" s="12">
        <f t="shared" si="8"/>
        <v>36300</v>
      </c>
      <c r="M72" s="12"/>
      <c r="N72" s="12"/>
      <c r="O72" s="12"/>
      <c r="P72" s="12"/>
      <c r="Q72" s="12"/>
      <c r="R72" s="12"/>
      <c r="S72" s="12"/>
      <c r="T72" s="12">
        <f t="shared" si="9"/>
        <v>0</v>
      </c>
      <c r="U72" s="12"/>
      <c r="V72" s="12"/>
      <c r="W72" s="12">
        <f t="shared" si="10"/>
        <v>0</v>
      </c>
      <c r="X72" s="12">
        <f t="shared" si="11"/>
        <v>36300</v>
      </c>
      <c r="Y72" s="12">
        <v>0</v>
      </c>
      <c r="Z72" s="12">
        <v>50</v>
      </c>
      <c r="AA72" s="12">
        <v>0</v>
      </c>
      <c r="AB72" s="12">
        <v>0</v>
      </c>
    </row>
    <row r="73" spans="1:28" s="3" customFormat="1" ht="14.25" x14ac:dyDescent="0.2">
      <c r="A73" s="12"/>
      <c r="B73" s="13" t="s">
        <v>14</v>
      </c>
      <c r="C73" s="12">
        <v>526</v>
      </c>
      <c r="D73" s="12">
        <v>295</v>
      </c>
      <c r="E73" s="12" t="s">
        <v>593</v>
      </c>
      <c r="F73" s="12">
        <v>1</v>
      </c>
      <c r="G73" s="12"/>
      <c r="H73" s="12"/>
      <c r="I73" s="12">
        <v>73</v>
      </c>
      <c r="J73" s="12">
        <f t="shared" si="7"/>
        <v>73</v>
      </c>
      <c r="K73" s="12">
        <v>450</v>
      </c>
      <c r="L73" s="12">
        <f t="shared" si="8"/>
        <v>32850</v>
      </c>
      <c r="M73" s="12"/>
      <c r="N73" s="12"/>
      <c r="O73" s="12"/>
      <c r="P73" s="12"/>
      <c r="Q73" s="12"/>
      <c r="R73" s="12"/>
      <c r="S73" s="12"/>
      <c r="T73" s="12">
        <f t="shared" si="9"/>
        <v>0</v>
      </c>
      <c r="U73" s="12"/>
      <c r="V73" s="12"/>
      <c r="W73" s="12">
        <f t="shared" si="10"/>
        <v>0</v>
      </c>
      <c r="X73" s="12">
        <f t="shared" si="11"/>
        <v>32850</v>
      </c>
      <c r="Y73" s="12">
        <v>0</v>
      </c>
      <c r="Z73" s="12">
        <v>50</v>
      </c>
      <c r="AA73" s="12">
        <v>0</v>
      </c>
      <c r="AB73" s="12">
        <v>0</v>
      </c>
    </row>
    <row r="74" spans="1:28" s="3" customFormat="1" ht="14.25" x14ac:dyDescent="0.2">
      <c r="A74" s="12"/>
      <c r="B74" s="13" t="s">
        <v>14</v>
      </c>
      <c r="C74" s="12">
        <v>2838</v>
      </c>
      <c r="D74" s="12">
        <v>403</v>
      </c>
      <c r="E74" s="12" t="s">
        <v>593</v>
      </c>
      <c r="F74" s="12">
        <v>1</v>
      </c>
      <c r="G74" s="12">
        <v>5</v>
      </c>
      <c r="H74" s="12">
        <v>3</v>
      </c>
      <c r="I74" s="12">
        <v>31</v>
      </c>
      <c r="J74" s="12">
        <f t="shared" si="7"/>
        <v>2331</v>
      </c>
      <c r="K74" s="12">
        <v>180</v>
      </c>
      <c r="L74" s="12">
        <f t="shared" si="8"/>
        <v>419580</v>
      </c>
      <c r="M74" s="12"/>
      <c r="N74" s="12"/>
      <c r="O74" s="12"/>
      <c r="P74" s="12"/>
      <c r="Q74" s="12"/>
      <c r="R74" s="12"/>
      <c r="S74" s="12"/>
      <c r="T74" s="12">
        <f t="shared" si="9"/>
        <v>0</v>
      </c>
      <c r="U74" s="12"/>
      <c r="V74" s="12"/>
      <c r="W74" s="12">
        <f t="shared" si="10"/>
        <v>0</v>
      </c>
      <c r="X74" s="12">
        <f t="shared" si="11"/>
        <v>419580</v>
      </c>
      <c r="Y74" s="12">
        <v>0</v>
      </c>
      <c r="Z74" s="12">
        <v>50</v>
      </c>
      <c r="AA74" s="12">
        <v>0</v>
      </c>
      <c r="AB74" s="12">
        <v>0</v>
      </c>
    </row>
    <row r="75" spans="1:28" s="3" customFormat="1" ht="14.25" x14ac:dyDescent="0.2">
      <c r="A75" s="12"/>
      <c r="B75" s="13" t="s">
        <v>14</v>
      </c>
      <c r="C75" s="12">
        <v>3168</v>
      </c>
      <c r="D75" s="12">
        <v>185</v>
      </c>
      <c r="E75" s="12" t="s">
        <v>593</v>
      </c>
      <c r="F75" s="12">
        <v>1</v>
      </c>
      <c r="G75" s="12">
        <v>28</v>
      </c>
      <c r="H75" s="12">
        <v>2</v>
      </c>
      <c r="I75" s="12">
        <v>73</v>
      </c>
      <c r="J75" s="12">
        <f t="shared" si="7"/>
        <v>11473</v>
      </c>
      <c r="K75" s="12">
        <v>100</v>
      </c>
      <c r="L75" s="12">
        <f t="shared" si="8"/>
        <v>1147300</v>
      </c>
      <c r="M75" s="12"/>
      <c r="N75" s="12"/>
      <c r="O75" s="12"/>
      <c r="P75" s="12"/>
      <c r="Q75" s="12"/>
      <c r="R75" s="12"/>
      <c r="S75" s="12"/>
      <c r="T75" s="12">
        <f t="shared" si="9"/>
        <v>0</v>
      </c>
      <c r="U75" s="12"/>
      <c r="V75" s="12"/>
      <c r="W75" s="12">
        <f t="shared" si="10"/>
        <v>0</v>
      </c>
      <c r="X75" s="12">
        <f t="shared" si="11"/>
        <v>1147300</v>
      </c>
      <c r="Y75" s="12">
        <v>0</v>
      </c>
      <c r="Z75" s="12">
        <v>50</v>
      </c>
      <c r="AA75" s="12">
        <v>0</v>
      </c>
      <c r="AB75" s="12">
        <v>0</v>
      </c>
    </row>
    <row r="76" spans="1:28" s="3" customFormat="1" ht="14.25" x14ac:dyDescent="0.2">
      <c r="A76" s="12"/>
      <c r="B76" s="13" t="s">
        <v>14</v>
      </c>
      <c r="C76" s="12">
        <v>2455</v>
      </c>
      <c r="D76" s="12">
        <v>184</v>
      </c>
      <c r="E76" s="12" t="s">
        <v>593</v>
      </c>
      <c r="F76" s="12">
        <v>1</v>
      </c>
      <c r="G76" s="12">
        <v>5</v>
      </c>
      <c r="H76" s="12"/>
      <c r="I76" s="12">
        <v>64</v>
      </c>
      <c r="J76" s="12">
        <f t="shared" si="7"/>
        <v>2064</v>
      </c>
      <c r="K76" s="12">
        <v>100</v>
      </c>
      <c r="L76" s="12">
        <f t="shared" si="8"/>
        <v>206400</v>
      </c>
      <c r="M76" s="12"/>
      <c r="N76" s="12"/>
      <c r="O76" s="12"/>
      <c r="P76" s="12"/>
      <c r="Q76" s="12"/>
      <c r="R76" s="12"/>
      <c r="S76" s="12"/>
      <c r="T76" s="12">
        <f t="shared" si="9"/>
        <v>0</v>
      </c>
      <c r="U76" s="12"/>
      <c r="V76" s="12"/>
      <c r="W76" s="12">
        <f t="shared" si="10"/>
        <v>0</v>
      </c>
      <c r="X76" s="12">
        <f t="shared" si="11"/>
        <v>206400</v>
      </c>
      <c r="Y76" s="12">
        <v>0</v>
      </c>
      <c r="Z76" s="12">
        <v>50</v>
      </c>
      <c r="AA76" s="12">
        <v>0</v>
      </c>
      <c r="AB76" s="12">
        <v>0</v>
      </c>
    </row>
    <row r="77" spans="1:28" s="3" customFormat="1" ht="14.25" x14ac:dyDescent="0.2">
      <c r="A77" s="12"/>
      <c r="B77" s="13" t="s">
        <v>14</v>
      </c>
      <c r="C77" s="12">
        <v>4382</v>
      </c>
      <c r="D77" s="12">
        <v>194</v>
      </c>
      <c r="E77" s="12" t="s">
        <v>593</v>
      </c>
      <c r="F77" s="12">
        <v>1</v>
      </c>
      <c r="G77" s="12">
        <v>6</v>
      </c>
      <c r="H77" s="12">
        <v>1</v>
      </c>
      <c r="I77" s="12">
        <v>72</v>
      </c>
      <c r="J77" s="12">
        <f t="shared" si="7"/>
        <v>2572</v>
      </c>
      <c r="K77" s="12">
        <v>100</v>
      </c>
      <c r="L77" s="12">
        <f t="shared" si="8"/>
        <v>257200</v>
      </c>
      <c r="M77" s="12"/>
      <c r="N77" s="12"/>
      <c r="O77" s="12"/>
      <c r="P77" s="12"/>
      <c r="Q77" s="12"/>
      <c r="R77" s="12"/>
      <c r="S77" s="12"/>
      <c r="T77" s="12">
        <f t="shared" si="9"/>
        <v>0</v>
      </c>
      <c r="U77" s="12"/>
      <c r="V77" s="12"/>
      <c r="W77" s="12">
        <f t="shared" si="10"/>
        <v>0</v>
      </c>
      <c r="X77" s="12">
        <f t="shared" si="11"/>
        <v>257200</v>
      </c>
      <c r="Y77" s="12">
        <v>0</v>
      </c>
      <c r="Z77" s="12">
        <v>50</v>
      </c>
      <c r="AA77" s="12">
        <v>0</v>
      </c>
      <c r="AB77" s="12">
        <v>0</v>
      </c>
    </row>
    <row r="78" spans="1:28" s="3" customFormat="1" ht="14.25" x14ac:dyDescent="0.2">
      <c r="A78" s="12"/>
      <c r="B78" s="13" t="s">
        <v>14</v>
      </c>
      <c r="C78" s="12">
        <v>4262</v>
      </c>
      <c r="D78" s="12">
        <v>181</v>
      </c>
      <c r="E78" s="12" t="s">
        <v>593</v>
      </c>
      <c r="F78" s="12">
        <v>1</v>
      </c>
      <c r="G78" s="12"/>
      <c r="H78" s="12">
        <v>1</v>
      </c>
      <c r="I78" s="12">
        <v>53</v>
      </c>
      <c r="J78" s="12">
        <f t="shared" si="7"/>
        <v>153</v>
      </c>
      <c r="K78" s="12">
        <v>350</v>
      </c>
      <c r="L78" s="12">
        <f t="shared" si="8"/>
        <v>53550</v>
      </c>
      <c r="M78" s="12"/>
      <c r="N78" s="12"/>
      <c r="O78" s="12"/>
      <c r="P78" s="12"/>
      <c r="Q78" s="12"/>
      <c r="R78" s="12"/>
      <c r="S78" s="12"/>
      <c r="T78" s="12">
        <f t="shared" si="9"/>
        <v>0</v>
      </c>
      <c r="U78" s="12"/>
      <c r="V78" s="12"/>
      <c r="W78" s="12">
        <f t="shared" si="10"/>
        <v>0</v>
      </c>
      <c r="X78" s="12">
        <f t="shared" si="11"/>
        <v>53550</v>
      </c>
      <c r="Y78" s="12">
        <v>0</v>
      </c>
      <c r="Z78" s="12">
        <v>50</v>
      </c>
      <c r="AA78" s="12">
        <v>0</v>
      </c>
      <c r="AB78" s="12">
        <v>0</v>
      </c>
    </row>
    <row r="79" spans="1:28" s="3" customFormat="1" ht="14.25" x14ac:dyDescent="0.2">
      <c r="A79" s="12"/>
      <c r="B79" s="13" t="s">
        <v>24</v>
      </c>
      <c r="C79" s="12"/>
      <c r="D79" s="12"/>
      <c r="E79" s="12" t="s">
        <v>593</v>
      </c>
      <c r="F79" s="12">
        <v>1</v>
      </c>
      <c r="G79" s="12">
        <v>6</v>
      </c>
      <c r="H79" s="12"/>
      <c r="I79" s="12"/>
      <c r="J79" s="12">
        <f t="shared" si="7"/>
        <v>2400</v>
      </c>
      <c r="K79" s="12">
        <v>75</v>
      </c>
      <c r="L79" s="12">
        <f t="shared" si="8"/>
        <v>180000</v>
      </c>
      <c r="M79" s="12"/>
      <c r="N79" s="12"/>
      <c r="O79" s="12"/>
      <c r="P79" s="12"/>
      <c r="Q79" s="12"/>
      <c r="R79" s="12"/>
      <c r="S79" s="12"/>
      <c r="T79" s="12">
        <f t="shared" si="9"/>
        <v>0</v>
      </c>
      <c r="U79" s="12"/>
      <c r="V79" s="12"/>
      <c r="W79" s="12">
        <f t="shared" si="10"/>
        <v>0</v>
      </c>
      <c r="X79" s="12">
        <f t="shared" si="11"/>
        <v>180000</v>
      </c>
      <c r="Y79" s="12">
        <v>0</v>
      </c>
      <c r="Z79" s="12">
        <v>0</v>
      </c>
      <c r="AA79" s="12">
        <v>180000</v>
      </c>
      <c r="AB79" s="12">
        <v>0.01</v>
      </c>
    </row>
    <row r="80" spans="1:28" s="3" customFormat="1" ht="14.25" x14ac:dyDescent="0.2">
      <c r="A80" s="12"/>
      <c r="B80" s="13" t="s">
        <v>52</v>
      </c>
      <c r="C80" s="12"/>
      <c r="D80" s="12"/>
      <c r="E80" s="12" t="s">
        <v>593</v>
      </c>
      <c r="F80" s="12">
        <v>1</v>
      </c>
      <c r="G80" s="12">
        <v>11</v>
      </c>
      <c r="H80" s="12"/>
      <c r="I80" s="12">
        <v>55</v>
      </c>
      <c r="J80" s="12">
        <f t="shared" si="7"/>
        <v>4455</v>
      </c>
      <c r="K80" s="12">
        <v>75</v>
      </c>
      <c r="L80" s="12">
        <f t="shared" si="8"/>
        <v>334125</v>
      </c>
      <c r="M80" s="12"/>
      <c r="N80" s="12"/>
      <c r="O80" s="12"/>
      <c r="P80" s="12"/>
      <c r="Q80" s="12"/>
      <c r="R80" s="12"/>
      <c r="S80" s="12"/>
      <c r="T80" s="12">
        <f t="shared" si="9"/>
        <v>0</v>
      </c>
      <c r="U80" s="12"/>
      <c r="V80" s="12"/>
      <c r="W80" s="12">
        <f t="shared" si="10"/>
        <v>0</v>
      </c>
      <c r="X80" s="12">
        <f t="shared" si="11"/>
        <v>334125</v>
      </c>
      <c r="Y80" s="12">
        <v>0</v>
      </c>
      <c r="Z80" s="12">
        <v>0</v>
      </c>
      <c r="AA80" s="12">
        <v>334125</v>
      </c>
      <c r="AB80" s="12">
        <v>0.01</v>
      </c>
    </row>
    <row r="81" spans="1:28" s="3" customFormat="1" ht="14.25" x14ac:dyDescent="0.2">
      <c r="A81" s="12"/>
      <c r="B81" s="13" t="s">
        <v>24</v>
      </c>
      <c r="C81" s="12"/>
      <c r="D81" s="12"/>
      <c r="E81" s="12" t="s">
        <v>593</v>
      </c>
      <c r="F81" s="12">
        <v>1</v>
      </c>
      <c r="G81" s="12">
        <v>7</v>
      </c>
      <c r="H81" s="12">
        <v>2</v>
      </c>
      <c r="I81" s="12"/>
      <c r="J81" s="12">
        <f t="shared" si="7"/>
        <v>3000</v>
      </c>
      <c r="K81" s="12">
        <v>75</v>
      </c>
      <c r="L81" s="12">
        <f t="shared" si="8"/>
        <v>225000</v>
      </c>
      <c r="M81" s="12"/>
      <c r="N81" s="12"/>
      <c r="O81" s="12"/>
      <c r="P81" s="12"/>
      <c r="Q81" s="12"/>
      <c r="R81" s="12"/>
      <c r="S81" s="12"/>
      <c r="T81" s="12">
        <f t="shared" si="9"/>
        <v>0</v>
      </c>
      <c r="U81" s="12"/>
      <c r="V81" s="12"/>
      <c r="W81" s="12">
        <f t="shared" si="10"/>
        <v>0</v>
      </c>
      <c r="X81" s="12">
        <f t="shared" si="11"/>
        <v>225000</v>
      </c>
      <c r="Y81" s="12">
        <v>0</v>
      </c>
      <c r="Z81" s="12">
        <v>0</v>
      </c>
      <c r="AA81" s="12">
        <v>225000</v>
      </c>
      <c r="AB81" s="12">
        <v>0.01</v>
      </c>
    </row>
    <row r="82" spans="1:28" s="3" customFormat="1" ht="14.25" x14ac:dyDescent="0.2">
      <c r="A82" s="12"/>
      <c r="B82" s="13" t="s">
        <v>24</v>
      </c>
      <c r="C82" s="12"/>
      <c r="D82" s="12"/>
      <c r="E82" s="12" t="s">
        <v>593</v>
      </c>
      <c r="F82" s="12">
        <v>1</v>
      </c>
      <c r="G82" s="12">
        <v>10</v>
      </c>
      <c r="H82" s="12">
        <v>2</v>
      </c>
      <c r="I82" s="12">
        <v>6</v>
      </c>
      <c r="J82" s="12">
        <f t="shared" si="7"/>
        <v>4206</v>
      </c>
      <c r="K82" s="12">
        <v>75</v>
      </c>
      <c r="L82" s="12">
        <f t="shared" si="8"/>
        <v>315450</v>
      </c>
      <c r="M82" s="12"/>
      <c r="N82" s="12"/>
      <c r="O82" s="12"/>
      <c r="P82" s="12"/>
      <c r="Q82" s="12"/>
      <c r="R82" s="12"/>
      <c r="S82" s="12"/>
      <c r="T82" s="12">
        <f t="shared" si="9"/>
        <v>0</v>
      </c>
      <c r="U82" s="12"/>
      <c r="V82" s="12"/>
      <c r="W82" s="12">
        <f t="shared" si="10"/>
        <v>0</v>
      </c>
      <c r="X82" s="12">
        <f t="shared" si="11"/>
        <v>315450</v>
      </c>
      <c r="Y82" s="12">
        <v>0</v>
      </c>
      <c r="Z82" s="12">
        <v>0</v>
      </c>
      <c r="AA82" s="12">
        <v>315450</v>
      </c>
      <c r="AB82" s="12">
        <v>0.01</v>
      </c>
    </row>
    <row r="83" spans="1:28" s="3" customFormat="1" ht="14.25" x14ac:dyDescent="0.2">
      <c r="A83" s="12"/>
      <c r="B83" s="13" t="s">
        <v>24</v>
      </c>
      <c r="C83" s="12"/>
      <c r="D83" s="12"/>
      <c r="E83" s="12" t="s">
        <v>593</v>
      </c>
      <c r="F83" s="12">
        <v>1</v>
      </c>
      <c r="G83" s="12">
        <v>5</v>
      </c>
      <c r="H83" s="12">
        <v>3</v>
      </c>
      <c r="I83" s="12">
        <v>72</v>
      </c>
      <c r="J83" s="12">
        <f t="shared" si="7"/>
        <v>2372</v>
      </c>
      <c r="K83" s="12">
        <v>75</v>
      </c>
      <c r="L83" s="12">
        <f t="shared" si="8"/>
        <v>177900</v>
      </c>
      <c r="M83" s="12"/>
      <c r="N83" s="12"/>
      <c r="O83" s="12"/>
      <c r="P83" s="12"/>
      <c r="Q83" s="12"/>
      <c r="R83" s="12"/>
      <c r="S83" s="12"/>
      <c r="T83" s="12">
        <f t="shared" si="9"/>
        <v>0</v>
      </c>
      <c r="U83" s="12"/>
      <c r="V83" s="12"/>
      <c r="W83" s="12">
        <f t="shared" si="10"/>
        <v>0</v>
      </c>
      <c r="X83" s="12">
        <f t="shared" si="11"/>
        <v>177900</v>
      </c>
      <c r="Y83" s="12">
        <v>0</v>
      </c>
      <c r="Z83" s="12">
        <v>0</v>
      </c>
      <c r="AA83" s="12">
        <v>177900</v>
      </c>
      <c r="AB83" s="12">
        <v>0.01</v>
      </c>
    </row>
    <row r="84" spans="1:28" s="3" customFormat="1" ht="14.25" x14ac:dyDescent="0.2">
      <c r="A84" s="12"/>
      <c r="B84" s="13" t="s">
        <v>24</v>
      </c>
      <c r="C84" s="12"/>
      <c r="D84" s="12"/>
      <c r="E84" s="12" t="s">
        <v>593</v>
      </c>
      <c r="F84" s="12">
        <v>1</v>
      </c>
      <c r="G84" s="12">
        <v>4</v>
      </c>
      <c r="H84" s="12"/>
      <c r="I84" s="12">
        <v>76</v>
      </c>
      <c r="J84" s="12">
        <f t="shared" si="7"/>
        <v>1676</v>
      </c>
      <c r="K84" s="12">
        <v>75</v>
      </c>
      <c r="L84" s="12">
        <f t="shared" si="8"/>
        <v>125700</v>
      </c>
      <c r="M84" s="12"/>
      <c r="N84" s="12"/>
      <c r="O84" s="12"/>
      <c r="P84" s="12"/>
      <c r="Q84" s="12"/>
      <c r="R84" s="12"/>
      <c r="S84" s="12"/>
      <c r="T84" s="12">
        <f t="shared" si="9"/>
        <v>0</v>
      </c>
      <c r="U84" s="12"/>
      <c r="V84" s="12"/>
      <c r="W84" s="12">
        <f t="shared" si="10"/>
        <v>0</v>
      </c>
      <c r="X84" s="12">
        <f t="shared" si="11"/>
        <v>125700</v>
      </c>
      <c r="Y84" s="12">
        <v>0</v>
      </c>
      <c r="Z84" s="12">
        <v>0</v>
      </c>
      <c r="AA84" s="12">
        <v>125700</v>
      </c>
      <c r="AB84" s="12">
        <v>0.01</v>
      </c>
    </row>
    <row r="85" spans="1:28" s="3" customFormat="1" ht="14.25" x14ac:dyDescent="0.2">
      <c r="A85" s="12"/>
      <c r="B85" s="13" t="s">
        <v>24</v>
      </c>
      <c r="C85" s="12"/>
      <c r="D85" s="12"/>
      <c r="E85" s="12" t="s">
        <v>593</v>
      </c>
      <c r="F85" s="12">
        <v>1</v>
      </c>
      <c r="G85" s="12">
        <v>10</v>
      </c>
      <c r="H85" s="12"/>
      <c r="I85" s="12"/>
      <c r="J85" s="12">
        <f t="shared" si="7"/>
        <v>4000</v>
      </c>
      <c r="K85" s="12">
        <v>75</v>
      </c>
      <c r="L85" s="12">
        <f t="shared" si="8"/>
        <v>300000</v>
      </c>
      <c r="M85" s="12"/>
      <c r="N85" s="12"/>
      <c r="O85" s="12"/>
      <c r="P85" s="12"/>
      <c r="Q85" s="12"/>
      <c r="R85" s="12"/>
      <c r="S85" s="12"/>
      <c r="T85" s="12">
        <f t="shared" si="9"/>
        <v>0</v>
      </c>
      <c r="U85" s="12"/>
      <c r="V85" s="12"/>
      <c r="W85" s="12">
        <f t="shared" si="10"/>
        <v>0</v>
      </c>
      <c r="X85" s="12">
        <f t="shared" si="11"/>
        <v>300000</v>
      </c>
      <c r="Y85" s="12">
        <v>0</v>
      </c>
      <c r="Z85" s="12">
        <v>0</v>
      </c>
      <c r="AA85" s="12">
        <v>300000</v>
      </c>
      <c r="AB85" s="12">
        <v>0.01</v>
      </c>
    </row>
    <row r="86" spans="1:28" s="3" customFormat="1" ht="14.25" x14ac:dyDescent="0.2">
      <c r="A86" s="12"/>
      <c r="B86" s="13" t="s">
        <v>14</v>
      </c>
      <c r="C86" s="12"/>
      <c r="D86" s="12">
        <v>56</v>
      </c>
      <c r="E86" s="12" t="s">
        <v>595</v>
      </c>
      <c r="F86" s="12">
        <v>2</v>
      </c>
      <c r="G86" s="12">
        <v>1</v>
      </c>
      <c r="H86" s="12">
        <v>1</v>
      </c>
      <c r="I86" s="12">
        <v>7</v>
      </c>
      <c r="J86" s="12">
        <f t="shared" si="7"/>
        <v>507</v>
      </c>
      <c r="K86" s="12">
        <v>350</v>
      </c>
      <c r="L86" s="12">
        <f t="shared" si="8"/>
        <v>177450</v>
      </c>
      <c r="M86" s="12">
        <v>1</v>
      </c>
      <c r="N86" s="12" t="s">
        <v>27</v>
      </c>
      <c r="O86" s="12" t="s">
        <v>16</v>
      </c>
      <c r="P86" s="12">
        <v>2</v>
      </c>
      <c r="Q86" s="12">
        <v>120</v>
      </c>
      <c r="R86" s="12"/>
      <c r="S86" s="12">
        <v>6400</v>
      </c>
      <c r="T86" s="12">
        <f t="shared" si="9"/>
        <v>768000</v>
      </c>
      <c r="U86" s="12">
        <v>20</v>
      </c>
      <c r="V86" s="12">
        <f>T86*75%</f>
        <v>576000</v>
      </c>
      <c r="W86" s="12">
        <f t="shared" si="10"/>
        <v>192000</v>
      </c>
      <c r="X86" s="12">
        <f t="shared" si="11"/>
        <v>369450</v>
      </c>
      <c r="Y86" s="12">
        <v>0</v>
      </c>
      <c r="Z86" s="12">
        <v>50</v>
      </c>
      <c r="AA86" s="12">
        <v>0</v>
      </c>
      <c r="AB86" s="12">
        <v>0</v>
      </c>
    </row>
    <row r="87" spans="1:28" s="3" customFormat="1" ht="14.25" x14ac:dyDescent="0.2">
      <c r="A87" s="12"/>
      <c r="B87" s="22" t="s">
        <v>338</v>
      </c>
      <c r="C87" s="12"/>
      <c r="D87" s="12"/>
      <c r="E87" s="12" t="s">
        <v>595</v>
      </c>
      <c r="F87" s="12">
        <v>1</v>
      </c>
      <c r="G87" s="12">
        <v>55</v>
      </c>
      <c r="H87" s="12">
        <v>3</v>
      </c>
      <c r="I87" s="12">
        <v>60</v>
      </c>
      <c r="J87" s="12">
        <f t="shared" si="7"/>
        <v>22360</v>
      </c>
      <c r="K87" s="12">
        <v>75</v>
      </c>
      <c r="L87" s="12">
        <f t="shared" si="8"/>
        <v>1677000</v>
      </c>
      <c r="M87" s="12"/>
      <c r="N87" s="12"/>
      <c r="O87" s="12"/>
      <c r="P87" s="12"/>
      <c r="Q87" s="12"/>
      <c r="R87" s="12"/>
      <c r="S87" s="12"/>
      <c r="T87" s="12">
        <f t="shared" si="9"/>
        <v>0</v>
      </c>
      <c r="U87" s="12"/>
      <c r="V87" s="12"/>
      <c r="W87" s="12">
        <f t="shared" si="10"/>
        <v>0</v>
      </c>
      <c r="X87" s="12">
        <f t="shared" si="11"/>
        <v>1677000</v>
      </c>
      <c r="Y87" s="12">
        <v>0</v>
      </c>
      <c r="Z87" s="12">
        <v>0</v>
      </c>
      <c r="AA87" s="12">
        <v>1677000</v>
      </c>
      <c r="AB87" s="12">
        <v>0.01</v>
      </c>
    </row>
    <row r="88" spans="1:28" s="3" customFormat="1" ht="14.25" x14ac:dyDescent="0.2">
      <c r="A88" s="12"/>
      <c r="B88" s="13" t="s">
        <v>14</v>
      </c>
      <c r="C88" s="12">
        <v>3024</v>
      </c>
      <c r="D88" s="12"/>
      <c r="E88" s="12" t="s">
        <v>596</v>
      </c>
      <c r="F88" s="12">
        <v>2</v>
      </c>
      <c r="G88" s="12"/>
      <c r="H88" s="12">
        <v>2</v>
      </c>
      <c r="I88" s="12">
        <v>47</v>
      </c>
      <c r="J88" s="12">
        <f t="shared" si="7"/>
        <v>247</v>
      </c>
      <c r="K88" s="12">
        <v>350</v>
      </c>
      <c r="L88" s="12">
        <f t="shared" si="8"/>
        <v>86450</v>
      </c>
      <c r="M88" s="12">
        <v>1</v>
      </c>
      <c r="N88" s="12" t="s">
        <v>27</v>
      </c>
      <c r="O88" s="12" t="s">
        <v>16</v>
      </c>
      <c r="P88" s="12">
        <v>2</v>
      </c>
      <c r="Q88" s="12">
        <v>90</v>
      </c>
      <c r="R88" s="12"/>
      <c r="S88" s="12">
        <v>6400</v>
      </c>
      <c r="T88" s="12">
        <f t="shared" si="9"/>
        <v>576000</v>
      </c>
      <c r="U88" s="12">
        <v>30</v>
      </c>
      <c r="V88" s="12">
        <f>T88*85%</f>
        <v>489600</v>
      </c>
      <c r="W88" s="12">
        <f t="shared" si="10"/>
        <v>86400</v>
      </c>
      <c r="X88" s="12">
        <f t="shared" si="11"/>
        <v>172850</v>
      </c>
      <c r="Y88" s="12">
        <v>0</v>
      </c>
      <c r="Z88" s="12">
        <v>50</v>
      </c>
      <c r="AA88" s="12">
        <v>0</v>
      </c>
      <c r="AB88" s="12">
        <v>0</v>
      </c>
    </row>
    <row r="89" spans="1:28" s="3" customFormat="1" ht="14.25" x14ac:dyDescent="0.2">
      <c r="A89" s="12"/>
      <c r="B89" s="13" t="s">
        <v>45</v>
      </c>
      <c r="C89" s="12">
        <v>543</v>
      </c>
      <c r="D89" s="12">
        <v>6</v>
      </c>
      <c r="E89" s="12" t="s">
        <v>596</v>
      </c>
      <c r="F89" s="12">
        <v>1</v>
      </c>
      <c r="G89" s="12">
        <v>3</v>
      </c>
      <c r="H89" s="12"/>
      <c r="I89" s="12">
        <v>40</v>
      </c>
      <c r="J89" s="12">
        <f t="shared" si="7"/>
        <v>1240</v>
      </c>
      <c r="K89" s="12">
        <v>110</v>
      </c>
      <c r="L89" s="12">
        <f t="shared" si="8"/>
        <v>136400</v>
      </c>
      <c r="M89" s="12"/>
      <c r="N89" s="12"/>
      <c r="O89" s="12"/>
      <c r="P89" s="12"/>
      <c r="Q89" s="12"/>
      <c r="R89" s="12"/>
      <c r="S89" s="12"/>
      <c r="T89" s="12">
        <f t="shared" si="9"/>
        <v>0</v>
      </c>
      <c r="U89" s="12"/>
      <c r="V89" s="12"/>
      <c r="W89" s="12">
        <f t="shared" si="10"/>
        <v>0</v>
      </c>
      <c r="X89" s="12">
        <f t="shared" si="11"/>
        <v>136400</v>
      </c>
      <c r="Y89" s="12">
        <v>0</v>
      </c>
      <c r="Z89" s="12">
        <v>0</v>
      </c>
      <c r="AA89" s="12">
        <v>136400</v>
      </c>
      <c r="AB89" s="12">
        <v>0.01</v>
      </c>
    </row>
    <row r="90" spans="1:28" s="3" customFormat="1" ht="14.25" x14ac:dyDescent="0.2">
      <c r="A90" s="12"/>
      <c r="B90" s="13" t="s">
        <v>14</v>
      </c>
      <c r="C90" s="12">
        <v>1203</v>
      </c>
      <c r="D90" s="12">
        <v>108</v>
      </c>
      <c r="E90" s="12" t="s">
        <v>596</v>
      </c>
      <c r="F90" s="12">
        <v>1</v>
      </c>
      <c r="G90" s="12">
        <v>3</v>
      </c>
      <c r="H90" s="12">
        <v>3</v>
      </c>
      <c r="I90" s="12">
        <v>20</v>
      </c>
      <c r="J90" s="12">
        <f t="shared" si="7"/>
        <v>1520</v>
      </c>
      <c r="K90" s="12">
        <v>220</v>
      </c>
      <c r="L90" s="12">
        <f t="shared" si="8"/>
        <v>334400</v>
      </c>
      <c r="M90" s="12"/>
      <c r="N90" s="12"/>
      <c r="O90" s="12"/>
      <c r="P90" s="12"/>
      <c r="Q90" s="12"/>
      <c r="R90" s="12"/>
      <c r="S90" s="12"/>
      <c r="T90" s="12">
        <f t="shared" si="9"/>
        <v>0</v>
      </c>
      <c r="U90" s="12"/>
      <c r="V90" s="12"/>
      <c r="W90" s="12">
        <f t="shared" si="10"/>
        <v>0</v>
      </c>
      <c r="X90" s="12">
        <f t="shared" si="11"/>
        <v>334400</v>
      </c>
      <c r="Y90" s="12">
        <v>0</v>
      </c>
      <c r="Z90" s="12">
        <v>50</v>
      </c>
      <c r="AA90" s="12">
        <v>0</v>
      </c>
      <c r="AB90" s="12">
        <v>0</v>
      </c>
    </row>
    <row r="91" spans="1:28" s="3" customFormat="1" ht="14.25" x14ac:dyDescent="0.2">
      <c r="A91" s="12"/>
      <c r="B91" s="13" t="s">
        <v>14</v>
      </c>
      <c r="C91" s="12">
        <v>1204</v>
      </c>
      <c r="D91" s="12">
        <v>109</v>
      </c>
      <c r="E91" s="12" t="s">
        <v>596</v>
      </c>
      <c r="F91" s="12">
        <v>1</v>
      </c>
      <c r="G91" s="12">
        <v>2</v>
      </c>
      <c r="H91" s="12">
        <v>1</v>
      </c>
      <c r="I91" s="12">
        <v>22</v>
      </c>
      <c r="J91" s="12">
        <f t="shared" si="7"/>
        <v>922</v>
      </c>
      <c r="K91" s="12">
        <v>310</v>
      </c>
      <c r="L91" s="12">
        <f t="shared" si="8"/>
        <v>285820</v>
      </c>
      <c r="M91" s="12"/>
      <c r="N91" s="12"/>
      <c r="O91" s="12"/>
      <c r="P91" s="12"/>
      <c r="Q91" s="12"/>
      <c r="R91" s="12"/>
      <c r="S91" s="12"/>
      <c r="T91" s="12">
        <f t="shared" si="9"/>
        <v>0</v>
      </c>
      <c r="U91" s="12"/>
      <c r="V91" s="12"/>
      <c r="W91" s="12">
        <f t="shared" si="10"/>
        <v>0</v>
      </c>
      <c r="X91" s="12">
        <f t="shared" si="11"/>
        <v>285820</v>
      </c>
      <c r="Y91" s="12">
        <v>0</v>
      </c>
      <c r="Z91" s="12">
        <v>50</v>
      </c>
      <c r="AA91" s="12">
        <v>0</v>
      </c>
      <c r="AB91" s="12">
        <v>0</v>
      </c>
    </row>
    <row r="92" spans="1:28" s="3" customFormat="1" ht="14.25" x14ac:dyDescent="0.2">
      <c r="A92" s="12"/>
      <c r="B92" s="13" t="s">
        <v>45</v>
      </c>
      <c r="C92" s="12">
        <v>3339</v>
      </c>
      <c r="D92" s="12">
        <v>121</v>
      </c>
      <c r="E92" s="12" t="s">
        <v>596</v>
      </c>
      <c r="F92" s="12">
        <v>1</v>
      </c>
      <c r="G92" s="12">
        <v>5</v>
      </c>
      <c r="H92" s="12">
        <v>2</v>
      </c>
      <c r="I92" s="12">
        <v>46</v>
      </c>
      <c r="J92" s="12">
        <f t="shared" si="7"/>
        <v>2246</v>
      </c>
      <c r="K92" s="12">
        <v>75</v>
      </c>
      <c r="L92" s="12">
        <f t="shared" si="8"/>
        <v>168450</v>
      </c>
      <c r="M92" s="12"/>
      <c r="N92" s="12"/>
      <c r="O92" s="12"/>
      <c r="P92" s="12"/>
      <c r="Q92" s="12"/>
      <c r="R92" s="12"/>
      <c r="S92" s="12"/>
      <c r="T92" s="12">
        <f t="shared" si="9"/>
        <v>0</v>
      </c>
      <c r="U92" s="12"/>
      <c r="V92" s="12"/>
      <c r="W92" s="12">
        <f t="shared" si="10"/>
        <v>0</v>
      </c>
      <c r="X92" s="12">
        <f t="shared" si="11"/>
        <v>168450</v>
      </c>
      <c r="Y92" s="12">
        <v>0</v>
      </c>
      <c r="Z92" s="12">
        <v>0</v>
      </c>
      <c r="AA92" s="12">
        <v>168450</v>
      </c>
      <c r="AB92" s="12">
        <v>0.01</v>
      </c>
    </row>
    <row r="93" spans="1:28" s="3" customFormat="1" ht="14.25" x14ac:dyDescent="0.2">
      <c r="A93" s="12"/>
      <c r="B93" s="13" t="s">
        <v>45</v>
      </c>
      <c r="C93" s="12">
        <v>3338</v>
      </c>
      <c r="D93" s="12">
        <v>120</v>
      </c>
      <c r="E93" s="12" t="s">
        <v>596</v>
      </c>
      <c r="F93" s="12">
        <v>1</v>
      </c>
      <c r="G93" s="12">
        <v>5</v>
      </c>
      <c r="H93" s="12"/>
      <c r="I93" s="12">
        <v>73</v>
      </c>
      <c r="J93" s="12">
        <f t="shared" si="7"/>
        <v>2073</v>
      </c>
      <c r="K93" s="12">
        <v>75</v>
      </c>
      <c r="L93" s="12">
        <f t="shared" si="8"/>
        <v>155475</v>
      </c>
      <c r="M93" s="12"/>
      <c r="N93" s="12"/>
      <c r="O93" s="12"/>
      <c r="P93" s="12"/>
      <c r="Q93" s="12"/>
      <c r="R93" s="12"/>
      <c r="S93" s="12"/>
      <c r="T93" s="12">
        <f t="shared" si="9"/>
        <v>0</v>
      </c>
      <c r="U93" s="12"/>
      <c r="V93" s="12"/>
      <c r="W93" s="12">
        <v>0</v>
      </c>
      <c r="X93" s="12">
        <f t="shared" si="11"/>
        <v>155475</v>
      </c>
      <c r="Y93" s="12">
        <v>0</v>
      </c>
      <c r="Z93" s="12">
        <v>0</v>
      </c>
      <c r="AA93" s="12">
        <v>155475</v>
      </c>
      <c r="AB93" s="12">
        <v>0.01</v>
      </c>
    </row>
    <row r="94" spans="1:28" s="3" customFormat="1" ht="14.25" x14ac:dyDescent="0.2">
      <c r="A94" s="12"/>
      <c r="B94" s="13" t="s">
        <v>45</v>
      </c>
      <c r="C94" s="12">
        <v>547</v>
      </c>
      <c r="D94" s="12">
        <v>9</v>
      </c>
      <c r="E94" s="12" t="s">
        <v>596</v>
      </c>
      <c r="F94" s="12">
        <v>1</v>
      </c>
      <c r="G94" s="12">
        <v>5</v>
      </c>
      <c r="H94" s="12">
        <v>1</v>
      </c>
      <c r="I94" s="12">
        <v>20</v>
      </c>
      <c r="J94" s="12">
        <f t="shared" si="7"/>
        <v>2120</v>
      </c>
      <c r="K94" s="12">
        <v>100</v>
      </c>
      <c r="L94" s="12">
        <f t="shared" si="8"/>
        <v>212000</v>
      </c>
      <c r="M94" s="12"/>
      <c r="N94" s="12"/>
      <c r="O94" s="12"/>
      <c r="P94" s="12"/>
      <c r="Q94" s="12"/>
      <c r="R94" s="12"/>
      <c r="S94" s="12"/>
      <c r="T94" s="12">
        <f t="shared" si="9"/>
        <v>0</v>
      </c>
      <c r="U94" s="12"/>
      <c r="V94" s="12"/>
      <c r="W94" s="12">
        <f t="shared" si="10"/>
        <v>0</v>
      </c>
      <c r="X94" s="12">
        <f t="shared" si="11"/>
        <v>212000</v>
      </c>
      <c r="Y94" s="12">
        <v>0</v>
      </c>
      <c r="Z94" s="12">
        <v>0</v>
      </c>
      <c r="AA94" s="12">
        <v>212000</v>
      </c>
      <c r="AB94" s="12">
        <v>0.01</v>
      </c>
    </row>
    <row r="95" spans="1:28" s="3" customFormat="1" ht="14.25" x14ac:dyDescent="0.2">
      <c r="A95" s="12"/>
      <c r="B95" s="13" t="s">
        <v>14</v>
      </c>
      <c r="C95" s="12">
        <v>5498</v>
      </c>
      <c r="D95" s="12">
        <v>148</v>
      </c>
      <c r="E95" s="12" t="s">
        <v>597</v>
      </c>
      <c r="F95" s="12">
        <v>2</v>
      </c>
      <c r="G95" s="12"/>
      <c r="H95" s="12">
        <v>2</v>
      </c>
      <c r="I95" s="12">
        <v>35</v>
      </c>
      <c r="J95" s="12">
        <f t="shared" si="7"/>
        <v>235</v>
      </c>
      <c r="K95" s="12">
        <v>350</v>
      </c>
      <c r="L95" s="12">
        <f t="shared" si="8"/>
        <v>82250</v>
      </c>
      <c r="M95" s="12">
        <v>1</v>
      </c>
      <c r="N95" s="12" t="s">
        <v>27</v>
      </c>
      <c r="O95" s="12" t="s">
        <v>55</v>
      </c>
      <c r="P95" s="12">
        <v>2</v>
      </c>
      <c r="Q95" s="12">
        <v>81</v>
      </c>
      <c r="R95" s="12"/>
      <c r="S95" s="12">
        <v>6400</v>
      </c>
      <c r="T95" s="12">
        <f t="shared" si="9"/>
        <v>518400</v>
      </c>
      <c r="U95" s="12">
        <v>20</v>
      </c>
      <c r="V95" s="12">
        <f>T95*30%</f>
        <v>155520</v>
      </c>
      <c r="W95" s="12">
        <f t="shared" si="10"/>
        <v>362880</v>
      </c>
      <c r="X95" s="12">
        <f t="shared" si="11"/>
        <v>445130</v>
      </c>
      <c r="Y95" s="12">
        <v>0</v>
      </c>
      <c r="Z95" s="12">
        <v>50</v>
      </c>
      <c r="AA95" s="12">
        <v>0</v>
      </c>
      <c r="AB95" s="12">
        <v>0</v>
      </c>
    </row>
    <row r="96" spans="1:28" s="3" customFormat="1" ht="14.25" x14ac:dyDescent="0.2">
      <c r="A96" s="12"/>
      <c r="B96" s="13" t="s">
        <v>14</v>
      </c>
      <c r="C96" s="12">
        <v>6024</v>
      </c>
      <c r="D96" s="12">
        <v>334</v>
      </c>
      <c r="E96" s="12" t="s">
        <v>597</v>
      </c>
      <c r="F96" s="12">
        <v>1</v>
      </c>
      <c r="G96" s="12">
        <v>4</v>
      </c>
      <c r="H96" s="12"/>
      <c r="I96" s="12">
        <v>4</v>
      </c>
      <c r="J96" s="12">
        <f t="shared" si="7"/>
        <v>1604</v>
      </c>
      <c r="K96" s="12">
        <v>130</v>
      </c>
      <c r="L96" s="12">
        <f t="shared" si="8"/>
        <v>208520</v>
      </c>
      <c r="M96" s="12"/>
      <c r="N96" s="12"/>
      <c r="O96" s="12"/>
      <c r="P96" s="12"/>
      <c r="Q96" s="12"/>
      <c r="R96" s="12"/>
      <c r="S96" s="12"/>
      <c r="T96" s="12">
        <f t="shared" si="9"/>
        <v>0</v>
      </c>
      <c r="U96" s="12"/>
      <c r="V96" s="12"/>
      <c r="W96" s="12">
        <f t="shared" si="10"/>
        <v>0</v>
      </c>
      <c r="X96" s="12">
        <f t="shared" si="11"/>
        <v>208520</v>
      </c>
      <c r="Y96" s="12">
        <v>0</v>
      </c>
      <c r="Z96" s="12">
        <v>50</v>
      </c>
      <c r="AA96" s="12">
        <v>0</v>
      </c>
      <c r="AB96" s="12">
        <v>0</v>
      </c>
    </row>
    <row r="97" spans="1:28" s="3" customFormat="1" ht="14.25" x14ac:dyDescent="0.2">
      <c r="A97" s="12"/>
      <c r="B97" s="13" t="s">
        <v>14</v>
      </c>
      <c r="C97" s="12">
        <v>1171</v>
      </c>
      <c r="D97" s="12">
        <v>54</v>
      </c>
      <c r="E97" s="12" t="s">
        <v>598</v>
      </c>
      <c r="F97" s="12">
        <v>2</v>
      </c>
      <c r="G97" s="12"/>
      <c r="H97" s="12">
        <v>1</v>
      </c>
      <c r="I97" s="12">
        <v>10</v>
      </c>
      <c r="J97" s="12">
        <f t="shared" si="7"/>
        <v>110</v>
      </c>
      <c r="K97" s="12">
        <v>350</v>
      </c>
      <c r="L97" s="12">
        <f t="shared" si="8"/>
        <v>38500</v>
      </c>
      <c r="M97" s="12">
        <v>1</v>
      </c>
      <c r="N97" s="12" t="s">
        <v>27</v>
      </c>
      <c r="O97" s="12" t="s">
        <v>60</v>
      </c>
      <c r="P97" s="12">
        <v>2</v>
      </c>
      <c r="Q97" s="12">
        <v>189</v>
      </c>
      <c r="R97" s="12"/>
      <c r="S97" s="12">
        <v>6400</v>
      </c>
      <c r="T97" s="12">
        <f t="shared" si="9"/>
        <v>1209600</v>
      </c>
      <c r="U97" s="12">
        <v>3</v>
      </c>
      <c r="V97" s="12">
        <f>T97*3%</f>
        <v>36288</v>
      </c>
      <c r="W97" s="12">
        <f t="shared" si="10"/>
        <v>1173312</v>
      </c>
      <c r="X97" s="12">
        <f t="shared" si="11"/>
        <v>1211812</v>
      </c>
      <c r="Y97" s="12">
        <v>0</v>
      </c>
      <c r="Z97" s="12">
        <v>50</v>
      </c>
      <c r="AA97" s="12">
        <v>0</v>
      </c>
      <c r="AB97" s="12">
        <v>0</v>
      </c>
    </row>
    <row r="98" spans="1:28" s="3" customFormat="1" ht="14.25" x14ac:dyDescent="0.2">
      <c r="A98" s="12"/>
      <c r="B98" s="13" t="s">
        <v>45</v>
      </c>
      <c r="C98" s="12">
        <v>2784</v>
      </c>
      <c r="D98" s="12">
        <v>29</v>
      </c>
      <c r="E98" s="12" t="s">
        <v>598</v>
      </c>
      <c r="F98" s="12">
        <v>1</v>
      </c>
      <c r="G98" s="12">
        <v>18</v>
      </c>
      <c r="H98" s="12"/>
      <c r="I98" s="12">
        <v>11</v>
      </c>
      <c r="J98" s="12">
        <f t="shared" si="7"/>
        <v>7211</v>
      </c>
      <c r="K98" s="12">
        <v>75</v>
      </c>
      <c r="L98" s="12">
        <f t="shared" si="8"/>
        <v>540825</v>
      </c>
      <c r="M98" s="12"/>
      <c r="N98" s="12"/>
      <c r="O98" s="12"/>
      <c r="P98" s="12"/>
      <c r="Q98" s="12"/>
      <c r="R98" s="12"/>
      <c r="S98" s="12"/>
      <c r="T98" s="12">
        <f t="shared" si="9"/>
        <v>0</v>
      </c>
      <c r="U98" s="12"/>
      <c r="V98" s="12"/>
      <c r="W98" s="12">
        <f t="shared" si="10"/>
        <v>0</v>
      </c>
      <c r="X98" s="12">
        <f t="shared" si="11"/>
        <v>540825</v>
      </c>
      <c r="Y98" s="12">
        <v>0</v>
      </c>
      <c r="Z98" s="12">
        <v>0</v>
      </c>
      <c r="AA98" s="12">
        <v>540825</v>
      </c>
      <c r="AB98" s="12">
        <v>0.01</v>
      </c>
    </row>
    <row r="99" spans="1:28" s="3" customFormat="1" ht="14.25" x14ac:dyDescent="0.2">
      <c r="A99" s="12"/>
      <c r="B99" s="13" t="s">
        <v>14</v>
      </c>
      <c r="C99" s="12">
        <v>3574</v>
      </c>
      <c r="D99" s="12">
        <v>106</v>
      </c>
      <c r="E99" s="12" t="s">
        <v>598</v>
      </c>
      <c r="F99" s="12">
        <v>1</v>
      </c>
      <c r="G99" s="12">
        <v>1</v>
      </c>
      <c r="H99" s="12">
        <v>1</v>
      </c>
      <c r="I99" s="12">
        <v>35</v>
      </c>
      <c r="J99" s="12">
        <f t="shared" si="7"/>
        <v>535</v>
      </c>
      <c r="K99" s="12">
        <v>350</v>
      </c>
      <c r="L99" s="12">
        <f t="shared" si="8"/>
        <v>187250</v>
      </c>
      <c r="M99" s="12"/>
      <c r="N99" s="12"/>
      <c r="O99" s="12"/>
      <c r="P99" s="12"/>
      <c r="Q99" s="12"/>
      <c r="R99" s="12"/>
      <c r="S99" s="12"/>
      <c r="T99" s="12">
        <f t="shared" si="9"/>
        <v>0</v>
      </c>
      <c r="U99" s="12"/>
      <c r="V99" s="12"/>
      <c r="W99" s="12">
        <f t="shared" si="10"/>
        <v>0</v>
      </c>
      <c r="X99" s="12">
        <f t="shared" si="11"/>
        <v>187250</v>
      </c>
      <c r="Y99" s="12">
        <v>0</v>
      </c>
      <c r="Z99" s="12">
        <v>50</v>
      </c>
      <c r="AA99" s="12">
        <v>0</v>
      </c>
      <c r="AB99" s="12">
        <v>0</v>
      </c>
    </row>
    <row r="100" spans="1:28" s="3" customFormat="1" ht="14.25" x14ac:dyDescent="0.2">
      <c r="A100" s="12"/>
      <c r="B100" s="13" t="s">
        <v>14</v>
      </c>
      <c r="C100" s="12">
        <v>5290</v>
      </c>
      <c r="D100" s="12">
        <v>146</v>
      </c>
      <c r="E100" s="12" t="s">
        <v>598</v>
      </c>
      <c r="F100" s="12">
        <v>1</v>
      </c>
      <c r="G100" s="12"/>
      <c r="H100" s="12"/>
      <c r="I100" s="12">
        <v>22</v>
      </c>
      <c r="J100" s="12">
        <f t="shared" si="7"/>
        <v>22</v>
      </c>
      <c r="K100" s="12">
        <v>350</v>
      </c>
      <c r="L100" s="12">
        <f t="shared" si="8"/>
        <v>7700</v>
      </c>
      <c r="M100" s="12"/>
      <c r="N100" s="12"/>
      <c r="O100" s="12"/>
      <c r="P100" s="12"/>
      <c r="Q100" s="12"/>
      <c r="R100" s="12"/>
      <c r="S100" s="12"/>
      <c r="T100" s="12">
        <f t="shared" si="9"/>
        <v>0</v>
      </c>
      <c r="U100" s="12"/>
      <c r="V100" s="12"/>
      <c r="W100" s="12">
        <f t="shared" si="10"/>
        <v>0</v>
      </c>
      <c r="X100" s="12">
        <f t="shared" si="11"/>
        <v>7700</v>
      </c>
      <c r="Y100" s="12">
        <v>0</v>
      </c>
      <c r="Z100" s="12">
        <v>50</v>
      </c>
      <c r="AA100" s="12">
        <v>0</v>
      </c>
      <c r="AB100" s="12">
        <v>0</v>
      </c>
    </row>
    <row r="101" spans="1:28" s="3" customFormat="1" ht="14.25" x14ac:dyDescent="0.2">
      <c r="A101" s="12"/>
      <c r="B101" s="13" t="s">
        <v>14</v>
      </c>
      <c r="C101" s="12">
        <v>4945</v>
      </c>
      <c r="D101" s="12">
        <v>317</v>
      </c>
      <c r="E101" s="12" t="s">
        <v>598</v>
      </c>
      <c r="F101" s="12">
        <v>1</v>
      </c>
      <c r="G101" s="12">
        <v>4</v>
      </c>
      <c r="H101" s="12"/>
      <c r="I101" s="12">
        <v>68</v>
      </c>
      <c r="J101" s="12">
        <f t="shared" si="7"/>
        <v>1668</v>
      </c>
      <c r="K101" s="12">
        <v>130</v>
      </c>
      <c r="L101" s="12">
        <f t="shared" si="8"/>
        <v>216840</v>
      </c>
      <c r="M101" s="12"/>
      <c r="N101" s="12"/>
      <c r="O101" s="12"/>
      <c r="P101" s="12"/>
      <c r="Q101" s="12"/>
      <c r="R101" s="12"/>
      <c r="S101" s="12"/>
      <c r="T101" s="12">
        <f t="shared" si="9"/>
        <v>0</v>
      </c>
      <c r="U101" s="12"/>
      <c r="V101" s="12"/>
      <c r="W101" s="12">
        <f t="shared" si="10"/>
        <v>0</v>
      </c>
      <c r="X101" s="12">
        <f t="shared" si="11"/>
        <v>216840</v>
      </c>
      <c r="Y101" s="12">
        <v>0</v>
      </c>
      <c r="Z101" s="12">
        <v>50</v>
      </c>
      <c r="AA101" s="12">
        <v>0</v>
      </c>
      <c r="AB101" s="12">
        <v>0</v>
      </c>
    </row>
    <row r="102" spans="1:28" s="3" customFormat="1" ht="14.25" x14ac:dyDescent="0.2">
      <c r="A102" s="12"/>
      <c r="B102" s="13" t="s">
        <v>14</v>
      </c>
      <c r="C102" s="12">
        <v>1202</v>
      </c>
      <c r="D102" s="12">
        <v>107</v>
      </c>
      <c r="E102" s="12" t="s">
        <v>598</v>
      </c>
      <c r="F102" s="12">
        <v>1</v>
      </c>
      <c r="G102" s="12">
        <v>3</v>
      </c>
      <c r="H102" s="12">
        <v>2</v>
      </c>
      <c r="I102" s="12">
        <v>26</v>
      </c>
      <c r="J102" s="12">
        <f t="shared" si="7"/>
        <v>1426</v>
      </c>
      <c r="K102" s="12">
        <v>310</v>
      </c>
      <c r="L102" s="12">
        <f t="shared" si="8"/>
        <v>442060</v>
      </c>
      <c r="M102" s="12"/>
      <c r="N102" s="12"/>
      <c r="O102" s="12"/>
      <c r="P102" s="12"/>
      <c r="Q102" s="12"/>
      <c r="R102" s="12"/>
      <c r="S102" s="12"/>
      <c r="T102" s="12">
        <f t="shared" si="9"/>
        <v>0</v>
      </c>
      <c r="U102" s="12"/>
      <c r="V102" s="12"/>
      <c r="W102" s="12">
        <f t="shared" si="10"/>
        <v>0</v>
      </c>
      <c r="X102" s="12">
        <f t="shared" si="11"/>
        <v>442060</v>
      </c>
      <c r="Y102" s="12">
        <v>0</v>
      </c>
      <c r="Z102" s="12">
        <v>50</v>
      </c>
      <c r="AA102" s="12">
        <v>0</v>
      </c>
      <c r="AB102" s="12">
        <v>0</v>
      </c>
    </row>
    <row r="103" spans="1:28" s="3" customFormat="1" ht="14.25" x14ac:dyDescent="0.2">
      <c r="A103" s="12"/>
      <c r="B103" s="13" t="s">
        <v>14</v>
      </c>
      <c r="C103" s="12">
        <v>6013</v>
      </c>
      <c r="D103" s="12">
        <v>177</v>
      </c>
      <c r="E103" s="12" t="s">
        <v>593</v>
      </c>
      <c r="F103" s="12">
        <v>1</v>
      </c>
      <c r="G103" s="12">
        <v>11</v>
      </c>
      <c r="H103" s="12">
        <v>2</v>
      </c>
      <c r="I103" s="12">
        <v>13</v>
      </c>
      <c r="J103" s="12">
        <f t="shared" si="7"/>
        <v>4613</v>
      </c>
      <c r="K103" s="12">
        <v>150</v>
      </c>
      <c r="L103" s="12">
        <f t="shared" si="8"/>
        <v>691950</v>
      </c>
      <c r="M103" s="12"/>
      <c r="N103" s="12"/>
      <c r="O103" s="12"/>
      <c r="P103" s="12"/>
      <c r="Q103" s="12"/>
      <c r="R103" s="12"/>
      <c r="S103" s="12"/>
      <c r="T103" s="12">
        <f t="shared" si="9"/>
        <v>0</v>
      </c>
      <c r="U103" s="12"/>
      <c r="V103" s="12"/>
      <c r="W103" s="12">
        <f t="shared" si="10"/>
        <v>0</v>
      </c>
      <c r="X103" s="12">
        <f t="shared" si="11"/>
        <v>691950</v>
      </c>
      <c r="Y103" s="12">
        <v>0</v>
      </c>
      <c r="Z103" s="12">
        <v>50</v>
      </c>
      <c r="AA103" s="12">
        <v>0</v>
      </c>
      <c r="AB103" s="12">
        <v>0</v>
      </c>
    </row>
    <row r="104" spans="1:28" s="3" customFormat="1" ht="14.25" x14ac:dyDescent="0.2">
      <c r="A104" s="12"/>
      <c r="B104" s="13" t="s">
        <v>14</v>
      </c>
      <c r="C104" s="12">
        <v>5262</v>
      </c>
      <c r="D104" s="12">
        <v>144</v>
      </c>
      <c r="E104" s="12" t="s">
        <v>593</v>
      </c>
      <c r="F104" s="12">
        <v>1</v>
      </c>
      <c r="G104" s="12"/>
      <c r="H104" s="12">
        <v>2</v>
      </c>
      <c r="I104" s="12">
        <v>24</v>
      </c>
      <c r="J104" s="12">
        <f t="shared" si="7"/>
        <v>224</v>
      </c>
      <c r="K104" s="12">
        <v>75</v>
      </c>
      <c r="L104" s="12">
        <f t="shared" si="8"/>
        <v>16800</v>
      </c>
      <c r="M104" s="12"/>
      <c r="N104" s="12"/>
      <c r="O104" s="12"/>
      <c r="P104" s="12"/>
      <c r="Q104" s="12"/>
      <c r="R104" s="12"/>
      <c r="S104" s="12"/>
      <c r="T104" s="12">
        <f t="shared" si="9"/>
        <v>0</v>
      </c>
      <c r="U104" s="12"/>
      <c r="V104" s="12"/>
      <c r="W104" s="12">
        <f t="shared" si="10"/>
        <v>0</v>
      </c>
      <c r="X104" s="12">
        <f t="shared" si="11"/>
        <v>16800</v>
      </c>
      <c r="Y104" s="12">
        <v>0</v>
      </c>
      <c r="Z104" s="12">
        <v>50</v>
      </c>
      <c r="AA104" s="12">
        <v>0</v>
      </c>
      <c r="AB104" s="12">
        <v>0</v>
      </c>
    </row>
    <row r="105" spans="1:28" s="3" customFormat="1" ht="14.25" x14ac:dyDescent="0.2">
      <c r="A105" s="12"/>
      <c r="B105" s="13" t="s">
        <v>14</v>
      </c>
      <c r="C105" s="12">
        <v>5626</v>
      </c>
      <c r="D105" s="12">
        <v>166</v>
      </c>
      <c r="E105" s="12" t="s">
        <v>599</v>
      </c>
      <c r="F105" s="12">
        <v>1</v>
      </c>
      <c r="G105" s="12">
        <v>3</v>
      </c>
      <c r="H105" s="12">
        <v>1</v>
      </c>
      <c r="I105" s="12">
        <v>10</v>
      </c>
      <c r="J105" s="12">
        <f t="shared" si="7"/>
        <v>1310</v>
      </c>
      <c r="K105" s="12">
        <v>75</v>
      </c>
      <c r="L105" s="12">
        <f t="shared" si="8"/>
        <v>98250</v>
      </c>
      <c r="M105" s="12"/>
      <c r="N105" s="12"/>
      <c r="O105" s="12"/>
      <c r="P105" s="12"/>
      <c r="Q105" s="12"/>
      <c r="R105" s="12"/>
      <c r="S105" s="12"/>
      <c r="T105" s="12">
        <f t="shared" si="9"/>
        <v>0</v>
      </c>
      <c r="U105" s="12"/>
      <c r="V105" s="12"/>
      <c r="W105" s="12">
        <f t="shared" si="10"/>
        <v>0</v>
      </c>
      <c r="X105" s="12">
        <f t="shared" si="11"/>
        <v>98250</v>
      </c>
      <c r="Y105" s="12">
        <v>0</v>
      </c>
      <c r="Z105" s="12">
        <v>50</v>
      </c>
      <c r="AA105" s="12">
        <v>0</v>
      </c>
      <c r="AB105" s="12">
        <v>0</v>
      </c>
    </row>
    <row r="106" spans="1:28" s="3" customFormat="1" ht="14.25" x14ac:dyDescent="0.2">
      <c r="A106" s="12"/>
      <c r="B106" s="13" t="s">
        <v>14</v>
      </c>
      <c r="C106" s="12">
        <v>5627</v>
      </c>
      <c r="D106" s="12">
        <v>167</v>
      </c>
      <c r="E106" s="12" t="s">
        <v>600</v>
      </c>
      <c r="F106" s="12">
        <v>1</v>
      </c>
      <c r="G106" s="12">
        <v>3</v>
      </c>
      <c r="H106" s="12">
        <v>1</v>
      </c>
      <c r="I106" s="12">
        <v>9</v>
      </c>
      <c r="J106" s="12">
        <f t="shared" si="7"/>
        <v>1309</v>
      </c>
      <c r="K106" s="12">
        <v>75</v>
      </c>
      <c r="L106" s="12">
        <f t="shared" si="8"/>
        <v>98175</v>
      </c>
      <c r="M106" s="12"/>
      <c r="N106" s="12"/>
      <c r="O106" s="12"/>
      <c r="P106" s="12"/>
      <c r="Q106" s="12"/>
      <c r="R106" s="12"/>
      <c r="S106" s="12"/>
      <c r="T106" s="12">
        <f t="shared" si="9"/>
        <v>0</v>
      </c>
      <c r="U106" s="12"/>
      <c r="V106" s="12"/>
      <c r="W106" s="12">
        <f t="shared" si="10"/>
        <v>0</v>
      </c>
      <c r="X106" s="12">
        <f t="shared" si="11"/>
        <v>98175</v>
      </c>
      <c r="Y106" s="12">
        <v>0</v>
      </c>
      <c r="Z106" s="12">
        <v>50</v>
      </c>
      <c r="AA106" s="12">
        <v>0</v>
      </c>
      <c r="AB106" s="12">
        <v>0</v>
      </c>
    </row>
    <row r="107" spans="1:28" s="3" customFormat="1" ht="14.25" x14ac:dyDescent="0.2">
      <c r="A107" s="12"/>
      <c r="B107" s="13" t="s">
        <v>14</v>
      </c>
      <c r="C107" s="12">
        <v>3347</v>
      </c>
      <c r="D107" s="12">
        <v>129</v>
      </c>
      <c r="E107" s="12" t="s">
        <v>601</v>
      </c>
      <c r="F107" s="12">
        <v>1</v>
      </c>
      <c r="G107" s="12">
        <v>6</v>
      </c>
      <c r="H107" s="12">
        <v>2</v>
      </c>
      <c r="I107" s="12">
        <v>60</v>
      </c>
      <c r="J107" s="12">
        <f t="shared" si="7"/>
        <v>2660</v>
      </c>
      <c r="K107" s="12">
        <v>75</v>
      </c>
      <c r="L107" s="12">
        <f t="shared" si="8"/>
        <v>199500</v>
      </c>
      <c r="M107" s="12"/>
      <c r="N107" s="12"/>
      <c r="O107" s="12"/>
      <c r="P107" s="12"/>
      <c r="Q107" s="12"/>
      <c r="R107" s="12"/>
      <c r="S107" s="12"/>
      <c r="T107" s="12">
        <f t="shared" si="9"/>
        <v>0</v>
      </c>
      <c r="U107" s="12"/>
      <c r="V107" s="12"/>
      <c r="W107" s="12">
        <f t="shared" si="10"/>
        <v>0</v>
      </c>
      <c r="X107" s="12">
        <f t="shared" si="11"/>
        <v>199500</v>
      </c>
      <c r="Y107" s="12">
        <v>0</v>
      </c>
      <c r="Z107" s="12">
        <v>50</v>
      </c>
      <c r="AA107" s="12">
        <v>0</v>
      </c>
      <c r="AB107" s="12">
        <v>0</v>
      </c>
    </row>
    <row r="108" spans="1:28" s="3" customFormat="1" ht="14.25" x14ac:dyDescent="0.2">
      <c r="A108" s="12"/>
      <c r="B108" s="13" t="s">
        <v>14</v>
      </c>
      <c r="C108" s="24">
        <v>1133</v>
      </c>
      <c r="D108" s="12">
        <v>14</v>
      </c>
      <c r="E108" s="12" t="s">
        <v>602</v>
      </c>
      <c r="F108" s="12">
        <v>2</v>
      </c>
      <c r="G108" s="12"/>
      <c r="H108" s="12">
        <v>2</v>
      </c>
      <c r="I108" s="12">
        <v>38</v>
      </c>
      <c r="J108" s="12">
        <f t="shared" si="7"/>
        <v>238</v>
      </c>
      <c r="K108" s="12">
        <v>350</v>
      </c>
      <c r="L108" s="12">
        <f t="shared" si="8"/>
        <v>83300</v>
      </c>
      <c r="M108" s="12">
        <v>1</v>
      </c>
      <c r="N108" s="12" t="s">
        <v>27</v>
      </c>
      <c r="O108" s="12" t="s">
        <v>16</v>
      </c>
      <c r="P108" s="12">
        <v>2</v>
      </c>
      <c r="Q108" s="12">
        <v>168</v>
      </c>
      <c r="R108" s="12"/>
      <c r="S108" s="12">
        <v>6400</v>
      </c>
      <c r="T108" s="12">
        <f t="shared" si="9"/>
        <v>1075200</v>
      </c>
      <c r="U108" s="12">
        <v>15</v>
      </c>
      <c r="V108" s="12">
        <f>T108*50%</f>
        <v>537600</v>
      </c>
      <c r="W108" s="12">
        <f t="shared" si="10"/>
        <v>537600</v>
      </c>
      <c r="X108" s="12">
        <f t="shared" si="11"/>
        <v>620900</v>
      </c>
      <c r="Y108" s="12">
        <v>0</v>
      </c>
      <c r="Z108" s="12">
        <v>50</v>
      </c>
      <c r="AA108" s="12">
        <v>0</v>
      </c>
      <c r="AB108" s="12">
        <v>0</v>
      </c>
    </row>
    <row r="109" spans="1:28" s="3" customFormat="1" ht="14.25" x14ac:dyDescent="0.2">
      <c r="A109" s="12"/>
      <c r="B109" s="13" t="s">
        <v>14</v>
      </c>
      <c r="C109" s="12">
        <v>1762</v>
      </c>
      <c r="D109" s="12">
        <v>16</v>
      </c>
      <c r="E109" s="12" t="s">
        <v>602</v>
      </c>
      <c r="F109" s="12">
        <v>1</v>
      </c>
      <c r="G109" s="12">
        <v>11</v>
      </c>
      <c r="H109" s="12">
        <v>1</v>
      </c>
      <c r="I109" s="12">
        <v>60</v>
      </c>
      <c r="J109" s="12">
        <f t="shared" si="7"/>
        <v>4560</v>
      </c>
      <c r="K109" s="12">
        <v>75</v>
      </c>
      <c r="L109" s="12">
        <f t="shared" si="8"/>
        <v>342000</v>
      </c>
      <c r="M109" s="12"/>
      <c r="N109" s="12"/>
      <c r="O109" s="12"/>
      <c r="P109" s="12"/>
      <c r="Q109" s="12"/>
      <c r="R109" s="12"/>
      <c r="S109" s="12"/>
      <c r="T109" s="12">
        <f t="shared" si="9"/>
        <v>0</v>
      </c>
      <c r="U109" s="12"/>
      <c r="V109" s="12"/>
      <c r="W109" s="12">
        <f t="shared" si="10"/>
        <v>0</v>
      </c>
      <c r="X109" s="12">
        <f t="shared" si="11"/>
        <v>342000</v>
      </c>
      <c r="Y109" s="12">
        <v>0</v>
      </c>
      <c r="Z109" s="12">
        <v>50</v>
      </c>
      <c r="AA109" s="12">
        <v>0</v>
      </c>
      <c r="AB109" s="12">
        <v>0</v>
      </c>
    </row>
    <row r="110" spans="1:28" s="3" customFormat="1" ht="14.25" x14ac:dyDescent="0.2">
      <c r="A110" s="12"/>
      <c r="B110" s="13" t="s">
        <v>24</v>
      </c>
      <c r="C110" s="12"/>
      <c r="D110" s="12"/>
      <c r="E110" s="12" t="s">
        <v>602</v>
      </c>
      <c r="F110" s="12">
        <v>1</v>
      </c>
      <c r="G110" s="12">
        <v>6</v>
      </c>
      <c r="H110" s="12"/>
      <c r="I110" s="12"/>
      <c r="J110" s="12">
        <f t="shared" si="7"/>
        <v>2400</v>
      </c>
      <c r="K110" s="12">
        <v>75</v>
      </c>
      <c r="L110" s="12">
        <f t="shared" si="8"/>
        <v>180000</v>
      </c>
      <c r="M110" s="12"/>
      <c r="N110" s="12"/>
      <c r="O110" s="12"/>
      <c r="P110" s="12"/>
      <c r="Q110" s="12"/>
      <c r="R110" s="12"/>
      <c r="S110" s="12"/>
      <c r="T110" s="12">
        <f t="shared" si="9"/>
        <v>0</v>
      </c>
      <c r="U110" s="12"/>
      <c r="V110" s="12"/>
      <c r="W110" s="12">
        <f t="shared" si="10"/>
        <v>0</v>
      </c>
      <c r="X110" s="12">
        <f t="shared" si="11"/>
        <v>180000</v>
      </c>
      <c r="Y110" s="12">
        <v>0</v>
      </c>
      <c r="Z110" s="12">
        <v>0</v>
      </c>
      <c r="AA110" s="12">
        <v>180000</v>
      </c>
      <c r="AB110" s="12">
        <v>0.01</v>
      </c>
    </row>
    <row r="111" spans="1:28" s="3" customFormat="1" ht="14.25" x14ac:dyDescent="0.2">
      <c r="A111" s="12"/>
      <c r="B111" s="13" t="s">
        <v>14</v>
      </c>
      <c r="C111" s="12">
        <v>1130</v>
      </c>
      <c r="D111" s="12">
        <v>11</v>
      </c>
      <c r="E111" s="12" t="s">
        <v>603</v>
      </c>
      <c r="F111" s="12">
        <v>2</v>
      </c>
      <c r="G111" s="12">
        <v>2</v>
      </c>
      <c r="H111" s="12"/>
      <c r="I111" s="12">
        <v>9</v>
      </c>
      <c r="J111" s="12">
        <f t="shared" si="7"/>
        <v>809</v>
      </c>
      <c r="K111" s="12">
        <v>350</v>
      </c>
      <c r="L111" s="12">
        <f t="shared" si="8"/>
        <v>283150</v>
      </c>
      <c r="M111" s="12">
        <v>1</v>
      </c>
      <c r="N111" s="12" t="s">
        <v>27</v>
      </c>
      <c r="O111" s="12" t="s">
        <v>16</v>
      </c>
      <c r="P111" s="12">
        <v>2</v>
      </c>
      <c r="Q111" s="12">
        <v>147</v>
      </c>
      <c r="R111" s="12"/>
      <c r="S111" s="12">
        <v>6400</v>
      </c>
      <c r="T111" s="12">
        <f t="shared" si="9"/>
        <v>940800</v>
      </c>
      <c r="U111" s="12">
        <v>30</v>
      </c>
      <c r="V111" s="12">
        <f>T111*85%</f>
        <v>799680</v>
      </c>
      <c r="W111" s="12">
        <f t="shared" si="10"/>
        <v>141120</v>
      </c>
      <c r="X111" s="12">
        <f t="shared" si="11"/>
        <v>424270</v>
      </c>
      <c r="Y111" s="12">
        <v>0</v>
      </c>
      <c r="Z111" s="12">
        <v>50</v>
      </c>
      <c r="AA111" s="12">
        <v>0</v>
      </c>
      <c r="AB111" s="12">
        <v>0</v>
      </c>
    </row>
    <row r="112" spans="1:28" s="3" customFormat="1" ht="14.25" x14ac:dyDescent="0.2">
      <c r="A112" s="12"/>
      <c r="B112" s="13" t="s">
        <v>45</v>
      </c>
      <c r="C112" s="12">
        <v>572</v>
      </c>
      <c r="D112" s="12">
        <v>34</v>
      </c>
      <c r="E112" s="12" t="s">
        <v>603</v>
      </c>
      <c r="F112" s="12">
        <v>1</v>
      </c>
      <c r="G112" s="12">
        <v>27</v>
      </c>
      <c r="H112" s="12"/>
      <c r="I112" s="12">
        <v>42</v>
      </c>
      <c r="J112" s="12">
        <f t="shared" ref="J112:J158" si="12">G112*400+H112*100+I112</f>
        <v>10842</v>
      </c>
      <c r="K112" s="12">
        <v>75</v>
      </c>
      <c r="L112" s="12">
        <f t="shared" ref="L112:L158" si="13">J112*K112</f>
        <v>813150</v>
      </c>
      <c r="M112" s="12"/>
      <c r="N112" s="12"/>
      <c r="O112" s="12"/>
      <c r="P112" s="12"/>
      <c r="Q112" s="12"/>
      <c r="R112" s="12"/>
      <c r="S112" s="12"/>
      <c r="T112" s="12">
        <f t="shared" ref="T112:T158" si="14">Q112*S112</f>
        <v>0</v>
      </c>
      <c r="U112" s="12"/>
      <c r="V112" s="12"/>
      <c r="W112" s="12">
        <f t="shared" si="10"/>
        <v>0</v>
      </c>
      <c r="X112" s="12">
        <f t="shared" ref="X112:X158" si="15">L112+W112</f>
        <v>813150</v>
      </c>
      <c r="Y112" s="12">
        <v>0</v>
      </c>
      <c r="Z112" s="12">
        <v>0</v>
      </c>
      <c r="AA112" s="12">
        <v>813150</v>
      </c>
      <c r="AB112" s="12">
        <v>0.01</v>
      </c>
    </row>
    <row r="113" spans="1:28" s="3" customFormat="1" ht="14.25" x14ac:dyDescent="0.2">
      <c r="A113" s="12"/>
      <c r="B113" s="13" t="s">
        <v>45</v>
      </c>
      <c r="C113" s="12">
        <v>2738</v>
      </c>
      <c r="D113" s="12">
        <v>23</v>
      </c>
      <c r="E113" s="12" t="s">
        <v>603</v>
      </c>
      <c r="F113" s="12">
        <v>1</v>
      </c>
      <c r="G113" s="12">
        <v>24</v>
      </c>
      <c r="H113" s="12">
        <v>2</v>
      </c>
      <c r="I113" s="12">
        <v>70</v>
      </c>
      <c r="J113" s="12">
        <f t="shared" si="12"/>
        <v>9870</v>
      </c>
      <c r="K113" s="12">
        <v>75</v>
      </c>
      <c r="L113" s="12">
        <f t="shared" si="13"/>
        <v>740250</v>
      </c>
      <c r="M113" s="12"/>
      <c r="N113" s="12"/>
      <c r="O113" s="12"/>
      <c r="P113" s="12"/>
      <c r="Q113" s="12"/>
      <c r="R113" s="12"/>
      <c r="S113" s="12"/>
      <c r="T113" s="12">
        <f t="shared" si="14"/>
        <v>0</v>
      </c>
      <c r="U113" s="12"/>
      <c r="V113" s="12"/>
      <c r="W113" s="12">
        <f t="shared" ref="W113:W114" si="16">T113-V113</f>
        <v>0</v>
      </c>
      <c r="X113" s="12">
        <f t="shared" si="15"/>
        <v>740250</v>
      </c>
      <c r="Y113" s="12">
        <v>0</v>
      </c>
      <c r="Z113" s="12">
        <v>0</v>
      </c>
      <c r="AA113" s="12">
        <v>740250</v>
      </c>
      <c r="AB113" s="12">
        <v>0.01</v>
      </c>
    </row>
    <row r="114" spans="1:28" s="3" customFormat="1" ht="14.25" x14ac:dyDescent="0.2">
      <c r="A114" s="12"/>
      <c r="B114" s="13" t="s">
        <v>24</v>
      </c>
      <c r="C114" s="12"/>
      <c r="D114" s="12"/>
      <c r="E114" s="12" t="s">
        <v>604</v>
      </c>
      <c r="F114" s="12">
        <v>2</v>
      </c>
      <c r="G114" s="12">
        <v>5</v>
      </c>
      <c r="H114" s="12">
        <v>1</v>
      </c>
      <c r="I114" s="12">
        <v>40</v>
      </c>
      <c r="J114" s="12">
        <f t="shared" si="12"/>
        <v>2140</v>
      </c>
      <c r="K114" s="12">
        <v>75</v>
      </c>
      <c r="L114" s="12">
        <f t="shared" si="13"/>
        <v>160500</v>
      </c>
      <c r="M114" s="12">
        <v>1</v>
      </c>
      <c r="N114" s="12" t="s">
        <v>27</v>
      </c>
      <c r="O114" s="12" t="s">
        <v>55</v>
      </c>
      <c r="P114" s="12">
        <v>2</v>
      </c>
      <c r="Q114" s="12">
        <v>54</v>
      </c>
      <c r="R114" s="12"/>
      <c r="S114" s="12">
        <v>6400</v>
      </c>
      <c r="T114" s="12">
        <f t="shared" si="14"/>
        <v>345600</v>
      </c>
      <c r="U114" s="12">
        <v>20</v>
      </c>
      <c r="V114" s="12">
        <f>T114*30%</f>
        <v>103680</v>
      </c>
      <c r="W114" s="12">
        <f t="shared" si="16"/>
        <v>241920</v>
      </c>
      <c r="X114" s="12">
        <f t="shared" si="15"/>
        <v>402420</v>
      </c>
      <c r="Y114" s="12">
        <v>0</v>
      </c>
      <c r="Z114" s="12">
        <v>0</v>
      </c>
      <c r="AA114" s="12">
        <v>402420</v>
      </c>
      <c r="AB114" s="12">
        <v>0.02</v>
      </c>
    </row>
    <row r="115" spans="1:28" s="3" customFormat="1" ht="14.25" x14ac:dyDescent="0.2">
      <c r="A115" s="12"/>
      <c r="B115" s="13" t="s">
        <v>14</v>
      </c>
      <c r="C115" s="12"/>
      <c r="D115" s="12"/>
      <c r="E115" s="12" t="s">
        <v>605</v>
      </c>
      <c r="F115" s="12">
        <v>2</v>
      </c>
      <c r="G115" s="12"/>
      <c r="H115" s="12"/>
      <c r="I115" s="12"/>
      <c r="J115" s="12">
        <f t="shared" si="12"/>
        <v>0</v>
      </c>
      <c r="K115" s="12"/>
      <c r="L115" s="12">
        <f t="shared" si="13"/>
        <v>0</v>
      </c>
      <c r="M115" s="12">
        <v>1</v>
      </c>
      <c r="N115" s="12" t="s">
        <v>27</v>
      </c>
      <c r="O115" s="12" t="s">
        <v>60</v>
      </c>
      <c r="P115" s="12">
        <v>2</v>
      </c>
      <c r="Q115" s="12">
        <v>108</v>
      </c>
      <c r="R115" s="12"/>
      <c r="S115" s="12">
        <v>6400</v>
      </c>
      <c r="T115" s="12">
        <f t="shared" si="14"/>
        <v>691200</v>
      </c>
      <c r="U115" s="12">
        <v>10</v>
      </c>
      <c r="V115" s="12">
        <f>T115*10%</f>
        <v>69120</v>
      </c>
      <c r="W115" s="12">
        <f t="shared" ref="W115:W158" si="17">T115-V115</f>
        <v>622080</v>
      </c>
      <c r="X115" s="12">
        <f t="shared" si="15"/>
        <v>622080</v>
      </c>
      <c r="Y115" s="12">
        <v>0</v>
      </c>
      <c r="Z115" s="12">
        <v>50</v>
      </c>
      <c r="AA115" s="12">
        <v>0</v>
      </c>
      <c r="AB115" s="12">
        <v>0</v>
      </c>
    </row>
    <row r="116" spans="1:28" s="3" customFormat="1" ht="14.25" x14ac:dyDescent="0.2">
      <c r="A116" s="12"/>
      <c r="B116" s="13" t="s">
        <v>14</v>
      </c>
      <c r="C116" s="12">
        <v>1899</v>
      </c>
      <c r="D116" s="12">
        <v>6</v>
      </c>
      <c r="E116" s="12" t="s">
        <v>605</v>
      </c>
      <c r="F116" s="12">
        <v>1</v>
      </c>
      <c r="G116" s="12">
        <v>16</v>
      </c>
      <c r="H116" s="12"/>
      <c r="I116" s="12">
        <v>46</v>
      </c>
      <c r="J116" s="12">
        <f t="shared" si="12"/>
        <v>6446</v>
      </c>
      <c r="K116" s="12">
        <v>100</v>
      </c>
      <c r="L116" s="12">
        <f t="shared" si="13"/>
        <v>644600</v>
      </c>
      <c r="M116" s="12"/>
      <c r="N116" s="12"/>
      <c r="O116" s="12"/>
      <c r="P116" s="12"/>
      <c r="Q116" s="12"/>
      <c r="R116" s="12"/>
      <c r="S116" s="12"/>
      <c r="T116" s="12">
        <f t="shared" si="14"/>
        <v>0</v>
      </c>
      <c r="U116" s="12"/>
      <c r="V116" s="12"/>
      <c r="W116" s="12">
        <f t="shared" si="17"/>
        <v>0</v>
      </c>
      <c r="X116" s="12">
        <f t="shared" si="15"/>
        <v>644600</v>
      </c>
      <c r="Y116" s="12">
        <v>0</v>
      </c>
      <c r="Z116" s="12">
        <v>50</v>
      </c>
      <c r="AA116" s="12">
        <v>0</v>
      </c>
      <c r="AB116" s="12">
        <v>0</v>
      </c>
    </row>
    <row r="117" spans="1:28" s="3" customFormat="1" ht="14.25" x14ac:dyDescent="0.2">
      <c r="A117" s="12"/>
      <c r="B117" s="13" t="s">
        <v>14</v>
      </c>
      <c r="C117" s="12">
        <v>1898</v>
      </c>
      <c r="D117" s="12">
        <v>5</v>
      </c>
      <c r="E117" s="12" t="s">
        <v>605</v>
      </c>
      <c r="F117" s="12">
        <v>1</v>
      </c>
      <c r="G117" s="12">
        <v>7</v>
      </c>
      <c r="H117" s="12">
        <v>1</v>
      </c>
      <c r="I117" s="12">
        <v>66</v>
      </c>
      <c r="J117" s="12">
        <f t="shared" si="12"/>
        <v>2966</v>
      </c>
      <c r="K117" s="12">
        <v>110</v>
      </c>
      <c r="L117" s="12">
        <f t="shared" si="13"/>
        <v>326260</v>
      </c>
      <c r="M117" s="12"/>
      <c r="N117" s="12"/>
      <c r="O117" s="12"/>
      <c r="P117" s="12"/>
      <c r="Q117" s="12"/>
      <c r="R117" s="12"/>
      <c r="S117" s="12"/>
      <c r="T117" s="12">
        <f t="shared" si="14"/>
        <v>0</v>
      </c>
      <c r="U117" s="12"/>
      <c r="V117" s="12"/>
      <c r="W117" s="12">
        <f t="shared" si="17"/>
        <v>0</v>
      </c>
      <c r="X117" s="12">
        <f t="shared" si="15"/>
        <v>326260</v>
      </c>
      <c r="Y117" s="12">
        <v>0</v>
      </c>
      <c r="Z117" s="12">
        <v>50</v>
      </c>
      <c r="AA117" s="12">
        <v>0</v>
      </c>
      <c r="AB117" s="12">
        <v>0</v>
      </c>
    </row>
    <row r="118" spans="1:28" s="3" customFormat="1" ht="14.25" x14ac:dyDescent="0.2">
      <c r="A118" s="12"/>
      <c r="B118" s="13" t="s">
        <v>14</v>
      </c>
      <c r="C118" s="12">
        <v>1139</v>
      </c>
      <c r="D118" s="12">
        <v>20</v>
      </c>
      <c r="E118" s="12" t="s">
        <v>606</v>
      </c>
      <c r="F118" s="12">
        <v>2</v>
      </c>
      <c r="G118" s="12"/>
      <c r="H118" s="12">
        <v>1</v>
      </c>
      <c r="I118" s="12">
        <v>74</v>
      </c>
      <c r="J118" s="12">
        <f t="shared" si="12"/>
        <v>174</v>
      </c>
      <c r="K118" s="12">
        <v>350</v>
      </c>
      <c r="L118" s="12">
        <f t="shared" si="13"/>
        <v>60900</v>
      </c>
      <c r="M118" s="12">
        <v>1</v>
      </c>
      <c r="N118" s="12" t="s">
        <v>27</v>
      </c>
      <c r="O118" s="12" t="s">
        <v>16</v>
      </c>
      <c r="P118" s="12">
        <v>2</v>
      </c>
      <c r="Q118" s="12">
        <v>152</v>
      </c>
      <c r="R118" s="12"/>
      <c r="S118" s="12">
        <v>6400</v>
      </c>
      <c r="T118" s="12">
        <f t="shared" si="14"/>
        <v>972800</v>
      </c>
      <c r="U118" s="12">
        <v>30</v>
      </c>
      <c r="V118" s="12">
        <f>T118*85%</f>
        <v>826880</v>
      </c>
      <c r="W118" s="12">
        <f t="shared" si="17"/>
        <v>145920</v>
      </c>
      <c r="X118" s="12">
        <f t="shared" si="15"/>
        <v>206820</v>
      </c>
      <c r="Y118" s="12">
        <v>0</v>
      </c>
      <c r="Z118" s="12">
        <v>50</v>
      </c>
      <c r="AA118" s="12">
        <v>0</v>
      </c>
      <c r="AB118" s="12">
        <v>0</v>
      </c>
    </row>
    <row r="119" spans="1:28" s="3" customFormat="1" ht="14.25" x14ac:dyDescent="0.2">
      <c r="A119" s="12"/>
      <c r="B119" s="13" t="s">
        <v>607</v>
      </c>
      <c r="C119" s="12"/>
      <c r="D119" s="12"/>
      <c r="E119" s="12" t="s">
        <v>608</v>
      </c>
      <c r="F119" s="12">
        <v>2</v>
      </c>
      <c r="G119" s="12"/>
      <c r="H119" s="12"/>
      <c r="I119" s="12"/>
      <c r="J119" s="12">
        <f t="shared" si="12"/>
        <v>0</v>
      </c>
      <c r="K119" s="12"/>
      <c r="L119" s="12">
        <f t="shared" si="13"/>
        <v>0</v>
      </c>
      <c r="M119" s="12">
        <v>1</v>
      </c>
      <c r="N119" s="12" t="s">
        <v>27</v>
      </c>
      <c r="O119" s="12" t="s">
        <v>16</v>
      </c>
      <c r="P119" s="12">
        <v>2</v>
      </c>
      <c r="Q119" s="12">
        <v>80</v>
      </c>
      <c r="R119" s="12"/>
      <c r="S119" s="12">
        <v>6400</v>
      </c>
      <c r="T119" s="12">
        <f t="shared" si="14"/>
        <v>512000</v>
      </c>
      <c r="U119" s="12">
        <v>20</v>
      </c>
      <c r="V119" s="12">
        <f>T119*75%</f>
        <v>384000</v>
      </c>
      <c r="W119" s="12">
        <f t="shared" si="17"/>
        <v>128000</v>
      </c>
      <c r="X119" s="12">
        <f t="shared" si="15"/>
        <v>128000</v>
      </c>
      <c r="Y119" s="12">
        <v>0</v>
      </c>
      <c r="Z119" s="12">
        <v>0</v>
      </c>
      <c r="AA119" s="12">
        <v>128000</v>
      </c>
      <c r="AB119" s="12">
        <v>0.02</v>
      </c>
    </row>
    <row r="120" spans="1:28" s="3" customFormat="1" ht="14.25" x14ac:dyDescent="0.2">
      <c r="A120" s="12"/>
      <c r="B120" s="13" t="s">
        <v>14</v>
      </c>
      <c r="C120" s="12">
        <v>1513</v>
      </c>
      <c r="D120" s="12">
        <v>18</v>
      </c>
      <c r="E120" s="12" t="s">
        <v>608</v>
      </c>
      <c r="F120" s="12">
        <v>1</v>
      </c>
      <c r="G120" s="12">
        <v>11</v>
      </c>
      <c r="H120" s="12"/>
      <c r="I120" s="12">
        <v>89</v>
      </c>
      <c r="J120" s="12">
        <f t="shared" si="12"/>
        <v>4489</v>
      </c>
      <c r="K120" s="12">
        <v>75</v>
      </c>
      <c r="L120" s="12">
        <f t="shared" si="13"/>
        <v>336675</v>
      </c>
      <c r="M120" s="12"/>
      <c r="N120" s="12"/>
      <c r="O120" s="12"/>
      <c r="P120" s="12"/>
      <c r="Q120" s="12"/>
      <c r="R120" s="12"/>
      <c r="S120" s="12"/>
      <c r="T120" s="12">
        <f t="shared" si="14"/>
        <v>0</v>
      </c>
      <c r="U120" s="12"/>
      <c r="V120" s="12"/>
      <c r="W120" s="12">
        <f t="shared" si="17"/>
        <v>0</v>
      </c>
      <c r="X120" s="12">
        <f t="shared" si="15"/>
        <v>336675</v>
      </c>
      <c r="Y120" s="12">
        <v>0</v>
      </c>
      <c r="Z120" s="12">
        <v>50</v>
      </c>
      <c r="AA120" s="12">
        <v>0</v>
      </c>
      <c r="AB120" s="12">
        <v>0</v>
      </c>
    </row>
    <row r="121" spans="1:28" s="3" customFormat="1" ht="14.25" x14ac:dyDescent="0.2">
      <c r="A121" s="12"/>
      <c r="B121" s="13" t="s">
        <v>14</v>
      </c>
      <c r="C121" s="12">
        <v>3033</v>
      </c>
      <c r="D121" s="12">
        <v>94</v>
      </c>
      <c r="E121" s="12" t="s">
        <v>609</v>
      </c>
      <c r="F121" s="12">
        <v>2</v>
      </c>
      <c r="G121" s="12"/>
      <c r="H121" s="12">
        <v>1</v>
      </c>
      <c r="I121" s="12">
        <v>86</v>
      </c>
      <c r="J121" s="12">
        <f t="shared" si="12"/>
        <v>186</v>
      </c>
      <c r="K121" s="12">
        <v>350</v>
      </c>
      <c r="L121" s="12">
        <f t="shared" si="13"/>
        <v>65100</v>
      </c>
      <c r="M121" s="12">
        <v>1</v>
      </c>
      <c r="N121" s="12" t="s">
        <v>27</v>
      </c>
      <c r="O121" s="12" t="s">
        <v>16</v>
      </c>
      <c r="P121" s="12">
        <v>2</v>
      </c>
      <c r="Q121" s="12">
        <v>174</v>
      </c>
      <c r="R121" s="12"/>
      <c r="S121" s="12">
        <v>6400</v>
      </c>
      <c r="T121" s="12">
        <f t="shared" si="14"/>
        <v>1113600</v>
      </c>
      <c r="U121" s="12">
        <v>30</v>
      </c>
      <c r="V121" s="12">
        <f>T121*85%</f>
        <v>946560</v>
      </c>
      <c r="W121" s="12">
        <f t="shared" si="17"/>
        <v>167040</v>
      </c>
      <c r="X121" s="12">
        <f t="shared" si="15"/>
        <v>232140</v>
      </c>
      <c r="Y121" s="12">
        <v>0</v>
      </c>
      <c r="Z121" s="12">
        <v>50</v>
      </c>
      <c r="AA121" s="12">
        <v>0</v>
      </c>
      <c r="AB121" s="12">
        <v>0</v>
      </c>
    </row>
    <row r="122" spans="1:28" s="3" customFormat="1" ht="14.25" x14ac:dyDescent="0.2">
      <c r="A122" s="12"/>
      <c r="B122" s="13" t="s">
        <v>14</v>
      </c>
      <c r="C122" s="12">
        <v>2356</v>
      </c>
      <c r="D122" s="12">
        <v>167</v>
      </c>
      <c r="E122" s="12" t="s">
        <v>609</v>
      </c>
      <c r="F122" s="12">
        <v>1</v>
      </c>
      <c r="G122" s="12">
        <v>44</v>
      </c>
      <c r="H122" s="12"/>
      <c r="I122" s="12">
        <v>42</v>
      </c>
      <c r="J122" s="12">
        <f t="shared" si="12"/>
        <v>17642</v>
      </c>
      <c r="K122" s="12">
        <v>75</v>
      </c>
      <c r="L122" s="12">
        <f t="shared" si="13"/>
        <v>1323150</v>
      </c>
      <c r="M122" s="12"/>
      <c r="N122" s="12"/>
      <c r="O122" s="12"/>
      <c r="P122" s="12"/>
      <c r="Q122" s="12"/>
      <c r="R122" s="12"/>
      <c r="S122" s="12"/>
      <c r="T122" s="12">
        <f t="shared" si="14"/>
        <v>0</v>
      </c>
      <c r="U122" s="12"/>
      <c r="V122" s="12"/>
      <c r="W122" s="12">
        <f t="shared" si="17"/>
        <v>0</v>
      </c>
      <c r="X122" s="12">
        <f t="shared" si="15"/>
        <v>1323150</v>
      </c>
      <c r="Y122" s="12">
        <v>0</v>
      </c>
      <c r="Z122" s="12">
        <v>50</v>
      </c>
      <c r="AA122" s="12">
        <v>0</v>
      </c>
      <c r="AB122" s="12">
        <v>0</v>
      </c>
    </row>
    <row r="123" spans="1:28" s="3" customFormat="1" ht="14.25" x14ac:dyDescent="0.2">
      <c r="A123" s="12"/>
      <c r="B123" s="13" t="s">
        <v>14</v>
      </c>
      <c r="C123" s="12">
        <v>5546</v>
      </c>
      <c r="D123" s="12">
        <v>211</v>
      </c>
      <c r="E123" s="12" t="s">
        <v>609</v>
      </c>
      <c r="F123" s="12">
        <v>1</v>
      </c>
      <c r="G123" s="12">
        <v>10</v>
      </c>
      <c r="H123" s="12"/>
      <c r="I123" s="12"/>
      <c r="J123" s="12">
        <f t="shared" si="12"/>
        <v>4000</v>
      </c>
      <c r="K123" s="12">
        <v>100</v>
      </c>
      <c r="L123" s="12">
        <f t="shared" si="13"/>
        <v>400000</v>
      </c>
      <c r="M123" s="12"/>
      <c r="N123" s="12"/>
      <c r="O123" s="12"/>
      <c r="P123" s="12"/>
      <c r="Q123" s="12"/>
      <c r="R123" s="12"/>
      <c r="S123" s="12"/>
      <c r="T123" s="12">
        <f t="shared" si="14"/>
        <v>0</v>
      </c>
      <c r="U123" s="12"/>
      <c r="V123" s="12"/>
      <c r="W123" s="12">
        <f t="shared" si="17"/>
        <v>0</v>
      </c>
      <c r="X123" s="12">
        <f t="shared" si="15"/>
        <v>400000</v>
      </c>
      <c r="Y123" s="12">
        <v>0</v>
      </c>
      <c r="Z123" s="12">
        <v>50</v>
      </c>
      <c r="AA123" s="12">
        <v>0</v>
      </c>
      <c r="AB123" s="12">
        <v>0</v>
      </c>
    </row>
    <row r="124" spans="1:28" s="3" customFormat="1" ht="14.25" x14ac:dyDescent="0.2">
      <c r="A124" s="12"/>
      <c r="B124" s="13" t="s">
        <v>14</v>
      </c>
      <c r="C124" s="12">
        <v>5545</v>
      </c>
      <c r="D124" s="12">
        <v>141</v>
      </c>
      <c r="E124" s="12" t="s">
        <v>609</v>
      </c>
      <c r="F124" s="12">
        <v>1</v>
      </c>
      <c r="G124" s="12">
        <v>10</v>
      </c>
      <c r="H124" s="12"/>
      <c r="I124" s="12"/>
      <c r="J124" s="12">
        <f t="shared" si="12"/>
        <v>4000</v>
      </c>
      <c r="K124" s="12">
        <v>100</v>
      </c>
      <c r="L124" s="12">
        <f t="shared" si="13"/>
        <v>400000</v>
      </c>
      <c r="M124" s="12"/>
      <c r="N124" s="12"/>
      <c r="O124" s="12"/>
      <c r="P124" s="12"/>
      <c r="Q124" s="12"/>
      <c r="R124" s="12"/>
      <c r="S124" s="12"/>
      <c r="T124" s="12">
        <f t="shared" si="14"/>
        <v>0</v>
      </c>
      <c r="U124" s="12"/>
      <c r="V124" s="12"/>
      <c r="W124" s="12">
        <f t="shared" si="17"/>
        <v>0</v>
      </c>
      <c r="X124" s="12">
        <f t="shared" si="15"/>
        <v>400000</v>
      </c>
      <c r="Y124" s="12">
        <v>0</v>
      </c>
      <c r="Z124" s="12">
        <v>50</v>
      </c>
      <c r="AA124" s="12">
        <v>0</v>
      </c>
      <c r="AB124" s="12">
        <v>0</v>
      </c>
    </row>
    <row r="125" spans="1:28" s="3" customFormat="1" ht="14.25" x14ac:dyDescent="0.2">
      <c r="A125" s="12"/>
      <c r="B125" s="13" t="s">
        <v>14</v>
      </c>
      <c r="C125" s="12">
        <v>3022</v>
      </c>
      <c r="D125" s="12">
        <v>83</v>
      </c>
      <c r="E125" s="12" t="s">
        <v>609</v>
      </c>
      <c r="F125" s="12">
        <v>1</v>
      </c>
      <c r="G125" s="12"/>
      <c r="H125" s="12">
        <v>2</v>
      </c>
      <c r="I125" s="12">
        <v>87</v>
      </c>
      <c r="J125" s="12">
        <f t="shared" si="12"/>
        <v>287</v>
      </c>
      <c r="K125" s="12">
        <v>260</v>
      </c>
      <c r="L125" s="12">
        <f t="shared" si="13"/>
        <v>74620</v>
      </c>
      <c r="M125" s="12"/>
      <c r="N125" s="12"/>
      <c r="O125" s="12"/>
      <c r="P125" s="12"/>
      <c r="Q125" s="12"/>
      <c r="R125" s="12"/>
      <c r="S125" s="12"/>
      <c r="T125" s="12">
        <f t="shared" si="14"/>
        <v>0</v>
      </c>
      <c r="U125" s="12"/>
      <c r="V125" s="12"/>
      <c r="W125" s="12">
        <f t="shared" si="17"/>
        <v>0</v>
      </c>
      <c r="X125" s="12">
        <f t="shared" si="15"/>
        <v>74620</v>
      </c>
      <c r="Y125" s="12">
        <v>0</v>
      </c>
      <c r="Z125" s="12">
        <v>50</v>
      </c>
      <c r="AA125" s="12">
        <v>0</v>
      </c>
      <c r="AB125" s="12">
        <v>0</v>
      </c>
    </row>
    <row r="126" spans="1:28" s="3" customFormat="1" ht="14.25" x14ac:dyDescent="0.2">
      <c r="A126" s="12"/>
      <c r="B126" s="13" t="s">
        <v>14</v>
      </c>
      <c r="C126" s="12">
        <v>3020</v>
      </c>
      <c r="D126" s="12">
        <v>81</v>
      </c>
      <c r="E126" s="12" t="s">
        <v>609</v>
      </c>
      <c r="F126" s="12">
        <v>1</v>
      </c>
      <c r="G126" s="12"/>
      <c r="H126" s="12">
        <v>3</v>
      </c>
      <c r="I126" s="12">
        <v>36</v>
      </c>
      <c r="J126" s="12">
        <f t="shared" si="12"/>
        <v>336</v>
      </c>
      <c r="K126" s="12">
        <v>350</v>
      </c>
      <c r="L126" s="12">
        <f t="shared" si="13"/>
        <v>117600</v>
      </c>
      <c r="M126" s="12"/>
      <c r="N126" s="12"/>
      <c r="O126" s="12"/>
      <c r="P126" s="12"/>
      <c r="Q126" s="12"/>
      <c r="R126" s="12"/>
      <c r="S126" s="12"/>
      <c r="T126" s="12">
        <f t="shared" si="14"/>
        <v>0</v>
      </c>
      <c r="U126" s="12"/>
      <c r="V126" s="12"/>
      <c r="W126" s="12">
        <f t="shared" si="17"/>
        <v>0</v>
      </c>
      <c r="X126" s="12">
        <f t="shared" si="15"/>
        <v>117600</v>
      </c>
      <c r="Y126" s="12">
        <v>0</v>
      </c>
      <c r="Z126" s="12">
        <v>50</v>
      </c>
      <c r="AA126" s="12">
        <v>0</v>
      </c>
      <c r="AB126" s="12">
        <v>0</v>
      </c>
    </row>
    <row r="127" spans="1:28" s="3" customFormat="1" ht="14.25" x14ac:dyDescent="0.2">
      <c r="A127" s="12"/>
      <c r="B127" s="13" t="s">
        <v>14</v>
      </c>
      <c r="C127" s="12">
        <v>5576</v>
      </c>
      <c r="D127" s="12">
        <v>215</v>
      </c>
      <c r="E127" s="12" t="s">
        <v>609</v>
      </c>
      <c r="F127" s="12">
        <v>1</v>
      </c>
      <c r="G127" s="12"/>
      <c r="H127" s="12">
        <v>1</v>
      </c>
      <c r="I127" s="12">
        <v>38</v>
      </c>
      <c r="J127" s="12">
        <f t="shared" si="12"/>
        <v>138</v>
      </c>
      <c r="K127" s="12">
        <v>75</v>
      </c>
      <c r="L127" s="12">
        <f t="shared" si="13"/>
        <v>10350</v>
      </c>
      <c r="M127" s="12"/>
      <c r="N127" s="12"/>
      <c r="O127" s="12"/>
      <c r="P127" s="12"/>
      <c r="Q127" s="12"/>
      <c r="R127" s="12"/>
      <c r="S127" s="12"/>
      <c r="T127" s="12">
        <f t="shared" si="14"/>
        <v>0</v>
      </c>
      <c r="U127" s="12"/>
      <c r="V127" s="12"/>
      <c r="W127" s="12">
        <f t="shared" si="17"/>
        <v>0</v>
      </c>
      <c r="X127" s="12">
        <f t="shared" si="15"/>
        <v>10350</v>
      </c>
      <c r="Y127" s="12">
        <v>0</v>
      </c>
      <c r="Z127" s="12">
        <v>50</v>
      </c>
      <c r="AA127" s="12">
        <v>0</v>
      </c>
      <c r="AB127" s="12">
        <v>0</v>
      </c>
    </row>
    <row r="128" spans="1:28" s="3" customFormat="1" ht="14.25" x14ac:dyDescent="0.2">
      <c r="A128" s="12"/>
      <c r="B128" s="13" t="s">
        <v>14</v>
      </c>
      <c r="C128" s="12">
        <v>5585</v>
      </c>
      <c r="D128" s="12">
        <v>149</v>
      </c>
      <c r="E128" s="12" t="s">
        <v>611</v>
      </c>
      <c r="F128" s="12">
        <v>2</v>
      </c>
      <c r="G128" s="12"/>
      <c r="H128" s="12">
        <v>1</v>
      </c>
      <c r="I128" s="12">
        <v>9</v>
      </c>
      <c r="J128" s="12">
        <f t="shared" si="12"/>
        <v>109</v>
      </c>
      <c r="K128" s="12">
        <v>350</v>
      </c>
      <c r="L128" s="12">
        <f t="shared" si="13"/>
        <v>38150</v>
      </c>
      <c r="M128" s="12">
        <v>1</v>
      </c>
      <c r="N128" s="12" t="s">
        <v>27</v>
      </c>
      <c r="O128" s="12" t="s">
        <v>55</v>
      </c>
      <c r="P128" s="12">
        <v>2</v>
      </c>
      <c r="Q128" s="12">
        <v>66</v>
      </c>
      <c r="R128" s="12"/>
      <c r="S128" s="12">
        <v>6400</v>
      </c>
      <c r="T128" s="12">
        <f t="shared" si="14"/>
        <v>422400</v>
      </c>
      <c r="U128" s="12">
        <v>20</v>
      </c>
      <c r="V128" s="12">
        <f>T128*30%</f>
        <v>126720</v>
      </c>
      <c r="W128" s="12">
        <f t="shared" si="17"/>
        <v>295680</v>
      </c>
      <c r="X128" s="12">
        <f t="shared" si="15"/>
        <v>333830</v>
      </c>
      <c r="Y128" s="12">
        <v>0</v>
      </c>
      <c r="Z128" s="12">
        <v>50</v>
      </c>
      <c r="AA128" s="12">
        <v>0</v>
      </c>
      <c r="AB128" s="12">
        <v>0</v>
      </c>
    </row>
    <row r="129" spans="1:28" s="3" customFormat="1" ht="14.25" x14ac:dyDescent="0.2">
      <c r="A129" s="12"/>
      <c r="B129" s="13" t="s">
        <v>14</v>
      </c>
      <c r="C129" s="12">
        <v>4271</v>
      </c>
      <c r="D129" s="12">
        <v>55</v>
      </c>
      <c r="E129" s="12" t="s">
        <v>611</v>
      </c>
      <c r="F129" s="12">
        <v>1</v>
      </c>
      <c r="G129" s="12">
        <v>5</v>
      </c>
      <c r="H129" s="12"/>
      <c r="I129" s="12">
        <v>22</v>
      </c>
      <c r="J129" s="12">
        <f t="shared" si="12"/>
        <v>2022</v>
      </c>
      <c r="K129" s="12">
        <v>75</v>
      </c>
      <c r="L129" s="12">
        <f t="shared" si="13"/>
        <v>151650</v>
      </c>
      <c r="M129" s="12"/>
      <c r="N129" s="12"/>
      <c r="O129" s="12"/>
      <c r="P129" s="12"/>
      <c r="Q129" s="12"/>
      <c r="R129" s="12"/>
      <c r="S129" s="12"/>
      <c r="T129" s="12">
        <f t="shared" si="14"/>
        <v>0</v>
      </c>
      <c r="U129" s="12"/>
      <c r="V129" s="12"/>
      <c r="W129" s="12">
        <f t="shared" si="17"/>
        <v>0</v>
      </c>
      <c r="X129" s="12">
        <f t="shared" si="15"/>
        <v>151650</v>
      </c>
      <c r="Y129" s="12">
        <v>0</v>
      </c>
      <c r="Z129" s="12">
        <v>50</v>
      </c>
      <c r="AA129" s="12">
        <v>0</v>
      </c>
      <c r="AB129" s="12">
        <v>0</v>
      </c>
    </row>
    <row r="130" spans="1:28" s="3" customFormat="1" ht="14.25" x14ac:dyDescent="0.2">
      <c r="A130" s="12"/>
      <c r="B130" s="13" t="s">
        <v>14</v>
      </c>
      <c r="C130" s="12">
        <v>1126</v>
      </c>
      <c r="D130" s="12">
        <v>7</v>
      </c>
      <c r="E130" s="12" t="s">
        <v>610</v>
      </c>
      <c r="F130" s="12">
        <v>2</v>
      </c>
      <c r="G130" s="12"/>
      <c r="H130" s="12">
        <v>3</v>
      </c>
      <c r="I130" s="12">
        <v>16</v>
      </c>
      <c r="J130" s="12">
        <f t="shared" si="12"/>
        <v>316</v>
      </c>
      <c r="K130" s="12">
        <v>310</v>
      </c>
      <c r="L130" s="12">
        <f t="shared" si="13"/>
        <v>97960</v>
      </c>
      <c r="M130" s="12">
        <v>1</v>
      </c>
      <c r="N130" s="12" t="s">
        <v>27</v>
      </c>
      <c r="O130" s="12" t="s">
        <v>16</v>
      </c>
      <c r="P130" s="12">
        <v>2</v>
      </c>
      <c r="Q130" s="12">
        <v>138</v>
      </c>
      <c r="R130" s="12"/>
      <c r="S130" s="12">
        <v>6400</v>
      </c>
      <c r="T130" s="12">
        <f t="shared" si="14"/>
        <v>883200</v>
      </c>
      <c r="U130" s="12">
        <v>30</v>
      </c>
      <c r="V130" s="12">
        <f>T130*85%</f>
        <v>750720</v>
      </c>
      <c r="W130" s="12">
        <f t="shared" si="17"/>
        <v>132480</v>
      </c>
      <c r="X130" s="12">
        <f t="shared" si="15"/>
        <v>230440</v>
      </c>
      <c r="Y130" s="12">
        <v>0</v>
      </c>
      <c r="Z130" s="12">
        <v>50</v>
      </c>
      <c r="AA130" s="12">
        <v>0</v>
      </c>
      <c r="AB130" s="12">
        <v>0</v>
      </c>
    </row>
    <row r="131" spans="1:28" s="3" customFormat="1" ht="14.25" x14ac:dyDescent="0.2">
      <c r="A131" s="12"/>
      <c r="B131" s="13" t="s">
        <v>14</v>
      </c>
      <c r="C131" s="12">
        <v>4636</v>
      </c>
      <c r="D131" s="12">
        <v>130</v>
      </c>
      <c r="E131" s="12" t="s">
        <v>610</v>
      </c>
      <c r="F131" s="12">
        <v>1</v>
      </c>
      <c r="G131" s="12">
        <v>1</v>
      </c>
      <c r="H131" s="12">
        <v>1</v>
      </c>
      <c r="I131" s="12"/>
      <c r="J131" s="12">
        <f t="shared" si="12"/>
        <v>500</v>
      </c>
      <c r="K131" s="12">
        <v>310</v>
      </c>
      <c r="L131" s="12">
        <f t="shared" si="13"/>
        <v>155000</v>
      </c>
      <c r="M131" s="12"/>
      <c r="N131" s="12"/>
      <c r="O131" s="12"/>
      <c r="P131" s="12"/>
      <c r="Q131" s="12"/>
      <c r="R131" s="12"/>
      <c r="S131" s="12"/>
      <c r="T131" s="12">
        <f t="shared" si="14"/>
        <v>0</v>
      </c>
      <c r="U131" s="12"/>
      <c r="V131" s="12"/>
      <c r="W131" s="12">
        <f t="shared" si="17"/>
        <v>0</v>
      </c>
      <c r="X131" s="12">
        <f t="shared" si="15"/>
        <v>155000</v>
      </c>
      <c r="Y131" s="12">
        <v>0</v>
      </c>
      <c r="Z131" s="12">
        <v>50</v>
      </c>
      <c r="AA131" s="12">
        <v>0</v>
      </c>
      <c r="AB131" s="12">
        <v>0</v>
      </c>
    </row>
    <row r="132" spans="1:28" s="3" customFormat="1" ht="14.25" x14ac:dyDescent="0.2">
      <c r="A132" s="12"/>
      <c r="B132" s="13" t="s">
        <v>14</v>
      </c>
      <c r="C132" s="12">
        <v>3035</v>
      </c>
      <c r="D132" s="12">
        <v>96</v>
      </c>
      <c r="E132" s="12" t="s">
        <v>610</v>
      </c>
      <c r="F132" s="12">
        <v>1</v>
      </c>
      <c r="G132" s="12">
        <v>1</v>
      </c>
      <c r="H132" s="12"/>
      <c r="I132" s="12">
        <v>8</v>
      </c>
      <c r="J132" s="12">
        <f t="shared" si="12"/>
        <v>408</v>
      </c>
      <c r="K132" s="12">
        <v>310</v>
      </c>
      <c r="L132" s="12">
        <f t="shared" si="13"/>
        <v>126480</v>
      </c>
      <c r="M132" s="12"/>
      <c r="N132" s="12"/>
      <c r="O132" s="12"/>
      <c r="P132" s="12"/>
      <c r="Q132" s="12"/>
      <c r="R132" s="12"/>
      <c r="S132" s="12"/>
      <c r="T132" s="12">
        <f t="shared" si="14"/>
        <v>0</v>
      </c>
      <c r="U132" s="12"/>
      <c r="V132" s="12"/>
      <c r="W132" s="12">
        <f t="shared" si="17"/>
        <v>0</v>
      </c>
      <c r="X132" s="12">
        <f t="shared" si="15"/>
        <v>126480</v>
      </c>
      <c r="Y132" s="12">
        <v>0</v>
      </c>
      <c r="Z132" s="12">
        <v>50</v>
      </c>
      <c r="AA132" s="12">
        <v>0</v>
      </c>
      <c r="AB132" s="12">
        <v>0</v>
      </c>
    </row>
    <row r="133" spans="1:28" s="3" customFormat="1" ht="14.25" x14ac:dyDescent="0.2">
      <c r="A133" s="12"/>
      <c r="B133" s="13" t="s">
        <v>14</v>
      </c>
      <c r="C133" s="12">
        <v>4605</v>
      </c>
      <c r="D133" s="12">
        <v>129</v>
      </c>
      <c r="E133" s="12" t="s">
        <v>610</v>
      </c>
      <c r="F133" s="12">
        <v>1</v>
      </c>
      <c r="G133" s="12">
        <v>1</v>
      </c>
      <c r="H133" s="12"/>
      <c r="I133" s="12">
        <v>36</v>
      </c>
      <c r="J133" s="12">
        <f t="shared" si="12"/>
        <v>436</v>
      </c>
      <c r="K133" s="12">
        <v>100</v>
      </c>
      <c r="L133" s="12">
        <f t="shared" si="13"/>
        <v>43600</v>
      </c>
      <c r="M133" s="12"/>
      <c r="N133" s="12"/>
      <c r="O133" s="12"/>
      <c r="P133" s="12"/>
      <c r="Q133" s="12"/>
      <c r="R133" s="12"/>
      <c r="S133" s="12"/>
      <c r="T133" s="12">
        <f t="shared" si="14"/>
        <v>0</v>
      </c>
      <c r="U133" s="12"/>
      <c r="V133" s="12"/>
      <c r="W133" s="12">
        <f t="shared" si="17"/>
        <v>0</v>
      </c>
      <c r="X133" s="12">
        <f t="shared" si="15"/>
        <v>43600</v>
      </c>
      <c r="Y133" s="12">
        <v>0</v>
      </c>
      <c r="Z133" s="12">
        <v>50</v>
      </c>
      <c r="AA133" s="12">
        <v>0</v>
      </c>
      <c r="AB133" s="12">
        <v>0</v>
      </c>
    </row>
    <row r="134" spans="1:28" s="3" customFormat="1" ht="14.25" x14ac:dyDescent="0.2">
      <c r="A134" s="12"/>
      <c r="B134" s="13" t="s">
        <v>14</v>
      </c>
      <c r="C134" s="12">
        <v>4917</v>
      </c>
      <c r="D134" s="12">
        <v>193</v>
      </c>
      <c r="E134" s="12" t="s">
        <v>610</v>
      </c>
      <c r="F134" s="12">
        <v>1</v>
      </c>
      <c r="G134" s="12">
        <v>28</v>
      </c>
      <c r="H134" s="12">
        <v>2</v>
      </c>
      <c r="I134" s="12">
        <v>55</v>
      </c>
      <c r="J134" s="12">
        <f t="shared" si="12"/>
        <v>11455</v>
      </c>
      <c r="K134" s="12">
        <v>75</v>
      </c>
      <c r="L134" s="12">
        <f t="shared" si="13"/>
        <v>859125</v>
      </c>
      <c r="M134" s="12"/>
      <c r="N134" s="12"/>
      <c r="O134" s="12"/>
      <c r="P134" s="12"/>
      <c r="Q134" s="12"/>
      <c r="R134" s="12"/>
      <c r="S134" s="12"/>
      <c r="T134" s="12">
        <f t="shared" si="14"/>
        <v>0</v>
      </c>
      <c r="U134" s="12"/>
      <c r="V134" s="12"/>
      <c r="W134" s="12">
        <f t="shared" si="17"/>
        <v>0</v>
      </c>
      <c r="X134" s="12">
        <f t="shared" si="15"/>
        <v>859125</v>
      </c>
      <c r="Y134" s="12">
        <v>0</v>
      </c>
      <c r="Z134" s="12">
        <v>50</v>
      </c>
      <c r="AA134" s="12">
        <v>0</v>
      </c>
      <c r="AB134" s="12">
        <v>0</v>
      </c>
    </row>
    <row r="135" spans="1:28" s="3" customFormat="1" ht="14.25" x14ac:dyDescent="0.2">
      <c r="A135" s="12"/>
      <c r="B135" s="13" t="s">
        <v>14</v>
      </c>
      <c r="C135" s="12">
        <v>1147</v>
      </c>
      <c r="D135" s="12">
        <v>28</v>
      </c>
      <c r="E135" s="12" t="s">
        <v>612</v>
      </c>
      <c r="F135" s="12">
        <v>2</v>
      </c>
      <c r="G135" s="12"/>
      <c r="H135" s="12">
        <v>2</v>
      </c>
      <c r="I135" s="12">
        <v>11</v>
      </c>
      <c r="J135" s="12">
        <f t="shared" si="12"/>
        <v>211</v>
      </c>
      <c r="K135" s="12">
        <v>350</v>
      </c>
      <c r="L135" s="12">
        <f t="shared" si="13"/>
        <v>73850</v>
      </c>
      <c r="M135" s="12">
        <v>1</v>
      </c>
      <c r="N135" s="12" t="s">
        <v>27</v>
      </c>
      <c r="O135" s="12" t="s">
        <v>55</v>
      </c>
      <c r="P135" s="12">
        <v>2</v>
      </c>
      <c r="Q135" s="12">
        <v>54</v>
      </c>
      <c r="R135" s="12"/>
      <c r="S135" s="12">
        <v>6400</v>
      </c>
      <c r="T135" s="12">
        <f t="shared" si="14"/>
        <v>345600</v>
      </c>
      <c r="U135" s="12">
        <v>10</v>
      </c>
      <c r="V135" s="12">
        <f>T135*10%</f>
        <v>34560</v>
      </c>
      <c r="W135" s="12">
        <f t="shared" si="17"/>
        <v>311040</v>
      </c>
      <c r="X135" s="12">
        <f t="shared" si="15"/>
        <v>384890</v>
      </c>
      <c r="Y135" s="12">
        <v>0</v>
      </c>
      <c r="Z135" s="12">
        <v>50</v>
      </c>
      <c r="AA135" s="12">
        <v>0</v>
      </c>
      <c r="AB135" s="12">
        <v>0</v>
      </c>
    </row>
    <row r="136" spans="1:28" s="3" customFormat="1" ht="14.25" x14ac:dyDescent="0.2">
      <c r="A136" s="12"/>
      <c r="B136" s="13" t="s">
        <v>14</v>
      </c>
      <c r="C136" s="12">
        <v>4272</v>
      </c>
      <c r="D136" s="12">
        <v>56</v>
      </c>
      <c r="E136" s="12" t="s">
        <v>612</v>
      </c>
      <c r="F136" s="12">
        <v>1</v>
      </c>
      <c r="G136" s="12">
        <v>10</v>
      </c>
      <c r="H136" s="12">
        <v>1</v>
      </c>
      <c r="I136" s="12">
        <v>48</v>
      </c>
      <c r="J136" s="12">
        <f t="shared" si="12"/>
        <v>4148</v>
      </c>
      <c r="K136" s="12">
        <v>75</v>
      </c>
      <c r="L136" s="12">
        <f t="shared" si="13"/>
        <v>311100</v>
      </c>
      <c r="M136" s="12"/>
      <c r="N136" s="12"/>
      <c r="O136" s="12"/>
      <c r="P136" s="12"/>
      <c r="Q136" s="12"/>
      <c r="R136" s="12"/>
      <c r="S136" s="12"/>
      <c r="T136" s="12">
        <f t="shared" si="14"/>
        <v>0</v>
      </c>
      <c r="U136" s="12"/>
      <c r="V136" s="12"/>
      <c r="W136" s="12">
        <f t="shared" si="17"/>
        <v>0</v>
      </c>
      <c r="X136" s="12">
        <f t="shared" si="15"/>
        <v>311100</v>
      </c>
      <c r="Y136" s="12">
        <v>0</v>
      </c>
      <c r="Z136" s="12">
        <v>50</v>
      </c>
      <c r="AA136" s="12">
        <v>0</v>
      </c>
      <c r="AB136" s="12">
        <v>0</v>
      </c>
    </row>
    <row r="137" spans="1:28" s="3" customFormat="1" ht="14.25" x14ac:dyDescent="0.2">
      <c r="A137" s="12"/>
      <c r="B137" s="13" t="s">
        <v>24</v>
      </c>
      <c r="C137" s="12"/>
      <c r="D137" s="12"/>
      <c r="E137" s="12" t="s">
        <v>613</v>
      </c>
      <c r="F137" s="12">
        <v>2</v>
      </c>
      <c r="G137" s="12"/>
      <c r="H137" s="12">
        <v>2</v>
      </c>
      <c r="I137" s="12"/>
      <c r="J137" s="12">
        <f t="shared" si="12"/>
        <v>200</v>
      </c>
      <c r="K137" s="12">
        <v>75</v>
      </c>
      <c r="L137" s="12">
        <f t="shared" si="13"/>
        <v>15000</v>
      </c>
      <c r="M137" s="12">
        <v>1</v>
      </c>
      <c r="N137" s="12" t="s">
        <v>27</v>
      </c>
      <c r="O137" s="12" t="s">
        <v>55</v>
      </c>
      <c r="P137" s="12">
        <v>2</v>
      </c>
      <c r="Q137" s="12">
        <v>108</v>
      </c>
      <c r="R137" s="12"/>
      <c r="S137" s="12">
        <v>6400</v>
      </c>
      <c r="T137" s="12">
        <f t="shared" si="14"/>
        <v>691200</v>
      </c>
      <c r="U137" s="12">
        <v>10</v>
      </c>
      <c r="V137" s="12">
        <f>T137*10%</f>
        <v>69120</v>
      </c>
      <c r="W137" s="12">
        <f t="shared" si="17"/>
        <v>622080</v>
      </c>
      <c r="X137" s="12">
        <f t="shared" si="15"/>
        <v>637080</v>
      </c>
      <c r="Y137" s="12">
        <v>0</v>
      </c>
      <c r="Z137" s="12">
        <v>0</v>
      </c>
      <c r="AA137" s="12">
        <v>637080</v>
      </c>
      <c r="AB137" s="12">
        <v>0.02</v>
      </c>
    </row>
    <row r="138" spans="1:28" s="3" customFormat="1" ht="14.25" x14ac:dyDescent="0.2">
      <c r="A138" s="12"/>
      <c r="B138" s="13" t="s">
        <v>24</v>
      </c>
      <c r="C138" s="12"/>
      <c r="D138" s="12"/>
      <c r="E138" s="12" t="s">
        <v>613</v>
      </c>
      <c r="F138" s="12">
        <v>1</v>
      </c>
      <c r="G138" s="12">
        <v>2</v>
      </c>
      <c r="H138" s="12"/>
      <c r="I138" s="12"/>
      <c r="J138" s="12">
        <f t="shared" si="12"/>
        <v>800</v>
      </c>
      <c r="K138" s="12">
        <v>75</v>
      </c>
      <c r="L138" s="12">
        <f t="shared" si="13"/>
        <v>60000</v>
      </c>
      <c r="M138" s="12"/>
      <c r="N138" s="12"/>
      <c r="O138" s="12"/>
      <c r="P138" s="12"/>
      <c r="Q138" s="12"/>
      <c r="R138" s="12"/>
      <c r="S138" s="12"/>
      <c r="T138" s="12">
        <f t="shared" si="14"/>
        <v>0</v>
      </c>
      <c r="U138" s="12"/>
      <c r="V138" s="12"/>
      <c r="W138" s="12">
        <f t="shared" si="17"/>
        <v>0</v>
      </c>
      <c r="X138" s="12">
        <f t="shared" si="15"/>
        <v>60000</v>
      </c>
      <c r="Y138" s="12">
        <v>0</v>
      </c>
      <c r="Z138" s="12">
        <v>0</v>
      </c>
      <c r="AA138" s="12">
        <v>60000</v>
      </c>
      <c r="AB138" s="12">
        <v>0.01</v>
      </c>
    </row>
    <row r="139" spans="1:28" s="3" customFormat="1" ht="14.25" x14ac:dyDescent="0.2">
      <c r="A139" s="12"/>
      <c r="B139" s="13" t="s">
        <v>14</v>
      </c>
      <c r="C139" s="12">
        <v>5332</v>
      </c>
      <c r="D139" s="12">
        <v>158</v>
      </c>
      <c r="E139" s="12" t="s">
        <v>613</v>
      </c>
      <c r="F139" s="12">
        <v>1</v>
      </c>
      <c r="G139" s="12">
        <v>9</v>
      </c>
      <c r="H139" s="12"/>
      <c r="I139" s="12">
        <v>47</v>
      </c>
      <c r="J139" s="12">
        <f t="shared" si="12"/>
        <v>3647</v>
      </c>
      <c r="K139" s="12">
        <v>75</v>
      </c>
      <c r="L139" s="12">
        <f t="shared" si="13"/>
        <v>273525</v>
      </c>
      <c r="M139" s="12"/>
      <c r="N139" s="12"/>
      <c r="O139" s="12"/>
      <c r="P139" s="12"/>
      <c r="Q139" s="12"/>
      <c r="R139" s="12"/>
      <c r="S139" s="12"/>
      <c r="T139" s="12">
        <f t="shared" si="14"/>
        <v>0</v>
      </c>
      <c r="U139" s="12"/>
      <c r="V139" s="12"/>
      <c r="W139" s="12">
        <f t="shared" si="17"/>
        <v>0</v>
      </c>
      <c r="X139" s="12">
        <f t="shared" si="15"/>
        <v>273525</v>
      </c>
      <c r="Y139" s="12">
        <v>0</v>
      </c>
      <c r="Z139" s="12">
        <v>50</v>
      </c>
      <c r="AA139" s="12">
        <v>0</v>
      </c>
      <c r="AB139" s="12">
        <v>0</v>
      </c>
    </row>
    <row r="140" spans="1:28" s="3" customFormat="1" ht="14.25" x14ac:dyDescent="0.2">
      <c r="A140" s="12"/>
      <c r="B140" s="13" t="s">
        <v>14</v>
      </c>
      <c r="C140" s="12">
        <v>3029</v>
      </c>
      <c r="D140" s="12">
        <v>90</v>
      </c>
      <c r="E140" s="12" t="s">
        <v>614</v>
      </c>
      <c r="F140" s="12">
        <v>2</v>
      </c>
      <c r="G140" s="12"/>
      <c r="H140" s="12"/>
      <c r="I140" s="12">
        <v>91</v>
      </c>
      <c r="J140" s="12">
        <f t="shared" si="12"/>
        <v>91</v>
      </c>
      <c r="K140" s="12">
        <v>350</v>
      </c>
      <c r="L140" s="12">
        <f t="shared" si="13"/>
        <v>31850</v>
      </c>
      <c r="M140" s="12">
        <v>1</v>
      </c>
      <c r="N140" s="12" t="s">
        <v>27</v>
      </c>
      <c r="O140" s="12" t="s">
        <v>35</v>
      </c>
      <c r="P140" s="12">
        <v>2</v>
      </c>
      <c r="Q140" s="12">
        <v>117</v>
      </c>
      <c r="R140" s="12"/>
      <c r="S140" s="12">
        <v>6400</v>
      </c>
      <c r="T140" s="12">
        <f t="shared" si="14"/>
        <v>748800</v>
      </c>
      <c r="U140" s="12">
        <v>40</v>
      </c>
      <c r="V140" s="12">
        <f>T140*93%</f>
        <v>696384</v>
      </c>
      <c r="W140" s="12">
        <f t="shared" si="17"/>
        <v>52416</v>
      </c>
      <c r="X140" s="12">
        <f t="shared" si="15"/>
        <v>84266</v>
      </c>
      <c r="Y140" s="12">
        <v>0</v>
      </c>
      <c r="Z140" s="12">
        <v>50</v>
      </c>
      <c r="AA140" s="12">
        <v>0</v>
      </c>
      <c r="AB140" s="12">
        <v>0</v>
      </c>
    </row>
    <row r="141" spans="1:28" s="3" customFormat="1" ht="14.25" x14ac:dyDescent="0.2">
      <c r="A141" s="12"/>
      <c r="B141" s="13" t="s">
        <v>24</v>
      </c>
      <c r="C141" s="12"/>
      <c r="D141" s="12"/>
      <c r="E141" s="12" t="s">
        <v>614</v>
      </c>
      <c r="F141" s="12">
        <v>1</v>
      </c>
      <c r="G141" s="12">
        <v>2</v>
      </c>
      <c r="H141" s="12">
        <v>2</v>
      </c>
      <c r="I141" s="12">
        <v>50</v>
      </c>
      <c r="J141" s="12">
        <f t="shared" si="12"/>
        <v>1050</v>
      </c>
      <c r="K141" s="12">
        <v>75</v>
      </c>
      <c r="L141" s="12">
        <f t="shared" si="13"/>
        <v>78750</v>
      </c>
      <c r="M141" s="12"/>
      <c r="N141" s="12"/>
      <c r="O141" s="12"/>
      <c r="P141" s="12"/>
      <c r="Q141" s="12"/>
      <c r="R141" s="12"/>
      <c r="S141" s="12"/>
      <c r="T141" s="12">
        <f t="shared" si="14"/>
        <v>0</v>
      </c>
      <c r="U141" s="12"/>
      <c r="V141" s="12"/>
      <c r="W141" s="12">
        <f t="shared" si="17"/>
        <v>0</v>
      </c>
      <c r="X141" s="12">
        <f t="shared" si="15"/>
        <v>78750</v>
      </c>
      <c r="Y141" s="12">
        <v>0</v>
      </c>
      <c r="Z141" s="12">
        <v>0</v>
      </c>
      <c r="AA141" s="12">
        <v>78750</v>
      </c>
      <c r="AB141" s="12">
        <v>0.01</v>
      </c>
    </row>
    <row r="142" spans="1:28" s="3" customFormat="1" ht="14.25" x14ac:dyDescent="0.2">
      <c r="A142" s="12"/>
      <c r="B142" s="13" t="s">
        <v>14</v>
      </c>
      <c r="C142" s="12">
        <v>1900</v>
      </c>
      <c r="D142" s="12">
        <v>7</v>
      </c>
      <c r="E142" s="12" t="s">
        <v>614</v>
      </c>
      <c r="F142" s="12">
        <v>1</v>
      </c>
      <c r="G142" s="12">
        <v>9</v>
      </c>
      <c r="H142" s="12">
        <v>1</v>
      </c>
      <c r="I142" s="12">
        <v>60</v>
      </c>
      <c r="J142" s="12">
        <f t="shared" si="12"/>
        <v>3760</v>
      </c>
      <c r="K142" s="12">
        <v>100</v>
      </c>
      <c r="L142" s="12">
        <f t="shared" si="13"/>
        <v>376000</v>
      </c>
      <c r="M142" s="12"/>
      <c r="N142" s="12"/>
      <c r="O142" s="12"/>
      <c r="P142" s="12"/>
      <c r="Q142" s="12"/>
      <c r="R142" s="12"/>
      <c r="S142" s="12"/>
      <c r="T142" s="12">
        <f t="shared" si="14"/>
        <v>0</v>
      </c>
      <c r="U142" s="12"/>
      <c r="V142" s="12"/>
      <c r="W142" s="12">
        <f t="shared" si="17"/>
        <v>0</v>
      </c>
      <c r="X142" s="12">
        <f t="shared" si="15"/>
        <v>376000</v>
      </c>
      <c r="Y142" s="12">
        <v>0</v>
      </c>
      <c r="Z142" s="12">
        <v>50</v>
      </c>
      <c r="AA142" s="12">
        <v>0</v>
      </c>
      <c r="AB142" s="12">
        <v>0</v>
      </c>
    </row>
    <row r="143" spans="1:28" s="3" customFormat="1" ht="14.25" x14ac:dyDescent="0.2">
      <c r="A143" s="12"/>
      <c r="B143" s="13" t="s">
        <v>24</v>
      </c>
      <c r="C143" s="12"/>
      <c r="D143" s="12"/>
      <c r="E143" s="12" t="s">
        <v>615</v>
      </c>
      <c r="F143" s="12">
        <v>2</v>
      </c>
      <c r="G143" s="12">
        <v>12</v>
      </c>
      <c r="H143" s="12"/>
      <c r="I143" s="12"/>
      <c r="J143" s="12">
        <f t="shared" si="12"/>
        <v>4800</v>
      </c>
      <c r="K143" s="12">
        <v>75</v>
      </c>
      <c r="L143" s="12">
        <f t="shared" si="13"/>
        <v>360000</v>
      </c>
      <c r="M143" s="12">
        <v>1</v>
      </c>
      <c r="N143" s="12" t="s">
        <v>27</v>
      </c>
      <c r="O143" s="12" t="s">
        <v>55</v>
      </c>
      <c r="P143" s="12">
        <v>2</v>
      </c>
      <c r="Q143" s="12">
        <v>93</v>
      </c>
      <c r="R143" s="12"/>
      <c r="S143" s="12">
        <v>6400</v>
      </c>
      <c r="T143" s="12">
        <f t="shared" si="14"/>
        <v>595200</v>
      </c>
      <c r="U143" s="12">
        <v>15</v>
      </c>
      <c r="V143" s="12">
        <f>T143*20%</f>
        <v>119040</v>
      </c>
      <c r="W143" s="12">
        <f t="shared" si="17"/>
        <v>476160</v>
      </c>
      <c r="X143" s="12">
        <f t="shared" si="15"/>
        <v>836160</v>
      </c>
      <c r="Y143" s="12">
        <v>0</v>
      </c>
      <c r="Z143" s="12">
        <v>0</v>
      </c>
      <c r="AA143" s="12">
        <v>836160</v>
      </c>
      <c r="AB143" s="12">
        <v>0.02</v>
      </c>
    </row>
    <row r="144" spans="1:28" s="3" customFormat="1" ht="14.25" x14ac:dyDescent="0.2">
      <c r="A144" s="12"/>
      <c r="B144" s="13" t="s">
        <v>14</v>
      </c>
      <c r="C144" s="12">
        <v>1766</v>
      </c>
      <c r="D144" s="12">
        <v>24</v>
      </c>
      <c r="E144" s="12" t="s">
        <v>615</v>
      </c>
      <c r="F144" s="12">
        <v>1</v>
      </c>
      <c r="G144" s="12">
        <v>5</v>
      </c>
      <c r="H144" s="12">
        <v>3</v>
      </c>
      <c r="I144" s="12">
        <v>3</v>
      </c>
      <c r="J144" s="12">
        <f t="shared" si="12"/>
        <v>2303</v>
      </c>
      <c r="K144" s="12">
        <v>75</v>
      </c>
      <c r="L144" s="12">
        <f t="shared" si="13"/>
        <v>172725</v>
      </c>
      <c r="M144" s="12"/>
      <c r="N144" s="12"/>
      <c r="O144" s="12"/>
      <c r="P144" s="12"/>
      <c r="Q144" s="12"/>
      <c r="R144" s="12"/>
      <c r="S144" s="12"/>
      <c r="T144" s="12">
        <f t="shared" si="14"/>
        <v>0</v>
      </c>
      <c r="U144" s="12"/>
      <c r="V144" s="12"/>
      <c r="W144" s="12">
        <f t="shared" si="17"/>
        <v>0</v>
      </c>
      <c r="X144" s="12">
        <f t="shared" si="15"/>
        <v>172725</v>
      </c>
      <c r="Y144" s="12">
        <v>0</v>
      </c>
      <c r="Z144" s="12">
        <v>50</v>
      </c>
      <c r="AA144" s="12">
        <v>0</v>
      </c>
      <c r="AB144" s="12">
        <v>0</v>
      </c>
    </row>
    <row r="145" spans="1:28" s="3" customFormat="1" ht="14.25" x14ac:dyDescent="0.2">
      <c r="A145" s="12"/>
      <c r="B145" s="13" t="s">
        <v>24</v>
      </c>
      <c r="C145" s="12"/>
      <c r="D145" s="12"/>
      <c r="E145" s="12" t="s">
        <v>616</v>
      </c>
      <c r="F145" s="12">
        <v>2</v>
      </c>
      <c r="G145" s="12"/>
      <c r="H145" s="12">
        <v>2</v>
      </c>
      <c r="I145" s="12">
        <v>70</v>
      </c>
      <c r="J145" s="12">
        <f t="shared" si="12"/>
        <v>270</v>
      </c>
      <c r="K145" s="12">
        <v>75</v>
      </c>
      <c r="L145" s="12">
        <f t="shared" si="13"/>
        <v>20250</v>
      </c>
      <c r="M145" s="12">
        <v>1</v>
      </c>
      <c r="N145" s="12" t="s">
        <v>27</v>
      </c>
      <c r="O145" s="12" t="s">
        <v>55</v>
      </c>
      <c r="P145" s="12">
        <v>2</v>
      </c>
      <c r="Q145" s="12">
        <v>93</v>
      </c>
      <c r="R145" s="12"/>
      <c r="S145" s="12">
        <v>6400</v>
      </c>
      <c r="T145" s="12">
        <f t="shared" si="14"/>
        <v>595200</v>
      </c>
      <c r="U145" s="12">
        <v>5</v>
      </c>
      <c r="V145" s="12">
        <f>T145*5%</f>
        <v>29760</v>
      </c>
      <c r="W145" s="12">
        <f t="shared" si="17"/>
        <v>565440</v>
      </c>
      <c r="X145" s="12">
        <f t="shared" si="15"/>
        <v>585690</v>
      </c>
      <c r="Y145" s="12">
        <v>0</v>
      </c>
      <c r="Z145" s="12">
        <v>0</v>
      </c>
      <c r="AA145" s="12">
        <v>944340</v>
      </c>
      <c r="AB145" s="12">
        <v>0.02</v>
      </c>
    </row>
    <row r="146" spans="1:28" s="3" customFormat="1" ht="14.25" x14ac:dyDescent="0.2">
      <c r="A146" s="12"/>
      <c r="B146" s="191" t="s">
        <v>24</v>
      </c>
      <c r="C146" s="12"/>
      <c r="D146" s="12"/>
      <c r="E146" s="12" t="s">
        <v>616</v>
      </c>
      <c r="F146" s="12">
        <v>1</v>
      </c>
      <c r="G146" s="12">
        <v>3</v>
      </c>
      <c r="H146" s="12">
        <v>2</v>
      </c>
      <c r="I146" s="12">
        <v>15</v>
      </c>
      <c r="J146" s="12">
        <f t="shared" si="12"/>
        <v>1415</v>
      </c>
      <c r="K146" s="12">
        <v>75</v>
      </c>
      <c r="L146" s="12">
        <f t="shared" si="13"/>
        <v>106125</v>
      </c>
      <c r="M146" s="12"/>
      <c r="N146" s="12"/>
      <c r="O146" s="12"/>
      <c r="P146" s="12"/>
      <c r="Q146" s="12"/>
      <c r="R146" s="12"/>
      <c r="S146" s="12"/>
      <c r="T146" s="12"/>
      <c r="U146" s="12"/>
      <c r="V146" s="12"/>
      <c r="W146" s="12"/>
      <c r="X146" s="12">
        <f t="shared" si="15"/>
        <v>106125</v>
      </c>
      <c r="Y146" s="12">
        <v>0</v>
      </c>
      <c r="Z146" s="12">
        <v>0</v>
      </c>
      <c r="AA146" s="12">
        <v>106125</v>
      </c>
      <c r="AB146" s="12">
        <v>0.01</v>
      </c>
    </row>
    <row r="147" spans="1:28" s="3" customFormat="1" ht="14.25" x14ac:dyDescent="0.2">
      <c r="A147" s="12"/>
      <c r="B147" s="13" t="s">
        <v>14</v>
      </c>
      <c r="C147" s="12">
        <v>1638</v>
      </c>
      <c r="D147" s="12">
        <v>378</v>
      </c>
      <c r="E147" s="12" t="s">
        <v>616</v>
      </c>
      <c r="F147" s="12">
        <v>1</v>
      </c>
      <c r="G147" s="12">
        <v>6</v>
      </c>
      <c r="H147" s="12">
        <v>3</v>
      </c>
      <c r="I147" s="12">
        <v>10</v>
      </c>
      <c r="J147" s="12">
        <f t="shared" si="12"/>
        <v>2710</v>
      </c>
      <c r="K147" s="12">
        <v>180</v>
      </c>
      <c r="L147" s="12">
        <f t="shared" si="13"/>
        <v>487800</v>
      </c>
      <c r="M147" s="12"/>
      <c r="N147" s="12"/>
      <c r="O147" s="12"/>
      <c r="P147" s="12"/>
      <c r="Q147" s="12"/>
      <c r="R147" s="12"/>
      <c r="S147" s="12"/>
      <c r="T147" s="12">
        <f t="shared" si="14"/>
        <v>0</v>
      </c>
      <c r="U147" s="12"/>
      <c r="V147" s="12"/>
      <c r="W147" s="12">
        <f t="shared" si="17"/>
        <v>0</v>
      </c>
      <c r="X147" s="12">
        <f t="shared" si="15"/>
        <v>487800</v>
      </c>
      <c r="Y147" s="12">
        <v>0</v>
      </c>
      <c r="Z147" s="12">
        <v>50</v>
      </c>
      <c r="AA147" s="12">
        <v>0</v>
      </c>
      <c r="AB147" s="12">
        <v>0</v>
      </c>
    </row>
    <row r="148" spans="1:28" s="3" customFormat="1" ht="14.25" x14ac:dyDescent="0.2">
      <c r="A148" s="12"/>
      <c r="B148" s="13" t="s">
        <v>14</v>
      </c>
      <c r="C148" s="12">
        <v>2734</v>
      </c>
      <c r="D148" s="12">
        <v>64</v>
      </c>
      <c r="E148" s="12" t="s">
        <v>616</v>
      </c>
      <c r="F148" s="12">
        <v>1</v>
      </c>
      <c r="G148" s="12">
        <v>1</v>
      </c>
      <c r="H148" s="12">
        <v>3</v>
      </c>
      <c r="I148" s="12">
        <v>48</v>
      </c>
      <c r="J148" s="12">
        <f t="shared" si="12"/>
        <v>748</v>
      </c>
      <c r="K148" s="12">
        <v>390</v>
      </c>
      <c r="L148" s="12">
        <f t="shared" si="13"/>
        <v>291720</v>
      </c>
      <c r="M148" s="12"/>
      <c r="N148" s="12"/>
      <c r="O148" s="12"/>
      <c r="P148" s="12"/>
      <c r="Q148" s="12"/>
      <c r="R148" s="12"/>
      <c r="S148" s="12"/>
      <c r="T148" s="12">
        <f t="shared" si="14"/>
        <v>0</v>
      </c>
      <c r="U148" s="12"/>
      <c r="V148" s="12"/>
      <c r="W148" s="12">
        <f t="shared" si="17"/>
        <v>0</v>
      </c>
      <c r="X148" s="12">
        <f t="shared" si="15"/>
        <v>291720</v>
      </c>
      <c r="Y148" s="12">
        <v>0</v>
      </c>
      <c r="Z148" s="12">
        <v>50</v>
      </c>
      <c r="AA148" s="12">
        <v>0</v>
      </c>
      <c r="AB148" s="12">
        <v>0</v>
      </c>
    </row>
    <row r="149" spans="1:28" s="3" customFormat="1" ht="14.25" x14ac:dyDescent="0.2">
      <c r="A149" s="12"/>
      <c r="B149" s="13" t="s">
        <v>24</v>
      </c>
      <c r="C149" s="12"/>
      <c r="D149" s="12"/>
      <c r="E149" s="12" t="s">
        <v>617</v>
      </c>
      <c r="F149" s="12">
        <v>2</v>
      </c>
      <c r="G149" s="12">
        <v>3</v>
      </c>
      <c r="H149" s="12">
        <v>1</v>
      </c>
      <c r="I149" s="12"/>
      <c r="J149" s="12">
        <f t="shared" si="12"/>
        <v>1300</v>
      </c>
      <c r="K149" s="12">
        <v>75</v>
      </c>
      <c r="L149" s="12">
        <f t="shared" si="13"/>
        <v>97500</v>
      </c>
      <c r="M149" s="12">
        <v>1</v>
      </c>
      <c r="N149" s="12" t="s">
        <v>27</v>
      </c>
      <c r="O149" s="12" t="s">
        <v>55</v>
      </c>
      <c r="P149" s="12">
        <v>2</v>
      </c>
      <c r="Q149" s="12">
        <v>135</v>
      </c>
      <c r="R149" s="12"/>
      <c r="S149" s="12">
        <v>6400</v>
      </c>
      <c r="T149" s="12">
        <f t="shared" si="14"/>
        <v>864000</v>
      </c>
      <c r="U149" s="12">
        <v>10</v>
      </c>
      <c r="V149" s="12">
        <f>T149*10%</f>
        <v>86400</v>
      </c>
      <c r="W149" s="12">
        <f t="shared" si="17"/>
        <v>777600</v>
      </c>
      <c r="X149" s="12">
        <f t="shared" si="15"/>
        <v>875100</v>
      </c>
      <c r="Y149" s="12">
        <v>0</v>
      </c>
      <c r="Z149" s="12">
        <v>0</v>
      </c>
      <c r="AA149" s="12">
        <v>875100</v>
      </c>
      <c r="AB149" s="12">
        <v>0.02</v>
      </c>
    </row>
    <row r="150" spans="1:28" s="3" customFormat="1" ht="14.25" x14ac:dyDescent="0.2">
      <c r="A150" s="12"/>
      <c r="B150" s="13" t="s">
        <v>14</v>
      </c>
      <c r="C150" s="12">
        <v>1915</v>
      </c>
      <c r="D150" s="12">
        <v>27</v>
      </c>
      <c r="E150" s="12" t="s">
        <v>824</v>
      </c>
      <c r="F150" s="12">
        <v>2</v>
      </c>
      <c r="G150" s="12">
        <v>5</v>
      </c>
      <c r="H150" s="12">
        <v>0</v>
      </c>
      <c r="I150" s="12">
        <v>84</v>
      </c>
      <c r="J150" s="12">
        <f t="shared" si="12"/>
        <v>2084</v>
      </c>
      <c r="K150" s="12">
        <v>75</v>
      </c>
      <c r="L150" s="12">
        <f t="shared" si="13"/>
        <v>156300</v>
      </c>
      <c r="M150" s="12">
        <v>2</v>
      </c>
      <c r="N150" s="12" t="s">
        <v>27</v>
      </c>
      <c r="O150" s="12" t="s">
        <v>16</v>
      </c>
      <c r="P150" s="12">
        <v>2</v>
      </c>
      <c r="Q150" s="12">
        <v>144</v>
      </c>
      <c r="R150" s="12"/>
      <c r="S150" s="12">
        <v>6400</v>
      </c>
      <c r="T150" s="12">
        <f t="shared" si="14"/>
        <v>921600</v>
      </c>
      <c r="U150" s="12">
        <v>30</v>
      </c>
      <c r="V150" s="12">
        <f>T150*85%</f>
        <v>783360</v>
      </c>
      <c r="W150" s="12">
        <f t="shared" si="17"/>
        <v>138240</v>
      </c>
      <c r="X150" s="12">
        <f t="shared" si="15"/>
        <v>294540</v>
      </c>
      <c r="Y150" s="12">
        <v>0</v>
      </c>
      <c r="Z150" s="12">
        <v>50</v>
      </c>
      <c r="AA150" s="12">
        <v>0</v>
      </c>
      <c r="AB150" s="12">
        <v>0</v>
      </c>
    </row>
    <row r="151" spans="1:28" s="3" customFormat="1" ht="14.25" x14ac:dyDescent="0.2">
      <c r="A151" s="12"/>
      <c r="B151" s="13" t="s">
        <v>24</v>
      </c>
      <c r="C151" s="12"/>
      <c r="D151" s="12"/>
      <c r="E151" s="12" t="s">
        <v>619</v>
      </c>
      <c r="F151" s="12">
        <v>2</v>
      </c>
      <c r="G151" s="12">
        <v>2</v>
      </c>
      <c r="H151" s="12"/>
      <c r="I151" s="12"/>
      <c r="J151" s="12">
        <f t="shared" si="12"/>
        <v>800</v>
      </c>
      <c r="K151" s="12">
        <v>75</v>
      </c>
      <c r="L151" s="12">
        <f t="shared" si="13"/>
        <v>60000</v>
      </c>
      <c r="M151" s="12">
        <v>1</v>
      </c>
      <c r="N151" s="12" t="s">
        <v>27</v>
      </c>
      <c r="O151" s="12" t="s">
        <v>55</v>
      </c>
      <c r="P151" s="12">
        <v>2</v>
      </c>
      <c r="Q151" s="12">
        <v>54</v>
      </c>
      <c r="R151" s="12"/>
      <c r="S151" s="12">
        <v>6400</v>
      </c>
      <c r="T151" s="12">
        <f t="shared" si="14"/>
        <v>345600</v>
      </c>
      <c r="U151" s="12">
        <v>20</v>
      </c>
      <c r="V151" s="12">
        <f>T151*30%</f>
        <v>103680</v>
      </c>
      <c r="W151" s="12">
        <f t="shared" si="17"/>
        <v>241920</v>
      </c>
      <c r="X151" s="12">
        <f t="shared" si="15"/>
        <v>301920</v>
      </c>
      <c r="Y151" s="12">
        <v>0</v>
      </c>
      <c r="Z151" s="12">
        <v>0</v>
      </c>
      <c r="AA151" s="12">
        <v>301920</v>
      </c>
      <c r="AB151" s="12">
        <v>0.02</v>
      </c>
    </row>
    <row r="152" spans="1:28" s="3" customFormat="1" ht="14.25" x14ac:dyDescent="0.2">
      <c r="A152" s="12"/>
      <c r="B152" s="13" t="s">
        <v>24</v>
      </c>
      <c r="C152" s="12"/>
      <c r="D152" s="12"/>
      <c r="E152" s="12" t="s">
        <v>619</v>
      </c>
      <c r="F152" s="12">
        <v>1</v>
      </c>
      <c r="G152" s="12">
        <v>2</v>
      </c>
      <c r="H152" s="12"/>
      <c r="I152" s="12"/>
      <c r="J152" s="12">
        <f t="shared" si="12"/>
        <v>800</v>
      </c>
      <c r="K152" s="12">
        <v>75</v>
      </c>
      <c r="L152" s="12">
        <f t="shared" si="13"/>
        <v>60000</v>
      </c>
      <c r="M152" s="12"/>
      <c r="N152" s="12"/>
      <c r="O152" s="12"/>
      <c r="P152" s="12"/>
      <c r="Q152" s="12"/>
      <c r="R152" s="12"/>
      <c r="S152" s="12"/>
      <c r="T152" s="12">
        <f t="shared" si="14"/>
        <v>0</v>
      </c>
      <c r="U152" s="12"/>
      <c r="V152" s="12"/>
      <c r="W152" s="12">
        <f t="shared" si="17"/>
        <v>0</v>
      </c>
      <c r="X152" s="12">
        <f t="shared" si="15"/>
        <v>60000</v>
      </c>
      <c r="Y152" s="12">
        <v>0</v>
      </c>
      <c r="Z152" s="12">
        <v>0</v>
      </c>
      <c r="AA152" s="12">
        <v>60000</v>
      </c>
      <c r="AB152" s="12">
        <v>0.01</v>
      </c>
    </row>
    <row r="153" spans="1:28" s="3" customFormat="1" ht="14.25" x14ac:dyDescent="0.2">
      <c r="A153" s="12"/>
      <c r="B153" s="13" t="s">
        <v>14</v>
      </c>
      <c r="C153" s="12"/>
      <c r="D153" s="12"/>
      <c r="E153" s="12" t="s">
        <v>619</v>
      </c>
      <c r="F153" s="12">
        <v>1</v>
      </c>
      <c r="G153" s="12">
        <v>10</v>
      </c>
      <c r="H153" s="12"/>
      <c r="I153" s="12"/>
      <c r="J153" s="12">
        <f t="shared" si="12"/>
        <v>4000</v>
      </c>
      <c r="K153" s="12">
        <v>75</v>
      </c>
      <c r="L153" s="12">
        <f t="shared" si="13"/>
        <v>300000</v>
      </c>
      <c r="M153" s="12"/>
      <c r="N153" s="12"/>
      <c r="O153" s="12"/>
      <c r="P153" s="12"/>
      <c r="Q153" s="12"/>
      <c r="R153" s="12"/>
      <c r="S153" s="12"/>
      <c r="T153" s="12">
        <f t="shared" si="14"/>
        <v>0</v>
      </c>
      <c r="U153" s="12"/>
      <c r="V153" s="12"/>
      <c r="W153" s="12">
        <f t="shared" si="17"/>
        <v>0</v>
      </c>
      <c r="X153" s="12">
        <f t="shared" si="15"/>
        <v>300000</v>
      </c>
      <c r="Y153" s="12">
        <v>0</v>
      </c>
      <c r="Z153" s="12">
        <v>50</v>
      </c>
      <c r="AA153" s="12">
        <v>0</v>
      </c>
      <c r="AB153" s="12">
        <v>0</v>
      </c>
    </row>
    <row r="154" spans="1:28" s="3" customFormat="1" ht="14.25" x14ac:dyDescent="0.2">
      <c r="A154" s="12"/>
      <c r="B154" s="13" t="s">
        <v>14</v>
      </c>
      <c r="C154" s="12"/>
      <c r="D154" s="12"/>
      <c r="E154" s="12" t="s">
        <v>619</v>
      </c>
      <c r="F154" s="12">
        <v>1</v>
      </c>
      <c r="G154" s="12">
        <v>3</v>
      </c>
      <c r="H154" s="12"/>
      <c r="I154" s="12"/>
      <c r="J154" s="12">
        <f t="shared" si="12"/>
        <v>1200</v>
      </c>
      <c r="K154" s="12">
        <v>75</v>
      </c>
      <c r="L154" s="12">
        <f t="shared" si="13"/>
        <v>90000</v>
      </c>
      <c r="M154" s="12"/>
      <c r="N154" s="12"/>
      <c r="O154" s="12"/>
      <c r="P154" s="12"/>
      <c r="Q154" s="12"/>
      <c r="R154" s="12"/>
      <c r="S154" s="12"/>
      <c r="T154" s="12">
        <f t="shared" si="14"/>
        <v>0</v>
      </c>
      <c r="U154" s="12"/>
      <c r="V154" s="12"/>
      <c r="W154" s="12">
        <f t="shared" si="17"/>
        <v>0</v>
      </c>
      <c r="X154" s="12">
        <f t="shared" si="15"/>
        <v>90000</v>
      </c>
      <c r="Y154" s="12">
        <v>0</v>
      </c>
      <c r="Z154" s="12">
        <v>50</v>
      </c>
      <c r="AA154" s="12">
        <v>0</v>
      </c>
      <c r="AB154" s="12">
        <v>0</v>
      </c>
    </row>
    <row r="155" spans="1:28" s="3" customFormat="1" ht="14.25" x14ac:dyDescent="0.2">
      <c r="A155" s="12"/>
      <c r="B155" s="13" t="s">
        <v>24</v>
      </c>
      <c r="C155" s="12"/>
      <c r="D155" s="12"/>
      <c r="E155" s="12" t="s">
        <v>1524</v>
      </c>
      <c r="F155" s="12">
        <v>2</v>
      </c>
      <c r="G155" s="12">
        <v>12</v>
      </c>
      <c r="H155" s="12"/>
      <c r="I155" s="12"/>
      <c r="J155" s="12">
        <f t="shared" si="12"/>
        <v>4800</v>
      </c>
      <c r="K155" s="12">
        <v>75</v>
      </c>
      <c r="L155" s="12">
        <f t="shared" si="13"/>
        <v>360000</v>
      </c>
      <c r="M155" s="12">
        <v>2</v>
      </c>
      <c r="N155" s="12" t="s">
        <v>27</v>
      </c>
      <c r="O155" s="12" t="s">
        <v>55</v>
      </c>
      <c r="P155" s="12">
        <v>2</v>
      </c>
      <c r="Q155" s="12">
        <v>66</v>
      </c>
      <c r="R155" s="12"/>
      <c r="S155" s="12">
        <v>6400</v>
      </c>
      <c r="T155" s="12">
        <f t="shared" si="14"/>
        <v>422400</v>
      </c>
      <c r="U155" s="12">
        <v>20</v>
      </c>
      <c r="V155" s="12">
        <f>T155*30%</f>
        <v>126720</v>
      </c>
      <c r="W155" s="12">
        <f t="shared" si="17"/>
        <v>295680</v>
      </c>
      <c r="X155" s="12">
        <f t="shared" si="15"/>
        <v>655680</v>
      </c>
      <c r="Y155" s="12">
        <v>0</v>
      </c>
      <c r="Z155" s="12">
        <v>0</v>
      </c>
      <c r="AA155" s="12">
        <v>655680</v>
      </c>
      <c r="AB155" s="12">
        <v>0.02</v>
      </c>
    </row>
    <row r="156" spans="1:28" s="3" customFormat="1" ht="14.25" x14ac:dyDescent="0.2">
      <c r="A156" s="12"/>
      <c r="B156" s="13" t="s">
        <v>14</v>
      </c>
      <c r="C156" s="12"/>
      <c r="D156" s="12">
        <v>107</v>
      </c>
      <c r="E156" s="12" t="s">
        <v>622</v>
      </c>
      <c r="F156" s="12">
        <v>2</v>
      </c>
      <c r="G156" s="12"/>
      <c r="H156" s="12">
        <v>1</v>
      </c>
      <c r="I156" s="12"/>
      <c r="J156" s="12">
        <f t="shared" si="12"/>
        <v>100</v>
      </c>
      <c r="K156" s="12">
        <v>350</v>
      </c>
      <c r="L156" s="12">
        <f t="shared" si="13"/>
        <v>35000</v>
      </c>
      <c r="M156" s="12">
        <v>1</v>
      </c>
      <c r="N156" s="12" t="s">
        <v>27</v>
      </c>
      <c r="O156" s="12" t="s">
        <v>16</v>
      </c>
      <c r="P156" s="12">
        <v>2</v>
      </c>
      <c r="Q156" s="12">
        <v>108</v>
      </c>
      <c r="R156" s="12"/>
      <c r="S156" s="12">
        <v>6400</v>
      </c>
      <c r="T156" s="12">
        <f t="shared" si="14"/>
        <v>691200</v>
      </c>
      <c r="U156" s="12">
        <v>10</v>
      </c>
      <c r="V156" s="12">
        <f>T156*30%</f>
        <v>207360</v>
      </c>
      <c r="W156" s="12">
        <f t="shared" si="17"/>
        <v>483840</v>
      </c>
      <c r="X156" s="12">
        <f t="shared" si="15"/>
        <v>518840</v>
      </c>
      <c r="Y156" s="12">
        <v>0</v>
      </c>
      <c r="Z156" s="12">
        <v>50</v>
      </c>
      <c r="AA156" s="12">
        <v>0</v>
      </c>
      <c r="AB156" s="12">
        <v>0</v>
      </c>
    </row>
    <row r="157" spans="1:28" s="3" customFormat="1" ht="14.25" x14ac:dyDescent="0.2">
      <c r="A157" s="12"/>
      <c r="B157" s="13" t="s">
        <v>14</v>
      </c>
      <c r="C157" s="12">
        <v>1730</v>
      </c>
      <c r="D157" s="12">
        <v>155</v>
      </c>
      <c r="E157" s="12" t="s">
        <v>622</v>
      </c>
      <c r="F157" s="12">
        <v>1</v>
      </c>
      <c r="G157" s="12">
        <v>8</v>
      </c>
      <c r="H157" s="12">
        <v>3</v>
      </c>
      <c r="I157" s="12">
        <v>33</v>
      </c>
      <c r="J157" s="12">
        <f t="shared" si="12"/>
        <v>3533</v>
      </c>
      <c r="K157" s="12">
        <v>75</v>
      </c>
      <c r="L157" s="12">
        <f t="shared" si="13"/>
        <v>264975</v>
      </c>
      <c r="M157" s="12"/>
      <c r="N157" s="12"/>
      <c r="O157" s="12"/>
      <c r="P157" s="12"/>
      <c r="Q157" s="12"/>
      <c r="R157" s="12"/>
      <c r="S157" s="12"/>
      <c r="T157" s="12">
        <f t="shared" si="14"/>
        <v>0</v>
      </c>
      <c r="U157" s="12"/>
      <c r="V157" s="12"/>
      <c r="W157" s="12">
        <f t="shared" si="17"/>
        <v>0</v>
      </c>
      <c r="X157" s="12">
        <f t="shared" si="15"/>
        <v>264975</v>
      </c>
      <c r="Y157" s="12">
        <v>0</v>
      </c>
      <c r="Z157" s="12">
        <v>50</v>
      </c>
      <c r="AA157" s="12">
        <v>0</v>
      </c>
      <c r="AB157" s="12">
        <v>0</v>
      </c>
    </row>
    <row r="158" spans="1:28" s="3" customFormat="1" ht="14.25" x14ac:dyDescent="0.2">
      <c r="A158" s="12"/>
      <c r="B158" s="13" t="s">
        <v>14</v>
      </c>
      <c r="C158" s="12">
        <v>1138</v>
      </c>
      <c r="D158" s="12">
        <v>19</v>
      </c>
      <c r="E158" s="12" t="s">
        <v>622</v>
      </c>
      <c r="F158" s="12">
        <v>1</v>
      </c>
      <c r="G158" s="12"/>
      <c r="H158" s="12">
        <v>1</v>
      </c>
      <c r="I158" s="12">
        <v>40</v>
      </c>
      <c r="J158" s="12">
        <f t="shared" si="12"/>
        <v>140</v>
      </c>
      <c r="K158" s="12">
        <v>75</v>
      </c>
      <c r="L158" s="12">
        <f t="shared" si="13"/>
        <v>10500</v>
      </c>
      <c r="M158" s="12"/>
      <c r="N158" s="12"/>
      <c r="O158" s="12"/>
      <c r="P158" s="12"/>
      <c r="Q158" s="12"/>
      <c r="R158" s="12"/>
      <c r="S158" s="12"/>
      <c r="T158" s="12">
        <f t="shared" si="14"/>
        <v>0</v>
      </c>
      <c r="U158" s="12"/>
      <c r="V158" s="12"/>
      <c r="W158" s="12">
        <f t="shared" si="17"/>
        <v>0</v>
      </c>
      <c r="X158" s="12">
        <f t="shared" si="15"/>
        <v>10500</v>
      </c>
      <c r="Y158" s="12">
        <v>0</v>
      </c>
      <c r="Z158" s="12">
        <v>50</v>
      </c>
      <c r="AA158" s="12">
        <v>0</v>
      </c>
      <c r="AB158" s="12">
        <v>0</v>
      </c>
    </row>
    <row r="159" spans="1:28" s="3" customFormat="1" ht="14.25" x14ac:dyDescent="0.2">
      <c r="A159" s="12"/>
      <c r="B159" s="13" t="s">
        <v>14</v>
      </c>
      <c r="C159" s="12">
        <v>1164</v>
      </c>
      <c r="D159" s="12">
        <v>38</v>
      </c>
      <c r="E159" s="12" t="s">
        <v>623</v>
      </c>
      <c r="F159" s="12">
        <v>2</v>
      </c>
      <c r="G159" s="12"/>
      <c r="H159" s="12">
        <v>1</v>
      </c>
      <c r="I159" s="12">
        <v>59</v>
      </c>
      <c r="J159" s="12">
        <f t="shared" ref="J159:J206" si="18">G159*400+H159*100+I159</f>
        <v>159</v>
      </c>
      <c r="K159" s="12">
        <v>350</v>
      </c>
      <c r="L159" s="12">
        <f t="shared" ref="L159:L206" si="19">J159*K159</f>
        <v>55650</v>
      </c>
      <c r="M159" s="12">
        <v>1</v>
      </c>
      <c r="N159" s="12" t="s">
        <v>27</v>
      </c>
      <c r="O159" s="12" t="s">
        <v>239</v>
      </c>
      <c r="P159" s="12">
        <v>2</v>
      </c>
      <c r="Q159" s="12">
        <v>15</v>
      </c>
      <c r="R159" s="12"/>
      <c r="S159" s="12">
        <v>6400</v>
      </c>
      <c r="T159" s="12">
        <f t="shared" ref="T159:T206" si="20">Q159*S159</f>
        <v>96000</v>
      </c>
      <c r="U159" s="12">
        <v>10</v>
      </c>
      <c r="V159" s="12">
        <f>T159*40%</f>
        <v>38400</v>
      </c>
      <c r="W159" s="12">
        <f t="shared" ref="W159:W206" si="21">T159-V159</f>
        <v>57600</v>
      </c>
      <c r="X159" s="12">
        <f t="shared" ref="X159:X206" si="22">L159+W159</f>
        <v>113250</v>
      </c>
      <c r="Y159" s="12">
        <v>0</v>
      </c>
      <c r="Z159" s="12">
        <v>50</v>
      </c>
      <c r="AA159" s="12">
        <v>0</v>
      </c>
      <c r="AB159" s="12">
        <v>0</v>
      </c>
    </row>
    <row r="160" spans="1:28" s="3" customFormat="1" ht="14.25" x14ac:dyDescent="0.2">
      <c r="A160" s="12"/>
      <c r="B160" s="13" t="s">
        <v>14</v>
      </c>
      <c r="C160" s="12">
        <v>4464</v>
      </c>
      <c r="D160" s="12">
        <v>183</v>
      </c>
      <c r="E160" s="12" t="s">
        <v>623</v>
      </c>
      <c r="F160" s="12">
        <v>1</v>
      </c>
      <c r="G160" s="12">
        <v>6</v>
      </c>
      <c r="H160" s="12"/>
      <c r="I160" s="12">
        <v>19</v>
      </c>
      <c r="J160" s="12">
        <f t="shared" si="18"/>
        <v>2419</v>
      </c>
      <c r="K160" s="12">
        <v>260</v>
      </c>
      <c r="L160" s="12">
        <f t="shared" si="19"/>
        <v>628940</v>
      </c>
      <c r="M160" s="12"/>
      <c r="N160" s="12"/>
      <c r="O160" s="12"/>
      <c r="P160" s="12"/>
      <c r="Q160" s="12"/>
      <c r="R160" s="12"/>
      <c r="S160" s="12"/>
      <c r="T160" s="12">
        <f t="shared" si="20"/>
        <v>0</v>
      </c>
      <c r="U160" s="12"/>
      <c r="V160" s="12"/>
      <c r="W160" s="12">
        <f t="shared" si="21"/>
        <v>0</v>
      </c>
      <c r="X160" s="12">
        <f t="shared" si="22"/>
        <v>628940</v>
      </c>
      <c r="Y160" s="12">
        <v>0</v>
      </c>
      <c r="Z160" s="12">
        <v>50</v>
      </c>
      <c r="AA160" s="12">
        <v>0</v>
      </c>
      <c r="AB160" s="12">
        <v>0</v>
      </c>
    </row>
    <row r="161" spans="1:28" s="3" customFormat="1" ht="14.25" x14ac:dyDescent="0.2">
      <c r="A161" s="12"/>
      <c r="B161" s="13" t="s">
        <v>24</v>
      </c>
      <c r="C161" s="12"/>
      <c r="D161" s="12"/>
      <c r="E161" s="12" t="s">
        <v>623</v>
      </c>
      <c r="F161" s="12">
        <v>1</v>
      </c>
      <c r="G161" s="12">
        <v>41</v>
      </c>
      <c r="H161" s="12"/>
      <c r="I161" s="12">
        <v>89</v>
      </c>
      <c r="J161" s="12">
        <f t="shared" si="18"/>
        <v>16489</v>
      </c>
      <c r="K161" s="12">
        <v>75</v>
      </c>
      <c r="L161" s="12">
        <f t="shared" si="19"/>
        <v>1236675</v>
      </c>
      <c r="M161" s="12"/>
      <c r="N161" s="12"/>
      <c r="O161" s="12"/>
      <c r="P161" s="12"/>
      <c r="Q161" s="12"/>
      <c r="R161" s="12"/>
      <c r="S161" s="12"/>
      <c r="T161" s="12">
        <f t="shared" si="20"/>
        <v>0</v>
      </c>
      <c r="U161" s="12"/>
      <c r="V161" s="12"/>
      <c r="W161" s="12">
        <f t="shared" si="21"/>
        <v>0</v>
      </c>
      <c r="X161" s="12">
        <f t="shared" si="22"/>
        <v>1236675</v>
      </c>
      <c r="Y161" s="12">
        <v>0</v>
      </c>
      <c r="Z161" s="12">
        <v>0</v>
      </c>
      <c r="AA161" s="12">
        <v>1400025</v>
      </c>
      <c r="AB161" s="12">
        <v>0.01</v>
      </c>
    </row>
    <row r="162" spans="1:28" s="3" customFormat="1" ht="14.25" x14ac:dyDescent="0.2">
      <c r="A162" s="12"/>
      <c r="B162" s="13" t="s">
        <v>24</v>
      </c>
      <c r="C162" s="12"/>
      <c r="D162" s="12"/>
      <c r="E162" s="12" t="s">
        <v>624</v>
      </c>
      <c r="F162" s="12">
        <v>2</v>
      </c>
      <c r="G162" s="12">
        <v>13</v>
      </c>
      <c r="H162" s="12"/>
      <c r="I162" s="12"/>
      <c r="J162" s="12">
        <f t="shared" si="18"/>
        <v>5200</v>
      </c>
      <c r="K162" s="12">
        <v>75</v>
      </c>
      <c r="L162" s="12">
        <f t="shared" si="19"/>
        <v>390000</v>
      </c>
      <c r="M162" s="12"/>
      <c r="N162" s="12"/>
      <c r="O162" s="12"/>
      <c r="P162" s="12"/>
      <c r="Q162" s="12"/>
      <c r="R162" s="12"/>
      <c r="S162" s="12"/>
      <c r="T162" s="12">
        <f t="shared" si="20"/>
        <v>0</v>
      </c>
      <c r="U162" s="12"/>
      <c r="V162" s="12"/>
      <c r="W162" s="12">
        <f t="shared" si="21"/>
        <v>0</v>
      </c>
      <c r="X162" s="12">
        <f t="shared" si="22"/>
        <v>390000</v>
      </c>
      <c r="Y162" s="12">
        <v>0</v>
      </c>
      <c r="Z162" s="12">
        <v>0</v>
      </c>
      <c r="AA162" s="12">
        <v>390000</v>
      </c>
      <c r="AB162" s="12">
        <v>0.01</v>
      </c>
    </row>
    <row r="163" spans="1:28" s="3" customFormat="1" ht="14.25" x14ac:dyDescent="0.2">
      <c r="A163" s="12"/>
      <c r="B163" s="13" t="s">
        <v>14</v>
      </c>
      <c r="C163" s="12">
        <v>4959</v>
      </c>
      <c r="D163" s="12">
        <v>136</v>
      </c>
      <c r="E163" s="12" t="s">
        <v>625</v>
      </c>
      <c r="F163" s="12">
        <v>2</v>
      </c>
      <c r="G163" s="12"/>
      <c r="H163" s="12">
        <v>1</v>
      </c>
      <c r="I163" s="12">
        <v>52</v>
      </c>
      <c r="J163" s="12">
        <f t="shared" si="18"/>
        <v>152</v>
      </c>
      <c r="K163" s="12">
        <v>350</v>
      </c>
      <c r="L163" s="12">
        <f t="shared" si="19"/>
        <v>53200</v>
      </c>
      <c r="M163" s="12">
        <v>1</v>
      </c>
      <c r="N163" s="12" t="s">
        <v>27</v>
      </c>
      <c r="O163" s="12" t="s">
        <v>35</v>
      </c>
      <c r="P163" s="12">
        <v>2</v>
      </c>
      <c r="Q163" s="12">
        <v>52</v>
      </c>
      <c r="R163" s="12"/>
      <c r="S163" s="12">
        <v>6400</v>
      </c>
      <c r="T163" s="12">
        <f t="shared" si="20"/>
        <v>332800</v>
      </c>
      <c r="U163" s="12">
        <v>40</v>
      </c>
      <c r="V163" s="12">
        <f>T163*93%</f>
        <v>309504</v>
      </c>
      <c r="W163" s="12">
        <f t="shared" si="21"/>
        <v>23296</v>
      </c>
      <c r="X163" s="12">
        <f t="shared" si="22"/>
        <v>76496</v>
      </c>
      <c r="Y163" s="12">
        <v>0</v>
      </c>
      <c r="Z163" s="12">
        <v>50</v>
      </c>
      <c r="AA163" s="12">
        <v>0</v>
      </c>
      <c r="AB163" s="12">
        <v>0</v>
      </c>
    </row>
    <row r="164" spans="1:28" s="3" customFormat="1" ht="14.25" x14ac:dyDescent="0.2">
      <c r="A164" s="12"/>
      <c r="B164" s="13" t="s">
        <v>14</v>
      </c>
      <c r="C164" s="12">
        <v>2945</v>
      </c>
      <c r="D164" s="12">
        <v>74</v>
      </c>
      <c r="E164" s="12" t="s">
        <v>625</v>
      </c>
      <c r="F164" s="12">
        <v>1</v>
      </c>
      <c r="G164" s="12">
        <v>24</v>
      </c>
      <c r="H164" s="12">
        <v>2</v>
      </c>
      <c r="I164" s="12">
        <v>60</v>
      </c>
      <c r="J164" s="12">
        <f t="shared" si="18"/>
        <v>9860</v>
      </c>
      <c r="K164" s="12">
        <v>75</v>
      </c>
      <c r="L164" s="12">
        <f t="shared" si="19"/>
        <v>739500</v>
      </c>
      <c r="M164" s="12"/>
      <c r="N164" s="12"/>
      <c r="O164" s="12"/>
      <c r="P164" s="12"/>
      <c r="Q164" s="12"/>
      <c r="R164" s="12"/>
      <c r="S164" s="12"/>
      <c r="T164" s="12">
        <f t="shared" si="20"/>
        <v>0</v>
      </c>
      <c r="U164" s="12"/>
      <c r="V164" s="12"/>
      <c r="W164" s="12">
        <f t="shared" si="21"/>
        <v>0</v>
      </c>
      <c r="X164" s="12">
        <f t="shared" si="22"/>
        <v>739500</v>
      </c>
      <c r="Y164" s="12">
        <v>0</v>
      </c>
      <c r="Z164" s="12">
        <v>50</v>
      </c>
      <c r="AA164" s="12">
        <v>0</v>
      </c>
      <c r="AB164" s="12">
        <v>0</v>
      </c>
    </row>
    <row r="165" spans="1:28" s="3" customFormat="1" ht="14.25" x14ac:dyDescent="0.2">
      <c r="A165" s="12"/>
      <c r="B165" s="13" t="s">
        <v>14</v>
      </c>
      <c r="C165" s="12">
        <v>4960</v>
      </c>
      <c r="D165" s="12">
        <v>137</v>
      </c>
      <c r="E165" s="12" t="s">
        <v>625</v>
      </c>
      <c r="F165" s="12">
        <v>1</v>
      </c>
      <c r="G165" s="12"/>
      <c r="H165" s="12">
        <v>1</v>
      </c>
      <c r="I165" s="12">
        <v>67</v>
      </c>
      <c r="J165" s="12">
        <f t="shared" si="18"/>
        <v>167</v>
      </c>
      <c r="K165" s="12">
        <v>350</v>
      </c>
      <c r="L165" s="12">
        <f t="shared" si="19"/>
        <v>58450</v>
      </c>
      <c r="M165" s="12"/>
      <c r="N165" s="12"/>
      <c r="O165" s="12"/>
      <c r="P165" s="12"/>
      <c r="Q165" s="12"/>
      <c r="R165" s="12"/>
      <c r="S165" s="12"/>
      <c r="T165" s="12">
        <f t="shared" si="20"/>
        <v>0</v>
      </c>
      <c r="U165" s="12"/>
      <c r="V165" s="12"/>
      <c r="W165" s="12">
        <f t="shared" si="21"/>
        <v>0</v>
      </c>
      <c r="X165" s="12">
        <f t="shared" si="22"/>
        <v>58450</v>
      </c>
      <c r="Y165" s="12">
        <v>0</v>
      </c>
      <c r="Z165" s="12">
        <v>50</v>
      </c>
      <c r="AA165" s="12">
        <v>0</v>
      </c>
      <c r="AB165" s="12">
        <v>0</v>
      </c>
    </row>
    <row r="166" spans="1:28" s="3" customFormat="1" ht="14.25" x14ac:dyDescent="0.2">
      <c r="A166" s="12"/>
      <c r="B166" s="13" t="s">
        <v>14</v>
      </c>
      <c r="C166" s="12">
        <v>1779</v>
      </c>
      <c r="D166" s="12">
        <v>44</v>
      </c>
      <c r="E166" s="12" t="s">
        <v>626</v>
      </c>
      <c r="F166" s="12">
        <v>1</v>
      </c>
      <c r="G166" s="12">
        <v>9</v>
      </c>
      <c r="H166" s="12">
        <v>2</v>
      </c>
      <c r="I166" s="12">
        <v>2</v>
      </c>
      <c r="J166" s="12">
        <f t="shared" si="18"/>
        <v>3802</v>
      </c>
      <c r="K166" s="12">
        <v>75</v>
      </c>
      <c r="L166" s="12">
        <f t="shared" si="19"/>
        <v>285150</v>
      </c>
      <c r="M166" s="12"/>
      <c r="N166" s="12"/>
      <c r="O166" s="12"/>
      <c r="P166" s="12"/>
      <c r="Q166" s="12"/>
      <c r="R166" s="12"/>
      <c r="S166" s="12"/>
      <c r="T166" s="12">
        <f t="shared" si="20"/>
        <v>0</v>
      </c>
      <c r="U166" s="12"/>
      <c r="V166" s="12"/>
      <c r="W166" s="12">
        <f t="shared" si="21"/>
        <v>0</v>
      </c>
      <c r="X166" s="12">
        <f t="shared" si="22"/>
        <v>285150</v>
      </c>
      <c r="Y166" s="12">
        <v>0</v>
      </c>
      <c r="Z166" s="12">
        <v>50</v>
      </c>
      <c r="AA166" s="12">
        <v>0</v>
      </c>
      <c r="AB166" s="12">
        <v>0</v>
      </c>
    </row>
    <row r="167" spans="1:28" s="3" customFormat="1" ht="14.25" x14ac:dyDescent="0.2">
      <c r="A167" s="12"/>
      <c r="B167" s="13" t="s">
        <v>24</v>
      </c>
      <c r="C167" s="12"/>
      <c r="D167" s="12"/>
      <c r="E167" s="12" t="s">
        <v>627</v>
      </c>
      <c r="F167" s="12">
        <v>2</v>
      </c>
      <c r="G167" s="12">
        <v>6</v>
      </c>
      <c r="H167" s="12">
        <v>2</v>
      </c>
      <c r="I167" s="12"/>
      <c r="J167" s="12">
        <f t="shared" si="18"/>
        <v>2600</v>
      </c>
      <c r="K167" s="12">
        <v>75</v>
      </c>
      <c r="L167" s="12">
        <f t="shared" si="19"/>
        <v>195000</v>
      </c>
      <c r="M167" s="12">
        <v>1</v>
      </c>
      <c r="N167" s="12" t="s">
        <v>27</v>
      </c>
      <c r="O167" s="12" t="s">
        <v>55</v>
      </c>
      <c r="P167" s="12">
        <v>2</v>
      </c>
      <c r="Q167" s="12">
        <v>108</v>
      </c>
      <c r="R167" s="12"/>
      <c r="S167" s="12">
        <v>6400</v>
      </c>
      <c r="T167" s="12">
        <f t="shared" si="20"/>
        <v>691200</v>
      </c>
      <c r="U167" s="12">
        <v>20</v>
      </c>
      <c r="V167" s="12">
        <f>T167*30%</f>
        <v>207360</v>
      </c>
      <c r="W167" s="12">
        <f t="shared" si="21"/>
        <v>483840</v>
      </c>
      <c r="X167" s="12">
        <f t="shared" si="22"/>
        <v>678840</v>
      </c>
      <c r="Y167" s="12">
        <v>0</v>
      </c>
      <c r="Z167" s="12">
        <v>0</v>
      </c>
      <c r="AA167" s="12">
        <v>678840</v>
      </c>
      <c r="AB167" s="12">
        <v>0.02</v>
      </c>
    </row>
    <row r="168" spans="1:28" s="3" customFormat="1" ht="14.25" x14ac:dyDescent="0.2">
      <c r="A168" s="12"/>
      <c r="B168" s="13" t="s">
        <v>14</v>
      </c>
      <c r="C168" s="12">
        <v>5333</v>
      </c>
      <c r="D168" s="12">
        <v>159</v>
      </c>
      <c r="E168" s="12" t="s">
        <v>627</v>
      </c>
      <c r="F168" s="12">
        <v>1</v>
      </c>
      <c r="G168" s="12">
        <v>8</v>
      </c>
      <c r="H168" s="12">
        <v>1</v>
      </c>
      <c r="I168" s="12">
        <v>65</v>
      </c>
      <c r="J168" s="12">
        <f t="shared" si="18"/>
        <v>3365</v>
      </c>
      <c r="K168" s="12">
        <v>75</v>
      </c>
      <c r="L168" s="12">
        <f t="shared" si="19"/>
        <v>252375</v>
      </c>
      <c r="M168" s="12"/>
      <c r="N168" s="12"/>
      <c r="O168" s="12"/>
      <c r="P168" s="12"/>
      <c r="Q168" s="12"/>
      <c r="R168" s="12"/>
      <c r="S168" s="12"/>
      <c r="T168" s="12">
        <f t="shared" si="20"/>
        <v>0</v>
      </c>
      <c r="U168" s="12"/>
      <c r="V168" s="12"/>
      <c r="W168" s="12">
        <f t="shared" si="21"/>
        <v>0</v>
      </c>
      <c r="X168" s="12">
        <f t="shared" si="22"/>
        <v>252375</v>
      </c>
      <c r="Y168" s="12">
        <v>0</v>
      </c>
      <c r="Z168" s="12">
        <v>50</v>
      </c>
      <c r="AA168" s="12">
        <v>0</v>
      </c>
      <c r="AB168" s="12">
        <v>0</v>
      </c>
    </row>
    <row r="169" spans="1:28" s="3" customFormat="1" ht="14.25" x14ac:dyDescent="0.2">
      <c r="A169" s="12"/>
      <c r="B169" s="13" t="s">
        <v>14</v>
      </c>
      <c r="C169" s="12">
        <v>1760</v>
      </c>
      <c r="D169" s="12">
        <v>14</v>
      </c>
      <c r="E169" s="12" t="s">
        <v>627</v>
      </c>
      <c r="F169" s="12">
        <v>1</v>
      </c>
      <c r="G169" s="12">
        <v>7</v>
      </c>
      <c r="H169" s="12">
        <v>3</v>
      </c>
      <c r="I169" s="12">
        <v>37</v>
      </c>
      <c r="J169" s="12">
        <f t="shared" si="18"/>
        <v>3137</v>
      </c>
      <c r="K169" s="12">
        <v>75</v>
      </c>
      <c r="L169" s="12">
        <f t="shared" si="19"/>
        <v>235275</v>
      </c>
      <c r="M169" s="12"/>
      <c r="N169" s="12"/>
      <c r="O169" s="12"/>
      <c r="P169" s="12"/>
      <c r="Q169" s="12"/>
      <c r="R169" s="12"/>
      <c r="S169" s="12"/>
      <c r="T169" s="12">
        <f t="shared" si="20"/>
        <v>0</v>
      </c>
      <c r="U169" s="12"/>
      <c r="V169" s="12"/>
      <c r="W169" s="12">
        <f t="shared" si="21"/>
        <v>0</v>
      </c>
      <c r="X169" s="12">
        <f t="shared" si="22"/>
        <v>235275</v>
      </c>
      <c r="Y169" s="12">
        <v>0</v>
      </c>
      <c r="Z169" s="12">
        <v>50</v>
      </c>
      <c r="AA169" s="12">
        <v>0</v>
      </c>
      <c r="AB169" s="12">
        <v>0</v>
      </c>
    </row>
    <row r="170" spans="1:28" s="3" customFormat="1" ht="14.25" x14ac:dyDescent="0.2">
      <c r="A170" s="12"/>
      <c r="B170" s="13"/>
      <c r="C170" s="12"/>
      <c r="D170" s="12"/>
      <c r="E170" s="12" t="s">
        <v>628</v>
      </c>
      <c r="F170" s="12">
        <v>2</v>
      </c>
      <c r="G170" s="12"/>
      <c r="H170" s="12"/>
      <c r="I170" s="12"/>
      <c r="J170" s="12">
        <f t="shared" si="18"/>
        <v>0</v>
      </c>
      <c r="K170" s="12"/>
      <c r="L170" s="12">
        <f t="shared" si="19"/>
        <v>0</v>
      </c>
      <c r="M170" s="12">
        <v>1</v>
      </c>
      <c r="N170" s="12" t="s">
        <v>27</v>
      </c>
      <c r="O170" s="12" t="s">
        <v>35</v>
      </c>
      <c r="P170" s="12">
        <v>2</v>
      </c>
      <c r="Q170" s="12">
        <v>36</v>
      </c>
      <c r="R170" s="12"/>
      <c r="S170" s="12">
        <v>6400</v>
      </c>
      <c r="T170" s="12">
        <f t="shared" si="20"/>
        <v>230400</v>
      </c>
      <c r="U170" s="12">
        <v>40</v>
      </c>
      <c r="V170" s="12">
        <f>T170*93%</f>
        <v>214272</v>
      </c>
      <c r="W170" s="12">
        <f t="shared" si="21"/>
        <v>16128</v>
      </c>
      <c r="X170" s="12">
        <f t="shared" si="22"/>
        <v>16128</v>
      </c>
      <c r="Y170" s="12">
        <v>0</v>
      </c>
      <c r="Z170" s="12">
        <v>0</v>
      </c>
      <c r="AA170" s="12">
        <v>16128</v>
      </c>
      <c r="AB170" s="12">
        <v>0.02</v>
      </c>
    </row>
    <row r="171" spans="1:28" s="3" customFormat="1" ht="14.25" x14ac:dyDescent="0.2">
      <c r="A171" s="12"/>
      <c r="B171" s="13" t="s">
        <v>14</v>
      </c>
      <c r="C171" s="12">
        <v>5650</v>
      </c>
      <c r="D171" s="12">
        <v>91</v>
      </c>
      <c r="E171" s="12" t="s">
        <v>628</v>
      </c>
      <c r="F171" s="12">
        <v>1</v>
      </c>
      <c r="G171" s="12">
        <v>9</v>
      </c>
      <c r="H171" s="12">
        <v>3</v>
      </c>
      <c r="I171" s="12">
        <v>46</v>
      </c>
      <c r="J171" s="12">
        <f t="shared" si="18"/>
        <v>3946</v>
      </c>
      <c r="K171" s="12">
        <v>100</v>
      </c>
      <c r="L171" s="12">
        <f t="shared" si="19"/>
        <v>394600</v>
      </c>
      <c r="M171" s="12"/>
      <c r="N171" s="12"/>
      <c r="O171" s="12"/>
      <c r="P171" s="12"/>
      <c r="Q171" s="12"/>
      <c r="R171" s="12"/>
      <c r="S171" s="12"/>
      <c r="T171" s="12">
        <f t="shared" si="20"/>
        <v>0</v>
      </c>
      <c r="U171" s="12"/>
      <c r="V171" s="12"/>
      <c r="W171" s="12">
        <f t="shared" si="21"/>
        <v>0</v>
      </c>
      <c r="X171" s="12">
        <f t="shared" si="22"/>
        <v>394600</v>
      </c>
      <c r="Y171" s="12">
        <v>0</v>
      </c>
      <c r="Z171" s="12">
        <v>50</v>
      </c>
      <c r="AA171" s="12">
        <v>0</v>
      </c>
      <c r="AB171" s="12">
        <v>0</v>
      </c>
    </row>
    <row r="172" spans="1:28" s="3" customFormat="1" ht="14.25" x14ac:dyDescent="0.2">
      <c r="A172" s="12"/>
      <c r="B172" s="13" t="s">
        <v>14</v>
      </c>
      <c r="C172" s="12">
        <v>1167</v>
      </c>
      <c r="D172" s="12">
        <v>50</v>
      </c>
      <c r="E172" s="12" t="s">
        <v>629</v>
      </c>
      <c r="F172" s="12">
        <v>2</v>
      </c>
      <c r="G172" s="12"/>
      <c r="H172" s="12">
        <v>1</v>
      </c>
      <c r="I172" s="12">
        <v>35</v>
      </c>
      <c r="J172" s="12">
        <f t="shared" si="18"/>
        <v>135</v>
      </c>
      <c r="K172" s="12">
        <v>75</v>
      </c>
      <c r="L172" s="12">
        <f t="shared" si="19"/>
        <v>10125</v>
      </c>
      <c r="M172" s="12">
        <v>1</v>
      </c>
      <c r="N172" s="12" t="s">
        <v>27</v>
      </c>
      <c r="O172" s="12" t="s">
        <v>16</v>
      </c>
      <c r="P172" s="12">
        <v>2</v>
      </c>
      <c r="Q172" s="12">
        <v>168</v>
      </c>
      <c r="R172" s="12"/>
      <c r="S172" s="12">
        <v>6400</v>
      </c>
      <c r="T172" s="12">
        <f t="shared" si="20"/>
        <v>1075200</v>
      </c>
      <c r="U172" s="12">
        <v>30</v>
      </c>
      <c r="V172" s="12">
        <f>T172*85%</f>
        <v>913920</v>
      </c>
      <c r="W172" s="12">
        <f t="shared" si="21"/>
        <v>161280</v>
      </c>
      <c r="X172" s="12">
        <f t="shared" si="22"/>
        <v>171405</v>
      </c>
      <c r="Y172" s="12">
        <v>0</v>
      </c>
      <c r="Z172" s="12">
        <v>50</v>
      </c>
      <c r="AA172" s="12">
        <v>0</v>
      </c>
      <c r="AB172" s="12">
        <v>0</v>
      </c>
    </row>
    <row r="173" spans="1:28" s="3" customFormat="1" ht="14.25" x14ac:dyDescent="0.2">
      <c r="A173" s="12"/>
      <c r="B173" s="13" t="s">
        <v>14</v>
      </c>
      <c r="C173" s="12"/>
      <c r="D173" s="12">
        <v>80</v>
      </c>
      <c r="E173" s="12" t="s">
        <v>629</v>
      </c>
      <c r="F173" s="12">
        <v>1</v>
      </c>
      <c r="G173" s="12"/>
      <c r="H173" s="12">
        <v>2</v>
      </c>
      <c r="I173" s="12">
        <v>25</v>
      </c>
      <c r="J173" s="12">
        <f t="shared" si="18"/>
        <v>225</v>
      </c>
      <c r="K173" s="12">
        <v>260</v>
      </c>
      <c r="L173" s="12">
        <f t="shared" si="19"/>
        <v>58500</v>
      </c>
      <c r="M173" s="12"/>
      <c r="N173" s="12"/>
      <c r="O173" s="12"/>
      <c r="P173" s="12"/>
      <c r="Q173" s="12"/>
      <c r="R173" s="12"/>
      <c r="S173" s="12"/>
      <c r="T173" s="12">
        <f t="shared" si="20"/>
        <v>0</v>
      </c>
      <c r="U173" s="12"/>
      <c r="V173" s="12"/>
      <c r="W173" s="12">
        <f t="shared" si="21"/>
        <v>0</v>
      </c>
      <c r="X173" s="12">
        <f t="shared" si="22"/>
        <v>58500</v>
      </c>
      <c r="Y173" s="12">
        <v>0</v>
      </c>
      <c r="Z173" s="12">
        <v>50</v>
      </c>
      <c r="AA173" s="12">
        <v>0</v>
      </c>
      <c r="AB173" s="12">
        <v>0</v>
      </c>
    </row>
    <row r="174" spans="1:28" s="3" customFormat="1" ht="14.25" x14ac:dyDescent="0.2">
      <c r="A174" s="12"/>
      <c r="B174" s="13" t="s">
        <v>14</v>
      </c>
      <c r="C174" s="12"/>
      <c r="D174" s="12">
        <v>49</v>
      </c>
      <c r="E174" s="12" t="s">
        <v>629</v>
      </c>
      <c r="F174" s="12">
        <v>1</v>
      </c>
      <c r="G174" s="12"/>
      <c r="H174" s="12">
        <v>1</v>
      </c>
      <c r="I174" s="12">
        <v>32</v>
      </c>
      <c r="J174" s="12">
        <f t="shared" si="18"/>
        <v>132</v>
      </c>
      <c r="K174" s="12">
        <v>310</v>
      </c>
      <c r="L174" s="12">
        <f t="shared" si="19"/>
        <v>40920</v>
      </c>
      <c r="M174" s="12"/>
      <c r="N174" s="12"/>
      <c r="O174" s="12"/>
      <c r="P174" s="12"/>
      <c r="Q174" s="12"/>
      <c r="R174" s="12"/>
      <c r="S174" s="12"/>
      <c r="T174" s="12">
        <f t="shared" si="20"/>
        <v>0</v>
      </c>
      <c r="U174" s="12"/>
      <c r="V174" s="12"/>
      <c r="W174" s="12">
        <f t="shared" si="21"/>
        <v>0</v>
      </c>
      <c r="X174" s="12">
        <f t="shared" si="22"/>
        <v>40920</v>
      </c>
      <c r="Y174" s="12">
        <v>0</v>
      </c>
      <c r="Z174" s="12">
        <v>50</v>
      </c>
      <c r="AA174" s="12">
        <v>0</v>
      </c>
      <c r="AB174" s="12">
        <v>0</v>
      </c>
    </row>
    <row r="175" spans="1:28" s="3" customFormat="1" ht="14.25" x14ac:dyDescent="0.2">
      <c r="A175" s="12"/>
      <c r="B175" s="13" t="s">
        <v>14</v>
      </c>
      <c r="C175" s="12"/>
      <c r="D175" s="12">
        <v>164</v>
      </c>
      <c r="E175" s="12" t="s">
        <v>629</v>
      </c>
      <c r="F175" s="12">
        <v>1</v>
      </c>
      <c r="G175" s="12">
        <v>19</v>
      </c>
      <c r="H175" s="12">
        <v>1</v>
      </c>
      <c r="I175" s="12">
        <v>36</v>
      </c>
      <c r="J175" s="12">
        <f t="shared" si="18"/>
        <v>7736</v>
      </c>
      <c r="K175" s="12">
        <v>75</v>
      </c>
      <c r="L175" s="12">
        <f t="shared" si="19"/>
        <v>580200</v>
      </c>
      <c r="M175" s="12"/>
      <c r="N175" s="12"/>
      <c r="O175" s="12"/>
      <c r="P175" s="12"/>
      <c r="Q175" s="12"/>
      <c r="R175" s="12"/>
      <c r="S175" s="12"/>
      <c r="T175" s="12">
        <f t="shared" si="20"/>
        <v>0</v>
      </c>
      <c r="U175" s="12"/>
      <c r="V175" s="12"/>
      <c r="W175" s="12">
        <f t="shared" si="21"/>
        <v>0</v>
      </c>
      <c r="X175" s="12">
        <f t="shared" si="22"/>
        <v>580200</v>
      </c>
      <c r="Y175" s="12">
        <v>0</v>
      </c>
      <c r="Z175" s="12">
        <v>50</v>
      </c>
      <c r="AA175" s="12">
        <v>0</v>
      </c>
      <c r="AB175" s="12">
        <v>0</v>
      </c>
    </row>
    <row r="176" spans="1:28" s="3" customFormat="1" ht="14.25" x14ac:dyDescent="0.2">
      <c r="A176" s="12"/>
      <c r="B176" s="13" t="s">
        <v>14</v>
      </c>
      <c r="C176" s="12">
        <v>1172</v>
      </c>
      <c r="D176" s="12">
        <v>55</v>
      </c>
      <c r="E176" s="12" t="s">
        <v>629</v>
      </c>
      <c r="F176" s="12">
        <v>1</v>
      </c>
      <c r="G176" s="12"/>
      <c r="H176" s="12">
        <v>1</v>
      </c>
      <c r="I176" s="12">
        <v>49</v>
      </c>
      <c r="J176" s="12">
        <f t="shared" si="18"/>
        <v>149</v>
      </c>
      <c r="K176" s="12">
        <v>350</v>
      </c>
      <c r="L176" s="12">
        <f t="shared" si="19"/>
        <v>52150</v>
      </c>
      <c r="M176" s="12"/>
      <c r="N176" s="12"/>
      <c r="O176" s="12"/>
      <c r="P176" s="12"/>
      <c r="Q176" s="12"/>
      <c r="R176" s="12"/>
      <c r="S176" s="12"/>
      <c r="T176" s="12">
        <f t="shared" si="20"/>
        <v>0</v>
      </c>
      <c r="U176" s="12"/>
      <c r="V176" s="12"/>
      <c r="W176" s="12">
        <f t="shared" si="21"/>
        <v>0</v>
      </c>
      <c r="X176" s="12">
        <f t="shared" si="22"/>
        <v>52150</v>
      </c>
      <c r="Y176" s="12">
        <v>0</v>
      </c>
      <c r="Z176" s="12">
        <v>50</v>
      </c>
      <c r="AA176" s="12">
        <v>0</v>
      </c>
      <c r="AB176" s="12">
        <v>0</v>
      </c>
    </row>
    <row r="177" spans="1:28" s="3" customFormat="1" ht="14.25" x14ac:dyDescent="0.2">
      <c r="A177" s="12"/>
      <c r="B177" s="13" t="s">
        <v>14</v>
      </c>
      <c r="C177" s="12"/>
      <c r="D177" s="12"/>
      <c r="E177" s="12" t="s">
        <v>630</v>
      </c>
      <c r="F177" s="12">
        <v>2</v>
      </c>
      <c r="G177" s="12"/>
      <c r="H177" s="12">
        <v>2</v>
      </c>
      <c r="I177" s="12">
        <v>58</v>
      </c>
      <c r="J177" s="12">
        <f t="shared" si="18"/>
        <v>258</v>
      </c>
      <c r="K177" s="12">
        <v>310</v>
      </c>
      <c r="L177" s="12">
        <f t="shared" si="19"/>
        <v>79980</v>
      </c>
      <c r="M177" s="12">
        <v>1</v>
      </c>
      <c r="N177" s="12" t="s">
        <v>27</v>
      </c>
      <c r="O177" s="12" t="s">
        <v>55</v>
      </c>
      <c r="P177" s="12">
        <v>2</v>
      </c>
      <c r="Q177" s="12">
        <v>108</v>
      </c>
      <c r="R177" s="12"/>
      <c r="S177" s="12">
        <v>6400</v>
      </c>
      <c r="T177" s="12">
        <f t="shared" si="20"/>
        <v>691200</v>
      </c>
      <c r="U177" s="12">
        <v>20</v>
      </c>
      <c r="V177" s="12">
        <f>T177*30%</f>
        <v>207360</v>
      </c>
      <c r="W177" s="12">
        <f t="shared" si="21"/>
        <v>483840</v>
      </c>
      <c r="X177" s="12">
        <f t="shared" si="22"/>
        <v>563820</v>
      </c>
      <c r="Y177" s="12">
        <v>0</v>
      </c>
      <c r="Z177" s="12">
        <v>50</v>
      </c>
      <c r="AA177" s="12">
        <v>0</v>
      </c>
      <c r="AB177" s="12">
        <v>0</v>
      </c>
    </row>
    <row r="178" spans="1:28" s="3" customFormat="1" ht="14.25" x14ac:dyDescent="0.2">
      <c r="A178" s="12"/>
      <c r="B178" s="13" t="s">
        <v>14</v>
      </c>
      <c r="C178" s="12"/>
      <c r="D178" s="12">
        <v>87</v>
      </c>
      <c r="E178" s="12" t="s">
        <v>630</v>
      </c>
      <c r="F178" s="12">
        <v>1</v>
      </c>
      <c r="G178" s="12"/>
      <c r="H178" s="12">
        <v>3</v>
      </c>
      <c r="I178" s="12">
        <v>38</v>
      </c>
      <c r="J178" s="12">
        <f t="shared" si="18"/>
        <v>338</v>
      </c>
      <c r="K178" s="12">
        <v>310</v>
      </c>
      <c r="L178" s="12">
        <f t="shared" si="19"/>
        <v>104780</v>
      </c>
      <c r="M178" s="12"/>
      <c r="N178" s="12"/>
      <c r="O178" s="12"/>
      <c r="P178" s="12"/>
      <c r="Q178" s="12"/>
      <c r="R178" s="12"/>
      <c r="S178" s="12"/>
      <c r="T178" s="12">
        <f t="shared" si="20"/>
        <v>0</v>
      </c>
      <c r="U178" s="12"/>
      <c r="V178" s="12"/>
      <c r="W178" s="12">
        <f t="shared" si="21"/>
        <v>0</v>
      </c>
      <c r="X178" s="12">
        <f t="shared" si="22"/>
        <v>104780</v>
      </c>
      <c r="Y178" s="12">
        <v>0</v>
      </c>
      <c r="Z178" s="12">
        <v>50</v>
      </c>
      <c r="AA178" s="12">
        <v>0</v>
      </c>
      <c r="AB178" s="12">
        <v>0</v>
      </c>
    </row>
    <row r="179" spans="1:28" s="3" customFormat="1" ht="14.25" x14ac:dyDescent="0.2">
      <c r="A179" s="12"/>
      <c r="B179" s="13" t="s">
        <v>45</v>
      </c>
      <c r="C179" s="12">
        <v>249</v>
      </c>
      <c r="D179" s="12">
        <v>47</v>
      </c>
      <c r="E179" s="12" t="s">
        <v>631</v>
      </c>
      <c r="F179" s="12">
        <v>2</v>
      </c>
      <c r="G179" s="12"/>
      <c r="H179" s="12">
        <v>1</v>
      </c>
      <c r="I179" s="12">
        <v>53</v>
      </c>
      <c r="J179" s="12">
        <f t="shared" si="18"/>
        <v>153</v>
      </c>
      <c r="K179" s="12">
        <v>75</v>
      </c>
      <c r="L179" s="12">
        <f t="shared" si="19"/>
        <v>11475</v>
      </c>
      <c r="M179" s="12">
        <v>1</v>
      </c>
      <c r="N179" s="12" t="s">
        <v>27</v>
      </c>
      <c r="O179" s="12" t="s">
        <v>55</v>
      </c>
      <c r="P179" s="12">
        <v>2</v>
      </c>
      <c r="Q179" s="12">
        <v>54</v>
      </c>
      <c r="R179" s="12"/>
      <c r="S179" s="12">
        <v>6400</v>
      </c>
      <c r="T179" s="12">
        <f t="shared" si="20"/>
        <v>345600</v>
      </c>
      <c r="U179" s="12">
        <v>10</v>
      </c>
      <c r="V179" s="12">
        <f>T179*10%</f>
        <v>34560</v>
      </c>
      <c r="W179" s="12">
        <f t="shared" si="21"/>
        <v>311040</v>
      </c>
      <c r="X179" s="12">
        <f t="shared" si="22"/>
        <v>322515</v>
      </c>
      <c r="Y179" s="12">
        <v>0</v>
      </c>
      <c r="Z179" s="12">
        <v>0</v>
      </c>
      <c r="AA179" s="12">
        <v>322515</v>
      </c>
      <c r="AB179" s="12">
        <v>0.02</v>
      </c>
    </row>
    <row r="180" spans="1:28" s="3" customFormat="1" ht="14.25" x14ac:dyDescent="0.2">
      <c r="A180" s="12"/>
      <c r="B180" s="13" t="s">
        <v>14</v>
      </c>
      <c r="C180" s="12">
        <v>1908</v>
      </c>
      <c r="D180" s="12">
        <v>18</v>
      </c>
      <c r="E180" s="12" t="s">
        <v>631</v>
      </c>
      <c r="F180" s="12">
        <v>1</v>
      </c>
      <c r="G180" s="12">
        <v>10</v>
      </c>
      <c r="H180" s="12">
        <v>3</v>
      </c>
      <c r="I180" s="12">
        <v>45</v>
      </c>
      <c r="J180" s="12">
        <f t="shared" si="18"/>
        <v>4345</v>
      </c>
      <c r="K180" s="12">
        <v>100</v>
      </c>
      <c r="L180" s="12">
        <f t="shared" si="19"/>
        <v>434500</v>
      </c>
      <c r="M180" s="12"/>
      <c r="N180" s="12"/>
      <c r="O180" s="12"/>
      <c r="P180" s="12"/>
      <c r="Q180" s="12"/>
      <c r="R180" s="12"/>
      <c r="S180" s="12"/>
      <c r="T180" s="12">
        <f t="shared" si="20"/>
        <v>0</v>
      </c>
      <c r="U180" s="12"/>
      <c r="V180" s="12"/>
      <c r="W180" s="12">
        <f t="shared" si="21"/>
        <v>0</v>
      </c>
      <c r="X180" s="12">
        <f t="shared" si="22"/>
        <v>434500</v>
      </c>
      <c r="Y180" s="12">
        <v>0</v>
      </c>
      <c r="Z180" s="12">
        <v>50</v>
      </c>
      <c r="AA180" s="12">
        <v>0</v>
      </c>
      <c r="AB180" s="12">
        <v>0</v>
      </c>
    </row>
    <row r="181" spans="1:28" s="3" customFormat="1" ht="14.25" x14ac:dyDescent="0.2">
      <c r="A181" s="12"/>
      <c r="B181" s="13" t="s">
        <v>14</v>
      </c>
      <c r="C181" s="12">
        <v>4428</v>
      </c>
      <c r="D181" s="12">
        <v>97</v>
      </c>
      <c r="E181" s="12" t="s">
        <v>631</v>
      </c>
      <c r="F181" s="12">
        <v>1</v>
      </c>
      <c r="G181" s="12">
        <v>10</v>
      </c>
      <c r="H181" s="12"/>
      <c r="I181" s="12">
        <v>91</v>
      </c>
      <c r="J181" s="12">
        <f t="shared" si="18"/>
        <v>4091</v>
      </c>
      <c r="K181" s="12">
        <v>100</v>
      </c>
      <c r="L181" s="12">
        <f t="shared" si="19"/>
        <v>409100</v>
      </c>
      <c r="M181" s="12"/>
      <c r="N181" s="12"/>
      <c r="O181" s="12"/>
      <c r="P181" s="12"/>
      <c r="Q181" s="12"/>
      <c r="R181" s="12"/>
      <c r="S181" s="12"/>
      <c r="T181" s="12">
        <f t="shared" si="20"/>
        <v>0</v>
      </c>
      <c r="U181" s="12"/>
      <c r="V181" s="12"/>
      <c r="W181" s="12">
        <f t="shared" si="21"/>
        <v>0</v>
      </c>
      <c r="X181" s="12">
        <f t="shared" si="22"/>
        <v>409100</v>
      </c>
      <c r="Y181" s="12">
        <v>0</v>
      </c>
      <c r="Z181" s="12">
        <v>50</v>
      </c>
      <c r="AA181" s="12">
        <v>0</v>
      </c>
      <c r="AB181" s="12">
        <v>0</v>
      </c>
    </row>
    <row r="182" spans="1:28" s="3" customFormat="1" ht="14.25" x14ac:dyDescent="0.2">
      <c r="A182" s="12"/>
      <c r="B182" s="13" t="s">
        <v>24</v>
      </c>
      <c r="C182" s="12"/>
      <c r="D182" s="12"/>
      <c r="E182" s="12" t="s">
        <v>632</v>
      </c>
      <c r="F182" s="12">
        <v>2</v>
      </c>
      <c r="G182" s="12"/>
      <c r="H182" s="12">
        <v>2</v>
      </c>
      <c r="I182" s="12"/>
      <c r="J182" s="12">
        <f t="shared" si="18"/>
        <v>200</v>
      </c>
      <c r="K182" s="12">
        <v>75</v>
      </c>
      <c r="L182" s="12">
        <f t="shared" si="19"/>
        <v>15000</v>
      </c>
      <c r="M182" s="12">
        <v>1</v>
      </c>
      <c r="N182" s="12" t="s">
        <v>27</v>
      </c>
      <c r="O182" s="12" t="s">
        <v>35</v>
      </c>
      <c r="P182" s="12">
        <v>2</v>
      </c>
      <c r="Q182" s="12">
        <v>66</v>
      </c>
      <c r="R182" s="12"/>
      <c r="S182" s="12">
        <v>6400</v>
      </c>
      <c r="T182" s="12">
        <f t="shared" si="20"/>
        <v>422400</v>
      </c>
      <c r="U182" s="12">
        <v>10</v>
      </c>
      <c r="V182" s="12">
        <f>T182*40%</f>
        <v>168960</v>
      </c>
      <c r="W182" s="12">
        <f t="shared" si="21"/>
        <v>253440</v>
      </c>
      <c r="X182" s="12">
        <f t="shared" si="22"/>
        <v>268440</v>
      </c>
      <c r="Y182" s="12">
        <v>0</v>
      </c>
      <c r="Z182" s="12">
        <v>0</v>
      </c>
      <c r="AA182" s="12">
        <v>268440</v>
      </c>
      <c r="AB182" s="12">
        <v>0.02</v>
      </c>
    </row>
    <row r="183" spans="1:28" s="3" customFormat="1" ht="14.25" x14ac:dyDescent="0.2">
      <c r="A183" s="12"/>
      <c r="B183" s="13" t="s">
        <v>24</v>
      </c>
      <c r="C183" s="12"/>
      <c r="D183" s="12"/>
      <c r="E183" s="12" t="s">
        <v>632</v>
      </c>
      <c r="F183" s="12">
        <v>1</v>
      </c>
      <c r="G183" s="12"/>
      <c r="H183" s="12">
        <v>2</v>
      </c>
      <c r="I183" s="12"/>
      <c r="J183" s="12">
        <f t="shared" si="18"/>
        <v>200</v>
      </c>
      <c r="K183" s="12">
        <v>75</v>
      </c>
      <c r="L183" s="12">
        <f t="shared" si="19"/>
        <v>15000</v>
      </c>
      <c r="M183" s="12"/>
      <c r="N183" s="12"/>
      <c r="O183" s="12"/>
      <c r="P183" s="12"/>
      <c r="Q183" s="12"/>
      <c r="R183" s="12"/>
      <c r="S183" s="12"/>
      <c r="T183" s="12">
        <f t="shared" si="20"/>
        <v>0</v>
      </c>
      <c r="U183" s="12"/>
      <c r="V183" s="12"/>
      <c r="W183" s="12">
        <f t="shared" si="21"/>
        <v>0</v>
      </c>
      <c r="X183" s="12">
        <f t="shared" si="22"/>
        <v>15000</v>
      </c>
      <c r="Y183" s="12">
        <v>0</v>
      </c>
      <c r="Z183" s="12">
        <v>0</v>
      </c>
      <c r="AA183" s="12">
        <v>15000</v>
      </c>
      <c r="AB183" s="12">
        <v>0.01</v>
      </c>
    </row>
    <row r="184" spans="1:28" s="3" customFormat="1" ht="14.25" x14ac:dyDescent="0.2">
      <c r="A184" s="12"/>
      <c r="B184" s="13" t="s">
        <v>45</v>
      </c>
      <c r="C184" s="12">
        <v>1468</v>
      </c>
      <c r="D184" s="12">
        <v>104</v>
      </c>
      <c r="E184" s="12" t="s">
        <v>632</v>
      </c>
      <c r="F184" s="12">
        <v>1</v>
      </c>
      <c r="G184" s="12">
        <v>12</v>
      </c>
      <c r="H184" s="12"/>
      <c r="I184" s="12">
        <v>50</v>
      </c>
      <c r="J184" s="12">
        <f t="shared" si="18"/>
        <v>4850</v>
      </c>
      <c r="K184" s="12">
        <v>100</v>
      </c>
      <c r="L184" s="12">
        <f t="shared" si="19"/>
        <v>485000</v>
      </c>
      <c r="M184" s="12"/>
      <c r="N184" s="12"/>
      <c r="O184" s="12"/>
      <c r="P184" s="12"/>
      <c r="Q184" s="12"/>
      <c r="R184" s="12"/>
      <c r="S184" s="12"/>
      <c r="T184" s="12">
        <f t="shared" si="20"/>
        <v>0</v>
      </c>
      <c r="U184" s="12"/>
      <c r="V184" s="12"/>
      <c r="W184" s="12">
        <f t="shared" si="21"/>
        <v>0</v>
      </c>
      <c r="X184" s="12">
        <f t="shared" si="22"/>
        <v>485000</v>
      </c>
      <c r="Y184" s="12">
        <v>0</v>
      </c>
      <c r="Z184" s="12">
        <v>0</v>
      </c>
      <c r="AA184" s="12">
        <v>485000</v>
      </c>
      <c r="AB184" s="12">
        <v>0.01</v>
      </c>
    </row>
    <row r="185" spans="1:28" s="3" customFormat="1" ht="14.25" x14ac:dyDescent="0.2">
      <c r="A185" s="12"/>
      <c r="B185" s="13" t="s">
        <v>24</v>
      </c>
      <c r="C185" s="12"/>
      <c r="D185" s="12"/>
      <c r="E185" s="12" t="s">
        <v>632</v>
      </c>
      <c r="F185" s="12">
        <v>1</v>
      </c>
      <c r="G185" s="12">
        <v>5</v>
      </c>
      <c r="H185" s="12"/>
      <c r="I185" s="12"/>
      <c r="J185" s="12">
        <f t="shared" si="18"/>
        <v>2000</v>
      </c>
      <c r="K185" s="12">
        <v>75</v>
      </c>
      <c r="L185" s="12">
        <f t="shared" si="19"/>
        <v>150000</v>
      </c>
      <c r="M185" s="12"/>
      <c r="N185" s="12"/>
      <c r="O185" s="12"/>
      <c r="P185" s="12"/>
      <c r="Q185" s="12"/>
      <c r="R185" s="12"/>
      <c r="S185" s="12"/>
      <c r="T185" s="12">
        <f t="shared" si="20"/>
        <v>0</v>
      </c>
      <c r="U185" s="12"/>
      <c r="V185" s="12"/>
      <c r="W185" s="12">
        <f t="shared" si="21"/>
        <v>0</v>
      </c>
      <c r="X185" s="12">
        <f t="shared" si="22"/>
        <v>150000</v>
      </c>
      <c r="Y185" s="12">
        <v>0</v>
      </c>
      <c r="Z185" s="12">
        <v>0</v>
      </c>
      <c r="AA185" s="12">
        <v>150000</v>
      </c>
      <c r="AB185" s="12">
        <v>0.01</v>
      </c>
    </row>
    <row r="186" spans="1:28" s="3" customFormat="1" ht="14.25" x14ac:dyDescent="0.2">
      <c r="A186" s="12"/>
      <c r="B186" s="13" t="s">
        <v>14</v>
      </c>
      <c r="C186" s="12">
        <v>3571</v>
      </c>
      <c r="D186" s="12">
        <v>81</v>
      </c>
      <c r="E186" s="12" t="s">
        <v>632</v>
      </c>
      <c r="F186" s="12">
        <v>1</v>
      </c>
      <c r="G186" s="12">
        <v>3</v>
      </c>
      <c r="H186" s="12">
        <v>2</v>
      </c>
      <c r="I186" s="12">
        <v>8</v>
      </c>
      <c r="J186" s="12">
        <f t="shared" si="18"/>
        <v>1408</v>
      </c>
      <c r="K186" s="12">
        <v>75</v>
      </c>
      <c r="L186" s="12">
        <f t="shared" si="19"/>
        <v>105600</v>
      </c>
      <c r="M186" s="12"/>
      <c r="N186" s="12"/>
      <c r="O186" s="12"/>
      <c r="P186" s="12"/>
      <c r="Q186" s="12"/>
      <c r="R186" s="12"/>
      <c r="S186" s="12"/>
      <c r="T186" s="12">
        <f t="shared" si="20"/>
        <v>0</v>
      </c>
      <c r="U186" s="12"/>
      <c r="V186" s="12"/>
      <c r="W186" s="12">
        <f t="shared" si="21"/>
        <v>0</v>
      </c>
      <c r="X186" s="12">
        <f t="shared" si="22"/>
        <v>105600</v>
      </c>
      <c r="Y186" s="12">
        <v>0</v>
      </c>
      <c r="Z186" s="12">
        <v>50</v>
      </c>
      <c r="AA186" s="12">
        <v>0</v>
      </c>
      <c r="AB186" s="12">
        <v>0</v>
      </c>
    </row>
    <row r="187" spans="1:28" s="3" customFormat="1" ht="14.25" x14ac:dyDescent="0.2">
      <c r="A187" s="12"/>
      <c r="B187" s="13" t="s">
        <v>24</v>
      </c>
      <c r="C187" s="12"/>
      <c r="D187" s="12"/>
      <c r="E187" s="12" t="s">
        <v>632</v>
      </c>
      <c r="F187" s="12">
        <v>1</v>
      </c>
      <c r="G187" s="12">
        <v>2</v>
      </c>
      <c r="H187" s="12"/>
      <c r="I187" s="12"/>
      <c r="J187" s="12">
        <f t="shared" si="18"/>
        <v>800</v>
      </c>
      <c r="K187" s="12">
        <v>75</v>
      </c>
      <c r="L187" s="12">
        <f t="shared" si="19"/>
        <v>60000</v>
      </c>
      <c r="M187" s="12"/>
      <c r="N187" s="12"/>
      <c r="O187" s="12"/>
      <c r="P187" s="12"/>
      <c r="Q187" s="12"/>
      <c r="R187" s="12"/>
      <c r="S187" s="12"/>
      <c r="T187" s="12">
        <f t="shared" si="20"/>
        <v>0</v>
      </c>
      <c r="U187" s="12"/>
      <c r="V187" s="12"/>
      <c r="W187" s="12">
        <f t="shared" si="21"/>
        <v>0</v>
      </c>
      <c r="X187" s="12">
        <f t="shared" si="22"/>
        <v>60000</v>
      </c>
      <c r="Y187" s="12">
        <v>0</v>
      </c>
      <c r="Z187" s="12">
        <v>0</v>
      </c>
      <c r="AA187" s="12">
        <v>60000</v>
      </c>
      <c r="AB187" s="12">
        <v>0.01</v>
      </c>
    </row>
    <row r="188" spans="1:28" s="3" customFormat="1" ht="14.25" x14ac:dyDescent="0.2">
      <c r="A188" s="12"/>
      <c r="B188" s="13" t="s">
        <v>24</v>
      </c>
      <c r="C188" s="12"/>
      <c r="D188" s="12"/>
      <c r="E188" s="12" t="s">
        <v>632</v>
      </c>
      <c r="F188" s="12">
        <v>1</v>
      </c>
      <c r="G188" s="12">
        <v>8</v>
      </c>
      <c r="H188" s="12"/>
      <c r="I188" s="12"/>
      <c r="J188" s="12">
        <f t="shared" si="18"/>
        <v>3200</v>
      </c>
      <c r="K188" s="12">
        <v>75</v>
      </c>
      <c r="L188" s="12">
        <f t="shared" si="19"/>
        <v>240000</v>
      </c>
      <c r="M188" s="12"/>
      <c r="N188" s="12"/>
      <c r="O188" s="12"/>
      <c r="P188" s="12"/>
      <c r="Q188" s="12"/>
      <c r="R188" s="12"/>
      <c r="S188" s="12"/>
      <c r="T188" s="12">
        <f t="shared" si="20"/>
        <v>0</v>
      </c>
      <c r="U188" s="12"/>
      <c r="V188" s="12"/>
      <c r="W188" s="12">
        <f t="shared" si="21"/>
        <v>0</v>
      </c>
      <c r="X188" s="12">
        <f t="shared" si="22"/>
        <v>240000</v>
      </c>
      <c r="Y188" s="12">
        <v>0</v>
      </c>
      <c r="Z188" s="12">
        <v>0</v>
      </c>
      <c r="AA188" s="12">
        <v>240000</v>
      </c>
      <c r="AB188" s="12">
        <v>0.01</v>
      </c>
    </row>
    <row r="189" spans="1:28" s="3" customFormat="1" ht="14.25" x14ac:dyDescent="0.2">
      <c r="A189" s="12"/>
      <c r="B189" s="13"/>
      <c r="C189" s="12"/>
      <c r="D189" s="12"/>
      <c r="E189" s="12" t="s">
        <v>633</v>
      </c>
      <c r="F189" s="12">
        <v>2</v>
      </c>
      <c r="G189" s="12"/>
      <c r="H189" s="12"/>
      <c r="I189" s="12"/>
      <c r="J189" s="12">
        <f t="shared" si="18"/>
        <v>0</v>
      </c>
      <c r="K189" s="12"/>
      <c r="L189" s="12">
        <f t="shared" si="19"/>
        <v>0</v>
      </c>
      <c r="M189" s="12">
        <v>1</v>
      </c>
      <c r="N189" s="12" t="s">
        <v>27</v>
      </c>
      <c r="O189" s="12" t="s">
        <v>35</v>
      </c>
      <c r="P189" s="12">
        <v>2</v>
      </c>
      <c r="Q189" s="12">
        <v>48</v>
      </c>
      <c r="R189" s="12"/>
      <c r="S189" s="12">
        <v>6400</v>
      </c>
      <c r="T189" s="12">
        <f t="shared" si="20"/>
        <v>307200</v>
      </c>
      <c r="U189" s="12">
        <v>20</v>
      </c>
      <c r="V189" s="12">
        <f>T189*93%</f>
        <v>285696</v>
      </c>
      <c r="W189" s="12">
        <f t="shared" si="21"/>
        <v>21504</v>
      </c>
      <c r="X189" s="12">
        <f t="shared" si="22"/>
        <v>21504</v>
      </c>
      <c r="Y189" s="12">
        <v>0</v>
      </c>
      <c r="Z189" s="12">
        <v>0</v>
      </c>
      <c r="AA189" s="12">
        <v>21504</v>
      </c>
      <c r="AB189" s="12">
        <v>0.02</v>
      </c>
    </row>
    <row r="190" spans="1:28" s="3" customFormat="1" ht="14.25" x14ac:dyDescent="0.2">
      <c r="A190" s="12"/>
      <c r="B190" s="13" t="s">
        <v>45</v>
      </c>
      <c r="C190" s="12">
        <v>3288</v>
      </c>
      <c r="D190" s="12">
        <v>110</v>
      </c>
      <c r="E190" s="12" t="s">
        <v>633</v>
      </c>
      <c r="F190" s="12">
        <v>1</v>
      </c>
      <c r="G190" s="12">
        <v>16</v>
      </c>
      <c r="H190" s="12">
        <v>2</v>
      </c>
      <c r="I190" s="12">
        <v>93</v>
      </c>
      <c r="J190" s="12">
        <f t="shared" si="18"/>
        <v>6693</v>
      </c>
      <c r="K190" s="12">
        <v>100</v>
      </c>
      <c r="L190" s="12">
        <f t="shared" si="19"/>
        <v>669300</v>
      </c>
      <c r="M190" s="12"/>
      <c r="N190" s="12"/>
      <c r="O190" s="12"/>
      <c r="P190" s="12"/>
      <c r="Q190" s="12"/>
      <c r="R190" s="12"/>
      <c r="S190" s="12"/>
      <c r="T190" s="12">
        <f t="shared" si="20"/>
        <v>0</v>
      </c>
      <c r="U190" s="12"/>
      <c r="V190" s="12"/>
      <c r="W190" s="12">
        <f t="shared" si="21"/>
        <v>0</v>
      </c>
      <c r="X190" s="12">
        <f t="shared" si="22"/>
        <v>669300</v>
      </c>
      <c r="Y190" s="12">
        <v>0</v>
      </c>
      <c r="Z190" s="12">
        <v>0</v>
      </c>
      <c r="AA190" s="12">
        <v>669300</v>
      </c>
      <c r="AB190" s="12">
        <v>0.01</v>
      </c>
    </row>
    <row r="191" spans="1:28" s="3" customFormat="1" ht="14.25" x14ac:dyDescent="0.2">
      <c r="A191" s="12"/>
      <c r="B191" s="13" t="s">
        <v>24</v>
      </c>
      <c r="C191" s="12"/>
      <c r="D191" s="12"/>
      <c r="E191" s="12" t="s">
        <v>634</v>
      </c>
      <c r="F191" s="12">
        <v>2</v>
      </c>
      <c r="G191" s="12">
        <v>3</v>
      </c>
      <c r="H191" s="12"/>
      <c r="I191" s="12"/>
      <c r="J191" s="12">
        <f t="shared" si="18"/>
        <v>1200</v>
      </c>
      <c r="K191" s="12">
        <v>75</v>
      </c>
      <c r="L191" s="12">
        <f t="shared" si="19"/>
        <v>90000</v>
      </c>
      <c r="M191" s="12">
        <v>1</v>
      </c>
      <c r="N191" s="12" t="s">
        <v>27</v>
      </c>
      <c r="O191" s="12" t="s">
        <v>55</v>
      </c>
      <c r="P191" s="12">
        <v>2</v>
      </c>
      <c r="Q191" s="12">
        <v>108</v>
      </c>
      <c r="R191" s="12"/>
      <c r="S191" s="12">
        <v>6400</v>
      </c>
      <c r="T191" s="12">
        <f t="shared" si="20"/>
        <v>691200</v>
      </c>
      <c r="U191" s="12">
        <v>10</v>
      </c>
      <c r="V191" s="12">
        <f>T191*10%</f>
        <v>69120</v>
      </c>
      <c r="W191" s="12">
        <f t="shared" si="21"/>
        <v>622080</v>
      </c>
      <c r="X191" s="12">
        <f t="shared" si="22"/>
        <v>712080</v>
      </c>
      <c r="Y191" s="12">
        <v>0</v>
      </c>
      <c r="Z191" s="12">
        <v>0</v>
      </c>
      <c r="AA191" s="12">
        <v>712080</v>
      </c>
      <c r="AB191" s="12">
        <v>0.02</v>
      </c>
    </row>
    <row r="192" spans="1:28" s="3" customFormat="1" ht="14.25" x14ac:dyDescent="0.2">
      <c r="A192" s="12"/>
      <c r="B192" s="13" t="s">
        <v>24</v>
      </c>
      <c r="C192" s="12"/>
      <c r="D192" s="12"/>
      <c r="E192" s="12" t="s">
        <v>634</v>
      </c>
      <c r="F192" s="12">
        <v>1</v>
      </c>
      <c r="G192" s="12">
        <v>3</v>
      </c>
      <c r="H192" s="12">
        <v>3</v>
      </c>
      <c r="I192" s="12"/>
      <c r="J192" s="12">
        <f t="shared" si="18"/>
        <v>1500</v>
      </c>
      <c r="K192" s="12">
        <v>75</v>
      </c>
      <c r="L192" s="12">
        <f t="shared" si="19"/>
        <v>112500</v>
      </c>
      <c r="M192" s="12"/>
      <c r="N192" s="12"/>
      <c r="O192" s="12"/>
      <c r="P192" s="12"/>
      <c r="Q192" s="12"/>
      <c r="R192" s="12"/>
      <c r="S192" s="12"/>
      <c r="T192" s="12">
        <f t="shared" si="20"/>
        <v>0</v>
      </c>
      <c r="U192" s="12"/>
      <c r="V192" s="12"/>
      <c r="W192" s="12">
        <f t="shared" si="21"/>
        <v>0</v>
      </c>
      <c r="X192" s="12">
        <f t="shared" si="22"/>
        <v>112500</v>
      </c>
      <c r="Y192" s="12">
        <v>0</v>
      </c>
      <c r="Z192" s="12">
        <v>0</v>
      </c>
      <c r="AA192" s="12">
        <v>112500</v>
      </c>
      <c r="AB192" s="12">
        <v>0.01</v>
      </c>
    </row>
    <row r="193" spans="1:28" s="3" customFormat="1" ht="14.25" x14ac:dyDescent="0.2">
      <c r="A193" s="12"/>
      <c r="B193" s="13" t="s">
        <v>24</v>
      </c>
      <c r="C193" s="12"/>
      <c r="D193" s="12"/>
      <c r="E193" s="12" t="s">
        <v>634</v>
      </c>
      <c r="F193" s="12">
        <v>1</v>
      </c>
      <c r="G193" s="12">
        <v>17</v>
      </c>
      <c r="H193" s="12"/>
      <c r="I193" s="12"/>
      <c r="J193" s="12">
        <f t="shared" si="18"/>
        <v>6800</v>
      </c>
      <c r="K193" s="12">
        <v>75</v>
      </c>
      <c r="L193" s="12">
        <f t="shared" si="19"/>
        <v>510000</v>
      </c>
      <c r="M193" s="12"/>
      <c r="N193" s="12"/>
      <c r="O193" s="12"/>
      <c r="P193" s="12"/>
      <c r="Q193" s="12"/>
      <c r="R193" s="12"/>
      <c r="S193" s="12"/>
      <c r="T193" s="12">
        <f t="shared" si="20"/>
        <v>0</v>
      </c>
      <c r="U193" s="12"/>
      <c r="V193" s="12"/>
      <c r="W193" s="12">
        <f t="shared" si="21"/>
        <v>0</v>
      </c>
      <c r="X193" s="12">
        <f t="shared" si="22"/>
        <v>510000</v>
      </c>
      <c r="Y193" s="12">
        <v>0</v>
      </c>
      <c r="Z193" s="12">
        <v>0</v>
      </c>
      <c r="AA193" s="12">
        <v>510000</v>
      </c>
      <c r="AB193" s="12">
        <v>0.01</v>
      </c>
    </row>
    <row r="194" spans="1:28" s="3" customFormat="1" ht="14.25" x14ac:dyDescent="0.2">
      <c r="A194" s="12"/>
      <c r="B194" s="13" t="s">
        <v>14</v>
      </c>
      <c r="C194" s="12">
        <v>1169</v>
      </c>
      <c r="D194" s="12">
        <v>52</v>
      </c>
      <c r="E194" s="12" t="s">
        <v>635</v>
      </c>
      <c r="F194" s="12">
        <v>2</v>
      </c>
      <c r="G194" s="12"/>
      <c r="H194" s="12">
        <v>1</v>
      </c>
      <c r="I194" s="12">
        <v>39</v>
      </c>
      <c r="J194" s="12">
        <f t="shared" si="18"/>
        <v>139</v>
      </c>
      <c r="K194" s="12">
        <v>350</v>
      </c>
      <c r="L194" s="12">
        <f t="shared" si="19"/>
        <v>48650</v>
      </c>
      <c r="M194" s="12">
        <v>1</v>
      </c>
      <c r="N194" s="12" t="s">
        <v>27</v>
      </c>
      <c r="O194" s="12" t="s">
        <v>16</v>
      </c>
      <c r="P194" s="12">
        <v>2</v>
      </c>
      <c r="Q194" s="12">
        <v>210</v>
      </c>
      <c r="R194" s="12"/>
      <c r="S194" s="12">
        <v>6400</v>
      </c>
      <c r="T194" s="12">
        <f t="shared" si="20"/>
        <v>1344000</v>
      </c>
      <c r="U194" s="12">
        <v>20</v>
      </c>
      <c r="V194" s="12">
        <f>T194*75%</f>
        <v>1008000</v>
      </c>
      <c r="W194" s="12">
        <f t="shared" si="21"/>
        <v>336000</v>
      </c>
      <c r="X194" s="12">
        <f t="shared" si="22"/>
        <v>384650</v>
      </c>
      <c r="Y194" s="12">
        <v>0</v>
      </c>
      <c r="Z194" s="12">
        <v>50</v>
      </c>
      <c r="AA194" s="12">
        <v>0</v>
      </c>
      <c r="AB194" s="12">
        <v>0</v>
      </c>
    </row>
    <row r="195" spans="1:28" s="3" customFormat="1" ht="14.25" x14ac:dyDescent="0.2">
      <c r="A195" s="12"/>
      <c r="B195" s="13" t="s">
        <v>14</v>
      </c>
      <c r="C195" s="12"/>
      <c r="D195" s="12">
        <v>51</v>
      </c>
      <c r="E195" s="12" t="s">
        <v>635</v>
      </c>
      <c r="F195" s="12">
        <v>1</v>
      </c>
      <c r="G195" s="12"/>
      <c r="H195" s="12">
        <v>2</v>
      </c>
      <c r="I195" s="12">
        <v>6</v>
      </c>
      <c r="J195" s="12">
        <f t="shared" si="18"/>
        <v>206</v>
      </c>
      <c r="K195" s="12">
        <v>350</v>
      </c>
      <c r="L195" s="12">
        <f t="shared" si="19"/>
        <v>72100</v>
      </c>
      <c r="M195" s="12"/>
      <c r="N195" s="12"/>
      <c r="O195" s="12"/>
      <c r="P195" s="12"/>
      <c r="Q195" s="12"/>
      <c r="R195" s="12"/>
      <c r="S195" s="12"/>
      <c r="T195" s="12">
        <f t="shared" si="20"/>
        <v>0</v>
      </c>
      <c r="U195" s="12"/>
      <c r="V195" s="12"/>
      <c r="W195" s="12">
        <f t="shared" si="21"/>
        <v>0</v>
      </c>
      <c r="X195" s="12">
        <f t="shared" si="22"/>
        <v>72100</v>
      </c>
      <c r="Y195" s="12">
        <v>0</v>
      </c>
      <c r="Z195" s="12">
        <v>50</v>
      </c>
      <c r="AA195" s="12">
        <v>0</v>
      </c>
      <c r="AB195" s="12">
        <v>0</v>
      </c>
    </row>
    <row r="196" spans="1:28" s="3" customFormat="1" ht="14.25" x14ac:dyDescent="0.2">
      <c r="A196" s="12"/>
      <c r="B196" s="13" t="s">
        <v>14</v>
      </c>
      <c r="C196" s="12"/>
      <c r="D196" s="12">
        <v>165</v>
      </c>
      <c r="E196" s="12" t="s">
        <v>635</v>
      </c>
      <c r="F196" s="12">
        <v>1</v>
      </c>
      <c r="G196" s="12">
        <v>9</v>
      </c>
      <c r="H196" s="12">
        <v>2</v>
      </c>
      <c r="I196" s="12">
        <v>26</v>
      </c>
      <c r="J196" s="12">
        <f t="shared" si="18"/>
        <v>3826</v>
      </c>
      <c r="K196" s="12">
        <v>75</v>
      </c>
      <c r="L196" s="12">
        <f t="shared" si="19"/>
        <v>286950</v>
      </c>
      <c r="M196" s="12"/>
      <c r="N196" s="12"/>
      <c r="O196" s="12"/>
      <c r="P196" s="12"/>
      <c r="Q196" s="12"/>
      <c r="R196" s="12"/>
      <c r="S196" s="12"/>
      <c r="T196" s="12">
        <f t="shared" si="20"/>
        <v>0</v>
      </c>
      <c r="U196" s="12"/>
      <c r="V196" s="12"/>
      <c r="W196" s="12">
        <f t="shared" si="21"/>
        <v>0</v>
      </c>
      <c r="X196" s="12">
        <f t="shared" si="22"/>
        <v>286950</v>
      </c>
      <c r="Y196" s="12">
        <v>0</v>
      </c>
      <c r="Z196" s="12">
        <v>50</v>
      </c>
      <c r="AA196" s="12">
        <v>0</v>
      </c>
      <c r="AB196" s="12">
        <v>0</v>
      </c>
    </row>
    <row r="197" spans="1:28" s="3" customFormat="1" ht="14.25" x14ac:dyDescent="0.2">
      <c r="A197" s="12"/>
      <c r="B197" s="13" t="s">
        <v>14</v>
      </c>
      <c r="C197" s="12">
        <v>1668</v>
      </c>
      <c r="D197" s="12">
        <v>36</v>
      </c>
      <c r="E197" s="12" t="s">
        <v>636</v>
      </c>
      <c r="F197" s="12">
        <v>2</v>
      </c>
      <c r="G197" s="12"/>
      <c r="H197" s="12">
        <v>1</v>
      </c>
      <c r="I197" s="12">
        <v>39</v>
      </c>
      <c r="J197" s="12">
        <f t="shared" si="18"/>
        <v>139</v>
      </c>
      <c r="K197" s="12">
        <v>350</v>
      </c>
      <c r="L197" s="12">
        <f t="shared" si="19"/>
        <v>48650</v>
      </c>
      <c r="M197" s="12">
        <v>1</v>
      </c>
      <c r="N197" s="12" t="s">
        <v>27</v>
      </c>
      <c r="O197" s="12" t="s">
        <v>60</v>
      </c>
      <c r="P197" s="12">
        <v>2</v>
      </c>
      <c r="Q197" s="12">
        <v>207</v>
      </c>
      <c r="R197" s="12"/>
      <c r="S197" s="12">
        <v>6400</v>
      </c>
      <c r="T197" s="12">
        <f t="shared" si="20"/>
        <v>1324800</v>
      </c>
      <c r="U197" s="12">
        <v>10</v>
      </c>
      <c r="V197" s="12">
        <f>T197*10%</f>
        <v>132480</v>
      </c>
      <c r="W197" s="12">
        <f t="shared" si="21"/>
        <v>1192320</v>
      </c>
      <c r="X197" s="12">
        <f t="shared" si="22"/>
        <v>1240970</v>
      </c>
      <c r="Y197" s="12">
        <v>0</v>
      </c>
      <c r="Z197" s="12">
        <v>50</v>
      </c>
      <c r="AA197" s="12">
        <v>0</v>
      </c>
      <c r="AB197" s="12">
        <v>0</v>
      </c>
    </row>
    <row r="198" spans="1:28" s="3" customFormat="1" ht="14.25" x14ac:dyDescent="0.2">
      <c r="A198" s="12"/>
      <c r="B198" s="13" t="s">
        <v>14</v>
      </c>
      <c r="C198" s="12">
        <v>1170</v>
      </c>
      <c r="D198" s="12">
        <v>53</v>
      </c>
      <c r="E198" s="12" t="s">
        <v>636</v>
      </c>
      <c r="F198" s="12">
        <v>1</v>
      </c>
      <c r="G198" s="12"/>
      <c r="H198" s="12">
        <v>1</v>
      </c>
      <c r="I198" s="12">
        <v>62</v>
      </c>
      <c r="J198" s="12">
        <f t="shared" si="18"/>
        <v>162</v>
      </c>
      <c r="K198" s="12">
        <v>350</v>
      </c>
      <c r="L198" s="12">
        <f t="shared" si="19"/>
        <v>56700</v>
      </c>
      <c r="M198" s="12"/>
      <c r="N198" s="12"/>
      <c r="O198" s="12"/>
      <c r="P198" s="12"/>
      <c r="Q198" s="12"/>
      <c r="R198" s="12"/>
      <c r="S198" s="12"/>
      <c r="T198" s="12">
        <f t="shared" si="20"/>
        <v>0</v>
      </c>
      <c r="U198" s="12"/>
      <c r="V198" s="12"/>
      <c r="W198" s="12">
        <f t="shared" si="21"/>
        <v>0</v>
      </c>
      <c r="X198" s="12">
        <f t="shared" si="22"/>
        <v>56700</v>
      </c>
      <c r="Y198" s="12">
        <v>0</v>
      </c>
      <c r="Z198" s="12">
        <v>50</v>
      </c>
      <c r="AA198" s="12">
        <v>0</v>
      </c>
      <c r="AB198" s="12">
        <v>0</v>
      </c>
    </row>
    <row r="199" spans="1:28" s="3" customFormat="1" ht="14.25" x14ac:dyDescent="0.2">
      <c r="A199" s="12"/>
      <c r="B199" s="13" t="s">
        <v>45</v>
      </c>
      <c r="C199" s="12">
        <v>1017</v>
      </c>
      <c r="D199" s="12">
        <v>97</v>
      </c>
      <c r="E199" s="12" t="s">
        <v>636</v>
      </c>
      <c r="F199" s="12">
        <v>1</v>
      </c>
      <c r="G199" s="12">
        <v>17</v>
      </c>
      <c r="H199" s="12"/>
      <c r="I199" s="12">
        <v>63</v>
      </c>
      <c r="J199" s="12">
        <f t="shared" si="18"/>
        <v>6863</v>
      </c>
      <c r="K199" s="12">
        <v>100</v>
      </c>
      <c r="L199" s="12">
        <f t="shared" si="19"/>
        <v>686300</v>
      </c>
      <c r="M199" s="12"/>
      <c r="N199" s="12"/>
      <c r="O199" s="12"/>
      <c r="P199" s="12"/>
      <c r="Q199" s="12"/>
      <c r="R199" s="12"/>
      <c r="S199" s="12"/>
      <c r="T199" s="12">
        <f t="shared" si="20"/>
        <v>0</v>
      </c>
      <c r="U199" s="12"/>
      <c r="V199" s="12"/>
      <c r="W199" s="12">
        <f t="shared" si="21"/>
        <v>0</v>
      </c>
      <c r="X199" s="12">
        <f t="shared" si="22"/>
        <v>686300</v>
      </c>
      <c r="Y199" s="12">
        <v>0</v>
      </c>
      <c r="Z199" s="12">
        <v>0</v>
      </c>
      <c r="AA199" s="12">
        <v>686300</v>
      </c>
      <c r="AB199" s="12">
        <v>0.01</v>
      </c>
    </row>
    <row r="200" spans="1:28" s="3" customFormat="1" ht="14.25" x14ac:dyDescent="0.2">
      <c r="A200" s="12"/>
      <c r="B200" s="13" t="s">
        <v>14</v>
      </c>
      <c r="C200" s="12">
        <v>4650</v>
      </c>
      <c r="D200" s="12">
        <v>192</v>
      </c>
      <c r="E200" s="12" t="s">
        <v>637</v>
      </c>
      <c r="F200" s="12">
        <v>2</v>
      </c>
      <c r="G200" s="12"/>
      <c r="H200" s="12">
        <v>1</v>
      </c>
      <c r="I200" s="12">
        <v>10</v>
      </c>
      <c r="J200" s="12">
        <f t="shared" si="18"/>
        <v>110</v>
      </c>
      <c r="K200" s="12">
        <v>350</v>
      </c>
      <c r="L200" s="12">
        <f t="shared" si="19"/>
        <v>38500</v>
      </c>
      <c r="M200" s="12">
        <v>1</v>
      </c>
      <c r="N200" s="12" t="s">
        <v>27</v>
      </c>
      <c r="O200" s="12" t="s">
        <v>35</v>
      </c>
      <c r="P200" s="12">
        <v>2</v>
      </c>
      <c r="Q200" s="12">
        <v>48</v>
      </c>
      <c r="R200" s="12"/>
      <c r="S200" s="12">
        <v>6400</v>
      </c>
      <c r="T200" s="12">
        <f t="shared" si="20"/>
        <v>307200</v>
      </c>
      <c r="U200" s="12">
        <v>10</v>
      </c>
      <c r="V200" s="12">
        <f>T200*40%</f>
        <v>122880</v>
      </c>
      <c r="W200" s="12">
        <f t="shared" si="21"/>
        <v>184320</v>
      </c>
      <c r="X200" s="12">
        <f t="shared" si="22"/>
        <v>222820</v>
      </c>
      <c r="Y200" s="12">
        <v>0</v>
      </c>
      <c r="Z200" s="12">
        <v>50</v>
      </c>
      <c r="AA200" s="12">
        <v>0</v>
      </c>
      <c r="AB200" s="12">
        <v>0</v>
      </c>
    </row>
    <row r="201" spans="1:28" s="3" customFormat="1" ht="14.25" x14ac:dyDescent="0.2">
      <c r="A201" s="12"/>
      <c r="B201" s="13" t="s">
        <v>338</v>
      </c>
      <c r="C201" s="12"/>
      <c r="D201" s="12"/>
      <c r="E201" s="12" t="s">
        <v>637</v>
      </c>
      <c r="F201" s="12">
        <v>1</v>
      </c>
      <c r="G201" s="12">
        <v>18</v>
      </c>
      <c r="H201" s="12"/>
      <c r="I201" s="12"/>
      <c r="J201" s="12">
        <f t="shared" si="18"/>
        <v>7200</v>
      </c>
      <c r="K201" s="12">
        <v>75</v>
      </c>
      <c r="L201" s="12">
        <f t="shared" si="19"/>
        <v>540000</v>
      </c>
      <c r="M201" s="12"/>
      <c r="N201" s="12"/>
      <c r="O201" s="12"/>
      <c r="P201" s="12"/>
      <c r="Q201" s="12"/>
      <c r="R201" s="12"/>
      <c r="S201" s="12"/>
      <c r="T201" s="12">
        <f t="shared" si="20"/>
        <v>0</v>
      </c>
      <c r="U201" s="12"/>
      <c r="V201" s="12"/>
      <c r="W201" s="12">
        <f t="shared" si="21"/>
        <v>0</v>
      </c>
      <c r="X201" s="12">
        <f t="shared" si="22"/>
        <v>540000</v>
      </c>
      <c r="Y201" s="12">
        <v>0</v>
      </c>
      <c r="Z201" s="12">
        <v>0</v>
      </c>
      <c r="AA201" s="12">
        <v>540000</v>
      </c>
      <c r="AB201" s="12">
        <v>0.01</v>
      </c>
    </row>
    <row r="202" spans="1:28" s="3" customFormat="1" ht="14.25" x14ac:dyDescent="0.2">
      <c r="A202" s="12"/>
      <c r="B202" s="13" t="s">
        <v>14</v>
      </c>
      <c r="C202" s="12">
        <v>1141</v>
      </c>
      <c r="D202" s="12">
        <v>22</v>
      </c>
      <c r="E202" s="12" t="s">
        <v>638</v>
      </c>
      <c r="F202" s="12">
        <v>2</v>
      </c>
      <c r="G202" s="12"/>
      <c r="H202" s="12">
        <v>1</v>
      </c>
      <c r="I202" s="12">
        <v>64</v>
      </c>
      <c r="J202" s="12">
        <f t="shared" si="18"/>
        <v>164</v>
      </c>
      <c r="K202" s="12">
        <v>350</v>
      </c>
      <c r="L202" s="12">
        <f t="shared" si="19"/>
        <v>57400</v>
      </c>
      <c r="M202" s="12">
        <v>1</v>
      </c>
      <c r="N202" s="12" t="s">
        <v>27</v>
      </c>
      <c r="O202" s="12" t="s">
        <v>35</v>
      </c>
      <c r="P202" s="12">
        <v>2</v>
      </c>
      <c r="Q202" s="12">
        <v>36</v>
      </c>
      <c r="R202" s="12"/>
      <c r="S202" s="12">
        <v>6400</v>
      </c>
      <c r="T202" s="12">
        <f t="shared" si="20"/>
        <v>230400</v>
      </c>
      <c r="U202" s="12">
        <v>10</v>
      </c>
      <c r="V202" s="12">
        <f>T202*40%</f>
        <v>92160</v>
      </c>
      <c r="W202" s="12">
        <f t="shared" si="21"/>
        <v>138240</v>
      </c>
      <c r="X202" s="12">
        <f t="shared" si="22"/>
        <v>195640</v>
      </c>
      <c r="Y202" s="12">
        <v>0</v>
      </c>
      <c r="Z202" s="12">
        <v>50</v>
      </c>
      <c r="AA202" s="12">
        <v>0</v>
      </c>
      <c r="AB202" s="12">
        <v>0</v>
      </c>
    </row>
    <row r="203" spans="1:28" s="3" customFormat="1" ht="14.25" x14ac:dyDescent="0.2">
      <c r="A203" s="12"/>
      <c r="B203" s="13" t="s">
        <v>14</v>
      </c>
      <c r="C203" s="12">
        <v>4337</v>
      </c>
      <c r="D203" s="12">
        <v>125</v>
      </c>
      <c r="E203" s="12" t="s">
        <v>638</v>
      </c>
      <c r="F203" s="12">
        <v>1</v>
      </c>
      <c r="G203" s="12"/>
      <c r="H203" s="12"/>
      <c r="I203" s="12">
        <v>14</v>
      </c>
      <c r="J203" s="12">
        <f t="shared" si="18"/>
        <v>14</v>
      </c>
      <c r="K203" s="12">
        <v>350</v>
      </c>
      <c r="L203" s="12">
        <f t="shared" si="19"/>
        <v>4900</v>
      </c>
      <c r="M203" s="12"/>
      <c r="N203" s="12"/>
      <c r="O203" s="12"/>
      <c r="P203" s="12"/>
      <c r="Q203" s="12"/>
      <c r="R203" s="12"/>
      <c r="S203" s="12"/>
      <c r="T203" s="12">
        <f t="shared" si="20"/>
        <v>0</v>
      </c>
      <c r="U203" s="12"/>
      <c r="V203" s="12"/>
      <c r="W203" s="12">
        <f t="shared" si="21"/>
        <v>0</v>
      </c>
      <c r="X203" s="12">
        <f t="shared" si="22"/>
        <v>4900</v>
      </c>
      <c r="Y203" s="12">
        <v>0</v>
      </c>
      <c r="Z203" s="12">
        <v>50</v>
      </c>
      <c r="AA203" s="12">
        <v>0</v>
      </c>
      <c r="AB203" s="12">
        <v>0</v>
      </c>
    </row>
    <row r="204" spans="1:28" s="3" customFormat="1" ht="14.25" x14ac:dyDescent="0.2">
      <c r="A204" s="12"/>
      <c r="B204" s="13" t="s">
        <v>14</v>
      </c>
      <c r="C204" s="12">
        <v>1142</v>
      </c>
      <c r="D204" s="12">
        <v>23</v>
      </c>
      <c r="E204" s="12" t="s">
        <v>638</v>
      </c>
      <c r="F204" s="12">
        <v>1</v>
      </c>
      <c r="G204" s="12"/>
      <c r="H204" s="12">
        <v>1</v>
      </c>
      <c r="I204" s="12">
        <v>33</v>
      </c>
      <c r="J204" s="12">
        <f t="shared" si="18"/>
        <v>133</v>
      </c>
      <c r="K204" s="12">
        <v>75</v>
      </c>
      <c r="L204" s="12">
        <f t="shared" si="19"/>
        <v>9975</v>
      </c>
      <c r="M204" s="12"/>
      <c r="N204" s="12"/>
      <c r="O204" s="12"/>
      <c r="P204" s="12"/>
      <c r="Q204" s="12"/>
      <c r="R204" s="12"/>
      <c r="S204" s="12"/>
      <c r="T204" s="12">
        <f t="shared" si="20"/>
        <v>0</v>
      </c>
      <c r="U204" s="12"/>
      <c r="V204" s="12"/>
      <c r="W204" s="12">
        <f t="shared" si="21"/>
        <v>0</v>
      </c>
      <c r="X204" s="12">
        <f t="shared" si="22"/>
        <v>9975</v>
      </c>
      <c r="Y204" s="12">
        <v>0</v>
      </c>
      <c r="Z204" s="12">
        <v>50</v>
      </c>
      <c r="AA204" s="12">
        <v>0</v>
      </c>
      <c r="AB204" s="12">
        <v>0</v>
      </c>
    </row>
    <row r="205" spans="1:28" s="3" customFormat="1" ht="14.25" x14ac:dyDescent="0.2">
      <c r="A205" s="12"/>
      <c r="B205" s="13" t="s">
        <v>14</v>
      </c>
      <c r="C205" s="12">
        <v>1509</v>
      </c>
      <c r="D205" s="12">
        <v>14</v>
      </c>
      <c r="E205" s="12" t="s">
        <v>638</v>
      </c>
      <c r="F205" s="12">
        <v>1</v>
      </c>
      <c r="G205" s="12">
        <v>16</v>
      </c>
      <c r="H205" s="12">
        <v>3</v>
      </c>
      <c r="I205" s="12">
        <v>92</v>
      </c>
      <c r="J205" s="12">
        <f t="shared" si="18"/>
        <v>6792</v>
      </c>
      <c r="K205" s="12">
        <v>75</v>
      </c>
      <c r="L205" s="12">
        <f t="shared" si="19"/>
        <v>509400</v>
      </c>
      <c r="M205" s="12"/>
      <c r="N205" s="12"/>
      <c r="O205" s="12"/>
      <c r="P205" s="12"/>
      <c r="Q205" s="12"/>
      <c r="R205" s="12"/>
      <c r="S205" s="12"/>
      <c r="T205" s="12">
        <f t="shared" si="20"/>
        <v>0</v>
      </c>
      <c r="U205" s="12"/>
      <c r="V205" s="12"/>
      <c r="W205" s="12">
        <f t="shared" si="21"/>
        <v>0</v>
      </c>
      <c r="X205" s="12">
        <f t="shared" si="22"/>
        <v>509400</v>
      </c>
      <c r="Y205" s="12">
        <v>0</v>
      </c>
      <c r="Z205" s="12">
        <v>50</v>
      </c>
      <c r="AA205" s="12">
        <v>0</v>
      </c>
      <c r="AB205" s="12">
        <v>0</v>
      </c>
    </row>
    <row r="206" spans="1:28" s="3" customFormat="1" ht="14.25" x14ac:dyDescent="0.2">
      <c r="A206" s="12"/>
      <c r="B206" s="13" t="s">
        <v>24</v>
      </c>
      <c r="C206" s="12"/>
      <c r="D206" s="12"/>
      <c r="E206" s="12" t="s">
        <v>638</v>
      </c>
      <c r="F206" s="12">
        <v>1</v>
      </c>
      <c r="G206" s="12">
        <v>1</v>
      </c>
      <c r="H206" s="12"/>
      <c r="I206" s="12">
        <v>33</v>
      </c>
      <c r="J206" s="12">
        <f t="shared" si="18"/>
        <v>433</v>
      </c>
      <c r="K206" s="12">
        <v>75</v>
      </c>
      <c r="L206" s="12">
        <f t="shared" si="19"/>
        <v>32475</v>
      </c>
      <c r="M206" s="12"/>
      <c r="N206" s="12"/>
      <c r="O206" s="12"/>
      <c r="P206" s="12"/>
      <c r="Q206" s="12"/>
      <c r="R206" s="12"/>
      <c r="S206" s="12"/>
      <c r="T206" s="12">
        <f t="shared" si="20"/>
        <v>0</v>
      </c>
      <c r="U206" s="12"/>
      <c r="V206" s="12"/>
      <c r="W206" s="12">
        <f t="shared" si="21"/>
        <v>0</v>
      </c>
      <c r="X206" s="12">
        <f t="shared" si="22"/>
        <v>32475</v>
      </c>
      <c r="Y206" s="12">
        <v>0</v>
      </c>
      <c r="Z206" s="12">
        <v>0</v>
      </c>
      <c r="AA206" s="12">
        <v>32475</v>
      </c>
      <c r="AB206" s="12">
        <v>0.01</v>
      </c>
    </row>
    <row r="207" spans="1:28" s="3" customFormat="1" ht="14.25" x14ac:dyDescent="0.2">
      <c r="A207" s="12"/>
      <c r="B207" s="13" t="s">
        <v>24</v>
      </c>
      <c r="C207" s="12"/>
      <c r="D207" s="12"/>
      <c r="E207" s="12" t="s">
        <v>638</v>
      </c>
      <c r="F207" s="12">
        <v>1</v>
      </c>
      <c r="G207" s="12"/>
      <c r="H207" s="12"/>
      <c r="I207" s="12">
        <v>14</v>
      </c>
      <c r="J207" s="12">
        <f t="shared" ref="J207:J254" si="23">G207*400+H207*100+I207</f>
        <v>14</v>
      </c>
      <c r="K207" s="12">
        <v>75</v>
      </c>
      <c r="L207" s="12">
        <f t="shared" ref="L207:L254" si="24">J207*K207</f>
        <v>1050</v>
      </c>
      <c r="M207" s="12"/>
      <c r="N207" s="12"/>
      <c r="O207" s="12"/>
      <c r="P207" s="12"/>
      <c r="Q207" s="12"/>
      <c r="R207" s="12"/>
      <c r="S207" s="12"/>
      <c r="T207" s="12">
        <f t="shared" ref="T207:T254" si="25">Q207*S207</f>
        <v>0</v>
      </c>
      <c r="U207" s="12"/>
      <c r="V207" s="12"/>
      <c r="W207" s="12">
        <f t="shared" ref="W207:W254" si="26">T207-V207</f>
        <v>0</v>
      </c>
      <c r="X207" s="12">
        <f t="shared" ref="X207:X254" si="27">L207+W207</f>
        <v>1050</v>
      </c>
      <c r="Y207" s="12">
        <v>0</v>
      </c>
      <c r="Z207" s="12">
        <v>0</v>
      </c>
      <c r="AA207" s="12">
        <v>1050</v>
      </c>
      <c r="AB207" s="12">
        <v>0.01</v>
      </c>
    </row>
    <row r="208" spans="1:28" s="3" customFormat="1" ht="14.25" x14ac:dyDescent="0.2">
      <c r="A208" s="12"/>
      <c r="B208" s="13" t="s">
        <v>24</v>
      </c>
      <c r="C208" s="12"/>
      <c r="D208" s="12"/>
      <c r="E208" s="12" t="s">
        <v>638</v>
      </c>
      <c r="F208" s="12">
        <v>1</v>
      </c>
      <c r="G208" s="12"/>
      <c r="H208" s="12"/>
      <c r="I208" s="12">
        <v>16</v>
      </c>
      <c r="J208" s="12">
        <f t="shared" si="23"/>
        <v>16</v>
      </c>
      <c r="K208" s="12">
        <v>75</v>
      </c>
      <c r="L208" s="12">
        <f t="shared" si="24"/>
        <v>1200</v>
      </c>
      <c r="M208" s="12"/>
      <c r="N208" s="12"/>
      <c r="O208" s="12"/>
      <c r="P208" s="12"/>
      <c r="Q208" s="12"/>
      <c r="R208" s="12"/>
      <c r="S208" s="12"/>
      <c r="T208" s="12">
        <f t="shared" si="25"/>
        <v>0</v>
      </c>
      <c r="U208" s="12"/>
      <c r="V208" s="12"/>
      <c r="W208" s="12">
        <f t="shared" si="26"/>
        <v>0</v>
      </c>
      <c r="X208" s="12">
        <f t="shared" si="27"/>
        <v>1200</v>
      </c>
      <c r="Y208" s="12">
        <v>0</v>
      </c>
      <c r="Z208" s="12">
        <v>0</v>
      </c>
      <c r="AA208" s="12">
        <v>1200</v>
      </c>
      <c r="AB208" s="12">
        <v>0.01</v>
      </c>
    </row>
    <row r="209" spans="1:28" s="3" customFormat="1" ht="14.25" x14ac:dyDescent="0.2">
      <c r="A209" s="12"/>
      <c r="B209" s="13" t="s">
        <v>14</v>
      </c>
      <c r="C209" s="12">
        <v>1144</v>
      </c>
      <c r="D209" s="12">
        <v>25</v>
      </c>
      <c r="E209" s="12" t="s">
        <v>639</v>
      </c>
      <c r="F209" s="12">
        <v>2</v>
      </c>
      <c r="G209" s="12"/>
      <c r="H209" s="12"/>
      <c r="I209" s="12">
        <v>52</v>
      </c>
      <c r="J209" s="12">
        <f t="shared" si="23"/>
        <v>52</v>
      </c>
      <c r="K209" s="12">
        <v>75</v>
      </c>
      <c r="L209" s="12">
        <f t="shared" si="24"/>
        <v>3900</v>
      </c>
      <c r="M209" s="12">
        <v>1</v>
      </c>
      <c r="N209" s="12" t="s">
        <v>27</v>
      </c>
      <c r="O209" s="12" t="s">
        <v>55</v>
      </c>
      <c r="P209" s="12">
        <v>2</v>
      </c>
      <c r="Q209" s="12">
        <v>36</v>
      </c>
      <c r="R209" s="12"/>
      <c r="S209" s="12">
        <v>6400</v>
      </c>
      <c r="T209" s="12">
        <f t="shared" si="25"/>
        <v>230400</v>
      </c>
      <c r="U209" s="12">
        <v>10</v>
      </c>
      <c r="V209" s="12">
        <f>T209*10%</f>
        <v>23040</v>
      </c>
      <c r="W209" s="12">
        <f t="shared" si="26"/>
        <v>207360</v>
      </c>
      <c r="X209" s="12">
        <f t="shared" si="27"/>
        <v>211260</v>
      </c>
      <c r="Y209" s="12">
        <v>0</v>
      </c>
      <c r="Z209" s="12">
        <v>50</v>
      </c>
      <c r="AA209" s="12">
        <v>0</v>
      </c>
      <c r="AB209" s="12">
        <v>0</v>
      </c>
    </row>
    <row r="210" spans="1:28" s="3" customFormat="1" ht="14.25" x14ac:dyDescent="0.2">
      <c r="A210" s="12"/>
      <c r="B210" s="13" t="s">
        <v>14</v>
      </c>
      <c r="C210" s="12">
        <v>4335</v>
      </c>
      <c r="D210" s="12">
        <v>123</v>
      </c>
      <c r="E210" s="12" t="s">
        <v>639</v>
      </c>
      <c r="F210" s="12">
        <v>1</v>
      </c>
      <c r="G210" s="12"/>
      <c r="H210" s="12"/>
      <c r="I210" s="12">
        <v>38</v>
      </c>
      <c r="J210" s="12">
        <f t="shared" si="23"/>
        <v>38</v>
      </c>
      <c r="K210" s="12">
        <v>350</v>
      </c>
      <c r="L210" s="12">
        <f t="shared" si="24"/>
        <v>13300</v>
      </c>
      <c r="M210" s="12"/>
      <c r="N210" s="12"/>
      <c r="O210" s="12"/>
      <c r="P210" s="12"/>
      <c r="Q210" s="12"/>
      <c r="R210" s="12"/>
      <c r="S210" s="12"/>
      <c r="T210" s="12">
        <f t="shared" si="25"/>
        <v>0</v>
      </c>
      <c r="U210" s="12"/>
      <c r="V210" s="12"/>
      <c r="W210" s="12">
        <f t="shared" si="26"/>
        <v>0</v>
      </c>
      <c r="X210" s="12">
        <f t="shared" si="27"/>
        <v>13300</v>
      </c>
      <c r="Y210" s="12">
        <v>0</v>
      </c>
      <c r="Z210" s="12">
        <v>50</v>
      </c>
      <c r="AA210" s="12">
        <v>0</v>
      </c>
      <c r="AB210" s="12">
        <v>0</v>
      </c>
    </row>
    <row r="211" spans="1:28" s="3" customFormat="1" ht="14.25" x14ac:dyDescent="0.2">
      <c r="A211" s="12"/>
      <c r="B211" s="13" t="s">
        <v>14</v>
      </c>
      <c r="C211" s="12"/>
      <c r="D211" s="12">
        <v>16</v>
      </c>
      <c r="E211" s="12" t="s">
        <v>639</v>
      </c>
      <c r="F211" s="12">
        <v>1</v>
      </c>
      <c r="G211" s="12">
        <v>7</v>
      </c>
      <c r="H211" s="12">
        <v>3</v>
      </c>
      <c r="I211" s="12">
        <v>25</v>
      </c>
      <c r="J211" s="12">
        <f t="shared" si="23"/>
        <v>3125</v>
      </c>
      <c r="K211" s="12">
        <v>75</v>
      </c>
      <c r="L211" s="12">
        <f t="shared" si="24"/>
        <v>234375</v>
      </c>
      <c r="M211" s="12"/>
      <c r="N211" s="12"/>
      <c r="O211" s="12"/>
      <c r="P211" s="12"/>
      <c r="Q211" s="12"/>
      <c r="R211" s="12"/>
      <c r="S211" s="12"/>
      <c r="T211" s="12">
        <f t="shared" si="25"/>
        <v>0</v>
      </c>
      <c r="U211" s="12"/>
      <c r="V211" s="12"/>
      <c r="W211" s="12">
        <f t="shared" si="26"/>
        <v>0</v>
      </c>
      <c r="X211" s="12">
        <f t="shared" si="27"/>
        <v>234375</v>
      </c>
      <c r="Y211" s="12">
        <v>0</v>
      </c>
      <c r="Z211" s="12">
        <v>50</v>
      </c>
      <c r="AA211" s="12">
        <v>0</v>
      </c>
      <c r="AB211" s="12">
        <v>0</v>
      </c>
    </row>
    <row r="212" spans="1:28" s="3" customFormat="1" ht="14.25" x14ac:dyDescent="0.2">
      <c r="A212" s="12"/>
      <c r="B212" s="13" t="s">
        <v>14</v>
      </c>
      <c r="C212" s="12">
        <v>1143</v>
      </c>
      <c r="D212" s="12">
        <v>24</v>
      </c>
      <c r="E212" s="12" t="s">
        <v>640</v>
      </c>
      <c r="F212" s="12">
        <v>2</v>
      </c>
      <c r="G212" s="12"/>
      <c r="H212" s="12">
        <v>1</v>
      </c>
      <c r="I212" s="12">
        <v>96</v>
      </c>
      <c r="J212" s="12">
        <f t="shared" si="23"/>
        <v>196</v>
      </c>
      <c r="K212" s="12">
        <v>350</v>
      </c>
      <c r="L212" s="12">
        <f t="shared" si="24"/>
        <v>68600</v>
      </c>
      <c r="M212" s="12">
        <v>1</v>
      </c>
      <c r="N212" s="12" t="s">
        <v>27</v>
      </c>
      <c r="O212" s="12" t="s">
        <v>16</v>
      </c>
      <c r="P212" s="12">
        <v>2</v>
      </c>
      <c r="Q212" s="12">
        <v>102</v>
      </c>
      <c r="R212" s="12"/>
      <c r="S212" s="12">
        <v>6400</v>
      </c>
      <c r="T212" s="12">
        <f t="shared" si="25"/>
        <v>652800</v>
      </c>
      <c r="U212" s="12">
        <v>30</v>
      </c>
      <c r="V212" s="12">
        <f>T212*85%</f>
        <v>554880</v>
      </c>
      <c r="W212" s="12">
        <f t="shared" si="26"/>
        <v>97920</v>
      </c>
      <c r="X212" s="12">
        <f t="shared" si="27"/>
        <v>166520</v>
      </c>
      <c r="Y212" s="12">
        <v>0</v>
      </c>
      <c r="Z212" s="12">
        <v>50</v>
      </c>
      <c r="AA212" s="12">
        <v>0</v>
      </c>
      <c r="AB212" s="12">
        <v>0</v>
      </c>
    </row>
    <row r="213" spans="1:28" s="3" customFormat="1" ht="14.25" x14ac:dyDescent="0.2">
      <c r="A213" s="12"/>
      <c r="B213" s="13" t="s">
        <v>14</v>
      </c>
      <c r="C213" s="12">
        <v>1508</v>
      </c>
      <c r="D213" s="12">
        <v>13</v>
      </c>
      <c r="E213" s="12" t="s">
        <v>640</v>
      </c>
      <c r="F213" s="12">
        <v>1</v>
      </c>
      <c r="G213" s="12">
        <v>8</v>
      </c>
      <c r="H213" s="12"/>
      <c r="I213" s="12">
        <v>18</v>
      </c>
      <c r="J213" s="12">
        <f t="shared" si="23"/>
        <v>3218</v>
      </c>
      <c r="K213" s="12">
        <v>75</v>
      </c>
      <c r="L213" s="12">
        <f t="shared" si="24"/>
        <v>241350</v>
      </c>
      <c r="M213" s="12"/>
      <c r="N213" s="12"/>
      <c r="O213" s="12"/>
      <c r="P213" s="12"/>
      <c r="Q213" s="12"/>
      <c r="R213" s="12"/>
      <c r="S213" s="12"/>
      <c r="T213" s="12">
        <f t="shared" si="25"/>
        <v>0</v>
      </c>
      <c r="U213" s="12"/>
      <c r="V213" s="12"/>
      <c r="W213" s="12">
        <f t="shared" si="26"/>
        <v>0</v>
      </c>
      <c r="X213" s="12">
        <f t="shared" si="27"/>
        <v>241350</v>
      </c>
      <c r="Y213" s="12">
        <v>0</v>
      </c>
      <c r="Z213" s="12">
        <v>50</v>
      </c>
      <c r="AA213" s="12">
        <v>0</v>
      </c>
      <c r="AB213" s="12">
        <v>0</v>
      </c>
    </row>
    <row r="214" spans="1:28" s="3" customFormat="1" ht="14.25" x14ac:dyDescent="0.2">
      <c r="A214" s="12"/>
      <c r="B214" s="13" t="s">
        <v>45</v>
      </c>
      <c r="C214" s="12">
        <v>3319</v>
      </c>
      <c r="D214" s="12">
        <v>117</v>
      </c>
      <c r="E214" s="12" t="s">
        <v>640</v>
      </c>
      <c r="F214" s="12">
        <v>1</v>
      </c>
      <c r="G214" s="12">
        <v>4</v>
      </c>
      <c r="H214" s="12">
        <v>3</v>
      </c>
      <c r="I214" s="12">
        <v>81</v>
      </c>
      <c r="J214" s="12">
        <f t="shared" si="23"/>
        <v>1981</v>
      </c>
      <c r="K214" s="12">
        <v>75</v>
      </c>
      <c r="L214" s="12">
        <f t="shared" si="24"/>
        <v>148575</v>
      </c>
      <c r="M214" s="12"/>
      <c r="N214" s="12"/>
      <c r="O214" s="12"/>
      <c r="P214" s="12"/>
      <c r="Q214" s="12"/>
      <c r="R214" s="12"/>
      <c r="S214" s="12"/>
      <c r="T214" s="12">
        <f t="shared" si="25"/>
        <v>0</v>
      </c>
      <c r="U214" s="12"/>
      <c r="V214" s="12"/>
      <c r="W214" s="12">
        <f t="shared" si="26"/>
        <v>0</v>
      </c>
      <c r="X214" s="12">
        <f t="shared" si="27"/>
        <v>148575</v>
      </c>
      <c r="Y214" s="12">
        <v>0</v>
      </c>
      <c r="Z214" s="12">
        <v>0</v>
      </c>
      <c r="AA214" s="12">
        <v>148575</v>
      </c>
      <c r="AB214" s="12">
        <v>0.01</v>
      </c>
    </row>
    <row r="215" spans="1:28" s="3" customFormat="1" ht="14.25" x14ac:dyDescent="0.2">
      <c r="A215" s="12"/>
      <c r="B215" s="13"/>
      <c r="C215" s="12"/>
      <c r="D215" s="12"/>
      <c r="E215" s="12" t="s">
        <v>641</v>
      </c>
      <c r="F215" s="12">
        <v>2</v>
      </c>
      <c r="G215" s="12"/>
      <c r="H215" s="12"/>
      <c r="I215" s="12"/>
      <c r="J215" s="12">
        <f t="shared" si="23"/>
        <v>0</v>
      </c>
      <c r="K215" s="12"/>
      <c r="L215" s="12">
        <f t="shared" si="24"/>
        <v>0</v>
      </c>
      <c r="M215" s="12">
        <v>1</v>
      </c>
      <c r="N215" s="12" t="s">
        <v>27</v>
      </c>
      <c r="O215" s="12" t="s">
        <v>55</v>
      </c>
      <c r="P215" s="12">
        <v>2</v>
      </c>
      <c r="Q215" s="12">
        <v>72</v>
      </c>
      <c r="R215" s="12"/>
      <c r="S215" s="12">
        <v>6400</v>
      </c>
      <c r="T215" s="12">
        <f t="shared" si="25"/>
        <v>460800</v>
      </c>
      <c r="U215" s="12">
        <v>20</v>
      </c>
      <c r="V215" s="12">
        <f>T215*30%</f>
        <v>138240</v>
      </c>
      <c r="W215" s="12">
        <f t="shared" si="26"/>
        <v>322560</v>
      </c>
      <c r="X215" s="12">
        <f t="shared" si="27"/>
        <v>322560</v>
      </c>
      <c r="Y215" s="12">
        <v>0</v>
      </c>
      <c r="Z215" s="12">
        <v>0</v>
      </c>
      <c r="AA215" s="12">
        <v>322560</v>
      </c>
      <c r="AB215" s="12">
        <v>0.02</v>
      </c>
    </row>
    <row r="216" spans="1:28" s="3" customFormat="1" ht="14.25" x14ac:dyDescent="0.2">
      <c r="A216" s="12"/>
      <c r="B216" s="13" t="s">
        <v>14</v>
      </c>
      <c r="C216" s="12">
        <v>1771</v>
      </c>
      <c r="D216" s="12">
        <v>33</v>
      </c>
      <c r="E216" s="12" t="s">
        <v>641</v>
      </c>
      <c r="F216" s="12">
        <v>1</v>
      </c>
      <c r="G216" s="12">
        <v>20</v>
      </c>
      <c r="H216" s="12">
        <v>3</v>
      </c>
      <c r="I216" s="12">
        <v>51</v>
      </c>
      <c r="J216" s="12">
        <f t="shared" si="23"/>
        <v>8351</v>
      </c>
      <c r="K216" s="12">
        <v>180</v>
      </c>
      <c r="L216" s="12">
        <f t="shared" si="24"/>
        <v>1503180</v>
      </c>
      <c r="M216" s="12"/>
      <c r="N216" s="12"/>
      <c r="O216" s="12"/>
      <c r="P216" s="12"/>
      <c r="Q216" s="12"/>
      <c r="R216" s="12"/>
      <c r="S216" s="12"/>
      <c r="T216" s="12">
        <f t="shared" si="25"/>
        <v>0</v>
      </c>
      <c r="U216" s="12"/>
      <c r="V216" s="12"/>
      <c r="W216" s="12">
        <f t="shared" si="26"/>
        <v>0</v>
      </c>
      <c r="X216" s="12">
        <f t="shared" si="27"/>
        <v>1503180</v>
      </c>
      <c r="Y216" s="12">
        <v>0</v>
      </c>
      <c r="Z216" s="12">
        <v>50</v>
      </c>
      <c r="AA216" s="12">
        <v>0</v>
      </c>
      <c r="AB216" s="12">
        <v>0</v>
      </c>
    </row>
    <row r="217" spans="1:28" s="3" customFormat="1" ht="14.25" x14ac:dyDescent="0.2">
      <c r="A217" s="12"/>
      <c r="B217" s="13" t="s">
        <v>24</v>
      </c>
      <c r="C217" s="12"/>
      <c r="D217" s="12"/>
      <c r="E217" s="12" t="s">
        <v>641</v>
      </c>
      <c r="F217" s="12">
        <v>1</v>
      </c>
      <c r="G217" s="12">
        <v>11</v>
      </c>
      <c r="H217" s="12">
        <v>3</v>
      </c>
      <c r="I217" s="12">
        <v>3</v>
      </c>
      <c r="J217" s="12">
        <f t="shared" si="23"/>
        <v>4703</v>
      </c>
      <c r="K217" s="12">
        <v>75</v>
      </c>
      <c r="L217" s="12">
        <f t="shared" si="24"/>
        <v>352725</v>
      </c>
      <c r="M217" s="12"/>
      <c r="N217" s="12"/>
      <c r="O217" s="12"/>
      <c r="P217" s="12"/>
      <c r="Q217" s="12"/>
      <c r="R217" s="12"/>
      <c r="S217" s="12"/>
      <c r="T217" s="12">
        <f t="shared" si="25"/>
        <v>0</v>
      </c>
      <c r="U217" s="12"/>
      <c r="V217" s="12"/>
      <c r="W217" s="12">
        <f t="shared" si="26"/>
        <v>0</v>
      </c>
      <c r="X217" s="12">
        <f t="shared" si="27"/>
        <v>352725</v>
      </c>
      <c r="Y217" s="12">
        <v>0</v>
      </c>
      <c r="Z217" s="12">
        <v>0</v>
      </c>
      <c r="AA217" s="12">
        <v>352725</v>
      </c>
      <c r="AB217" s="12">
        <v>0.01</v>
      </c>
    </row>
    <row r="218" spans="1:28" s="3" customFormat="1" ht="14.25" x14ac:dyDescent="0.2">
      <c r="A218" s="12"/>
      <c r="B218" s="13" t="s">
        <v>14</v>
      </c>
      <c r="C218" s="12">
        <v>5246</v>
      </c>
      <c r="D218" s="12">
        <v>105</v>
      </c>
      <c r="E218" s="12" t="s">
        <v>642</v>
      </c>
      <c r="F218" s="12">
        <v>2</v>
      </c>
      <c r="G218" s="12"/>
      <c r="H218" s="12">
        <v>1</v>
      </c>
      <c r="I218" s="12">
        <v>52</v>
      </c>
      <c r="J218" s="12">
        <f t="shared" si="23"/>
        <v>152</v>
      </c>
      <c r="K218" s="12">
        <v>350</v>
      </c>
      <c r="L218" s="12">
        <f t="shared" si="24"/>
        <v>53200</v>
      </c>
      <c r="M218" s="12">
        <v>1</v>
      </c>
      <c r="N218" s="12" t="s">
        <v>27</v>
      </c>
      <c r="O218" s="12" t="s">
        <v>16</v>
      </c>
      <c r="P218" s="12">
        <v>2</v>
      </c>
      <c r="Q218" s="12">
        <v>126</v>
      </c>
      <c r="R218" s="12"/>
      <c r="S218" s="12">
        <v>6400</v>
      </c>
      <c r="T218" s="12">
        <f t="shared" si="25"/>
        <v>806400</v>
      </c>
      <c r="U218" s="12">
        <v>20</v>
      </c>
      <c r="V218" s="12">
        <f>T218*75%</f>
        <v>604800</v>
      </c>
      <c r="W218" s="12">
        <f t="shared" si="26"/>
        <v>201600</v>
      </c>
      <c r="X218" s="12">
        <f t="shared" si="27"/>
        <v>254800</v>
      </c>
      <c r="Y218" s="12">
        <v>0</v>
      </c>
      <c r="Z218" s="12">
        <v>50</v>
      </c>
      <c r="AA218" s="12">
        <v>0</v>
      </c>
      <c r="AB218" s="12">
        <v>0</v>
      </c>
    </row>
    <row r="219" spans="1:28" s="3" customFormat="1" ht="14.25" x14ac:dyDescent="0.2">
      <c r="A219" s="12"/>
      <c r="B219" s="13" t="s">
        <v>24</v>
      </c>
      <c r="C219" s="12"/>
      <c r="D219" s="12"/>
      <c r="E219" s="12" t="s">
        <v>642</v>
      </c>
      <c r="F219" s="12">
        <v>1</v>
      </c>
      <c r="G219" s="12">
        <v>21</v>
      </c>
      <c r="H219" s="12">
        <v>1</v>
      </c>
      <c r="I219" s="12">
        <v>49</v>
      </c>
      <c r="J219" s="12">
        <f t="shared" si="23"/>
        <v>8549</v>
      </c>
      <c r="K219" s="12">
        <v>75</v>
      </c>
      <c r="L219" s="12">
        <f t="shared" si="24"/>
        <v>641175</v>
      </c>
      <c r="M219" s="12"/>
      <c r="N219" s="12"/>
      <c r="O219" s="12"/>
      <c r="P219" s="12"/>
      <c r="Q219" s="12"/>
      <c r="R219" s="12"/>
      <c r="S219" s="12"/>
      <c r="T219" s="12">
        <f t="shared" si="25"/>
        <v>0</v>
      </c>
      <c r="U219" s="12"/>
      <c r="V219" s="12"/>
      <c r="W219" s="12">
        <f t="shared" si="26"/>
        <v>0</v>
      </c>
      <c r="X219" s="12">
        <f t="shared" si="27"/>
        <v>641175</v>
      </c>
      <c r="Y219" s="12">
        <v>0</v>
      </c>
      <c r="Z219" s="12">
        <v>0</v>
      </c>
      <c r="AA219" s="12">
        <v>641175</v>
      </c>
      <c r="AB219" s="12">
        <v>0.01</v>
      </c>
    </row>
    <row r="220" spans="1:28" s="3" customFormat="1" ht="14.25" x14ac:dyDescent="0.2">
      <c r="A220" s="12"/>
      <c r="B220" s="13" t="s">
        <v>24</v>
      </c>
      <c r="C220" s="12"/>
      <c r="D220" s="12"/>
      <c r="E220" s="12" t="s">
        <v>642</v>
      </c>
      <c r="F220" s="12">
        <v>1</v>
      </c>
      <c r="G220" s="12">
        <v>10</v>
      </c>
      <c r="H220" s="12"/>
      <c r="I220" s="12"/>
      <c r="J220" s="12">
        <f t="shared" si="23"/>
        <v>4000</v>
      </c>
      <c r="K220" s="12">
        <v>75</v>
      </c>
      <c r="L220" s="12">
        <f t="shared" si="24"/>
        <v>300000</v>
      </c>
      <c r="M220" s="12"/>
      <c r="N220" s="12"/>
      <c r="O220" s="12"/>
      <c r="P220" s="12"/>
      <c r="Q220" s="12"/>
      <c r="R220" s="12"/>
      <c r="S220" s="12"/>
      <c r="T220" s="12">
        <f t="shared" si="25"/>
        <v>0</v>
      </c>
      <c r="U220" s="12"/>
      <c r="V220" s="12"/>
      <c r="W220" s="12">
        <f t="shared" si="26"/>
        <v>0</v>
      </c>
      <c r="X220" s="12">
        <f t="shared" si="27"/>
        <v>300000</v>
      </c>
      <c r="Y220" s="12">
        <v>0</v>
      </c>
      <c r="Z220" s="12">
        <v>0</v>
      </c>
      <c r="AA220" s="12">
        <v>300000</v>
      </c>
      <c r="AB220" s="12">
        <v>0.01</v>
      </c>
    </row>
    <row r="221" spans="1:28" s="3" customFormat="1" ht="14.25" x14ac:dyDescent="0.2">
      <c r="A221" s="12"/>
      <c r="B221" s="13" t="s">
        <v>52</v>
      </c>
      <c r="C221" s="12"/>
      <c r="D221" s="12">
        <v>53</v>
      </c>
      <c r="E221" s="12" t="s">
        <v>642</v>
      </c>
      <c r="F221" s="12">
        <v>1</v>
      </c>
      <c r="G221" s="12">
        <v>5</v>
      </c>
      <c r="H221" s="12">
        <v>2</v>
      </c>
      <c r="I221" s="12">
        <v>40</v>
      </c>
      <c r="J221" s="12">
        <f t="shared" si="23"/>
        <v>2240</v>
      </c>
      <c r="K221" s="12">
        <v>75</v>
      </c>
      <c r="L221" s="12">
        <f t="shared" si="24"/>
        <v>168000</v>
      </c>
      <c r="M221" s="12"/>
      <c r="N221" s="12"/>
      <c r="O221" s="12"/>
      <c r="P221" s="12"/>
      <c r="Q221" s="12"/>
      <c r="R221" s="12"/>
      <c r="S221" s="12"/>
      <c r="T221" s="12">
        <f t="shared" si="25"/>
        <v>0</v>
      </c>
      <c r="U221" s="12"/>
      <c r="V221" s="12"/>
      <c r="W221" s="12">
        <f t="shared" si="26"/>
        <v>0</v>
      </c>
      <c r="X221" s="12">
        <f t="shared" si="27"/>
        <v>168000</v>
      </c>
      <c r="Y221" s="12">
        <v>0</v>
      </c>
      <c r="Z221" s="12">
        <v>0</v>
      </c>
      <c r="AA221" s="12">
        <v>168000</v>
      </c>
      <c r="AB221" s="12">
        <v>0.01</v>
      </c>
    </row>
    <row r="222" spans="1:28" s="3" customFormat="1" ht="14.25" x14ac:dyDescent="0.2">
      <c r="A222" s="12"/>
      <c r="B222" s="13" t="s">
        <v>14</v>
      </c>
      <c r="C222" s="12"/>
      <c r="D222" s="12">
        <v>97</v>
      </c>
      <c r="E222" s="12" t="s">
        <v>642</v>
      </c>
      <c r="F222" s="12">
        <v>1</v>
      </c>
      <c r="G222" s="12">
        <v>1</v>
      </c>
      <c r="H222" s="12">
        <v>2</v>
      </c>
      <c r="I222" s="12">
        <v>73</v>
      </c>
      <c r="J222" s="12">
        <f t="shared" si="23"/>
        <v>673</v>
      </c>
      <c r="K222" s="12">
        <v>75</v>
      </c>
      <c r="L222" s="12">
        <f t="shared" si="24"/>
        <v>50475</v>
      </c>
      <c r="M222" s="12"/>
      <c r="N222" s="12"/>
      <c r="O222" s="12"/>
      <c r="P222" s="12"/>
      <c r="Q222" s="12"/>
      <c r="R222" s="12"/>
      <c r="S222" s="12"/>
      <c r="T222" s="12">
        <f t="shared" si="25"/>
        <v>0</v>
      </c>
      <c r="U222" s="12"/>
      <c r="V222" s="12"/>
      <c r="W222" s="12">
        <f t="shared" si="26"/>
        <v>0</v>
      </c>
      <c r="X222" s="12">
        <f t="shared" si="27"/>
        <v>50475</v>
      </c>
      <c r="Y222" s="12">
        <v>0</v>
      </c>
      <c r="Z222" s="12">
        <v>50</v>
      </c>
      <c r="AA222" s="12">
        <v>0</v>
      </c>
      <c r="AB222" s="12">
        <v>0</v>
      </c>
    </row>
    <row r="223" spans="1:28" s="3" customFormat="1" ht="14.25" x14ac:dyDescent="0.2">
      <c r="A223" s="12"/>
      <c r="B223" s="13" t="s">
        <v>24</v>
      </c>
      <c r="C223" s="12"/>
      <c r="D223" s="12"/>
      <c r="E223" s="12" t="s">
        <v>642</v>
      </c>
      <c r="F223" s="12">
        <v>1</v>
      </c>
      <c r="G223" s="12">
        <v>20</v>
      </c>
      <c r="H223" s="12"/>
      <c r="I223" s="12">
        <v>80</v>
      </c>
      <c r="J223" s="12">
        <f t="shared" si="23"/>
        <v>8080</v>
      </c>
      <c r="K223" s="12">
        <v>75</v>
      </c>
      <c r="L223" s="12">
        <f t="shared" si="24"/>
        <v>606000</v>
      </c>
      <c r="M223" s="12"/>
      <c r="N223" s="12"/>
      <c r="O223" s="12"/>
      <c r="P223" s="12"/>
      <c r="Q223" s="12"/>
      <c r="R223" s="12"/>
      <c r="S223" s="12"/>
      <c r="T223" s="12">
        <f t="shared" si="25"/>
        <v>0</v>
      </c>
      <c r="U223" s="12"/>
      <c r="V223" s="12"/>
      <c r="W223" s="12">
        <f t="shared" si="26"/>
        <v>0</v>
      </c>
      <c r="X223" s="12">
        <f t="shared" si="27"/>
        <v>606000</v>
      </c>
      <c r="Y223" s="12">
        <v>0</v>
      </c>
      <c r="Z223" s="12">
        <v>0</v>
      </c>
      <c r="AA223" s="12">
        <v>606000</v>
      </c>
      <c r="AB223" s="12">
        <v>0.01</v>
      </c>
    </row>
    <row r="224" spans="1:28" s="3" customFormat="1" ht="14.25" x14ac:dyDescent="0.2">
      <c r="A224" s="12"/>
      <c r="B224" s="13" t="s">
        <v>24</v>
      </c>
      <c r="C224" s="12"/>
      <c r="D224" s="12"/>
      <c r="E224" s="12" t="s">
        <v>643</v>
      </c>
      <c r="F224" s="12">
        <v>2</v>
      </c>
      <c r="G224" s="12">
        <v>1</v>
      </c>
      <c r="H224" s="12"/>
      <c r="I224" s="12"/>
      <c r="J224" s="12">
        <f t="shared" si="23"/>
        <v>400</v>
      </c>
      <c r="K224" s="12">
        <v>75</v>
      </c>
      <c r="L224" s="12">
        <f t="shared" si="24"/>
        <v>30000</v>
      </c>
      <c r="M224" s="12">
        <v>1</v>
      </c>
      <c r="N224" s="12" t="s">
        <v>27</v>
      </c>
      <c r="O224" s="12" t="s">
        <v>55</v>
      </c>
      <c r="P224" s="12">
        <v>2</v>
      </c>
      <c r="Q224" s="12">
        <v>110</v>
      </c>
      <c r="R224" s="12"/>
      <c r="S224" s="12">
        <v>6400</v>
      </c>
      <c r="T224" s="12">
        <f t="shared" si="25"/>
        <v>704000</v>
      </c>
      <c r="U224" s="12">
        <v>30</v>
      </c>
      <c r="V224" s="12">
        <f>T224*50%</f>
        <v>352000</v>
      </c>
      <c r="W224" s="12">
        <f t="shared" si="26"/>
        <v>352000</v>
      </c>
      <c r="X224" s="12">
        <f t="shared" si="27"/>
        <v>382000</v>
      </c>
      <c r="Y224" s="12">
        <v>0</v>
      </c>
      <c r="Z224" s="12">
        <v>0</v>
      </c>
      <c r="AA224" s="12">
        <v>382000</v>
      </c>
      <c r="AB224" s="12">
        <v>0.02</v>
      </c>
    </row>
    <row r="225" spans="1:28" s="3" customFormat="1" ht="14.25" x14ac:dyDescent="0.2">
      <c r="A225" s="12"/>
      <c r="B225" s="13" t="s">
        <v>24</v>
      </c>
      <c r="C225" s="12"/>
      <c r="D225" s="12"/>
      <c r="E225" s="12" t="s">
        <v>643</v>
      </c>
      <c r="F225" s="12">
        <v>1</v>
      </c>
      <c r="G225" s="12">
        <v>6</v>
      </c>
      <c r="H225" s="12">
        <v>2</v>
      </c>
      <c r="I225" s="12">
        <v>3</v>
      </c>
      <c r="J225" s="12">
        <f t="shared" si="23"/>
        <v>2603</v>
      </c>
      <c r="K225" s="12">
        <v>75</v>
      </c>
      <c r="L225" s="12">
        <f t="shared" si="24"/>
        <v>195225</v>
      </c>
      <c r="M225" s="12"/>
      <c r="N225" s="12"/>
      <c r="O225" s="12"/>
      <c r="P225" s="12"/>
      <c r="Q225" s="12"/>
      <c r="R225" s="12"/>
      <c r="S225" s="12"/>
      <c r="T225" s="12">
        <f t="shared" si="25"/>
        <v>0</v>
      </c>
      <c r="U225" s="12"/>
      <c r="V225" s="12"/>
      <c r="W225" s="12">
        <f t="shared" si="26"/>
        <v>0</v>
      </c>
      <c r="X225" s="12">
        <f t="shared" si="27"/>
        <v>195225</v>
      </c>
      <c r="Y225" s="12">
        <v>0</v>
      </c>
      <c r="Z225" s="12">
        <v>0</v>
      </c>
      <c r="AA225" s="12">
        <v>195225</v>
      </c>
      <c r="AB225" s="12">
        <v>0.01</v>
      </c>
    </row>
    <row r="226" spans="1:28" s="3" customFormat="1" ht="14.25" x14ac:dyDescent="0.2">
      <c r="A226" s="12"/>
      <c r="B226" s="13" t="s">
        <v>24</v>
      </c>
      <c r="C226" s="12"/>
      <c r="D226" s="12"/>
      <c r="E226" s="12" t="s">
        <v>643</v>
      </c>
      <c r="F226" s="12">
        <v>1</v>
      </c>
      <c r="G226" s="12">
        <v>5</v>
      </c>
      <c r="H226" s="12">
        <v>2</v>
      </c>
      <c r="I226" s="12"/>
      <c r="J226" s="12">
        <f t="shared" si="23"/>
        <v>2200</v>
      </c>
      <c r="K226" s="12">
        <v>75</v>
      </c>
      <c r="L226" s="12">
        <f t="shared" si="24"/>
        <v>165000</v>
      </c>
      <c r="M226" s="12"/>
      <c r="N226" s="12"/>
      <c r="O226" s="12"/>
      <c r="P226" s="12"/>
      <c r="Q226" s="12"/>
      <c r="R226" s="12"/>
      <c r="S226" s="12"/>
      <c r="T226" s="12">
        <f t="shared" si="25"/>
        <v>0</v>
      </c>
      <c r="U226" s="12"/>
      <c r="V226" s="12"/>
      <c r="W226" s="12">
        <f t="shared" si="26"/>
        <v>0</v>
      </c>
      <c r="X226" s="12">
        <f t="shared" si="27"/>
        <v>165000</v>
      </c>
      <c r="Y226" s="12">
        <v>0</v>
      </c>
      <c r="Z226" s="12">
        <v>0</v>
      </c>
      <c r="AA226" s="12">
        <v>165000</v>
      </c>
      <c r="AB226" s="12">
        <v>0.01</v>
      </c>
    </row>
    <row r="227" spans="1:28" s="3" customFormat="1" ht="14.25" x14ac:dyDescent="0.2">
      <c r="A227" s="12"/>
      <c r="B227" s="13" t="s">
        <v>24</v>
      </c>
      <c r="C227" s="12"/>
      <c r="D227" s="12"/>
      <c r="E227" s="12" t="s">
        <v>643</v>
      </c>
      <c r="F227" s="12">
        <v>1</v>
      </c>
      <c r="G227" s="12">
        <v>24</v>
      </c>
      <c r="H227" s="12"/>
      <c r="I227" s="12">
        <v>3</v>
      </c>
      <c r="J227" s="12">
        <f t="shared" si="23"/>
        <v>9603</v>
      </c>
      <c r="K227" s="12">
        <v>75</v>
      </c>
      <c r="L227" s="12">
        <f t="shared" si="24"/>
        <v>720225</v>
      </c>
      <c r="M227" s="12"/>
      <c r="N227" s="12"/>
      <c r="O227" s="12"/>
      <c r="P227" s="12"/>
      <c r="Q227" s="12"/>
      <c r="R227" s="12"/>
      <c r="S227" s="12"/>
      <c r="T227" s="12">
        <f t="shared" si="25"/>
        <v>0</v>
      </c>
      <c r="U227" s="12"/>
      <c r="V227" s="12"/>
      <c r="W227" s="12">
        <f t="shared" si="26"/>
        <v>0</v>
      </c>
      <c r="X227" s="12">
        <f t="shared" si="27"/>
        <v>720225</v>
      </c>
      <c r="Y227" s="12">
        <v>0</v>
      </c>
      <c r="Z227" s="12">
        <v>0</v>
      </c>
      <c r="AA227" s="12">
        <v>720225</v>
      </c>
      <c r="AB227" s="12">
        <v>0.01</v>
      </c>
    </row>
    <row r="228" spans="1:28" s="3" customFormat="1" ht="14.25" x14ac:dyDescent="0.2">
      <c r="A228" s="12"/>
      <c r="B228" s="13" t="s">
        <v>24</v>
      </c>
      <c r="C228" s="12"/>
      <c r="D228" s="12"/>
      <c r="E228" s="12" t="s">
        <v>644</v>
      </c>
      <c r="F228" s="12">
        <v>2</v>
      </c>
      <c r="G228" s="12">
        <v>3</v>
      </c>
      <c r="H228" s="12">
        <v>3</v>
      </c>
      <c r="I228" s="12">
        <v>20</v>
      </c>
      <c r="J228" s="12">
        <f t="shared" si="23"/>
        <v>1520</v>
      </c>
      <c r="K228" s="12">
        <v>75</v>
      </c>
      <c r="L228" s="12">
        <f t="shared" si="24"/>
        <v>114000</v>
      </c>
      <c r="M228" s="12">
        <v>1</v>
      </c>
      <c r="N228" s="12" t="s">
        <v>27</v>
      </c>
      <c r="O228" s="12" t="s">
        <v>55</v>
      </c>
      <c r="P228" s="12">
        <v>2</v>
      </c>
      <c r="Q228" s="12">
        <v>72</v>
      </c>
      <c r="R228" s="12"/>
      <c r="S228" s="12">
        <v>6400</v>
      </c>
      <c r="T228" s="12">
        <f t="shared" si="25"/>
        <v>460800</v>
      </c>
      <c r="U228" s="12">
        <v>20</v>
      </c>
      <c r="V228" s="12">
        <f>T228*30%</f>
        <v>138240</v>
      </c>
      <c r="W228" s="12">
        <f t="shared" si="26"/>
        <v>322560</v>
      </c>
      <c r="X228" s="12">
        <f t="shared" si="27"/>
        <v>436560</v>
      </c>
      <c r="Y228" s="12">
        <v>0</v>
      </c>
      <c r="Z228" s="12">
        <v>0</v>
      </c>
      <c r="AA228" s="12">
        <v>436560</v>
      </c>
      <c r="AB228" s="12">
        <v>0.01</v>
      </c>
    </row>
    <row r="229" spans="1:28" s="3" customFormat="1" ht="14.25" x14ac:dyDescent="0.2">
      <c r="A229" s="12"/>
      <c r="B229" s="13" t="s">
        <v>24</v>
      </c>
      <c r="C229" s="12"/>
      <c r="D229" s="12"/>
      <c r="E229" s="12" t="s">
        <v>645</v>
      </c>
      <c r="F229" s="12">
        <v>1</v>
      </c>
      <c r="G229" s="12">
        <v>9</v>
      </c>
      <c r="H229" s="12"/>
      <c r="I229" s="12"/>
      <c r="J229" s="12">
        <f t="shared" si="23"/>
        <v>3600</v>
      </c>
      <c r="K229" s="12">
        <v>75</v>
      </c>
      <c r="L229" s="12">
        <f t="shared" si="24"/>
        <v>270000</v>
      </c>
      <c r="M229" s="12"/>
      <c r="N229" s="12"/>
      <c r="O229" s="12"/>
      <c r="P229" s="12"/>
      <c r="Q229" s="12"/>
      <c r="R229" s="12"/>
      <c r="S229" s="12"/>
      <c r="T229" s="12">
        <f t="shared" si="25"/>
        <v>0</v>
      </c>
      <c r="U229" s="12"/>
      <c r="V229" s="12"/>
      <c r="W229" s="12">
        <f t="shared" si="26"/>
        <v>0</v>
      </c>
      <c r="X229" s="12">
        <f t="shared" si="27"/>
        <v>270000</v>
      </c>
      <c r="Y229" s="12">
        <v>0</v>
      </c>
      <c r="Z229" s="12">
        <v>0</v>
      </c>
      <c r="AA229" s="12">
        <v>270000</v>
      </c>
      <c r="AB229" s="12">
        <v>0.01</v>
      </c>
    </row>
    <row r="230" spans="1:28" s="3" customFormat="1" ht="14.25" x14ac:dyDescent="0.2">
      <c r="A230" s="12"/>
      <c r="B230" s="13" t="s">
        <v>52</v>
      </c>
      <c r="C230" s="12"/>
      <c r="D230" s="12"/>
      <c r="E230" s="12" t="s">
        <v>645</v>
      </c>
      <c r="F230" s="12">
        <v>1</v>
      </c>
      <c r="G230" s="12">
        <v>10</v>
      </c>
      <c r="H230" s="12">
        <v>1</v>
      </c>
      <c r="I230" s="12">
        <v>91</v>
      </c>
      <c r="J230" s="12">
        <f t="shared" si="23"/>
        <v>4191</v>
      </c>
      <c r="K230" s="12">
        <v>75</v>
      </c>
      <c r="L230" s="12">
        <f t="shared" si="24"/>
        <v>314325</v>
      </c>
      <c r="M230" s="12"/>
      <c r="N230" s="12"/>
      <c r="O230" s="12"/>
      <c r="P230" s="12"/>
      <c r="Q230" s="12"/>
      <c r="R230" s="12"/>
      <c r="S230" s="12"/>
      <c r="T230" s="12">
        <f t="shared" si="25"/>
        <v>0</v>
      </c>
      <c r="U230" s="12"/>
      <c r="V230" s="12"/>
      <c r="W230" s="12">
        <f t="shared" si="26"/>
        <v>0</v>
      </c>
      <c r="X230" s="12">
        <f t="shared" si="27"/>
        <v>314325</v>
      </c>
      <c r="Y230" s="12">
        <v>0</v>
      </c>
      <c r="Z230" s="12">
        <v>0</v>
      </c>
      <c r="AA230" s="12">
        <v>314325</v>
      </c>
      <c r="AB230" s="12">
        <v>0.01</v>
      </c>
    </row>
    <row r="231" spans="1:28" s="3" customFormat="1" ht="14.25" x14ac:dyDescent="0.2">
      <c r="A231" s="12"/>
      <c r="B231" s="13" t="s">
        <v>24</v>
      </c>
      <c r="C231" s="12"/>
      <c r="D231" s="12"/>
      <c r="E231" s="12" t="s">
        <v>645</v>
      </c>
      <c r="F231" s="12">
        <v>1</v>
      </c>
      <c r="G231" s="12">
        <v>17</v>
      </c>
      <c r="H231" s="12">
        <v>3</v>
      </c>
      <c r="I231" s="12">
        <v>72</v>
      </c>
      <c r="J231" s="12">
        <f t="shared" si="23"/>
        <v>7172</v>
      </c>
      <c r="K231" s="12">
        <v>75</v>
      </c>
      <c r="L231" s="12">
        <f t="shared" si="24"/>
        <v>537900</v>
      </c>
      <c r="M231" s="12"/>
      <c r="N231" s="12"/>
      <c r="O231" s="12"/>
      <c r="P231" s="12"/>
      <c r="Q231" s="12"/>
      <c r="R231" s="12"/>
      <c r="S231" s="12"/>
      <c r="T231" s="12">
        <f t="shared" si="25"/>
        <v>0</v>
      </c>
      <c r="U231" s="12"/>
      <c r="V231" s="12"/>
      <c r="W231" s="12">
        <f t="shared" si="26"/>
        <v>0</v>
      </c>
      <c r="X231" s="12">
        <f t="shared" si="27"/>
        <v>537900</v>
      </c>
      <c r="Y231" s="12">
        <v>0</v>
      </c>
      <c r="Z231" s="12">
        <v>0</v>
      </c>
      <c r="AA231" s="12">
        <v>537900</v>
      </c>
      <c r="AB231" s="12">
        <v>0.01</v>
      </c>
    </row>
    <row r="232" spans="1:28" s="3" customFormat="1" ht="14.25" x14ac:dyDescent="0.2">
      <c r="A232" s="12"/>
      <c r="B232" s="13" t="s">
        <v>14</v>
      </c>
      <c r="C232" s="12"/>
      <c r="D232" s="12">
        <v>43</v>
      </c>
      <c r="E232" s="12" t="s">
        <v>646</v>
      </c>
      <c r="F232" s="12">
        <v>2</v>
      </c>
      <c r="G232" s="12"/>
      <c r="H232" s="12">
        <v>1</v>
      </c>
      <c r="I232" s="12">
        <v>95</v>
      </c>
      <c r="J232" s="12">
        <f t="shared" si="23"/>
        <v>195</v>
      </c>
      <c r="K232" s="12">
        <v>350</v>
      </c>
      <c r="L232" s="12">
        <f t="shared" si="24"/>
        <v>68250</v>
      </c>
      <c r="M232" s="12">
        <v>1</v>
      </c>
      <c r="N232" s="12" t="s">
        <v>27</v>
      </c>
      <c r="O232" s="12" t="s">
        <v>16</v>
      </c>
      <c r="P232" s="12">
        <v>2</v>
      </c>
      <c r="Q232" s="12">
        <v>129</v>
      </c>
      <c r="R232" s="12"/>
      <c r="S232" s="12">
        <v>6400</v>
      </c>
      <c r="T232" s="12">
        <f t="shared" si="25"/>
        <v>825600</v>
      </c>
      <c r="U232" s="12">
        <v>20</v>
      </c>
      <c r="V232" s="12">
        <f>T232*75%</f>
        <v>619200</v>
      </c>
      <c r="W232" s="12">
        <f t="shared" si="26"/>
        <v>206400</v>
      </c>
      <c r="X232" s="12">
        <f t="shared" si="27"/>
        <v>274650</v>
      </c>
      <c r="Y232" s="12">
        <v>0</v>
      </c>
      <c r="Z232" s="12">
        <v>50</v>
      </c>
      <c r="AA232" s="12">
        <v>0</v>
      </c>
      <c r="AB232" s="12">
        <v>0</v>
      </c>
    </row>
    <row r="233" spans="1:28" s="3" customFormat="1" ht="14.25" x14ac:dyDescent="0.2">
      <c r="A233" s="12"/>
      <c r="B233" s="13" t="s">
        <v>14</v>
      </c>
      <c r="C233" s="12">
        <v>1718</v>
      </c>
      <c r="D233" s="12">
        <v>139</v>
      </c>
      <c r="E233" s="12" t="s">
        <v>646</v>
      </c>
      <c r="F233" s="12">
        <v>1</v>
      </c>
      <c r="G233" s="12">
        <v>7</v>
      </c>
      <c r="H233" s="12">
        <v>2</v>
      </c>
      <c r="I233" s="12">
        <v>7</v>
      </c>
      <c r="J233" s="12">
        <f t="shared" si="23"/>
        <v>3007</v>
      </c>
      <c r="K233" s="12">
        <v>150</v>
      </c>
      <c r="L233" s="12">
        <f t="shared" si="24"/>
        <v>451050</v>
      </c>
      <c r="M233" s="12"/>
      <c r="N233" s="12"/>
      <c r="O233" s="12"/>
      <c r="P233" s="12"/>
      <c r="Q233" s="12"/>
      <c r="R233" s="12"/>
      <c r="S233" s="12"/>
      <c r="T233" s="12">
        <f t="shared" si="25"/>
        <v>0</v>
      </c>
      <c r="U233" s="12"/>
      <c r="V233" s="12"/>
      <c r="W233" s="12">
        <f t="shared" si="26"/>
        <v>0</v>
      </c>
      <c r="X233" s="12">
        <f t="shared" si="27"/>
        <v>451050</v>
      </c>
      <c r="Y233" s="12">
        <v>0</v>
      </c>
      <c r="Z233" s="12">
        <v>50</v>
      </c>
      <c r="AA233" s="12">
        <v>0</v>
      </c>
      <c r="AB233" s="12">
        <v>0</v>
      </c>
    </row>
    <row r="234" spans="1:28" s="3" customFormat="1" ht="14.25" x14ac:dyDescent="0.2">
      <c r="A234" s="12"/>
      <c r="B234" s="13" t="s">
        <v>52</v>
      </c>
      <c r="C234" s="12"/>
      <c r="D234" s="12"/>
      <c r="E234" s="12" t="s">
        <v>646</v>
      </c>
      <c r="F234" s="12">
        <v>1</v>
      </c>
      <c r="G234" s="12">
        <v>12</v>
      </c>
      <c r="H234" s="12"/>
      <c r="I234" s="12">
        <v>11</v>
      </c>
      <c r="J234" s="12">
        <f t="shared" si="23"/>
        <v>4811</v>
      </c>
      <c r="K234" s="12">
        <v>75</v>
      </c>
      <c r="L234" s="12">
        <f t="shared" si="24"/>
        <v>360825</v>
      </c>
      <c r="M234" s="12"/>
      <c r="N234" s="12"/>
      <c r="O234" s="12"/>
      <c r="P234" s="12"/>
      <c r="Q234" s="12"/>
      <c r="R234" s="12"/>
      <c r="S234" s="12"/>
      <c r="T234" s="12">
        <f t="shared" si="25"/>
        <v>0</v>
      </c>
      <c r="U234" s="12"/>
      <c r="V234" s="12"/>
      <c r="W234" s="12">
        <f t="shared" si="26"/>
        <v>0</v>
      </c>
      <c r="X234" s="12">
        <f t="shared" si="27"/>
        <v>360825</v>
      </c>
      <c r="Y234" s="12">
        <v>0</v>
      </c>
      <c r="Z234" s="12">
        <v>0</v>
      </c>
      <c r="AA234" s="12">
        <v>360825</v>
      </c>
      <c r="AB234" s="12">
        <v>0.01</v>
      </c>
    </row>
    <row r="235" spans="1:28" s="3" customFormat="1" ht="14.25" x14ac:dyDescent="0.2">
      <c r="A235" s="12"/>
      <c r="B235" s="13" t="s">
        <v>45</v>
      </c>
      <c r="C235" s="12">
        <v>231</v>
      </c>
      <c r="D235" s="12">
        <v>23</v>
      </c>
      <c r="E235" s="12" t="s">
        <v>647</v>
      </c>
      <c r="F235" s="12">
        <v>2</v>
      </c>
      <c r="G235" s="12"/>
      <c r="H235" s="12">
        <v>2</v>
      </c>
      <c r="I235" s="12">
        <v>89</v>
      </c>
      <c r="J235" s="12">
        <f t="shared" si="23"/>
        <v>289</v>
      </c>
      <c r="K235" s="12">
        <v>350</v>
      </c>
      <c r="L235" s="12">
        <f t="shared" si="24"/>
        <v>101150</v>
      </c>
      <c r="M235" s="12">
        <v>1</v>
      </c>
      <c r="N235" s="12" t="s">
        <v>27</v>
      </c>
      <c r="O235" s="12" t="s">
        <v>55</v>
      </c>
      <c r="P235" s="12">
        <v>2</v>
      </c>
      <c r="Q235" s="12">
        <v>90</v>
      </c>
      <c r="R235" s="12"/>
      <c r="S235" s="12">
        <v>6400</v>
      </c>
      <c r="T235" s="12">
        <f t="shared" si="25"/>
        <v>576000</v>
      </c>
      <c r="U235" s="12">
        <v>30</v>
      </c>
      <c r="V235" s="12">
        <f>T235*50%</f>
        <v>288000</v>
      </c>
      <c r="W235" s="12">
        <f t="shared" si="26"/>
        <v>288000</v>
      </c>
      <c r="X235" s="12">
        <f t="shared" si="27"/>
        <v>389150</v>
      </c>
      <c r="Y235" s="12">
        <v>0</v>
      </c>
      <c r="Z235" s="12">
        <v>0</v>
      </c>
      <c r="AA235" s="12">
        <v>389150</v>
      </c>
      <c r="AB235" s="12">
        <v>0.02</v>
      </c>
    </row>
    <row r="236" spans="1:28" s="3" customFormat="1" ht="14.25" x14ac:dyDescent="0.2">
      <c r="A236" s="12"/>
      <c r="B236" s="13" t="s">
        <v>14</v>
      </c>
      <c r="C236" s="12">
        <v>1290</v>
      </c>
      <c r="D236" s="12">
        <v>266</v>
      </c>
      <c r="E236" s="12" t="s">
        <v>647</v>
      </c>
      <c r="F236" s="12">
        <v>1</v>
      </c>
      <c r="G236" s="12">
        <v>3</v>
      </c>
      <c r="H236" s="12">
        <v>1</v>
      </c>
      <c r="I236" s="12">
        <v>42</v>
      </c>
      <c r="J236" s="12">
        <f t="shared" si="23"/>
        <v>1342</v>
      </c>
      <c r="K236" s="12">
        <v>75</v>
      </c>
      <c r="L236" s="12">
        <f t="shared" si="24"/>
        <v>100650</v>
      </c>
      <c r="M236" s="12"/>
      <c r="N236" s="12"/>
      <c r="O236" s="12"/>
      <c r="P236" s="12"/>
      <c r="Q236" s="12"/>
      <c r="R236" s="12"/>
      <c r="S236" s="12"/>
      <c r="T236" s="12">
        <f t="shared" si="25"/>
        <v>0</v>
      </c>
      <c r="U236" s="12"/>
      <c r="V236" s="12"/>
      <c r="W236" s="12">
        <f t="shared" si="26"/>
        <v>0</v>
      </c>
      <c r="X236" s="12">
        <f t="shared" si="27"/>
        <v>100650</v>
      </c>
      <c r="Y236" s="12">
        <v>0</v>
      </c>
      <c r="Z236" s="12">
        <v>50</v>
      </c>
      <c r="AA236" s="12">
        <v>0</v>
      </c>
      <c r="AB236" s="12">
        <v>0</v>
      </c>
    </row>
    <row r="237" spans="1:28" s="3" customFormat="1" ht="14.25" x14ac:dyDescent="0.2">
      <c r="A237" s="12"/>
      <c r="B237" s="13" t="s">
        <v>24</v>
      </c>
      <c r="C237" s="12"/>
      <c r="D237" s="12"/>
      <c r="E237" s="12" t="s">
        <v>647</v>
      </c>
      <c r="F237" s="12">
        <v>1</v>
      </c>
      <c r="G237" s="12">
        <v>38</v>
      </c>
      <c r="H237" s="12"/>
      <c r="I237" s="12"/>
      <c r="J237" s="12">
        <f t="shared" si="23"/>
        <v>15200</v>
      </c>
      <c r="K237" s="12">
        <v>75</v>
      </c>
      <c r="L237" s="12">
        <f t="shared" si="24"/>
        <v>1140000</v>
      </c>
      <c r="M237" s="12"/>
      <c r="N237" s="12"/>
      <c r="O237" s="12"/>
      <c r="P237" s="12"/>
      <c r="Q237" s="12"/>
      <c r="R237" s="12"/>
      <c r="S237" s="12"/>
      <c r="T237" s="12">
        <f t="shared" si="25"/>
        <v>0</v>
      </c>
      <c r="U237" s="12"/>
      <c r="V237" s="12"/>
      <c r="W237" s="12">
        <f t="shared" si="26"/>
        <v>0</v>
      </c>
      <c r="X237" s="12">
        <f t="shared" si="27"/>
        <v>1140000</v>
      </c>
      <c r="Y237" s="12">
        <v>0</v>
      </c>
      <c r="Z237" s="12">
        <v>0</v>
      </c>
      <c r="AA237" s="12">
        <v>1140000</v>
      </c>
      <c r="AB237" s="12">
        <v>0.01</v>
      </c>
    </row>
    <row r="238" spans="1:28" s="3" customFormat="1" ht="14.25" x14ac:dyDescent="0.2">
      <c r="A238" s="12"/>
      <c r="B238" s="13" t="s">
        <v>24</v>
      </c>
      <c r="C238" s="12"/>
      <c r="D238" s="12"/>
      <c r="E238" s="12" t="s">
        <v>648</v>
      </c>
      <c r="F238" s="12">
        <v>2</v>
      </c>
      <c r="G238" s="12">
        <v>1</v>
      </c>
      <c r="H238" s="12">
        <v>3</v>
      </c>
      <c r="I238" s="12">
        <v>16</v>
      </c>
      <c r="J238" s="12">
        <f t="shared" si="23"/>
        <v>716</v>
      </c>
      <c r="K238" s="12">
        <v>75</v>
      </c>
      <c r="L238" s="12">
        <f t="shared" si="24"/>
        <v>53700</v>
      </c>
      <c r="M238" s="12">
        <v>1</v>
      </c>
      <c r="N238" s="12" t="s">
        <v>27</v>
      </c>
      <c r="O238" s="12" t="s">
        <v>16</v>
      </c>
      <c r="P238" s="12">
        <v>2</v>
      </c>
      <c r="Q238" s="12">
        <v>108</v>
      </c>
      <c r="R238" s="12"/>
      <c r="S238" s="12">
        <v>6400</v>
      </c>
      <c r="T238" s="12">
        <f t="shared" si="25"/>
        <v>691200</v>
      </c>
      <c r="U238" s="12">
        <v>30</v>
      </c>
      <c r="V238" s="12">
        <f>T238*85%</f>
        <v>587520</v>
      </c>
      <c r="W238" s="12">
        <f t="shared" si="26"/>
        <v>103680</v>
      </c>
      <c r="X238" s="12">
        <f t="shared" si="27"/>
        <v>157380</v>
      </c>
      <c r="Y238" s="12">
        <v>0</v>
      </c>
      <c r="Z238" s="12">
        <v>0</v>
      </c>
      <c r="AA238" s="12">
        <v>157380</v>
      </c>
      <c r="AB238" s="12">
        <v>0.02</v>
      </c>
    </row>
    <row r="239" spans="1:28" s="3" customFormat="1" ht="14.25" x14ac:dyDescent="0.2">
      <c r="A239" s="12"/>
      <c r="B239" s="13" t="s">
        <v>14</v>
      </c>
      <c r="C239" s="12">
        <v>1154</v>
      </c>
      <c r="D239" s="12">
        <v>35</v>
      </c>
      <c r="E239" s="12" t="s">
        <v>649</v>
      </c>
      <c r="F239" s="12">
        <v>2</v>
      </c>
      <c r="G239" s="12"/>
      <c r="H239" s="12">
        <v>3</v>
      </c>
      <c r="I239" s="12">
        <v>33</v>
      </c>
      <c r="J239" s="12">
        <f t="shared" si="23"/>
        <v>333</v>
      </c>
      <c r="K239" s="12">
        <v>350</v>
      </c>
      <c r="L239" s="12">
        <f t="shared" si="24"/>
        <v>116550</v>
      </c>
      <c r="M239" s="12">
        <v>1</v>
      </c>
      <c r="N239" s="12" t="s">
        <v>27</v>
      </c>
      <c r="O239" s="12" t="s">
        <v>16</v>
      </c>
      <c r="P239" s="12">
        <v>2</v>
      </c>
      <c r="Q239" s="12">
        <v>108</v>
      </c>
      <c r="R239" s="12"/>
      <c r="S239" s="12">
        <v>6400</v>
      </c>
      <c r="T239" s="12">
        <f t="shared" si="25"/>
        <v>691200</v>
      </c>
      <c r="U239" s="12">
        <v>30</v>
      </c>
      <c r="V239" s="12">
        <f>T239*85%</f>
        <v>587520</v>
      </c>
      <c r="W239" s="12">
        <f t="shared" si="26"/>
        <v>103680</v>
      </c>
      <c r="X239" s="12">
        <f t="shared" si="27"/>
        <v>220230</v>
      </c>
      <c r="Y239" s="12">
        <v>0</v>
      </c>
      <c r="Z239" s="12">
        <v>50</v>
      </c>
      <c r="AA239" s="12">
        <v>0</v>
      </c>
      <c r="AB239" s="12">
        <v>0</v>
      </c>
    </row>
    <row r="240" spans="1:28" s="3" customFormat="1" ht="14.25" x14ac:dyDescent="0.2">
      <c r="A240" s="12"/>
      <c r="B240" s="13" t="s">
        <v>338</v>
      </c>
      <c r="C240" s="12"/>
      <c r="D240" s="12"/>
      <c r="E240" s="12" t="s">
        <v>649</v>
      </c>
      <c r="F240" s="12">
        <v>1</v>
      </c>
      <c r="G240" s="12">
        <v>6</v>
      </c>
      <c r="H240" s="12"/>
      <c r="I240" s="12"/>
      <c r="J240" s="12">
        <f t="shared" si="23"/>
        <v>2400</v>
      </c>
      <c r="K240" s="12">
        <v>75</v>
      </c>
      <c r="L240" s="12">
        <f t="shared" si="24"/>
        <v>180000</v>
      </c>
      <c r="M240" s="12"/>
      <c r="N240" s="12"/>
      <c r="O240" s="12"/>
      <c r="P240" s="12"/>
      <c r="Q240" s="12"/>
      <c r="R240" s="12"/>
      <c r="S240" s="12"/>
      <c r="T240" s="12">
        <f t="shared" si="25"/>
        <v>0</v>
      </c>
      <c r="U240" s="12"/>
      <c r="V240" s="12"/>
      <c r="W240" s="12">
        <f t="shared" si="26"/>
        <v>0</v>
      </c>
      <c r="X240" s="12">
        <f t="shared" si="27"/>
        <v>180000</v>
      </c>
      <c r="Y240" s="12">
        <v>0</v>
      </c>
      <c r="Z240" s="12">
        <v>0</v>
      </c>
      <c r="AA240" s="12">
        <v>180000</v>
      </c>
      <c r="AB240" s="12">
        <v>0.01</v>
      </c>
    </row>
    <row r="241" spans="1:28" s="3" customFormat="1" ht="14.25" x14ac:dyDescent="0.2">
      <c r="A241" s="12"/>
      <c r="B241" s="13" t="s">
        <v>14</v>
      </c>
      <c r="C241" s="12">
        <v>1719</v>
      </c>
      <c r="D241" s="12">
        <v>141</v>
      </c>
      <c r="E241" s="12" t="s">
        <v>649</v>
      </c>
      <c r="F241" s="12">
        <v>1</v>
      </c>
      <c r="G241" s="12">
        <v>24</v>
      </c>
      <c r="H241" s="12">
        <v>3</v>
      </c>
      <c r="I241" s="12">
        <v>11</v>
      </c>
      <c r="J241" s="12">
        <f t="shared" si="23"/>
        <v>9911</v>
      </c>
      <c r="K241" s="12">
        <v>75</v>
      </c>
      <c r="L241" s="12">
        <f t="shared" si="24"/>
        <v>743325</v>
      </c>
      <c r="M241" s="12"/>
      <c r="N241" s="12"/>
      <c r="O241" s="12"/>
      <c r="P241" s="12"/>
      <c r="Q241" s="12"/>
      <c r="R241" s="12"/>
      <c r="S241" s="12"/>
      <c r="T241" s="12">
        <f t="shared" si="25"/>
        <v>0</v>
      </c>
      <c r="U241" s="12"/>
      <c r="V241" s="12"/>
      <c r="W241" s="12">
        <f t="shared" si="26"/>
        <v>0</v>
      </c>
      <c r="X241" s="12">
        <f t="shared" si="27"/>
        <v>743325</v>
      </c>
      <c r="Y241" s="12">
        <v>0</v>
      </c>
      <c r="Z241" s="12">
        <v>50</v>
      </c>
      <c r="AA241" s="12">
        <v>0</v>
      </c>
      <c r="AB241" s="12">
        <v>0</v>
      </c>
    </row>
    <row r="242" spans="1:28" s="3" customFormat="1" ht="14.25" x14ac:dyDescent="0.2">
      <c r="A242" s="12"/>
      <c r="B242" s="13" t="s">
        <v>14</v>
      </c>
      <c r="C242" s="12">
        <v>31</v>
      </c>
      <c r="D242" s="12">
        <v>142</v>
      </c>
      <c r="E242" s="12" t="s">
        <v>649</v>
      </c>
      <c r="F242" s="12">
        <v>1</v>
      </c>
      <c r="G242" s="12">
        <v>27</v>
      </c>
      <c r="H242" s="12"/>
      <c r="I242" s="12">
        <v>90</v>
      </c>
      <c r="J242" s="12">
        <f t="shared" si="23"/>
        <v>10890</v>
      </c>
      <c r="K242" s="12">
        <v>75</v>
      </c>
      <c r="L242" s="12">
        <f t="shared" si="24"/>
        <v>816750</v>
      </c>
      <c r="M242" s="12"/>
      <c r="N242" s="12"/>
      <c r="O242" s="12"/>
      <c r="P242" s="12"/>
      <c r="Q242" s="12"/>
      <c r="R242" s="12"/>
      <c r="S242" s="12"/>
      <c r="T242" s="12">
        <f t="shared" si="25"/>
        <v>0</v>
      </c>
      <c r="U242" s="12"/>
      <c r="V242" s="12"/>
      <c r="W242" s="12">
        <f t="shared" si="26"/>
        <v>0</v>
      </c>
      <c r="X242" s="12">
        <f t="shared" si="27"/>
        <v>816750</v>
      </c>
      <c r="Y242" s="12">
        <v>0</v>
      </c>
      <c r="Z242" s="12">
        <v>50</v>
      </c>
      <c r="AA242" s="12">
        <v>0</v>
      </c>
      <c r="AB242" s="12">
        <v>0</v>
      </c>
    </row>
    <row r="243" spans="1:28" s="3" customFormat="1" ht="14.25" x14ac:dyDescent="0.2">
      <c r="A243" s="12"/>
      <c r="B243" s="13" t="s">
        <v>14</v>
      </c>
      <c r="C243" s="12">
        <v>4465</v>
      </c>
      <c r="D243" s="12">
        <v>184</v>
      </c>
      <c r="E243" s="12" t="s">
        <v>649</v>
      </c>
      <c r="F243" s="12">
        <v>1</v>
      </c>
      <c r="G243" s="12">
        <v>4</v>
      </c>
      <c r="H243" s="12">
        <v>3</v>
      </c>
      <c r="I243" s="12">
        <v>42</v>
      </c>
      <c r="J243" s="12">
        <f t="shared" si="23"/>
        <v>1942</v>
      </c>
      <c r="K243" s="12">
        <v>260</v>
      </c>
      <c r="L243" s="12">
        <f t="shared" si="24"/>
        <v>504920</v>
      </c>
      <c r="M243" s="12"/>
      <c r="N243" s="12"/>
      <c r="O243" s="12"/>
      <c r="P243" s="12"/>
      <c r="Q243" s="12"/>
      <c r="R243" s="12"/>
      <c r="S243" s="12"/>
      <c r="T243" s="12">
        <f t="shared" si="25"/>
        <v>0</v>
      </c>
      <c r="U243" s="12"/>
      <c r="V243" s="12"/>
      <c r="W243" s="12">
        <f t="shared" si="26"/>
        <v>0</v>
      </c>
      <c r="X243" s="12">
        <f t="shared" si="27"/>
        <v>504920</v>
      </c>
      <c r="Y243" s="12">
        <v>0</v>
      </c>
      <c r="Z243" s="12">
        <v>50</v>
      </c>
      <c r="AA243" s="12">
        <v>0</v>
      </c>
      <c r="AB243" s="12">
        <v>0</v>
      </c>
    </row>
    <row r="244" spans="1:28" s="3" customFormat="1" ht="14.25" x14ac:dyDescent="0.2">
      <c r="A244" s="12"/>
      <c r="B244" s="13" t="s">
        <v>14</v>
      </c>
      <c r="C244" s="12"/>
      <c r="D244" s="12">
        <v>13</v>
      </c>
      <c r="E244" s="12" t="s">
        <v>649</v>
      </c>
      <c r="F244" s="12">
        <v>1</v>
      </c>
      <c r="G244" s="12">
        <v>2</v>
      </c>
      <c r="H244" s="12">
        <v>2</v>
      </c>
      <c r="I244" s="12">
        <v>48</v>
      </c>
      <c r="J244" s="12">
        <f t="shared" si="23"/>
        <v>1048</v>
      </c>
      <c r="K244" s="12">
        <v>310</v>
      </c>
      <c r="L244" s="12">
        <f t="shared" si="24"/>
        <v>324880</v>
      </c>
      <c r="M244" s="12"/>
      <c r="N244" s="12"/>
      <c r="O244" s="12"/>
      <c r="P244" s="12"/>
      <c r="Q244" s="12"/>
      <c r="R244" s="12"/>
      <c r="S244" s="12"/>
      <c r="T244" s="12">
        <f t="shared" si="25"/>
        <v>0</v>
      </c>
      <c r="U244" s="12"/>
      <c r="V244" s="12"/>
      <c r="W244" s="12">
        <f t="shared" si="26"/>
        <v>0</v>
      </c>
      <c r="X244" s="12">
        <f t="shared" si="27"/>
        <v>324880</v>
      </c>
      <c r="Y244" s="12">
        <v>0</v>
      </c>
      <c r="Z244" s="12">
        <v>50</v>
      </c>
      <c r="AA244" s="12">
        <v>0</v>
      </c>
      <c r="AB244" s="12">
        <v>0</v>
      </c>
    </row>
    <row r="245" spans="1:28" s="3" customFormat="1" ht="14.25" x14ac:dyDescent="0.2">
      <c r="A245" s="12"/>
      <c r="B245" s="13" t="s">
        <v>24</v>
      </c>
      <c r="C245" s="12"/>
      <c r="D245" s="12"/>
      <c r="E245" s="12" t="s">
        <v>650</v>
      </c>
      <c r="F245" s="12">
        <v>2</v>
      </c>
      <c r="G245" s="12">
        <v>6</v>
      </c>
      <c r="H245" s="12"/>
      <c r="I245" s="12"/>
      <c r="J245" s="12">
        <f t="shared" si="23"/>
        <v>2400</v>
      </c>
      <c r="K245" s="12">
        <v>75</v>
      </c>
      <c r="L245" s="12">
        <f t="shared" si="24"/>
        <v>180000</v>
      </c>
      <c r="M245" s="12">
        <v>1</v>
      </c>
      <c r="N245" s="12" t="s">
        <v>27</v>
      </c>
      <c r="O245" s="12" t="s">
        <v>55</v>
      </c>
      <c r="P245" s="12">
        <v>2</v>
      </c>
      <c r="Q245" s="12">
        <v>72</v>
      </c>
      <c r="R245" s="12"/>
      <c r="S245" s="12">
        <v>6400</v>
      </c>
      <c r="T245" s="12">
        <f t="shared" si="25"/>
        <v>460800</v>
      </c>
      <c r="U245" s="12">
        <v>20</v>
      </c>
      <c r="V245" s="12">
        <f>T245*30%</f>
        <v>138240</v>
      </c>
      <c r="W245" s="12">
        <f t="shared" si="26"/>
        <v>322560</v>
      </c>
      <c r="X245" s="12">
        <f t="shared" si="27"/>
        <v>502560</v>
      </c>
      <c r="Y245" s="12">
        <v>0</v>
      </c>
      <c r="Z245" s="12">
        <v>0</v>
      </c>
      <c r="AA245" s="12">
        <v>502560</v>
      </c>
      <c r="AB245" s="12">
        <v>0.02</v>
      </c>
    </row>
    <row r="246" spans="1:28" s="3" customFormat="1" ht="14.25" x14ac:dyDescent="0.2">
      <c r="A246" s="12"/>
      <c r="B246" s="13" t="s">
        <v>14</v>
      </c>
      <c r="C246" s="12">
        <v>1755</v>
      </c>
      <c r="D246" s="12">
        <v>13</v>
      </c>
      <c r="E246" s="12" t="s">
        <v>650</v>
      </c>
      <c r="F246" s="12">
        <v>1</v>
      </c>
      <c r="G246" s="12">
        <v>14</v>
      </c>
      <c r="H246" s="12">
        <v>2</v>
      </c>
      <c r="I246" s="12">
        <v>70</v>
      </c>
      <c r="J246" s="12">
        <f t="shared" si="23"/>
        <v>5870</v>
      </c>
      <c r="K246" s="12">
        <v>75</v>
      </c>
      <c r="L246" s="12">
        <f t="shared" si="24"/>
        <v>440250</v>
      </c>
      <c r="M246" s="12"/>
      <c r="N246" s="12"/>
      <c r="O246" s="12"/>
      <c r="P246" s="12"/>
      <c r="Q246" s="12"/>
      <c r="R246" s="12"/>
      <c r="S246" s="12"/>
      <c r="T246" s="12">
        <f t="shared" si="25"/>
        <v>0</v>
      </c>
      <c r="U246" s="12"/>
      <c r="V246" s="12"/>
      <c r="W246" s="12">
        <f t="shared" si="26"/>
        <v>0</v>
      </c>
      <c r="X246" s="12">
        <f t="shared" si="27"/>
        <v>440250</v>
      </c>
      <c r="Y246" s="12">
        <v>0</v>
      </c>
      <c r="Z246" s="12">
        <v>50</v>
      </c>
      <c r="AA246" s="12">
        <v>0</v>
      </c>
      <c r="AB246" s="12">
        <v>0</v>
      </c>
    </row>
    <row r="247" spans="1:28" s="3" customFormat="1" ht="14.25" x14ac:dyDescent="0.2">
      <c r="A247" s="12"/>
      <c r="B247" s="13" t="s">
        <v>14</v>
      </c>
      <c r="C247" s="12">
        <v>1127</v>
      </c>
      <c r="D247" s="12">
        <v>8</v>
      </c>
      <c r="E247" s="12" t="s">
        <v>651</v>
      </c>
      <c r="F247" s="12">
        <v>2</v>
      </c>
      <c r="G247" s="12"/>
      <c r="H247" s="12">
        <v>3</v>
      </c>
      <c r="I247" s="12">
        <v>44</v>
      </c>
      <c r="J247" s="12">
        <f t="shared" si="23"/>
        <v>344</v>
      </c>
      <c r="K247" s="12">
        <v>350</v>
      </c>
      <c r="L247" s="12">
        <f t="shared" si="24"/>
        <v>120400</v>
      </c>
      <c r="M247" s="12">
        <v>1</v>
      </c>
      <c r="N247" s="12" t="s">
        <v>27</v>
      </c>
      <c r="O247" s="12" t="s">
        <v>16</v>
      </c>
      <c r="P247" s="12">
        <v>2</v>
      </c>
      <c r="Q247" s="12">
        <v>174</v>
      </c>
      <c r="R247" s="12"/>
      <c r="S247" s="12">
        <v>6400</v>
      </c>
      <c r="T247" s="12">
        <f t="shared" si="25"/>
        <v>1113600</v>
      </c>
      <c r="U247" s="12">
        <v>40</v>
      </c>
      <c r="V247" s="12">
        <f>T247*85%</f>
        <v>946560</v>
      </c>
      <c r="W247" s="12">
        <f t="shared" si="26"/>
        <v>167040</v>
      </c>
      <c r="X247" s="12">
        <f t="shared" si="27"/>
        <v>287440</v>
      </c>
      <c r="Y247" s="12">
        <v>0</v>
      </c>
      <c r="Z247" s="12">
        <v>50</v>
      </c>
      <c r="AA247" s="12">
        <v>0</v>
      </c>
      <c r="AB247" s="12">
        <v>0</v>
      </c>
    </row>
    <row r="248" spans="1:28" s="3" customFormat="1" ht="14.25" x14ac:dyDescent="0.2">
      <c r="A248" s="12"/>
      <c r="B248" s="13" t="s">
        <v>45</v>
      </c>
      <c r="C248" s="12">
        <v>2980</v>
      </c>
      <c r="D248" s="12">
        <v>25</v>
      </c>
      <c r="E248" s="12" t="s">
        <v>651</v>
      </c>
      <c r="F248" s="12">
        <v>1</v>
      </c>
      <c r="G248" s="12">
        <v>16</v>
      </c>
      <c r="H248" s="12">
        <v>1</v>
      </c>
      <c r="I248" s="12">
        <v>60</v>
      </c>
      <c r="J248" s="12">
        <f t="shared" si="23"/>
        <v>6560</v>
      </c>
      <c r="K248" s="12">
        <v>75</v>
      </c>
      <c r="L248" s="12">
        <f t="shared" si="24"/>
        <v>492000</v>
      </c>
      <c r="M248" s="12"/>
      <c r="N248" s="12"/>
      <c r="O248" s="12"/>
      <c r="P248" s="12"/>
      <c r="Q248" s="12"/>
      <c r="R248" s="12"/>
      <c r="S248" s="12"/>
      <c r="T248" s="12">
        <f t="shared" si="25"/>
        <v>0</v>
      </c>
      <c r="U248" s="12"/>
      <c r="V248" s="12"/>
      <c r="W248" s="12">
        <f t="shared" si="26"/>
        <v>0</v>
      </c>
      <c r="X248" s="12">
        <f t="shared" si="27"/>
        <v>492000</v>
      </c>
      <c r="Y248" s="12">
        <v>0</v>
      </c>
      <c r="Z248" s="12">
        <v>0</v>
      </c>
      <c r="AA248" s="12">
        <v>492000</v>
      </c>
      <c r="AB248" s="12">
        <v>0.01</v>
      </c>
    </row>
    <row r="249" spans="1:28" s="3" customFormat="1" ht="14.25" x14ac:dyDescent="0.2">
      <c r="A249" s="12"/>
      <c r="B249" s="13" t="s">
        <v>45</v>
      </c>
      <c r="C249" s="12">
        <v>210</v>
      </c>
      <c r="D249" s="12">
        <v>2</v>
      </c>
      <c r="E249" s="12" t="s">
        <v>651</v>
      </c>
      <c r="F249" s="12">
        <v>1</v>
      </c>
      <c r="G249" s="12">
        <v>2</v>
      </c>
      <c r="H249" s="12"/>
      <c r="I249" s="12">
        <v>29</v>
      </c>
      <c r="J249" s="12">
        <f t="shared" ref="J249" si="28">G249*400+H249*100+I249</f>
        <v>829</v>
      </c>
      <c r="K249" s="12">
        <v>150</v>
      </c>
      <c r="L249" s="12">
        <f t="shared" ref="L249" si="29">J249*K249</f>
        <v>124350</v>
      </c>
      <c r="M249" s="12"/>
      <c r="N249" s="12"/>
      <c r="O249" s="12"/>
      <c r="P249" s="12"/>
      <c r="Q249" s="12"/>
      <c r="R249" s="12"/>
      <c r="S249" s="12"/>
      <c r="T249" s="12">
        <f t="shared" si="25"/>
        <v>0</v>
      </c>
      <c r="U249" s="12"/>
      <c r="V249" s="12"/>
      <c r="W249" s="12">
        <f t="shared" si="26"/>
        <v>0</v>
      </c>
      <c r="X249" s="12">
        <f t="shared" si="27"/>
        <v>124350</v>
      </c>
      <c r="Y249" s="12">
        <v>0</v>
      </c>
      <c r="Z249" s="12">
        <v>0</v>
      </c>
      <c r="AA249" s="12">
        <v>124350</v>
      </c>
      <c r="AB249" s="12">
        <v>0.01</v>
      </c>
    </row>
    <row r="250" spans="1:28" s="3" customFormat="1" ht="14.25" x14ac:dyDescent="0.2">
      <c r="A250" s="12"/>
      <c r="B250" s="13" t="s">
        <v>14</v>
      </c>
      <c r="C250" s="12">
        <v>4724</v>
      </c>
      <c r="D250" s="12">
        <v>132</v>
      </c>
      <c r="E250" s="12" t="s">
        <v>652</v>
      </c>
      <c r="F250" s="12">
        <v>2</v>
      </c>
      <c r="G250" s="12"/>
      <c r="H250" s="12">
        <v>3</v>
      </c>
      <c r="I250" s="12">
        <v>44</v>
      </c>
      <c r="J250" s="12">
        <f t="shared" si="23"/>
        <v>344</v>
      </c>
      <c r="K250" s="12">
        <v>350</v>
      </c>
      <c r="L250" s="12">
        <f t="shared" si="24"/>
        <v>120400</v>
      </c>
      <c r="M250" s="12">
        <v>1</v>
      </c>
      <c r="N250" s="12" t="s">
        <v>27</v>
      </c>
      <c r="O250" s="12" t="s">
        <v>16</v>
      </c>
      <c r="P250" s="12">
        <v>2</v>
      </c>
      <c r="Q250" s="12">
        <v>144</v>
      </c>
      <c r="R250" s="12"/>
      <c r="S250" s="12">
        <v>6400</v>
      </c>
      <c r="T250" s="12">
        <f t="shared" si="25"/>
        <v>921600</v>
      </c>
      <c r="U250" s="12">
        <v>30</v>
      </c>
      <c r="V250" s="12">
        <f>T250*85%</f>
        <v>783360</v>
      </c>
      <c r="W250" s="12">
        <f t="shared" si="26"/>
        <v>138240</v>
      </c>
      <c r="X250" s="12">
        <f t="shared" si="27"/>
        <v>258640</v>
      </c>
      <c r="Y250" s="12">
        <v>0</v>
      </c>
      <c r="Z250" s="12">
        <v>50</v>
      </c>
      <c r="AA250" s="12">
        <v>0</v>
      </c>
      <c r="AB250" s="12">
        <v>0</v>
      </c>
    </row>
    <row r="251" spans="1:28" s="3" customFormat="1" ht="14.25" x14ac:dyDescent="0.2">
      <c r="A251" s="12"/>
      <c r="B251" s="13" t="s">
        <v>24</v>
      </c>
      <c r="C251" s="12"/>
      <c r="D251" s="12"/>
      <c r="E251" s="12" t="s">
        <v>652</v>
      </c>
      <c r="F251" s="12">
        <v>1</v>
      </c>
      <c r="G251" s="12">
        <v>11</v>
      </c>
      <c r="H251" s="12"/>
      <c r="I251" s="12"/>
      <c r="J251" s="12">
        <f t="shared" si="23"/>
        <v>4400</v>
      </c>
      <c r="K251" s="12">
        <v>75</v>
      </c>
      <c r="L251" s="12">
        <f t="shared" si="24"/>
        <v>330000</v>
      </c>
      <c r="M251" s="12"/>
      <c r="N251" s="12"/>
      <c r="O251" s="12"/>
      <c r="P251" s="12"/>
      <c r="Q251" s="12"/>
      <c r="R251" s="12"/>
      <c r="S251" s="12"/>
      <c r="T251" s="12">
        <f t="shared" si="25"/>
        <v>0</v>
      </c>
      <c r="U251" s="12"/>
      <c r="V251" s="12"/>
      <c r="W251" s="12">
        <f t="shared" si="26"/>
        <v>0</v>
      </c>
      <c r="X251" s="12">
        <f t="shared" si="27"/>
        <v>330000</v>
      </c>
      <c r="Y251" s="12">
        <v>0</v>
      </c>
      <c r="Z251" s="12">
        <v>0</v>
      </c>
      <c r="AA251" s="12">
        <v>330000</v>
      </c>
      <c r="AB251" s="12">
        <v>0.01</v>
      </c>
    </row>
    <row r="252" spans="1:28" s="3" customFormat="1" ht="14.25" x14ac:dyDescent="0.2">
      <c r="A252" s="12"/>
      <c r="B252" s="13" t="s">
        <v>45</v>
      </c>
      <c r="C252" s="12">
        <v>772</v>
      </c>
      <c r="D252" s="12">
        <v>80</v>
      </c>
      <c r="E252" s="12" t="s">
        <v>652</v>
      </c>
      <c r="F252" s="12">
        <v>1</v>
      </c>
      <c r="G252" s="12">
        <v>15</v>
      </c>
      <c r="H252" s="12">
        <v>2</v>
      </c>
      <c r="I252" s="12">
        <v>63</v>
      </c>
      <c r="J252" s="12">
        <f t="shared" si="23"/>
        <v>6263</v>
      </c>
      <c r="K252" s="12">
        <v>100</v>
      </c>
      <c r="L252" s="12">
        <f t="shared" si="24"/>
        <v>626300</v>
      </c>
      <c r="M252" s="12"/>
      <c r="N252" s="12"/>
      <c r="O252" s="12"/>
      <c r="P252" s="12"/>
      <c r="Q252" s="12"/>
      <c r="R252" s="12"/>
      <c r="S252" s="12"/>
      <c r="T252" s="12">
        <f t="shared" si="25"/>
        <v>0</v>
      </c>
      <c r="U252" s="12"/>
      <c r="V252" s="12"/>
      <c r="W252" s="12">
        <f t="shared" si="26"/>
        <v>0</v>
      </c>
      <c r="X252" s="12">
        <f t="shared" si="27"/>
        <v>626300</v>
      </c>
      <c r="Y252" s="12">
        <v>0</v>
      </c>
      <c r="Z252" s="12">
        <v>0</v>
      </c>
      <c r="AA252" s="12">
        <v>626300</v>
      </c>
      <c r="AB252" s="12">
        <v>0.01</v>
      </c>
    </row>
    <row r="253" spans="1:28" s="3" customFormat="1" ht="14.25" x14ac:dyDescent="0.2">
      <c r="A253" s="12"/>
      <c r="B253" s="13" t="s">
        <v>14</v>
      </c>
      <c r="C253" s="12">
        <v>5858</v>
      </c>
      <c r="D253" s="12">
        <v>153</v>
      </c>
      <c r="E253" s="12" t="s">
        <v>653</v>
      </c>
      <c r="F253" s="12">
        <v>2</v>
      </c>
      <c r="G253" s="12"/>
      <c r="H253" s="12">
        <v>2</v>
      </c>
      <c r="I253" s="12">
        <v>80</v>
      </c>
      <c r="J253" s="12">
        <f t="shared" si="23"/>
        <v>280</v>
      </c>
      <c r="K253" s="12">
        <v>350</v>
      </c>
      <c r="L253" s="12">
        <f t="shared" si="24"/>
        <v>98000</v>
      </c>
      <c r="M253" s="12">
        <v>1</v>
      </c>
      <c r="N253" s="12" t="s">
        <v>27</v>
      </c>
      <c r="O253" s="12" t="s">
        <v>55</v>
      </c>
      <c r="P253" s="12">
        <v>2</v>
      </c>
      <c r="Q253" s="12">
        <v>62</v>
      </c>
      <c r="R253" s="12"/>
      <c r="S253" s="12">
        <v>6400</v>
      </c>
      <c r="T253" s="12">
        <f t="shared" si="25"/>
        <v>396800</v>
      </c>
      <c r="U253" s="12">
        <v>10</v>
      </c>
      <c r="V253" s="12">
        <f>T253*10%</f>
        <v>39680</v>
      </c>
      <c r="W253" s="12">
        <f t="shared" si="26"/>
        <v>357120</v>
      </c>
      <c r="X253" s="12">
        <f t="shared" si="27"/>
        <v>455120</v>
      </c>
      <c r="Y253" s="12">
        <v>0</v>
      </c>
      <c r="Z253" s="12">
        <v>50</v>
      </c>
      <c r="AA253" s="12">
        <v>0</v>
      </c>
      <c r="AB253" s="12">
        <v>0</v>
      </c>
    </row>
    <row r="254" spans="1:28" s="3" customFormat="1" ht="14.25" x14ac:dyDescent="0.2">
      <c r="A254" s="12"/>
      <c r="B254" s="13" t="s">
        <v>14</v>
      </c>
      <c r="C254" s="12">
        <v>4148</v>
      </c>
      <c r="D254" s="12">
        <v>105</v>
      </c>
      <c r="E254" s="12" t="s">
        <v>653</v>
      </c>
      <c r="F254" s="12">
        <v>1</v>
      </c>
      <c r="G254" s="12">
        <v>5</v>
      </c>
      <c r="H254" s="12"/>
      <c r="I254" s="12"/>
      <c r="J254" s="12">
        <f t="shared" si="23"/>
        <v>2000</v>
      </c>
      <c r="K254" s="12">
        <v>75</v>
      </c>
      <c r="L254" s="12">
        <f t="shared" si="24"/>
        <v>150000</v>
      </c>
      <c r="M254" s="12"/>
      <c r="N254" s="12"/>
      <c r="O254" s="12"/>
      <c r="P254" s="12"/>
      <c r="Q254" s="12"/>
      <c r="R254" s="12"/>
      <c r="S254" s="12"/>
      <c r="T254" s="12">
        <f t="shared" si="25"/>
        <v>0</v>
      </c>
      <c r="U254" s="12"/>
      <c r="V254" s="12"/>
      <c r="W254" s="12">
        <f t="shared" si="26"/>
        <v>0</v>
      </c>
      <c r="X254" s="12">
        <f t="shared" si="27"/>
        <v>150000</v>
      </c>
      <c r="Y254" s="12">
        <v>0</v>
      </c>
      <c r="Z254" s="12">
        <v>50</v>
      </c>
      <c r="AA254" s="12">
        <v>0</v>
      </c>
      <c r="AB254" s="12">
        <v>0</v>
      </c>
    </row>
    <row r="255" spans="1:28" s="3" customFormat="1" ht="14.25" x14ac:dyDescent="0.2">
      <c r="A255" s="12"/>
      <c r="B255" s="13" t="s">
        <v>14</v>
      </c>
      <c r="C255" s="12">
        <v>4604</v>
      </c>
      <c r="D255" s="12">
        <v>2</v>
      </c>
      <c r="E255" s="12" t="s">
        <v>654</v>
      </c>
      <c r="F255" s="12">
        <v>2</v>
      </c>
      <c r="G255" s="12"/>
      <c r="H255" s="12">
        <v>2</v>
      </c>
      <c r="I255" s="12">
        <v>59</v>
      </c>
      <c r="J255" s="12">
        <f t="shared" ref="J255:J297" si="30">G255*400+H255*100+I255</f>
        <v>259</v>
      </c>
      <c r="K255" s="12">
        <v>350</v>
      </c>
      <c r="L255" s="12">
        <f t="shared" ref="L255:L297" si="31">J255*K255</f>
        <v>90650</v>
      </c>
      <c r="M255" s="12">
        <v>1</v>
      </c>
      <c r="N255" s="12" t="s">
        <v>27</v>
      </c>
      <c r="O255" s="12" t="s">
        <v>16</v>
      </c>
      <c r="P255" s="12">
        <v>2</v>
      </c>
      <c r="Q255" s="12">
        <v>144</v>
      </c>
      <c r="R255" s="12"/>
      <c r="S255" s="12">
        <v>6400</v>
      </c>
      <c r="T255" s="12">
        <f t="shared" ref="T255:T297" si="32">Q255*S255</f>
        <v>921600</v>
      </c>
      <c r="U255" s="12">
        <v>15</v>
      </c>
      <c r="V255" s="12">
        <f>T255*50%</f>
        <v>460800</v>
      </c>
      <c r="W255" s="12">
        <f t="shared" ref="W255:W297" si="33">T255-V255</f>
        <v>460800</v>
      </c>
      <c r="X255" s="12">
        <f t="shared" ref="X255:X297" si="34">L255+W255</f>
        <v>551450</v>
      </c>
      <c r="Y255" s="12">
        <v>0</v>
      </c>
      <c r="Z255" s="12">
        <v>50</v>
      </c>
      <c r="AA255" s="12">
        <v>0</v>
      </c>
      <c r="AB255" s="12">
        <v>0</v>
      </c>
    </row>
    <row r="256" spans="1:28" s="3" customFormat="1" ht="14.25" x14ac:dyDescent="0.2">
      <c r="A256" s="12"/>
      <c r="B256" s="13" t="s">
        <v>45</v>
      </c>
      <c r="C256" s="12">
        <v>540</v>
      </c>
      <c r="D256" s="12">
        <v>2</v>
      </c>
      <c r="E256" s="12" t="s">
        <v>654</v>
      </c>
      <c r="F256" s="12">
        <v>1</v>
      </c>
      <c r="G256" s="12">
        <v>5</v>
      </c>
      <c r="H256" s="12">
        <v>3</v>
      </c>
      <c r="I256" s="12">
        <v>42</v>
      </c>
      <c r="J256" s="12">
        <f t="shared" si="30"/>
        <v>2342</v>
      </c>
      <c r="K256" s="12">
        <v>100</v>
      </c>
      <c r="L256" s="12">
        <f t="shared" si="31"/>
        <v>234200</v>
      </c>
      <c r="M256" s="12"/>
      <c r="N256" s="12"/>
      <c r="O256" s="12"/>
      <c r="P256" s="12"/>
      <c r="Q256" s="12"/>
      <c r="R256" s="12"/>
      <c r="S256" s="12"/>
      <c r="T256" s="12">
        <f t="shared" si="32"/>
        <v>0</v>
      </c>
      <c r="U256" s="12"/>
      <c r="V256" s="12"/>
      <c r="W256" s="12">
        <f t="shared" si="33"/>
        <v>0</v>
      </c>
      <c r="X256" s="12">
        <f t="shared" si="34"/>
        <v>234200</v>
      </c>
      <c r="Y256" s="12">
        <v>0</v>
      </c>
      <c r="Z256" s="12">
        <v>0</v>
      </c>
      <c r="AA256" s="12">
        <v>234200</v>
      </c>
      <c r="AB256" s="12">
        <v>0.01</v>
      </c>
    </row>
    <row r="257" spans="1:28" s="3" customFormat="1" ht="14.25" x14ac:dyDescent="0.2">
      <c r="A257" s="12"/>
      <c r="B257" s="13" t="s">
        <v>338</v>
      </c>
      <c r="C257" s="12"/>
      <c r="D257" s="12"/>
      <c r="E257" s="12" t="s">
        <v>654</v>
      </c>
      <c r="F257" s="12">
        <v>1</v>
      </c>
      <c r="G257" s="12">
        <v>3</v>
      </c>
      <c r="H257" s="12">
        <v>2</v>
      </c>
      <c r="I257" s="12"/>
      <c r="J257" s="12">
        <f t="shared" si="30"/>
        <v>1400</v>
      </c>
      <c r="K257" s="12">
        <v>75</v>
      </c>
      <c r="L257" s="12">
        <f t="shared" si="31"/>
        <v>105000</v>
      </c>
      <c r="M257" s="12"/>
      <c r="N257" s="12"/>
      <c r="O257" s="12"/>
      <c r="P257" s="12"/>
      <c r="Q257" s="12"/>
      <c r="R257" s="12"/>
      <c r="S257" s="12"/>
      <c r="T257" s="12">
        <f t="shared" si="32"/>
        <v>0</v>
      </c>
      <c r="U257" s="12"/>
      <c r="V257" s="12"/>
      <c r="W257" s="12">
        <f t="shared" si="33"/>
        <v>0</v>
      </c>
      <c r="X257" s="12">
        <f t="shared" si="34"/>
        <v>105000</v>
      </c>
      <c r="Y257" s="12">
        <v>0</v>
      </c>
      <c r="Z257" s="12">
        <v>0</v>
      </c>
      <c r="AA257" s="12">
        <v>105000</v>
      </c>
      <c r="AB257" s="12">
        <v>0.01</v>
      </c>
    </row>
    <row r="258" spans="1:28" s="3" customFormat="1" ht="14.25" x14ac:dyDescent="0.2">
      <c r="A258" s="12"/>
      <c r="B258" s="13" t="s">
        <v>24</v>
      </c>
      <c r="C258" s="12"/>
      <c r="D258" s="12"/>
      <c r="E258" s="12" t="s">
        <v>654</v>
      </c>
      <c r="F258" s="12">
        <v>1</v>
      </c>
      <c r="G258" s="12">
        <v>16</v>
      </c>
      <c r="H258" s="12">
        <v>2</v>
      </c>
      <c r="I258" s="12"/>
      <c r="J258" s="12">
        <f t="shared" si="30"/>
        <v>6600</v>
      </c>
      <c r="K258" s="12">
        <v>75</v>
      </c>
      <c r="L258" s="12">
        <f t="shared" si="31"/>
        <v>495000</v>
      </c>
      <c r="M258" s="12"/>
      <c r="N258" s="12"/>
      <c r="O258" s="12"/>
      <c r="P258" s="12"/>
      <c r="Q258" s="12"/>
      <c r="R258" s="12"/>
      <c r="S258" s="12"/>
      <c r="T258" s="12">
        <f t="shared" si="32"/>
        <v>0</v>
      </c>
      <c r="U258" s="12"/>
      <c r="V258" s="12"/>
      <c r="W258" s="12">
        <f t="shared" si="33"/>
        <v>0</v>
      </c>
      <c r="X258" s="12">
        <f t="shared" si="34"/>
        <v>495000</v>
      </c>
      <c r="Y258" s="12">
        <v>0</v>
      </c>
      <c r="Z258" s="12">
        <v>0</v>
      </c>
      <c r="AA258" s="12">
        <v>495000</v>
      </c>
      <c r="AB258" s="12">
        <v>0.01</v>
      </c>
    </row>
    <row r="259" spans="1:28" s="3" customFormat="1" ht="14.25" x14ac:dyDescent="0.2">
      <c r="A259" s="12"/>
      <c r="B259" s="13" t="s">
        <v>14</v>
      </c>
      <c r="C259" s="12">
        <v>4093</v>
      </c>
      <c r="D259" s="12">
        <v>117</v>
      </c>
      <c r="E259" s="12" t="s">
        <v>655</v>
      </c>
      <c r="F259" s="12">
        <v>2</v>
      </c>
      <c r="G259" s="12"/>
      <c r="H259" s="12"/>
      <c r="I259" s="12">
        <v>97</v>
      </c>
      <c r="J259" s="12">
        <f t="shared" si="30"/>
        <v>97</v>
      </c>
      <c r="K259" s="12">
        <v>75</v>
      </c>
      <c r="L259" s="12">
        <f t="shared" si="31"/>
        <v>7275</v>
      </c>
      <c r="M259" s="12">
        <v>1</v>
      </c>
      <c r="N259" s="12" t="s">
        <v>27</v>
      </c>
      <c r="O259" s="12" t="s">
        <v>55</v>
      </c>
      <c r="P259" s="12">
        <v>2</v>
      </c>
      <c r="Q259" s="12">
        <v>81</v>
      </c>
      <c r="R259" s="12"/>
      <c r="S259" s="12">
        <v>6400</v>
      </c>
      <c r="T259" s="12">
        <f t="shared" si="32"/>
        <v>518400</v>
      </c>
      <c r="U259" s="12">
        <v>30</v>
      </c>
      <c r="V259" s="12">
        <f>T259*50%</f>
        <v>259200</v>
      </c>
      <c r="W259" s="12">
        <f t="shared" si="33"/>
        <v>259200</v>
      </c>
      <c r="X259" s="12">
        <f t="shared" si="34"/>
        <v>266475</v>
      </c>
      <c r="Y259" s="12">
        <v>0</v>
      </c>
      <c r="Z259" s="12">
        <v>50</v>
      </c>
      <c r="AA259" s="12">
        <v>0</v>
      </c>
      <c r="AB259" s="12">
        <v>0</v>
      </c>
    </row>
    <row r="260" spans="1:28" s="3" customFormat="1" ht="14.25" x14ac:dyDescent="0.2">
      <c r="A260" s="12"/>
      <c r="B260" s="13" t="s">
        <v>14</v>
      </c>
      <c r="C260" s="12"/>
      <c r="D260" s="12">
        <v>161</v>
      </c>
      <c r="E260" s="12" t="s">
        <v>655</v>
      </c>
      <c r="F260" s="12">
        <v>1</v>
      </c>
      <c r="G260" s="12">
        <v>12</v>
      </c>
      <c r="H260" s="12">
        <v>3</v>
      </c>
      <c r="I260" s="12">
        <v>10</v>
      </c>
      <c r="J260" s="12">
        <f t="shared" si="30"/>
        <v>5110</v>
      </c>
      <c r="K260" s="12">
        <v>140</v>
      </c>
      <c r="L260" s="12">
        <f t="shared" si="31"/>
        <v>715400</v>
      </c>
      <c r="M260" s="12"/>
      <c r="N260" s="12"/>
      <c r="O260" s="12"/>
      <c r="P260" s="12"/>
      <c r="Q260" s="12"/>
      <c r="R260" s="12"/>
      <c r="S260" s="12"/>
      <c r="T260" s="12">
        <f t="shared" si="32"/>
        <v>0</v>
      </c>
      <c r="U260" s="12"/>
      <c r="V260" s="12"/>
      <c r="W260" s="12">
        <f t="shared" si="33"/>
        <v>0</v>
      </c>
      <c r="X260" s="12">
        <f t="shared" si="34"/>
        <v>715400</v>
      </c>
      <c r="Y260" s="12">
        <v>0</v>
      </c>
      <c r="Z260" s="12">
        <v>50</v>
      </c>
      <c r="AA260" s="12">
        <v>0</v>
      </c>
      <c r="AB260" s="12">
        <v>0</v>
      </c>
    </row>
    <row r="261" spans="1:28" s="3" customFormat="1" ht="14.25" x14ac:dyDescent="0.2">
      <c r="A261" s="12"/>
      <c r="B261" s="13" t="s">
        <v>14</v>
      </c>
      <c r="C261" s="12">
        <v>4092</v>
      </c>
      <c r="D261" s="12">
        <v>116</v>
      </c>
      <c r="E261" s="12" t="s">
        <v>656</v>
      </c>
      <c r="F261" s="12">
        <v>2</v>
      </c>
      <c r="G261" s="12"/>
      <c r="H261" s="12">
        <v>1</v>
      </c>
      <c r="I261" s="12">
        <v>68</v>
      </c>
      <c r="J261" s="12">
        <f t="shared" si="30"/>
        <v>168</v>
      </c>
      <c r="K261" s="12">
        <v>75</v>
      </c>
      <c r="L261" s="12">
        <f t="shared" si="31"/>
        <v>12600</v>
      </c>
      <c r="M261" s="12">
        <v>1</v>
      </c>
      <c r="N261" s="12" t="s">
        <v>27</v>
      </c>
      <c r="O261" s="12" t="s">
        <v>55</v>
      </c>
      <c r="P261" s="12">
        <v>2</v>
      </c>
      <c r="Q261" s="12">
        <v>81</v>
      </c>
      <c r="R261" s="12"/>
      <c r="S261" s="12">
        <v>6400</v>
      </c>
      <c r="T261" s="12">
        <f t="shared" si="32"/>
        <v>518400</v>
      </c>
      <c r="U261" s="12">
        <v>20</v>
      </c>
      <c r="V261" s="12">
        <f>T261*30%</f>
        <v>155520</v>
      </c>
      <c r="W261" s="12">
        <f t="shared" si="33"/>
        <v>362880</v>
      </c>
      <c r="X261" s="12">
        <f t="shared" si="34"/>
        <v>375480</v>
      </c>
      <c r="Y261" s="12">
        <v>0</v>
      </c>
      <c r="Z261" s="12">
        <v>50</v>
      </c>
      <c r="AA261" s="12">
        <v>0</v>
      </c>
      <c r="AB261" s="12">
        <v>0</v>
      </c>
    </row>
    <row r="262" spans="1:28" s="3" customFormat="1" ht="14.25" x14ac:dyDescent="0.2">
      <c r="A262" s="12"/>
      <c r="B262" s="13" t="s">
        <v>14</v>
      </c>
      <c r="C262" s="12">
        <v>1134</v>
      </c>
      <c r="D262" s="12">
        <v>15</v>
      </c>
      <c r="E262" s="12" t="s">
        <v>657</v>
      </c>
      <c r="F262" s="12">
        <v>2</v>
      </c>
      <c r="G262" s="12"/>
      <c r="H262" s="12">
        <v>3</v>
      </c>
      <c r="I262" s="12">
        <v>98</v>
      </c>
      <c r="J262" s="12">
        <f t="shared" si="30"/>
        <v>398</v>
      </c>
      <c r="K262" s="12">
        <v>350</v>
      </c>
      <c r="L262" s="12">
        <f t="shared" si="31"/>
        <v>139300</v>
      </c>
      <c r="M262" s="12">
        <v>1</v>
      </c>
      <c r="N262" s="12" t="s">
        <v>27</v>
      </c>
      <c r="O262" s="12" t="s">
        <v>16</v>
      </c>
      <c r="P262" s="12">
        <v>2</v>
      </c>
      <c r="Q262" s="12">
        <v>360</v>
      </c>
      <c r="R262" s="12"/>
      <c r="S262" s="12">
        <v>6400</v>
      </c>
      <c r="T262" s="12">
        <f t="shared" si="32"/>
        <v>2304000</v>
      </c>
      <c r="U262" s="12">
        <v>20</v>
      </c>
      <c r="V262" s="12">
        <f>T262*75%</f>
        <v>1728000</v>
      </c>
      <c r="W262" s="12">
        <f t="shared" si="33"/>
        <v>576000</v>
      </c>
      <c r="X262" s="12">
        <f t="shared" si="34"/>
        <v>715300</v>
      </c>
      <c r="Y262" s="12">
        <v>0</v>
      </c>
      <c r="Z262" s="12">
        <v>50</v>
      </c>
      <c r="AA262" s="12">
        <v>0</v>
      </c>
      <c r="AB262" s="12">
        <v>0</v>
      </c>
    </row>
    <row r="263" spans="1:28" s="3" customFormat="1" ht="14.25" x14ac:dyDescent="0.2">
      <c r="A263" s="12"/>
      <c r="B263" s="13" t="s">
        <v>14</v>
      </c>
      <c r="C263" s="12">
        <v>1951</v>
      </c>
      <c r="D263" s="12">
        <v>29</v>
      </c>
      <c r="E263" s="12" t="s">
        <v>657</v>
      </c>
      <c r="F263" s="12">
        <v>1</v>
      </c>
      <c r="G263" s="12">
        <v>33</v>
      </c>
      <c r="H263" s="12">
        <v>2</v>
      </c>
      <c r="I263" s="12"/>
      <c r="J263" s="12">
        <f t="shared" si="30"/>
        <v>13400</v>
      </c>
      <c r="K263" s="12">
        <v>75</v>
      </c>
      <c r="L263" s="12">
        <f t="shared" si="31"/>
        <v>1005000</v>
      </c>
      <c r="M263" s="12"/>
      <c r="N263" s="12"/>
      <c r="O263" s="12"/>
      <c r="P263" s="12"/>
      <c r="Q263" s="12"/>
      <c r="R263" s="12"/>
      <c r="S263" s="12"/>
      <c r="T263" s="12">
        <f t="shared" si="32"/>
        <v>0</v>
      </c>
      <c r="U263" s="12"/>
      <c r="V263" s="12"/>
      <c r="W263" s="12">
        <f t="shared" si="33"/>
        <v>0</v>
      </c>
      <c r="X263" s="12">
        <f t="shared" si="34"/>
        <v>1005000</v>
      </c>
      <c r="Y263" s="12">
        <v>0</v>
      </c>
      <c r="Z263" s="12">
        <v>50</v>
      </c>
      <c r="AA263" s="12">
        <v>0</v>
      </c>
      <c r="AB263" s="12">
        <v>0</v>
      </c>
    </row>
    <row r="264" spans="1:28" s="3" customFormat="1" ht="14.25" x14ac:dyDescent="0.2">
      <c r="A264" s="12"/>
      <c r="B264" s="13" t="s">
        <v>14</v>
      </c>
      <c r="C264" s="12">
        <v>1949</v>
      </c>
      <c r="D264" s="12">
        <v>27</v>
      </c>
      <c r="E264" s="12" t="s">
        <v>657</v>
      </c>
      <c r="F264" s="12">
        <v>1</v>
      </c>
      <c r="G264" s="12">
        <v>1</v>
      </c>
      <c r="H264" s="12">
        <v>3</v>
      </c>
      <c r="I264" s="12">
        <v>39</v>
      </c>
      <c r="J264" s="12">
        <f t="shared" si="30"/>
        <v>739</v>
      </c>
      <c r="K264" s="12">
        <v>75</v>
      </c>
      <c r="L264" s="12">
        <f t="shared" si="31"/>
        <v>55425</v>
      </c>
      <c r="M264" s="12"/>
      <c r="N264" s="12"/>
      <c r="O264" s="12"/>
      <c r="P264" s="12"/>
      <c r="Q264" s="12"/>
      <c r="R264" s="12"/>
      <c r="S264" s="12"/>
      <c r="T264" s="12">
        <f t="shared" si="32"/>
        <v>0</v>
      </c>
      <c r="U264" s="12"/>
      <c r="V264" s="12"/>
      <c r="W264" s="12">
        <f t="shared" si="33"/>
        <v>0</v>
      </c>
      <c r="X264" s="12">
        <f t="shared" si="34"/>
        <v>55425</v>
      </c>
      <c r="Y264" s="12">
        <v>0</v>
      </c>
      <c r="Z264" s="12">
        <v>50</v>
      </c>
      <c r="AA264" s="12">
        <v>0</v>
      </c>
      <c r="AB264" s="12">
        <v>0</v>
      </c>
    </row>
    <row r="265" spans="1:28" s="3" customFormat="1" ht="14.25" x14ac:dyDescent="0.2">
      <c r="A265" s="12"/>
      <c r="B265" s="13" t="s">
        <v>45</v>
      </c>
      <c r="C265" s="12">
        <v>573</v>
      </c>
      <c r="D265" s="12">
        <v>35</v>
      </c>
      <c r="E265" s="12" t="s">
        <v>657</v>
      </c>
      <c r="F265" s="12">
        <v>1</v>
      </c>
      <c r="G265" s="12">
        <v>5</v>
      </c>
      <c r="H265" s="12">
        <v>2</v>
      </c>
      <c r="I265" s="12">
        <v>20</v>
      </c>
      <c r="J265" s="12">
        <f t="shared" si="30"/>
        <v>2220</v>
      </c>
      <c r="K265" s="12">
        <v>100</v>
      </c>
      <c r="L265" s="12">
        <f t="shared" si="31"/>
        <v>222000</v>
      </c>
      <c r="M265" s="12"/>
      <c r="N265" s="12"/>
      <c r="O265" s="12"/>
      <c r="P265" s="12"/>
      <c r="Q265" s="12"/>
      <c r="R265" s="12"/>
      <c r="S265" s="12"/>
      <c r="T265" s="12">
        <f t="shared" si="32"/>
        <v>0</v>
      </c>
      <c r="U265" s="12"/>
      <c r="V265" s="12"/>
      <c r="W265" s="12">
        <f t="shared" si="33"/>
        <v>0</v>
      </c>
      <c r="X265" s="12">
        <f t="shared" si="34"/>
        <v>222000</v>
      </c>
      <c r="Y265" s="12">
        <v>0</v>
      </c>
      <c r="Z265" s="12">
        <v>0</v>
      </c>
      <c r="AA265" s="12">
        <v>222000</v>
      </c>
      <c r="AB265" s="12">
        <v>0.01</v>
      </c>
    </row>
    <row r="266" spans="1:28" s="3" customFormat="1" ht="14.25" x14ac:dyDescent="0.2">
      <c r="A266" s="12"/>
      <c r="B266" s="13" t="s">
        <v>45</v>
      </c>
      <c r="C266" s="12">
        <v>3318</v>
      </c>
      <c r="D266" s="12">
        <v>116</v>
      </c>
      <c r="E266" s="12" t="s">
        <v>657</v>
      </c>
      <c r="F266" s="12">
        <v>1</v>
      </c>
      <c r="G266" s="12">
        <v>5</v>
      </c>
      <c r="H266" s="12">
        <v>1</v>
      </c>
      <c r="I266" s="12">
        <v>70</v>
      </c>
      <c r="J266" s="12">
        <f t="shared" si="30"/>
        <v>2170</v>
      </c>
      <c r="K266" s="12">
        <v>75</v>
      </c>
      <c r="L266" s="12">
        <f t="shared" si="31"/>
        <v>162750</v>
      </c>
      <c r="M266" s="12"/>
      <c r="N266" s="12"/>
      <c r="O266" s="12"/>
      <c r="P266" s="12"/>
      <c r="Q266" s="12"/>
      <c r="R266" s="12"/>
      <c r="S266" s="12"/>
      <c r="T266" s="12">
        <f t="shared" si="32"/>
        <v>0</v>
      </c>
      <c r="U266" s="12"/>
      <c r="V266" s="12"/>
      <c r="W266" s="12">
        <f t="shared" si="33"/>
        <v>0</v>
      </c>
      <c r="X266" s="12">
        <f t="shared" si="34"/>
        <v>162750</v>
      </c>
      <c r="Y266" s="12">
        <v>0</v>
      </c>
      <c r="Z266" s="12">
        <v>0</v>
      </c>
      <c r="AA266" s="12">
        <v>162750</v>
      </c>
      <c r="AB266" s="12">
        <v>0.01</v>
      </c>
    </row>
    <row r="267" spans="1:28" s="3" customFormat="1" ht="14.25" x14ac:dyDescent="0.2">
      <c r="A267" s="12"/>
      <c r="B267" s="13" t="s">
        <v>45</v>
      </c>
      <c r="C267" s="12">
        <v>3317</v>
      </c>
      <c r="D267" s="12">
        <v>115</v>
      </c>
      <c r="E267" s="12" t="s">
        <v>657</v>
      </c>
      <c r="F267" s="12">
        <v>1</v>
      </c>
      <c r="G267" s="12">
        <v>5</v>
      </c>
      <c r="H267" s="12">
        <v>1</v>
      </c>
      <c r="I267" s="12">
        <v>9</v>
      </c>
      <c r="J267" s="12">
        <f t="shared" si="30"/>
        <v>2109</v>
      </c>
      <c r="K267" s="12">
        <v>75</v>
      </c>
      <c r="L267" s="12">
        <f t="shared" si="31"/>
        <v>158175</v>
      </c>
      <c r="M267" s="12"/>
      <c r="N267" s="12"/>
      <c r="O267" s="12"/>
      <c r="P267" s="12"/>
      <c r="Q267" s="12"/>
      <c r="R267" s="12"/>
      <c r="S267" s="12"/>
      <c r="T267" s="12">
        <f t="shared" si="32"/>
        <v>0</v>
      </c>
      <c r="U267" s="12"/>
      <c r="V267" s="12"/>
      <c r="W267" s="12">
        <f t="shared" si="33"/>
        <v>0</v>
      </c>
      <c r="X267" s="12">
        <f t="shared" si="34"/>
        <v>158175</v>
      </c>
      <c r="Y267" s="12">
        <v>0</v>
      </c>
      <c r="Z267" s="12">
        <v>0</v>
      </c>
      <c r="AA267" s="12">
        <v>158175</v>
      </c>
      <c r="AB267" s="12">
        <v>0.01</v>
      </c>
    </row>
    <row r="268" spans="1:28" s="3" customFormat="1" ht="14.25" x14ac:dyDescent="0.2">
      <c r="A268" s="12"/>
      <c r="B268" s="13" t="s">
        <v>45</v>
      </c>
      <c r="C268" s="12">
        <v>568</v>
      </c>
      <c r="D268" s="12">
        <v>30</v>
      </c>
      <c r="E268" s="12" t="s">
        <v>657</v>
      </c>
      <c r="F268" s="12">
        <v>1</v>
      </c>
      <c r="G268" s="12">
        <v>10</v>
      </c>
      <c r="H268" s="12">
        <v>1</v>
      </c>
      <c r="I268" s="12">
        <v>46</v>
      </c>
      <c r="J268" s="12">
        <f t="shared" si="30"/>
        <v>4146</v>
      </c>
      <c r="K268" s="12">
        <v>75</v>
      </c>
      <c r="L268" s="12">
        <f t="shared" si="31"/>
        <v>310950</v>
      </c>
      <c r="M268" s="12"/>
      <c r="N268" s="12"/>
      <c r="O268" s="12"/>
      <c r="P268" s="12"/>
      <c r="Q268" s="12"/>
      <c r="R268" s="12"/>
      <c r="S268" s="12"/>
      <c r="T268" s="12">
        <f t="shared" si="32"/>
        <v>0</v>
      </c>
      <c r="U268" s="12"/>
      <c r="V268" s="12"/>
      <c r="W268" s="12">
        <f t="shared" si="33"/>
        <v>0</v>
      </c>
      <c r="X268" s="12">
        <f t="shared" si="34"/>
        <v>310950</v>
      </c>
      <c r="Y268" s="12">
        <v>0</v>
      </c>
      <c r="Z268" s="12">
        <v>0</v>
      </c>
      <c r="AA268" s="12">
        <v>310950</v>
      </c>
      <c r="AB268" s="12">
        <v>0.01</v>
      </c>
    </row>
    <row r="269" spans="1:28" s="3" customFormat="1" ht="14.25" x14ac:dyDescent="0.2">
      <c r="A269" s="12"/>
      <c r="B269" s="13" t="s">
        <v>14</v>
      </c>
      <c r="C269" s="12">
        <v>4603</v>
      </c>
      <c r="D269" s="12">
        <v>1</v>
      </c>
      <c r="E269" s="12" t="s">
        <v>658</v>
      </c>
      <c r="F269" s="12">
        <v>2</v>
      </c>
      <c r="G269" s="12"/>
      <c r="H269" s="12">
        <v>2</v>
      </c>
      <c r="I269" s="12">
        <v>76</v>
      </c>
      <c r="J269" s="12">
        <f t="shared" si="30"/>
        <v>276</v>
      </c>
      <c r="K269" s="12">
        <v>350</v>
      </c>
      <c r="L269" s="12">
        <f t="shared" si="31"/>
        <v>96600</v>
      </c>
      <c r="M269" s="12">
        <v>1</v>
      </c>
      <c r="N269" s="12" t="s">
        <v>27</v>
      </c>
      <c r="O269" s="12" t="s">
        <v>55</v>
      </c>
      <c r="P269" s="12">
        <v>2</v>
      </c>
      <c r="Q269" s="12">
        <v>108</v>
      </c>
      <c r="R269" s="12"/>
      <c r="S269" s="12">
        <v>6400</v>
      </c>
      <c r="T269" s="12">
        <f t="shared" si="32"/>
        <v>691200</v>
      </c>
      <c r="U269" s="12">
        <v>20</v>
      </c>
      <c r="V269" s="12">
        <f>T269*30%</f>
        <v>207360</v>
      </c>
      <c r="W269" s="12">
        <f t="shared" si="33"/>
        <v>483840</v>
      </c>
      <c r="X269" s="12">
        <f t="shared" si="34"/>
        <v>580440</v>
      </c>
      <c r="Y269" s="12">
        <v>0</v>
      </c>
      <c r="Z269" s="12">
        <v>50</v>
      </c>
      <c r="AA269" s="12">
        <v>0</v>
      </c>
      <c r="AB269" s="12">
        <v>0</v>
      </c>
    </row>
    <row r="270" spans="1:28" s="3" customFormat="1" ht="14.25" x14ac:dyDescent="0.2">
      <c r="A270" s="12"/>
      <c r="B270" s="13" t="s">
        <v>45</v>
      </c>
      <c r="C270" s="12">
        <v>571</v>
      </c>
      <c r="D270" s="12">
        <v>33</v>
      </c>
      <c r="E270" s="12" t="s">
        <v>659</v>
      </c>
      <c r="F270" s="12">
        <v>2</v>
      </c>
      <c r="G270" s="12">
        <v>9</v>
      </c>
      <c r="H270" s="12">
        <v>3</v>
      </c>
      <c r="I270" s="12">
        <v>57</v>
      </c>
      <c r="J270" s="12">
        <f t="shared" si="30"/>
        <v>3957</v>
      </c>
      <c r="K270" s="12">
        <v>75</v>
      </c>
      <c r="L270" s="12">
        <f t="shared" si="31"/>
        <v>296775</v>
      </c>
      <c r="M270" s="12">
        <v>1</v>
      </c>
      <c r="N270" s="12" t="s">
        <v>27</v>
      </c>
      <c r="O270" s="12" t="s">
        <v>55</v>
      </c>
      <c r="P270" s="12">
        <v>2</v>
      </c>
      <c r="Q270" s="12">
        <v>36</v>
      </c>
      <c r="R270" s="12"/>
      <c r="S270" s="12">
        <v>6400</v>
      </c>
      <c r="T270" s="12">
        <f t="shared" si="32"/>
        <v>230400</v>
      </c>
      <c r="U270" s="12">
        <v>20</v>
      </c>
      <c r="V270" s="12">
        <f>T270*30%</f>
        <v>69120</v>
      </c>
      <c r="W270" s="12">
        <f t="shared" si="33"/>
        <v>161280</v>
      </c>
      <c r="X270" s="12">
        <f t="shared" si="34"/>
        <v>458055</v>
      </c>
      <c r="Y270" s="12">
        <v>0</v>
      </c>
      <c r="Z270" s="12">
        <v>0</v>
      </c>
      <c r="AA270" s="12">
        <v>458055</v>
      </c>
      <c r="AB270" s="12">
        <v>0.02</v>
      </c>
    </row>
    <row r="271" spans="1:28" s="3" customFormat="1" ht="14.25" x14ac:dyDescent="0.2">
      <c r="A271" s="12"/>
      <c r="B271" s="13" t="s">
        <v>45</v>
      </c>
      <c r="C271" s="12">
        <v>3311</v>
      </c>
      <c r="D271" s="12">
        <v>112</v>
      </c>
      <c r="E271" s="12" t="s">
        <v>659</v>
      </c>
      <c r="F271" s="12">
        <v>1</v>
      </c>
      <c r="G271" s="12">
        <v>7</v>
      </c>
      <c r="H271" s="12">
        <v>2</v>
      </c>
      <c r="I271" s="12">
        <v>89</v>
      </c>
      <c r="J271" s="12">
        <f t="shared" si="30"/>
        <v>3089</v>
      </c>
      <c r="K271" s="12">
        <v>75</v>
      </c>
      <c r="L271" s="12">
        <f t="shared" si="31"/>
        <v>231675</v>
      </c>
      <c r="M271" s="12"/>
      <c r="N271" s="12"/>
      <c r="O271" s="12"/>
      <c r="P271" s="12"/>
      <c r="Q271" s="12"/>
      <c r="R271" s="12"/>
      <c r="S271" s="12"/>
      <c r="T271" s="12">
        <f t="shared" si="32"/>
        <v>0</v>
      </c>
      <c r="U271" s="12"/>
      <c r="V271" s="12"/>
      <c r="W271" s="12">
        <f t="shared" si="33"/>
        <v>0</v>
      </c>
      <c r="X271" s="12">
        <f t="shared" si="34"/>
        <v>231675</v>
      </c>
      <c r="Y271" s="12">
        <v>0</v>
      </c>
      <c r="Z271" s="12">
        <v>0</v>
      </c>
      <c r="AA271" s="12">
        <v>231675</v>
      </c>
      <c r="AB271" s="12">
        <v>0.01</v>
      </c>
    </row>
    <row r="272" spans="1:28" s="3" customFormat="1" ht="14.25" x14ac:dyDescent="0.2">
      <c r="A272" s="12"/>
      <c r="B272" s="13" t="s">
        <v>45</v>
      </c>
      <c r="C272" s="12">
        <v>3341</v>
      </c>
      <c r="D272" s="12">
        <v>123</v>
      </c>
      <c r="E272" s="12" t="s">
        <v>660</v>
      </c>
      <c r="F272" s="12">
        <v>2</v>
      </c>
      <c r="G272" s="12">
        <v>5</v>
      </c>
      <c r="H272" s="12">
        <v>3</v>
      </c>
      <c r="I272" s="12">
        <v>34</v>
      </c>
      <c r="J272" s="12">
        <f t="shared" si="30"/>
        <v>2334</v>
      </c>
      <c r="K272" s="12">
        <v>75</v>
      </c>
      <c r="L272" s="12">
        <f t="shared" si="31"/>
        <v>175050</v>
      </c>
      <c r="M272" s="12">
        <v>1</v>
      </c>
      <c r="N272" s="12" t="s">
        <v>27</v>
      </c>
      <c r="O272" s="12" t="s">
        <v>55</v>
      </c>
      <c r="P272" s="12">
        <v>2</v>
      </c>
      <c r="Q272" s="12">
        <v>54</v>
      </c>
      <c r="R272" s="12"/>
      <c r="S272" s="12">
        <v>6400</v>
      </c>
      <c r="T272" s="12">
        <f t="shared" si="32"/>
        <v>345600</v>
      </c>
      <c r="U272" s="12">
        <v>10</v>
      </c>
      <c r="V272" s="12">
        <f>T272*10%</f>
        <v>34560</v>
      </c>
      <c r="W272" s="12">
        <f t="shared" si="33"/>
        <v>311040</v>
      </c>
      <c r="X272" s="12">
        <f t="shared" si="34"/>
        <v>486090</v>
      </c>
      <c r="Y272" s="12">
        <v>0</v>
      </c>
      <c r="Z272" s="12">
        <v>0</v>
      </c>
      <c r="AA272" s="12">
        <v>486090</v>
      </c>
      <c r="AB272" s="12">
        <v>0.02</v>
      </c>
    </row>
    <row r="273" spans="1:28" s="3" customFormat="1" ht="14.25" x14ac:dyDescent="0.2">
      <c r="A273" s="12"/>
      <c r="B273" s="13" t="s">
        <v>662</v>
      </c>
      <c r="C273" s="12"/>
      <c r="D273" s="12"/>
      <c r="E273" s="12" t="s">
        <v>661</v>
      </c>
      <c r="F273" s="12">
        <v>2</v>
      </c>
      <c r="G273" s="12"/>
      <c r="H273" s="12"/>
      <c r="I273" s="12"/>
      <c r="J273" s="12">
        <f t="shared" si="30"/>
        <v>0</v>
      </c>
      <c r="K273" s="12"/>
      <c r="L273" s="12">
        <f t="shared" si="31"/>
        <v>0</v>
      </c>
      <c r="M273" s="12">
        <v>1</v>
      </c>
      <c r="N273" s="12" t="s">
        <v>27</v>
      </c>
      <c r="O273" s="12" t="s">
        <v>55</v>
      </c>
      <c r="P273" s="12">
        <v>2</v>
      </c>
      <c r="Q273" s="12">
        <v>72</v>
      </c>
      <c r="R273" s="12"/>
      <c r="S273" s="12">
        <v>6400</v>
      </c>
      <c r="T273" s="12">
        <f t="shared" si="32"/>
        <v>460800</v>
      </c>
      <c r="U273" s="12">
        <v>10</v>
      </c>
      <c r="V273" s="12">
        <f>T273*10%</f>
        <v>46080</v>
      </c>
      <c r="W273" s="12">
        <f t="shared" si="33"/>
        <v>414720</v>
      </c>
      <c r="X273" s="12">
        <f t="shared" si="34"/>
        <v>414720</v>
      </c>
      <c r="Y273" s="12">
        <v>0</v>
      </c>
      <c r="Z273" s="12">
        <v>0</v>
      </c>
      <c r="AA273" s="12">
        <v>414720</v>
      </c>
      <c r="AB273" s="12">
        <v>0.02</v>
      </c>
    </row>
    <row r="274" spans="1:28" s="3" customFormat="1" ht="14.25" x14ac:dyDescent="0.2">
      <c r="A274" s="12"/>
      <c r="B274" s="13" t="s">
        <v>45</v>
      </c>
      <c r="C274" s="12">
        <v>3340</v>
      </c>
      <c r="D274" s="12">
        <v>122</v>
      </c>
      <c r="E274" s="12" t="s">
        <v>661</v>
      </c>
      <c r="F274" s="12">
        <v>1</v>
      </c>
      <c r="G274" s="12">
        <v>5</v>
      </c>
      <c r="H274" s="12">
        <v>2</v>
      </c>
      <c r="I274" s="12">
        <v>62</v>
      </c>
      <c r="J274" s="12">
        <f t="shared" si="30"/>
        <v>2262</v>
      </c>
      <c r="K274" s="12">
        <v>75</v>
      </c>
      <c r="L274" s="12">
        <f t="shared" si="31"/>
        <v>169650</v>
      </c>
      <c r="M274" s="12"/>
      <c r="N274" s="12"/>
      <c r="O274" s="12"/>
      <c r="P274" s="12"/>
      <c r="Q274" s="12"/>
      <c r="R274" s="12"/>
      <c r="S274" s="12"/>
      <c r="T274" s="12">
        <f t="shared" si="32"/>
        <v>0</v>
      </c>
      <c r="U274" s="12"/>
      <c r="V274" s="12"/>
      <c r="W274" s="12">
        <f t="shared" si="33"/>
        <v>0</v>
      </c>
      <c r="X274" s="12">
        <f t="shared" si="34"/>
        <v>169650</v>
      </c>
      <c r="Y274" s="12">
        <v>0</v>
      </c>
      <c r="Z274" s="12">
        <v>0</v>
      </c>
      <c r="AA274" s="12">
        <v>169650</v>
      </c>
      <c r="AB274" s="12">
        <v>0.02</v>
      </c>
    </row>
    <row r="275" spans="1:28" s="3" customFormat="1" ht="14.25" x14ac:dyDescent="0.2">
      <c r="A275" s="12"/>
      <c r="B275" s="13" t="s">
        <v>14</v>
      </c>
      <c r="C275" s="12"/>
      <c r="D275" s="12">
        <v>61</v>
      </c>
      <c r="E275" s="12" t="s">
        <v>663</v>
      </c>
      <c r="F275" s="12">
        <v>2</v>
      </c>
      <c r="G275" s="12"/>
      <c r="H275" s="12">
        <v>1</v>
      </c>
      <c r="I275" s="12">
        <v>42</v>
      </c>
      <c r="J275" s="12">
        <f t="shared" si="30"/>
        <v>142</v>
      </c>
      <c r="K275" s="12">
        <v>350</v>
      </c>
      <c r="L275" s="12">
        <f t="shared" si="31"/>
        <v>49700</v>
      </c>
      <c r="M275" s="12">
        <v>1</v>
      </c>
      <c r="N275" s="12" t="s">
        <v>27</v>
      </c>
      <c r="O275" s="12" t="s">
        <v>55</v>
      </c>
      <c r="P275" s="12">
        <v>2</v>
      </c>
      <c r="Q275" s="12">
        <v>72</v>
      </c>
      <c r="R275" s="12"/>
      <c r="S275" s="12">
        <v>6400</v>
      </c>
      <c r="T275" s="12">
        <f t="shared" si="32"/>
        <v>460800</v>
      </c>
      <c r="U275" s="12">
        <v>20</v>
      </c>
      <c r="V275" s="12">
        <f>T275*30%</f>
        <v>138240</v>
      </c>
      <c r="W275" s="12">
        <f t="shared" si="33"/>
        <v>322560</v>
      </c>
      <c r="X275" s="12">
        <f t="shared" si="34"/>
        <v>372260</v>
      </c>
      <c r="Y275" s="12">
        <v>0</v>
      </c>
      <c r="Z275" s="12">
        <v>50</v>
      </c>
      <c r="AA275" s="12">
        <v>0</v>
      </c>
      <c r="AB275" s="12">
        <v>0</v>
      </c>
    </row>
    <row r="276" spans="1:28" s="3" customFormat="1" ht="14.25" x14ac:dyDescent="0.2">
      <c r="A276" s="12"/>
      <c r="B276" s="13" t="s">
        <v>45</v>
      </c>
      <c r="C276" s="12">
        <v>3343</v>
      </c>
      <c r="D276" s="12">
        <v>125</v>
      </c>
      <c r="E276" s="12" t="s">
        <v>663</v>
      </c>
      <c r="F276" s="12">
        <v>1</v>
      </c>
      <c r="G276" s="12">
        <v>10</v>
      </c>
      <c r="H276" s="12">
        <v>3</v>
      </c>
      <c r="I276" s="12">
        <v>37</v>
      </c>
      <c r="J276" s="12">
        <f t="shared" si="30"/>
        <v>4337</v>
      </c>
      <c r="K276" s="12">
        <v>75</v>
      </c>
      <c r="L276" s="12">
        <f t="shared" si="31"/>
        <v>325275</v>
      </c>
      <c r="M276" s="12"/>
      <c r="N276" s="12"/>
      <c r="O276" s="12"/>
      <c r="P276" s="12"/>
      <c r="Q276" s="12"/>
      <c r="R276" s="12"/>
      <c r="S276" s="12"/>
      <c r="T276" s="12">
        <f t="shared" si="32"/>
        <v>0</v>
      </c>
      <c r="U276" s="12"/>
      <c r="V276" s="12"/>
      <c r="W276" s="12">
        <f t="shared" si="33"/>
        <v>0</v>
      </c>
      <c r="X276" s="12">
        <f t="shared" si="34"/>
        <v>325275</v>
      </c>
      <c r="Y276" s="12">
        <v>0</v>
      </c>
      <c r="Z276" s="12">
        <v>0</v>
      </c>
      <c r="AA276" s="12">
        <v>325275</v>
      </c>
      <c r="AB276" s="12">
        <v>0.01</v>
      </c>
    </row>
    <row r="277" spans="1:28" s="3" customFormat="1" ht="14.25" x14ac:dyDescent="0.2">
      <c r="A277" s="12"/>
      <c r="B277" s="13" t="s">
        <v>45</v>
      </c>
      <c r="C277" s="12">
        <v>1012</v>
      </c>
      <c r="D277" s="12">
        <v>92</v>
      </c>
      <c r="E277" s="12" t="s">
        <v>663</v>
      </c>
      <c r="F277" s="12">
        <v>1</v>
      </c>
      <c r="G277" s="12">
        <v>4</v>
      </c>
      <c r="H277" s="12">
        <v>2</v>
      </c>
      <c r="I277" s="12">
        <v>39</v>
      </c>
      <c r="J277" s="12">
        <f t="shared" si="30"/>
        <v>1839</v>
      </c>
      <c r="K277" s="12">
        <v>75</v>
      </c>
      <c r="L277" s="12">
        <f t="shared" si="31"/>
        <v>137925</v>
      </c>
      <c r="M277" s="12"/>
      <c r="N277" s="12"/>
      <c r="O277" s="12"/>
      <c r="P277" s="12"/>
      <c r="Q277" s="12"/>
      <c r="R277" s="12"/>
      <c r="S277" s="12"/>
      <c r="T277" s="12">
        <f t="shared" si="32"/>
        <v>0</v>
      </c>
      <c r="U277" s="12"/>
      <c r="V277" s="12"/>
      <c r="W277" s="12">
        <f t="shared" si="33"/>
        <v>0</v>
      </c>
      <c r="X277" s="12">
        <f t="shared" si="34"/>
        <v>137925</v>
      </c>
      <c r="Y277" s="12">
        <v>0</v>
      </c>
      <c r="Z277" s="12">
        <v>0</v>
      </c>
      <c r="AA277" s="12">
        <v>137925</v>
      </c>
      <c r="AB277" s="12">
        <v>0.01</v>
      </c>
    </row>
    <row r="278" spans="1:28" s="3" customFormat="1" ht="14.25" x14ac:dyDescent="0.2">
      <c r="A278" s="12"/>
      <c r="B278" s="13" t="s">
        <v>14</v>
      </c>
      <c r="C278" s="12">
        <v>4534</v>
      </c>
      <c r="D278" s="12">
        <v>186</v>
      </c>
      <c r="E278" s="12" t="s">
        <v>664</v>
      </c>
      <c r="F278" s="12">
        <v>2</v>
      </c>
      <c r="G278" s="12"/>
      <c r="H278" s="12">
        <v>2</v>
      </c>
      <c r="I278" s="12">
        <v>3</v>
      </c>
      <c r="J278" s="12">
        <f t="shared" si="30"/>
        <v>203</v>
      </c>
      <c r="K278" s="12">
        <v>350</v>
      </c>
      <c r="L278" s="12">
        <f t="shared" si="31"/>
        <v>71050</v>
      </c>
      <c r="M278" s="12">
        <v>1</v>
      </c>
      <c r="N278" s="12" t="s">
        <v>27</v>
      </c>
      <c r="O278" s="12" t="s">
        <v>16</v>
      </c>
      <c r="P278" s="12">
        <v>2</v>
      </c>
      <c r="Q278" s="12">
        <v>125</v>
      </c>
      <c r="R278" s="12"/>
      <c r="S278" s="12">
        <v>6400</v>
      </c>
      <c r="T278" s="12">
        <f t="shared" si="32"/>
        <v>800000</v>
      </c>
      <c r="U278" s="12">
        <v>30</v>
      </c>
      <c r="V278" s="12">
        <f>T278*85%</f>
        <v>680000</v>
      </c>
      <c r="W278" s="12">
        <f t="shared" si="33"/>
        <v>120000</v>
      </c>
      <c r="X278" s="12">
        <f t="shared" si="34"/>
        <v>191050</v>
      </c>
      <c r="Y278" s="12">
        <v>0</v>
      </c>
      <c r="Z278" s="12">
        <v>50</v>
      </c>
      <c r="AA278" s="12">
        <v>0</v>
      </c>
      <c r="AB278" s="12">
        <v>0</v>
      </c>
    </row>
    <row r="279" spans="1:28" s="3" customFormat="1" ht="14.25" x14ac:dyDescent="0.2">
      <c r="A279" s="12"/>
      <c r="B279" s="13" t="s">
        <v>14</v>
      </c>
      <c r="C279" s="12">
        <v>4541</v>
      </c>
      <c r="D279" s="12">
        <v>188</v>
      </c>
      <c r="E279" s="12" t="s">
        <v>664</v>
      </c>
      <c r="F279" s="12">
        <v>1</v>
      </c>
      <c r="G279" s="12">
        <v>8</v>
      </c>
      <c r="H279" s="12">
        <v>2</v>
      </c>
      <c r="I279" s="12">
        <v>64</v>
      </c>
      <c r="J279" s="12">
        <f t="shared" si="30"/>
        <v>3464</v>
      </c>
      <c r="K279" s="12">
        <v>100</v>
      </c>
      <c r="L279" s="12">
        <f t="shared" si="31"/>
        <v>346400</v>
      </c>
      <c r="M279" s="12"/>
      <c r="N279" s="12"/>
      <c r="O279" s="12"/>
      <c r="P279" s="12"/>
      <c r="Q279" s="12"/>
      <c r="R279" s="12"/>
      <c r="S279" s="12"/>
      <c r="T279" s="12">
        <f t="shared" si="32"/>
        <v>0</v>
      </c>
      <c r="U279" s="12"/>
      <c r="V279" s="12"/>
      <c r="W279" s="12">
        <f t="shared" si="33"/>
        <v>0</v>
      </c>
      <c r="X279" s="12">
        <f t="shared" si="34"/>
        <v>346400</v>
      </c>
      <c r="Y279" s="12">
        <v>0</v>
      </c>
      <c r="Z279" s="12">
        <v>50</v>
      </c>
      <c r="AA279" s="12">
        <v>0</v>
      </c>
      <c r="AB279" s="12">
        <v>0</v>
      </c>
    </row>
    <row r="280" spans="1:28" s="3" customFormat="1" ht="14.25" x14ac:dyDescent="0.2">
      <c r="A280" s="12"/>
      <c r="B280" s="13" t="s">
        <v>14</v>
      </c>
      <c r="C280" s="12">
        <v>1151</v>
      </c>
      <c r="D280" s="12">
        <v>32</v>
      </c>
      <c r="E280" s="12" t="s">
        <v>665</v>
      </c>
      <c r="F280" s="12">
        <v>2</v>
      </c>
      <c r="G280" s="12"/>
      <c r="H280" s="12">
        <v>1</v>
      </c>
      <c r="I280" s="12">
        <v>19</v>
      </c>
      <c r="J280" s="12">
        <f t="shared" si="30"/>
        <v>119</v>
      </c>
      <c r="K280" s="12">
        <v>75</v>
      </c>
      <c r="L280" s="12">
        <f t="shared" si="31"/>
        <v>8925</v>
      </c>
      <c r="M280" s="12">
        <v>1</v>
      </c>
      <c r="N280" s="12" t="s">
        <v>27</v>
      </c>
      <c r="O280" s="12" t="s">
        <v>16</v>
      </c>
      <c r="P280" s="12">
        <v>2</v>
      </c>
      <c r="Q280" s="12">
        <v>234</v>
      </c>
      <c r="R280" s="12"/>
      <c r="S280" s="12">
        <v>6400</v>
      </c>
      <c r="T280" s="12">
        <f t="shared" si="32"/>
        <v>1497600</v>
      </c>
      <c r="U280" s="12">
        <v>30</v>
      </c>
      <c r="V280" s="12">
        <f>T280*85%</f>
        <v>1272960</v>
      </c>
      <c r="W280" s="12">
        <f t="shared" si="33"/>
        <v>224640</v>
      </c>
      <c r="X280" s="12">
        <f t="shared" si="34"/>
        <v>233565</v>
      </c>
      <c r="Y280" s="12">
        <v>0</v>
      </c>
      <c r="Z280" s="12">
        <v>50</v>
      </c>
      <c r="AA280" s="12">
        <v>0</v>
      </c>
      <c r="AB280" s="12">
        <v>0</v>
      </c>
    </row>
    <row r="281" spans="1:28" s="3" customFormat="1" ht="14.25" x14ac:dyDescent="0.2">
      <c r="A281" s="12"/>
      <c r="B281" s="13" t="s">
        <v>14</v>
      </c>
      <c r="C281" s="12">
        <v>2354</v>
      </c>
      <c r="D281" s="12">
        <v>157</v>
      </c>
      <c r="E281" s="12" t="s">
        <v>665</v>
      </c>
      <c r="F281" s="12">
        <v>1</v>
      </c>
      <c r="G281" s="12">
        <v>23</v>
      </c>
      <c r="H281" s="12">
        <v>1</v>
      </c>
      <c r="I281" s="12">
        <v>70</v>
      </c>
      <c r="J281" s="12">
        <f t="shared" si="30"/>
        <v>9370</v>
      </c>
      <c r="K281" s="12">
        <v>75</v>
      </c>
      <c r="L281" s="12">
        <f t="shared" si="31"/>
        <v>702750</v>
      </c>
      <c r="M281" s="12"/>
      <c r="N281" s="12"/>
      <c r="O281" s="12"/>
      <c r="P281" s="12"/>
      <c r="Q281" s="12"/>
      <c r="R281" s="12"/>
      <c r="S281" s="12"/>
      <c r="T281" s="12">
        <f t="shared" si="32"/>
        <v>0</v>
      </c>
      <c r="U281" s="12"/>
      <c r="V281" s="12"/>
      <c r="W281" s="12">
        <f t="shared" si="33"/>
        <v>0</v>
      </c>
      <c r="X281" s="12">
        <f t="shared" si="34"/>
        <v>702750</v>
      </c>
      <c r="Y281" s="12">
        <v>0</v>
      </c>
      <c r="Z281" s="12">
        <v>50</v>
      </c>
      <c r="AA281" s="12">
        <v>0</v>
      </c>
      <c r="AB281" s="12">
        <v>0</v>
      </c>
    </row>
    <row r="282" spans="1:28" s="3" customFormat="1" ht="14.25" x14ac:dyDescent="0.2">
      <c r="A282" s="12"/>
      <c r="B282" s="13" t="s">
        <v>14</v>
      </c>
      <c r="C282" s="12">
        <v>1136</v>
      </c>
      <c r="D282" s="12">
        <v>17</v>
      </c>
      <c r="E282" s="12" t="s">
        <v>665</v>
      </c>
      <c r="F282" s="12">
        <v>1</v>
      </c>
      <c r="G282" s="12">
        <v>1</v>
      </c>
      <c r="H282" s="12">
        <v>2</v>
      </c>
      <c r="I282" s="12">
        <v>12</v>
      </c>
      <c r="J282" s="12">
        <f t="shared" si="30"/>
        <v>612</v>
      </c>
      <c r="K282" s="12">
        <v>350</v>
      </c>
      <c r="L282" s="12">
        <f t="shared" si="31"/>
        <v>214200</v>
      </c>
      <c r="M282" s="12"/>
      <c r="N282" s="12"/>
      <c r="O282" s="12"/>
      <c r="P282" s="12"/>
      <c r="Q282" s="12"/>
      <c r="R282" s="12"/>
      <c r="S282" s="12"/>
      <c r="T282" s="12">
        <f t="shared" si="32"/>
        <v>0</v>
      </c>
      <c r="U282" s="12"/>
      <c r="V282" s="12"/>
      <c r="W282" s="12">
        <f t="shared" si="33"/>
        <v>0</v>
      </c>
      <c r="X282" s="12">
        <f t="shared" si="34"/>
        <v>214200</v>
      </c>
      <c r="Y282" s="12">
        <v>0</v>
      </c>
      <c r="Z282" s="12">
        <v>50</v>
      </c>
      <c r="AA282" s="12">
        <v>0</v>
      </c>
      <c r="AB282" s="12">
        <v>0</v>
      </c>
    </row>
    <row r="283" spans="1:28" s="3" customFormat="1" ht="14.25" x14ac:dyDescent="0.2">
      <c r="A283" s="12"/>
      <c r="B283" s="13" t="s">
        <v>14</v>
      </c>
      <c r="C283" s="12">
        <v>1146</v>
      </c>
      <c r="D283" s="12">
        <v>27</v>
      </c>
      <c r="E283" s="12" t="s">
        <v>667</v>
      </c>
      <c r="F283" s="12">
        <v>2</v>
      </c>
      <c r="G283" s="12"/>
      <c r="H283" s="12">
        <v>1</v>
      </c>
      <c r="I283" s="12">
        <v>11</v>
      </c>
      <c r="J283" s="12">
        <f t="shared" si="30"/>
        <v>111</v>
      </c>
      <c r="K283" s="12">
        <v>350</v>
      </c>
      <c r="L283" s="12">
        <f t="shared" si="31"/>
        <v>38850</v>
      </c>
      <c r="M283" s="12">
        <v>1</v>
      </c>
      <c r="N283" s="12" t="s">
        <v>27</v>
      </c>
      <c r="O283" s="12" t="s">
        <v>55</v>
      </c>
      <c r="P283" s="12">
        <v>2</v>
      </c>
      <c r="Q283" s="12">
        <v>108</v>
      </c>
      <c r="R283" s="12"/>
      <c r="S283" s="12">
        <v>6400</v>
      </c>
      <c r="T283" s="12">
        <f t="shared" si="32"/>
        <v>691200</v>
      </c>
      <c r="U283" s="12">
        <v>20</v>
      </c>
      <c r="V283" s="12">
        <f>T283*30%</f>
        <v>207360</v>
      </c>
      <c r="W283" s="12">
        <f t="shared" si="33"/>
        <v>483840</v>
      </c>
      <c r="X283" s="12">
        <f t="shared" si="34"/>
        <v>522690</v>
      </c>
      <c r="Y283" s="12">
        <v>0</v>
      </c>
      <c r="Z283" s="12">
        <v>50</v>
      </c>
      <c r="AA283" s="12">
        <v>0</v>
      </c>
      <c r="AB283" s="12">
        <v>0</v>
      </c>
    </row>
    <row r="284" spans="1:28" s="3" customFormat="1" ht="14.25" x14ac:dyDescent="0.2">
      <c r="A284" s="12"/>
      <c r="B284" s="13" t="s">
        <v>14</v>
      </c>
      <c r="C284" s="12">
        <v>1510</v>
      </c>
      <c r="D284" s="12">
        <v>15</v>
      </c>
      <c r="E284" s="12" t="s">
        <v>667</v>
      </c>
      <c r="F284" s="12">
        <v>1</v>
      </c>
      <c r="G284" s="12">
        <v>21</v>
      </c>
      <c r="H284" s="12">
        <v>3</v>
      </c>
      <c r="I284" s="12">
        <v>91</v>
      </c>
      <c r="J284" s="12">
        <f t="shared" si="30"/>
        <v>8791</v>
      </c>
      <c r="K284" s="12">
        <v>75</v>
      </c>
      <c r="L284" s="12">
        <f t="shared" si="31"/>
        <v>659325</v>
      </c>
      <c r="M284" s="12"/>
      <c r="N284" s="12"/>
      <c r="O284" s="12"/>
      <c r="P284" s="12"/>
      <c r="Q284" s="12"/>
      <c r="R284" s="12"/>
      <c r="S284" s="12"/>
      <c r="T284" s="12">
        <f t="shared" si="32"/>
        <v>0</v>
      </c>
      <c r="U284" s="12"/>
      <c r="V284" s="12"/>
      <c r="W284" s="12">
        <f t="shared" si="33"/>
        <v>0</v>
      </c>
      <c r="X284" s="12">
        <f t="shared" si="34"/>
        <v>659325</v>
      </c>
      <c r="Y284" s="12">
        <v>0</v>
      </c>
      <c r="Z284" s="12">
        <v>50</v>
      </c>
      <c r="AA284" s="12">
        <v>0</v>
      </c>
      <c r="AB284" s="12">
        <v>0</v>
      </c>
    </row>
    <row r="285" spans="1:28" s="3" customFormat="1" ht="14.25" x14ac:dyDescent="0.2">
      <c r="A285" s="12"/>
      <c r="B285" s="13" t="s">
        <v>14</v>
      </c>
      <c r="C285" s="12"/>
      <c r="D285" s="12">
        <v>18</v>
      </c>
      <c r="E285" s="12" t="s">
        <v>668</v>
      </c>
      <c r="F285" s="12">
        <v>2</v>
      </c>
      <c r="G285" s="12">
        <v>1</v>
      </c>
      <c r="H285" s="12">
        <v>3</v>
      </c>
      <c r="I285" s="12">
        <v>5</v>
      </c>
      <c r="J285" s="12">
        <f t="shared" si="30"/>
        <v>705</v>
      </c>
      <c r="K285" s="12">
        <v>310</v>
      </c>
      <c r="L285" s="12">
        <f t="shared" si="31"/>
        <v>218550</v>
      </c>
      <c r="M285" s="12">
        <v>1</v>
      </c>
      <c r="N285" s="12" t="s">
        <v>27</v>
      </c>
      <c r="O285" s="12" t="s">
        <v>16</v>
      </c>
      <c r="P285" s="12">
        <v>2</v>
      </c>
      <c r="Q285" s="12">
        <v>90</v>
      </c>
      <c r="R285" s="12"/>
      <c r="S285" s="12">
        <v>6400</v>
      </c>
      <c r="T285" s="12">
        <f t="shared" si="32"/>
        <v>576000</v>
      </c>
      <c r="U285" s="12">
        <v>20</v>
      </c>
      <c r="V285" s="12">
        <f>T285*30%</f>
        <v>172800</v>
      </c>
      <c r="W285" s="12">
        <f t="shared" si="33"/>
        <v>403200</v>
      </c>
      <c r="X285" s="12">
        <f t="shared" si="34"/>
        <v>621750</v>
      </c>
      <c r="Y285" s="12">
        <v>0</v>
      </c>
      <c r="Z285" s="12">
        <v>50</v>
      </c>
      <c r="AA285" s="12">
        <v>0</v>
      </c>
      <c r="AB285" s="12">
        <v>0</v>
      </c>
    </row>
    <row r="286" spans="1:28" s="3" customFormat="1" ht="14.25" x14ac:dyDescent="0.2">
      <c r="A286" s="12"/>
      <c r="B286" s="13" t="s">
        <v>14</v>
      </c>
      <c r="C286" s="12">
        <v>1734</v>
      </c>
      <c r="D286" s="12">
        <v>162</v>
      </c>
      <c r="E286" s="12" t="s">
        <v>668</v>
      </c>
      <c r="F286" s="12">
        <v>1</v>
      </c>
      <c r="G286" s="12">
        <v>17</v>
      </c>
      <c r="H286" s="12">
        <v>2</v>
      </c>
      <c r="I286" s="12">
        <v>97</v>
      </c>
      <c r="J286" s="12">
        <f t="shared" si="30"/>
        <v>7097</v>
      </c>
      <c r="K286" s="12">
        <v>140</v>
      </c>
      <c r="L286" s="12">
        <f t="shared" si="31"/>
        <v>993580</v>
      </c>
      <c r="M286" s="12"/>
      <c r="N286" s="12"/>
      <c r="O286" s="12"/>
      <c r="P286" s="12"/>
      <c r="Q286" s="12"/>
      <c r="R286" s="12"/>
      <c r="S286" s="12"/>
      <c r="T286" s="12">
        <f t="shared" si="32"/>
        <v>0</v>
      </c>
      <c r="U286" s="12"/>
      <c r="V286" s="12"/>
      <c r="W286" s="12">
        <f t="shared" si="33"/>
        <v>0</v>
      </c>
      <c r="X286" s="12">
        <f t="shared" si="34"/>
        <v>993580</v>
      </c>
      <c r="Y286" s="12">
        <v>0</v>
      </c>
      <c r="Z286" s="12">
        <v>50</v>
      </c>
      <c r="AA286" s="12">
        <v>0</v>
      </c>
      <c r="AB286" s="12">
        <v>0</v>
      </c>
    </row>
    <row r="287" spans="1:28" s="3" customFormat="1" ht="14.25" x14ac:dyDescent="0.2">
      <c r="A287" s="12"/>
      <c r="B287" s="13" t="s">
        <v>24</v>
      </c>
      <c r="C287" s="12"/>
      <c r="D287" s="12"/>
      <c r="E287" s="12" t="s">
        <v>668</v>
      </c>
      <c r="F287" s="12">
        <v>1</v>
      </c>
      <c r="G287" s="12">
        <v>5</v>
      </c>
      <c r="H287" s="12"/>
      <c r="I287" s="12"/>
      <c r="J287" s="12">
        <f t="shared" si="30"/>
        <v>2000</v>
      </c>
      <c r="K287" s="12">
        <v>75</v>
      </c>
      <c r="L287" s="12">
        <f t="shared" si="31"/>
        <v>150000</v>
      </c>
      <c r="M287" s="12"/>
      <c r="N287" s="12"/>
      <c r="O287" s="12"/>
      <c r="P287" s="12"/>
      <c r="Q287" s="12"/>
      <c r="R287" s="12"/>
      <c r="S287" s="12"/>
      <c r="T287" s="12">
        <f t="shared" si="32"/>
        <v>0</v>
      </c>
      <c r="U287" s="12"/>
      <c r="V287" s="12"/>
      <c r="W287" s="12">
        <f t="shared" si="33"/>
        <v>0</v>
      </c>
      <c r="X287" s="12">
        <f t="shared" si="34"/>
        <v>150000</v>
      </c>
      <c r="Y287" s="12">
        <v>0</v>
      </c>
      <c r="Z287" s="12">
        <v>0</v>
      </c>
      <c r="AA287" s="12">
        <v>150000</v>
      </c>
      <c r="AB287" s="12">
        <v>0.01</v>
      </c>
    </row>
    <row r="288" spans="1:28" s="3" customFormat="1" ht="14.25" x14ac:dyDescent="0.2">
      <c r="A288" s="12"/>
      <c r="B288" s="13" t="s">
        <v>669</v>
      </c>
      <c r="C288" s="12"/>
      <c r="D288" s="12"/>
      <c r="E288" s="12" t="s">
        <v>666</v>
      </c>
      <c r="F288" s="12">
        <v>2</v>
      </c>
      <c r="G288" s="12"/>
      <c r="H288" s="12"/>
      <c r="I288" s="12"/>
      <c r="J288" s="12">
        <f t="shared" si="30"/>
        <v>0</v>
      </c>
      <c r="K288" s="12"/>
      <c r="L288" s="12">
        <f t="shared" si="31"/>
        <v>0</v>
      </c>
      <c r="M288" s="12">
        <v>1</v>
      </c>
      <c r="N288" s="12" t="s">
        <v>27</v>
      </c>
      <c r="O288" s="12" t="s">
        <v>16</v>
      </c>
      <c r="P288" s="12">
        <v>2</v>
      </c>
      <c r="Q288" s="12">
        <v>90</v>
      </c>
      <c r="R288" s="12"/>
      <c r="S288" s="12">
        <v>6400</v>
      </c>
      <c r="T288" s="12">
        <f t="shared" si="32"/>
        <v>576000</v>
      </c>
      <c r="U288" s="12">
        <v>20</v>
      </c>
      <c r="V288" s="12">
        <f>T288*30%</f>
        <v>172800</v>
      </c>
      <c r="W288" s="12">
        <f t="shared" si="33"/>
        <v>403200</v>
      </c>
      <c r="X288" s="12">
        <f t="shared" si="34"/>
        <v>403200</v>
      </c>
      <c r="Y288" s="12">
        <v>0</v>
      </c>
      <c r="Z288" s="12">
        <v>0</v>
      </c>
      <c r="AA288" s="12">
        <v>403200</v>
      </c>
      <c r="AB288" s="12">
        <v>0.02</v>
      </c>
    </row>
    <row r="289" spans="1:28" s="3" customFormat="1" ht="14.25" x14ac:dyDescent="0.2">
      <c r="A289" s="12"/>
      <c r="B289" s="13" t="s">
        <v>14</v>
      </c>
      <c r="C289" s="12">
        <v>5274</v>
      </c>
      <c r="D289" s="12">
        <v>207</v>
      </c>
      <c r="E289" s="12" t="s">
        <v>666</v>
      </c>
      <c r="F289" s="12">
        <v>1</v>
      </c>
      <c r="G289" s="12">
        <v>4</v>
      </c>
      <c r="H289" s="12">
        <v>3</v>
      </c>
      <c r="I289" s="12">
        <v>3</v>
      </c>
      <c r="J289" s="12">
        <f t="shared" si="30"/>
        <v>1903</v>
      </c>
      <c r="K289" s="12">
        <v>140</v>
      </c>
      <c r="L289" s="12">
        <f t="shared" si="31"/>
        <v>266420</v>
      </c>
      <c r="M289" s="12"/>
      <c r="N289" s="12"/>
      <c r="O289" s="12"/>
      <c r="P289" s="12"/>
      <c r="Q289" s="12"/>
      <c r="R289" s="12"/>
      <c r="S289" s="12"/>
      <c r="T289" s="12">
        <f t="shared" si="32"/>
        <v>0</v>
      </c>
      <c r="U289" s="12"/>
      <c r="V289" s="12"/>
      <c r="W289" s="12">
        <f t="shared" si="33"/>
        <v>0</v>
      </c>
      <c r="X289" s="12">
        <f t="shared" si="34"/>
        <v>266420</v>
      </c>
      <c r="Y289" s="12">
        <v>0</v>
      </c>
      <c r="Z289" s="12">
        <v>50</v>
      </c>
      <c r="AA289" s="12">
        <v>0</v>
      </c>
      <c r="AB289" s="12">
        <v>0</v>
      </c>
    </row>
    <row r="290" spans="1:28" s="3" customFormat="1" ht="14.25" x14ac:dyDescent="0.2">
      <c r="A290" s="12"/>
      <c r="B290" s="13" t="s">
        <v>14</v>
      </c>
      <c r="C290" s="12">
        <v>3373</v>
      </c>
      <c r="D290" s="12">
        <v>169</v>
      </c>
      <c r="E290" s="12" t="s">
        <v>670</v>
      </c>
      <c r="F290" s="12">
        <v>2</v>
      </c>
      <c r="G290" s="12"/>
      <c r="H290" s="12">
        <v>2</v>
      </c>
      <c r="I290" s="12">
        <v>8</v>
      </c>
      <c r="J290" s="12">
        <f t="shared" si="30"/>
        <v>208</v>
      </c>
      <c r="K290" s="12">
        <v>350</v>
      </c>
      <c r="L290" s="12">
        <f t="shared" si="31"/>
        <v>72800</v>
      </c>
      <c r="M290" s="12">
        <v>1</v>
      </c>
      <c r="N290" s="12" t="s">
        <v>27</v>
      </c>
      <c r="O290" s="12" t="s">
        <v>16</v>
      </c>
      <c r="P290" s="12">
        <v>2</v>
      </c>
      <c r="Q290" s="12">
        <v>90</v>
      </c>
      <c r="R290" s="12"/>
      <c r="S290" s="12">
        <v>6400</v>
      </c>
      <c r="T290" s="12">
        <f t="shared" si="32"/>
        <v>576000</v>
      </c>
      <c r="U290" s="12">
        <v>20</v>
      </c>
      <c r="V290" s="12">
        <f>T290*30%</f>
        <v>172800</v>
      </c>
      <c r="W290" s="12">
        <f t="shared" si="33"/>
        <v>403200</v>
      </c>
      <c r="X290" s="12">
        <f t="shared" si="34"/>
        <v>476000</v>
      </c>
      <c r="Y290" s="12">
        <v>0</v>
      </c>
      <c r="Z290" s="12">
        <v>50</v>
      </c>
      <c r="AA290" s="12">
        <v>0</v>
      </c>
      <c r="AB290" s="12">
        <v>0</v>
      </c>
    </row>
    <row r="291" spans="1:28" s="3" customFormat="1" ht="14.25" x14ac:dyDescent="0.2">
      <c r="A291" s="12"/>
      <c r="B291" s="13" t="s">
        <v>14</v>
      </c>
      <c r="C291" s="12"/>
      <c r="D291" s="12">
        <v>150</v>
      </c>
      <c r="E291" s="12" t="s">
        <v>670</v>
      </c>
      <c r="F291" s="12">
        <v>1</v>
      </c>
      <c r="G291" s="12">
        <v>11</v>
      </c>
      <c r="H291" s="12">
        <v>1</v>
      </c>
      <c r="I291" s="12">
        <v>61</v>
      </c>
      <c r="J291" s="12">
        <f t="shared" si="30"/>
        <v>4561</v>
      </c>
      <c r="K291" s="12">
        <v>140</v>
      </c>
      <c r="L291" s="12">
        <f t="shared" si="31"/>
        <v>638540</v>
      </c>
      <c r="M291" s="12"/>
      <c r="N291" s="12"/>
      <c r="O291" s="12"/>
      <c r="P291" s="12"/>
      <c r="Q291" s="12"/>
      <c r="R291" s="12"/>
      <c r="S291" s="12"/>
      <c r="T291" s="12">
        <f t="shared" si="32"/>
        <v>0</v>
      </c>
      <c r="U291" s="12"/>
      <c r="V291" s="12"/>
      <c r="W291" s="12">
        <f t="shared" si="33"/>
        <v>0</v>
      </c>
      <c r="X291" s="12">
        <f t="shared" si="34"/>
        <v>638540</v>
      </c>
      <c r="Y291" s="12">
        <v>0</v>
      </c>
      <c r="Z291" s="12">
        <v>50</v>
      </c>
      <c r="AA291" s="12">
        <v>0</v>
      </c>
      <c r="AB291" s="12">
        <v>0</v>
      </c>
    </row>
    <row r="292" spans="1:28" s="3" customFormat="1" ht="14.25" x14ac:dyDescent="0.2">
      <c r="A292" s="12"/>
      <c r="B292" s="13" t="s">
        <v>24</v>
      </c>
      <c r="C292" s="12"/>
      <c r="D292" s="12"/>
      <c r="E292" s="12" t="s">
        <v>671</v>
      </c>
      <c r="F292" s="12">
        <v>2</v>
      </c>
      <c r="G292" s="12">
        <v>1</v>
      </c>
      <c r="H292" s="12"/>
      <c r="I292" s="12">
        <v>52</v>
      </c>
      <c r="J292" s="12">
        <f t="shared" si="30"/>
        <v>452</v>
      </c>
      <c r="K292" s="12">
        <v>75</v>
      </c>
      <c r="L292" s="12">
        <f t="shared" si="31"/>
        <v>33900</v>
      </c>
      <c r="M292" s="12">
        <v>1</v>
      </c>
      <c r="N292" s="12" t="s">
        <v>27</v>
      </c>
      <c r="O292" s="12" t="s">
        <v>55</v>
      </c>
      <c r="P292" s="12">
        <v>2</v>
      </c>
      <c r="Q292" s="12">
        <v>72</v>
      </c>
      <c r="R292" s="12"/>
      <c r="S292" s="12">
        <v>6400</v>
      </c>
      <c r="T292" s="12">
        <f t="shared" si="32"/>
        <v>460800</v>
      </c>
      <c r="U292" s="12">
        <v>15</v>
      </c>
      <c r="V292" s="12">
        <f>T292*20%</f>
        <v>92160</v>
      </c>
      <c r="W292" s="12">
        <f t="shared" si="33"/>
        <v>368640</v>
      </c>
      <c r="X292" s="12">
        <f t="shared" si="34"/>
        <v>402540</v>
      </c>
      <c r="Y292" s="12">
        <v>0</v>
      </c>
      <c r="Z292" s="12">
        <v>0</v>
      </c>
      <c r="AA292" s="12">
        <v>402540</v>
      </c>
      <c r="AB292" s="12">
        <v>0.02</v>
      </c>
    </row>
    <row r="293" spans="1:28" s="3" customFormat="1" ht="14.25" x14ac:dyDescent="0.2">
      <c r="A293" s="12"/>
      <c r="B293" s="13" t="s">
        <v>24</v>
      </c>
      <c r="C293" s="12"/>
      <c r="D293" s="12"/>
      <c r="E293" s="12" t="s">
        <v>672</v>
      </c>
      <c r="F293" s="12">
        <v>2</v>
      </c>
      <c r="G293" s="12">
        <v>2</v>
      </c>
      <c r="H293" s="12">
        <v>2</v>
      </c>
      <c r="I293" s="12"/>
      <c r="J293" s="12">
        <f t="shared" si="30"/>
        <v>1000</v>
      </c>
      <c r="K293" s="12">
        <v>75</v>
      </c>
      <c r="L293" s="12">
        <f t="shared" si="31"/>
        <v>75000</v>
      </c>
      <c r="M293" s="12">
        <v>1</v>
      </c>
      <c r="N293" s="12" t="s">
        <v>27</v>
      </c>
      <c r="O293" s="12" t="s">
        <v>16</v>
      </c>
      <c r="P293" s="12">
        <v>2</v>
      </c>
      <c r="Q293" s="12">
        <v>108</v>
      </c>
      <c r="R293" s="12"/>
      <c r="S293" s="12">
        <v>6400</v>
      </c>
      <c r="T293" s="12">
        <f t="shared" si="32"/>
        <v>691200</v>
      </c>
      <c r="U293" s="12">
        <v>30</v>
      </c>
      <c r="V293" s="12">
        <f>T293*85%</f>
        <v>587520</v>
      </c>
      <c r="W293" s="12">
        <f t="shared" si="33"/>
        <v>103680</v>
      </c>
      <c r="X293" s="12">
        <f t="shared" si="34"/>
        <v>178680</v>
      </c>
      <c r="Y293" s="12">
        <v>0</v>
      </c>
      <c r="Z293" s="12">
        <v>0</v>
      </c>
      <c r="AA293" s="12">
        <v>178680</v>
      </c>
      <c r="AB293" s="12">
        <v>0.02</v>
      </c>
    </row>
    <row r="294" spans="1:28" s="3" customFormat="1" ht="14.25" x14ac:dyDescent="0.2">
      <c r="A294" s="12"/>
      <c r="B294" s="13" t="s">
        <v>14</v>
      </c>
      <c r="C294" s="12">
        <v>1677</v>
      </c>
      <c r="D294" s="12">
        <v>224</v>
      </c>
      <c r="E294" s="12" t="s">
        <v>672</v>
      </c>
      <c r="F294" s="12">
        <v>1</v>
      </c>
      <c r="G294" s="12">
        <v>14</v>
      </c>
      <c r="H294" s="12">
        <v>1</v>
      </c>
      <c r="I294" s="12">
        <v>16</v>
      </c>
      <c r="J294" s="12">
        <f t="shared" si="30"/>
        <v>5716</v>
      </c>
      <c r="K294" s="12">
        <v>130</v>
      </c>
      <c r="L294" s="12">
        <f t="shared" si="31"/>
        <v>743080</v>
      </c>
      <c r="M294" s="12"/>
      <c r="N294" s="12"/>
      <c r="O294" s="12"/>
      <c r="P294" s="12"/>
      <c r="Q294" s="12"/>
      <c r="R294" s="12"/>
      <c r="S294" s="12"/>
      <c r="T294" s="12">
        <f t="shared" si="32"/>
        <v>0</v>
      </c>
      <c r="U294" s="12"/>
      <c r="V294" s="12"/>
      <c r="W294" s="12">
        <f t="shared" si="33"/>
        <v>0</v>
      </c>
      <c r="X294" s="12">
        <f t="shared" si="34"/>
        <v>743080</v>
      </c>
      <c r="Y294" s="12">
        <v>0</v>
      </c>
      <c r="Z294" s="12">
        <v>50</v>
      </c>
      <c r="AA294" s="12">
        <v>0</v>
      </c>
      <c r="AB294" s="12">
        <v>0</v>
      </c>
    </row>
    <row r="295" spans="1:28" s="3" customFormat="1" ht="14.25" x14ac:dyDescent="0.2">
      <c r="A295" s="12"/>
      <c r="B295" s="13" t="s">
        <v>24</v>
      </c>
      <c r="C295" s="12"/>
      <c r="D295" s="12"/>
      <c r="E295" s="12" t="s">
        <v>672</v>
      </c>
      <c r="F295" s="12">
        <v>1</v>
      </c>
      <c r="G295" s="12">
        <v>2</v>
      </c>
      <c r="H295" s="12">
        <v>1</v>
      </c>
      <c r="I295" s="12"/>
      <c r="J295" s="12">
        <f t="shared" si="30"/>
        <v>900</v>
      </c>
      <c r="K295" s="12">
        <v>75</v>
      </c>
      <c r="L295" s="12">
        <f t="shared" si="31"/>
        <v>67500</v>
      </c>
      <c r="M295" s="12"/>
      <c r="N295" s="12"/>
      <c r="O295" s="12"/>
      <c r="P295" s="12"/>
      <c r="Q295" s="12"/>
      <c r="R295" s="12"/>
      <c r="S295" s="12"/>
      <c r="T295" s="12">
        <f t="shared" si="32"/>
        <v>0</v>
      </c>
      <c r="U295" s="12"/>
      <c r="V295" s="12"/>
      <c r="W295" s="12">
        <f t="shared" si="33"/>
        <v>0</v>
      </c>
      <c r="X295" s="12">
        <f t="shared" si="34"/>
        <v>67500</v>
      </c>
      <c r="Y295" s="12">
        <v>0</v>
      </c>
      <c r="Z295" s="12">
        <v>0</v>
      </c>
      <c r="AA295" s="12">
        <v>67500</v>
      </c>
      <c r="AB295" s="12">
        <v>0.01</v>
      </c>
    </row>
    <row r="296" spans="1:28" s="3" customFormat="1" ht="14.25" x14ac:dyDescent="0.2">
      <c r="A296" s="12"/>
      <c r="B296" s="13" t="s">
        <v>24</v>
      </c>
      <c r="C296" s="12"/>
      <c r="D296" s="12"/>
      <c r="E296" s="12" t="s">
        <v>673</v>
      </c>
      <c r="F296" s="12">
        <v>2</v>
      </c>
      <c r="G296" s="12"/>
      <c r="H296" s="12">
        <v>1</v>
      </c>
      <c r="I296" s="12">
        <v>70</v>
      </c>
      <c r="J296" s="12">
        <f t="shared" si="30"/>
        <v>170</v>
      </c>
      <c r="K296" s="12">
        <v>75</v>
      </c>
      <c r="L296" s="12">
        <f t="shared" si="31"/>
        <v>12750</v>
      </c>
      <c r="M296" s="12">
        <v>1</v>
      </c>
      <c r="N296" s="12" t="s">
        <v>27</v>
      </c>
      <c r="O296" s="12" t="s">
        <v>55</v>
      </c>
      <c r="P296" s="12">
        <v>2</v>
      </c>
      <c r="Q296" s="12">
        <v>54</v>
      </c>
      <c r="R296" s="12"/>
      <c r="S296" s="12">
        <v>6400</v>
      </c>
      <c r="T296" s="12">
        <f t="shared" si="32"/>
        <v>345600</v>
      </c>
      <c r="U296" s="12">
        <v>10</v>
      </c>
      <c r="V296" s="12">
        <f>T296*10%</f>
        <v>34560</v>
      </c>
      <c r="W296" s="12">
        <f t="shared" si="33"/>
        <v>311040</v>
      </c>
      <c r="X296" s="12">
        <f t="shared" si="34"/>
        <v>323790</v>
      </c>
      <c r="Y296" s="12">
        <v>0</v>
      </c>
      <c r="Z296" s="12">
        <v>0</v>
      </c>
      <c r="AA296" s="12">
        <v>323790</v>
      </c>
      <c r="AB296" s="12">
        <v>0.02</v>
      </c>
    </row>
    <row r="297" spans="1:28" s="3" customFormat="1" ht="14.25" x14ac:dyDescent="0.2">
      <c r="A297" s="12"/>
      <c r="B297" s="13" t="s">
        <v>24</v>
      </c>
      <c r="C297" s="12"/>
      <c r="D297" s="12"/>
      <c r="E297" s="12" t="s">
        <v>674</v>
      </c>
      <c r="F297" s="12">
        <v>2</v>
      </c>
      <c r="G297" s="12">
        <v>1</v>
      </c>
      <c r="H297" s="12">
        <v>1</v>
      </c>
      <c r="I297" s="12"/>
      <c r="J297" s="12">
        <f t="shared" si="30"/>
        <v>500</v>
      </c>
      <c r="K297" s="12">
        <v>75</v>
      </c>
      <c r="L297" s="12">
        <f t="shared" si="31"/>
        <v>37500</v>
      </c>
      <c r="M297" s="12">
        <v>1</v>
      </c>
      <c r="N297" s="12" t="s">
        <v>27</v>
      </c>
      <c r="O297" s="12" t="s">
        <v>55</v>
      </c>
      <c r="P297" s="12">
        <v>2</v>
      </c>
      <c r="Q297" s="12">
        <v>54</v>
      </c>
      <c r="R297" s="12"/>
      <c r="S297" s="12">
        <v>6400</v>
      </c>
      <c r="T297" s="12">
        <f t="shared" si="32"/>
        <v>345600</v>
      </c>
      <c r="U297" s="12">
        <v>10</v>
      </c>
      <c r="V297" s="12">
        <f>T297*10%</f>
        <v>34560</v>
      </c>
      <c r="W297" s="12">
        <f t="shared" si="33"/>
        <v>311040</v>
      </c>
      <c r="X297" s="12">
        <f t="shared" si="34"/>
        <v>348540</v>
      </c>
      <c r="Y297" s="12">
        <v>0</v>
      </c>
      <c r="Z297" s="12">
        <v>0</v>
      </c>
      <c r="AA297" s="12">
        <v>348540</v>
      </c>
      <c r="AB297" s="12">
        <v>0.02</v>
      </c>
    </row>
    <row r="298" spans="1:28" s="3" customFormat="1" ht="14.25" x14ac:dyDescent="0.2">
      <c r="A298" s="12"/>
      <c r="B298" s="13" t="s">
        <v>14</v>
      </c>
      <c r="C298" s="12"/>
      <c r="D298" s="12">
        <v>31</v>
      </c>
      <c r="E298" s="12" t="s">
        <v>675</v>
      </c>
      <c r="F298" s="12">
        <v>2</v>
      </c>
      <c r="G298" s="12"/>
      <c r="H298" s="12">
        <v>1</v>
      </c>
      <c r="I298" s="12">
        <v>42</v>
      </c>
      <c r="J298" s="12">
        <f t="shared" ref="J298:J344" si="35">G298*400+H298*100+I298</f>
        <v>142</v>
      </c>
      <c r="K298" s="12">
        <v>350</v>
      </c>
      <c r="L298" s="12">
        <f t="shared" ref="L298:L344" si="36">J298*K298</f>
        <v>49700</v>
      </c>
      <c r="M298" s="12">
        <v>1</v>
      </c>
      <c r="N298" s="12" t="s">
        <v>27</v>
      </c>
      <c r="O298" s="12" t="s">
        <v>676</v>
      </c>
      <c r="P298" s="12">
        <v>2</v>
      </c>
      <c r="Q298" s="12">
        <v>108</v>
      </c>
      <c r="R298" s="12"/>
      <c r="S298" s="12">
        <v>6400</v>
      </c>
      <c r="T298" s="12">
        <f t="shared" ref="T298:T344" si="37">Q298*S298</f>
        <v>691200</v>
      </c>
      <c r="U298" s="12">
        <v>30</v>
      </c>
      <c r="V298" s="12">
        <f>T298*93%</f>
        <v>642816</v>
      </c>
      <c r="W298" s="12">
        <f t="shared" ref="W298:W344" si="38">T298-V298</f>
        <v>48384</v>
      </c>
      <c r="X298" s="12">
        <f t="shared" ref="X298:X344" si="39">L298+W298</f>
        <v>98084</v>
      </c>
      <c r="Y298" s="12">
        <v>0</v>
      </c>
      <c r="Z298" s="12">
        <v>50</v>
      </c>
      <c r="AA298" s="12">
        <v>0</v>
      </c>
      <c r="AB298" s="12">
        <v>0</v>
      </c>
    </row>
    <row r="299" spans="1:28" s="3" customFormat="1" ht="14.25" x14ac:dyDescent="0.2">
      <c r="A299" s="12"/>
      <c r="B299" s="13" t="s">
        <v>14</v>
      </c>
      <c r="C299" s="12">
        <v>152</v>
      </c>
      <c r="D299" s="12">
        <v>76</v>
      </c>
      <c r="E299" s="12" t="s">
        <v>675</v>
      </c>
      <c r="F299" s="12">
        <v>1</v>
      </c>
      <c r="G299" s="12">
        <v>8</v>
      </c>
      <c r="H299" s="12"/>
      <c r="I299" s="12"/>
      <c r="J299" s="12">
        <f t="shared" si="35"/>
        <v>3200</v>
      </c>
      <c r="K299" s="12">
        <v>75</v>
      </c>
      <c r="L299" s="12">
        <f t="shared" si="36"/>
        <v>240000</v>
      </c>
      <c r="M299" s="12"/>
      <c r="N299" s="12"/>
      <c r="O299" s="12"/>
      <c r="P299" s="12"/>
      <c r="Q299" s="12"/>
      <c r="R299" s="12"/>
      <c r="S299" s="12"/>
      <c r="T299" s="12">
        <f t="shared" si="37"/>
        <v>0</v>
      </c>
      <c r="U299" s="12"/>
      <c r="V299" s="12"/>
      <c r="W299" s="12">
        <f t="shared" si="38"/>
        <v>0</v>
      </c>
      <c r="X299" s="12">
        <f t="shared" si="39"/>
        <v>240000</v>
      </c>
      <c r="Y299" s="12">
        <v>0</v>
      </c>
      <c r="Z299" s="12">
        <v>50</v>
      </c>
      <c r="AA299" s="12">
        <v>0</v>
      </c>
      <c r="AB299" s="12">
        <v>0</v>
      </c>
    </row>
    <row r="300" spans="1:28" s="3" customFormat="1" ht="14.25" x14ac:dyDescent="0.2">
      <c r="A300" s="12"/>
      <c r="B300" s="13" t="s">
        <v>24</v>
      </c>
      <c r="C300" s="12"/>
      <c r="D300" s="12"/>
      <c r="E300" s="12" t="s">
        <v>677</v>
      </c>
      <c r="F300" s="12">
        <v>2</v>
      </c>
      <c r="G300" s="12">
        <v>1</v>
      </c>
      <c r="H300" s="12">
        <v>2</v>
      </c>
      <c r="I300" s="12">
        <v>15</v>
      </c>
      <c r="J300" s="12">
        <f t="shared" si="35"/>
        <v>615</v>
      </c>
      <c r="K300" s="12">
        <v>75</v>
      </c>
      <c r="L300" s="12">
        <f t="shared" si="36"/>
        <v>46125</v>
      </c>
      <c r="M300" s="12">
        <v>1</v>
      </c>
      <c r="N300" s="12" t="s">
        <v>27</v>
      </c>
      <c r="O300" s="12" t="s">
        <v>16</v>
      </c>
      <c r="P300" s="12">
        <v>2</v>
      </c>
      <c r="Q300" s="12">
        <v>143</v>
      </c>
      <c r="R300" s="12"/>
      <c r="S300" s="12">
        <v>6400</v>
      </c>
      <c r="T300" s="12">
        <f t="shared" si="37"/>
        <v>915200</v>
      </c>
      <c r="U300" s="12">
        <v>20</v>
      </c>
      <c r="V300" s="12">
        <f>T300*75%</f>
        <v>686400</v>
      </c>
      <c r="W300" s="12">
        <f t="shared" si="38"/>
        <v>228800</v>
      </c>
      <c r="X300" s="12">
        <f t="shared" si="39"/>
        <v>274925</v>
      </c>
      <c r="Y300" s="12">
        <v>0</v>
      </c>
      <c r="Z300" s="12">
        <v>0</v>
      </c>
      <c r="AA300" s="12">
        <v>274925</v>
      </c>
      <c r="AB300" s="12">
        <v>0.02</v>
      </c>
    </row>
    <row r="301" spans="1:28" s="3" customFormat="1" ht="14.25" x14ac:dyDescent="0.2">
      <c r="A301" s="12"/>
      <c r="B301" s="13" t="s">
        <v>24</v>
      </c>
      <c r="C301" s="12"/>
      <c r="D301" s="12"/>
      <c r="E301" s="12" t="s">
        <v>677</v>
      </c>
      <c r="F301" s="12">
        <v>1</v>
      </c>
      <c r="G301" s="12">
        <v>30</v>
      </c>
      <c r="H301" s="12"/>
      <c r="I301" s="12">
        <v>76</v>
      </c>
      <c r="J301" s="12">
        <f t="shared" si="35"/>
        <v>12076</v>
      </c>
      <c r="K301" s="12">
        <v>75</v>
      </c>
      <c r="L301" s="12">
        <f t="shared" si="36"/>
        <v>905700</v>
      </c>
      <c r="M301" s="12"/>
      <c r="N301" s="12"/>
      <c r="O301" s="12"/>
      <c r="P301" s="12"/>
      <c r="Q301" s="12"/>
      <c r="R301" s="12"/>
      <c r="S301" s="12"/>
      <c r="T301" s="12">
        <f t="shared" si="37"/>
        <v>0</v>
      </c>
      <c r="U301" s="12"/>
      <c r="V301" s="12"/>
      <c r="W301" s="12">
        <f t="shared" si="38"/>
        <v>0</v>
      </c>
      <c r="X301" s="12">
        <f t="shared" si="39"/>
        <v>905700</v>
      </c>
      <c r="Y301" s="12">
        <v>0</v>
      </c>
      <c r="Z301" s="12">
        <v>0</v>
      </c>
      <c r="AA301" s="12">
        <v>905700</v>
      </c>
      <c r="AB301" s="12">
        <v>0.01</v>
      </c>
    </row>
    <row r="302" spans="1:28" s="3" customFormat="1" ht="14.25" x14ac:dyDescent="0.2">
      <c r="A302" s="12"/>
      <c r="B302" s="13" t="s">
        <v>24</v>
      </c>
      <c r="C302" s="12"/>
      <c r="D302" s="12"/>
      <c r="E302" s="12" t="s">
        <v>677</v>
      </c>
      <c r="F302" s="12">
        <v>1</v>
      </c>
      <c r="G302" s="12">
        <v>14</v>
      </c>
      <c r="H302" s="12">
        <v>3</v>
      </c>
      <c r="I302" s="12">
        <v>87</v>
      </c>
      <c r="J302" s="12">
        <f t="shared" si="35"/>
        <v>5987</v>
      </c>
      <c r="K302" s="12">
        <v>75</v>
      </c>
      <c r="L302" s="12">
        <f t="shared" si="36"/>
        <v>449025</v>
      </c>
      <c r="M302" s="12"/>
      <c r="N302" s="12"/>
      <c r="O302" s="12"/>
      <c r="P302" s="12"/>
      <c r="Q302" s="12"/>
      <c r="R302" s="12"/>
      <c r="S302" s="12"/>
      <c r="T302" s="12">
        <f t="shared" si="37"/>
        <v>0</v>
      </c>
      <c r="U302" s="12"/>
      <c r="V302" s="12"/>
      <c r="W302" s="12">
        <f t="shared" si="38"/>
        <v>0</v>
      </c>
      <c r="X302" s="12">
        <f t="shared" si="39"/>
        <v>449025</v>
      </c>
      <c r="Y302" s="12">
        <v>0</v>
      </c>
      <c r="Z302" s="12">
        <v>0</v>
      </c>
      <c r="AA302" s="12">
        <v>449025</v>
      </c>
      <c r="AB302" s="12">
        <v>0.01</v>
      </c>
    </row>
    <row r="303" spans="1:28" s="3" customFormat="1" ht="14.25" x14ac:dyDescent="0.2">
      <c r="A303" s="12"/>
      <c r="B303" s="13" t="s">
        <v>14</v>
      </c>
      <c r="C303" s="12">
        <v>1757</v>
      </c>
      <c r="D303" s="12">
        <v>11</v>
      </c>
      <c r="E303" s="12" t="s">
        <v>677</v>
      </c>
      <c r="F303" s="12">
        <v>1</v>
      </c>
      <c r="G303" s="12">
        <v>32</v>
      </c>
      <c r="H303" s="12">
        <v>2</v>
      </c>
      <c r="I303" s="12">
        <v>7</v>
      </c>
      <c r="J303" s="12">
        <f t="shared" si="35"/>
        <v>13007</v>
      </c>
      <c r="K303" s="12">
        <v>320</v>
      </c>
      <c r="L303" s="12">
        <f t="shared" si="36"/>
        <v>4162240</v>
      </c>
      <c r="M303" s="12"/>
      <c r="N303" s="12"/>
      <c r="O303" s="12"/>
      <c r="P303" s="12"/>
      <c r="Q303" s="12"/>
      <c r="R303" s="12"/>
      <c r="S303" s="12"/>
      <c r="T303" s="12">
        <f t="shared" si="37"/>
        <v>0</v>
      </c>
      <c r="U303" s="12"/>
      <c r="V303" s="12"/>
      <c r="W303" s="12">
        <f t="shared" si="38"/>
        <v>0</v>
      </c>
      <c r="X303" s="12">
        <f t="shared" si="39"/>
        <v>4162240</v>
      </c>
      <c r="Y303" s="12">
        <v>0</v>
      </c>
      <c r="Z303" s="12">
        <v>50</v>
      </c>
      <c r="AA303" s="12">
        <v>0</v>
      </c>
      <c r="AB303" s="12">
        <v>0</v>
      </c>
    </row>
    <row r="304" spans="1:28" s="3" customFormat="1" ht="14.25" x14ac:dyDescent="0.2">
      <c r="A304" s="12"/>
      <c r="B304" s="13" t="s">
        <v>14</v>
      </c>
      <c r="C304" s="12">
        <v>4145</v>
      </c>
      <c r="D304" s="12">
        <v>102</v>
      </c>
      <c r="E304" s="12" t="s">
        <v>677</v>
      </c>
      <c r="F304" s="12">
        <v>1</v>
      </c>
      <c r="G304" s="12">
        <v>2</v>
      </c>
      <c r="H304" s="12">
        <v>2</v>
      </c>
      <c r="I304" s="12">
        <v>34</v>
      </c>
      <c r="J304" s="12">
        <f t="shared" si="35"/>
        <v>1034</v>
      </c>
      <c r="K304" s="12">
        <v>75</v>
      </c>
      <c r="L304" s="12">
        <f t="shared" si="36"/>
        <v>77550</v>
      </c>
      <c r="M304" s="12"/>
      <c r="N304" s="12"/>
      <c r="O304" s="12"/>
      <c r="P304" s="12"/>
      <c r="Q304" s="12"/>
      <c r="R304" s="12"/>
      <c r="S304" s="12"/>
      <c r="T304" s="12">
        <f t="shared" si="37"/>
        <v>0</v>
      </c>
      <c r="U304" s="12"/>
      <c r="V304" s="12"/>
      <c r="W304" s="12">
        <f t="shared" si="38"/>
        <v>0</v>
      </c>
      <c r="X304" s="12">
        <f t="shared" si="39"/>
        <v>77550</v>
      </c>
      <c r="Y304" s="12">
        <v>0</v>
      </c>
      <c r="Z304" s="12">
        <v>50</v>
      </c>
      <c r="AA304" s="12">
        <v>0</v>
      </c>
      <c r="AB304" s="12">
        <v>0</v>
      </c>
    </row>
    <row r="305" spans="1:28" s="3" customFormat="1" ht="14.25" x14ac:dyDescent="0.2">
      <c r="A305" s="12"/>
      <c r="B305" s="13" t="s">
        <v>14</v>
      </c>
      <c r="C305" s="12">
        <v>2769</v>
      </c>
      <c r="D305" s="12">
        <v>51</v>
      </c>
      <c r="E305" s="12" t="s">
        <v>678</v>
      </c>
      <c r="F305" s="12">
        <v>2</v>
      </c>
      <c r="G305" s="12">
        <v>10</v>
      </c>
      <c r="H305" s="12">
        <v>2</v>
      </c>
      <c r="I305" s="12">
        <v>67</v>
      </c>
      <c r="J305" s="12">
        <f t="shared" si="35"/>
        <v>4267</v>
      </c>
      <c r="K305" s="12">
        <v>75</v>
      </c>
      <c r="L305" s="12">
        <f t="shared" si="36"/>
        <v>320025</v>
      </c>
      <c r="M305" s="12">
        <v>1</v>
      </c>
      <c r="N305" s="12" t="s">
        <v>27</v>
      </c>
      <c r="O305" s="12" t="s">
        <v>16</v>
      </c>
      <c r="P305" s="12">
        <v>2</v>
      </c>
      <c r="Q305" s="12">
        <v>98</v>
      </c>
      <c r="R305" s="12"/>
      <c r="S305" s="12">
        <v>6400</v>
      </c>
      <c r="T305" s="12">
        <f t="shared" si="37"/>
        <v>627200</v>
      </c>
      <c r="U305" s="12">
        <v>30</v>
      </c>
      <c r="V305" s="12">
        <f>T305*85%</f>
        <v>533120</v>
      </c>
      <c r="W305" s="12">
        <f t="shared" si="38"/>
        <v>94080</v>
      </c>
      <c r="X305" s="12">
        <f t="shared" si="39"/>
        <v>414105</v>
      </c>
      <c r="Y305" s="12">
        <v>0</v>
      </c>
      <c r="Z305" s="12">
        <v>50</v>
      </c>
      <c r="AA305" s="12">
        <v>0</v>
      </c>
      <c r="AB305" s="12">
        <v>0</v>
      </c>
    </row>
    <row r="306" spans="1:28" s="3" customFormat="1" ht="14.25" x14ac:dyDescent="0.2">
      <c r="A306" s="12"/>
      <c r="B306" s="13" t="s">
        <v>14</v>
      </c>
      <c r="C306" s="12">
        <v>2764</v>
      </c>
      <c r="D306" s="12">
        <v>26</v>
      </c>
      <c r="E306" s="12" t="s">
        <v>678</v>
      </c>
      <c r="F306" s="12">
        <v>1</v>
      </c>
      <c r="G306" s="12">
        <v>20</v>
      </c>
      <c r="H306" s="12">
        <v>3</v>
      </c>
      <c r="I306" s="12">
        <v>93</v>
      </c>
      <c r="J306" s="12">
        <f t="shared" si="35"/>
        <v>8393</v>
      </c>
      <c r="K306" s="12">
        <v>100</v>
      </c>
      <c r="L306" s="12">
        <f t="shared" si="36"/>
        <v>839300</v>
      </c>
      <c r="M306" s="12"/>
      <c r="N306" s="12"/>
      <c r="O306" s="12"/>
      <c r="P306" s="12"/>
      <c r="Q306" s="12"/>
      <c r="R306" s="12"/>
      <c r="S306" s="12"/>
      <c r="T306" s="12">
        <f t="shared" si="37"/>
        <v>0</v>
      </c>
      <c r="U306" s="12"/>
      <c r="V306" s="12"/>
      <c r="W306" s="12">
        <f t="shared" si="38"/>
        <v>0</v>
      </c>
      <c r="X306" s="12">
        <f t="shared" si="39"/>
        <v>839300</v>
      </c>
      <c r="Y306" s="12">
        <v>0</v>
      </c>
      <c r="Z306" s="12">
        <v>50</v>
      </c>
      <c r="AA306" s="12">
        <v>0</v>
      </c>
      <c r="AB306" s="12">
        <v>0</v>
      </c>
    </row>
    <row r="307" spans="1:28" s="3" customFormat="1" ht="14.25" x14ac:dyDescent="0.2">
      <c r="A307" s="12"/>
      <c r="B307" s="13" t="s">
        <v>24</v>
      </c>
      <c r="C307" s="12"/>
      <c r="D307" s="12"/>
      <c r="E307" s="12" t="s">
        <v>678</v>
      </c>
      <c r="F307" s="12">
        <v>1</v>
      </c>
      <c r="G307" s="12">
        <v>39</v>
      </c>
      <c r="H307" s="12">
        <v>1</v>
      </c>
      <c r="I307" s="12">
        <v>42</v>
      </c>
      <c r="J307" s="12">
        <f t="shared" si="35"/>
        <v>15742</v>
      </c>
      <c r="K307" s="12">
        <v>75</v>
      </c>
      <c r="L307" s="12">
        <f t="shared" si="36"/>
        <v>1180650</v>
      </c>
      <c r="M307" s="12"/>
      <c r="N307" s="12"/>
      <c r="O307" s="12"/>
      <c r="P307" s="12"/>
      <c r="Q307" s="12"/>
      <c r="R307" s="12"/>
      <c r="S307" s="12"/>
      <c r="T307" s="12">
        <f t="shared" si="37"/>
        <v>0</v>
      </c>
      <c r="U307" s="12"/>
      <c r="V307" s="12"/>
      <c r="W307" s="12">
        <f t="shared" si="38"/>
        <v>0</v>
      </c>
      <c r="X307" s="12">
        <f t="shared" si="39"/>
        <v>1180650</v>
      </c>
      <c r="Y307" s="12">
        <v>0</v>
      </c>
      <c r="Z307" s="12">
        <v>0</v>
      </c>
      <c r="AA307" s="12">
        <v>1180650</v>
      </c>
      <c r="AB307" s="12">
        <v>0.01</v>
      </c>
    </row>
    <row r="308" spans="1:28" s="3" customFormat="1" ht="14.25" x14ac:dyDescent="0.2">
      <c r="A308" s="12"/>
      <c r="B308" s="13" t="s">
        <v>14</v>
      </c>
      <c r="C308" s="12">
        <v>3034</v>
      </c>
      <c r="D308" s="12">
        <v>95</v>
      </c>
      <c r="E308" s="12" t="s">
        <v>679</v>
      </c>
      <c r="F308" s="12">
        <v>2</v>
      </c>
      <c r="G308" s="12">
        <v>4</v>
      </c>
      <c r="H308" s="12">
        <v>3</v>
      </c>
      <c r="I308" s="12">
        <v>1</v>
      </c>
      <c r="J308" s="12">
        <f t="shared" si="35"/>
        <v>1901</v>
      </c>
      <c r="K308" s="12">
        <v>350</v>
      </c>
      <c r="L308" s="12">
        <f t="shared" si="36"/>
        <v>665350</v>
      </c>
      <c r="M308" s="12">
        <v>1</v>
      </c>
      <c r="N308" s="12" t="s">
        <v>27</v>
      </c>
      <c r="O308" s="12" t="s">
        <v>16</v>
      </c>
      <c r="P308" s="12">
        <v>2</v>
      </c>
      <c r="Q308" s="12">
        <v>132</v>
      </c>
      <c r="R308" s="12"/>
      <c r="S308" s="12">
        <v>6400</v>
      </c>
      <c r="T308" s="12">
        <f t="shared" si="37"/>
        <v>844800</v>
      </c>
      <c r="U308" s="12">
        <v>30</v>
      </c>
      <c r="V308" s="12">
        <f>T308*85%</f>
        <v>718080</v>
      </c>
      <c r="W308" s="12">
        <f t="shared" si="38"/>
        <v>126720</v>
      </c>
      <c r="X308" s="12">
        <f t="shared" si="39"/>
        <v>792070</v>
      </c>
      <c r="Y308" s="12">
        <v>0</v>
      </c>
      <c r="Z308" s="12">
        <v>50</v>
      </c>
      <c r="AA308" s="12">
        <v>0</v>
      </c>
      <c r="AB308" s="12">
        <v>0</v>
      </c>
    </row>
    <row r="309" spans="1:28" s="3" customFormat="1" ht="14.25" x14ac:dyDescent="0.2">
      <c r="A309" s="12"/>
      <c r="B309" s="13" t="s">
        <v>14</v>
      </c>
      <c r="C309" s="12">
        <v>1906</v>
      </c>
      <c r="D309" s="12">
        <v>15</v>
      </c>
      <c r="E309" s="12" t="s">
        <v>679</v>
      </c>
      <c r="F309" s="12">
        <v>1</v>
      </c>
      <c r="G309" s="12">
        <v>21</v>
      </c>
      <c r="H309" s="12">
        <v>1</v>
      </c>
      <c r="I309" s="12">
        <v>85</v>
      </c>
      <c r="J309" s="12">
        <f t="shared" si="35"/>
        <v>8585</v>
      </c>
      <c r="K309" s="12">
        <v>100</v>
      </c>
      <c r="L309" s="12">
        <f t="shared" si="36"/>
        <v>858500</v>
      </c>
      <c r="M309" s="12"/>
      <c r="N309" s="12"/>
      <c r="O309" s="12"/>
      <c r="P309" s="12"/>
      <c r="Q309" s="12"/>
      <c r="R309" s="12"/>
      <c r="S309" s="12"/>
      <c r="T309" s="12">
        <f t="shared" si="37"/>
        <v>0</v>
      </c>
      <c r="U309" s="12"/>
      <c r="V309" s="12"/>
      <c r="W309" s="12">
        <f t="shared" si="38"/>
        <v>0</v>
      </c>
      <c r="X309" s="12">
        <f t="shared" si="39"/>
        <v>858500</v>
      </c>
      <c r="Y309" s="12">
        <v>0</v>
      </c>
      <c r="Z309" s="12">
        <v>50</v>
      </c>
      <c r="AA309" s="12">
        <v>0</v>
      </c>
      <c r="AB309" s="12">
        <v>0</v>
      </c>
    </row>
    <row r="310" spans="1:28" s="3" customFormat="1" ht="14.25" x14ac:dyDescent="0.2">
      <c r="A310" s="12"/>
      <c r="B310" s="13" t="s">
        <v>14</v>
      </c>
      <c r="C310" s="12">
        <v>1821</v>
      </c>
      <c r="D310" s="12">
        <v>26</v>
      </c>
      <c r="E310" s="12" t="s">
        <v>679</v>
      </c>
      <c r="F310" s="12">
        <v>1</v>
      </c>
      <c r="G310" s="12">
        <v>25</v>
      </c>
      <c r="H310" s="12">
        <v>2</v>
      </c>
      <c r="I310" s="12">
        <v>48</v>
      </c>
      <c r="J310" s="12">
        <f t="shared" si="35"/>
        <v>10248</v>
      </c>
      <c r="K310" s="12">
        <v>75</v>
      </c>
      <c r="L310" s="12">
        <f t="shared" si="36"/>
        <v>768600</v>
      </c>
      <c r="M310" s="12"/>
      <c r="N310" s="12"/>
      <c r="O310" s="12"/>
      <c r="P310" s="12"/>
      <c r="Q310" s="12"/>
      <c r="R310" s="12"/>
      <c r="S310" s="12"/>
      <c r="T310" s="12">
        <f t="shared" si="37"/>
        <v>0</v>
      </c>
      <c r="U310" s="12"/>
      <c r="V310" s="12"/>
      <c r="W310" s="12">
        <f t="shared" si="38"/>
        <v>0</v>
      </c>
      <c r="X310" s="12">
        <f t="shared" si="39"/>
        <v>768600</v>
      </c>
      <c r="Y310" s="12">
        <v>0</v>
      </c>
      <c r="Z310" s="12">
        <v>50</v>
      </c>
      <c r="AA310" s="12">
        <v>0</v>
      </c>
      <c r="AB310" s="12">
        <v>0</v>
      </c>
    </row>
    <row r="311" spans="1:28" s="3" customFormat="1" ht="14.25" x14ac:dyDescent="0.2">
      <c r="A311" s="12"/>
      <c r="B311" s="13" t="s">
        <v>14</v>
      </c>
      <c r="C311" s="12">
        <v>4961</v>
      </c>
      <c r="D311" s="12">
        <v>138</v>
      </c>
      <c r="E311" s="12" t="s">
        <v>679</v>
      </c>
      <c r="F311" s="12">
        <v>1</v>
      </c>
      <c r="G311" s="12"/>
      <c r="H311" s="12">
        <v>1</v>
      </c>
      <c r="I311" s="12">
        <v>68</v>
      </c>
      <c r="J311" s="12">
        <f t="shared" si="35"/>
        <v>168</v>
      </c>
      <c r="K311" s="12">
        <v>350</v>
      </c>
      <c r="L311" s="12">
        <f t="shared" si="36"/>
        <v>58800</v>
      </c>
      <c r="M311" s="12"/>
      <c r="N311" s="12"/>
      <c r="O311" s="12"/>
      <c r="P311" s="12"/>
      <c r="Q311" s="12"/>
      <c r="R311" s="12"/>
      <c r="S311" s="12"/>
      <c r="T311" s="12">
        <f t="shared" si="37"/>
        <v>0</v>
      </c>
      <c r="U311" s="12"/>
      <c r="V311" s="12"/>
      <c r="W311" s="12">
        <f t="shared" si="38"/>
        <v>0</v>
      </c>
      <c r="X311" s="12">
        <f t="shared" si="39"/>
        <v>58800</v>
      </c>
      <c r="Y311" s="12">
        <v>0</v>
      </c>
      <c r="Z311" s="12">
        <v>50</v>
      </c>
      <c r="AA311" s="12">
        <v>0</v>
      </c>
      <c r="AB311" s="12">
        <v>0</v>
      </c>
    </row>
    <row r="312" spans="1:28" s="3" customFormat="1" ht="14.25" x14ac:dyDescent="0.2">
      <c r="A312" s="12"/>
      <c r="B312" s="13" t="s">
        <v>14</v>
      </c>
      <c r="C312" s="12">
        <v>3768</v>
      </c>
      <c r="D312" s="12">
        <v>113</v>
      </c>
      <c r="E312" s="12" t="s">
        <v>680</v>
      </c>
      <c r="F312" s="12">
        <v>2</v>
      </c>
      <c r="G312" s="12"/>
      <c r="H312" s="12">
        <v>2</v>
      </c>
      <c r="I312" s="12">
        <v>42</v>
      </c>
      <c r="J312" s="12">
        <f t="shared" si="35"/>
        <v>242</v>
      </c>
      <c r="K312" s="12">
        <v>350</v>
      </c>
      <c r="L312" s="12">
        <f t="shared" si="36"/>
        <v>84700</v>
      </c>
      <c r="M312" s="12">
        <v>1</v>
      </c>
      <c r="N312" s="12" t="s">
        <v>27</v>
      </c>
      <c r="O312" s="12" t="s">
        <v>35</v>
      </c>
      <c r="P312" s="12">
        <v>2</v>
      </c>
      <c r="Q312" s="12">
        <v>84</v>
      </c>
      <c r="R312" s="12"/>
      <c r="S312" s="12">
        <v>6400</v>
      </c>
      <c r="T312" s="12">
        <f t="shared" si="37"/>
        <v>537600</v>
      </c>
      <c r="U312" s="12">
        <v>10</v>
      </c>
      <c r="V312" s="12">
        <f>T312*40%</f>
        <v>215040</v>
      </c>
      <c r="W312" s="12">
        <f t="shared" si="38"/>
        <v>322560</v>
      </c>
      <c r="X312" s="12">
        <f t="shared" si="39"/>
        <v>407260</v>
      </c>
      <c r="Y312" s="12">
        <v>0</v>
      </c>
      <c r="Z312" s="12">
        <v>50</v>
      </c>
      <c r="AA312" s="12">
        <v>0</v>
      </c>
      <c r="AB312" s="12">
        <v>0</v>
      </c>
    </row>
    <row r="313" spans="1:28" s="3" customFormat="1" ht="14.25" x14ac:dyDescent="0.2">
      <c r="A313" s="12"/>
      <c r="B313" s="13" t="s">
        <v>45</v>
      </c>
      <c r="C313" s="12">
        <v>3287</v>
      </c>
      <c r="D313" s="12">
        <v>119</v>
      </c>
      <c r="E313" s="12" t="s">
        <v>680</v>
      </c>
      <c r="F313" s="12">
        <v>1</v>
      </c>
      <c r="G313" s="12">
        <v>10</v>
      </c>
      <c r="H313" s="12">
        <v>3</v>
      </c>
      <c r="I313" s="12">
        <v>14</v>
      </c>
      <c r="J313" s="12">
        <f t="shared" si="35"/>
        <v>4314</v>
      </c>
      <c r="K313" s="12">
        <v>75</v>
      </c>
      <c r="L313" s="12">
        <f t="shared" si="36"/>
        <v>323550</v>
      </c>
      <c r="M313" s="12"/>
      <c r="N313" s="12"/>
      <c r="O313" s="12"/>
      <c r="P313" s="12"/>
      <c r="Q313" s="12"/>
      <c r="R313" s="12"/>
      <c r="S313" s="12"/>
      <c r="T313" s="12">
        <f t="shared" si="37"/>
        <v>0</v>
      </c>
      <c r="U313" s="12"/>
      <c r="V313" s="12"/>
      <c r="W313" s="12">
        <f t="shared" si="38"/>
        <v>0</v>
      </c>
      <c r="X313" s="12">
        <f t="shared" si="39"/>
        <v>323550</v>
      </c>
      <c r="Y313" s="12">
        <v>0</v>
      </c>
      <c r="Z313" s="12">
        <v>0</v>
      </c>
      <c r="AA313" s="12">
        <v>323550</v>
      </c>
      <c r="AB313" s="12">
        <v>0.01</v>
      </c>
    </row>
    <row r="314" spans="1:28" s="3" customFormat="1" ht="14.25" x14ac:dyDescent="0.2">
      <c r="A314" s="12"/>
      <c r="B314" s="13" t="s">
        <v>14</v>
      </c>
      <c r="C314" s="12"/>
      <c r="D314" s="12">
        <v>45</v>
      </c>
      <c r="E314" s="12" t="s">
        <v>681</v>
      </c>
      <c r="F314" s="12">
        <v>2</v>
      </c>
      <c r="G314" s="12"/>
      <c r="H314" s="12">
        <v>1</v>
      </c>
      <c r="I314" s="12">
        <v>15</v>
      </c>
      <c r="J314" s="12">
        <f t="shared" si="35"/>
        <v>115</v>
      </c>
      <c r="K314" s="12">
        <v>350</v>
      </c>
      <c r="L314" s="12">
        <f t="shared" si="36"/>
        <v>40250</v>
      </c>
      <c r="M314" s="12">
        <v>1</v>
      </c>
      <c r="N314" s="12" t="s">
        <v>27</v>
      </c>
      <c r="O314" s="12" t="s">
        <v>239</v>
      </c>
      <c r="P314" s="12">
        <v>2</v>
      </c>
      <c r="Q314" s="12">
        <v>48</v>
      </c>
      <c r="R314" s="12"/>
      <c r="S314" s="12">
        <v>6400</v>
      </c>
      <c r="T314" s="12">
        <f t="shared" si="37"/>
        <v>307200</v>
      </c>
      <c r="U314" s="12">
        <v>30</v>
      </c>
      <c r="V314" s="12">
        <f>T314*93%</f>
        <v>285696</v>
      </c>
      <c r="W314" s="12">
        <f t="shared" si="38"/>
        <v>21504</v>
      </c>
      <c r="X314" s="12">
        <f t="shared" si="39"/>
        <v>61754</v>
      </c>
      <c r="Y314" s="12">
        <v>0</v>
      </c>
      <c r="Z314" s="12">
        <v>50</v>
      </c>
      <c r="AA314" s="12">
        <v>0</v>
      </c>
      <c r="AB314" s="12">
        <v>0</v>
      </c>
    </row>
    <row r="315" spans="1:28" s="3" customFormat="1" ht="14.25" x14ac:dyDescent="0.2">
      <c r="A315" s="12"/>
      <c r="B315" s="13" t="s">
        <v>14</v>
      </c>
      <c r="C315" s="12">
        <v>2945</v>
      </c>
      <c r="D315" s="12">
        <v>74</v>
      </c>
      <c r="E315" s="12" t="s">
        <v>681</v>
      </c>
      <c r="F315" s="12">
        <v>1</v>
      </c>
      <c r="G315" s="12">
        <v>24</v>
      </c>
      <c r="H315" s="12">
        <v>2</v>
      </c>
      <c r="I315" s="12">
        <v>60</v>
      </c>
      <c r="J315" s="12">
        <f t="shared" si="35"/>
        <v>9860</v>
      </c>
      <c r="K315" s="12">
        <v>75</v>
      </c>
      <c r="L315" s="12">
        <f t="shared" si="36"/>
        <v>739500</v>
      </c>
      <c r="M315" s="12"/>
      <c r="N315" s="12"/>
      <c r="O315" s="12"/>
      <c r="P315" s="12"/>
      <c r="Q315" s="12"/>
      <c r="R315" s="12"/>
      <c r="S315" s="12"/>
      <c r="T315" s="12">
        <f t="shared" si="37"/>
        <v>0</v>
      </c>
      <c r="U315" s="12"/>
      <c r="V315" s="12"/>
      <c r="W315" s="12">
        <f t="shared" si="38"/>
        <v>0</v>
      </c>
      <c r="X315" s="12">
        <f t="shared" si="39"/>
        <v>739500</v>
      </c>
      <c r="Y315" s="12">
        <v>0</v>
      </c>
      <c r="Z315" s="12">
        <v>50</v>
      </c>
      <c r="AA315" s="12">
        <v>0</v>
      </c>
      <c r="AB315" s="12">
        <v>0</v>
      </c>
    </row>
    <row r="316" spans="1:28" s="3" customFormat="1" ht="14.25" x14ac:dyDescent="0.2">
      <c r="A316" s="12"/>
      <c r="B316" s="13" t="s">
        <v>14</v>
      </c>
      <c r="C316" s="12">
        <v>1121</v>
      </c>
      <c r="D316" s="12">
        <v>2</v>
      </c>
      <c r="E316" s="12" t="s">
        <v>681</v>
      </c>
      <c r="F316" s="12">
        <v>1</v>
      </c>
      <c r="G316" s="12"/>
      <c r="H316" s="12">
        <v>1</v>
      </c>
      <c r="I316" s="12">
        <v>2</v>
      </c>
      <c r="J316" s="12">
        <f t="shared" si="35"/>
        <v>102</v>
      </c>
      <c r="K316" s="12">
        <v>350</v>
      </c>
      <c r="L316" s="12">
        <f t="shared" si="36"/>
        <v>35700</v>
      </c>
      <c r="M316" s="12"/>
      <c r="N316" s="12"/>
      <c r="O316" s="12"/>
      <c r="P316" s="12"/>
      <c r="Q316" s="12"/>
      <c r="R316" s="12"/>
      <c r="S316" s="12"/>
      <c r="T316" s="12">
        <f t="shared" si="37"/>
        <v>0</v>
      </c>
      <c r="U316" s="12"/>
      <c r="V316" s="12"/>
      <c r="W316" s="12">
        <f t="shared" si="38"/>
        <v>0</v>
      </c>
      <c r="X316" s="12">
        <f t="shared" si="39"/>
        <v>35700</v>
      </c>
      <c r="Y316" s="12">
        <v>0</v>
      </c>
      <c r="Z316" s="12">
        <v>50</v>
      </c>
      <c r="AA316" s="12">
        <v>0</v>
      </c>
      <c r="AB316" s="12">
        <v>0</v>
      </c>
    </row>
    <row r="317" spans="1:28" s="3" customFormat="1" ht="14.25" x14ac:dyDescent="0.2">
      <c r="A317" s="12"/>
      <c r="B317" s="13" t="s">
        <v>14</v>
      </c>
      <c r="C317" s="12">
        <v>4370</v>
      </c>
      <c r="D317" s="12">
        <v>94</v>
      </c>
      <c r="E317" s="12" t="s">
        <v>682</v>
      </c>
      <c r="F317" s="12">
        <v>2</v>
      </c>
      <c r="G317" s="12">
        <v>16</v>
      </c>
      <c r="H317" s="12"/>
      <c r="I317" s="12">
        <v>26</v>
      </c>
      <c r="J317" s="12">
        <f t="shared" si="35"/>
        <v>6426</v>
      </c>
      <c r="K317" s="12">
        <v>100</v>
      </c>
      <c r="L317" s="12">
        <f t="shared" si="36"/>
        <v>642600</v>
      </c>
      <c r="M317" s="12">
        <v>1</v>
      </c>
      <c r="N317" s="12" t="s">
        <v>27</v>
      </c>
      <c r="O317" s="12" t="s">
        <v>16</v>
      </c>
      <c r="P317" s="12">
        <v>2</v>
      </c>
      <c r="Q317" s="12">
        <v>150</v>
      </c>
      <c r="R317" s="12"/>
      <c r="S317" s="12">
        <v>6400</v>
      </c>
      <c r="T317" s="12">
        <f t="shared" si="37"/>
        <v>960000</v>
      </c>
      <c r="U317" s="12">
        <v>20</v>
      </c>
      <c r="V317" s="12">
        <f>T317*75%</f>
        <v>720000</v>
      </c>
      <c r="W317" s="12">
        <f t="shared" si="38"/>
        <v>240000</v>
      </c>
      <c r="X317" s="12">
        <f t="shared" si="39"/>
        <v>882600</v>
      </c>
      <c r="Y317" s="12">
        <v>0</v>
      </c>
      <c r="Z317" s="12">
        <v>50</v>
      </c>
      <c r="AA317" s="12">
        <v>0</v>
      </c>
      <c r="AB317" s="12">
        <v>0</v>
      </c>
    </row>
    <row r="318" spans="1:28" s="3" customFormat="1" ht="14.25" x14ac:dyDescent="0.2">
      <c r="A318" s="12"/>
      <c r="B318" s="13" t="s">
        <v>14</v>
      </c>
      <c r="C318" s="12">
        <v>1143</v>
      </c>
      <c r="D318" s="12">
        <v>24</v>
      </c>
      <c r="E318" s="12" t="s">
        <v>682</v>
      </c>
      <c r="F318" s="12">
        <v>1</v>
      </c>
      <c r="G318" s="12"/>
      <c r="H318" s="12"/>
      <c r="I318" s="12">
        <v>72</v>
      </c>
      <c r="J318" s="12">
        <f t="shared" si="35"/>
        <v>72</v>
      </c>
      <c r="K318" s="12">
        <v>350</v>
      </c>
      <c r="L318" s="12">
        <f t="shared" si="36"/>
        <v>25200</v>
      </c>
      <c r="M318" s="12"/>
      <c r="N318" s="12"/>
      <c r="O318" s="12"/>
      <c r="P318" s="12"/>
      <c r="Q318" s="12"/>
      <c r="R318" s="12"/>
      <c r="S318" s="12"/>
      <c r="T318" s="12">
        <f t="shared" si="37"/>
        <v>0</v>
      </c>
      <c r="U318" s="12"/>
      <c r="V318" s="12"/>
      <c r="W318" s="12">
        <f t="shared" si="38"/>
        <v>0</v>
      </c>
      <c r="X318" s="12">
        <f t="shared" si="39"/>
        <v>25200</v>
      </c>
      <c r="Y318" s="12">
        <v>0</v>
      </c>
      <c r="Z318" s="12">
        <v>50</v>
      </c>
      <c r="AA318" s="12">
        <v>0</v>
      </c>
      <c r="AB318" s="12">
        <v>0</v>
      </c>
    </row>
    <row r="319" spans="1:28" s="3" customFormat="1" ht="14.25" x14ac:dyDescent="0.2">
      <c r="A319" s="12"/>
      <c r="B319" s="13" t="s">
        <v>14</v>
      </c>
      <c r="C319" s="12"/>
      <c r="D319" s="12"/>
      <c r="E319" s="12" t="s">
        <v>683</v>
      </c>
      <c r="F319" s="12">
        <v>2</v>
      </c>
      <c r="G319" s="12"/>
      <c r="H319" s="12"/>
      <c r="I319" s="12"/>
      <c r="J319" s="12">
        <f t="shared" si="35"/>
        <v>0</v>
      </c>
      <c r="K319" s="12"/>
      <c r="L319" s="12">
        <f t="shared" si="36"/>
        <v>0</v>
      </c>
      <c r="M319" s="12">
        <v>1</v>
      </c>
      <c r="N319" s="12" t="s">
        <v>27</v>
      </c>
      <c r="O319" s="12" t="s">
        <v>16</v>
      </c>
      <c r="P319" s="12">
        <v>2</v>
      </c>
      <c r="Q319" s="12">
        <v>87</v>
      </c>
      <c r="R319" s="12"/>
      <c r="S319" s="12">
        <v>6400</v>
      </c>
      <c r="T319" s="12">
        <f t="shared" si="37"/>
        <v>556800</v>
      </c>
      <c r="U319" s="12">
        <v>10</v>
      </c>
      <c r="V319" s="12">
        <f>T319*30%</f>
        <v>167040</v>
      </c>
      <c r="W319" s="12">
        <f t="shared" si="38"/>
        <v>389760</v>
      </c>
      <c r="X319" s="12">
        <f t="shared" si="39"/>
        <v>389760</v>
      </c>
      <c r="Y319" s="12">
        <v>0</v>
      </c>
      <c r="Z319" s="12">
        <v>50</v>
      </c>
      <c r="AA319" s="12">
        <v>0</v>
      </c>
      <c r="AB319" s="12">
        <v>0</v>
      </c>
    </row>
    <row r="320" spans="1:28" s="3" customFormat="1" ht="14.25" x14ac:dyDescent="0.2">
      <c r="A320" s="12"/>
      <c r="B320" s="13" t="s">
        <v>14</v>
      </c>
      <c r="C320" s="12">
        <v>2929</v>
      </c>
      <c r="D320" s="12">
        <v>8</v>
      </c>
      <c r="E320" s="12" t="s">
        <v>683</v>
      </c>
      <c r="F320" s="12">
        <v>1</v>
      </c>
      <c r="G320" s="12">
        <v>8</v>
      </c>
      <c r="H320" s="12">
        <v>2</v>
      </c>
      <c r="I320" s="12">
        <v>35</v>
      </c>
      <c r="J320" s="12">
        <f t="shared" si="35"/>
        <v>3435</v>
      </c>
      <c r="K320" s="12">
        <v>100</v>
      </c>
      <c r="L320" s="12">
        <f t="shared" si="36"/>
        <v>343500</v>
      </c>
      <c r="M320" s="12"/>
      <c r="N320" s="12"/>
      <c r="O320" s="12"/>
      <c r="P320" s="12"/>
      <c r="Q320" s="12"/>
      <c r="R320" s="12"/>
      <c r="S320" s="12"/>
      <c r="T320" s="12">
        <f t="shared" si="37"/>
        <v>0</v>
      </c>
      <c r="U320" s="12"/>
      <c r="V320" s="12"/>
      <c r="W320" s="12">
        <f t="shared" si="38"/>
        <v>0</v>
      </c>
      <c r="X320" s="12">
        <f t="shared" si="39"/>
        <v>343500</v>
      </c>
      <c r="Y320" s="12">
        <v>0</v>
      </c>
      <c r="Z320" s="12">
        <v>50</v>
      </c>
      <c r="AA320" s="12">
        <v>0</v>
      </c>
      <c r="AB320" s="12">
        <v>0</v>
      </c>
    </row>
    <row r="321" spans="1:28" s="3" customFormat="1" ht="14.25" x14ac:dyDescent="0.2">
      <c r="A321" s="12"/>
      <c r="B321" s="13" t="s">
        <v>14</v>
      </c>
      <c r="C321" s="12">
        <v>1731</v>
      </c>
      <c r="D321" s="12">
        <v>156</v>
      </c>
      <c r="E321" s="12" t="s">
        <v>683</v>
      </c>
      <c r="F321" s="12">
        <v>1</v>
      </c>
      <c r="G321" s="12">
        <v>9</v>
      </c>
      <c r="H321" s="12">
        <v>3</v>
      </c>
      <c r="I321" s="12">
        <v>36</v>
      </c>
      <c r="J321" s="12">
        <f t="shared" si="35"/>
        <v>3936</v>
      </c>
      <c r="K321" s="12">
        <v>130</v>
      </c>
      <c r="L321" s="12">
        <f t="shared" si="36"/>
        <v>511680</v>
      </c>
      <c r="M321" s="12"/>
      <c r="N321" s="12"/>
      <c r="O321" s="12"/>
      <c r="P321" s="12"/>
      <c r="Q321" s="12"/>
      <c r="R321" s="12"/>
      <c r="S321" s="12"/>
      <c r="T321" s="12">
        <f t="shared" si="37"/>
        <v>0</v>
      </c>
      <c r="U321" s="12"/>
      <c r="V321" s="12"/>
      <c r="W321" s="12">
        <f t="shared" si="38"/>
        <v>0</v>
      </c>
      <c r="X321" s="12">
        <f t="shared" si="39"/>
        <v>511680</v>
      </c>
      <c r="Y321" s="12">
        <v>0</v>
      </c>
      <c r="Z321" s="12">
        <v>50</v>
      </c>
      <c r="AA321" s="12">
        <v>0</v>
      </c>
      <c r="AB321" s="12">
        <v>0</v>
      </c>
    </row>
    <row r="322" spans="1:28" s="3" customFormat="1" ht="14.25" x14ac:dyDescent="0.2">
      <c r="A322" s="12"/>
      <c r="B322" s="13" t="s">
        <v>24</v>
      </c>
      <c r="C322" s="12"/>
      <c r="D322" s="12"/>
      <c r="E322" s="12" t="s">
        <v>683</v>
      </c>
      <c r="F322" s="12">
        <v>1</v>
      </c>
      <c r="G322" s="12">
        <v>2</v>
      </c>
      <c r="H322" s="12"/>
      <c r="I322" s="12"/>
      <c r="J322" s="12">
        <f t="shared" si="35"/>
        <v>800</v>
      </c>
      <c r="K322" s="12">
        <v>75</v>
      </c>
      <c r="L322" s="12">
        <f t="shared" si="36"/>
        <v>60000</v>
      </c>
      <c r="M322" s="12"/>
      <c r="N322" s="12"/>
      <c r="O322" s="12"/>
      <c r="P322" s="12"/>
      <c r="Q322" s="12"/>
      <c r="R322" s="12"/>
      <c r="S322" s="12"/>
      <c r="T322" s="12">
        <f t="shared" si="37"/>
        <v>0</v>
      </c>
      <c r="U322" s="12"/>
      <c r="V322" s="12"/>
      <c r="W322" s="12">
        <f t="shared" si="38"/>
        <v>0</v>
      </c>
      <c r="X322" s="12">
        <f t="shared" si="39"/>
        <v>60000</v>
      </c>
      <c r="Y322" s="12">
        <v>0</v>
      </c>
      <c r="Z322" s="12">
        <v>0</v>
      </c>
      <c r="AA322" s="12">
        <v>60000</v>
      </c>
      <c r="AB322" s="12">
        <v>0.01</v>
      </c>
    </row>
    <row r="323" spans="1:28" s="3" customFormat="1" ht="14.25" x14ac:dyDescent="0.2">
      <c r="A323" s="12"/>
      <c r="B323" s="13" t="s">
        <v>14</v>
      </c>
      <c r="C323" s="12">
        <v>4781</v>
      </c>
      <c r="D323" s="12">
        <v>113</v>
      </c>
      <c r="E323" s="12" t="s">
        <v>684</v>
      </c>
      <c r="F323" s="12">
        <v>2</v>
      </c>
      <c r="G323" s="12">
        <v>8</v>
      </c>
      <c r="H323" s="12">
        <v>2</v>
      </c>
      <c r="I323" s="12">
        <v>13</v>
      </c>
      <c r="J323" s="12">
        <f t="shared" si="35"/>
        <v>3413</v>
      </c>
      <c r="K323" s="12">
        <v>100</v>
      </c>
      <c r="L323" s="12">
        <f t="shared" si="36"/>
        <v>341300</v>
      </c>
      <c r="M323" s="12">
        <v>1</v>
      </c>
      <c r="N323" s="12" t="s">
        <v>27</v>
      </c>
      <c r="O323" s="12" t="s">
        <v>16</v>
      </c>
      <c r="P323" s="12">
        <v>2</v>
      </c>
      <c r="Q323" s="12">
        <v>120</v>
      </c>
      <c r="R323" s="12"/>
      <c r="S323" s="12">
        <v>6400</v>
      </c>
      <c r="T323" s="12">
        <f t="shared" si="37"/>
        <v>768000</v>
      </c>
      <c r="U323" s="12">
        <v>30</v>
      </c>
      <c r="V323" s="12">
        <f>T323*85%</f>
        <v>652800</v>
      </c>
      <c r="W323" s="12">
        <f t="shared" si="38"/>
        <v>115200</v>
      </c>
      <c r="X323" s="12">
        <f t="shared" si="39"/>
        <v>456500</v>
      </c>
      <c r="Y323" s="12">
        <v>0</v>
      </c>
      <c r="Z323" s="12">
        <v>50</v>
      </c>
      <c r="AA323" s="12">
        <v>0</v>
      </c>
      <c r="AB323" s="12">
        <v>0</v>
      </c>
    </row>
    <row r="324" spans="1:28" s="3" customFormat="1" ht="14.25" x14ac:dyDescent="0.2">
      <c r="A324" s="12"/>
      <c r="B324" s="13" t="s">
        <v>45</v>
      </c>
      <c r="C324" s="12">
        <v>3376</v>
      </c>
      <c r="D324" s="12">
        <v>145</v>
      </c>
      <c r="E324" s="12" t="s">
        <v>684</v>
      </c>
      <c r="F324" s="12">
        <v>1</v>
      </c>
      <c r="G324" s="12">
        <v>11</v>
      </c>
      <c r="H324" s="12"/>
      <c r="I324" s="12"/>
      <c r="J324" s="12">
        <f t="shared" si="35"/>
        <v>4400</v>
      </c>
      <c r="K324" s="12">
        <v>75</v>
      </c>
      <c r="L324" s="12">
        <f t="shared" si="36"/>
        <v>330000</v>
      </c>
      <c r="M324" s="12"/>
      <c r="N324" s="12"/>
      <c r="O324" s="12"/>
      <c r="P324" s="12"/>
      <c r="Q324" s="12"/>
      <c r="R324" s="12"/>
      <c r="S324" s="12"/>
      <c r="T324" s="12">
        <f t="shared" si="37"/>
        <v>0</v>
      </c>
      <c r="U324" s="12"/>
      <c r="V324" s="12"/>
      <c r="W324" s="12">
        <f t="shared" si="38"/>
        <v>0</v>
      </c>
      <c r="X324" s="12">
        <f t="shared" si="39"/>
        <v>330000</v>
      </c>
      <c r="Y324" s="12">
        <v>0</v>
      </c>
      <c r="Z324" s="12">
        <v>0</v>
      </c>
      <c r="AA324" s="12">
        <v>330000</v>
      </c>
      <c r="AB324" s="12">
        <v>0.01</v>
      </c>
    </row>
    <row r="325" spans="1:28" s="3" customFormat="1" ht="14.25" x14ac:dyDescent="0.2">
      <c r="A325" s="12"/>
      <c r="B325" s="13" t="s">
        <v>14</v>
      </c>
      <c r="C325" s="12">
        <v>1165</v>
      </c>
      <c r="D325" s="12">
        <v>48</v>
      </c>
      <c r="E325" s="12" t="s">
        <v>685</v>
      </c>
      <c r="F325" s="12">
        <v>2</v>
      </c>
      <c r="G325" s="12"/>
      <c r="H325" s="12">
        <v>1</v>
      </c>
      <c r="I325" s="12">
        <v>61</v>
      </c>
      <c r="J325" s="12">
        <f t="shared" si="35"/>
        <v>161</v>
      </c>
      <c r="K325" s="12">
        <v>350</v>
      </c>
      <c r="L325" s="12">
        <f t="shared" si="36"/>
        <v>56350</v>
      </c>
      <c r="M325" s="12">
        <v>1</v>
      </c>
      <c r="N325" s="12" t="s">
        <v>27</v>
      </c>
      <c r="O325" s="12" t="s">
        <v>55</v>
      </c>
      <c r="P325" s="12">
        <v>2</v>
      </c>
      <c r="Q325" s="12">
        <v>126</v>
      </c>
      <c r="R325" s="12"/>
      <c r="S325" s="12">
        <v>6400</v>
      </c>
      <c r="T325" s="12">
        <f t="shared" si="37"/>
        <v>806400</v>
      </c>
      <c r="U325" s="12">
        <v>2</v>
      </c>
      <c r="V325" s="12">
        <f>T325*2%</f>
        <v>16128</v>
      </c>
      <c r="W325" s="12">
        <f t="shared" si="38"/>
        <v>790272</v>
      </c>
      <c r="X325" s="12">
        <f t="shared" si="39"/>
        <v>846622</v>
      </c>
      <c r="Y325" s="12">
        <v>0</v>
      </c>
      <c r="Z325" s="12">
        <v>50</v>
      </c>
      <c r="AA325" s="12">
        <v>0</v>
      </c>
      <c r="AB325" s="12">
        <v>0</v>
      </c>
    </row>
    <row r="326" spans="1:28" s="3" customFormat="1" ht="14.25" x14ac:dyDescent="0.2">
      <c r="A326" s="12"/>
      <c r="B326" s="13" t="s">
        <v>14</v>
      </c>
      <c r="C326" s="12">
        <v>1131</v>
      </c>
      <c r="D326" s="12">
        <v>12</v>
      </c>
      <c r="E326" s="12" t="s">
        <v>685</v>
      </c>
      <c r="F326" s="12">
        <v>1</v>
      </c>
      <c r="G326" s="12">
        <v>2</v>
      </c>
      <c r="H326" s="12"/>
      <c r="I326" s="12">
        <v>81</v>
      </c>
      <c r="J326" s="12">
        <f t="shared" si="35"/>
        <v>881</v>
      </c>
      <c r="K326" s="12">
        <v>310</v>
      </c>
      <c r="L326" s="12">
        <f t="shared" si="36"/>
        <v>273110</v>
      </c>
      <c r="M326" s="12"/>
      <c r="N326" s="12"/>
      <c r="O326" s="12"/>
      <c r="P326" s="12"/>
      <c r="Q326" s="12"/>
      <c r="R326" s="12"/>
      <c r="S326" s="12"/>
      <c r="T326" s="12">
        <f t="shared" si="37"/>
        <v>0</v>
      </c>
      <c r="U326" s="12"/>
      <c r="V326" s="12"/>
      <c r="W326" s="12">
        <f t="shared" si="38"/>
        <v>0</v>
      </c>
      <c r="X326" s="12">
        <f t="shared" si="39"/>
        <v>273110</v>
      </c>
      <c r="Y326" s="12">
        <v>0</v>
      </c>
      <c r="Z326" s="12">
        <v>50</v>
      </c>
      <c r="AA326" s="12">
        <v>0</v>
      </c>
      <c r="AB326" s="12">
        <v>0</v>
      </c>
    </row>
    <row r="327" spans="1:28" s="3" customFormat="1" ht="14.25" x14ac:dyDescent="0.2">
      <c r="A327" s="12"/>
      <c r="B327" s="13" t="s">
        <v>14</v>
      </c>
      <c r="C327" s="12">
        <v>1735</v>
      </c>
      <c r="D327" s="12">
        <v>163</v>
      </c>
      <c r="E327" s="12" t="s">
        <v>685</v>
      </c>
      <c r="F327" s="12">
        <v>1</v>
      </c>
      <c r="G327" s="12">
        <v>19</v>
      </c>
      <c r="H327" s="12">
        <v>3</v>
      </c>
      <c r="I327" s="12">
        <v>28</v>
      </c>
      <c r="J327" s="12">
        <f t="shared" si="35"/>
        <v>7928</v>
      </c>
      <c r="K327" s="12">
        <v>310</v>
      </c>
      <c r="L327" s="12">
        <f t="shared" si="36"/>
        <v>2457680</v>
      </c>
      <c r="M327" s="12"/>
      <c r="N327" s="12"/>
      <c r="O327" s="12"/>
      <c r="P327" s="12"/>
      <c r="Q327" s="12"/>
      <c r="R327" s="12"/>
      <c r="S327" s="12"/>
      <c r="T327" s="12">
        <f t="shared" si="37"/>
        <v>0</v>
      </c>
      <c r="U327" s="12"/>
      <c r="V327" s="12"/>
      <c r="W327" s="12">
        <f t="shared" si="38"/>
        <v>0</v>
      </c>
      <c r="X327" s="12">
        <f t="shared" si="39"/>
        <v>2457680</v>
      </c>
      <c r="Y327" s="12">
        <v>0</v>
      </c>
      <c r="Z327" s="12">
        <v>50</v>
      </c>
      <c r="AA327" s="12">
        <v>0</v>
      </c>
      <c r="AB327" s="12">
        <v>0</v>
      </c>
    </row>
    <row r="328" spans="1:28" s="3" customFormat="1" ht="14.25" x14ac:dyDescent="0.2">
      <c r="A328" s="12"/>
      <c r="B328" s="13" t="s">
        <v>14</v>
      </c>
      <c r="C328" s="12">
        <v>3920</v>
      </c>
      <c r="D328" s="12">
        <v>91</v>
      </c>
      <c r="E328" s="12" t="s">
        <v>685</v>
      </c>
      <c r="F328" s="12">
        <v>1</v>
      </c>
      <c r="G328" s="12">
        <v>5</v>
      </c>
      <c r="H328" s="12">
        <v>2</v>
      </c>
      <c r="I328" s="12"/>
      <c r="J328" s="12">
        <f t="shared" si="35"/>
        <v>2200</v>
      </c>
      <c r="K328" s="12">
        <v>75</v>
      </c>
      <c r="L328" s="12">
        <f t="shared" si="36"/>
        <v>165000</v>
      </c>
      <c r="M328" s="12"/>
      <c r="N328" s="12"/>
      <c r="O328" s="12"/>
      <c r="P328" s="12"/>
      <c r="Q328" s="12"/>
      <c r="R328" s="12"/>
      <c r="S328" s="12"/>
      <c r="T328" s="12">
        <f t="shared" si="37"/>
        <v>0</v>
      </c>
      <c r="U328" s="12"/>
      <c r="V328" s="12"/>
      <c r="W328" s="12">
        <f t="shared" si="38"/>
        <v>0</v>
      </c>
      <c r="X328" s="12">
        <f t="shared" si="39"/>
        <v>165000</v>
      </c>
      <c r="Y328" s="12">
        <v>0</v>
      </c>
      <c r="Z328" s="12">
        <v>50</v>
      </c>
      <c r="AA328" s="12">
        <v>0</v>
      </c>
      <c r="AB328" s="12">
        <v>0</v>
      </c>
    </row>
    <row r="329" spans="1:28" s="3" customFormat="1" ht="14.25" x14ac:dyDescent="0.2">
      <c r="A329" s="12"/>
      <c r="B329" s="13" t="s">
        <v>24</v>
      </c>
      <c r="C329" s="12"/>
      <c r="D329" s="12"/>
      <c r="E329" s="12" t="s">
        <v>685</v>
      </c>
      <c r="F329" s="12">
        <v>1</v>
      </c>
      <c r="G329" s="12">
        <v>14</v>
      </c>
      <c r="H329" s="12"/>
      <c r="I329" s="12"/>
      <c r="J329" s="12">
        <f t="shared" si="35"/>
        <v>5600</v>
      </c>
      <c r="K329" s="12">
        <v>75</v>
      </c>
      <c r="L329" s="12">
        <f t="shared" si="36"/>
        <v>420000</v>
      </c>
      <c r="M329" s="12"/>
      <c r="N329" s="12"/>
      <c r="O329" s="12"/>
      <c r="P329" s="12"/>
      <c r="Q329" s="12"/>
      <c r="R329" s="12"/>
      <c r="S329" s="12"/>
      <c r="T329" s="12">
        <f t="shared" si="37"/>
        <v>0</v>
      </c>
      <c r="U329" s="12"/>
      <c r="V329" s="12"/>
      <c r="W329" s="12">
        <f t="shared" si="38"/>
        <v>0</v>
      </c>
      <c r="X329" s="12">
        <f t="shared" si="39"/>
        <v>420000</v>
      </c>
      <c r="Y329" s="12">
        <v>0</v>
      </c>
      <c r="Z329" s="12">
        <v>0</v>
      </c>
      <c r="AA329" s="12">
        <v>420000</v>
      </c>
      <c r="AB329" s="12">
        <v>0.01</v>
      </c>
    </row>
    <row r="330" spans="1:28" s="3" customFormat="1" ht="14.25" x14ac:dyDescent="0.2">
      <c r="A330" s="12"/>
      <c r="B330" s="13" t="s">
        <v>14</v>
      </c>
      <c r="C330" s="12">
        <v>1158</v>
      </c>
      <c r="D330" s="12">
        <v>41</v>
      </c>
      <c r="E330" s="12" t="s">
        <v>686</v>
      </c>
      <c r="F330" s="12">
        <v>2</v>
      </c>
      <c r="G330" s="12"/>
      <c r="H330" s="12">
        <v>1</v>
      </c>
      <c r="I330" s="12">
        <v>40</v>
      </c>
      <c r="J330" s="12">
        <f t="shared" si="35"/>
        <v>140</v>
      </c>
      <c r="K330" s="12">
        <v>350</v>
      </c>
      <c r="L330" s="12">
        <f t="shared" si="36"/>
        <v>49000</v>
      </c>
      <c r="M330" s="12">
        <v>1</v>
      </c>
      <c r="N330" s="12" t="s">
        <v>27</v>
      </c>
      <c r="O330" s="12" t="s">
        <v>55</v>
      </c>
      <c r="P330" s="12">
        <v>2</v>
      </c>
      <c r="Q330" s="12">
        <v>60</v>
      </c>
      <c r="R330" s="12"/>
      <c r="S330" s="12">
        <v>6400</v>
      </c>
      <c r="T330" s="12">
        <f t="shared" si="37"/>
        <v>384000</v>
      </c>
      <c r="U330" s="12">
        <v>10</v>
      </c>
      <c r="V330" s="12">
        <f>T330*10%</f>
        <v>38400</v>
      </c>
      <c r="W330" s="12">
        <f t="shared" si="38"/>
        <v>345600</v>
      </c>
      <c r="X330" s="12">
        <f t="shared" si="39"/>
        <v>394600</v>
      </c>
      <c r="Y330" s="12">
        <v>0</v>
      </c>
      <c r="Z330" s="12">
        <v>50</v>
      </c>
      <c r="AA330" s="12">
        <v>0</v>
      </c>
      <c r="AB330" s="12">
        <v>0</v>
      </c>
    </row>
    <row r="331" spans="1:28" s="3" customFormat="1" ht="14.25" x14ac:dyDescent="0.2">
      <c r="A331" s="12"/>
      <c r="B331" s="13" t="s">
        <v>14</v>
      </c>
      <c r="C331" s="12">
        <v>4211</v>
      </c>
      <c r="D331" s="12">
        <v>51</v>
      </c>
      <c r="E331" s="12" t="s">
        <v>687</v>
      </c>
      <c r="F331" s="12">
        <v>2</v>
      </c>
      <c r="G331" s="12">
        <v>4</v>
      </c>
      <c r="H331" s="12">
        <v>1</v>
      </c>
      <c r="I331" s="12">
        <v>39</v>
      </c>
      <c r="J331" s="12">
        <f t="shared" si="35"/>
        <v>1739</v>
      </c>
      <c r="K331" s="12">
        <v>150</v>
      </c>
      <c r="L331" s="12">
        <f t="shared" si="36"/>
        <v>260850</v>
      </c>
      <c r="M331" s="12">
        <v>1</v>
      </c>
      <c r="N331" s="12" t="s">
        <v>27</v>
      </c>
      <c r="O331" s="12" t="s">
        <v>16</v>
      </c>
      <c r="P331" s="12">
        <v>2</v>
      </c>
      <c r="Q331" s="12">
        <v>84</v>
      </c>
      <c r="R331" s="12"/>
      <c r="S331" s="12">
        <v>6400</v>
      </c>
      <c r="T331" s="12">
        <f t="shared" si="37"/>
        <v>537600</v>
      </c>
      <c r="U331" s="12">
        <v>30</v>
      </c>
      <c r="V331" s="12">
        <f>T331*85%</f>
        <v>456960</v>
      </c>
      <c r="W331" s="12">
        <f t="shared" si="38"/>
        <v>80640</v>
      </c>
      <c r="X331" s="12">
        <f t="shared" si="39"/>
        <v>341490</v>
      </c>
      <c r="Y331" s="12">
        <v>0</v>
      </c>
      <c r="Z331" s="12">
        <v>50</v>
      </c>
      <c r="AA331" s="12">
        <v>0</v>
      </c>
      <c r="AB331" s="12">
        <v>0</v>
      </c>
    </row>
    <row r="332" spans="1:28" s="3" customFormat="1" ht="14.25" x14ac:dyDescent="0.2">
      <c r="A332" s="12"/>
      <c r="B332" s="13" t="s">
        <v>14</v>
      </c>
      <c r="C332" s="12">
        <v>1197</v>
      </c>
      <c r="D332" s="12">
        <v>101</v>
      </c>
      <c r="E332" s="12" t="s">
        <v>687</v>
      </c>
      <c r="F332" s="12">
        <v>1</v>
      </c>
      <c r="G332" s="12">
        <v>1</v>
      </c>
      <c r="H332" s="12">
        <v>3</v>
      </c>
      <c r="I332" s="12">
        <v>20</v>
      </c>
      <c r="J332" s="12">
        <f t="shared" si="35"/>
        <v>720</v>
      </c>
      <c r="K332" s="12">
        <v>350</v>
      </c>
      <c r="L332" s="12">
        <f t="shared" si="36"/>
        <v>252000</v>
      </c>
      <c r="M332" s="12"/>
      <c r="N332" s="12"/>
      <c r="O332" s="12"/>
      <c r="P332" s="12"/>
      <c r="Q332" s="12"/>
      <c r="R332" s="12"/>
      <c r="S332" s="12"/>
      <c r="T332" s="12">
        <f t="shared" si="37"/>
        <v>0</v>
      </c>
      <c r="U332" s="12"/>
      <c r="V332" s="12"/>
      <c r="W332" s="12">
        <f t="shared" si="38"/>
        <v>0</v>
      </c>
      <c r="X332" s="12">
        <f t="shared" si="39"/>
        <v>252000</v>
      </c>
      <c r="Y332" s="12">
        <v>0</v>
      </c>
      <c r="Z332" s="12">
        <v>50</v>
      </c>
      <c r="AA332" s="12">
        <v>0</v>
      </c>
      <c r="AB332" s="12">
        <v>0</v>
      </c>
    </row>
    <row r="333" spans="1:28" s="3" customFormat="1" ht="14.25" x14ac:dyDescent="0.2">
      <c r="A333" s="12"/>
      <c r="B333" s="13" t="s">
        <v>14</v>
      </c>
      <c r="C333" s="12">
        <v>4212</v>
      </c>
      <c r="D333" s="12">
        <v>52</v>
      </c>
      <c r="E333" s="12" t="s">
        <v>687</v>
      </c>
      <c r="F333" s="12">
        <v>1</v>
      </c>
      <c r="G333" s="12">
        <v>7</v>
      </c>
      <c r="H333" s="12">
        <v>2</v>
      </c>
      <c r="I333" s="12">
        <v>50</v>
      </c>
      <c r="J333" s="12">
        <f t="shared" si="35"/>
        <v>3050</v>
      </c>
      <c r="K333" s="12">
        <v>150</v>
      </c>
      <c r="L333" s="12">
        <f t="shared" si="36"/>
        <v>457500</v>
      </c>
      <c r="M333" s="12"/>
      <c r="N333" s="12"/>
      <c r="O333" s="12"/>
      <c r="P333" s="12"/>
      <c r="Q333" s="12"/>
      <c r="R333" s="12"/>
      <c r="S333" s="12"/>
      <c r="T333" s="12">
        <f t="shared" si="37"/>
        <v>0</v>
      </c>
      <c r="U333" s="12"/>
      <c r="V333" s="12"/>
      <c r="W333" s="12">
        <f t="shared" si="38"/>
        <v>0</v>
      </c>
      <c r="X333" s="12">
        <f t="shared" si="39"/>
        <v>457500</v>
      </c>
      <c r="Y333" s="12">
        <v>0</v>
      </c>
      <c r="Z333" s="12">
        <v>50</v>
      </c>
      <c r="AA333" s="12">
        <v>0</v>
      </c>
      <c r="AB333" s="12">
        <v>0</v>
      </c>
    </row>
    <row r="334" spans="1:28" s="3" customFormat="1" ht="14.25" x14ac:dyDescent="0.2">
      <c r="A334" s="12"/>
      <c r="B334" s="13" t="s">
        <v>14</v>
      </c>
      <c r="C334" s="12">
        <v>3665</v>
      </c>
      <c r="D334" s="12">
        <v>171</v>
      </c>
      <c r="E334" s="12" t="s">
        <v>688</v>
      </c>
      <c r="F334" s="12">
        <v>2</v>
      </c>
      <c r="G334" s="12"/>
      <c r="H334" s="12">
        <v>2</v>
      </c>
      <c r="I334" s="12">
        <v>97</v>
      </c>
      <c r="J334" s="12">
        <f t="shared" si="35"/>
        <v>297</v>
      </c>
      <c r="K334" s="12">
        <v>310</v>
      </c>
      <c r="L334" s="12">
        <f t="shared" si="36"/>
        <v>92070</v>
      </c>
      <c r="M334" s="12">
        <v>1</v>
      </c>
      <c r="N334" s="12" t="s">
        <v>27</v>
      </c>
      <c r="O334" s="12" t="s">
        <v>55</v>
      </c>
      <c r="P334" s="12">
        <v>2</v>
      </c>
      <c r="Q334" s="12">
        <v>66</v>
      </c>
      <c r="R334" s="12"/>
      <c r="S334" s="12">
        <v>6400</v>
      </c>
      <c r="T334" s="12">
        <f t="shared" si="37"/>
        <v>422400</v>
      </c>
      <c r="U334" s="12">
        <v>10</v>
      </c>
      <c r="V334" s="12">
        <f>T334*10%</f>
        <v>42240</v>
      </c>
      <c r="W334" s="12">
        <f t="shared" si="38"/>
        <v>380160</v>
      </c>
      <c r="X334" s="12">
        <f t="shared" si="39"/>
        <v>472230</v>
      </c>
      <c r="Y334" s="12">
        <v>0</v>
      </c>
      <c r="Z334" s="12">
        <v>50</v>
      </c>
      <c r="AA334" s="12">
        <v>0</v>
      </c>
      <c r="AB334" s="12">
        <v>0</v>
      </c>
    </row>
    <row r="335" spans="1:28" s="3" customFormat="1" ht="14.25" x14ac:dyDescent="0.2">
      <c r="A335" s="12"/>
      <c r="B335" s="13" t="s">
        <v>45</v>
      </c>
      <c r="C335" s="12">
        <v>3342</v>
      </c>
      <c r="D335" s="12">
        <v>124</v>
      </c>
      <c r="E335" s="12" t="s">
        <v>688</v>
      </c>
      <c r="F335" s="12">
        <v>1</v>
      </c>
      <c r="G335" s="12">
        <v>5</v>
      </c>
      <c r="H335" s="12">
        <v>3</v>
      </c>
      <c r="I335" s="12">
        <v>90</v>
      </c>
      <c r="J335" s="12">
        <f t="shared" si="35"/>
        <v>2390</v>
      </c>
      <c r="K335" s="12">
        <v>75</v>
      </c>
      <c r="L335" s="12">
        <f t="shared" si="36"/>
        <v>179250</v>
      </c>
      <c r="M335" s="12"/>
      <c r="N335" s="12"/>
      <c r="O335" s="12"/>
      <c r="P335" s="12"/>
      <c r="Q335" s="12"/>
      <c r="R335" s="12"/>
      <c r="S335" s="12"/>
      <c r="T335" s="12">
        <f t="shared" si="37"/>
        <v>0</v>
      </c>
      <c r="U335" s="12"/>
      <c r="V335" s="12"/>
      <c r="W335" s="12">
        <f t="shared" si="38"/>
        <v>0</v>
      </c>
      <c r="X335" s="12">
        <f t="shared" si="39"/>
        <v>179250</v>
      </c>
      <c r="Y335" s="12">
        <v>0</v>
      </c>
      <c r="Z335" s="12">
        <v>0</v>
      </c>
      <c r="AA335" s="12">
        <v>179250</v>
      </c>
      <c r="AB335" s="12">
        <v>0.01</v>
      </c>
    </row>
    <row r="336" spans="1:28" s="3" customFormat="1" ht="14.25" x14ac:dyDescent="0.2">
      <c r="A336" s="12"/>
      <c r="B336" s="13" t="s">
        <v>45</v>
      </c>
      <c r="C336" s="12">
        <v>3337</v>
      </c>
      <c r="D336" s="12">
        <v>119</v>
      </c>
      <c r="E336" s="12" t="s">
        <v>688</v>
      </c>
      <c r="F336" s="12">
        <v>1</v>
      </c>
      <c r="G336" s="12">
        <v>9</v>
      </c>
      <c r="H336" s="12">
        <v>1</v>
      </c>
      <c r="I336" s="12">
        <v>52</v>
      </c>
      <c r="J336" s="12">
        <f t="shared" si="35"/>
        <v>3752</v>
      </c>
      <c r="K336" s="12">
        <v>75</v>
      </c>
      <c r="L336" s="12">
        <f t="shared" si="36"/>
        <v>281400</v>
      </c>
      <c r="M336" s="12"/>
      <c r="N336" s="12"/>
      <c r="O336" s="12"/>
      <c r="P336" s="12"/>
      <c r="Q336" s="12"/>
      <c r="R336" s="12"/>
      <c r="S336" s="12"/>
      <c r="T336" s="12">
        <f t="shared" si="37"/>
        <v>0</v>
      </c>
      <c r="U336" s="12"/>
      <c r="V336" s="12"/>
      <c r="W336" s="12">
        <f t="shared" si="38"/>
        <v>0</v>
      </c>
      <c r="X336" s="12">
        <f t="shared" si="39"/>
        <v>281400</v>
      </c>
      <c r="Y336" s="12">
        <v>0</v>
      </c>
      <c r="Z336" s="12">
        <v>0</v>
      </c>
      <c r="AA336" s="12">
        <v>281400</v>
      </c>
      <c r="AB336" s="12">
        <v>0.01</v>
      </c>
    </row>
    <row r="337" spans="1:28" s="3" customFormat="1" ht="14.25" x14ac:dyDescent="0.2">
      <c r="A337" s="12"/>
      <c r="B337" s="13" t="s">
        <v>14</v>
      </c>
      <c r="C337" s="12">
        <v>1196</v>
      </c>
      <c r="D337" s="12">
        <v>100</v>
      </c>
      <c r="E337" s="12" t="s">
        <v>689</v>
      </c>
      <c r="F337" s="12">
        <v>2</v>
      </c>
      <c r="G337" s="12">
        <v>1</v>
      </c>
      <c r="H337" s="12"/>
      <c r="I337" s="12">
        <v>59</v>
      </c>
      <c r="J337" s="12">
        <f t="shared" si="35"/>
        <v>459</v>
      </c>
      <c r="K337" s="12">
        <v>350</v>
      </c>
      <c r="L337" s="12">
        <f t="shared" si="36"/>
        <v>160650</v>
      </c>
      <c r="M337" s="12">
        <v>1</v>
      </c>
      <c r="N337" s="12" t="s">
        <v>27</v>
      </c>
      <c r="O337" s="12" t="s">
        <v>16</v>
      </c>
      <c r="P337" s="12">
        <v>2</v>
      </c>
      <c r="Q337" s="12">
        <v>129</v>
      </c>
      <c r="R337" s="12"/>
      <c r="S337" s="12">
        <v>6400</v>
      </c>
      <c r="T337" s="12">
        <f t="shared" si="37"/>
        <v>825600</v>
      </c>
      <c r="U337" s="12">
        <v>20</v>
      </c>
      <c r="V337" s="12">
        <f>T337*75%</f>
        <v>619200</v>
      </c>
      <c r="W337" s="12">
        <f t="shared" si="38"/>
        <v>206400</v>
      </c>
      <c r="X337" s="12">
        <f t="shared" si="39"/>
        <v>367050</v>
      </c>
      <c r="Y337" s="12">
        <v>0</v>
      </c>
      <c r="Z337" s="12">
        <v>50</v>
      </c>
      <c r="AA337" s="12">
        <v>0</v>
      </c>
      <c r="AB337" s="12">
        <v>0</v>
      </c>
    </row>
    <row r="338" spans="1:28" s="3" customFormat="1" ht="14.25" x14ac:dyDescent="0.2">
      <c r="A338" s="12"/>
      <c r="B338" s="13" t="s">
        <v>14</v>
      </c>
      <c r="C338" s="12">
        <v>4859</v>
      </c>
      <c r="D338" s="12">
        <v>117</v>
      </c>
      <c r="E338" s="12" t="s">
        <v>689</v>
      </c>
      <c r="F338" s="12">
        <v>1</v>
      </c>
      <c r="G338" s="12">
        <v>4</v>
      </c>
      <c r="H338" s="12">
        <v>2</v>
      </c>
      <c r="I338" s="12">
        <v>72</v>
      </c>
      <c r="J338" s="12">
        <f t="shared" si="35"/>
        <v>1872</v>
      </c>
      <c r="K338" s="12">
        <v>75</v>
      </c>
      <c r="L338" s="12">
        <f t="shared" si="36"/>
        <v>140400</v>
      </c>
      <c r="M338" s="12"/>
      <c r="N338" s="12"/>
      <c r="O338" s="12"/>
      <c r="P338" s="12"/>
      <c r="Q338" s="12"/>
      <c r="R338" s="12"/>
      <c r="S338" s="12"/>
      <c r="T338" s="12">
        <f t="shared" si="37"/>
        <v>0</v>
      </c>
      <c r="U338" s="12"/>
      <c r="V338" s="12"/>
      <c r="W338" s="12">
        <f t="shared" si="38"/>
        <v>0</v>
      </c>
      <c r="X338" s="12">
        <f t="shared" si="39"/>
        <v>140400</v>
      </c>
      <c r="Y338" s="12">
        <v>0</v>
      </c>
      <c r="Z338" s="12">
        <v>50</v>
      </c>
      <c r="AA338" s="12">
        <v>0</v>
      </c>
      <c r="AB338" s="12">
        <v>0</v>
      </c>
    </row>
    <row r="339" spans="1:28" s="3" customFormat="1" ht="14.25" x14ac:dyDescent="0.2">
      <c r="A339" s="12"/>
      <c r="B339" s="13" t="s">
        <v>14</v>
      </c>
      <c r="C339" s="12">
        <v>1904</v>
      </c>
      <c r="D339" s="12">
        <v>13</v>
      </c>
      <c r="E339" s="12" t="s">
        <v>689</v>
      </c>
      <c r="F339" s="12">
        <v>1</v>
      </c>
      <c r="G339" s="12">
        <v>3</v>
      </c>
      <c r="H339" s="12">
        <v>3</v>
      </c>
      <c r="I339" s="12">
        <v>50</v>
      </c>
      <c r="J339" s="12">
        <f t="shared" si="35"/>
        <v>1550</v>
      </c>
      <c r="K339" s="12">
        <v>75</v>
      </c>
      <c r="L339" s="12">
        <f t="shared" si="36"/>
        <v>116250</v>
      </c>
      <c r="M339" s="12"/>
      <c r="N339" s="12"/>
      <c r="O339" s="12"/>
      <c r="P339" s="12"/>
      <c r="Q339" s="12"/>
      <c r="R339" s="12"/>
      <c r="S339" s="12"/>
      <c r="T339" s="12">
        <f t="shared" si="37"/>
        <v>0</v>
      </c>
      <c r="U339" s="12"/>
      <c r="V339" s="12"/>
      <c r="W339" s="12">
        <f t="shared" si="38"/>
        <v>0</v>
      </c>
      <c r="X339" s="12">
        <f t="shared" si="39"/>
        <v>116250</v>
      </c>
      <c r="Y339" s="12">
        <v>0</v>
      </c>
      <c r="Z339" s="12">
        <v>50</v>
      </c>
      <c r="AA339" s="12">
        <v>0</v>
      </c>
      <c r="AB339" s="12">
        <v>0</v>
      </c>
    </row>
    <row r="340" spans="1:28" s="3" customFormat="1" ht="14.25" x14ac:dyDescent="0.2">
      <c r="A340" s="12"/>
      <c r="B340" s="13" t="s">
        <v>14</v>
      </c>
      <c r="C340" s="12">
        <v>1186</v>
      </c>
      <c r="D340" s="12">
        <v>70</v>
      </c>
      <c r="E340" s="12" t="s">
        <v>690</v>
      </c>
      <c r="F340" s="12">
        <v>2</v>
      </c>
      <c r="G340" s="12"/>
      <c r="H340" s="12">
        <v>1</v>
      </c>
      <c r="I340" s="12">
        <v>22</v>
      </c>
      <c r="J340" s="12">
        <f t="shared" si="35"/>
        <v>122</v>
      </c>
      <c r="K340" s="12">
        <v>350</v>
      </c>
      <c r="L340" s="12">
        <f t="shared" si="36"/>
        <v>42700</v>
      </c>
      <c r="M340" s="12">
        <v>1</v>
      </c>
      <c r="N340" s="12" t="s">
        <v>27</v>
      </c>
      <c r="O340" s="12" t="s">
        <v>55</v>
      </c>
      <c r="P340" s="12">
        <v>2</v>
      </c>
      <c r="Q340" s="12">
        <v>132</v>
      </c>
      <c r="R340" s="12"/>
      <c r="S340" s="12">
        <v>6400</v>
      </c>
      <c r="T340" s="12">
        <f t="shared" si="37"/>
        <v>844800</v>
      </c>
      <c r="U340" s="12">
        <v>10</v>
      </c>
      <c r="V340" s="12">
        <f>T340*10%</f>
        <v>84480</v>
      </c>
      <c r="W340" s="12">
        <f t="shared" si="38"/>
        <v>760320</v>
      </c>
      <c r="X340" s="12">
        <f t="shared" si="39"/>
        <v>803020</v>
      </c>
      <c r="Y340" s="12">
        <v>0</v>
      </c>
      <c r="Z340" s="12">
        <v>50</v>
      </c>
      <c r="AA340" s="12">
        <v>0</v>
      </c>
      <c r="AB340" s="12">
        <v>0</v>
      </c>
    </row>
    <row r="341" spans="1:28" s="3" customFormat="1" ht="14.25" x14ac:dyDescent="0.2">
      <c r="A341" s="12"/>
      <c r="B341" s="13" t="s">
        <v>14</v>
      </c>
      <c r="C341" s="12">
        <v>3405</v>
      </c>
      <c r="D341" s="12">
        <v>33</v>
      </c>
      <c r="E341" s="12" t="s">
        <v>690</v>
      </c>
      <c r="F341" s="12">
        <v>1</v>
      </c>
      <c r="G341" s="12">
        <v>6</v>
      </c>
      <c r="H341" s="12"/>
      <c r="I341" s="12">
        <v>87</v>
      </c>
      <c r="J341" s="12">
        <f t="shared" si="35"/>
        <v>2487</v>
      </c>
      <c r="K341" s="12">
        <v>75</v>
      </c>
      <c r="L341" s="12">
        <f t="shared" si="36"/>
        <v>186525</v>
      </c>
      <c r="M341" s="12"/>
      <c r="N341" s="12"/>
      <c r="O341" s="12"/>
      <c r="P341" s="12"/>
      <c r="Q341" s="12"/>
      <c r="R341" s="12"/>
      <c r="S341" s="12"/>
      <c r="T341" s="12">
        <f t="shared" si="37"/>
        <v>0</v>
      </c>
      <c r="U341" s="12"/>
      <c r="V341" s="12"/>
      <c r="W341" s="12">
        <f t="shared" si="38"/>
        <v>0</v>
      </c>
      <c r="X341" s="12">
        <f t="shared" si="39"/>
        <v>186525</v>
      </c>
      <c r="Y341" s="12">
        <v>0</v>
      </c>
      <c r="Z341" s="12">
        <v>50</v>
      </c>
      <c r="AA341" s="12">
        <v>0</v>
      </c>
      <c r="AB341" s="12">
        <v>0</v>
      </c>
    </row>
    <row r="342" spans="1:28" s="3" customFormat="1" ht="14.25" x14ac:dyDescent="0.2">
      <c r="A342" s="12"/>
      <c r="B342" s="13" t="s">
        <v>14</v>
      </c>
      <c r="C342" s="12">
        <v>4270</v>
      </c>
      <c r="D342" s="12">
        <v>54</v>
      </c>
      <c r="E342" s="12" t="s">
        <v>690</v>
      </c>
      <c r="F342" s="12">
        <v>1</v>
      </c>
      <c r="G342" s="12">
        <v>4</v>
      </c>
      <c r="H342" s="12">
        <v>3</v>
      </c>
      <c r="I342" s="12">
        <v>87</v>
      </c>
      <c r="J342" s="12">
        <f t="shared" si="35"/>
        <v>1987</v>
      </c>
      <c r="K342" s="12">
        <v>100</v>
      </c>
      <c r="L342" s="12">
        <f t="shared" si="36"/>
        <v>198700</v>
      </c>
      <c r="M342" s="12"/>
      <c r="N342" s="12"/>
      <c r="O342" s="12"/>
      <c r="P342" s="12"/>
      <c r="Q342" s="12"/>
      <c r="R342" s="12"/>
      <c r="S342" s="12"/>
      <c r="T342" s="12">
        <f t="shared" si="37"/>
        <v>0</v>
      </c>
      <c r="U342" s="12"/>
      <c r="V342" s="12"/>
      <c r="W342" s="12">
        <f t="shared" si="38"/>
        <v>0</v>
      </c>
      <c r="X342" s="12">
        <f t="shared" si="39"/>
        <v>198700</v>
      </c>
      <c r="Y342" s="12">
        <v>0</v>
      </c>
      <c r="Z342" s="12">
        <v>50</v>
      </c>
      <c r="AA342" s="12">
        <v>0</v>
      </c>
      <c r="AB342" s="12">
        <v>0</v>
      </c>
    </row>
    <row r="343" spans="1:28" s="3" customFormat="1" ht="14.25" x14ac:dyDescent="0.2">
      <c r="A343" s="12"/>
      <c r="B343" s="13" t="s">
        <v>14</v>
      </c>
      <c r="C343" s="12">
        <v>1146</v>
      </c>
      <c r="D343" s="12">
        <v>38</v>
      </c>
      <c r="E343" s="12" t="s">
        <v>691</v>
      </c>
      <c r="F343" s="12">
        <v>2</v>
      </c>
      <c r="G343" s="12"/>
      <c r="H343" s="12">
        <v>1</v>
      </c>
      <c r="I343" s="12">
        <v>59</v>
      </c>
      <c r="J343" s="12">
        <f t="shared" si="35"/>
        <v>159</v>
      </c>
      <c r="K343" s="12">
        <v>350</v>
      </c>
      <c r="L343" s="12">
        <f t="shared" si="36"/>
        <v>55650</v>
      </c>
      <c r="M343" s="12">
        <v>1</v>
      </c>
      <c r="N343" s="12" t="s">
        <v>27</v>
      </c>
      <c r="O343" s="12" t="s">
        <v>35</v>
      </c>
      <c r="P343" s="12">
        <v>2</v>
      </c>
      <c r="Q343" s="12">
        <v>66</v>
      </c>
      <c r="R343" s="12"/>
      <c r="S343" s="12">
        <v>6400</v>
      </c>
      <c r="T343" s="12">
        <f t="shared" si="37"/>
        <v>422400</v>
      </c>
      <c r="U343" s="12">
        <v>40</v>
      </c>
      <c r="V343" s="12">
        <f>T343*93%</f>
        <v>392832</v>
      </c>
      <c r="W343" s="12">
        <f t="shared" si="38"/>
        <v>29568</v>
      </c>
      <c r="X343" s="12">
        <f t="shared" si="39"/>
        <v>85218</v>
      </c>
      <c r="Y343" s="12">
        <v>0</v>
      </c>
      <c r="Z343" s="12">
        <v>50</v>
      </c>
      <c r="AA343" s="12">
        <v>0</v>
      </c>
      <c r="AB343" s="12">
        <v>0</v>
      </c>
    </row>
    <row r="344" spans="1:28" s="3" customFormat="1" ht="14.25" x14ac:dyDescent="0.2">
      <c r="A344" s="12"/>
      <c r="B344" s="13" t="s">
        <v>14</v>
      </c>
      <c r="C344" s="12"/>
      <c r="D344" s="12">
        <v>79</v>
      </c>
      <c r="E344" s="12" t="s">
        <v>692</v>
      </c>
      <c r="F344" s="12">
        <v>2</v>
      </c>
      <c r="G344" s="12"/>
      <c r="H344" s="12">
        <v>2</v>
      </c>
      <c r="I344" s="12">
        <v>40</v>
      </c>
      <c r="J344" s="12">
        <f t="shared" si="35"/>
        <v>240</v>
      </c>
      <c r="K344" s="12">
        <v>350</v>
      </c>
      <c r="L344" s="12">
        <f t="shared" si="36"/>
        <v>84000</v>
      </c>
      <c r="M344" s="12">
        <v>1</v>
      </c>
      <c r="N344" s="12" t="s">
        <v>27</v>
      </c>
      <c r="O344" s="12" t="s">
        <v>239</v>
      </c>
      <c r="P344" s="12">
        <v>2</v>
      </c>
      <c r="Q344" s="12">
        <v>66</v>
      </c>
      <c r="R344" s="12"/>
      <c r="S344" s="12">
        <v>6400</v>
      </c>
      <c r="T344" s="12">
        <f t="shared" si="37"/>
        <v>422400</v>
      </c>
      <c r="U344" s="12">
        <v>40</v>
      </c>
      <c r="V344" s="12">
        <f>T344*93%</f>
        <v>392832</v>
      </c>
      <c r="W344" s="12">
        <f t="shared" si="38"/>
        <v>29568</v>
      </c>
      <c r="X344" s="12">
        <f t="shared" si="39"/>
        <v>113568</v>
      </c>
      <c r="Y344" s="12">
        <v>0</v>
      </c>
      <c r="Z344" s="12">
        <v>50</v>
      </c>
      <c r="AA344" s="12">
        <v>0</v>
      </c>
      <c r="AB344" s="12">
        <v>0</v>
      </c>
    </row>
    <row r="345" spans="1:28" s="3" customFormat="1" ht="14.25" x14ac:dyDescent="0.2">
      <c r="A345" s="12"/>
      <c r="B345" s="13" t="s">
        <v>24</v>
      </c>
      <c r="C345" s="12"/>
      <c r="D345" s="12"/>
      <c r="E345" s="12" t="s">
        <v>692</v>
      </c>
      <c r="F345" s="12">
        <v>1</v>
      </c>
      <c r="G345" s="12">
        <v>44</v>
      </c>
      <c r="H345" s="12">
        <v>1</v>
      </c>
      <c r="I345" s="12">
        <v>40</v>
      </c>
      <c r="J345" s="12">
        <f t="shared" ref="J345:J391" si="40">G345*400+H345*100+I345</f>
        <v>17740</v>
      </c>
      <c r="K345" s="12">
        <v>75</v>
      </c>
      <c r="L345" s="12">
        <f t="shared" ref="L345:L391" si="41">J345*K345</f>
        <v>1330500</v>
      </c>
      <c r="M345" s="12"/>
      <c r="N345" s="12"/>
      <c r="O345" s="12"/>
      <c r="P345" s="12"/>
      <c r="Q345" s="12"/>
      <c r="R345" s="12"/>
      <c r="S345" s="12"/>
      <c r="T345" s="12">
        <f t="shared" ref="T345:T391" si="42">Q345*S345</f>
        <v>0</v>
      </c>
      <c r="U345" s="12"/>
      <c r="V345" s="12"/>
      <c r="W345" s="12">
        <f t="shared" ref="W345:W391" si="43">T345-V345</f>
        <v>0</v>
      </c>
      <c r="X345" s="12">
        <f t="shared" ref="X345:X391" si="44">L345+W345</f>
        <v>1330500</v>
      </c>
      <c r="Y345" s="12">
        <v>0</v>
      </c>
      <c r="Z345" s="12">
        <v>0</v>
      </c>
      <c r="AA345" s="12">
        <v>1330500</v>
      </c>
      <c r="AB345" s="12">
        <v>0.01</v>
      </c>
    </row>
    <row r="346" spans="1:28" s="3" customFormat="1" ht="14.25" x14ac:dyDescent="0.2">
      <c r="A346" s="12"/>
      <c r="B346" s="13" t="s">
        <v>14</v>
      </c>
      <c r="C346" s="12">
        <v>3017</v>
      </c>
      <c r="D346" s="12">
        <v>78</v>
      </c>
      <c r="E346" s="12" t="s">
        <v>693</v>
      </c>
      <c r="F346" s="12">
        <v>2</v>
      </c>
      <c r="G346" s="12"/>
      <c r="H346" s="12">
        <v>1</v>
      </c>
      <c r="I346" s="12">
        <v>97</v>
      </c>
      <c r="J346" s="12">
        <f t="shared" si="40"/>
        <v>197</v>
      </c>
      <c r="K346" s="12">
        <v>350</v>
      </c>
      <c r="L346" s="12">
        <f t="shared" si="41"/>
        <v>68950</v>
      </c>
      <c r="M346" s="12">
        <v>1</v>
      </c>
      <c r="N346" s="12" t="s">
        <v>27</v>
      </c>
      <c r="O346" s="12" t="s">
        <v>16</v>
      </c>
      <c r="P346" s="12">
        <v>2</v>
      </c>
      <c r="Q346" s="12">
        <v>120</v>
      </c>
      <c r="R346" s="12"/>
      <c r="S346" s="12">
        <v>6400</v>
      </c>
      <c r="T346" s="12">
        <f t="shared" si="42"/>
        <v>768000</v>
      </c>
      <c r="U346" s="12">
        <v>10</v>
      </c>
      <c r="V346" s="12">
        <f>T346*30%</f>
        <v>230400</v>
      </c>
      <c r="W346" s="12">
        <f t="shared" si="43"/>
        <v>537600</v>
      </c>
      <c r="X346" s="12">
        <f t="shared" si="44"/>
        <v>606550</v>
      </c>
      <c r="Y346" s="12">
        <v>0</v>
      </c>
      <c r="Z346" s="12">
        <v>50</v>
      </c>
      <c r="AA346" s="12">
        <v>0</v>
      </c>
      <c r="AB346" s="12">
        <v>0</v>
      </c>
    </row>
    <row r="347" spans="1:28" s="3" customFormat="1" ht="14.25" x14ac:dyDescent="0.2">
      <c r="A347" s="12"/>
      <c r="B347" s="13" t="s">
        <v>24</v>
      </c>
      <c r="C347" s="12"/>
      <c r="D347" s="12"/>
      <c r="E347" s="12" t="s">
        <v>693</v>
      </c>
      <c r="F347" s="12">
        <v>1</v>
      </c>
      <c r="G347" s="12">
        <v>49</v>
      </c>
      <c r="H347" s="12"/>
      <c r="I347" s="12"/>
      <c r="J347" s="12">
        <f t="shared" si="40"/>
        <v>19600</v>
      </c>
      <c r="K347" s="12">
        <v>75</v>
      </c>
      <c r="L347" s="12">
        <f t="shared" si="41"/>
        <v>1470000</v>
      </c>
      <c r="M347" s="12"/>
      <c r="N347" s="12"/>
      <c r="O347" s="12"/>
      <c r="P347" s="12"/>
      <c r="Q347" s="12"/>
      <c r="R347" s="12"/>
      <c r="S347" s="12"/>
      <c r="T347" s="12">
        <f t="shared" si="42"/>
        <v>0</v>
      </c>
      <c r="U347" s="12"/>
      <c r="V347" s="12"/>
      <c r="W347" s="12">
        <f t="shared" si="43"/>
        <v>0</v>
      </c>
      <c r="X347" s="12">
        <f t="shared" si="44"/>
        <v>1470000</v>
      </c>
      <c r="Y347" s="12">
        <v>0</v>
      </c>
      <c r="Z347" s="12">
        <v>0</v>
      </c>
      <c r="AA347" s="12">
        <v>1470000</v>
      </c>
      <c r="AB347" s="12">
        <v>0.01</v>
      </c>
    </row>
    <row r="348" spans="1:28" s="3" customFormat="1" ht="14.25" x14ac:dyDescent="0.2">
      <c r="A348" s="12"/>
      <c r="B348" s="13" t="s">
        <v>24</v>
      </c>
      <c r="C348" s="12"/>
      <c r="D348" s="12"/>
      <c r="E348" s="12" t="s">
        <v>693</v>
      </c>
      <c r="F348" s="12">
        <v>1</v>
      </c>
      <c r="G348" s="12">
        <v>5</v>
      </c>
      <c r="H348" s="12">
        <v>3</v>
      </c>
      <c r="I348" s="12">
        <v>85</v>
      </c>
      <c r="J348" s="12">
        <f t="shared" si="40"/>
        <v>2385</v>
      </c>
      <c r="K348" s="12">
        <v>75</v>
      </c>
      <c r="L348" s="12">
        <f t="shared" si="41"/>
        <v>178875</v>
      </c>
      <c r="M348" s="12"/>
      <c r="N348" s="12"/>
      <c r="O348" s="12"/>
      <c r="P348" s="12"/>
      <c r="Q348" s="12"/>
      <c r="R348" s="12"/>
      <c r="S348" s="12"/>
      <c r="T348" s="12">
        <f t="shared" si="42"/>
        <v>0</v>
      </c>
      <c r="U348" s="12"/>
      <c r="V348" s="12"/>
      <c r="W348" s="12">
        <f t="shared" si="43"/>
        <v>0</v>
      </c>
      <c r="X348" s="12">
        <f t="shared" si="44"/>
        <v>178875</v>
      </c>
      <c r="Y348" s="12">
        <v>0</v>
      </c>
      <c r="Z348" s="12">
        <v>0</v>
      </c>
      <c r="AA348" s="12">
        <v>178875</v>
      </c>
      <c r="AB348" s="12">
        <v>0.01</v>
      </c>
    </row>
    <row r="349" spans="1:28" s="3" customFormat="1" ht="14.25" x14ac:dyDescent="0.2">
      <c r="A349" s="12"/>
      <c r="B349" s="13" t="s">
        <v>24</v>
      </c>
      <c r="C349" s="12"/>
      <c r="D349" s="12"/>
      <c r="E349" s="12" t="s">
        <v>694</v>
      </c>
      <c r="F349" s="12">
        <v>2</v>
      </c>
      <c r="G349" s="12"/>
      <c r="H349" s="12">
        <v>2</v>
      </c>
      <c r="I349" s="12"/>
      <c r="J349" s="12">
        <f t="shared" si="40"/>
        <v>200</v>
      </c>
      <c r="K349" s="12">
        <v>75</v>
      </c>
      <c r="L349" s="12">
        <f t="shared" si="41"/>
        <v>15000</v>
      </c>
      <c r="M349" s="12">
        <v>1</v>
      </c>
      <c r="N349" s="12" t="s">
        <v>27</v>
      </c>
      <c r="O349" s="12" t="s">
        <v>55</v>
      </c>
      <c r="P349" s="12">
        <v>2</v>
      </c>
      <c r="Q349" s="12">
        <v>116</v>
      </c>
      <c r="R349" s="12"/>
      <c r="S349" s="12">
        <v>6400</v>
      </c>
      <c r="T349" s="12">
        <f t="shared" si="42"/>
        <v>742400</v>
      </c>
      <c r="U349" s="12">
        <v>20</v>
      </c>
      <c r="V349" s="12">
        <f>T349*75%</f>
        <v>556800</v>
      </c>
      <c r="W349" s="12">
        <f t="shared" si="43"/>
        <v>185600</v>
      </c>
      <c r="X349" s="12">
        <f t="shared" si="44"/>
        <v>200600</v>
      </c>
      <c r="Y349" s="12">
        <v>0</v>
      </c>
      <c r="Z349" s="12">
        <v>0</v>
      </c>
      <c r="AA349" s="12">
        <v>200600</v>
      </c>
      <c r="AB349" s="12">
        <v>0.02</v>
      </c>
    </row>
    <row r="350" spans="1:28" s="3" customFormat="1" ht="14.25" x14ac:dyDescent="0.2">
      <c r="A350" s="12"/>
      <c r="B350" s="13" t="s">
        <v>14</v>
      </c>
      <c r="C350" s="12">
        <v>3281</v>
      </c>
      <c r="D350" s="12">
        <v>79</v>
      </c>
      <c r="E350" s="12" t="s">
        <v>694</v>
      </c>
      <c r="F350" s="12">
        <v>1</v>
      </c>
      <c r="G350" s="12">
        <v>1</v>
      </c>
      <c r="H350" s="12">
        <v>3</v>
      </c>
      <c r="I350" s="12">
        <v>40</v>
      </c>
      <c r="J350" s="12">
        <f t="shared" si="40"/>
        <v>740</v>
      </c>
      <c r="K350" s="12">
        <v>75</v>
      </c>
      <c r="L350" s="12">
        <f t="shared" si="41"/>
        <v>55500</v>
      </c>
      <c r="M350" s="12"/>
      <c r="N350" s="12"/>
      <c r="O350" s="12"/>
      <c r="P350" s="12"/>
      <c r="Q350" s="12"/>
      <c r="R350" s="12"/>
      <c r="S350" s="12"/>
      <c r="T350" s="12">
        <f t="shared" si="42"/>
        <v>0</v>
      </c>
      <c r="U350" s="12"/>
      <c r="V350" s="12"/>
      <c r="W350" s="12">
        <f t="shared" si="43"/>
        <v>0</v>
      </c>
      <c r="X350" s="12">
        <f t="shared" si="44"/>
        <v>55500</v>
      </c>
      <c r="Y350" s="12">
        <v>0</v>
      </c>
      <c r="Z350" s="12">
        <v>50</v>
      </c>
      <c r="AA350" s="12">
        <v>0</v>
      </c>
      <c r="AB350" s="12">
        <v>0</v>
      </c>
    </row>
    <row r="351" spans="1:28" s="3" customFormat="1" ht="14.25" x14ac:dyDescent="0.2">
      <c r="A351" s="12"/>
      <c r="B351" s="13" t="s">
        <v>14</v>
      </c>
      <c r="C351" s="12">
        <v>2755</v>
      </c>
      <c r="D351" s="12">
        <v>222</v>
      </c>
      <c r="E351" s="12" t="s">
        <v>694</v>
      </c>
      <c r="F351" s="12">
        <v>1</v>
      </c>
      <c r="G351" s="12">
        <v>4</v>
      </c>
      <c r="H351" s="12">
        <v>2</v>
      </c>
      <c r="I351" s="12">
        <v>39</v>
      </c>
      <c r="J351" s="12">
        <f t="shared" si="40"/>
        <v>1839</v>
      </c>
      <c r="K351" s="12">
        <v>100</v>
      </c>
      <c r="L351" s="12">
        <f t="shared" si="41"/>
        <v>183900</v>
      </c>
      <c r="M351" s="12"/>
      <c r="N351" s="12"/>
      <c r="O351" s="12"/>
      <c r="P351" s="12"/>
      <c r="Q351" s="12"/>
      <c r="R351" s="12"/>
      <c r="S351" s="12"/>
      <c r="T351" s="12">
        <f t="shared" si="42"/>
        <v>0</v>
      </c>
      <c r="U351" s="12"/>
      <c r="V351" s="12"/>
      <c r="W351" s="12">
        <f t="shared" si="43"/>
        <v>0</v>
      </c>
      <c r="X351" s="12">
        <f t="shared" si="44"/>
        <v>183900</v>
      </c>
      <c r="Y351" s="12">
        <v>0</v>
      </c>
      <c r="Z351" s="12">
        <v>50</v>
      </c>
      <c r="AA351" s="12">
        <v>0</v>
      </c>
      <c r="AB351" s="12">
        <v>0</v>
      </c>
    </row>
    <row r="352" spans="1:28" s="3" customFormat="1" ht="14.25" x14ac:dyDescent="0.2">
      <c r="A352" s="12"/>
      <c r="B352" s="13" t="s">
        <v>14</v>
      </c>
      <c r="C352" s="12">
        <v>1676</v>
      </c>
      <c r="D352" s="12">
        <v>213</v>
      </c>
      <c r="E352" s="12" t="s">
        <v>694</v>
      </c>
      <c r="F352" s="12">
        <v>1</v>
      </c>
      <c r="G352" s="12">
        <v>6</v>
      </c>
      <c r="H352" s="12">
        <v>1</v>
      </c>
      <c r="I352" s="12">
        <v>61</v>
      </c>
      <c r="J352" s="12">
        <f t="shared" si="40"/>
        <v>2561</v>
      </c>
      <c r="K352" s="12">
        <v>100</v>
      </c>
      <c r="L352" s="12">
        <f t="shared" si="41"/>
        <v>256100</v>
      </c>
      <c r="M352" s="12"/>
      <c r="N352" s="12"/>
      <c r="O352" s="12"/>
      <c r="P352" s="12"/>
      <c r="Q352" s="12"/>
      <c r="R352" s="12"/>
      <c r="S352" s="12"/>
      <c r="T352" s="12">
        <f t="shared" si="42"/>
        <v>0</v>
      </c>
      <c r="U352" s="12"/>
      <c r="V352" s="12"/>
      <c r="W352" s="12">
        <f t="shared" si="43"/>
        <v>0</v>
      </c>
      <c r="X352" s="12">
        <f t="shared" si="44"/>
        <v>256100</v>
      </c>
      <c r="Y352" s="12">
        <v>0</v>
      </c>
      <c r="Z352" s="12">
        <v>50</v>
      </c>
      <c r="AA352" s="12">
        <v>0</v>
      </c>
      <c r="AB352" s="12">
        <v>0</v>
      </c>
    </row>
    <row r="353" spans="1:28" s="3" customFormat="1" ht="14.25" x14ac:dyDescent="0.2">
      <c r="A353" s="12"/>
      <c r="B353" s="13" t="s">
        <v>14</v>
      </c>
      <c r="C353" s="12">
        <v>3101</v>
      </c>
      <c r="D353" s="12">
        <v>221</v>
      </c>
      <c r="E353" s="12" t="s">
        <v>694</v>
      </c>
      <c r="F353" s="12">
        <v>1</v>
      </c>
      <c r="G353" s="12">
        <v>3</v>
      </c>
      <c r="H353" s="12"/>
      <c r="I353" s="12">
        <v>73</v>
      </c>
      <c r="J353" s="12">
        <f t="shared" si="40"/>
        <v>1273</v>
      </c>
      <c r="K353" s="12">
        <v>100</v>
      </c>
      <c r="L353" s="12">
        <f t="shared" si="41"/>
        <v>127300</v>
      </c>
      <c r="M353" s="12"/>
      <c r="N353" s="12"/>
      <c r="O353" s="12"/>
      <c r="P353" s="12"/>
      <c r="Q353" s="12"/>
      <c r="R353" s="12"/>
      <c r="S353" s="12"/>
      <c r="T353" s="12">
        <f t="shared" si="42"/>
        <v>0</v>
      </c>
      <c r="U353" s="12"/>
      <c r="V353" s="12"/>
      <c r="W353" s="12">
        <f t="shared" si="43"/>
        <v>0</v>
      </c>
      <c r="X353" s="12">
        <f t="shared" si="44"/>
        <v>127300</v>
      </c>
      <c r="Y353" s="12">
        <v>0</v>
      </c>
      <c r="Z353" s="12">
        <v>50</v>
      </c>
      <c r="AA353" s="12">
        <v>0</v>
      </c>
      <c r="AB353" s="12">
        <v>0</v>
      </c>
    </row>
    <row r="354" spans="1:28" s="3" customFormat="1" ht="14.25" x14ac:dyDescent="0.2">
      <c r="A354" s="12"/>
      <c r="B354" s="13" t="s">
        <v>24</v>
      </c>
      <c r="C354" s="12"/>
      <c r="D354" s="12"/>
      <c r="E354" s="12" t="s">
        <v>599</v>
      </c>
      <c r="F354" s="12">
        <v>2</v>
      </c>
      <c r="G354" s="12">
        <v>12</v>
      </c>
      <c r="H354" s="12"/>
      <c r="I354" s="12"/>
      <c r="J354" s="12">
        <f t="shared" si="40"/>
        <v>4800</v>
      </c>
      <c r="K354" s="12">
        <v>75</v>
      </c>
      <c r="L354" s="12">
        <f t="shared" si="41"/>
        <v>360000</v>
      </c>
      <c r="M354" s="12">
        <v>1</v>
      </c>
      <c r="N354" s="12" t="s">
        <v>27</v>
      </c>
      <c r="O354" s="12" t="s">
        <v>55</v>
      </c>
      <c r="P354" s="12">
        <v>2</v>
      </c>
      <c r="Q354" s="12">
        <v>84</v>
      </c>
      <c r="R354" s="12"/>
      <c r="S354" s="12">
        <v>6400</v>
      </c>
      <c r="T354" s="12">
        <f t="shared" si="42"/>
        <v>537600</v>
      </c>
      <c r="U354" s="12">
        <v>10</v>
      </c>
      <c r="V354" s="12">
        <f>T354*10%</f>
        <v>53760</v>
      </c>
      <c r="W354" s="12">
        <f t="shared" si="43"/>
        <v>483840</v>
      </c>
      <c r="X354" s="12">
        <f t="shared" si="44"/>
        <v>843840</v>
      </c>
      <c r="Y354" s="12">
        <v>0</v>
      </c>
      <c r="Z354" s="12">
        <v>0</v>
      </c>
      <c r="AA354" s="12">
        <v>843840</v>
      </c>
      <c r="AB354" s="12">
        <v>0.02</v>
      </c>
    </row>
    <row r="355" spans="1:28" s="3" customFormat="1" ht="14.25" x14ac:dyDescent="0.2">
      <c r="A355" s="12"/>
      <c r="B355" s="13" t="s">
        <v>14</v>
      </c>
      <c r="C355" s="12">
        <v>1780</v>
      </c>
      <c r="D355" s="12">
        <v>45</v>
      </c>
      <c r="E355" s="12" t="s">
        <v>599</v>
      </c>
      <c r="F355" s="12">
        <v>1</v>
      </c>
      <c r="G355" s="12">
        <v>3</v>
      </c>
      <c r="H355" s="12">
        <v>1</v>
      </c>
      <c r="I355" s="12">
        <v>9</v>
      </c>
      <c r="J355" s="12">
        <f t="shared" si="40"/>
        <v>1309</v>
      </c>
      <c r="K355" s="12">
        <v>75</v>
      </c>
      <c r="L355" s="12">
        <f t="shared" si="41"/>
        <v>98175</v>
      </c>
      <c r="M355" s="12"/>
      <c r="N355" s="12"/>
      <c r="O355" s="12"/>
      <c r="P355" s="12"/>
      <c r="Q355" s="12"/>
      <c r="R355" s="12"/>
      <c r="S355" s="12"/>
      <c r="T355" s="12">
        <f t="shared" si="42"/>
        <v>0</v>
      </c>
      <c r="U355" s="12"/>
      <c r="V355" s="12"/>
      <c r="W355" s="12">
        <f t="shared" si="43"/>
        <v>0</v>
      </c>
      <c r="X355" s="12">
        <f t="shared" si="44"/>
        <v>98175</v>
      </c>
      <c r="Y355" s="12">
        <v>0</v>
      </c>
      <c r="Z355" s="12">
        <v>50</v>
      </c>
      <c r="AA355" s="12">
        <v>0</v>
      </c>
      <c r="AB355" s="12">
        <v>0</v>
      </c>
    </row>
    <row r="356" spans="1:28" s="3" customFormat="1" ht="14.25" x14ac:dyDescent="0.2">
      <c r="A356" s="12"/>
      <c r="B356" s="13" t="s">
        <v>24</v>
      </c>
      <c r="C356" s="12"/>
      <c r="D356" s="12"/>
      <c r="E356" s="12" t="s">
        <v>695</v>
      </c>
      <c r="F356" s="12">
        <v>2</v>
      </c>
      <c r="G356" s="12">
        <v>3</v>
      </c>
      <c r="H356" s="12"/>
      <c r="I356" s="12"/>
      <c r="J356" s="12">
        <f t="shared" si="40"/>
        <v>1200</v>
      </c>
      <c r="K356" s="12">
        <v>75</v>
      </c>
      <c r="L356" s="12">
        <f t="shared" si="41"/>
        <v>90000</v>
      </c>
      <c r="M356" s="12">
        <v>1</v>
      </c>
      <c r="N356" s="12" t="s">
        <v>27</v>
      </c>
      <c r="O356" s="12" t="s">
        <v>55</v>
      </c>
      <c r="P356" s="12">
        <v>2</v>
      </c>
      <c r="Q356" s="12">
        <v>54</v>
      </c>
      <c r="R356" s="12"/>
      <c r="S356" s="12">
        <v>6400</v>
      </c>
      <c r="T356" s="12">
        <f t="shared" si="42"/>
        <v>345600</v>
      </c>
      <c r="U356" s="12">
        <v>20</v>
      </c>
      <c r="V356" s="12">
        <f>T356*30%</f>
        <v>103680</v>
      </c>
      <c r="W356" s="12">
        <f t="shared" si="43"/>
        <v>241920</v>
      </c>
      <c r="X356" s="12">
        <f t="shared" si="44"/>
        <v>331920</v>
      </c>
      <c r="Y356" s="12">
        <v>0</v>
      </c>
      <c r="Z356" s="12">
        <v>0</v>
      </c>
      <c r="AA356" s="12">
        <v>331920</v>
      </c>
      <c r="AB356" s="12">
        <v>0.02</v>
      </c>
    </row>
    <row r="357" spans="1:28" s="3" customFormat="1" ht="14.25" x14ac:dyDescent="0.2">
      <c r="A357" s="12"/>
      <c r="B357" s="13" t="s">
        <v>14</v>
      </c>
      <c r="C357" s="12">
        <v>2762</v>
      </c>
      <c r="D357" s="12">
        <v>19</v>
      </c>
      <c r="E357" s="12" t="s">
        <v>812</v>
      </c>
      <c r="F357" s="12">
        <v>1</v>
      </c>
      <c r="G357" s="12">
        <v>10</v>
      </c>
      <c r="H357" s="12"/>
      <c r="I357" s="12">
        <v>48</v>
      </c>
      <c r="J357" s="12">
        <f t="shared" si="40"/>
        <v>4048</v>
      </c>
      <c r="K357" s="12">
        <v>75</v>
      </c>
      <c r="L357" s="12">
        <f t="shared" si="41"/>
        <v>303600</v>
      </c>
      <c r="M357" s="12"/>
      <c r="N357" s="12"/>
      <c r="O357" s="12"/>
      <c r="P357" s="12"/>
      <c r="Q357" s="12"/>
      <c r="R357" s="12"/>
      <c r="S357" s="12"/>
      <c r="T357" s="12">
        <f t="shared" si="42"/>
        <v>0</v>
      </c>
      <c r="U357" s="12"/>
      <c r="V357" s="12"/>
      <c r="W357" s="12">
        <f t="shared" si="43"/>
        <v>0</v>
      </c>
      <c r="X357" s="12">
        <f t="shared" si="44"/>
        <v>303600</v>
      </c>
      <c r="Y357" s="12">
        <v>0</v>
      </c>
      <c r="Z357" s="12">
        <v>50</v>
      </c>
      <c r="AA357" s="12">
        <v>0</v>
      </c>
      <c r="AB357" s="12">
        <v>0</v>
      </c>
    </row>
    <row r="358" spans="1:28" s="3" customFormat="1" ht="14.25" x14ac:dyDescent="0.2">
      <c r="A358" s="12"/>
      <c r="B358" s="13" t="s">
        <v>24</v>
      </c>
      <c r="C358" s="12"/>
      <c r="D358" s="12"/>
      <c r="E358" s="12" t="s">
        <v>813</v>
      </c>
      <c r="F358" s="12">
        <v>2</v>
      </c>
      <c r="G358" s="12">
        <v>9</v>
      </c>
      <c r="H358" s="12">
        <v>3</v>
      </c>
      <c r="I358" s="12">
        <v>16</v>
      </c>
      <c r="J358" s="12">
        <f t="shared" si="40"/>
        <v>3916</v>
      </c>
      <c r="K358" s="12">
        <v>75</v>
      </c>
      <c r="L358" s="12">
        <f t="shared" si="41"/>
        <v>293700</v>
      </c>
      <c r="M358" s="12">
        <v>1</v>
      </c>
      <c r="N358" s="12" t="s">
        <v>27</v>
      </c>
      <c r="O358" s="12" t="s">
        <v>55</v>
      </c>
      <c r="P358" s="12">
        <v>2</v>
      </c>
      <c r="Q358" s="12">
        <v>116</v>
      </c>
      <c r="R358" s="12"/>
      <c r="S358" s="12">
        <v>6400</v>
      </c>
      <c r="T358" s="12">
        <f t="shared" si="42"/>
        <v>742400</v>
      </c>
      <c r="U358" s="12">
        <v>30</v>
      </c>
      <c r="V358" s="12">
        <f>T358*50%</f>
        <v>371200</v>
      </c>
      <c r="W358" s="12">
        <f t="shared" si="43"/>
        <v>371200</v>
      </c>
      <c r="X358" s="12">
        <f t="shared" si="44"/>
        <v>664900</v>
      </c>
      <c r="Y358" s="12">
        <v>0</v>
      </c>
      <c r="Z358" s="12">
        <v>0</v>
      </c>
      <c r="AA358" s="12">
        <v>664900</v>
      </c>
      <c r="AB358" s="12">
        <v>0.02</v>
      </c>
    </row>
    <row r="359" spans="1:28" s="3" customFormat="1" ht="14.25" x14ac:dyDescent="0.2">
      <c r="A359" s="12"/>
      <c r="B359" s="13" t="s">
        <v>24</v>
      </c>
      <c r="C359" s="12"/>
      <c r="D359" s="12"/>
      <c r="E359" s="12" t="s">
        <v>593</v>
      </c>
      <c r="F359" s="12">
        <v>1</v>
      </c>
      <c r="G359" s="12">
        <v>4</v>
      </c>
      <c r="H359" s="12"/>
      <c r="I359" s="12">
        <v>49</v>
      </c>
      <c r="J359" s="12">
        <f t="shared" si="40"/>
        <v>1649</v>
      </c>
      <c r="K359" s="12">
        <v>75</v>
      </c>
      <c r="L359" s="12">
        <f t="shared" si="41"/>
        <v>123675</v>
      </c>
      <c r="M359" s="12"/>
      <c r="N359" s="12"/>
      <c r="O359" s="12"/>
      <c r="P359" s="12"/>
      <c r="Q359" s="12"/>
      <c r="R359" s="12"/>
      <c r="S359" s="12"/>
      <c r="T359" s="12">
        <f t="shared" si="42"/>
        <v>0</v>
      </c>
      <c r="U359" s="12"/>
      <c r="V359" s="12"/>
      <c r="W359" s="12">
        <f t="shared" si="43"/>
        <v>0</v>
      </c>
      <c r="X359" s="12">
        <f t="shared" si="44"/>
        <v>123675</v>
      </c>
      <c r="Y359" s="12">
        <v>0</v>
      </c>
      <c r="Z359" s="12">
        <v>0</v>
      </c>
      <c r="AA359" s="12">
        <v>123675</v>
      </c>
      <c r="AB359" s="12">
        <v>0.01</v>
      </c>
    </row>
    <row r="360" spans="1:28" s="3" customFormat="1" ht="14.25" x14ac:dyDescent="0.2">
      <c r="A360" s="12"/>
      <c r="B360" s="13" t="s">
        <v>14</v>
      </c>
      <c r="C360" s="12">
        <v>1120</v>
      </c>
      <c r="D360" s="12">
        <v>1</v>
      </c>
      <c r="E360" s="12" t="s">
        <v>814</v>
      </c>
      <c r="F360" s="12">
        <v>2</v>
      </c>
      <c r="G360" s="12">
        <v>2</v>
      </c>
      <c r="H360" s="12">
        <v>1</v>
      </c>
      <c r="I360" s="12">
        <v>65</v>
      </c>
      <c r="J360" s="12">
        <f t="shared" si="40"/>
        <v>965</v>
      </c>
      <c r="K360" s="12">
        <v>350</v>
      </c>
      <c r="L360" s="12">
        <f t="shared" si="41"/>
        <v>337750</v>
      </c>
      <c r="M360" s="12">
        <v>1</v>
      </c>
      <c r="N360" s="12" t="s">
        <v>27</v>
      </c>
      <c r="O360" s="12" t="s">
        <v>16</v>
      </c>
      <c r="P360" s="12">
        <v>2</v>
      </c>
      <c r="Q360" s="12">
        <v>143</v>
      </c>
      <c r="R360" s="12"/>
      <c r="S360" s="12">
        <v>6400</v>
      </c>
      <c r="T360" s="12">
        <f t="shared" si="42"/>
        <v>915200</v>
      </c>
      <c r="U360" s="12">
        <v>10</v>
      </c>
      <c r="V360" s="12">
        <f>T360*30%</f>
        <v>274560</v>
      </c>
      <c r="W360" s="12">
        <f t="shared" si="43"/>
        <v>640640</v>
      </c>
      <c r="X360" s="12">
        <f t="shared" si="44"/>
        <v>978390</v>
      </c>
      <c r="Y360" s="12">
        <v>0</v>
      </c>
      <c r="Z360" s="12">
        <v>50</v>
      </c>
      <c r="AA360" s="12">
        <v>0</v>
      </c>
      <c r="AB360" s="12">
        <v>0</v>
      </c>
    </row>
    <row r="361" spans="1:28" s="3" customFormat="1" ht="14.25" x14ac:dyDescent="0.2">
      <c r="A361" s="12"/>
      <c r="B361" s="13" t="s">
        <v>14</v>
      </c>
      <c r="C361" s="12">
        <v>1778</v>
      </c>
      <c r="D361" s="12">
        <v>43</v>
      </c>
      <c r="E361" s="12" t="s">
        <v>814</v>
      </c>
      <c r="F361" s="12">
        <v>1</v>
      </c>
      <c r="G361" s="12">
        <v>14</v>
      </c>
      <c r="H361" s="12"/>
      <c r="I361" s="12">
        <v>26</v>
      </c>
      <c r="J361" s="12">
        <f t="shared" si="40"/>
        <v>5626</v>
      </c>
      <c r="K361" s="12">
        <v>75</v>
      </c>
      <c r="L361" s="12">
        <f t="shared" si="41"/>
        <v>421950</v>
      </c>
      <c r="M361" s="12"/>
      <c r="N361" s="12"/>
      <c r="O361" s="12"/>
      <c r="P361" s="12"/>
      <c r="Q361" s="12"/>
      <c r="R361" s="12"/>
      <c r="S361" s="12"/>
      <c r="T361" s="12">
        <f t="shared" si="42"/>
        <v>0</v>
      </c>
      <c r="U361" s="12"/>
      <c r="V361" s="12"/>
      <c r="W361" s="12">
        <f t="shared" si="43"/>
        <v>0</v>
      </c>
      <c r="X361" s="12">
        <f t="shared" si="44"/>
        <v>421950</v>
      </c>
      <c r="Y361" s="12"/>
      <c r="Z361" s="12"/>
      <c r="AA361" s="12"/>
      <c r="AB361" s="12"/>
    </row>
    <row r="362" spans="1:28" s="3" customFormat="1" ht="14.25" x14ac:dyDescent="0.2">
      <c r="A362" s="12"/>
      <c r="B362" s="13" t="s">
        <v>14</v>
      </c>
      <c r="C362" s="12">
        <v>1773</v>
      </c>
      <c r="D362" s="12">
        <v>35</v>
      </c>
      <c r="E362" s="12" t="s">
        <v>814</v>
      </c>
      <c r="F362" s="12">
        <v>1</v>
      </c>
      <c r="G362" s="12">
        <v>3</v>
      </c>
      <c r="H362" s="12"/>
      <c r="I362" s="12">
        <v>76</v>
      </c>
      <c r="J362" s="12">
        <f t="shared" si="40"/>
        <v>1276</v>
      </c>
      <c r="K362" s="12">
        <v>270</v>
      </c>
      <c r="L362" s="12">
        <f t="shared" si="41"/>
        <v>344520</v>
      </c>
      <c r="M362" s="12"/>
      <c r="N362" s="12"/>
      <c r="O362" s="12"/>
      <c r="P362" s="12"/>
      <c r="Q362" s="12"/>
      <c r="R362" s="12"/>
      <c r="S362" s="12"/>
      <c r="T362" s="12">
        <f t="shared" si="42"/>
        <v>0</v>
      </c>
      <c r="U362" s="12"/>
      <c r="V362" s="12"/>
      <c r="W362" s="12">
        <f t="shared" si="43"/>
        <v>0</v>
      </c>
      <c r="X362" s="12">
        <f t="shared" si="44"/>
        <v>344520</v>
      </c>
      <c r="Y362" s="12">
        <v>0</v>
      </c>
      <c r="Z362" s="12">
        <v>50</v>
      </c>
      <c r="AA362" s="12">
        <v>0</v>
      </c>
      <c r="AB362" s="12">
        <v>0</v>
      </c>
    </row>
    <row r="363" spans="1:28" s="3" customFormat="1" ht="14.25" x14ac:dyDescent="0.2">
      <c r="A363" s="12"/>
      <c r="B363" s="13" t="s">
        <v>14</v>
      </c>
      <c r="C363" s="12">
        <v>3798</v>
      </c>
      <c r="D363" s="12">
        <v>86</v>
      </c>
      <c r="E363" s="12" t="s">
        <v>814</v>
      </c>
      <c r="F363" s="12">
        <v>1</v>
      </c>
      <c r="G363" s="12">
        <v>5</v>
      </c>
      <c r="H363" s="12">
        <v>1</v>
      </c>
      <c r="I363" s="12">
        <v>57</v>
      </c>
      <c r="J363" s="12">
        <f t="shared" si="40"/>
        <v>2157</v>
      </c>
      <c r="K363" s="12">
        <v>270</v>
      </c>
      <c r="L363" s="12">
        <f t="shared" si="41"/>
        <v>582390</v>
      </c>
      <c r="M363" s="12"/>
      <c r="N363" s="12"/>
      <c r="O363" s="12"/>
      <c r="P363" s="12"/>
      <c r="Q363" s="12"/>
      <c r="R363" s="12"/>
      <c r="S363" s="12"/>
      <c r="T363" s="12">
        <f t="shared" si="42"/>
        <v>0</v>
      </c>
      <c r="U363" s="12"/>
      <c r="V363" s="12"/>
      <c r="W363" s="12">
        <f t="shared" si="43"/>
        <v>0</v>
      </c>
      <c r="X363" s="12">
        <f t="shared" si="44"/>
        <v>582390</v>
      </c>
      <c r="Y363" s="12">
        <v>0</v>
      </c>
      <c r="Z363" s="12">
        <v>50</v>
      </c>
      <c r="AA363" s="12">
        <v>0</v>
      </c>
      <c r="AB363" s="12">
        <v>0</v>
      </c>
    </row>
    <row r="364" spans="1:28" s="3" customFormat="1" ht="14.25" x14ac:dyDescent="0.2">
      <c r="A364" s="12"/>
      <c r="B364" s="13" t="s">
        <v>24</v>
      </c>
      <c r="C364" s="12"/>
      <c r="D364" s="12"/>
      <c r="E364" s="12" t="s">
        <v>814</v>
      </c>
      <c r="F364" s="12">
        <v>1</v>
      </c>
      <c r="G364" s="12">
        <v>13</v>
      </c>
      <c r="H364" s="12"/>
      <c r="I364" s="12"/>
      <c r="J364" s="12">
        <f t="shared" si="40"/>
        <v>5200</v>
      </c>
      <c r="K364" s="12">
        <v>75</v>
      </c>
      <c r="L364" s="12">
        <f t="shared" si="41"/>
        <v>390000</v>
      </c>
      <c r="M364" s="12"/>
      <c r="N364" s="12"/>
      <c r="O364" s="12"/>
      <c r="P364" s="12"/>
      <c r="Q364" s="12"/>
      <c r="R364" s="12"/>
      <c r="S364" s="12"/>
      <c r="T364" s="12">
        <f t="shared" si="42"/>
        <v>0</v>
      </c>
      <c r="U364" s="12"/>
      <c r="V364" s="12"/>
      <c r="W364" s="12">
        <f t="shared" si="43"/>
        <v>0</v>
      </c>
      <c r="X364" s="12">
        <f t="shared" si="44"/>
        <v>390000</v>
      </c>
      <c r="Y364" s="12">
        <v>0</v>
      </c>
      <c r="Z364" s="12">
        <v>0</v>
      </c>
      <c r="AA364" s="12">
        <v>390000</v>
      </c>
      <c r="AB364" s="12">
        <v>0.01</v>
      </c>
    </row>
    <row r="365" spans="1:28" s="3" customFormat="1" ht="14.25" x14ac:dyDescent="0.2">
      <c r="A365" s="12"/>
      <c r="B365" s="13" t="s">
        <v>14</v>
      </c>
      <c r="C365" s="12">
        <v>1128</v>
      </c>
      <c r="D365" s="12">
        <v>9</v>
      </c>
      <c r="E365" s="12" t="s">
        <v>815</v>
      </c>
      <c r="F365" s="12">
        <v>2</v>
      </c>
      <c r="G365" s="12"/>
      <c r="H365" s="12">
        <v>1</v>
      </c>
      <c r="I365" s="12">
        <v>49</v>
      </c>
      <c r="J365" s="12">
        <f t="shared" si="40"/>
        <v>149</v>
      </c>
      <c r="K365" s="12">
        <v>350</v>
      </c>
      <c r="L365" s="12">
        <f t="shared" si="41"/>
        <v>52150</v>
      </c>
      <c r="M365" s="12">
        <v>1</v>
      </c>
      <c r="N365" s="12" t="s">
        <v>27</v>
      </c>
      <c r="O365" s="12" t="s">
        <v>55</v>
      </c>
      <c r="P365" s="12">
        <v>2</v>
      </c>
      <c r="Q365" s="12">
        <v>126</v>
      </c>
      <c r="R365" s="12"/>
      <c r="S365" s="12">
        <v>6400</v>
      </c>
      <c r="T365" s="12">
        <f t="shared" si="42"/>
        <v>806400</v>
      </c>
      <c r="U365" s="12">
        <v>30</v>
      </c>
      <c r="V365" s="12">
        <f>T365*50%</f>
        <v>403200</v>
      </c>
      <c r="W365" s="12">
        <f t="shared" si="43"/>
        <v>403200</v>
      </c>
      <c r="X365" s="12">
        <f t="shared" si="44"/>
        <v>455350</v>
      </c>
      <c r="Y365" s="12">
        <v>0</v>
      </c>
      <c r="Z365" s="12">
        <v>50</v>
      </c>
      <c r="AA365" s="12">
        <v>0</v>
      </c>
      <c r="AB365" s="12">
        <v>0</v>
      </c>
    </row>
    <row r="366" spans="1:28" s="3" customFormat="1" ht="14.25" x14ac:dyDescent="0.2">
      <c r="A366" s="12"/>
      <c r="B366" s="13" t="s">
        <v>52</v>
      </c>
      <c r="C366" s="12"/>
      <c r="D366" s="12"/>
      <c r="E366" s="12" t="s">
        <v>815</v>
      </c>
      <c r="F366" s="12">
        <v>1</v>
      </c>
      <c r="G366" s="12">
        <v>15</v>
      </c>
      <c r="H366" s="12"/>
      <c r="I366" s="12"/>
      <c r="J366" s="12">
        <f t="shared" si="40"/>
        <v>6000</v>
      </c>
      <c r="K366" s="12">
        <v>75</v>
      </c>
      <c r="L366" s="12">
        <f t="shared" si="41"/>
        <v>450000</v>
      </c>
      <c r="M366" s="12"/>
      <c r="N366" s="12"/>
      <c r="O366" s="12"/>
      <c r="P366" s="12"/>
      <c r="Q366" s="12"/>
      <c r="R366" s="12"/>
      <c r="S366" s="12"/>
      <c r="T366" s="12">
        <f t="shared" si="42"/>
        <v>0</v>
      </c>
      <c r="U366" s="12"/>
      <c r="V366" s="12"/>
      <c r="W366" s="12">
        <f t="shared" si="43"/>
        <v>0</v>
      </c>
      <c r="X366" s="12">
        <f t="shared" si="44"/>
        <v>450000</v>
      </c>
      <c r="Y366" s="12">
        <v>0</v>
      </c>
      <c r="Z366" s="12">
        <v>0</v>
      </c>
      <c r="AA366" s="12">
        <v>450000</v>
      </c>
      <c r="AB366" s="12">
        <v>0.01</v>
      </c>
    </row>
    <row r="367" spans="1:28" s="3" customFormat="1" ht="14.25" x14ac:dyDescent="0.2">
      <c r="A367" s="12"/>
      <c r="B367" s="13" t="s">
        <v>24</v>
      </c>
      <c r="C367" s="12"/>
      <c r="D367" s="12"/>
      <c r="E367" s="12" t="s">
        <v>815</v>
      </c>
      <c r="F367" s="12">
        <v>1</v>
      </c>
      <c r="G367" s="12">
        <v>10</v>
      </c>
      <c r="H367" s="12"/>
      <c r="I367" s="12"/>
      <c r="J367" s="12">
        <f t="shared" si="40"/>
        <v>4000</v>
      </c>
      <c r="K367" s="12">
        <v>75</v>
      </c>
      <c r="L367" s="12">
        <f t="shared" si="41"/>
        <v>300000</v>
      </c>
      <c r="M367" s="12"/>
      <c r="N367" s="12"/>
      <c r="O367" s="12"/>
      <c r="P367" s="12"/>
      <c r="Q367" s="12"/>
      <c r="R367" s="12"/>
      <c r="S367" s="12"/>
      <c r="T367" s="12">
        <f t="shared" si="42"/>
        <v>0</v>
      </c>
      <c r="U367" s="12"/>
      <c r="V367" s="12"/>
      <c r="W367" s="12">
        <f t="shared" si="43"/>
        <v>0</v>
      </c>
      <c r="X367" s="12">
        <f t="shared" si="44"/>
        <v>300000</v>
      </c>
      <c r="Y367" s="12">
        <v>0</v>
      </c>
      <c r="Z367" s="12">
        <v>0</v>
      </c>
      <c r="AA367" s="12">
        <v>300000</v>
      </c>
      <c r="AB367" s="12">
        <v>0.01</v>
      </c>
    </row>
    <row r="368" spans="1:28" s="3" customFormat="1" ht="14.25" x14ac:dyDescent="0.2">
      <c r="A368" s="12"/>
      <c r="B368" s="30" t="s">
        <v>816</v>
      </c>
      <c r="C368" s="12"/>
      <c r="D368" s="12"/>
      <c r="E368" s="12" t="s">
        <v>817</v>
      </c>
      <c r="F368" s="12">
        <v>2</v>
      </c>
      <c r="G368" s="12"/>
      <c r="H368" s="12"/>
      <c r="I368" s="12"/>
      <c r="J368" s="12">
        <f t="shared" si="40"/>
        <v>0</v>
      </c>
      <c r="K368" s="12"/>
      <c r="L368" s="12">
        <f t="shared" si="41"/>
        <v>0</v>
      </c>
      <c r="M368" s="12">
        <v>1</v>
      </c>
      <c r="N368" s="12" t="s">
        <v>27</v>
      </c>
      <c r="O368" s="12" t="s">
        <v>35</v>
      </c>
      <c r="P368" s="12">
        <v>2</v>
      </c>
      <c r="Q368" s="12">
        <v>36</v>
      </c>
      <c r="R368" s="12"/>
      <c r="S368" s="12">
        <v>6400</v>
      </c>
      <c r="T368" s="12">
        <f t="shared" si="42"/>
        <v>230400</v>
      </c>
      <c r="U368" s="12">
        <v>15</v>
      </c>
      <c r="V368" s="12">
        <f>T368*65%</f>
        <v>149760</v>
      </c>
      <c r="W368" s="12">
        <f t="shared" si="43"/>
        <v>80640</v>
      </c>
      <c r="X368" s="12">
        <f t="shared" si="44"/>
        <v>80640</v>
      </c>
      <c r="Y368" s="12">
        <v>0</v>
      </c>
      <c r="Z368" s="12">
        <v>0</v>
      </c>
      <c r="AA368" s="12">
        <v>80640</v>
      </c>
      <c r="AB368" s="12">
        <v>0.02</v>
      </c>
    </row>
    <row r="369" spans="1:28" s="3" customFormat="1" ht="14.25" x14ac:dyDescent="0.2">
      <c r="A369" s="12"/>
      <c r="B369" s="13" t="s">
        <v>14</v>
      </c>
      <c r="C369" s="12">
        <v>1129</v>
      </c>
      <c r="D369" s="12">
        <v>10</v>
      </c>
      <c r="E369" s="12" t="s">
        <v>818</v>
      </c>
      <c r="F369" s="12">
        <v>2</v>
      </c>
      <c r="G369" s="12"/>
      <c r="H369" s="12">
        <v>3</v>
      </c>
      <c r="I369" s="12">
        <v>25</v>
      </c>
      <c r="J369" s="12">
        <f t="shared" si="40"/>
        <v>325</v>
      </c>
      <c r="K369" s="12">
        <v>350</v>
      </c>
      <c r="L369" s="12">
        <f t="shared" si="41"/>
        <v>113750</v>
      </c>
      <c r="M369" s="12">
        <v>1</v>
      </c>
      <c r="N369" s="12" t="s">
        <v>27</v>
      </c>
      <c r="O369" s="12" t="s">
        <v>16</v>
      </c>
      <c r="P369" s="12">
        <v>2</v>
      </c>
      <c r="Q369" s="12">
        <v>162</v>
      </c>
      <c r="R369" s="12"/>
      <c r="S369" s="12">
        <v>6400</v>
      </c>
      <c r="T369" s="12">
        <f t="shared" si="42"/>
        <v>1036800</v>
      </c>
      <c r="U369" s="12">
        <v>20</v>
      </c>
      <c r="V369" s="12">
        <f>T369*75%</f>
        <v>777600</v>
      </c>
      <c r="W369" s="12">
        <f t="shared" si="43"/>
        <v>259200</v>
      </c>
      <c r="X369" s="12">
        <f t="shared" si="44"/>
        <v>372950</v>
      </c>
      <c r="Y369" s="12">
        <v>0</v>
      </c>
      <c r="Z369" s="12">
        <v>50</v>
      </c>
      <c r="AA369" s="12">
        <v>0</v>
      </c>
      <c r="AB369" s="12">
        <v>0</v>
      </c>
    </row>
    <row r="370" spans="1:28" s="3" customFormat="1" ht="14.25" x14ac:dyDescent="0.2">
      <c r="A370" s="12"/>
      <c r="B370" s="13" t="s">
        <v>14</v>
      </c>
      <c r="C370" s="12">
        <v>1175</v>
      </c>
      <c r="D370" s="12">
        <v>99</v>
      </c>
      <c r="E370" s="12" t="s">
        <v>818</v>
      </c>
      <c r="F370" s="12">
        <v>1</v>
      </c>
      <c r="G370" s="12">
        <v>1</v>
      </c>
      <c r="H370" s="12"/>
      <c r="I370" s="12">
        <v>80</v>
      </c>
      <c r="J370" s="12">
        <f t="shared" si="40"/>
        <v>480</v>
      </c>
      <c r="K370" s="12">
        <v>75</v>
      </c>
      <c r="L370" s="12">
        <f t="shared" si="41"/>
        <v>36000</v>
      </c>
      <c r="M370" s="12"/>
      <c r="N370" s="12"/>
      <c r="O370" s="12"/>
      <c r="P370" s="12"/>
      <c r="Q370" s="12"/>
      <c r="R370" s="12"/>
      <c r="S370" s="12"/>
      <c r="T370" s="12">
        <f t="shared" si="42"/>
        <v>0</v>
      </c>
      <c r="U370" s="12"/>
      <c r="V370" s="12"/>
      <c r="W370" s="12">
        <f t="shared" si="43"/>
        <v>0</v>
      </c>
      <c r="X370" s="12">
        <f t="shared" si="44"/>
        <v>36000</v>
      </c>
      <c r="Y370" s="12">
        <v>0</v>
      </c>
      <c r="Z370" s="12">
        <v>50</v>
      </c>
      <c r="AA370" s="12">
        <v>0</v>
      </c>
      <c r="AB370" s="12">
        <v>0</v>
      </c>
    </row>
    <row r="371" spans="1:28" s="3" customFormat="1" ht="14.25" x14ac:dyDescent="0.2">
      <c r="A371" s="12"/>
      <c r="B371" s="13" t="s">
        <v>14</v>
      </c>
      <c r="C371" s="12">
        <v>1194</v>
      </c>
      <c r="D371" s="12">
        <v>98</v>
      </c>
      <c r="E371" s="12" t="s">
        <v>818</v>
      </c>
      <c r="F371" s="12">
        <v>1</v>
      </c>
      <c r="G371" s="12">
        <v>1</v>
      </c>
      <c r="H371" s="12">
        <v>1</v>
      </c>
      <c r="I371" s="12">
        <v>45</v>
      </c>
      <c r="J371" s="12">
        <f t="shared" si="40"/>
        <v>545</v>
      </c>
      <c r="K371" s="12">
        <v>350</v>
      </c>
      <c r="L371" s="12">
        <f t="shared" si="41"/>
        <v>190750</v>
      </c>
      <c r="M371" s="12"/>
      <c r="N371" s="12"/>
      <c r="O371" s="12"/>
      <c r="P371" s="12"/>
      <c r="Q371" s="12"/>
      <c r="R371" s="12"/>
      <c r="S371" s="12"/>
      <c r="T371" s="12">
        <f t="shared" si="42"/>
        <v>0</v>
      </c>
      <c r="U371" s="12"/>
      <c r="V371" s="12"/>
      <c r="W371" s="12">
        <f t="shared" si="43"/>
        <v>0</v>
      </c>
      <c r="X371" s="12">
        <f t="shared" si="44"/>
        <v>190750</v>
      </c>
      <c r="Y371" s="12">
        <v>0</v>
      </c>
      <c r="Z371" s="12">
        <v>50</v>
      </c>
      <c r="AA371" s="12">
        <v>0</v>
      </c>
      <c r="AB371" s="12">
        <v>0</v>
      </c>
    </row>
    <row r="372" spans="1:28" s="3" customFormat="1" ht="14.25" x14ac:dyDescent="0.2">
      <c r="A372" s="12"/>
      <c r="B372" s="13" t="s">
        <v>14</v>
      </c>
      <c r="C372" s="12">
        <v>4095</v>
      </c>
      <c r="D372" s="12">
        <v>119</v>
      </c>
      <c r="E372" s="12" t="s">
        <v>819</v>
      </c>
      <c r="F372" s="12">
        <v>2</v>
      </c>
      <c r="G372" s="12"/>
      <c r="H372" s="12"/>
      <c r="I372" s="12">
        <v>93</v>
      </c>
      <c r="J372" s="12">
        <f t="shared" si="40"/>
        <v>93</v>
      </c>
      <c r="K372" s="12">
        <v>350</v>
      </c>
      <c r="L372" s="12">
        <f t="shared" si="41"/>
        <v>32550</v>
      </c>
      <c r="M372" s="12">
        <v>1</v>
      </c>
      <c r="N372" s="12" t="s">
        <v>27</v>
      </c>
      <c r="O372" s="12" t="s">
        <v>16</v>
      </c>
      <c r="P372" s="12">
        <v>2</v>
      </c>
      <c r="Q372" s="12">
        <v>116</v>
      </c>
      <c r="R372" s="12"/>
      <c r="S372" s="12">
        <v>6400</v>
      </c>
      <c r="T372" s="12">
        <f t="shared" si="42"/>
        <v>742400</v>
      </c>
      <c r="U372" s="12">
        <v>30</v>
      </c>
      <c r="V372" s="12">
        <f>T372*85%</f>
        <v>631040</v>
      </c>
      <c r="W372" s="12">
        <f t="shared" si="43"/>
        <v>111360</v>
      </c>
      <c r="X372" s="12">
        <f t="shared" si="44"/>
        <v>143910</v>
      </c>
      <c r="Y372" s="12">
        <v>0</v>
      </c>
      <c r="Z372" s="12">
        <v>50</v>
      </c>
      <c r="AA372" s="12">
        <v>0</v>
      </c>
      <c r="AB372" s="12">
        <v>0</v>
      </c>
    </row>
    <row r="373" spans="1:28" s="3" customFormat="1" ht="14.25" x14ac:dyDescent="0.2">
      <c r="A373" s="12"/>
      <c r="B373" s="13" t="s">
        <v>14</v>
      </c>
      <c r="C373" s="12">
        <v>4097</v>
      </c>
      <c r="D373" s="12">
        <v>96</v>
      </c>
      <c r="E373" s="12" t="s">
        <v>819</v>
      </c>
      <c r="F373" s="12">
        <v>1</v>
      </c>
      <c r="G373" s="12">
        <v>3</v>
      </c>
      <c r="H373" s="12">
        <v>2</v>
      </c>
      <c r="I373" s="12">
        <v>59</v>
      </c>
      <c r="J373" s="12">
        <f t="shared" si="40"/>
        <v>1459</v>
      </c>
      <c r="K373" s="12">
        <v>75</v>
      </c>
      <c r="L373" s="12">
        <f t="shared" si="41"/>
        <v>109425</v>
      </c>
      <c r="M373" s="12"/>
      <c r="N373" s="12"/>
      <c r="O373" s="12"/>
      <c r="P373" s="12"/>
      <c r="Q373" s="12"/>
      <c r="R373" s="12"/>
      <c r="S373" s="12"/>
      <c r="T373" s="12">
        <f t="shared" si="42"/>
        <v>0</v>
      </c>
      <c r="U373" s="12"/>
      <c r="V373" s="12"/>
      <c r="W373" s="12">
        <f t="shared" si="43"/>
        <v>0</v>
      </c>
      <c r="X373" s="12">
        <f t="shared" si="44"/>
        <v>109425</v>
      </c>
      <c r="Y373" s="12">
        <v>0</v>
      </c>
      <c r="Z373" s="12">
        <v>50</v>
      </c>
      <c r="AA373" s="12">
        <v>0</v>
      </c>
      <c r="AB373" s="12">
        <v>0</v>
      </c>
    </row>
    <row r="374" spans="1:28" s="3" customFormat="1" ht="14.25" x14ac:dyDescent="0.2">
      <c r="A374" s="12"/>
      <c r="B374" s="13" t="s">
        <v>14</v>
      </c>
      <c r="C374" s="12">
        <v>5257</v>
      </c>
      <c r="D374" s="12">
        <v>141</v>
      </c>
      <c r="E374" s="12" t="s">
        <v>656</v>
      </c>
      <c r="F374" s="12">
        <v>2</v>
      </c>
      <c r="G374" s="12"/>
      <c r="H374" s="12">
        <v>1</v>
      </c>
      <c r="I374" s="12">
        <v>45</v>
      </c>
      <c r="J374" s="12">
        <f t="shared" si="40"/>
        <v>145</v>
      </c>
      <c r="K374" s="12">
        <v>350</v>
      </c>
      <c r="L374" s="12">
        <f t="shared" si="41"/>
        <v>50750</v>
      </c>
      <c r="M374" s="12">
        <v>1</v>
      </c>
      <c r="N374" s="12" t="s">
        <v>27</v>
      </c>
      <c r="O374" s="12" t="s">
        <v>16</v>
      </c>
      <c r="P374" s="12">
        <v>2</v>
      </c>
      <c r="Q374" s="12">
        <v>162</v>
      </c>
      <c r="R374" s="12"/>
      <c r="S374" s="12">
        <v>6400</v>
      </c>
      <c r="T374" s="12">
        <f t="shared" si="42"/>
        <v>1036800</v>
      </c>
      <c r="U374" s="12">
        <v>30</v>
      </c>
      <c r="V374" s="12">
        <f>T374*85%</f>
        <v>881280</v>
      </c>
      <c r="W374" s="12">
        <f t="shared" si="43"/>
        <v>155520</v>
      </c>
      <c r="X374" s="12">
        <f t="shared" si="44"/>
        <v>206270</v>
      </c>
      <c r="Y374" s="12">
        <v>0</v>
      </c>
      <c r="Z374" s="12">
        <v>50</v>
      </c>
      <c r="AA374" s="12">
        <v>0</v>
      </c>
      <c r="AB374" s="12">
        <v>0</v>
      </c>
    </row>
    <row r="375" spans="1:28" s="3" customFormat="1" ht="14.25" x14ac:dyDescent="0.2">
      <c r="A375" s="12"/>
      <c r="B375" s="13" t="s">
        <v>45</v>
      </c>
      <c r="C375" s="12">
        <v>541</v>
      </c>
      <c r="D375" s="12">
        <v>3</v>
      </c>
      <c r="E375" s="12" t="s">
        <v>656</v>
      </c>
      <c r="F375" s="12">
        <v>1</v>
      </c>
      <c r="G375" s="12">
        <v>4</v>
      </c>
      <c r="H375" s="12">
        <v>3</v>
      </c>
      <c r="I375" s="12">
        <v>41</v>
      </c>
      <c r="J375" s="12">
        <f t="shared" si="40"/>
        <v>1941</v>
      </c>
      <c r="K375" s="12">
        <v>100</v>
      </c>
      <c r="L375" s="12">
        <f t="shared" si="41"/>
        <v>194100</v>
      </c>
      <c r="M375" s="12"/>
      <c r="N375" s="12"/>
      <c r="O375" s="12"/>
      <c r="P375" s="12"/>
      <c r="Q375" s="12"/>
      <c r="R375" s="12"/>
      <c r="S375" s="12"/>
      <c r="T375" s="12">
        <f t="shared" si="42"/>
        <v>0</v>
      </c>
      <c r="U375" s="12"/>
      <c r="V375" s="12"/>
      <c r="W375" s="12">
        <f t="shared" si="43"/>
        <v>0</v>
      </c>
      <c r="X375" s="12">
        <f t="shared" si="44"/>
        <v>194100</v>
      </c>
      <c r="Y375" s="12">
        <v>0</v>
      </c>
      <c r="Z375" s="12">
        <v>0</v>
      </c>
      <c r="AA375" s="12">
        <v>194100</v>
      </c>
      <c r="AB375" s="12">
        <v>0.01</v>
      </c>
    </row>
    <row r="376" spans="1:28" s="3" customFormat="1" ht="14.25" x14ac:dyDescent="0.2">
      <c r="A376" s="12"/>
      <c r="B376" s="30" t="s">
        <v>45</v>
      </c>
      <c r="C376" s="12">
        <v>559</v>
      </c>
      <c r="D376" s="12">
        <v>21</v>
      </c>
      <c r="E376" s="12" t="s">
        <v>656</v>
      </c>
      <c r="F376" s="12">
        <v>1</v>
      </c>
      <c r="G376" s="12">
        <v>25</v>
      </c>
      <c r="H376" s="12">
        <v>2</v>
      </c>
      <c r="I376" s="12">
        <v>82</v>
      </c>
      <c r="J376" s="12">
        <f t="shared" si="40"/>
        <v>10282</v>
      </c>
      <c r="K376" s="12">
        <v>100</v>
      </c>
      <c r="L376" s="12">
        <f t="shared" si="41"/>
        <v>1028200</v>
      </c>
      <c r="M376" s="12"/>
      <c r="N376" s="12"/>
      <c r="O376" s="12"/>
      <c r="P376" s="12"/>
      <c r="Q376" s="12"/>
      <c r="R376" s="12"/>
      <c r="S376" s="12"/>
      <c r="T376" s="12">
        <f t="shared" si="42"/>
        <v>0</v>
      </c>
      <c r="U376" s="12"/>
      <c r="V376" s="12"/>
      <c r="W376" s="12">
        <f t="shared" si="43"/>
        <v>0</v>
      </c>
      <c r="X376" s="12">
        <f t="shared" si="44"/>
        <v>1028200</v>
      </c>
      <c r="Y376" s="12">
        <v>0</v>
      </c>
      <c r="Z376" s="12">
        <v>0</v>
      </c>
      <c r="AA376" s="12">
        <v>1028200</v>
      </c>
      <c r="AB376" s="12">
        <v>0.01</v>
      </c>
    </row>
    <row r="377" spans="1:28" s="3" customFormat="1" ht="14.25" x14ac:dyDescent="0.2">
      <c r="A377" s="12"/>
      <c r="B377" s="30" t="s">
        <v>45</v>
      </c>
      <c r="C377" s="12">
        <v>221</v>
      </c>
      <c r="D377" s="12"/>
      <c r="E377" s="12" t="s">
        <v>820</v>
      </c>
      <c r="F377" s="12">
        <v>2</v>
      </c>
      <c r="G377" s="12"/>
      <c r="H377" s="12">
        <v>2</v>
      </c>
      <c r="I377" s="12">
        <v>41</v>
      </c>
      <c r="J377" s="12">
        <f t="shared" si="40"/>
        <v>241</v>
      </c>
      <c r="K377" s="12">
        <v>350</v>
      </c>
      <c r="L377" s="12">
        <f t="shared" si="41"/>
        <v>84350</v>
      </c>
      <c r="M377" s="12">
        <v>1</v>
      </c>
      <c r="N377" s="12" t="s">
        <v>27</v>
      </c>
      <c r="O377" s="12" t="s">
        <v>16</v>
      </c>
      <c r="P377" s="12">
        <v>2</v>
      </c>
      <c r="Q377" s="12">
        <v>162</v>
      </c>
      <c r="R377" s="12"/>
      <c r="S377" s="12">
        <v>6400</v>
      </c>
      <c r="T377" s="12">
        <f t="shared" si="42"/>
        <v>1036800</v>
      </c>
      <c r="U377" s="12">
        <v>30</v>
      </c>
      <c r="V377" s="12">
        <f>T377*85%</f>
        <v>881280</v>
      </c>
      <c r="W377" s="12">
        <f t="shared" si="43"/>
        <v>155520</v>
      </c>
      <c r="X377" s="12">
        <f t="shared" si="44"/>
        <v>239870</v>
      </c>
      <c r="Y377" s="12">
        <v>0</v>
      </c>
      <c r="Z377" s="12">
        <v>0</v>
      </c>
      <c r="AA377" s="12">
        <v>239870</v>
      </c>
      <c r="AB377" s="12">
        <v>0.02</v>
      </c>
    </row>
    <row r="378" spans="1:28" s="3" customFormat="1" ht="14.25" x14ac:dyDescent="0.2">
      <c r="A378" s="12"/>
      <c r="B378" s="13" t="s">
        <v>14</v>
      </c>
      <c r="C378" s="12">
        <v>1135</v>
      </c>
      <c r="D378" s="12">
        <v>16</v>
      </c>
      <c r="E378" s="12" t="s">
        <v>618</v>
      </c>
      <c r="F378" s="12">
        <v>2</v>
      </c>
      <c r="G378" s="12"/>
      <c r="H378" s="12">
        <v>1</v>
      </c>
      <c r="I378" s="12">
        <v>98</v>
      </c>
      <c r="J378" s="12">
        <f t="shared" si="40"/>
        <v>198</v>
      </c>
      <c r="K378" s="12">
        <v>350</v>
      </c>
      <c r="L378" s="12">
        <f t="shared" si="41"/>
        <v>69300</v>
      </c>
      <c r="M378" s="12">
        <v>1</v>
      </c>
      <c r="N378" s="12" t="s">
        <v>27</v>
      </c>
      <c r="O378" s="12" t="s">
        <v>55</v>
      </c>
      <c r="P378" s="12">
        <v>2</v>
      </c>
      <c r="Q378" s="12">
        <v>81</v>
      </c>
      <c r="R378" s="12"/>
      <c r="S378" s="12">
        <v>6400</v>
      </c>
      <c r="T378" s="12">
        <f t="shared" si="42"/>
        <v>518400</v>
      </c>
      <c r="U378" s="12">
        <v>40</v>
      </c>
      <c r="V378" s="12">
        <f>T378*70%</f>
        <v>362880</v>
      </c>
      <c r="W378" s="12">
        <f t="shared" si="43"/>
        <v>155520</v>
      </c>
      <c r="X378" s="12">
        <f t="shared" si="44"/>
        <v>224820</v>
      </c>
      <c r="Y378" s="12">
        <v>0</v>
      </c>
      <c r="Z378" s="12">
        <v>50</v>
      </c>
      <c r="AA378" s="12">
        <v>0</v>
      </c>
      <c r="AB378" s="12">
        <v>0</v>
      </c>
    </row>
    <row r="379" spans="1:28" s="3" customFormat="1" ht="14.25" x14ac:dyDescent="0.2">
      <c r="A379" s="12"/>
      <c r="B379" s="13" t="s">
        <v>45</v>
      </c>
      <c r="C379" s="12">
        <v>569</v>
      </c>
      <c r="D379" s="12">
        <v>31</v>
      </c>
      <c r="E379" s="12" t="s">
        <v>618</v>
      </c>
      <c r="F379" s="12">
        <v>1</v>
      </c>
      <c r="G379" s="12">
        <v>15</v>
      </c>
      <c r="H379" s="12"/>
      <c r="I379" s="12">
        <v>62</v>
      </c>
      <c r="J379" s="12">
        <f t="shared" si="40"/>
        <v>6062</v>
      </c>
      <c r="K379" s="12">
        <v>75</v>
      </c>
      <c r="L379" s="12">
        <f t="shared" si="41"/>
        <v>454650</v>
      </c>
      <c r="M379" s="12"/>
      <c r="N379" s="12"/>
      <c r="O379" s="12"/>
      <c r="P379" s="12"/>
      <c r="Q379" s="12"/>
      <c r="R379" s="12"/>
      <c r="S379" s="12"/>
      <c r="T379" s="12">
        <f t="shared" si="42"/>
        <v>0</v>
      </c>
      <c r="U379" s="12"/>
      <c r="V379" s="12"/>
      <c r="W379" s="12">
        <f t="shared" si="43"/>
        <v>0</v>
      </c>
      <c r="X379" s="12">
        <f t="shared" si="44"/>
        <v>454650</v>
      </c>
      <c r="Y379" s="12">
        <v>0</v>
      </c>
      <c r="Z379" s="12">
        <v>0</v>
      </c>
      <c r="AA379" s="12">
        <v>454650</v>
      </c>
      <c r="AB379" s="12">
        <v>0.01</v>
      </c>
    </row>
    <row r="380" spans="1:28" s="3" customFormat="1" ht="14.25" x14ac:dyDescent="0.2">
      <c r="A380" s="12"/>
      <c r="B380" s="13" t="s">
        <v>338</v>
      </c>
      <c r="C380" s="12"/>
      <c r="D380" s="12"/>
      <c r="E380" s="12" t="s">
        <v>618</v>
      </c>
      <c r="F380" s="12">
        <v>1</v>
      </c>
      <c r="G380" s="12">
        <v>8</v>
      </c>
      <c r="H380" s="12"/>
      <c r="I380" s="12"/>
      <c r="J380" s="12">
        <f t="shared" si="40"/>
        <v>3200</v>
      </c>
      <c r="K380" s="12">
        <v>75</v>
      </c>
      <c r="L380" s="12">
        <f t="shared" si="41"/>
        <v>240000</v>
      </c>
      <c r="M380" s="12"/>
      <c r="N380" s="12"/>
      <c r="O380" s="12"/>
      <c r="P380" s="12"/>
      <c r="Q380" s="12"/>
      <c r="R380" s="12"/>
      <c r="S380" s="12"/>
      <c r="T380" s="12">
        <f t="shared" si="42"/>
        <v>0</v>
      </c>
      <c r="U380" s="12"/>
      <c r="V380" s="12"/>
      <c r="W380" s="12">
        <f t="shared" si="43"/>
        <v>0</v>
      </c>
      <c r="X380" s="12">
        <f t="shared" si="44"/>
        <v>240000</v>
      </c>
      <c r="Y380" s="12">
        <v>0</v>
      </c>
      <c r="Z380" s="12">
        <v>0</v>
      </c>
      <c r="AA380" s="12">
        <v>240000</v>
      </c>
      <c r="AB380" s="12">
        <v>0.01</v>
      </c>
    </row>
    <row r="381" spans="1:28" s="3" customFormat="1" ht="14.25" x14ac:dyDescent="0.2">
      <c r="A381" s="12"/>
      <c r="B381" s="13" t="s">
        <v>14</v>
      </c>
      <c r="C381" s="12">
        <v>1155</v>
      </c>
      <c r="D381" s="12">
        <v>37</v>
      </c>
      <c r="E381" s="12" t="s">
        <v>821</v>
      </c>
      <c r="F381" s="12">
        <v>2</v>
      </c>
      <c r="G381" s="12"/>
      <c r="H381" s="12">
        <v>2</v>
      </c>
      <c r="I381" s="12">
        <v>18</v>
      </c>
      <c r="J381" s="12">
        <f t="shared" si="40"/>
        <v>218</v>
      </c>
      <c r="K381" s="12">
        <v>260</v>
      </c>
      <c r="L381" s="12">
        <f t="shared" si="41"/>
        <v>56680</v>
      </c>
      <c r="M381" s="12">
        <v>1</v>
      </c>
      <c r="N381" s="12" t="s">
        <v>27</v>
      </c>
      <c r="O381" s="12" t="s">
        <v>55</v>
      </c>
      <c r="P381" s="12">
        <v>2</v>
      </c>
      <c r="Q381" s="12">
        <v>81</v>
      </c>
      <c r="R381" s="12"/>
      <c r="S381" s="12">
        <v>6400</v>
      </c>
      <c r="T381" s="12">
        <f t="shared" si="42"/>
        <v>518400</v>
      </c>
      <c r="U381" s="12">
        <v>20</v>
      </c>
      <c r="V381" s="12">
        <f>T381*30%</f>
        <v>155520</v>
      </c>
      <c r="W381" s="12">
        <f t="shared" si="43"/>
        <v>362880</v>
      </c>
      <c r="X381" s="12">
        <f t="shared" si="44"/>
        <v>419560</v>
      </c>
      <c r="Y381" s="12">
        <v>0</v>
      </c>
      <c r="Z381" s="12">
        <v>50</v>
      </c>
      <c r="AA381" s="12">
        <v>0</v>
      </c>
      <c r="AB381" s="12">
        <v>0</v>
      </c>
    </row>
    <row r="382" spans="1:28" s="3" customFormat="1" ht="14.25" x14ac:dyDescent="0.2">
      <c r="A382" s="12"/>
      <c r="B382" s="145" t="s">
        <v>24</v>
      </c>
      <c r="C382" s="12"/>
      <c r="D382" s="12"/>
      <c r="E382" s="12" t="s">
        <v>821</v>
      </c>
      <c r="F382" s="12">
        <v>1</v>
      </c>
      <c r="G382" s="12">
        <v>19</v>
      </c>
      <c r="H382" s="12">
        <v>2</v>
      </c>
      <c r="I382" s="12">
        <v>18</v>
      </c>
      <c r="J382" s="12">
        <f t="shared" si="40"/>
        <v>7818</v>
      </c>
      <c r="K382" s="12">
        <v>75</v>
      </c>
      <c r="L382" s="12">
        <f t="shared" si="41"/>
        <v>586350</v>
      </c>
      <c r="M382" s="12"/>
      <c r="N382" s="12"/>
      <c r="O382" s="12"/>
      <c r="P382" s="12"/>
      <c r="Q382" s="12"/>
      <c r="R382" s="12"/>
      <c r="S382" s="12"/>
      <c r="T382" s="12">
        <f t="shared" si="42"/>
        <v>0</v>
      </c>
      <c r="U382" s="12"/>
      <c r="V382" s="12"/>
      <c r="W382" s="12">
        <f t="shared" si="43"/>
        <v>0</v>
      </c>
      <c r="X382" s="12">
        <f t="shared" si="44"/>
        <v>586350</v>
      </c>
      <c r="Y382" s="12">
        <v>0</v>
      </c>
      <c r="Z382" s="12">
        <v>0</v>
      </c>
      <c r="AA382" s="12">
        <v>586350</v>
      </c>
      <c r="AB382" s="12">
        <v>0.01</v>
      </c>
    </row>
    <row r="383" spans="1:28" s="3" customFormat="1" ht="14.25" x14ac:dyDescent="0.2">
      <c r="A383" s="12"/>
      <c r="B383" s="13" t="s">
        <v>14</v>
      </c>
      <c r="C383" s="12"/>
      <c r="D383" s="12"/>
      <c r="E383" s="12" t="s">
        <v>822</v>
      </c>
      <c r="F383" s="12">
        <v>2</v>
      </c>
      <c r="G383" s="12"/>
      <c r="H383" s="12"/>
      <c r="I383" s="12"/>
      <c r="J383" s="12">
        <f t="shared" si="40"/>
        <v>0</v>
      </c>
      <c r="K383" s="12"/>
      <c r="L383" s="12">
        <f t="shared" si="41"/>
        <v>0</v>
      </c>
      <c r="M383" s="12">
        <v>1</v>
      </c>
      <c r="N383" s="12" t="s">
        <v>27</v>
      </c>
      <c r="O383" s="12" t="s">
        <v>55</v>
      </c>
      <c r="P383" s="12">
        <v>2</v>
      </c>
      <c r="Q383" s="12">
        <v>90</v>
      </c>
      <c r="R383" s="12"/>
      <c r="S383" s="12">
        <v>6400</v>
      </c>
      <c r="T383" s="12">
        <f t="shared" si="42"/>
        <v>576000</v>
      </c>
      <c r="U383" s="12">
        <v>20</v>
      </c>
      <c r="V383" s="12">
        <f>T383*30%</f>
        <v>172800</v>
      </c>
      <c r="W383" s="12">
        <f t="shared" si="43"/>
        <v>403200</v>
      </c>
      <c r="X383" s="12">
        <f t="shared" si="44"/>
        <v>403200</v>
      </c>
      <c r="Y383" s="12">
        <v>0</v>
      </c>
      <c r="Z383" s="12">
        <v>50</v>
      </c>
      <c r="AA383" s="12">
        <v>0</v>
      </c>
      <c r="AB383" s="12">
        <v>0</v>
      </c>
    </row>
    <row r="384" spans="1:28" s="3" customFormat="1" ht="14.25" x14ac:dyDescent="0.2">
      <c r="A384" s="12"/>
      <c r="B384" s="30" t="s">
        <v>45</v>
      </c>
      <c r="C384" s="12"/>
      <c r="D384" s="12"/>
      <c r="E384" s="12" t="s">
        <v>822</v>
      </c>
      <c r="F384" s="12">
        <v>1</v>
      </c>
      <c r="G384" s="12">
        <v>17</v>
      </c>
      <c r="H384" s="12">
        <v>3</v>
      </c>
      <c r="I384" s="12">
        <v>25</v>
      </c>
      <c r="J384" s="12">
        <f t="shared" si="40"/>
        <v>7125</v>
      </c>
      <c r="K384" s="12">
        <v>75</v>
      </c>
      <c r="L384" s="12">
        <f t="shared" si="41"/>
        <v>534375</v>
      </c>
      <c r="M384" s="12"/>
      <c r="N384" s="12"/>
      <c r="O384" s="12"/>
      <c r="P384" s="12"/>
      <c r="Q384" s="12"/>
      <c r="R384" s="12"/>
      <c r="S384" s="12"/>
      <c r="T384" s="12">
        <f t="shared" si="42"/>
        <v>0</v>
      </c>
      <c r="U384" s="12"/>
      <c r="V384" s="12"/>
      <c r="W384" s="12">
        <f t="shared" si="43"/>
        <v>0</v>
      </c>
      <c r="X384" s="12">
        <f t="shared" si="44"/>
        <v>534375</v>
      </c>
      <c r="Y384" s="12">
        <v>0</v>
      </c>
      <c r="Z384" s="12">
        <v>0</v>
      </c>
      <c r="AA384" s="12">
        <v>534375</v>
      </c>
      <c r="AB384" s="12">
        <v>0.01</v>
      </c>
    </row>
    <row r="385" spans="1:28" s="3" customFormat="1" ht="14.25" x14ac:dyDescent="0.2">
      <c r="A385" s="12"/>
      <c r="B385" s="30" t="s">
        <v>14</v>
      </c>
      <c r="C385" s="12"/>
      <c r="D385" s="12">
        <v>21</v>
      </c>
      <c r="E385" s="12" t="s">
        <v>620</v>
      </c>
      <c r="F385" s="12">
        <v>2</v>
      </c>
      <c r="G385" s="12"/>
      <c r="H385" s="12">
        <v>1</v>
      </c>
      <c r="I385" s="12">
        <v>25</v>
      </c>
      <c r="J385" s="12">
        <f t="shared" si="40"/>
        <v>125</v>
      </c>
      <c r="K385" s="12">
        <v>350</v>
      </c>
      <c r="L385" s="12">
        <f t="shared" si="41"/>
        <v>43750</v>
      </c>
      <c r="M385" s="12">
        <v>1</v>
      </c>
      <c r="N385" s="12" t="s">
        <v>27</v>
      </c>
      <c r="O385" s="12" t="s">
        <v>16</v>
      </c>
      <c r="P385" s="12">
        <v>2</v>
      </c>
      <c r="Q385" s="12">
        <v>156</v>
      </c>
      <c r="R385" s="12"/>
      <c r="S385" s="12">
        <v>6400</v>
      </c>
      <c r="T385" s="12">
        <f t="shared" si="42"/>
        <v>998400</v>
      </c>
      <c r="U385" s="12">
        <v>20</v>
      </c>
      <c r="V385" s="12">
        <f>T385*75%</f>
        <v>748800</v>
      </c>
      <c r="W385" s="12">
        <f t="shared" si="43"/>
        <v>249600</v>
      </c>
      <c r="X385" s="12">
        <f t="shared" si="44"/>
        <v>293350</v>
      </c>
      <c r="Y385" s="12">
        <v>0</v>
      </c>
      <c r="Z385" s="12">
        <v>50</v>
      </c>
      <c r="AA385" s="12">
        <v>0</v>
      </c>
      <c r="AB385" s="12">
        <v>0</v>
      </c>
    </row>
    <row r="386" spans="1:28" s="3" customFormat="1" ht="14.25" x14ac:dyDescent="0.2">
      <c r="A386" s="12"/>
      <c r="B386" s="145" t="s">
        <v>14</v>
      </c>
      <c r="C386" s="12">
        <v>4540</v>
      </c>
      <c r="D386" s="12">
        <v>187</v>
      </c>
      <c r="E386" s="12" t="s">
        <v>620</v>
      </c>
      <c r="F386" s="12">
        <v>1</v>
      </c>
      <c r="G386" s="12"/>
      <c r="H386" s="12">
        <v>2</v>
      </c>
      <c r="I386" s="12">
        <v>3</v>
      </c>
      <c r="J386" s="12">
        <f t="shared" si="40"/>
        <v>203</v>
      </c>
      <c r="K386" s="12">
        <v>350</v>
      </c>
      <c r="L386" s="12">
        <f t="shared" si="41"/>
        <v>71050</v>
      </c>
      <c r="M386" s="12"/>
      <c r="N386" s="12"/>
      <c r="O386" s="12"/>
      <c r="P386" s="12"/>
      <c r="Q386" s="12"/>
      <c r="R386" s="12"/>
      <c r="S386" s="12"/>
      <c r="T386" s="12">
        <f t="shared" si="42"/>
        <v>0</v>
      </c>
      <c r="U386" s="12"/>
      <c r="V386" s="12"/>
      <c r="W386" s="12">
        <f t="shared" si="43"/>
        <v>0</v>
      </c>
      <c r="X386" s="12">
        <f t="shared" si="44"/>
        <v>71050</v>
      </c>
      <c r="Y386" s="12">
        <v>0</v>
      </c>
      <c r="Z386" s="12">
        <v>50</v>
      </c>
      <c r="AA386" s="12">
        <v>0</v>
      </c>
      <c r="AB386" s="12">
        <v>0</v>
      </c>
    </row>
    <row r="387" spans="1:28" s="3" customFormat="1" ht="14.25" x14ac:dyDescent="0.2">
      <c r="A387" s="12"/>
      <c r="B387" s="145" t="s">
        <v>14</v>
      </c>
      <c r="C387" s="12">
        <v>1729</v>
      </c>
      <c r="D387" s="12">
        <v>153</v>
      </c>
      <c r="E387" s="12" t="s">
        <v>620</v>
      </c>
      <c r="F387" s="12">
        <v>1</v>
      </c>
      <c r="G387" s="12">
        <v>8</v>
      </c>
      <c r="H387" s="12">
        <v>2</v>
      </c>
      <c r="I387" s="12">
        <v>64</v>
      </c>
      <c r="J387" s="12">
        <f t="shared" si="40"/>
        <v>3464</v>
      </c>
      <c r="K387" s="12">
        <v>90</v>
      </c>
      <c r="L387" s="12">
        <f t="shared" si="41"/>
        <v>311760</v>
      </c>
      <c r="M387" s="12"/>
      <c r="N387" s="12"/>
      <c r="O387" s="12"/>
      <c r="P387" s="12"/>
      <c r="Q387" s="12"/>
      <c r="R387" s="12"/>
      <c r="S387" s="12"/>
      <c r="T387" s="12">
        <f t="shared" si="42"/>
        <v>0</v>
      </c>
      <c r="U387" s="12"/>
      <c r="V387" s="12"/>
      <c r="W387" s="12">
        <f t="shared" si="43"/>
        <v>0</v>
      </c>
      <c r="X387" s="12">
        <f t="shared" si="44"/>
        <v>311760</v>
      </c>
      <c r="Y387" s="12">
        <v>0</v>
      </c>
      <c r="Z387" s="12">
        <v>50</v>
      </c>
      <c r="AA387" s="12">
        <v>0</v>
      </c>
      <c r="AB387" s="12">
        <v>0</v>
      </c>
    </row>
    <row r="388" spans="1:28" s="3" customFormat="1" ht="14.25" x14ac:dyDescent="0.2">
      <c r="A388" s="12"/>
      <c r="B388" s="30" t="s">
        <v>14</v>
      </c>
      <c r="C388" s="12">
        <v>1187</v>
      </c>
      <c r="D388" s="12">
        <v>71</v>
      </c>
      <c r="E388" s="12" t="s">
        <v>823</v>
      </c>
      <c r="F388" s="12">
        <v>2</v>
      </c>
      <c r="G388" s="12"/>
      <c r="H388" s="12">
        <v>1</v>
      </c>
      <c r="I388" s="12">
        <v>15</v>
      </c>
      <c r="J388" s="12">
        <f t="shared" si="40"/>
        <v>115</v>
      </c>
      <c r="K388" s="12">
        <v>350</v>
      </c>
      <c r="L388" s="12">
        <f t="shared" si="41"/>
        <v>40250</v>
      </c>
      <c r="M388" s="12">
        <v>1</v>
      </c>
      <c r="N388" s="12" t="s">
        <v>27</v>
      </c>
      <c r="O388" s="12" t="s">
        <v>16</v>
      </c>
      <c r="P388" s="12">
        <v>2</v>
      </c>
      <c r="Q388" s="12">
        <v>98</v>
      </c>
      <c r="R388" s="12"/>
      <c r="S388" s="12">
        <v>6400</v>
      </c>
      <c r="T388" s="12">
        <f t="shared" si="42"/>
        <v>627200</v>
      </c>
      <c r="U388" s="12">
        <v>20</v>
      </c>
      <c r="V388" s="12">
        <f>T388*75%</f>
        <v>470400</v>
      </c>
      <c r="W388" s="12">
        <f t="shared" si="43"/>
        <v>156800</v>
      </c>
      <c r="X388" s="12">
        <f t="shared" si="44"/>
        <v>197050</v>
      </c>
      <c r="Y388" s="12">
        <v>0</v>
      </c>
      <c r="Z388" s="12">
        <v>50</v>
      </c>
      <c r="AA388" s="12">
        <v>0</v>
      </c>
      <c r="AB388" s="12">
        <v>0</v>
      </c>
    </row>
    <row r="389" spans="1:28" s="3" customFormat="1" ht="14.25" x14ac:dyDescent="0.2">
      <c r="A389" s="12"/>
      <c r="B389" s="30" t="s">
        <v>14</v>
      </c>
      <c r="C389" s="12">
        <v>4371</v>
      </c>
      <c r="D389" s="12">
        <v>95</v>
      </c>
      <c r="E389" s="12" t="s">
        <v>823</v>
      </c>
      <c r="F389" s="12">
        <v>1</v>
      </c>
      <c r="G389" s="12">
        <v>14</v>
      </c>
      <c r="H389" s="12">
        <v>2</v>
      </c>
      <c r="I389" s="12">
        <v>80</v>
      </c>
      <c r="J389" s="12">
        <f t="shared" si="40"/>
        <v>5880</v>
      </c>
      <c r="K389" s="12">
        <v>100</v>
      </c>
      <c r="L389" s="12">
        <f t="shared" si="41"/>
        <v>588000</v>
      </c>
      <c r="M389" s="12"/>
      <c r="N389" s="12"/>
      <c r="O389" s="12"/>
      <c r="P389" s="12"/>
      <c r="Q389" s="12"/>
      <c r="R389" s="12"/>
      <c r="S389" s="12"/>
      <c r="T389" s="12">
        <f t="shared" si="42"/>
        <v>0</v>
      </c>
      <c r="U389" s="12"/>
      <c r="V389" s="12"/>
      <c r="W389" s="12">
        <f t="shared" si="43"/>
        <v>0</v>
      </c>
      <c r="X389" s="12">
        <f t="shared" si="44"/>
        <v>588000</v>
      </c>
      <c r="Y389" s="12">
        <v>0</v>
      </c>
      <c r="Z389" s="12">
        <v>50</v>
      </c>
      <c r="AA389" s="12">
        <v>0</v>
      </c>
      <c r="AB389" s="12">
        <v>0</v>
      </c>
    </row>
    <row r="390" spans="1:28" s="3" customFormat="1" ht="14.25" x14ac:dyDescent="0.2">
      <c r="A390" s="12"/>
      <c r="B390" s="30" t="s">
        <v>14</v>
      </c>
      <c r="C390" s="12">
        <v>1512</v>
      </c>
      <c r="D390" s="12">
        <v>17</v>
      </c>
      <c r="E390" s="12" t="s">
        <v>823</v>
      </c>
      <c r="F390" s="12">
        <v>1</v>
      </c>
      <c r="G390" s="12">
        <v>5</v>
      </c>
      <c r="H390" s="12">
        <v>2</v>
      </c>
      <c r="I390" s="12">
        <v>46</v>
      </c>
      <c r="J390" s="12">
        <f t="shared" si="40"/>
        <v>2246</v>
      </c>
      <c r="K390" s="12">
        <v>75</v>
      </c>
      <c r="L390" s="12">
        <f t="shared" si="41"/>
        <v>168450</v>
      </c>
      <c r="M390" s="12"/>
      <c r="N390" s="12"/>
      <c r="O390" s="12"/>
      <c r="P390" s="12"/>
      <c r="Q390" s="12"/>
      <c r="R390" s="12"/>
      <c r="S390" s="12"/>
      <c r="T390" s="12">
        <f t="shared" si="42"/>
        <v>0</v>
      </c>
      <c r="U390" s="12"/>
      <c r="V390" s="12"/>
      <c r="W390" s="12">
        <f t="shared" si="43"/>
        <v>0</v>
      </c>
      <c r="X390" s="12">
        <f t="shared" si="44"/>
        <v>168450</v>
      </c>
      <c r="Y390" s="12">
        <v>0</v>
      </c>
      <c r="Z390" s="12">
        <v>50</v>
      </c>
      <c r="AA390" s="12">
        <v>0</v>
      </c>
      <c r="AB390" s="12">
        <v>0</v>
      </c>
    </row>
    <row r="391" spans="1:28" s="3" customFormat="1" ht="14.25" x14ac:dyDescent="0.2">
      <c r="A391" s="12"/>
      <c r="B391" s="30" t="s">
        <v>14</v>
      </c>
      <c r="C391" s="12">
        <v>1181</v>
      </c>
      <c r="D391" s="12">
        <v>65</v>
      </c>
      <c r="E391" s="12" t="s">
        <v>824</v>
      </c>
      <c r="F391" s="12">
        <v>2</v>
      </c>
      <c r="G391" s="12"/>
      <c r="H391" s="12">
        <v>1</v>
      </c>
      <c r="I391" s="12">
        <v>51</v>
      </c>
      <c r="J391" s="12">
        <f t="shared" si="40"/>
        <v>151</v>
      </c>
      <c r="K391" s="12">
        <v>350</v>
      </c>
      <c r="L391" s="12">
        <f t="shared" si="41"/>
        <v>52850</v>
      </c>
      <c r="M391" s="12">
        <v>1</v>
      </c>
      <c r="N391" s="12" t="s">
        <v>27</v>
      </c>
      <c r="O391" s="12" t="s">
        <v>55</v>
      </c>
      <c r="P391" s="12">
        <v>2</v>
      </c>
      <c r="Q391" s="12">
        <v>54</v>
      </c>
      <c r="R391" s="12"/>
      <c r="S391" s="12">
        <v>6400</v>
      </c>
      <c r="T391" s="12">
        <f t="shared" si="42"/>
        <v>345600</v>
      </c>
      <c r="U391" s="12">
        <v>30</v>
      </c>
      <c r="V391" s="12">
        <f>T391*50%</f>
        <v>172800</v>
      </c>
      <c r="W391" s="12">
        <f t="shared" si="43"/>
        <v>172800</v>
      </c>
      <c r="X391" s="12">
        <f t="shared" si="44"/>
        <v>225650</v>
      </c>
      <c r="Y391" s="12">
        <v>0</v>
      </c>
      <c r="Z391" s="12">
        <v>50</v>
      </c>
      <c r="AA391" s="12">
        <v>0</v>
      </c>
      <c r="AB391" s="12">
        <v>0</v>
      </c>
    </row>
    <row r="392" spans="1:28" s="3" customFormat="1" ht="14.25" x14ac:dyDescent="0.2">
      <c r="A392" s="12"/>
      <c r="B392" s="30" t="s">
        <v>825</v>
      </c>
      <c r="C392" s="12"/>
      <c r="D392" s="12"/>
      <c r="E392" s="12" t="s">
        <v>826</v>
      </c>
      <c r="F392" s="12">
        <v>2</v>
      </c>
      <c r="G392" s="12"/>
      <c r="H392" s="12"/>
      <c r="I392" s="12"/>
      <c r="J392" s="12">
        <f t="shared" ref="J392:J436" si="45">G392*400+H392*100+I392</f>
        <v>0</v>
      </c>
      <c r="K392" s="12"/>
      <c r="L392" s="12">
        <f t="shared" ref="L392:L436" si="46">J392*K392</f>
        <v>0</v>
      </c>
      <c r="M392" s="12">
        <v>1</v>
      </c>
      <c r="N392" s="12" t="s">
        <v>27</v>
      </c>
      <c r="O392" s="12" t="s">
        <v>55</v>
      </c>
      <c r="P392" s="12">
        <v>2</v>
      </c>
      <c r="Q392" s="12">
        <v>36</v>
      </c>
      <c r="R392" s="12"/>
      <c r="S392" s="12">
        <v>6400</v>
      </c>
      <c r="T392" s="12">
        <f t="shared" ref="T392:T436" si="47">Q392*S392</f>
        <v>230400</v>
      </c>
      <c r="U392" s="12">
        <v>20</v>
      </c>
      <c r="V392" s="12">
        <f>T392*30%</f>
        <v>69120</v>
      </c>
      <c r="W392" s="12">
        <f t="shared" ref="W392:W436" si="48">T392-V392</f>
        <v>161280</v>
      </c>
      <c r="X392" s="12">
        <f t="shared" ref="X392:X436" si="49">L392+W392</f>
        <v>161280</v>
      </c>
      <c r="Y392" s="12">
        <v>0</v>
      </c>
      <c r="Z392" s="12">
        <v>0</v>
      </c>
      <c r="AA392" s="12">
        <v>161280</v>
      </c>
      <c r="AB392" s="12">
        <v>0.02</v>
      </c>
    </row>
    <row r="393" spans="1:28" s="3" customFormat="1" ht="14.25" x14ac:dyDescent="0.2">
      <c r="A393" s="12"/>
      <c r="B393" s="30" t="s">
        <v>14</v>
      </c>
      <c r="C393" s="12">
        <v>5563</v>
      </c>
      <c r="D393" s="12">
        <v>142</v>
      </c>
      <c r="E393" s="12" t="s">
        <v>826</v>
      </c>
      <c r="F393" s="12">
        <v>1</v>
      </c>
      <c r="G393" s="12">
        <v>11</v>
      </c>
      <c r="H393" s="12">
        <v>3</v>
      </c>
      <c r="I393" s="12">
        <v>58</v>
      </c>
      <c r="J393" s="12">
        <f t="shared" si="45"/>
        <v>4758</v>
      </c>
      <c r="K393" s="12">
        <v>100</v>
      </c>
      <c r="L393" s="12">
        <f t="shared" si="46"/>
        <v>475800</v>
      </c>
      <c r="M393" s="12"/>
      <c r="N393" s="12"/>
      <c r="O393" s="12"/>
      <c r="P393" s="12"/>
      <c r="Q393" s="12"/>
      <c r="R393" s="12"/>
      <c r="S393" s="12"/>
      <c r="T393" s="12">
        <f t="shared" si="47"/>
        <v>0</v>
      </c>
      <c r="U393" s="12"/>
      <c r="V393" s="12"/>
      <c r="W393" s="12">
        <f t="shared" si="48"/>
        <v>0</v>
      </c>
      <c r="X393" s="12">
        <f t="shared" si="49"/>
        <v>475800</v>
      </c>
      <c r="Y393" s="12">
        <v>0</v>
      </c>
      <c r="Z393" s="12">
        <v>50</v>
      </c>
      <c r="AA393" s="12">
        <v>0</v>
      </c>
      <c r="AB393" s="12">
        <v>0</v>
      </c>
    </row>
    <row r="394" spans="1:28" s="3" customFormat="1" ht="14.25" x14ac:dyDescent="0.2">
      <c r="A394" s="12"/>
      <c r="B394" s="30" t="s">
        <v>24</v>
      </c>
      <c r="C394" s="12"/>
      <c r="D394" s="12"/>
      <c r="E394" s="12" t="s">
        <v>827</v>
      </c>
      <c r="F394" s="12">
        <v>2</v>
      </c>
      <c r="G394" s="12">
        <v>6</v>
      </c>
      <c r="H394" s="12"/>
      <c r="I394" s="12">
        <v>26</v>
      </c>
      <c r="J394" s="12">
        <f t="shared" si="45"/>
        <v>2426</v>
      </c>
      <c r="K394" s="12">
        <v>75</v>
      </c>
      <c r="L394" s="12">
        <f t="shared" si="46"/>
        <v>181950</v>
      </c>
      <c r="M394" s="12">
        <v>1</v>
      </c>
      <c r="N394" s="12" t="s">
        <v>27</v>
      </c>
      <c r="O394" s="12" t="s">
        <v>16</v>
      </c>
      <c r="P394" s="12">
        <v>2</v>
      </c>
      <c r="Q394" s="12">
        <v>122</v>
      </c>
      <c r="R394" s="12"/>
      <c r="S394" s="12">
        <v>6400</v>
      </c>
      <c r="T394" s="12">
        <f t="shared" si="47"/>
        <v>780800</v>
      </c>
      <c r="U394" s="12">
        <v>20</v>
      </c>
      <c r="V394" s="12">
        <f>T394*75%</f>
        <v>585600</v>
      </c>
      <c r="W394" s="12">
        <f t="shared" si="48"/>
        <v>195200</v>
      </c>
      <c r="X394" s="12">
        <f t="shared" si="49"/>
        <v>377150</v>
      </c>
      <c r="Y394" s="12">
        <v>0</v>
      </c>
      <c r="Z394" s="12">
        <v>0</v>
      </c>
      <c r="AA394" s="12">
        <v>377150</v>
      </c>
      <c r="AB394" s="12">
        <v>0.02</v>
      </c>
    </row>
    <row r="395" spans="1:28" s="3" customFormat="1" ht="14.25" x14ac:dyDescent="0.2">
      <c r="A395" s="12"/>
      <c r="B395" s="30" t="s">
        <v>24</v>
      </c>
      <c r="C395" s="12"/>
      <c r="D395" s="12"/>
      <c r="E395" s="12" t="s">
        <v>827</v>
      </c>
      <c r="F395" s="12">
        <v>1</v>
      </c>
      <c r="G395" s="12">
        <v>3</v>
      </c>
      <c r="H395" s="12">
        <v>2</v>
      </c>
      <c r="I395" s="12">
        <v>44</v>
      </c>
      <c r="J395" s="12">
        <f t="shared" si="45"/>
        <v>1444</v>
      </c>
      <c r="K395" s="12">
        <v>75</v>
      </c>
      <c r="L395" s="12">
        <f t="shared" si="46"/>
        <v>108300</v>
      </c>
      <c r="M395" s="12"/>
      <c r="N395" s="12"/>
      <c r="O395" s="12"/>
      <c r="P395" s="12"/>
      <c r="Q395" s="12"/>
      <c r="R395" s="12"/>
      <c r="S395" s="12"/>
      <c r="T395" s="12">
        <f t="shared" si="47"/>
        <v>0</v>
      </c>
      <c r="U395" s="12"/>
      <c r="V395" s="12"/>
      <c r="W395" s="12">
        <f t="shared" si="48"/>
        <v>0</v>
      </c>
      <c r="X395" s="12">
        <f t="shared" si="49"/>
        <v>108300</v>
      </c>
      <c r="Y395" s="12">
        <v>0</v>
      </c>
      <c r="Z395" s="12">
        <v>0</v>
      </c>
      <c r="AA395" s="12">
        <v>108300</v>
      </c>
      <c r="AB395" s="12">
        <v>0.01</v>
      </c>
    </row>
    <row r="396" spans="1:28" s="3" customFormat="1" ht="14.25" x14ac:dyDescent="0.2">
      <c r="A396" s="12"/>
      <c r="B396" s="30" t="s">
        <v>24</v>
      </c>
      <c r="C396" s="12"/>
      <c r="D396" s="12"/>
      <c r="E396" s="12" t="s">
        <v>828</v>
      </c>
      <c r="F396" s="12">
        <v>2</v>
      </c>
      <c r="G396" s="12"/>
      <c r="H396" s="12">
        <v>2</v>
      </c>
      <c r="I396" s="12">
        <v>95</v>
      </c>
      <c r="J396" s="12">
        <f t="shared" si="45"/>
        <v>295</v>
      </c>
      <c r="K396" s="12">
        <v>75</v>
      </c>
      <c r="L396" s="12">
        <f t="shared" si="46"/>
        <v>22125</v>
      </c>
      <c r="M396" s="12">
        <v>1</v>
      </c>
      <c r="N396" s="12" t="s">
        <v>27</v>
      </c>
      <c r="O396" s="12" t="s">
        <v>55</v>
      </c>
      <c r="P396" s="12">
        <v>2</v>
      </c>
      <c r="Q396" s="12">
        <v>62</v>
      </c>
      <c r="R396" s="12"/>
      <c r="S396" s="12">
        <v>6400</v>
      </c>
      <c r="T396" s="12">
        <f t="shared" si="47"/>
        <v>396800</v>
      </c>
      <c r="U396" s="12">
        <v>20</v>
      </c>
      <c r="V396" s="12">
        <f>T396*30%</f>
        <v>119040</v>
      </c>
      <c r="W396" s="12">
        <f t="shared" si="48"/>
        <v>277760</v>
      </c>
      <c r="X396" s="12">
        <f t="shared" si="49"/>
        <v>299885</v>
      </c>
      <c r="Y396" s="12">
        <v>0</v>
      </c>
      <c r="Z396" s="12">
        <v>0</v>
      </c>
      <c r="AA396" s="12">
        <v>299885</v>
      </c>
      <c r="AB396" s="12">
        <v>0.02</v>
      </c>
    </row>
    <row r="397" spans="1:28" s="3" customFormat="1" ht="14.25" x14ac:dyDescent="0.2">
      <c r="A397" s="12"/>
      <c r="B397" s="30" t="s">
        <v>24</v>
      </c>
      <c r="C397" s="12"/>
      <c r="D397" s="12"/>
      <c r="E397" s="12" t="s">
        <v>828</v>
      </c>
      <c r="F397" s="12">
        <v>1</v>
      </c>
      <c r="G397" s="12">
        <v>6</v>
      </c>
      <c r="H397" s="12">
        <v>2</v>
      </c>
      <c r="I397" s="12">
        <v>95</v>
      </c>
      <c r="J397" s="12">
        <f t="shared" si="45"/>
        <v>2695</v>
      </c>
      <c r="K397" s="12">
        <v>75</v>
      </c>
      <c r="L397" s="12">
        <f t="shared" si="46"/>
        <v>202125</v>
      </c>
      <c r="M397" s="12"/>
      <c r="N397" s="12"/>
      <c r="O397" s="12"/>
      <c r="P397" s="12"/>
      <c r="Q397" s="12"/>
      <c r="R397" s="12"/>
      <c r="S397" s="12"/>
      <c r="T397" s="12">
        <f t="shared" si="47"/>
        <v>0</v>
      </c>
      <c r="U397" s="12"/>
      <c r="V397" s="12"/>
      <c r="W397" s="12">
        <f t="shared" si="48"/>
        <v>0</v>
      </c>
      <c r="X397" s="12">
        <f t="shared" si="49"/>
        <v>202125</v>
      </c>
      <c r="Y397" s="12">
        <v>0</v>
      </c>
      <c r="Z397" s="12">
        <v>0</v>
      </c>
      <c r="AA397" s="12">
        <v>202125</v>
      </c>
      <c r="AB397" s="12">
        <v>0.01</v>
      </c>
    </row>
    <row r="398" spans="1:28" s="3" customFormat="1" ht="14.25" x14ac:dyDescent="0.2">
      <c r="A398" s="12"/>
      <c r="B398" s="30" t="s">
        <v>24</v>
      </c>
      <c r="C398" s="12"/>
      <c r="D398" s="12"/>
      <c r="E398" s="12" t="s">
        <v>829</v>
      </c>
      <c r="F398" s="12">
        <v>2</v>
      </c>
      <c r="G398" s="12">
        <v>3</v>
      </c>
      <c r="H398" s="12">
        <v>2</v>
      </c>
      <c r="I398" s="12"/>
      <c r="J398" s="12">
        <f t="shared" si="45"/>
        <v>1400</v>
      </c>
      <c r="K398" s="12">
        <v>75</v>
      </c>
      <c r="L398" s="12">
        <f t="shared" si="46"/>
        <v>105000</v>
      </c>
      <c r="M398" s="12">
        <v>1</v>
      </c>
      <c r="N398" s="12" t="s">
        <v>27</v>
      </c>
      <c r="O398" s="12" t="s">
        <v>16</v>
      </c>
      <c r="P398" s="12">
        <v>2</v>
      </c>
      <c r="Q398" s="12">
        <v>120</v>
      </c>
      <c r="R398" s="12"/>
      <c r="S398" s="12">
        <v>6400</v>
      </c>
      <c r="T398" s="12">
        <f t="shared" si="47"/>
        <v>768000</v>
      </c>
      <c r="U398" s="12">
        <v>30</v>
      </c>
      <c r="V398" s="12">
        <f>T398*85%</f>
        <v>652800</v>
      </c>
      <c r="W398" s="12">
        <f t="shared" si="48"/>
        <v>115200</v>
      </c>
      <c r="X398" s="12">
        <f t="shared" si="49"/>
        <v>220200</v>
      </c>
      <c r="Y398" s="12">
        <v>0</v>
      </c>
      <c r="Z398" s="12">
        <v>0</v>
      </c>
      <c r="AA398" s="12">
        <v>220200</v>
      </c>
      <c r="AB398" s="12">
        <v>0.02</v>
      </c>
    </row>
    <row r="399" spans="1:28" s="3" customFormat="1" ht="14.25" x14ac:dyDescent="0.2">
      <c r="A399" s="12"/>
      <c r="B399" s="30" t="s">
        <v>24</v>
      </c>
      <c r="C399" s="12"/>
      <c r="D399" s="12"/>
      <c r="E399" s="12" t="s">
        <v>829</v>
      </c>
      <c r="F399" s="12">
        <v>1</v>
      </c>
      <c r="G399" s="12">
        <v>12</v>
      </c>
      <c r="H399" s="12">
        <v>1</v>
      </c>
      <c r="I399" s="12">
        <v>20</v>
      </c>
      <c r="J399" s="12">
        <f t="shared" si="45"/>
        <v>4920</v>
      </c>
      <c r="K399" s="12">
        <v>75</v>
      </c>
      <c r="L399" s="12">
        <f t="shared" si="46"/>
        <v>369000</v>
      </c>
      <c r="M399" s="12"/>
      <c r="N399" s="12"/>
      <c r="O399" s="12"/>
      <c r="P399" s="12"/>
      <c r="Q399" s="12"/>
      <c r="R399" s="12"/>
      <c r="S399" s="12"/>
      <c r="T399" s="12">
        <f t="shared" si="47"/>
        <v>0</v>
      </c>
      <c r="U399" s="12"/>
      <c r="V399" s="12"/>
      <c r="W399" s="12">
        <f t="shared" si="48"/>
        <v>0</v>
      </c>
      <c r="X399" s="12">
        <f t="shared" si="49"/>
        <v>369000</v>
      </c>
      <c r="Y399" s="12">
        <v>0</v>
      </c>
      <c r="Z399" s="12">
        <v>0</v>
      </c>
      <c r="AA399" s="12">
        <v>369000</v>
      </c>
      <c r="AB399" s="12">
        <v>0.01</v>
      </c>
    </row>
    <row r="400" spans="1:28" s="3" customFormat="1" ht="14.25" x14ac:dyDescent="0.2">
      <c r="A400" s="12"/>
      <c r="B400" s="30" t="s">
        <v>338</v>
      </c>
      <c r="C400" s="12"/>
      <c r="D400" s="12"/>
      <c r="E400" s="12" t="s">
        <v>829</v>
      </c>
      <c r="F400" s="12">
        <v>1</v>
      </c>
      <c r="G400" s="12">
        <v>8</v>
      </c>
      <c r="H400" s="12"/>
      <c r="I400" s="12"/>
      <c r="J400" s="12">
        <f t="shared" si="45"/>
        <v>3200</v>
      </c>
      <c r="K400" s="12">
        <v>75</v>
      </c>
      <c r="L400" s="12">
        <f t="shared" si="46"/>
        <v>240000</v>
      </c>
      <c r="M400" s="12"/>
      <c r="N400" s="12"/>
      <c r="O400" s="12"/>
      <c r="P400" s="12"/>
      <c r="Q400" s="12"/>
      <c r="R400" s="12"/>
      <c r="S400" s="12"/>
      <c r="T400" s="12">
        <f t="shared" si="47"/>
        <v>0</v>
      </c>
      <c r="U400" s="12"/>
      <c r="V400" s="12"/>
      <c r="W400" s="12">
        <f t="shared" si="48"/>
        <v>0</v>
      </c>
      <c r="X400" s="12">
        <f t="shared" si="49"/>
        <v>240000</v>
      </c>
      <c r="Y400" s="12">
        <v>0</v>
      </c>
      <c r="Z400" s="12">
        <v>0</v>
      </c>
      <c r="AA400" s="12">
        <v>240000</v>
      </c>
      <c r="AB400" s="12">
        <v>0.01</v>
      </c>
    </row>
    <row r="401" spans="1:28" s="3" customFormat="1" ht="14.25" x14ac:dyDescent="0.2">
      <c r="A401" s="12"/>
      <c r="B401" s="30" t="s">
        <v>24</v>
      </c>
      <c r="C401" s="12"/>
      <c r="D401" s="12"/>
      <c r="E401" s="12" t="s">
        <v>830</v>
      </c>
      <c r="F401" s="12">
        <v>2</v>
      </c>
      <c r="G401" s="12">
        <v>1</v>
      </c>
      <c r="H401" s="12"/>
      <c r="I401" s="12"/>
      <c r="J401" s="12">
        <f t="shared" si="45"/>
        <v>400</v>
      </c>
      <c r="K401" s="12">
        <v>75</v>
      </c>
      <c r="L401" s="12">
        <f t="shared" si="46"/>
        <v>30000</v>
      </c>
      <c r="M401" s="12">
        <v>1</v>
      </c>
      <c r="N401" s="12" t="s">
        <v>27</v>
      </c>
      <c r="O401" s="12" t="s">
        <v>55</v>
      </c>
      <c r="P401" s="12">
        <v>2</v>
      </c>
      <c r="Q401" s="12">
        <v>90</v>
      </c>
      <c r="R401" s="12"/>
      <c r="S401" s="12">
        <v>6400</v>
      </c>
      <c r="T401" s="12">
        <f t="shared" si="47"/>
        <v>576000</v>
      </c>
      <c r="U401" s="12">
        <v>30</v>
      </c>
      <c r="V401" s="12">
        <f>T401*50%</f>
        <v>288000</v>
      </c>
      <c r="W401" s="12">
        <f t="shared" si="48"/>
        <v>288000</v>
      </c>
      <c r="X401" s="12">
        <f t="shared" si="49"/>
        <v>318000</v>
      </c>
      <c r="Y401" s="12">
        <v>0</v>
      </c>
      <c r="Z401" s="12">
        <v>0</v>
      </c>
      <c r="AA401" s="12">
        <v>318000</v>
      </c>
      <c r="AB401" s="12">
        <v>0.02</v>
      </c>
    </row>
    <row r="402" spans="1:28" s="3" customFormat="1" ht="14.25" x14ac:dyDescent="0.2">
      <c r="A402" s="12"/>
      <c r="B402" s="30" t="s">
        <v>14</v>
      </c>
      <c r="C402" s="12">
        <v>1618</v>
      </c>
      <c r="D402" s="12">
        <v>344</v>
      </c>
      <c r="E402" s="12" t="s">
        <v>830</v>
      </c>
      <c r="F402" s="12">
        <v>1</v>
      </c>
      <c r="G402" s="12">
        <v>16</v>
      </c>
      <c r="H402" s="12">
        <v>1</v>
      </c>
      <c r="I402" s="12">
        <v>70</v>
      </c>
      <c r="J402" s="12">
        <f t="shared" si="45"/>
        <v>6570</v>
      </c>
      <c r="K402" s="12">
        <v>340</v>
      </c>
      <c r="L402" s="12">
        <f t="shared" si="46"/>
        <v>2233800</v>
      </c>
      <c r="M402" s="12"/>
      <c r="N402" s="12"/>
      <c r="O402" s="12"/>
      <c r="P402" s="12"/>
      <c r="Q402" s="12"/>
      <c r="R402" s="12"/>
      <c r="S402" s="12"/>
      <c r="T402" s="12">
        <f t="shared" si="47"/>
        <v>0</v>
      </c>
      <c r="U402" s="12"/>
      <c r="V402" s="12"/>
      <c r="W402" s="12">
        <f t="shared" si="48"/>
        <v>0</v>
      </c>
      <c r="X402" s="12">
        <f t="shared" si="49"/>
        <v>2233800</v>
      </c>
      <c r="Y402" s="12">
        <v>0</v>
      </c>
      <c r="Z402" s="12">
        <v>50</v>
      </c>
      <c r="AA402" s="12">
        <v>0</v>
      </c>
      <c r="AB402" s="12">
        <v>0</v>
      </c>
    </row>
    <row r="403" spans="1:28" s="3" customFormat="1" ht="14.25" x14ac:dyDescent="0.2">
      <c r="A403" s="12"/>
      <c r="B403" s="30" t="s">
        <v>24</v>
      </c>
      <c r="C403" s="12"/>
      <c r="D403" s="12"/>
      <c r="E403" s="12" t="s">
        <v>593</v>
      </c>
      <c r="F403" s="12">
        <v>1</v>
      </c>
      <c r="G403" s="12">
        <v>4</v>
      </c>
      <c r="H403" s="12">
        <v>2</v>
      </c>
      <c r="I403" s="12">
        <v>60</v>
      </c>
      <c r="J403" s="12">
        <f t="shared" si="45"/>
        <v>1860</v>
      </c>
      <c r="K403" s="12">
        <v>75</v>
      </c>
      <c r="L403" s="12">
        <f t="shared" si="46"/>
        <v>139500</v>
      </c>
      <c r="M403" s="12"/>
      <c r="N403" s="12"/>
      <c r="O403" s="12"/>
      <c r="P403" s="12"/>
      <c r="Q403" s="12"/>
      <c r="R403" s="12"/>
      <c r="S403" s="12"/>
      <c r="T403" s="12">
        <f t="shared" si="47"/>
        <v>0</v>
      </c>
      <c r="U403" s="12"/>
      <c r="V403" s="12"/>
      <c r="W403" s="12">
        <f t="shared" si="48"/>
        <v>0</v>
      </c>
      <c r="X403" s="12">
        <f t="shared" si="49"/>
        <v>139500</v>
      </c>
      <c r="Y403" s="12">
        <v>0</v>
      </c>
      <c r="Z403" s="12">
        <v>0</v>
      </c>
      <c r="AA403" s="12">
        <v>139500</v>
      </c>
      <c r="AB403" s="12">
        <v>0.01</v>
      </c>
    </row>
    <row r="404" spans="1:28" s="3" customFormat="1" ht="14.25" x14ac:dyDescent="0.2">
      <c r="A404" s="12"/>
      <c r="B404" s="30" t="s">
        <v>14</v>
      </c>
      <c r="C404" s="12">
        <v>1192</v>
      </c>
      <c r="D404" s="12">
        <v>76</v>
      </c>
      <c r="E404" s="12" t="s">
        <v>831</v>
      </c>
      <c r="F404" s="12">
        <v>2</v>
      </c>
      <c r="G404" s="12"/>
      <c r="H404" s="12">
        <v>1</v>
      </c>
      <c r="I404" s="12">
        <v>18</v>
      </c>
      <c r="J404" s="12">
        <f t="shared" si="45"/>
        <v>118</v>
      </c>
      <c r="K404" s="12">
        <v>350</v>
      </c>
      <c r="L404" s="12">
        <f t="shared" si="46"/>
        <v>41300</v>
      </c>
      <c r="M404" s="12">
        <v>1</v>
      </c>
      <c r="N404" s="12" t="s">
        <v>27</v>
      </c>
      <c r="O404" s="12" t="s">
        <v>16</v>
      </c>
      <c r="P404" s="12">
        <v>2</v>
      </c>
      <c r="Q404" s="12">
        <v>189</v>
      </c>
      <c r="R404" s="12"/>
      <c r="S404" s="12">
        <v>6400</v>
      </c>
      <c r="T404" s="12">
        <f t="shared" si="47"/>
        <v>1209600</v>
      </c>
      <c r="U404" s="12">
        <v>30</v>
      </c>
      <c r="V404" s="12">
        <f>T404*85%</f>
        <v>1028160</v>
      </c>
      <c r="W404" s="12">
        <f t="shared" si="48"/>
        <v>181440</v>
      </c>
      <c r="X404" s="12">
        <f t="shared" si="49"/>
        <v>222740</v>
      </c>
      <c r="Y404" s="12">
        <v>0</v>
      </c>
      <c r="Z404" s="12">
        <v>50</v>
      </c>
      <c r="AA404" s="12">
        <v>0</v>
      </c>
      <c r="AB404" s="12">
        <v>0</v>
      </c>
    </row>
    <row r="405" spans="1:28" s="3" customFormat="1" ht="14.25" x14ac:dyDescent="0.2">
      <c r="A405" s="12"/>
      <c r="B405" s="30" t="s">
        <v>45</v>
      </c>
      <c r="C405" s="12">
        <v>3375</v>
      </c>
      <c r="D405" s="12">
        <v>140</v>
      </c>
      <c r="E405" s="12" t="s">
        <v>831</v>
      </c>
      <c r="F405" s="12">
        <v>1</v>
      </c>
      <c r="G405" s="12">
        <v>3</v>
      </c>
      <c r="H405" s="12">
        <v>3</v>
      </c>
      <c r="I405" s="12">
        <v>82</v>
      </c>
      <c r="J405" s="12">
        <f t="shared" si="45"/>
        <v>1582</v>
      </c>
      <c r="K405" s="12">
        <v>75</v>
      </c>
      <c r="L405" s="12">
        <f t="shared" si="46"/>
        <v>118650</v>
      </c>
      <c r="M405" s="12"/>
      <c r="N405" s="12"/>
      <c r="O405" s="12"/>
      <c r="P405" s="12"/>
      <c r="Q405" s="12"/>
      <c r="R405" s="12"/>
      <c r="S405" s="12"/>
      <c r="T405" s="12">
        <f t="shared" si="47"/>
        <v>0</v>
      </c>
      <c r="U405" s="12"/>
      <c r="V405" s="12"/>
      <c r="W405" s="12">
        <f t="shared" si="48"/>
        <v>0</v>
      </c>
      <c r="X405" s="12">
        <f t="shared" si="49"/>
        <v>118650</v>
      </c>
      <c r="Y405" s="12">
        <v>0</v>
      </c>
      <c r="Z405" s="12">
        <v>0</v>
      </c>
      <c r="AA405" s="12">
        <v>118650</v>
      </c>
      <c r="AB405" s="12">
        <v>0.01</v>
      </c>
    </row>
    <row r="406" spans="1:28" s="3" customFormat="1" ht="14.25" x14ac:dyDescent="0.2">
      <c r="A406" s="12"/>
      <c r="B406" s="30" t="s">
        <v>24</v>
      </c>
      <c r="C406" s="12"/>
      <c r="D406" s="12"/>
      <c r="E406" s="12" t="s">
        <v>831</v>
      </c>
      <c r="F406" s="12">
        <v>1</v>
      </c>
      <c r="G406" s="12">
        <v>6</v>
      </c>
      <c r="H406" s="12"/>
      <c r="I406" s="12"/>
      <c r="J406" s="12">
        <f t="shared" si="45"/>
        <v>2400</v>
      </c>
      <c r="K406" s="12">
        <v>75</v>
      </c>
      <c r="L406" s="12">
        <f t="shared" si="46"/>
        <v>180000</v>
      </c>
      <c r="M406" s="12"/>
      <c r="N406" s="12"/>
      <c r="O406" s="12"/>
      <c r="P406" s="12"/>
      <c r="Q406" s="12"/>
      <c r="R406" s="12"/>
      <c r="S406" s="12"/>
      <c r="T406" s="12">
        <f t="shared" si="47"/>
        <v>0</v>
      </c>
      <c r="U406" s="12"/>
      <c r="V406" s="12"/>
      <c r="W406" s="12">
        <f t="shared" si="48"/>
        <v>0</v>
      </c>
      <c r="X406" s="12">
        <f t="shared" si="49"/>
        <v>180000</v>
      </c>
      <c r="Y406" s="12">
        <v>0</v>
      </c>
      <c r="Z406" s="12">
        <v>0</v>
      </c>
      <c r="AA406" s="12">
        <v>180000</v>
      </c>
      <c r="AB406" s="12">
        <v>0.01</v>
      </c>
    </row>
    <row r="407" spans="1:28" s="3" customFormat="1" ht="14.25" x14ac:dyDescent="0.2">
      <c r="A407" s="12"/>
      <c r="B407" s="30" t="s">
        <v>14</v>
      </c>
      <c r="C407" s="12"/>
      <c r="D407" s="12">
        <v>105</v>
      </c>
      <c r="E407" s="12" t="s">
        <v>831</v>
      </c>
      <c r="F407" s="12">
        <v>1</v>
      </c>
      <c r="G407" s="12">
        <v>1</v>
      </c>
      <c r="H407" s="12">
        <v>1</v>
      </c>
      <c r="I407" s="12">
        <v>63</v>
      </c>
      <c r="J407" s="12">
        <f t="shared" si="45"/>
        <v>563</v>
      </c>
      <c r="K407" s="12">
        <v>75</v>
      </c>
      <c r="L407" s="12">
        <f t="shared" si="46"/>
        <v>42225</v>
      </c>
      <c r="M407" s="12"/>
      <c r="N407" s="12"/>
      <c r="O407" s="12"/>
      <c r="P407" s="12"/>
      <c r="Q407" s="12"/>
      <c r="R407" s="12"/>
      <c r="S407" s="12"/>
      <c r="T407" s="12">
        <f t="shared" si="47"/>
        <v>0</v>
      </c>
      <c r="U407" s="12"/>
      <c r="V407" s="12"/>
      <c r="W407" s="12">
        <f t="shared" si="48"/>
        <v>0</v>
      </c>
      <c r="X407" s="12">
        <f t="shared" si="49"/>
        <v>42225</v>
      </c>
      <c r="Y407" s="12">
        <v>0</v>
      </c>
      <c r="Z407" s="12">
        <v>50</v>
      </c>
      <c r="AA407" s="12">
        <v>0</v>
      </c>
      <c r="AB407" s="12">
        <v>0</v>
      </c>
    </row>
    <row r="408" spans="1:28" s="3" customFormat="1" ht="14.25" x14ac:dyDescent="0.2">
      <c r="A408" s="12"/>
      <c r="B408" s="30" t="s">
        <v>45</v>
      </c>
      <c r="C408" s="12">
        <v>3377</v>
      </c>
      <c r="D408" s="12">
        <v>146</v>
      </c>
      <c r="E408" s="12" t="s">
        <v>831</v>
      </c>
      <c r="F408" s="12">
        <v>1</v>
      </c>
      <c r="G408" s="12">
        <v>11</v>
      </c>
      <c r="H408" s="12"/>
      <c r="I408" s="12"/>
      <c r="J408" s="12">
        <f t="shared" si="45"/>
        <v>4400</v>
      </c>
      <c r="K408" s="12">
        <v>75</v>
      </c>
      <c r="L408" s="12">
        <f t="shared" si="46"/>
        <v>330000</v>
      </c>
      <c r="M408" s="12"/>
      <c r="N408" s="12"/>
      <c r="O408" s="12"/>
      <c r="P408" s="12"/>
      <c r="Q408" s="12"/>
      <c r="R408" s="12"/>
      <c r="S408" s="12"/>
      <c r="T408" s="12">
        <f t="shared" si="47"/>
        <v>0</v>
      </c>
      <c r="U408" s="12"/>
      <c r="V408" s="12"/>
      <c r="W408" s="12">
        <f t="shared" si="48"/>
        <v>0</v>
      </c>
      <c r="X408" s="12">
        <f t="shared" si="49"/>
        <v>330000</v>
      </c>
      <c r="Y408" s="12">
        <v>0</v>
      </c>
      <c r="Z408" s="12">
        <v>0</v>
      </c>
      <c r="AA408" s="12">
        <v>330000</v>
      </c>
      <c r="AB408" s="12">
        <v>0.01</v>
      </c>
    </row>
    <row r="409" spans="1:28" s="3" customFormat="1" ht="14.25" x14ac:dyDescent="0.2">
      <c r="A409" s="12"/>
      <c r="B409" s="30" t="s">
        <v>14</v>
      </c>
      <c r="C409" s="12"/>
      <c r="D409" s="12">
        <v>93</v>
      </c>
      <c r="E409" s="12" t="s">
        <v>831</v>
      </c>
      <c r="F409" s="12">
        <v>1</v>
      </c>
      <c r="G409" s="12"/>
      <c r="H409" s="12">
        <v>2</v>
      </c>
      <c r="I409" s="12">
        <v>65</v>
      </c>
      <c r="J409" s="12">
        <f t="shared" si="45"/>
        <v>265</v>
      </c>
      <c r="K409" s="12">
        <v>350</v>
      </c>
      <c r="L409" s="12">
        <f t="shared" si="46"/>
        <v>92750</v>
      </c>
      <c r="M409" s="12"/>
      <c r="N409" s="12"/>
      <c r="O409" s="12"/>
      <c r="P409" s="12"/>
      <c r="Q409" s="12"/>
      <c r="R409" s="12"/>
      <c r="S409" s="12"/>
      <c r="T409" s="12">
        <f t="shared" si="47"/>
        <v>0</v>
      </c>
      <c r="U409" s="12"/>
      <c r="V409" s="12"/>
      <c r="W409" s="12">
        <f t="shared" si="48"/>
        <v>0</v>
      </c>
      <c r="X409" s="12">
        <f t="shared" si="49"/>
        <v>92750</v>
      </c>
      <c r="Y409" s="12">
        <v>0</v>
      </c>
      <c r="Z409" s="12">
        <v>50</v>
      </c>
      <c r="AA409" s="12">
        <v>0</v>
      </c>
      <c r="AB409" s="12">
        <v>0</v>
      </c>
    </row>
    <row r="410" spans="1:28" s="3" customFormat="1" ht="14.25" x14ac:dyDescent="0.2">
      <c r="A410" s="12"/>
      <c r="B410" s="30" t="s">
        <v>45</v>
      </c>
      <c r="C410" s="12">
        <v>3378</v>
      </c>
      <c r="D410" s="12">
        <v>147</v>
      </c>
      <c r="E410" s="12" t="s">
        <v>831</v>
      </c>
      <c r="F410" s="12">
        <v>1</v>
      </c>
      <c r="G410" s="12">
        <v>6</v>
      </c>
      <c r="H410" s="12">
        <v>3</v>
      </c>
      <c r="I410" s="12">
        <v>34</v>
      </c>
      <c r="J410" s="12">
        <f t="shared" si="45"/>
        <v>2734</v>
      </c>
      <c r="K410" s="12">
        <v>75</v>
      </c>
      <c r="L410" s="12">
        <f t="shared" si="46"/>
        <v>205050</v>
      </c>
      <c r="M410" s="12"/>
      <c r="N410" s="12"/>
      <c r="O410" s="12"/>
      <c r="P410" s="12"/>
      <c r="Q410" s="12"/>
      <c r="R410" s="12"/>
      <c r="S410" s="12"/>
      <c r="T410" s="12">
        <f t="shared" si="47"/>
        <v>0</v>
      </c>
      <c r="U410" s="12"/>
      <c r="V410" s="12"/>
      <c r="W410" s="12">
        <f t="shared" si="48"/>
        <v>0</v>
      </c>
      <c r="X410" s="12">
        <f t="shared" si="49"/>
        <v>205050</v>
      </c>
      <c r="Y410" s="12">
        <v>0</v>
      </c>
      <c r="Z410" s="12">
        <v>0</v>
      </c>
      <c r="AA410" s="12">
        <v>205050</v>
      </c>
      <c r="AB410" s="12">
        <v>0.01</v>
      </c>
    </row>
    <row r="411" spans="1:28" s="3" customFormat="1" ht="14.25" x14ac:dyDescent="0.2">
      <c r="A411" s="12"/>
      <c r="B411" s="30" t="s">
        <v>45</v>
      </c>
      <c r="C411" s="12">
        <v>1011</v>
      </c>
      <c r="D411" s="12">
        <v>91</v>
      </c>
      <c r="E411" s="12" t="s">
        <v>831</v>
      </c>
      <c r="F411" s="12">
        <v>1</v>
      </c>
      <c r="G411" s="12">
        <v>35</v>
      </c>
      <c r="H411" s="12">
        <v>2</v>
      </c>
      <c r="I411" s="12">
        <v>67</v>
      </c>
      <c r="J411" s="12">
        <f t="shared" si="45"/>
        <v>14267</v>
      </c>
      <c r="K411" s="12">
        <v>75</v>
      </c>
      <c r="L411" s="12">
        <f t="shared" si="46"/>
        <v>1070025</v>
      </c>
      <c r="M411" s="12"/>
      <c r="N411" s="12"/>
      <c r="O411" s="12"/>
      <c r="P411" s="12"/>
      <c r="Q411" s="12"/>
      <c r="R411" s="12"/>
      <c r="S411" s="12"/>
      <c r="T411" s="12">
        <f t="shared" si="47"/>
        <v>0</v>
      </c>
      <c r="U411" s="12"/>
      <c r="V411" s="12"/>
      <c r="W411" s="12">
        <f t="shared" si="48"/>
        <v>0</v>
      </c>
      <c r="X411" s="12">
        <f t="shared" si="49"/>
        <v>1070025</v>
      </c>
      <c r="Y411" s="12">
        <v>0</v>
      </c>
      <c r="Z411" s="12">
        <v>0</v>
      </c>
      <c r="AA411" s="12">
        <v>1070025</v>
      </c>
      <c r="AB411" s="12">
        <v>0.01</v>
      </c>
    </row>
    <row r="412" spans="1:28" s="3" customFormat="1" ht="14.25" x14ac:dyDescent="0.2">
      <c r="A412" s="12"/>
      <c r="B412" s="30" t="s">
        <v>24</v>
      </c>
      <c r="C412" s="12"/>
      <c r="D412" s="12"/>
      <c r="E412" s="12" t="s">
        <v>831</v>
      </c>
      <c r="F412" s="12">
        <v>1</v>
      </c>
      <c r="G412" s="12">
        <v>4</v>
      </c>
      <c r="H412" s="12"/>
      <c r="I412" s="12">
        <v>72</v>
      </c>
      <c r="J412" s="12">
        <f t="shared" si="45"/>
        <v>1672</v>
      </c>
      <c r="K412" s="12">
        <v>75</v>
      </c>
      <c r="L412" s="12">
        <f t="shared" si="46"/>
        <v>125400</v>
      </c>
      <c r="M412" s="12"/>
      <c r="N412" s="12"/>
      <c r="O412" s="12"/>
      <c r="P412" s="12"/>
      <c r="Q412" s="12"/>
      <c r="R412" s="12"/>
      <c r="S412" s="12"/>
      <c r="T412" s="12">
        <f t="shared" si="47"/>
        <v>0</v>
      </c>
      <c r="U412" s="12"/>
      <c r="V412" s="12"/>
      <c r="W412" s="12">
        <f t="shared" si="48"/>
        <v>0</v>
      </c>
      <c r="X412" s="12">
        <f t="shared" si="49"/>
        <v>125400</v>
      </c>
      <c r="Y412" s="12">
        <v>0</v>
      </c>
      <c r="Z412" s="12">
        <v>0</v>
      </c>
      <c r="AA412" s="12">
        <v>125400</v>
      </c>
      <c r="AB412" s="12">
        <v>0.01</v>
      </c>
    </row>
    <row r="413" spans="1:28" s="3" customFormat="1" ht="14.25" x14ac:dyDescent="0.2">
      <c r="A413" s="12"/>
      <c r="B413" s="30" t="s">
        <v>24</v>
      </c>
      <c r="C413" s="12"/>
      <c r="D413" s="12"/>
      <c r="E413" s="12" t="s">
        <v>593</v>
      </c>
      <c r="F413" s="12">
        <v>1</v>
      </c>
      <c r="G413" s="12">
        <v>4</v>
      </c>
      <c r="H413" s="12"/>
      <c r="I413" s="12">
        <v>16</v>
      </c>
      <c r="J413" s="12">
        <f t="shared" si="45"/>
        <v>1616</v>
      </c>
      <c r="K413" s="12">
        <v>75</v>
      </c>
      <c r="L413" s="12">
        <f t="shared" si="46"/>
        <v>121200</v>
      </c>
      <c r="M413" s="12"/>
      <c r="N413" s="12"/>
      <c r="O413" s="12"/>
      <c r="P413" s="12"/>
      <c r="Q413" s="12"/>
      <c r="R413" s="12"/>
      <c r="S413" s="12"/>
      <c r="T413" s="12">
        <f t="shared" si="47"/>
        <v>0</v>
      </c>
      <c r="U413" s="12"/>
      <c r="V413" s="12"/>
      <c r="W413" s="12">
        <f t="shared" si="48"/>
        <v>0</v>
      </c>
      <c r="X413" s="12">
        <f t="shared" si="49"/>
        <v>121200</v>
      </c>
      <c r="Y413" s="12">
        <v>0</v>
      </c>
      <c r="Z413" s="12">
        <v>0</v>
      </c>
      <c r="AA413" s="12">
        <v>121200</v>
      </c>
      <c r="AB413" s="12">
        <v>0.01</v>
      </c>
    </row>
    <row r="414" spans="1:28" s="3" customFormat="1" ht="14.25" x14ac:dyDescent="0.2">
      <c r="A414" s="12"/>
      <c r="B414" s="30" t="s">
        <v>14</v>
      </c>
      <c r="C414" s="12"/>
      <c r="D414" s="12"/>
      <c r="E414" s="12" t="s">
        <v>832</v>
      </c>
      <c r="F414" s="12">
        <v>2</v>
      </c>
      <c r="G414" s="12"/>
      <c r="H414" s="12"/>
      <c r="I414" s="12"/>
      <c r="J414" s="12">
        <f t="shared" si="45"/>
        <v>0</v>
      </c>
      <c r="K414" s="12"/>
      <c r="L414" s="12">
        <f t="shared" si="46"/>
        <v>0</v>
      </c>
      <c r="M414" s="12">
        <v>1</v>
      </c>
      <c r="N414" s="12" t="s">
        <v>27</v>
      </c>
      <c r="O414" s="12" t="s">
        <v>55</v>
      </c>
      <c r="P414" s="12">
        <v>2</v>
      </c>
      <c r="Q414" s="12">
        <v>81</v>
      </c>
      <c r="R414" s="12"/>
      <c r="S414" s="12">
        <v>6400</v>
      </c>
      <c r="T414" s="12">
        <f t="shared" si="47"/>
        <v>518400</v>
      </c>
      <c r="U414" s="12">
        <v>15</v>
      </c>
      <c r="V414" s="12">
        <f>T414*20%</f>
        <v>103680</v>
      </c>
      <c r="W414" s="12">
        <f t="shared" si="48"/>
        <v>414720</v>
      </c>
      <c r="X414" s="12">
        <f t="shared" si="49"/>
        <v>414720</v>
      </c>
      <c r="Y414" s="12">
        <v>0</v>
      </c>
      <c r="Z414" s="12">
        <v>50</v>
      </c>
      <c r="AA414" s="12">
        <v>0</v>
      </c>
      <c r="AB414" s="12">
        <v>0</v>
      </c>
    </row>
    <row r="415" spans="1:28" s="3" customFormat="1" ht="14.25" x14ac:dyDescent="0.2">
      <c r="A415" s="12"/>
      <c r="B415" s="30" t="s">
        <v>14</v>
      </c>
      <c r="C415" s="12">
        <v>6021</v>
      </c>
      <c r="D415" s="12">
        <v>171</v>
      </c>
      <c r="E415" s="12" t="s">
        <v>832</v>
      </c>
      <c r="F415" s="12">
        <v>1</v>
      </c>
      <c r="G415" s="12">
        <v>4</v>
      </c>
      <c r="H415" s="12">
        <v>3</v>
      </c>
      <c r="I415" s="12">
        <v>1</v>
      </c>
      <c r="J415" s="12">
        <f t="shared" si="45"/>
        <v>1901</v>
      </c>
      <c r="K415" s="12">
        <v>100</v>
      </c>
      <c r="L415" s="12">
        <f t="shared" si="46"/>
        <v>190100</v>
      </c>
      <c r="M415" s="12"/>
      <c r="N415" s="12"/>
      <c r="O415" s="12"/>
      <c r="P415" s="12"/>
      <c r="Q415" s="12"/>
      <c r="R415" s="12"/>
      <c r="S415" s="12"/>
      <c r="T415" s="12">
        <f t="shared" si="47"/>
        <v>0</v>
      </c>
      <c r="U415" s="12"/>
      <c r="V415" s="12"/>
      <c r="W415" s="12">
        <f t="shared" si="48"/>
        <v>0</v>
      </c>
      <c r="X415" s="12">
        <f t="shared" si="49"/>
        <v>190100</v>
      </c>
      <c r="Y415" s="12">
        <v>0</v>
      </c>
      <c r="Z415" s="12">
        <v>50</v>
      </c>
      <c r="AA415" s="12">
        <v>0</v>
      </c>
      <c r="AB415" s="12">
        <v>0</v>
      </c>
    </row>
    <row r="416" spans="1:28" s="3" customFormat="1" ht="14.25" x14ac:dyDescent="0.2">
      <c r="A416" s="12"/>
      <c r="B416" s="30" t="s">
        <v>24</v>
      </c>
      <c r="C416" s="12"/>
      <c r="D416" s="12"/>
      <c r="E416" s="12" t="s">
        <v>832</v>
      </c>
      <c r="F416" s="12">
        <v>1</v>
      </c>
      <c r="G416" s="12">
        <v>11</v>
      </c>
      <c r="H416" s="12">
        <v>2</v>
      </c>
      <c r="I416" s="12">
        <v>54</v>
      </c>
      <c r="J416" s="12">
        <f t="shared" si="45"/>
        <v>4654</v>
      </c>
      <c r="K416" s="12">
        <v>75</v>
      </c>
      <c r="L416" s="12">
        <f t="shared" si="46"/>
        <v>349050</v>
      </c>
      <c r="M416" s="12"/>
      <c r="N416" s="12"/>
      <c r="O416" s="12"/>
      <c r="P416" s="12"/>
      <c r="Q416" s="12"/>
      <c r="R416" s="12"/>
      <c r="S416" s="12"/>
      <c r="T416" s="12">
        <f t="shared" si="47"/>
        <v>0</v>
      </c>
      <c r="U416" s="12"/>
      <c r="V416" s="12"/>
      <c r="W416" s="12">
        <f t="shared" si="48"/>
        <v>0</v>
      </c>
      <c r="X416" s="12">
        <f t="shared" si="49"/>
        <v>349050</v>
      </c>
      <c r="Y416" s="12">
        <v>0</v>
      </c>
      <c r="Z416" s="12">
        <v>0</v>
      </c>
      <c r="AA416" s="12">
        <v>349050</v>
      </c>
      <c r="AB416" s="12">
        <v>0.01</v>
      </c>
    </row>
    <row r="417" spans="1:28" s="3" customFormat="1" ht="14.25" x14ac:dyDescent="0.2">
      <c r="A417" s="12"/>
      <c r="B417" s="30" t="s">
        <v>14</v>
      </c>
      <c r="C417" s="12"/>
      <c r="D417" s="12"/>
      <c r="E417" s="12" t="s">
        <v>833</v>
      </c>
      <c r="F417" s="12">
        <v>2</v>
      </c>
      <c r="G417" s="12"/>
      <c r="H417" s="12"/>
      <c r="I417" s="12"/>
      <c r="J417" s="12">
        <f t="shared" si="45"/>
        <v>0</v>
      </c>
      <c r="K417" s="12"/>
      <c r="L417" s="12">
        <f t="shared" si="46"/>
        <v>0</v>
      </c>
      <c r="M417" s="12">
        <v>1</v>
      </c>
      <c r="N417" s="12" t="s">
        <v>27</v>
      </c>
      <c r="O417" s="12" t="s">
        <v>55</v>
      </c>
      <c r="P417" s="12">
        <v>2</v>
      </c>
      <c r="Q417" s="12">
        <v>60</v>
      </c>
      <c r="R417" s="12"/>
      <c r="S417" s="12">
        <v>6400</v>
      </c>
      <c r="T417" s="12">
        <f t="shared" si="47"/>
        <v>384000</v>
      </c>
      <c r="U417" s="12">
        <v>15</v>
      </c>
      <c r="V417" s="12">
        <f>T417*20%</f>
        <v>76800</v>
      </c>
      <c r="W417" s="12">
        <f t="shared" si="48"/>
        <v>307200</v>
      </c>
      <c r="X417" s="12">
        <f t="shared" si="49"/>
        <v>307200</v>
      </c>
      <c r="Y417" s="12">
        <v>0</v>
      </c>
      <c r="Z417" s="12">
        <v>50</v>
      </c>
      <c r="AA417" s="12">
        <v>0</v>
      </c>
      <c r="AB417" s="12">
        <v>0</v>
      </c>
    </row>
    <row r="418" spans="1:28" s="3" customFormat="1" ht="14.25" x14ac:dyDescent="0.2">
      <c r="A418" s="12"/>
      <c r="B418" s="30" t="s">
        <v>338</v>
      </c>
      <c r="C418" s="12"/>
      <c r="D418" s="12"/>
      <c r="E418" s="12" t="s">
        <v>833</v>
      </c>
      <c r="F418" s="12">
        <v>1</v>
      </c>
      <c r="G418" s="12">
        <v>12</v>
      </c>
      <c r="H418" s="12"/>
      <c r="I418" s="12"/>
      <c r="J418" s="12">
        <f t="shared" si="45"/>
        <v>4800</v>
      </c>
      <c r="K418" s="12">
        <v>75</v>
      </c>
      <c r="L418" s="12">
        <f t="shared" si="46"/>
        <v>360000</v>
      </c>
      <c r="M418" s="12"/>
      <c r="N418" s="12"/>
      <c r="O418" s="12"/>
      <c r="P418" s="12"/>
      <c r="Q418" s="12"/>
      <c r="R418" s="12"/>
      <c r="S418" s="12"/>
      <c r="T418" s="12">
        <f t="shared" si="47"/>
        <v>0</v>
      </c>
      <c r="U418" s="12"/>
      <c r="V418" s="12"/>
      <c r="W418" s="12">
        <f t="shared" si="48"/>
        <v>0</v>
      </c>
      <c r="X418" s="12">
        <f t="shared" si="49"/>
        <v>360000</v>
      </c>
      <c r="Y418" s="12">
        <v>0</v>
      </c>
      <c r="Z418" s="12">
        <v>0</v>
      </c>
      <c r="AA418" s="12">
        <v>360000</v>
      </c>
      <c r="AB418" s="12">
        <v>0.01</v>
      </c>
    </row>
    <row r="419" spans="1:28" s="3" customFormat="1" ht="14.25" x14ac:dyDescent="0.2">
      <c r="A419" s="12"/>
      <c r="B419" s="30" t="s">
        <v>24</v>
      </c>
      <c r="C419" s="12"/>
      <c r="D419" s="12"/>
      <c r="E419" s="12" t="s">
        <v>833</v>
      </c>
      <c r="F419" s="12">
        <v>1</v>
      </c>
      <c r="G419" s="12">
        <v>8</v>
      </c>
      <c r="H419" s="12">
        <v>3</v>
      </c>
      <c r="I419" s="12">
        <v>93</v>
      </c>
      <c r="J419" s="12">
        <f t="shared" si="45"/>
        <v>3593</v>
      </c>
      <c r="K419" s="12">
        <v>75</v>
      </c>
      <c r="L419" s="12">
        <f t="shared" si="46"/>
        <v>269475</v>
      </c>
      <c r="M419" s="12"/>
      <c r="N419" s="12"/>
      <c r="O419" s="12"/>
      <c r="P419" s="12"/>
      <c r="Q419" s="12"/>
      <c r="R419" s="12"/>
      <c r="S419" s="12"/>
      <c r="T419" s="12">
        <f t="shared" si="47"/>
        <v>0</v>
      </c>
      <c r="U419" s="12"/>
      <c r="V419" s="12"/>
      <c r="W419" s="12">
        <f t="shared" si="48"/>
        <v>0</v>
      </c>
      <c r="X419" s="12">
        <f t="shared" si="49"/>
        <v>269475</v>
      </c>
      <c r="Y419" s="12">
        <v>0</v>
      </c>
      <c r="Z419" s="12">
        <v>0</v>
      </c>
      <c r="AA419" s="12">
        <v>269475</v>
      </c>
      <c r="AB419" s="12">
        <v>0.01</v>
      </c>
    </row>
    <row r="420" spans="1:28" s="3" customFormat="1" ht="14.25" x14ac:dyDescent="0.2">
      <c r="A420" s="12"/>
      <c r="B420" s="30" t="s">
        <v>24</v>
      </c>
      <c r="C420" s="12"/>
      <c r="D420" s="12"/>
      <c r="E420" s="12" t="s">
        <v>834</v>
      </c>
      <c r="F420" s="12">
        <v>2</v>
      </c>
      <c r="G420" s="12">
        <v>5</v>
      </c>
      <c r="H420" s="12">
        <v>3</v>
      </c>
      <c r="I420" s="12">
        <v>49</v>
      </c>
      <c r="J420" s="12">
        <f t="shared" si="45"/>
        <v>2349</v>
      </c>
      <c r="K420" s="12">
        <v>75</v>
      </c>
      <c r="L420" s="12">
        <f t="shared" si="46"/>
        <v>176175</v>
      </c>
      <c r="M420" s="12">
        <v>1</v>
      </c>
      <c r="N420" s="12" t="s">
        <v>27</v>
      </c>
      <c r="O420" s="12" t="s">
        <v>55</v>
      </c>
      <c r="P420" s="12">
        <v>2</v>
      </c>
      <c r="Q420" s="12">
        <v>62</v>
      </c>
      <c r="R420" s="12"/>
      <c r="S420" s="12">
        <v>6400</v>
      </c>
      <c r="T420" s="12">
        <f t="shared" si="47"/>
        <v>396800</v>
      </c>
      <c r="U420" s="12">
        <v>20</v>
      </c>
      <c r="V420" s="12">
        <f>T420*30%</f>
        <v>119040</v>
      </c>
      <c r="W420" s="12">
        <f t="shared" si="48"/>
        <v>277760</v>
      </c>
      <c r="X420" s="12">
        <f t="shared" si="49"/>
        <v>453935</v>
      </c>
      <c r="Y420" s="12">
        <v>0</v>
      </c>
      <c r="Z420" s="12">
        <v>0</v>
      </c>
      <c r="AA420" s="12">
        <v>453935</v>
      </c>
      <c r="AB420" s="12">
        <v>0.02</v>
      </c>
    </row>
    <row r="421" spans="1:28" s="3" customFormat="1" ht="14.25" x14ac:dyDescent="0.2">
      <c r="A421" s="12"/>
      <c r="B421" s="30" t="s">
        <v>45</v>
      </c>
      <c r="C421" s="12"/>
      <c r="D421" s="12"/>
      <c r="E421" s="12" t="s">
        <v>834</v>
      </c>
      <c r="F421" s="12">
        <v>1</v>
      </c>
      <c r="G421" s="12">
        <v>4</v>
      </c>
      <c r="H421" s="12"/>
      <c r="I421" s="12"/>
      <c r="J421" s="12">
        <f t="shared" si="45"/>
        <v>1600</v>
      </c>
      <c r="K421" s="12">
        <v>100</v>
      </c>
      <c r="L421" s="12">
        <f t="shared" si="46"/>
        <v>160000</v>
      </c>
      <c r="M421" s="12"/>
      <c r="N421" s="12"/>
      <c r="O421" s="12"/>
      <c r="P421" s="12"/>
      <c r="Q421" s="12"/>
      <c r="R421" s="12"/>
      <c r="S421" s="12"/>
      <c r="T421" s="12">
        <f t="shared" si="47"/>
        <v>0</v>
      </c>
      <c r="U421" s="12"/>
      <c r="V421" s="12"/>
      <c r="W421" s="12">
        <f t="shared" si="48"/>
        <v>0</v>
      </c>
      <c r="X421" s="12">
        <f t="shared" si="49"/>
        <v>160000</v>
      </c>
      <c r="Y421" s="12">
        <v>0</v>
      </c>
      <c r="Z421" s="12">
        <v>0</v>
      </c>
      <c r="AA421" s="12">
        <v>160000</v>
      </c>
      <c r="AB421" s="12">
        <v>0.01</v>
      </c>
    </row>
    <row r="422" spans="1:28" s="3" customFormat="1" ht="14.25" x14ac:dyDescent="0.2">
      <c r="A422" s="12"/>
      <c r="B422" s="30" t="s">
        <v>14</v>
      </c>
      <c r="C422" s="12">
        <v>4163</v>
      </c>
      <c r="D422" s="12">
        <v>121</v>
      </c>
      <c r="E422" s="12" t="s">
        <v>835</v>
      </c>
      <c r="F422" s="12">
        <v>2</v>
      </c>
      <c r="G422" s="12">
        <v>1</v>
      </c>
      <c r="H422" s="12"/>
      <c r="I422" s="12">
        <v>96</v>
      </c>
      <c r="J422" s="12">
        <f t="shared" si="45"/>
        <v>496</v>
      </c>
      <c r="K422" s="12">
        <v>350</v>
      </c>
      <c r="L422" s="12">
        <f t="shared" si="46"/>
        <v>173600</v>
      </c>
      <c r="M422" s="12">
        <v>1</v>
      </c>
      <c r="N422" s="12" t="s">
        <v>27</v>
      </c>
      <c r="O422" s="12" t="s">
        <v>16</v>
      </c>
      <c r="P422" s="12">
        <v>2</v>
      </c>
      <c r="Q422" s="12">
        <v>154</v>
      </c>
      <c r="R422" s="12"/>
      <c r="S422" s="12">
        <v>6400</v>
      </c>
      <c r="T422" s="12">
        <f t="shared" si="47"/>
        <v>985600</v>
      </c>
      <c r="U422" s="12">
        <v>30</v>
      </c>
      <c r="V422" s="12">
        <f>T422*85%</f>
        <v>837760</v>
      </c>
      <c r="W422" s="12">
        <f t="shared" si="48"/>
        <v>147840</v>
      </c>
      <c r="X422" s="12">
        <f t="shared" si="49"/>
        <v>321440</v>
      </c>
      <c r="Y422" s="12">
        <v>0</v>
      </c>
      <c r="Z422" s="12">
        <v>50</v>
      </c>
      <c r="AA422" s="12">
        <v>0</v>
      </c>
      <c r="AB422" s="12">
        <v>0</v>
      </c>
    </row>
    <row r="423" spans="1:28" s="3" customFormat="1" ht="14.25" x14ac:dyDescent="0.2">
      <c r="A423" s="12"/>
      <c r="B423" s="30" t="s">
        <v>45</v>
      </c>
      <c r="C423" s="12">
        <v>545</v>
      </c>
      <c r="D423" s="12">
        <v>7</v>
      </c>
      <c r="E423" s="12" t="s">
        <v>835</v>
      </c>
      <c r="F423" s="12">
        <v>1</v>
      </c>
      <c r="G423" s="12">
        <v>4</v>
      </c>
      <c r="H423" s="12">
        <v>1</v>
      </c>
      <c r="I423" s="12">
        <v>23</v>
      </c>
      <c r="J423" s="12">
        <f t="shared" si="45"/>
        <v>1723</v>
      </c>
      <c r="K423" s="12">
        <v>110</v>
      </c>
      <c r="L423" s="12">
        <f t="shared" si="46"/>
        <v>189530</v>
      </c>
      <c r="M423" s="12"/>
      <c r="N423" s="12"/>
      <c r="O423" s="12"/>
      <c r="P423" s="12"/>
      <c r="Q423" s="12"/>
      <c r="R423" s="12"/>
      <c r="S423" s="12"/>
      <c r="T423" s="12">
        <f t="shared" si="47"/>
        <v>0</v>
      </c>
      <c r="U423" s="12"/>
      <c r="V423" s="12"/>
      <c r="W423" s="12">
        <f t="shared" si="48"/>
        <v>0</v>
      </c>
      <c r="X423" s="12">
        <f t="shared" si="49"/>
        <v>189530</v>
      </c>
      <c r="Y423" s="12">
        <v>0</v>
      </c>
      <c r="Z423" s="12">
        <v>0</v>
      </c>
      <c r="AA423" s="12">
        <v>189530</v>
      </c>
      <c r="AB423" s="12">
        <v>0.01</v>
      </c>
    </row>
    <row r="424" spans="1:28" s="3" customFormat="1" ht="14.25" x14ac:dyDescent="0.2">
      <c r="A424" s="12"/>
      <c r="B424" s="30" t="s">
        <v>45</v>
      </c>
      <c r="C424" s="12">
        <v>546</v>
      </c>
      <c r="D424" s="12">
        <v>8</v>
      </c>
      <c r="E424" s="12" t="s">
        <v>835</v>
      </c>
      <c r="F424" s="12">
        <v>1</v>
      </c>
      <c r="G424" s="12">
        <v>4</v>
      </c>
      <c r="H424" s="12">
        <v>1</v>
      </c>
      <c r="I424" s="12">
        <v>63</v>
      </c>
      <c r="J424" s="12">
        <f t="shared" si="45"/>
        <v>1763</v>
      </c>
      <c r="K424" s="12">
        <v>130</v>
      </c>
      <c r="L424" s="12">
        <f t="shared" si="46"/>
        <v>229190</v>
      </c>
      <c r="M424" s="12"/>
      <c r="N424" s="12"/>
      <c r="O424" s="12"/>
      <c r="P424" s="12"/>
      <c r="Q424" s="12"/>
      <c r="R424" s="12"/>
      <c r="S424" s="12"/>
      <c r="T424" s="12">
        <f t="shared" si="47"/>
        <v>0</v>
      </c>
      <c r="U424" s="12"/>
      <c r="V424" s="12"/>
      <c r="W424" s="12">
        <f t="shared" si="48"/>
        <v>0</v>
      </c>
      <c r="X424" s="12">
        <f t="shared" si="49"/>
        <v>229190</v>
      </c>
      <c r="Y424" s="12">
        <v>0</v>
      </c>
      <c r="Z424" s="12">
        <v>0</v>
      </c>
      <c r="AA424" s="12">
        <v>229190</v>
      </c>
      <c r="AB424" s="12">
        <v>0.01</v>
      </c>
    </row>
    <row r="425" spans="1:28" s="3" customFormat="1" ht="14.25" x14ac:dyDescent="0.2">
      <c r="A425" s="12"/>
      <c r="B425" s="30" t="s">
        <v>14</v>
      </c>
      <c r="C425" s="12"/>
      <c r="D425" s="12"/>
      <c r="E425" s="12" t="s">
        <v>836</v>
      </c>
      <c r="F425" s="12">
        <v>2</v>
      </c>
      <c r="G425" s="12"/>
      <c r="H425" s="12"/>
      <c r="I425" s="12"/>
      <c r="J425" s="12">
        <f t="shared" si="45"/>
        <v>0</v>
      </c>
      <c r="K425" s="12"/>
      <c r="L425" s="12">
        <f t="shared" si="46"/>
        <v>0</v>
      </c>
      <c r="M425" s="12">
        <v>1</v>
      </c>
      <c r="N425" s="12" t="s">
        <v>27</v>
      </c>
      <c r="O425" s="12" t="s">
        <v>55</v>
      </c>
      <c r="P425" s="12">
        <v>2</v>
      </c>
      <c r="Q425" s="12">
        <v>99</v>
      </c>
      <c r="R425" s="12"/>
      <c r="S425" s="12">
        <v>6400</v>
      </c>
      <c r="T425" s="12">
        <f t="shared" si="47"/>
        <v>633600</v>
      </c>
      <c r="U425" s="12">
        <v>20</v>
      </c>
      <c r="V425" s="12">
        <f>T425*30%</f>
        <v>190080</v>
      </c>
      <c r="W425" s="12">
        <f t="shared" si="48"/>
        <v>443520</v>
      </c>
      <c r="X425" s="12">
        <f t="shared" si="49"/>
        <v>443520</v>
      </c>
      <c r="Y425" s="12">
        <v>0</v>
      </c>
      <c r="Z425" s="12">
        <v>50</v>
      </c>
      <c r="AA425" s="12">
        <v>0</v>
      </c>
      <c r="AB425" s="12">
        <v>0</v>
      </c>
    </row>
    <row r="426" spans="1:28" s="3" customFormat="1" ht="14.25" x14ac:dyDescent="0.2">
      <c r="A426" s="12"/>
      <c r="B426" s="30" t="s">
        <v>14</v>
      </c>
      <c r="C426" s="12"/>
      <c r="D426" s="12"/>
      <c r="E426" s="12" t="s">
        <v>837</v>
      </c>
      <c r="F426" s="12">
        <v>2</v>
      </c>
      <c r="G426" s="12"/>
      <c r="H426" s="12"/>
      <c r="I426" s="12"/>
      <c r="J426" s="12">
        <f t="shared" si="45"/>
        <v>0</v>
      </c>
      <c r="K426" s="12"/>
      <c r="L426" s="12">
        <f t="shared" si="46"/>
        <v>0</v>
      </c>
      <c r="M426" s="12">
        <v>1</v>
      </c>
      <c r="N426" s="12" t="s">
        <v>27</v>
      </c>
      <c r="O426" s="12" t="s">
        <v>55</v>
      </c>
      <c r="P426" s="12">
        <v>2</v>
      </c>
      <c r="Q426" s="12">
        <v>81</v>
      </c>
      <c r="R426" s="12"/>
      <c r="S426" s="12">
        <v>6400</v>
      </c>
      <c r="T426" s="12">
        <f t="shared" si="47"/>
        <v>518400</v>
      </c>
      <c r="U426" s="12">
        <v>20</v>
      </c>
      <c r="V426" s="12">
        <f>T426*30%</f>
        <v>155520</v>
      </c>
      <c r="W426" s="12">
        <f t="shared" si="48"/>
        <v>362880</v>
      </c>
      <c r="X426" s="12">
        <f t="shared" si="49"/>
        <v>362880</v>
      </c>
      <c r="Y426" s="12">
        <v>0</v>
      </c>
      <c r="Z426" s="12">
        <v>50</v>
      </c>
      <c r="AA426" s="12">
        <v>0</v>
      </c>
      <c r="AB426" s="12">
        <v>0</v>
      </c>
    </row>
    <row r="427" spans="1:28" s="3" customFormat="1" ht="14.25" x14ac:dyDescent="0.2">
      <c r="A427" s="12"/>
      <c r="B427" s="30" t="s">
        <v>14</v>
      </c>
      <c r="C427" s="12"/>
      <c r="D427" s="12"/>
      <c r="E427" s="12" t="s">
        <v>838</v>
      </c>
      <c r="F427" s="12">
        <v>2</v>
      </c>
      <c r="G427" s="12"/>
      <c r="H427" s="12"/>
      <c r="I427" s="12"/>
      <c r="J427" s="12">
        <f t="shared" si="45"/>
        <v>0</v>
      </c>
      <c r="K427" s="12"/>
      <c r="L427" s="12">
        <f t="shared" si="46"/>
        <v>0</v>
      </c>
      <c r="M427" s="12">
        <v>1</v>
      </c>
      <c r="N427" s="12" t="s">
        <v>27</v>
      </c>
      <c r="O427" s="12" t="s">
        <v>55</v>
      </c>
      <c r="P427" s="12">
        <v>2</v>
      </c>
      <c r="Q427" s="12">
        <v>114</v>
      </c>
      <c r="R427" s="12"/>
      <c r="S427" s="12">
        <v>6400</v>
      </c>
      <c r="T427" s="12">
        <f t="shared" si="47"/>
        <v>729600</v>
      </c>
      <c r="U427" s="12">
        <v>20</v>
      </c>
      <c r="V427" s="12">
        <f>T427*30%</f>
        <v>218880</v>
      </c>
      <c r="W427" s="12">
        <f t="shared" si="48"/>
        <v>510720</v>
      </c>
      <c r="X427" s="12">
        <f t="shared" si="49"/>
        <v>510720</v>
      </c>
      <c r="Y427" s="12">
        <v>0</v>
      </c>
      <c r="Z427" s="12">
        <v>50</v>
      </c>
      <c r="AA427" s="12">
        <v>0</v>
      </c>
      <c r="AB427" s="12">
        <v>0</v>
      </c>
    </row>
    <row r="428" spans="1:28" s="3" customFormat="1" ht="14.25" x14ac:dyDescent="0.2">
      <c r="A428" s="12"/>
      <c r="B428" s="30" t="s">
        <v>24</v>
      </c>
      <c r="C428" s="12"/>
      <c r="D428" s="12"/>
      <c r="E428" s="12" t="s">
        <v>838</v>
      </c>
      <c r="F428" s="12">
        <v>1</v>
      </c>
      <c r="G428" s="12">
        <v>59</v>
      </c>
      <c r="H428" s="12"/>
      <c r="I428" s="12">
        <v>77</v>
      </c>
      <c r="J428" s="12">
        <f t="shared" si="45"/>
        <v>23677</v>
      </c>
      <c r="K428" s="12">
        <v>75</v>
      </c>
      <c r="L428" s="12">
        <f t="shared" si="46"/>
        <v>1775775</v>
      </c>
      <c r="M428" s="12"/>
      <c r="N428" s="12"/>
      <c r="O428" s="12"/>
      <c r="P428" s="12"/>
      <c r="Q428" s="12"/>
      <c r="R428" s="12"/>
      <c r="S428" s="12"/>
      <c r="T428" s="12">
        <f t="shared" si="47"/>
        <v>0</v>
      </c>
      <c r="U428" s="12"/>
      <c r="V428" s="12"/>
      <c r="W428" s="12">
        <f t="shared" si="48"/>
        <v>0</v>
      </c>
      <c r="X428" s="12">
        <f t="shared" si="49"/>
        <v>1775775</v>
      </c>
      <c r="Y428" s="12">
        <v>0</v>
      </c>
      <c r="Z428" s="12">
        <v>0</v>
      </c>
      <c r="AA428" s="12">
        <v>1772775</v>
      </c>
      <c r="AB428" s="12">
        <v>0.01</v>
      </c>
    </row>
    <row r="429" spans="1:28" s="3" customFormat="1" ht="14.25" x14ac:dyDescent="0.2">
      <c r="A429" s="12"/>
      <c r="B429" s="30" t="s">
        <v>45</v>
      </c>
      <c r="C429" s="12">
        <v>1452</v>
      </c>
      <c r="D429" s="12">
        <v>88</v>
      </c>
      <c r="E429" s="12" t="s">
        <v>838</v>
      </c>
      <c r="F429" s="12">
        <v>1</v>
      </c>
      <c r="G429" s="12">
        <v>16</v>
      </c>
      <c r="H429" s="12">
        <v>3</v>
      </c>
      <c r="I429" s="12">
        <v>40</v>
      </c>
      <c r="J429" s="12">
        <f t="shared" si="45"/>
        <v>6740</v>
      </c>
      <c r="K429" s="12">
        <v>75</v>
      </c>
      <c r="L429" s="12">
        <f t="shared" si="46"/>
        <v>505500</v>
      </c>
      <c r="M429" s="12"/>
      <c r="N429" s="12"/>
      <c r="O429" s="12"/>
      <c r="P429" s="12"/>
      <c r="Q429" s="12"/>
      <c r="R429" s="12"/>
      <c r="S429" s="12"/>
      <c r="T429" s="12">
        <f t="shared" si="47"/>
        <v>0</v>
      </c>
      <c r="U429" s="12"/>
      <c r="V429" s="12"/>
      <c r="W429" s="12">
        <f t="shared" si="48"/>
        <v>0</v>
      </c>
      <c r="X429" s="12">
        <f t="shared" si="49"/>
        <v>505500</v>
      </c>
      <c r="Y429" s="12">
        <v>0</v>
      </c>
      <c r="Z429" s="12">
        <v>0</v>
      </c>
      <c r="AA429" s="12">
        <v>505500</v>
      </c>
      <c r="AB429" s="12">
        <v>0.01</v>
      </c>
    </row>
    <row r="430" spans="1:28" s="3" customFormat="1" ht="14.25" x14ac:dyDescent="0.2">
      <c r="A430" s="12"/>
      <c r="B430" s="30" t="s">
        <v>14</v>
      </c>
      <c r="C430" s="12">
        <v>4733</v>
      </c>
      <c r="D430" s="12">
        <v>108</v>
      </c>
      <c r="E430" s="12" t="s">
        <v>838</v>
      </c>
      <c r="F430" s="12">
        <v>1</v>
      </c>
      <c r="G430" s="12">
        <v>13</v>
      </c>
      <c r="H430" s="12">
        <v>1</v>
      </c>
      <c r="I430" s="12">
        <v>15</v>
      </c>
      <c r="J430" s="12">
        <f t="shared" si="45"/>
        <v>5315</v>
      </c>
      <c r="K430" s="12">
        <v>75</v>
      </c>
      <c r="L430" s="12">
        <f t="shared" si="46"/>
        <v>398625</v>
      </c>
      <c r="M430" s="12"/>
      <c r="N430" s="12"/>
      <c r="O430" s="12"/>
      <c r="P430" s="12"/>
      <c r="Q430" s="12"/>
      <c r="R430" s="12"/>
      <c r="S430" s="12"/>
      <c r="T430" s="12">
        <f t="shared" si="47"/>
        <v>0</v>
      </c>
      <c r="U430" s="12"/>
      <c r="V430" s="12"/>
      <c r="W430" s="12">
        <f t="shared" si="48"/>
        <v>0</v>
      </c>
      <c r="X430" s="12">
        <f t="shared" si="49"/>
        <v>398625</v>
      </c>
      <c r="Y430" s="12">
        <v>0</v>
      </c>
      <c r="Z430" s="12">
        <v>50</v>
      </c>
      <c r="AA430" s="12">
        <v>0</v>
      </c>
      <c r="AB430" s="12">
        <v>0</v>
      </c>
    </row>
    <row r="431" spans="1:28" s="3" customFormat="1" ht="14.25" x14ac:dyDescent="0.2">
      <c r="A431" s="12"/>
      <c r="B431" s="30" t="s">
        <v>24</v>
      </c>
      <c r="C431" s="12"/>
      <c r="D431" s="12"/>
      <c r="E431" s="12" t="s">
        <v>839</v>
      </c>
      <c r="F431" s="12">
        <v>2</v>
      </c>
      <c r="G431" s="12">
        <v>1</v>
      </c>
      <c r="H431" s="12"/>
      <c r="I431" s="12"/>
      <c r="J431" s="12">
        <f t="shared" si="45"/>
        <v>400</v>
      </c>
      <c r="K431" s="12">
        <v>75</v>
      </c>
      <c r="L431" s="12">
        <f t="shared" si="46"/>
        <v>30000</v>
      </c>
      <c r="M431" s="12">
        <v>1</v>
      </c>
      <c r="N431" s="12" t="s">
        <v>27</v>
      </c>
      <c r="O431" s="12" t="s">
        <v>55</v>
      </c>
      <c r="P431" s="12">
        <v>2</v>
      </c>
      <c r="Q431" s="12">
        <v>93</v>
      </c>
      <c r="R431" s="12"/>
      <c r="S431" s="12">
        <v>6400</v>
      </c>
      <c r="T431" s="12">
        <f t="shared" si="47"/>
        <v>595200</v>
      </c>
      <c r="U431" s="12">
        <v>20</v>
      </c>
      <c r="V431" s="12">
        <f>T431*30%</f>
        <v>178560</v>
      </c>
      <c r="W431" s="12">
        <f t="shared" si="48"/>
        <v>416640</v>
      </c>
      <c r="X431" s="12">
        <f t="shared" si="49"/>
        <v>446640</v>
      </c>
      <c r="Y431" s="12">
        <v>0</v>
      </c>
      <c r="Z431" s="12">
        <v>0</v>
      </c>
      <c r="AA431" s="12">
        <v>446640</v>
      </c>
      <c r="AB431" s="12">
        <v>0.02</v>
      </c>
    </row>
    <row r="432" spans="1:28" s="3" customFormat="1" ht="14.25" x14ac:dyDescent="0.2">
      <c r="A432" s="12"/>
      <c r="B432" s="30" t="s">
        <v>45</v>
      </c>
      <c r="C432" s="12"/>
      <c r="D432" s="12"/>
      <c r="E432" s="12" t="s">
        <v>839</v>
      </c>
      <c r="F432" s="12">
        <v>1</v>
      </c>
      <c r="G432" s="12">
        <v>5</v>
      </c>
      <c r="H432" s="12"/>
      <c r="I432" s="12"/>
      <c r="J432" s="12">
        <f t="shared" si="45"/>
        <v>2000</v>
      </c>
      <c r="K432" s="12">
        <v>75</v>
      </c>
      <c r="L432" s="12">
        <f t="shared" si="46"/>
        <v>150000</v>
      </c>
      <c r="M432" s="12"/>
      <c r="N432" s="12"/>
      <c r="O432" s="12"/>
      <c r="P432" s="12"/>
      <c r="Q432" s="12"/>
      <c r="R432" s="12"/>
      <c r="S432" s="12"/>
      <c r="T432" s="12">
        <f t="shared" si="47"/>
        <v>0</v>
      </c>
      <c r="U432" s="12"/>
      <c r="V432" s="12"/>
      <c r="W432" s="12">
        <f t="shared" si="48"/>
        <v>0</v>
      </c>
      <c r="X432" s="12">
        <f t="shared" si="49"/>
        <v>150000</v>
      </c>
      <c r="Y432" s="12">
        <v>0</v>
      </c>
      <c r="Z432" s="12">
        <v>0</v>
      </c>
      <c r="AA432" s="12">
        <v>150000</v>
      </c>
      <c r="AB432" s="12">
        <v>0.01</v>
      </c>
    </row>
    <row r="433" spans="1:28" s="3" customFormat="1" ht="14.25" x14ac:dyDescent="0.2">
      <c r="A433" s="12"/>
      <c r="B433" s="30" t="s">
        <v>24</v>
      </c>
      <c r="C433" s="12"/>
      <c r="D433" s="12"/>
      <c r="E433" s="12" t="s">
        <v>840</v>
      </c>
      <c r="F433" s="12">
        <v>2</v>
      </c>
      <c r="G433" s="12"/>
      <c r="H433" s="12">
        <v>3</v>
      </c>
      <c r="I433" s="12">
        <v>99</v>
      </c>
      <c r="J433" s="12">
        <f t="shared" si="45"/>
        <v>399</v>
      </c>
      <c r="K433" s="12">
        <v>75</v>
      </c>
      <c r="L433" s="12">
        <f t="shared" si="46"/>
        <v>29925</v>
      </c>
      <c r="M433" s="12">
        <v>1</v>
      </c>
      <c r="N433" s="12" t="s">
        <v>27</v>
      </c>
      <c r="O433" s="12" t="s">
        <v>55</v>
      </c>
      <c r="P433" s="12">
        <v>2</v>
      </c>
      <c r="Q433" s="12">
        <v>54</v>
      </c>
      <c r="R433" s="12"/>
      <c r="S433" s="12">
        <v>6400</v>
      </c>
      <c r="T433" s="12">
        <f t="shared" si="47"/>
        <v>345600</v>
      </c>
      <c r="U433" s="12">
        <v>20</v>
      </c>
      <c r="V433" s="12">
        <f>T433*30%</f>
        <v>103680</v>
      </c>
      <c r="W433" s="12">
        <f t="shared" si="48"/>
        <v>241920</v>
      </c>
      <c r="X433" s="12">
        <f t="shared" si="49"/>
        <v>271845</v>
      </c>
      <c r="Y433" s="12">
        <v>0</v>
      </c>
      <c r="Z433" s="12">
        <v>0</v>
      </c>
      <c r="AA433" s="12">
        <v>271845</v>
      </c>
      <c r="AB433" s="12">
        <v>0.02</v>
      </c>
    </row>
    <row r="434" spans="1:28" s="3" customFormat="1" ht="14.25" x14ac:dyDescent="0.2">
      <c r="A434" s="12"/>
      <c r="B434" s="30" t="s">
        <v>45</v>
      </c>
      <c r="C434" s="12"/>
      <c r="D434" s="12"/>
      <c r="E434" s="12" t="s">
        <v>840</v>
      </c>
      <c r="F434" s="12">
        <v>1</v>
      </c>
      <c r="G434" s="12">
        <v>5</v>
      </c>
      <c r="H434" s="12"/>
      <c r="I434" s="12"/>
      <c r="J434" s="12">
        <f t="shared" si="45"/>
        <v>2000</v>
      </c>
      <c r="K434" s="12">
        <v>100</v>
      </c>
      <c r="L434" s="12">
        <f t="shared" si="46"/>
        <v>200000</v>
      </c>
      <c r="M434" s="12"/>
      <c r="N434" s="12"/>
      <c r="O434" s="12"/>
      <c r="P434" s="12"/>
      <c r="Q434" s="12"/>
      <c r="R434" s="12"/>
      <c r="S434" s="12"/>
      <c r="T434" s="12">
        <f t="shared" si="47"/>
        <v>0</v>
      </c>
      <c r="U434" s="12"/>
      <c r="V434" s="12"/>
      <c r="W434" s="12">
        <f t="shared" si="48"/>
        <v>0</v>
      </c>
      <c r="X434" s="12">
        <f t="shared" si="49"/>
        <v>200000</v>
      </c>
      <c r="Y434" s="12">
        <v>0</v>
      </c>
      <c r="Z434" s="12">
        <v>0</v>
      </c>
      <c r="AA434" s="12">
        <v>200000</v>
      </c>
      <c r="AB434" s="12">
        <v>0.01</v>
      </c>
    </row>
    <row r="435" spans="1:28" s="3" customFormat="1" ht="14.25" x14ac:dyDescent="0.2">
      <c r="A435" s="12"/>
      <c r="B435" s="30" t="s">
        <v>14</v>
      </c>
      <c r="C435" s="12"/>
      <c r="D435" s="12"/>
      <c r="E435" s="12" t="s">
        <v>655</v>
      </c>
      <c r="F435" s="12">
        <v>2</v>
      </c>
      <c r="G435" s="12"/>
      <c r="H435" s="12"/>
      <c r="I435" s="12"/>
      <c r="J435" s="12">
        <f t="shared" si="45"/>
        <v>0</v>
      </c>
      <c r="K435" s="12"/>
      <c r="L435" s="12">
        <f t="shared" si="46"/>
        <v>0</v>
      </c>
      <c r="M435" s="12">
        <v>1</v>
      </c>
      <c r="N435" s="12" t="s">
        <v>27</v>
      </c>
      <c r="O435" s="12" t="s">
        <v>55</v>
      </c>
      <c r="P435" s="12">
        <v>2</v>
      </c>
      <c r="Q435" s="12">
        <v>96</v>
      </c>
      <c r="R435" s="12"/>
      <c r="S435" s="12">
        <v>6400</v>
      </c>
      <c r="T435" s="12">
        <f t="shared" si="47"/>
        <v>614400</v>
      </c>
      <c r="U435" s="12">
        <v>20</v>
      </c>
      <c r="V435" s="12">
        <f>T435*30%</f>
        <v>184320</v>
      </c>
      <c r="W435" s="12">
        <f t="shared" si="48"/>
        <v>430080</v>
      </c>
      <c r="X435" s="12">
        <f t="shared" si="49"/>
        <v>430080</v>
      </c>
      <c r="Y435" s="12">
        <v>0</v>
      </c>
      <c r="Z435" s="12">
        <v>50</v>
      </c>
      <c r="AA435" s="12">
        <v>0</v>
      </c>
      <c r="AB435" s="12">
        <v>0</v>
      </c>
    </row>
    <row r="436" spans="1:28" s="3" customFormat="1" ht="14.25" x14ac:dyDescent="0.2">
      <c r="A436" s="12"/>
      <c r="B436" s="30" t="s">
        <v>45</v>
      </c>
      <c r="C436" s="12"/>
      <c r="D436" s="12"/>
      <c r="E436" s="12" t="s">
        <v>655</v>
      </c>
      <c r="F436" s="12">
        <v>1</v>
      </c>
      <c r="G436" s="12">
        <v>7</v>
      </c>
      <c r="H436" s="12"/>
      <c r="I436" s="12">
        <v>24</v>
      </c>
      <c r="J436" s="12">
        <f t="shared" si="45"/>
        <v>2824</v>
      </c>
      <c r="K436" s="12">
        <v>75</v>
      </c>
      <c r="L436" s="12">
        <f t="shared" si="46"/>
        <v>211800</v>
      </c>
      <c r="M436" s="12"/>
      <c r="N436" s="12"/>
      <c r="O436" s="12"/>
      <c r="P436" s="12"/>
      <c r="Q436" s="12"/>
      <c r="R436" s="12"/>
      <c r="S436" s="12"/>
      <c r="T436" s="12">
        <f t="shared" si="47"/>
        <v>0</v>
      </c>
      <c r="U436" s="12"/>
      <c r="V436" s="12"/>
      <c r="W436" s="12">
        <f t="shared" si="48"/>
        <v>0</v>
      </c>
      <c r="X436" s="12">
        <f t="shared" si="49"/>
        <v>211800</v>
      </c>
      <c r="Y436" s="12">
        <v>0</v>
      </c>
      <c r="Z436" s="12">
        <v>0</v>
      </c>
      <c r="AA436" s="12">
        <v>211800</v>
      </c>
      <c r="AB436" s="12">
        <v>0.01</v>
      </c>
    </row>
    <row r="437" spans="1:28" s="3" customFormat="1" ht="14.25" x14ac:dyDescent="0.2">
      <c r="A437" s="12"/>
      <c r="B437" s="30" t="s">
        <v>14</v>
      </c>
      <c r="C437" s="12"/>
      <c r="D437" s="12">
        <v>103</v>
      </c>
      <c r="E437" s="12" t="s">
        <v>841</v>
      </c>
      <c r="F437" s="12">
        <v>2</v>
      </c>
      <c r="G437" s="12">
        <v>2</v>
      </c>
      <c r="H437" s="12">
        <v>3</v>
      </c>
      <c r="I437" s="12">
        <v>52</v>
      </c>
      <c r="J437" s="12">
        <f t="shared" ref="J437:J463" si="50">G437*400+H437*100+I437</f>
        <v>1152</v>
      </c>
      <c r="K437" s="12">
        <v>310</v>
      </c>
      <c r="L437" s="12">
        <f t="shared" ref="L437:L469" si="51">J437*K437</f>
        <v>357120</v>
      </c>
      <c r="M437" s="12">
        <v>1</v>
      </c>
      <c r="N437" s="12" t="s">
        <v>27</v>
      </c>
      <c r="O437" s="12" t="s">
        <v>239</v>
      </c>
      <c r="P437" s="12">
        <v>2</v>
      </c>
      <c r="Q437" s="12">
        <v>112</v>
      </c>
      <c r="R437" s="12"/>
      <c r="S437" s="12">
        <v>6400</v>
      </c>
      <c r="T437" s="12">
        <f t="shared" ref="T437:T490" si="52">Q437*S437</f>
        <v>716800</v>
      </c>
      <c r="U437" s="12">
        <v>30</v>
      </c>
      <c r="V437" s="12">
        <f>T437*93%</f>
        <v>666624</v>
      </c>
      <c r="W437" s="12">
        <f t="shared" ref="W437:W490" si="53">T437-V437</f>
        <v>50176</v>
      </c>
      <c r="X437" s="12">
        <f t="shared" ref="X437:X507" si="54">L437+W437</f>
        <v>407296</v>
      </c>
      <c r="Y437" s="12">
        <v>0</v>
      </c>
      <c r="Z437" s="12">
        <v>50</v>
      </c>
      <c r="AA437" s="12">
        <v>0</v>
      </c>
      <c r="AB437" s="12">
        <v>0</v>
      </c>
    </row>
    <row r="438" spans="1:28" s="3" customFormat="1" ht="14.25" x14ac:dyDescent="0.2">
      <c r="A438" s="12"/>
      <c r="B438" s="30" t="s">
        <v>14</v>
      </c>
      <c r="C438" s="12"/>
      <c r="D438" s="12">
        <v>104</v>
      </c>
      <c r="E438" s="12" t="s">
        <v>841</v>
      </c>
      <c r="F438" s="12">
        <v>1</v>
      </c>
      <c r="G438" s="12"/>
      <c r="H438" s="12">
        <v>1</v>
      </c>
      <c r="I438" s="12">
        <v>95</v>
      </c>
      <c r="J438" s="12">
        <f t="shared" si="50"/>
        <v>195</v>
      </c>
      <c r="K438" s="12">
        <v>350</v>
      </c>
      <c r="L438" s="12">
        <f t="shared" si="51"/>
        <v>68250</v>
      </c>
      <c r="M438" s="12"/>
      <c r="N438" s="12"/>
      <c r="O438" s="12"/>
      <c r="P438" s="12"/>
      <c r="Q438" s="12"/>
      <c r="R438" s="12"/>
      <c r="S438" s="12"/>
      <c r="T438" s="12">
        <f t="shared" si="52"/>
        <v>0</v>
      </c>
      <c r="U438" s="12"/>
      <c r="V438" s="12"/>
      <c r="W438" s="12">
        <f t="shared" si="53"/>
        <v>0</v>
      </c>
      <c r="X438" s="12">
        <f t="shared" si="54"/>
        <v>68250</v>
      </c>
      <c r="Y438" s="12">
        <v>0</v>
      </c>
      <c r="Z438" s="12">
        <v>50</v>
      </c>
      <c r="AA438" s="12">
        <v>0</v>
      </c>
      <c r="AB438" s="12">
        <v>0</v>
      </c>
    </row>
    <row r="439" spans="1:28" s="3" customFormat="1" ht="14.25" x14ac:dyDescent="0.2">
      <c r="A439" s="12"/>
      <c r="B439" s="30" t="s">
        <v>14</v>
      </c>
      <c r="C439" s="12"/>
      <c r="D439" s="12">
        <v>112</v>
      </c>
      <c r="E439" s="12" t="s">
        <v>841</v>
      </c>
      <c r="F439" s="12">
        <v>1</v>
      </c>
      <c r="G439" s="12">
        <v>3</v>
      </c>
      <c r="H439" s="12">
        <v>2</v>
      </c>
      <c r="I439" s="12">
        <v>61</v>
      </c>
      <c r="J439" s="12">
        <f t="shared" si="50"/>
        <v>1461</v>
      </c>
      <c r="K439" s="12">
        <v>130</v>
      </c>
      <c r="L439" s="12">
        <f t="shared" si="51"/>
        <v>189930</v>
      </c>
      <c r="M439" s="12"/>
      <c r="N439" s="12"/>
      <c r="O439" s="12"/>
      <c r="P439" s="12"/>
      <c r="Q439" s="12"/>
      <c r="R439" s="12"/>
      <c r="S439" s="12"/>
      <c r="T439" s="12">
        <f t="shared" si="52"/>
        <v>0</v>
      </c>
      <c r="U439" s="12"/>
      <c r="V439" s="12"/>
      <c r="W439" s="12">
        <f t="shared" si="53"/>
        <v>0</v>
      </c>
      <c r="X439" s="12">
        <f t="shared" si="54"/>
        <v>189930</v>
      </c>
      <c r="Y439" s="12">
        <v>0</v>
      </c>
      <c r="Z439" s="12">
        <v>50</v>
      </c>
      <c r="AA439" s="12">
        <v>0</v>
      </c>
      <c r="AB439" s="12">
        <v>0</v>
      </c>
    </row>
    <row r="440" spans="1:28" s="3" customFormat="1" ht="14.25" x14ac:dyDescent="0.2">
      <c r="A440" s="12"/>
      <c r="B440" s="30" t="s">
        <v>14</v>
      </c>
      <c r="C440" s="12">
        <v>4259</v>
      </c>
      <c r="D440" s="12">
        <v>178</v>
      </c>
      <c r="E440" s="12" t="s">
        <v>842</v>
      </c>
      <c r="F440" s="12">
        <v>2</v>
      </c>
      <c r="G440" s="12"/>
      <c r="H440" s="12">
        <v>2</v>
      </c>
      <c r="I440" s="12">
        <v>39</v>
      </c>
      <c r="J440" s="12">
        <f t="shared" si="50"/>
        <v>239</v>
      </c>
      <c r="K440" s="12">
        <v>310</v>
      </c>
      <c r="L440" s="12">
        <f t="shared" si="51"/>
        <v>74090</v>
      </c>
      <c r="M440" s="12">
        <v>1</v>
      </c>
      <c r="N440" s="12" t="s">
        <v>27</v>
      </c>
      <c r="O440" s="12" t="s">
        <v>55</v>
      </c>
      <c r="P440" s="12">
        <v>2</v>
      </c>
      <c r="Q440" s="12">
        <v>54</v>
      </c>
      <c r="R440" s="12"/>
      <c r="S440" s="12">
        <v>6400</v>
      </c>
      <c r="T440" s="12">
        <f t="shared" si="52"/>
        <v>345600</v>
      </c>
      <c r="U440" s="12">
        <v>10</v>
      </c>
      <c r="V440" s="12">
        <f>T440*10%</f>
        <v>34560</v>
      </c>
      <c r="W440" s="12">
        <f t="shared" si="53"/>
        <v>311040</v>
      </c>
      <c r="X440" s="12">
        <f t="shared" si="54"/>
        <v>385130</v>
      </c>
      <c r="Y440" s="12">
        <v>0</v>
      </c>
      <c r="Z440" s="12">
        <v>50</v>
      </c>
      <c r="AA440" s="12">
        <v>0</v>
      </c>
      <c r="AB440" s="12">
        <v>0</v>
      </c>
    </row>
    <row r="441" spans="1:28" s="3" customFormat="1" ht="14.25" x14ac:dyDescent="0.2">
      <c r="A441" s="12"/>
      <c r="B441" s="30" t="s">
        <v>14</v>
      </c>
      <c r="C441" s="12">
        <v>1164</v>
      </c>
      <c r="D441" s="12">
        <v>47</v>
      </c>
      <c r="E441" s="12" t="s">
        <v>842</v>
      </c>
      <c r="F441" s="12">
        <v>1</v>
      </c>
      <c r="G441" s="12"/>
      <c r="H441" s="12">
        <v>1</v>
      </c>
      <c r="I441" s="12">
        <v>50</v>
      </c>
      <c r="J441" s="12">
        <f t="shared" si="50"/>
        <v>150</v>
      </c>
      <c r="K441" s="12">
        <v>350</v>
      </c>
      <c r="L441" s="12">
        <f t="shared" si="51"/>
        <v>52500</v>
      </c>
      <c r="M441" s="12"/>
      <c r="N441" s="12"/>
      <c r="O441" s="12"/>
      <c r="P441" s="12"/>
      <c r="Q441" s="12"/>
      <c r="R441" s="12"/>
      <c r="S441" s="12"/>
      <c r="T441" s="12">
        <f t="shared" si="52"/>
        <v>0</v>
      </c>
      <c r="U441" s="12"/>
      <c r="V441" s="12"/>
      <c r="W441" s="12">
        <f t="shared" si="53"/>
        <v>0</v>
      </c>
      <c r="X441" s="12">
        <f t="shared" si="54"/>
        <v>52500</v>
      </c>
      <c r="Y441" s="12">
        <v>0</v>
      </c>
      <c r="Z441" s="12">
        <v>50</v>
      </c>
      <c r="AA441" s="12">
        <v>0</v>
      </c>
      <c r="AB441" s="12">
        <v>0</v>
      </c>
    </row>
    <row r="442" spans="1:28" s="3" customFormat="1" ht="14.25" x14ac:dyDescent="0.2">
      <c r="A442" s="12"/>
      <c r="B442" s="30" t="s">
        <v>45</v>
      </c>
      <c r="C442" s="12">
        <v>3361</v>
      </c>
      <c r="D442" s="12">
        <v>102</v>
      </c>
      <c r="E442" s="12" t="s">
        <v>842</v>
      </c>
      <c r="F442" s="12">
        <v>1</v>
      </c>
      <c r="G442" s="12">
        <v>5</v>
      </c>
      <c r="H442" s="12">
        <v>1</v>
      </c>
      <c r="I442" s="12">
        <v>52</v>
      </c>
      <c r="J442" s="12">
        <f t="shared" si="50"/>
        <v>2152</v>
      </c>
      <c r="K442" s="12">
        <v>75</v>
      </c>
      <c r="L442" s="12">
        <f t="shared" si="51"/>
        <v>161400</v>
      </c>
      <c r="M442" s="12"/>
      <c r="N442" s="12"/>
      <c r="O442" s="12"/>
      <c r="P442" s="12"/>
      <c r="Q442" s="12"/>
      <c r="R442" s="12"/>
      <c r="S442" s="12"/>
      <c r="T442" s="12">
        <f t="shared" si="52"/>
        <v>0</v>
      </c>
      <c r="U442" s="12"/>
      <c r="V442" s="12"/>
      <c r="W442" s="12">
        <f t="shared" si="53"/>
        <v>0</v>
      </c>
      <c r="X442" s="12">
        <f t="shared" si="54"/>
        <v>161400</v>
      </c>
      <c r="Y442" s="12">
        <v>0</v>
      </c>
      <c r="Z442" s="12">
        <v>0</v>
      </c>
      <c r="AA442" s="12">
        <v>161400</v>
      </c>
      <c r="AB442" s="12">
        <v>0.01</v>
      </c>
    </row>
    <row r="443" spans="1:28" s="3" customFormat="1" ht="14.25" x14ac:dyDescent="0.2">
      <c r="A443" s="12"/>
      <c r="B443" s="187" t="s">
        <v>14</v>
      </c>
      <c r="C443" s="12"/>
      <c r="D443" s="12"/>
      <c r="E443" s="12" t="s">
        <v>842</v>
      </c>
      <c r="F443" s="12">
        <v>1</v>
      </c>
      <c r="G443" s="12">
        <v>5</v>
      </c>
      <c r="H443" s="12">
        <v>2</v>
      </c>
      <c r="I443" s="12">
        <v>48</v>
      </c>
      <c r="J443" s="12">
        <f t="shared" si="50"/>
        <v>2248</v>
      </c>
      <c r="K443" s="12">
        <v>260</v>
      </c>
      <c r="L443" s="12">
        <f t="shared" si="51"/>
        <v>584480</v>
      </c>
      <c r="M443" s="12"/>
      <c r="N443" s="12"/>
      <c r="O443" s="12"/>
      <c r="P443" s="12"/>
      <c r="Q443" s="12"/>
      <c r="R443" s="12"/>
      <c r="S443" s="12"/>
      <c r="T443" s="12"/>
      <c r="U443" s="12"/>
      <c r="V443" s="12"/>
      <c r="W443" s="12">
        <f t="shared" si="53"/>
        <v>0</v>
      </c>
      <c r="X443" s="12">
        <f t="shared" si="54"/>
        <v>584480</v>
      </c>
      <c r="Y443" s="12">
        <v>0</v>
      </c>
      <c r="Z443" s="12">
        <v>50</v>
      </c>
      <c r="AA443" s="12">
        <v>0</v>
      </c>
      <c r="AB443" s="12">
        <v>0</v>
      </c>
    </row>
    <row r="444" spans="1:28" s="3" customFormat="1" ht="14.25" x14ac:dyDescent="0.2">
      <c r="A444" s="12"/>
      <c r="B444" s="177" t="s">
        <v>24</v>
      </c>
      <c r="C444" s="12"/>
      <c r="D444" s="12"/>
      <c r="E444" s="12" t="s">
        <v>842</v>
      </c>
      <c r="F444" s="12">
        <v>1</v>
      </c>
      <c r="G444" s="12">
        <v>4</v>
      </c>
      <c r="H444" s="12">
        <v>2</v>
      </c>
      <c r="I444" s="12">
        <v>78</v>
      </c>
      <c r="J444" s="12">
        <f t="shared" si="50"/>
        <v>1878</v>
      </c>
      <c r="K444" s="12">
        <v>75</v>
      </c>
      <c r="L444" s="12">
        <f t="shared" si="51"/>
        <v>140850</v>
      </c>
      <c r="M444" s="12">
        <v>1</v>
      </c>
      <c r="N444" s="12"/>
      <c r="O444" s="12"/>
      <c r="P444" s="12"/>
      <c r="Q444" s="12"/>
      <c r="R444" s="12"/>
      <c r="S444" s="12"/>
      <c r="T444" s="12"/>
      <c r="U444" s="12"/>
      <c r="V444" s="12"/>
      <c r="W444" s="12">
        <f t="shared" si="53"/>
        <v>0</v>
      </c>
      <c r="X444" s="12">
        <f t="shared" si="54"/>
        <v>140850</v>
      </c>
      <c r="Y444" s="12">
        <v>0</v>
      </c>
      <c r="Z444" s="12">
        <v>0</v>
      </c>
      <c r="AA444" s="12">
        <v>159525</v>
      </c>
      <c r="AB444" s="12">
        <v>0.01</v>
      </c>
    </row>
    <row r="445" spans="1:28" s="3" customFormat="1" ht="14.25" x14ac:dyDescent="0.2">
      <c r="A445" s="12"/>
      <c r="B445" s="30" t="s">
        <v>14</v>
      </c>
      <c r="C445" s="12">
        <v>4261</v>
      </c>
      <c r="D445" s="12">
        <v>180</v>
      </c>
      <c r="E445" s="12" t="s">
        <v>843</v>
      </c>
      <c r="F445" s="12">
        <v>2</v>
      </c>
      <c r="G445" s="12"/>
      <c r="H445" s="12">
        <v>1</v>
      </c>
      <c r="I445" s="12">
        <v>48</v>
      </c>
      <c r="J445" s="12">
        <f t="shared" si="50"/>
        <v>148</v>
      </c>
      <c r="K445" s="12">
        <v>350</v>
      </c>
      <c r="L445" s="12">
        <f t="shared" si="51"/>
        <v>51800</v>
      </c>
      <c r="M445" s="12">
        <v>1</v>
      </c>
      <c r="N445" s="12" t="s">
        <v>27</v>
      </c>
      <c r="O445" s="12" t="s">
        <v>55</v>
      </c>
      <c r="P445" s="12">
        <v>2</v>
      </c>
      <c r="Q445" s="12">
        <v>72</v>
      </c>
      <c r="R445" s="12"/>
      <c r="S445" s="12">
        <v>6400</v>
      </c>
      <c r="T445" s="12">
        <f t="shared" si="52"/>
        <v>460800</v>
      </c>
      <c r="U445" s="12">
        <v>15</v>
      </c>
      <c r="V445" s="12">
        <f>T445*20%</f>
        <v>92160</v>
      </c>
      <c r="W445" s="12">
        <f t="shared" si="53"/>
        <v>368640</v>
      </c>
      <c r="X445" s="12">
        <f t="shared" si="54"/>
        <v>420440</v>
      </c>
      <c r="Y445" s="12">
        <v>0</v>
      </c>
      <c r="Z445" s="12">
        <v>50</v>
      </c>
      <c r="AA445" s="12">
        <v>0</v>
      </c>
      <c r="AB445" s="12">
        <v>0</v>
      </c>
    </row>
    <row r="446" spans="1:28" s="3" customFormat="1" ht="14.25" x14ac:dyDescent="0.2">
      <c r="A446" s="12"/>
      <c r="B446" s="30" t="s">
        <v>14</v>
      </c>
      <c r="C446" s="12">
        <v>2763</v>
      </c>
      <c r="D446" s="12">
        <v>25</v>
      </c>
      <c r="E446" s="12" t="s">
        <v>843</v>
      </c>
      <c r="F446" s="12">
        <v>1</v>
      </c>
      <c r="G446" s="12">
        <v>6</v>
      </c>
      <c r="H446" s="12">
        <v>1</v>
      </c>
      <c r="I446" s="12">
        <v>7</v>
      </c>
      <c r="J446" s="12">
        <f t="shared" si="50"/>
        <v>2507</v>
      </c>
      <c r="K446" s="12">
        <v>75</v>
      </c>
      <c r="L446" s="12">
        <f t="shared" si="51"/>
        <v>188025</v>
      </c>
      <c r="M446" s="12"/>
      <c r="N446" s="12"/>
      <c r="O446" s="12"/>
      <c r="P446" s="12"/>
      <c r="Q446" s="12"/>
      <c r="R446" s="12"/>
      <c r="S446" s="12"/>
      <c r="T446" s="12">
        <f t="shared" si="52"/>
        <v>0</v>
      </c>
      <c r="U446" s="12"/>
      <c r="V446" s="12"/>
      <c r="W446" s="12">
        <f t="shared" si="53"/>
        <v>0</v>
      </c>
      <c r="X446" s="12">
        <f t="shared" si="54"/>
        <v>188025</v>
      </c>
      <c r="Y446" s="12">
        <v>0</v>
      </c>
      <c r="Z446" s="12">
        <v>50</v>
      </c>
      <c r="AA446" s="12">
        <v>0</v>
      </c>
      <c r="AB446" s="12">
        <v>0</v>
      </c>
    </row>
    <row r="447" spans="1:28" s="3" customFormat="1" ht="14.25" x14ac:dyDescent="0.2">
      <c r="A447" s="12"/>
      <c r="B447" s="30" t="s">
        <v>14</v>
      </c>
      <c r="C447" s="12">
        <v>1180</v>
      </c>
      <c r="D447" s="12">
        <v>64</v>
      </c>
      <c r="E447" s="12" t="s">
        <v>583</v>
      </c>
      <c r="F447" s="12">
        <v>2</v>
      </c>
      <c r="G447" s="12"/>
      <c r="H447" s="12"/>
      <c r="I447" s="12">
        <v>81</v>
      </c>
      <c r="J447" s="12">
        <f t="shared" si="50"/>
        <v>81</v>
      </c>
      <c r="K447" s="12">
        <v>75</v>
      </c>
      <c r="L447" s="12">
        <f t="shared" si="51"/>
        <v>6075</v>
      </c>
      <c r="M447" s="12">
        <v>2</v>
      </c>
      <c r="N447" s="12" t="s">
        <v>27</v>
      </c>
      <c r="O447" s="12" t="s">
        <v>16</v>
      </c>
      <c r="P447" s="12">
        <v>2</v>
      </c>
      <c r="Q447" s="12">
        <v>162</v>
      </c>
      <c r="R447" s="12"/>
      <c r="S447" s="12">
        <v>6400</v>
      </c>
      <c r="T447" s="12">
        <f t="shared" si="52"/>
        <v>1036800</v>
      </c>
      <c r="U447" s="12">
        <v>10</v>
      </c>
      <c r="V447" s="12">
        <f>T447*30%</f>
        <v>311040</v>
      </c>
      <c r="W447" s="12">
        <f t="shared" si="53"/>
        <v>725760</v>
      </c>
      <c r="X447" s="12">
        <f t="shared" si="54"/>
        <v>731835</v>
      </c>
      <c r="Y447" s="12">
        <v>0</v>
      </c>
      <c r="Z447" s="12">
        <v>50</v>
      </c>
      <c r="AA447" s="12">
        <v>0</v>
      </c>
      <c r="AB447" s="12">
        <v>0</v>
      </c>
    </row>
    <row r="448" spans="1:28" s="3" customFormat="1" ht="14.25" x14ac:dyDescent="0.2">
      <c r="A448" s="12"/>
      <c r="B448" s="30" t="s">
        <v>14</v>
      </c>
      <c r="C448" s="12">
        <v>4432</v>
      </c>
      <c r="D448" s="12">
        <v>99</v>
      </c>
      <c r="E448" s="12" t="s">
        <v>583</v>
      </c>
      <c r="F448" s="12">
        <v>1</v>
      </c>
      <c r="G448" s="12">
        <v>13</v>
      </c>
      <c r="H448" s="12"/>
      <c r="I448" s="12">
        <v>40</v>
      </c>
      <c r="J448" s="12">
        <f t="shared" si="50"/>
        <v>5240</v>
      </c>
      <c r="K448" s="12">
        <v>110</v>
      </c>
      <c r="L448" s="12">
        <f t="shared" si="51"/>
        <v>576400</v>
      </c>
      <c r="M448" s="12">
        <v>1</v>
      </c>
      <c r="N448" s="12"/>
      <c r="O448" s="12"/>
      <c r="P448" s="12"/>
      <c r="Q448" s="12"/>
      <c r="R448" s="12"/>
      <c r="S448" s="12"/>
      <c r="T448" s="12">
        <f t="shared" si="52"/>
        <v>0</v>
      </c>
      <c r="U448" s="12"/>
      <c r="V448" s="12"/>
      <c r="W448" s="12">
        <f t="shared" si="53"/>
        <v>0</v>
      </c>
      <c r="X448" s="12">
        <f t="shared" si="54"/>
        <v>576400</v>
      </c>
      <c r="Y448" s="12">
        <v>0</v>
      </c>
      <c r="Z448" s="12">
        <v>50</v>
      </c>
      <c r="AA448" s="12">
        <v>0</v>
      </c>
      <c r="AB448" s="12">
        <v>0</v>
      </c>
    </row>
    <row r="449" spans="1:28" s="3" customFormat="1" ht="14.25" x14ac:dyDescent="0.2">
      <c r="A449" s="12"/>
      <c r="B449" s="30" t="s">
        <v>14</v>
      </c>
      <c r="C449" s="12">
        <v>4431</v>
      </c>
      <c r="D449" s="12">
        <v>98</v>
      </c>
      <c r="E449" s="12" t="s">
        <v>583</v>
      </c>
      <c r="F449" s="12">
        <v>1</v>
      </c>
      <c r="G449" s="12">
        <v>3</v>
      </c>
      <c r="H449" s="12">
        <v>2</v>
      </c>
      <c r="I449" s="12">
        <v>87</v>
      </c>
      <c r="J449" s="12">
        <f t="shared" si="50"/>
        <v>1487</v>
      </c>
      <c r="K449" s="12">
        <v>110</v>
      </c>
      <c r="L449" s="12">
        <f t="shared" si="51"/>
        <v>163570</v>
      </c>
      <c r="M449" s="12">
        <v>1</v>
      </c>
      <c r="N449" s="12"/>
      <c r="O449" s="12"/>
      <c r="P449" s="12"/>
      <c r="Q449" s="12"/>
      <c r="R449" s="12"/>
      <c r="S449" s="12"/>
      <c r="T449" s="12">
        <f t="shared" si="52"/>
        <v>0</v>
      </c>
      <c r="U449" s="12"/>
      <c r="V449" s="12"/>
      <c r="W449" s="12">
        <f t="shared" si="53"/>
        <v>0</v>
      </c>
      <c r="X449" s="12">
        <f t="shared" si="54"/>
        <v>163570</v>
      </c>
      <c r="Y449" s="12">
        <v>0</v>
      </c>
      <c r="Z449" s="12">
        <v>50</v>
      </c>
      <c r="AA449" s="12">
        <v>0</v>
      </c>
      <c r="AB449" s="12">
        <v>0</v>
      </c>
    </row>
    <row r="450" spans="1:28" s="3" customFormat="1" ht="14.25" x14ac:dyDescent="0.2">
      <c r="A450" s="12"/>
      <c r="B450" s="30" t="s">
        <v>14</v>
      </c>
      <c r="C450" s="12">
        <v>3788</v>
      </c>
      <c r="D450" s="12">
        <v>114</v>
      </c>
      <c r="E450" s="12" t="s">
        <v>583</v>
      </c>
      <c r="F450" s="12">
        <v>1</v>
      </c>
      <c r="G450" s="12"/>
      <c r="H450" s="12"/>
      <c r="I450" s="12">
        <v>16</v>
      </c>
      <c r="J450" s="12">
        <f t="shared" si="50"/>
        <v>16</v>
      </c>
      <c r="K450" s="12">
        <v>75</v>
      </c>
      <c r="L450" s="12">
        <f t="shared" si="51"/>
        <v>1200</v>
      </c>
      <c r="M450" s="12">
        <v>1</v>
      </c>
      <c r="N450" s="12"/>
      <c r="O450" s="12"/>
      <c r="P450" s="12"/>
      <c r="Q450" s="12"/>
      <c r="R450" s="12"/>
      <c r="S450" s="12"/>
      <c r="T450" s="12">
        <f t="shared" si="52"/>
        <v>0</v>
      </c>
      <c r="U450" s="12"/>
      <c r="V450" s="12"/>
      <c r="W450" s="12">
        <f t="shared" si="53"/>
        <v>0</v>
      </c>
      <c r="X450" s="12">
        <f t="shared" si="54"/>
        <v>1200</v>
      </c>
      <c r="Y450" s="12">
        <v>0</v>
      </c>
      <c r="Z450" s="12">
        <v>50</v>
      </c>
      <c r="AA450" s="12">
        <v>0</v>
      </c>
      <c r="AB450" s="12">
        <v>0</v>
      </c>
    </row>
    <row r="451" spans="1:28" s="3" customFormat="1" ht="14.25" x14ac:dyDescent="0.2">
      <c r="A451" s="12"/>
      <c r="B451" s="30"/>
      <c r="C451" s="12"/>
      <c r="D451" s="12"/>
      <c r="E451" s="12" t="s">
        <v>1525</v>
      </c>
      <c r="F451" s="12">
        <v>2</v>
      </c>
      <c r="G451" s="12"/>
      <c r="H451" s="12"/>
      <c r="I451" s="12"/>
      <c r="J451" s="12">
        <f t="shared" si="50"/>
        <v>0</v>
      </c>
      <c r="K451" s="12"/>
      <c r="L451" s="12">
        <f t="shared" si="51"/>
        <v>0</v>
      </c>
      <c r="M451" s="12">
        <v>2</v>
      </c>
      <c r="N451" s="12" t="s">
        <v>27</v>
      </c>
      <c r="O451" s="12" t="s">
        <v>55</v>
      </c>
      <c r="P451" s="12">
        <v>2</v>
      </c>
      <c r="Q451" s="12">
        <v>120</v>
      </c>
      <c r="R451" s="12"/>
      <c r="S451" s="12">
        <v>6400</v>
      </c>
      <c r="T451" s="12">
        <f t="shared" si="52"/>
        <v>768000</v>
      </c>
      <c r="U451" s="12">
        <v>3</v>
      </c>
      <c r="V451" s="12">
        <f>T451*3%</f>
        <v>23040</v>
      </c>
      <c r="W451" s="12">
        <f t="shared" si="53"/>
        <v>744960</v>
      </c>
      <c r="X451" s="12">
        <f t="shared" si="54"/>
        <v>744960</v>
      </c>
      <c r="Y451" s="12">
        <v>0</v>
      </c>
      <c r="Z451" s="12">
        <v>0</v>
      </c>
      <c r="AA451" s="12">
        <v>744960</v>
      </c>
      <c r="AB451" s="12">
        <v>0.02</v>
      </c>
    </row>
    <row r="452" spans="1:28" s="3" customFormat="1" ht="14.25" x14ac:dyDescent="0.2">
      <c r="A452" s="12"/>
      <c r="B452" s="30"/>
      <c r="C452" s="12"/>
      <c r="D452" s="12"/>
      <c r="E452" s="12" t="s">
        <v>1525</v>
      </c>
      <c r="F452" s="12">
        <v>2</v>
      </c>
      <c r="G452" s="12"/>
      <c r="H452" s="12"/>
      <c r="I452" s="12"/>
      <c r="J452" s="12">
        <f t="shared" si="50"/>
        <v>0</v>
      </c>
      <c r="K452" s="12"/>
      <c r="L452" s="12">
        <f t="shared" si="51"/>
        <v>0</v>
      </c>
      <c r="M452" s="12">
        <v>2</v>
      </c>
      <c r="N452" s="12" t="s">
        <v>27</v>
      </c>
      <c r="O452" s="12" t="s">
        <v>239</v>
      </c>
      <c r="P452" s="12">
        <v>2</v>
      </c>
      <c r="Q452" s="12">
        <v>36</v>
      </c>
      <c r="R452" s="12"/>
      <c r="S452" s="12">
        <v>6400</v>
      </c>
      <c r="T452" s="12">
        <f t="shared" si="52"/>
        <v>230400</v>
      </c>
      <c r="U452" s="12">
        <v>40</v>
      </c>
      <c r="V452" s="12">
        <f>T452*93%</f>
        <v>214272</v>
      </c>
      <c r="W452" s="12">
        <f t="shared" si="53"/>
        <v>16128</v>
      </c>
      <c r="X452" s="12">
        <f t="shared" si="54"/>
        <v>16128</v>
      </c>
      <c r="Y452" s="12">
        <v>0</v>
      </c>
      <c r="Z452" s="12">
        <v>0</v>
      </c>
      <c r="AA452" s="12">
        <v>16128</v>
      </c>
      <c r="AB452" s="12">
        <v>0.02</v>
      </c>
    </row>
    <row r="453" spans="1:28" s="3" customFormat="1" ht="14.25" x14ac:dyDescent="0.2">
      <c r="A453" s="12"/>
      <c r="B453" s="30" t="s">
        <v>14</v>
      </c>
      <c r="C453" s="12"/>
      <c r="D453" s="12"/>
      <c r="E453" s="12" t="s">
        <v>1525</v>
      </c>
      <c r="F453" s="12">
        <v>1</v>
      </c>
      <c r="G453" s="12">
        <v>7</v>
      </c>
      <c r="H453" s="12">
        <v>2</v>
      </c>
      <c r="I453" s="12">
        <v>50</v>
      </c>
      <c r="J453" s="12">
        <f t="shared" si="50"/>
        <v>3050</v>
      </c>
      <c r="K453" s="12">
        <v>75</v>
      </c>
      <c r="L453" s="12">
        <f t="shared" si="51"/>
        <v>228750</v>
      </c>
      <c r="M453" s="12">
        <v>1</v>
      </c>
      <c r="N453" s="12"/>
      <c r="O453" s="12"/>
      <c r="P453" s="12"/>
      <c r="Q453" s="12"/>
      <c r="R453" s="12"/>
      <c r="S453" s="12"/>
      <c r="T453" s="12">
        <f t="shared" si="52"/>
        <v>0</v>
      </c>
      <c r="U453" s="12"/>
      <c r="V453" s="12"/>
      <c r="W453" s="12">
        <f t="shared" si="53"/>
        <v>0</v>
      </c>
      <c r="X453" s="12">
        <f t="shared" si="54"/>
        <v>228750</v>
      </c>
      <c r="Y453" s="12">
        <v>0</v>
      </c>
      <c r="Z453" s="12">
        <v>50</v>
      </c>
      <c r="AA453" s="12">
        <v>0</v>
      </c>
      <c r="AB453" s="12">
        <v>0</v>
      </c>
    </row>
    <row r="454" spans="1:28" s="3" customFormat="1" ht="14.25" x14ac:dyDescent="0.2">
      <c r="A454" s="12"/>
      <c r="B454" s="147" t="s">
        <v>825</v>
      </c>
      <c r="C454" s="12"/>
      <c r="D454" s="12"/>
      <c r="E454" s="12" t="s">
        <v>1526</v>
      </c>
      <c r="F454" s="12">
        <v>2</v>
      </c>
      <c r="G454" s="12"/>
      <c r="H454" s="12"/>
      <c r="I454" s="12"/>
      <c r="J454" s="12">
        <f t="shared" si="50"/>
        <v>0</v>
      </c>
      <c r="K454" s="12"/>
      <c r="L454" s="12">
        <f t="shared" si="51"/>
        <v>0</v>
      </c>
      <c r="M454" s="12">
        <v>2</v>
      </c>
      <c r="N454" s="12" t="s">
        <v>27</v>
      </c>
      <c r="O454" s="12" t="s">
        <v>55</v>
      </c>
      <c r="P454" s="12">
        <v>2</v>
      </c>
      <c r="Q454" s="12">
        <v>96</v>
      </c>
      <c r="R454" s="12"/>
      <c r="S454" s="12">
        <v>6400</v>
      </c>
      <c r="T454" s="12">
        <f t="shared" si="52"/>
        <v>614400</v>
      </c>
      <c r="U454" s="12">
        <v>10</v>
      </c>
      <c r="V454" s="12">
        <f>T454*10%</f>
        <v>61440</v>
      </c>
      <c r="W454" s="12">
        <f t="shared" si="53"/>
        <v>552960</v>
      </c>
      <c r="X454" s="12">
        <f t="shared" si="54"/>
        <v>552960</v>
      </c>
      <c r="Y454" s="12">
        <v>0</v>
      </c>
      <c r="Z454" s="12">
        <v>0</v>
      </c>
      <c r="AA454" s="12">
        <v>552960</v>
      </c>
      <c r="AB454" s="12">
        <v>0.02</v>
      </c>
    </row>
    <row r="455" spans="1:28" s="3" customFormat="1" ht="14.25" x14ac:dyDescent="0.2">
      <c r="A455" s="12"/>
      <c r="B455" s="147" t="s">
        <v>45</v>
      </c>
      <c r="C455" s="12"/>
      <c r="D455" s="12"/>
      <c r="E455" s="12" t="s">
        <v>1526</v>
      </c>
      <c r="F455" s="12">
        <v>1</v>
      </c>
      <c r="G455" s="12">
        <v>5</v>
      </c>
      <c r="H455" s="12">
        <v>1</v>
      </c>
      <c r="I455" s="12">
        <v>99</v>
      </c>
      <c r="J455" s="12">
        <f t="shared" si="50"/>
        <v>2199</v>
      </c>
      <c r="K455" s="12">
        <v>75</v>
      </c>
      <c r="L455" s="12">
        <f t="shared" si="51"/>
        <v>164925</v>
      </c>
      <c r="M455" s="12">
        <v>1</v>
      </c>
      <c r="N455" s="12"/>
      <c r="O455" s="12"/>
      <c r="P455" s="12"/>
      <c r="Q455" s="12"/>
      <c r="R455" s="12"/>
      <c r="S455" s="12"/>
      <c r="T455" s="12">
        <f t="shared" si="52"/>
        <v>0</v>
      </c>
      <c r="U455" s="12"/>
      <c r="V455" s="12"/>
      <c r="W455" s="12">
        <f t="shared" si="53"/>
        <v>0</v>
      </c>
      <c r="X455" s="12">
        <f t="shared" si="54"/>
        <v>164925</v>
      </c>
      <c r="Y455" s="12">
        <v>0</v>
      </c>
      <c r="Z455" s="12">
        <v>0</v>
      </c>
      <c r="AA455" s="12">
        <v>164925</v>
      </c>
      <c r="AB455" s="12">
        <v>0.01</v>
      </c>
    </row>
    <row r="456" spans="1:28" s="3" customFormat="1" ht="14.25" x14ac:dyDescent="0.2">
      <c r="A456" s="12"/>
      <c r="B456" s="12" t="s">
        <v>14</v>
      </c>
      <c r="C456" s="12"/>
      <c r="D456" s="12"/>
      <c r="E456" s="12" t="s">
        <v>617</v>
      </c>
      <c r="F456" s="12">
        <v>2</v>
      </c>
      <c r="G456" s="12"/>
      <c r="H456" s="12"/>
      <c r="I456" s="12">
        <v>99</v>
      </c>
      <c r="J456" s="12">
        <f t="shared" si="50"/>
        <v>99</v>
      </c>
      <c r="K456" s="12">
        <v>75</v>
      </c>
      <c r="L456" s="12">
        <f t="shared" si="51"/>
        <v>7425</v>
      </c>
      <c r="M456" s="12">
        <v>2</v>
      </c>
      <c r="N456" s="12" t="s">
        <v>27</v>
      </c>
      <c r="O456" s="12" t="s">
        <v>16</v>
      </c>
      <c r="P456" s="12">
        <v>2</v>
      </c>
      <c r="Q456" s="12">
        <v>108</v>
      </c>
      <c r="R456" s="12"/>
      <c r="S456" s="12">
        <v>6400</v>
      </c>
      <c r="T456" s="12">
        <f t="shared" si="52"/>
        <v>691200</v>
      </c>
      <c r="U456" s="12">
        <v>3</v>
      </c>
      <c r="V456" s="12">
        <f>T456*26%</f>
        <v>179712</v>
      </c>
      <c r="W456" s="12">
        <f t="shared" si="53"/>
        <v>511488</v>
      </c>
      <c r="X456" s="12">
        <f t="shared" si="54"/>
        <v>518913</v>
      </c>
      <c r="Y456" s="12">
        <v>0</v>
      </c>
      <c r="Z456" s="12">
        <v>50</v>
      </c>
      <c r="AA456" s="12">
        <v>0</v>
      </c>
      <c r="AB456" s="12">
        <v>0</v>
      </c>
    </row>
    <row r="457" spans="1:28" s="3" customFormat="1" ht="14.25" x14ac:dyDescent="0.2">
      <c r="A457" s="12"/>
      <c r="B457" s="12" t="s">
        <v>14</v>
      </c>
      <c r="C457" s="12"/>
      <c r="D457" s="12"/>
      <c r="E457" s="12" t="s">
        <v>617</v>
      </c>
      <c r="F457" s="12">
        <v>1</v>
      </c>
      <c r="G457" s="12"/>
      <c r="H457" s="12">
        <v>1</v>
      </c>
      <c r="I457" s="12">
        <v>42</v>
      </c>
      <c r="J457" s="12">
        <f t="shared" si="50"/>
        <v>142</v>
      </c>
      <c r="K457" s="12">
        <v>75</v>
      </c>
      <c r="L457" s="12">
        <f t="shared" si="51"/>
        <v>10650</v>
      </c>
      <c r="M457" s="12">
        <v>1</v>
      </c>
      <c r="N457" s="12"/>
      <c r="O457" s="12"/>
      <c r="P457" s="12"/>
      <c r="Q457" s="12"/>
      <c r="R457" s="12"/>
      <c r="S457" s="12"/>
      <c r="T457" s="12">
        <f t="shared" si="52"/>
        <v>0</v>
      </c>
      <c r="U457" s="12"/>
      <c r="V457" s="12">
        <f t="shared" ref="V457:V488" si="55">T457*10%</f>
        <v>0</v>
      </c>
      <c r="W457" s="12">
        <f t="shared" si="53"/>
        <v>0</v>
      </c>
      <c r="X457" s="12">
        <f t="shared" si="54"/>
        <v>10650</v>
      </c>
      <c r="Y457" s="12">
        <v>0</v>
      </c>
      <c r="Z457" s="12">
        <v>50</v>
      </c>
      <c r="AA457" s="12">
        <v>0</v>
      </c>
      <c r="AB457" s="12">
        <v>0</v>
      </c>
    </row>
    <row r="458" spans="1:28" s="3" customFormat="1" ht="14.25" x14ac:dyDescent="0.2">
      <c r="A458" s="12"/>
      <c r="B458" s="182" t="s">
        <v>1675</v>
      </c>
      <c r="C458" s="12"/>
      <c r="D458" s="12"/>
      <c r="E458" s="12" t="s">
        <v>617</v>
      </c>
      <c r="F458" s="12">
        <v>1</v>
      </c>
      <c r="G458" s="12">
        <v>17</v>
      </c>
      <c r="H458" s="12">
        <v>1</v>
      </c>
      <c r="I458" s="12">
        <v>40</v>
      </c>
      <c r="J458" s="12">
        <f t="shared" si="50"/>
        <v>6940</v>
      </c>
      <c r="K458" s="12">
        <v>75</v>
      </c>
      <c r="L458" s="12">
        <f t="shared" si="51"/>
        <v>520500</v>
      </c>
      <c r="M458" s="12">
        <v>1</v>
      </c>
      <c r="N458" s="12"/>
      <c r="O458" s="12"/>
      <c r="P458" s="12"/>
      <c r="Q458" s="12"/>
      <c r="R458" s="12"/>
      <c r="S458" s="12"/>
      <c r="T458" s="12">
        <f t="shared" si="52"/>
        <v>0</v>
      </c>
      <c r="U458" s="12"/>
      <c r="V458" s="12">
        <f t="shared" si="55"/>
        <v>0</v>
      </c>
      <c r="W458" s="12">
        <f t="shared" si="53"/>
        <v>0</v>
      </c>
      <c r="X458" s="12">
        <f t="shared" si="54"/>
        <v>520500</v>
      </c>
      <c r="Y458" s="12">
        <v>0</v>
      </c>
      <c r="Z458" s="12">
        <v>0</v>
      </c>
      <c r="AA458" s="12">
        <v>520500</v>
      </c>
      <c r="AB458" s="12">
        <v>0.01</v>
      </c>
    </row>
    <row r="459" spans="1:28" s="3" customFormat="1" ht="14.25" x14ac:dyDescent="0.2">
      <c r="A459" s="12"/>
      <c r="B459" s="12" t="s">
        <v>738</v>
      </c>
      <c r="C459" s="12"/>
      <c r="D459" s="12"/>
      <c r="E459" s="12" t="s">
        <v>1930</v>
      </c>
      <c r="F459" s="12">
        <v>1</v>
      </c>
      <c r="G459" s="12">
        <v>25</v>
      </c>
      <c r="H459" s="12">
        <v>3</v>
      </c>
      <c r="I459" s="12">
        <v>38</v>
      </c>
      <c r="J459" s="12">
        <f t="shared" si="50"/>
        <v>10338</v>
      </c>
      <c r="K459" s="12">
        <v>75</v>
      </c>
      <c r="L459" s="12">
        <f t="shared" si="51"/>
        <v>775350</v>
      </c>
      <c r="M459" s="12">
        <v>1</v>
      </c>
      <c r="N459" s="12"/>
      <c r="O459" s="12"/>
      <c r="P459" s="12"/>
      <c r="Q459" s="12"/>
      <c r="R459" s="12"/>
      <c r="S459" s="12"/>
      <c r="T459" s="12">
        <f t="shared" si="52"/>
        <v>0</v>
      </c>
      <c r="U459" s="12"/>
      <c r="V459" s="12"/>
      <c r="W459" s="12">
        <f t="shared" si="53"/>
        <v>0</v>
      </c>
      <c r="X459" s="12">
        <f t="shared" si="54"/>
        <v>775350</v>
      </c>
      <c r="Y459" s="12">
        <v>0</v>
      </c>
      <c r="Z459" s="12">
        <v>0</v>
      </c>
      <c r="AA459" s="12">
        <v>775350</v>
      </c>
      <c r="AB459" s="12">
        <v>0.01</v>
      </c>
    </row>
    <row r="460" spans="1:28" s="3" customFormat="1" ht="15" customHeight="1" x14ac:dyDescent="0.2">
      <c r="A460" s="12"/>
      <c r="B460" s="12" t="s">
        <v>14</v>
      </c>
      <c r="C460" s="12"/>
      <c r="D460" s="12"/>
      <c r="E460" s="12" t="s">
        <v>1931</v>
      </c>
      <c r="F460" s="12">
        <v>2</v>
      </c>
      <c r="G460" s="39"/>
      <c r="H460" s="12">
        <v>2</v>
      </c>
      <c r="I460" s="12">
        <v>8</v>
      </c>
      <c r="J460" s="12">
        <f t="shared" si="50"/>
        <v>208</v>
      </c>
      <c r="K460" s="12">
        <v>75</v>
      </c>
      <c r="L460" s="12">
        <f t="shared" si="51"/>
        <v>15600</v>
      </c>
      <c r="M460" s="12">
        <v>2</v>
      </c>
      <c r="N460" s="12" t="s">
        <v>27</v>
      </c>
      <c r="O460" s="12" t="s">
        <v>55</v>
      </c>
      <c r="P460" s="12">
        <v>2</v>
      </c>
      <c r="Q460" s="12">
        <v>54</v>
      </c>
      <c r="R460" s="12"/>
      <c r="S460" s="12">
        <v>6400</v>
      </c>
      <c r="T460" s="12">
        <f t="shared" si="52"/>
        <v>345600</v>
      </c>
      <c r="U460" s="12">
        <v>6</v>
      </c>
      <c r="V460" s="12">
        <f>T460*6%</f>
        <v>20736</v>
      </c>
      <c r="W460" s="12">
        <f t="shared" si="53"/>
        <v>324864</v>
      </c>
      <c r="X460" s="12">
        <f t="shared" si="54"/>
        <v>340464</v>
      </c>
      <c r="Y460" s="12">
        <v>0</v>
      </c>
      <c r="Z460" s="12">
        <v>50</v>
      </c>
      <c r="AA460" s="12">
        <v>0</v>
      </c>
      <c r="AB460" s="12">
        <v>0</v>
      </c>
    </row>
    <row r="461" spans="1:28" s="3" customFormat="1" ht="14.25" x14ac:dyDescent="0.2">
      <c r="A461" s="12"/>
      <c r="B461" s="12" t="s">
        <v>14</v>
      </c>
      <c r="C461" s="12"/>
      <c r="D461" s="12"/>
      <c r="E461" s="12" t="s">
        <v>1932</v>
      </c>
      <c r="F461" s="12">
        <v>2</v>
      </c>
      <c r="G461" s="12"/>
      <c r="H461" s="12">
        <v>2</v>
      </c>
      <c r="I461" s="12">
        <v>8</v>
      </c>
      <c r="J461" s="12">
        <f t="shared" si="50"/>
        <v>208</v>
      </c>
      <c r="K461" s="12">
        <v>75</v>
      </c>
      <c r="L461" s="12">
        <f t="shared" si="51"/>
        <v>15600</v>
      </c>
      <c r="M461" s="12">
        <v>2</v>
      </c>
      <c r="N461" s="12" t="s">
        <v>27</v>
      </c>
      <c r="O461" s="12" t="s">
        <v>16</v>
      </c>
      <c r="P461" s="12">
        <v>2</v>
      </c>
      <c r="Q461" s="12">
        <v>108</v>
      </c>
      <c r="R461" s="12"/>
      <c r="S461" s="12">
        <v>6400</v>
      </c>
      <c r="T461" s="12">
        <f t="shared" si="52"/>
        <v>691200</v>
      </c>
      <c r="U461" s="12">
        <v>11</v>
      </c>
      <c r="V461" s="12">
        <f>T461*34%</f>
        <v>235008.00000000003</v>
      </c>
      <c r="W461" s="12">
        <f t="shared" si="53"/>
        <v>456192</v>
      </c>
      <c r="X461" s="12">
        <f t="shared" si="54"/>
        <v>471792</v>
      </c>
      <c r="Y461" s="12">
        <v>0</v>
      </c>
      <c r="Z461" s="12">
        <v>50</v>
      </c>
      <c r="AA461" s="12">
        <v>0</v>
      </c>
      <c r="AB461" s="12">
        <v>0</v>
      </c>
    </row>
    <row r="462" spans="1:28" s="3" customFormat="1" ht="14.25" x14ac:dyDescent="0.2">
      <c r="A462" s="12"/>
      <c r="B462" s="12" t="s">
        <v>14</v>
      </c>
      <c r="C462" s="12"/>
      <c r="D462" s="12"/>
      <c r="E462" s="12" t="s">
        <v>1933</v>
      </c>
      <c r="F462" s="12">
        <v>2</v>
      </c>
      <c r="G462" s="12">
        <v>7</v>
      </c>
      <c r="H462" s="12"/>
      <c r="I462" s="12">
        <v>63</v>
      </c>
      <c r="J462" s="12">
        <f t="shared" si="50"/>
        <v>2863</v>
      </c>
      <c r="K462" s="12">
        <v>75</v>
      </c>
      <c r="L462" s="12">
        <f t="shared" si="51"/>
        <v>214725</v>
      </c>
      <c r="M462" s="12">
        <v>2</v>
      </c>
      <c r="N462" s="12" t="s">
        <v>27</v>
      </c>
      <c r="O462" s="12" t="s">
        <v>55</v>
      </c>
      <c r="P462" s="12">
        <v>2</v>
      </c>
      <c r="Q462" s="12">
        <v>108</v>
      </c>
      <c r="R462" s="12"/>
      <c r="S462" s="12">
        <v>6400</v>
      </c>
      <c r="T462" s="12">
        <f t="shared" si="52"/>
        <v>691200</v>
      </c>
      <c r="U462" s="12">
        <v>3</v>
      </c>
      <c r="V462" s="12">
        <f>T462*3%</f>
        <v>20736</v>
      </c>
      <c r="W462" s="12">
        <f t="shared" si="53"/>
        <v>670464</v>
      </c>
      <c r="X462" s="12">
        <f t="shared" si="54"/>
        <v>885189</v>
      </c>
      <c r="Y462" s="12">
        <v>0</v>
      </c>
      <c r="Z462" s="12">
        <v>50</v>
      </c>
      <c r="AA462" s="12">
        <v>0</v>
      </c>
      <c r="AB462" s="12">
        <v>0</v>
      </c>
    </row>
    <row r="463" spans="1:28" s="3" customFormat="1" ht="15" customHeight="1" x14ac:dyDescent="0.2">
      <c r="A463" s="12"/>
      <c r="B463" s="12" t="s">
        <v>14</v>
      </c>
      <c r="C463" s="12"/>
      <c r="D463" s="12"/>
      <c r="E463" s="12" t="s">
        <v>1934</v>
      </c>
      <c r="F463" s="12"/>
      <c r="G463" s="39"/>
      <c r="H463" s="39"/>
      <c r="I463" s="12">
        <v>98</v>
      </c>
      <c r="J463" s="12">
        <f t="shared" si="50"/>
        <v>98</v>
      </c>
      <c r="K463" s="12">
        <v>75</v>
      </c>
      <c r="L463" s="12">
        <f t="shared" si="51"/>
        <v>7350</v>
      </c>
      <c r="M463" s="12">
        <v>2</v>
      </c>
      <c r="N463" s="12" t="s">
        <v>27</v>
      </c>
      <c r="O463" s="12" t="s">
        <v>55</v>
      </c>
      <c r="P463" s="12">
        <v>2</v>
      </c>
      <c r="Q463" s="12">
        <v>36</v>
      </c>
      <c r="R463" s="12"/>
      <c r="S463" s="12">
        <v>6400</v>
      </c>
      <c r="T463" s="12">
        <f t="shared" si="52"/>
        <v>230400</v>
      </c>
      <c r="U463" s="12">
        <v>2</v>
      </c>
      <c r="V463" s="12">
        <f>T463*2%</f>
        <v>4608</v>
      </c>
      <c r="W463" s="12">
        <f t="shared" si="53"/>
        <v>225792</v>
      </c>
      <c r="X463" s="12">
        <f t="shared" si="54"/>
        <v>233142</v>
      </c>
      <c r="Y463" s="12">
        <v>0</v>
      </c>
      <c r="Z463" s="12">
        <v>50</v>
      </c>
      <c r="AA463" s="12">
        <v>0</v>
      </c>
      <c r="AB463" s="12">
        <v>0</v>
      </c>
    </row>
    <row r="464" spans="1:28" s="3" customFormat="1" ht="15" customHeight="1" x14ac:dyDescent="0.2">
      <c r="A464" s="12"/>
      <c r="B464" s="12"/>
      <c r="C464" s="12"/>
      <c r="D464" s="12"/>
      <c r="E464" s="12" t="s">
        <v>1934</v>
      </c>
      <c r="F464" s="12"/>
      <c r="G464" s="39"/>
      <c r="H464" s="39"/>
      <c r="I464" s="12"/>
      <c r="J464" s="12"/>
      <c r="K464" s="12"/>
      <c r="L464" s="12">
        <f t="shared" si="51"/>
        <v>0</v>
      </c>
      <c r="M464" s="12">
        <v>3</v>
      </c>
      <c r="N464" s="12"/>
      <c r="O464" s="12" t="s">
        <v>706</v>
      </c>
      <c r="P464" s="12">
        <v>3</v>
      </c>
      <c r="Q464" s="12">
        <v>54</v>
      </c>
      <c r="R464" s="12"/>
      <c r="S464" s="12">
        <v>7400</v>
      </c>
      <c r="T464" s="12">
        <f t="shared" si="52"/>
        <v>399600</v>
      </c>
      <c r="U464" s="12">
        <v>2</v>
      </c>
      <c r="V464" s="12">
        <f>T464*2%</f>
        <v>7992</v>
      </c>
      <c r="W464" s="12">
        <f t="shared" si="53"/>
        <v>391608</v>
      </c>
      <c r="X464" s="12">
        <f t="shared" si="54"/>
        <v>391608</v>
      </c>
      <c r="Y464" s="12">
        <v>0</v>
      </c>
      <c r="Z464" s="12">
        <v>0</v>
      </c>
      <c r="AA464" s="12">
        <v>391608</v>
      </c>
      <c r="AB464" s="12">
        <v>0.03</v>
      </c>
    </row>
    <row r="465" spans="1:28" s="3" customFormat="1" ht="15.75" x14ac:dyDescent="0.2">
      <c r="A465" s="12"/>
      <c r="B465" s="12" t="s">
        <v>14</v>
      </c>
      <c r="C465" s="12"/>
      <c r="D465" s="12"/>
      <c r="E465" s="12" t="s">
        <v>1935</v>
      </c>
      <c r="F465" s="12"/>
      <c r="G465" s="12">
        <v>1</v>
      </c>
      <c r="H465" s="12"/>
      <c r="I465" s="12"/>
      <c r="J465" s="12">
        <f t="shared" ref="J465:J507" si="56">G465*400+H465*100+I465</f>
        <v>400</v>
      </c>
      <c r="K465" s="12">
        <v>75</v>
      </c>
      <c r="L465" s="12">
        <f t="shared" si="51"/>
        <v>30000</v>
      </c>
      <c r="M465" s="12"/>
      <c r="N465" s="12" t="s">
        <v>27</v>
      </c>
      <c r="O465" s="12" t="s">
        <v>16</v>
      </c>
      <c r="P465" s="12">
        <v>2</v>
      </c>
      <c r="Q465" s="12">
        <v>162</v>
      </c>
      <c r="R465" s="39"/>
      <c r="S465" s="12">
        <v>6400</v>
      </c>
      <c r="T465" s="12">
        <f t="shared" si="52"/>
        <v>1036800</v>
      </c>
      <c r="U465" s="12">
        <v>3</v>
      </c>
      <c r="V465" s="12">
        <f>T465*6%</f>
        <v>62208</v>
      </c>
      <c r="W465" s="12">
        <f t="shared" si="53"/>
        <v>974592</v>
      </c>
      <c r="X465" s="12">
        <f t="shared" si="54"/>
        <v>1004592</v>
      </c>
      <c r="Y465" s="12">
        <v>0</v>
      </c>
      <c r="Z465" s="12">
        <v>50</v>
      </c>
      <c r="AA465" s="12">
        <v>0</v>
      </c>
      <c r="AB465" s="12">
        <v>0</v>
      </c>
    </row>
    <row r="466" spans="1:28" s="3" customFormat="1" ht="14.25" x14ac:dyDescent="0.2">
      <c r="A466" s="12"/>
      <c r="B466" s="182" t="s">
        <v>1675</v>
      </c>
      <c r="C466" s="12"/>
      <c r="D466" s="12"/>
      <c r="E466" s="12" t="s">
        <v>1935</v>
      </c>
      <c r="F466" s="12"/>
      <c r="G466" s="12">
        <v>19</v>
      </c>
      <c r="H466" s="12"/>
      <c r="I466" s="12">
        <v>23</v>
      </c>
      <c r="J466" s="12">
        <f t="shared" si="56"/>
        <v>7623</v>
      </c>
      <c r="K466" s="12">
        <v>75</v>
      </c>
      <c r="L466" s="12">
        <f t="shared" si="51"/>
        <v>571725</v>
      </c>
      <c r="M466" s="12"/>
      <c r="N466" s="12"/>
      <c r="O466" s="12"/>
      <c r="P466" s="12"/>
      <c r="Q466" s="12"/>
      <c r="R466" s="12"/>
      <c r="S466" s="12"/>
      <c r="T466" s="12">
        <f t="shared" si="52"/>
        <v>0</v>
      </c>
      <c r="U466" s="12"/>
      <c r="V466" s="12">
        <f t="shared" si="55"/>
        <v>0</v>
      </c>
      <c r="W466" s="12">
        <f t="shared" si="53"/>
        <v>0</v>
      </c>
      <c r="X466" s="12">
        <f t="shared" si="54"/>
        <v>571725</v>
      </c>
      <c r="Y466" s="12">
        <v>0</v>
      </c>
      <c r="Z466" s="12">
        <v>0</v>
      </c>
      <c r="AA466" s="12">
        <v>571725</v>
      </c>
      <c r="AB466" s="12">
        <v>0.01</v>
      </c>
    </row>
    <row r="467" spans="1:28" s="3" customFormat="1" ht="14.25" x14ac:dyDescent="0.2">
      <c r="A467" s="12"/>
      <c r="B467" s="12" t="s">
        <v>14</v>
      </c>
      <c r="C467" s="12"/>
      <c r="D467" s="12"/>
      <c r="E467" s="12" t="s">
        <v>1935</v>
      </c>
      <c r="F467" s="12"/>
      <c r="G467" s="12"/>
      <c r="H467" s="12">
        <v>3</v>
      </c>
      <c r="I467" s="12">
        <v>73</v>
      </c>
      <c r="J467" s="12">
        <f t="shared" si="56"/>
        <v>373</v>
      </c>
      <c r="K467" s="12">
        <v>75</v>
      </c>
      <c r="L467" s="12">
        <f t="shared" si="51"/>
        <v>27975</v>
      </c>
      <c r="M467" s="12"/>
      <c r="N467" s="12"/>
      <c r="O467" s="12"/>
      <c r="P467" s="12"/>
      <c r="Q467" s="12"/>
      <c r="R467" s="12"/>
      <c r="S467" s="12"/>
      <c r="T467" s="12">
        <f t="shared" si="52"/>
        <v>0</v>
      </c>
      <c r="U467" s="12"/>
      <c r="V467" s="12">
        <f t="shared" si="55"/>
        <v>0</v>
      </c>
      <c r="W467" s="12">
        <f t="shared" si="53"/>
        <v>0</v>
      </c>
      <c r="X467" s="12">
        <f t="shared" si="54"/>
        <v>27975</v>
      </c>
      <c r="Y467" s="12">
        <v>0</v>
      </c>
      <c r="Z467" s="12">
        <v>50</v>
      </c>
      <c r="AA467" s="12">
        <v>0</v>
      </c>
      <c r="AB467" s="12">
        <v>0</v>
      </c>
    </row>
    <row r="468" spans="1:28" s="3" customFormat="1" ht="14.25" x14ac:dyDescent="0.2">
      <c r="A468" s="12"/>
      <c r="B468" s="12" t="s">
        <v>14</v>
      </c>
      <c r="C468" s="12"/>
      <c r="D468" s="12"/>
      <c r="E468" s="12" t="s">
        <v>1935</v>
      </c>
      <c r="F468" s="12"/>
      <c r="G468" s="12">
        <v>1</v>
      </c>
      <c r="H468" s="12">
        <v>2</v>
      </c>
      <c r="I468" s="12">
        <v>22</v>
      </c>
      <c r="J468" s="12">
        <f t="shared" si="56"/>
        <v>622</v>
      </c>
      <c r="K468" s="12">
        <v>75</v>
      </c>
      <c r="L468" s="12">
        <f t="shared" si="51"/>
        <v>46650</v>
      </c>
      <c r="M468" s="12"/>
      <c r="N468" s="12"/>
      <c r="O468" s="12"/>
      <c r="P468" s="12"/>
      <c r="Q468" s="12"/>
      <c r="R468" s="12"/>
      <c r="S468" s="12"/>
      <c r="T468" s="12">
        <f t="shared" si="52"/>
        <v>0</v>
      </c>
      <c r="U468" s="12"/>
      <c r="V468" s="12"/>
      <c r="W468" s="12">
        <f t="shared" si="53"/>
        <v>0</v>
      </c>
      <c r="X468" s="12">
        <f t="shared" si="54"/>
        <v>46650</v>
      </c>
      <c r="Y468" s="12">
        <v>0</v>
      </c>
      <c r="Z468" s="12">
        <v>50</v>
      </c>
      <c r="AA468" s="12">
        <v>0</v>
      </c>
      <c r="AB468" s="12">
        <v>0</v>
      </c>
    </row>
    <row r="469" spans="1:28" s="3" customFormat="1" ht="14.25" x14ac:dyDescent="0.2">
      <c r="A469" s="12"/>
      <c r="B469" s="12" t="s">
        <v>24</v>
      </c>
      <c r="C469" s="12"/>
      <c r="D469" s="12"/>
      <c r="E469" s="12" t="s">
        <v>613</v>
      </c>
      <c r="F469" s="12"/>
      <c r="G469" s="12"/>
      <c r="H469" s="12">
        <v>2</v>
      </c>
      <c r="I469" s="12"/>
      <c r="J469" s="12">
        <f t="shared" si="56"/>
        <v>200</v>
      </c>
      <c r="K469" s="12">
        <v>75</v>
      </c>
      <c r="L469" s="12">
        <f t="shared" si="51"/>
        <v>15000</v>
      </c>
      <c r="M469" s="12"/>
      <c r="N469" s="12" t="s">
        <v>27</v>
      </c>
      <c r="O469" s="12" t="s">
        <v>55</v>
      </c>
      <c r="P469" s="12">
        <v>2</v>
      </c>
      <c r="Q469" s="12">
        <v>54</v>
      </c>
      <c r="R469" s="12"/>
      <c r="S469" s="12">
        <v>6400</v>
      </c>
      <c r="T469" s="12">
        <f t="shared" si="52"/>
        <v>345600</v>
      </c>
      <c r="U469" s="12">
        <v>3</v>
      </c>
      <c r="V469" s="12">
        <f>T469*3%</f>
        <v>10368</v>
      </c>
      <c r="W469" s="12">
        <f t="shared" si="53"/>
        <v>335232</v>
      </c>
      <c r="X469" s="12">
        <f t="shared" si="54"/>
        <v>350232</v>
      </c>
      <c r="Y469" s="12">
        <v>0</v>
      </c>
      <c r="Z469" s="12">
        <v>0</v>
      </c>
      <c r="AA469" s="12">
        <v>350232</v>
      </c>
      <c r="AB469" s="12">
        <v>0.02</v>
      </c>
    </row>
    <row r="470" spans="1:28" s="3" customFormat="1" ht="14.25" x14ac:dyDescent="0.2">
      <c r="A470" s="12"/>
      <c r="B470" s="182" t="s">
        <v>14</v>
      </c>
      <c r="C470" s="12"/>
      <c r="D470" s="12"/>
      <c r="E470" s="12" t="s">
        <v>613</v>
      </c>
      <c r="F470" s="12"/>
      <c r="G470" s="12">
        <v>10</v>
      </c>
      <c r="H470" s="12">
        <v>1</v>
      </c>
      <c r="I470" s="12">
        <v>92</v>
      </c>
      <c r="J470" s="12">
        <f t="shared" si="56"/>
        <v>4192</v>
      </c>
      <c r="K470" s="12">
        <v>75</v>
      </c>
      <c r="L470" s="12">
        <v>314400</v>
      </c>
      <c r="M470" s="12"/>
      <c r="N470" s="12"/>
      <c r="O470" s="12"/>
      <c r="P470" s="12"/>
      <c r="Q470" s="12"/>
      <c r="R470" s="12"/>
      <c r="S470" s="12"/>
      <c r="T470" s="12">
        <f t="shared" si="52"/>
        <v>0</v>
      </c>
      <c r="U470" s="12"/>
      <c r="V470" s="12">
        <f t="shared" si="55"/>
        <v>0</v>
      </c>
      <c r="W470" s="12">
        <f t="shared" si="53"/>
        <v>0</v>
      </c>
      <c r="X470" s="12">
        <f t="shared" si="54"/>
        <v>314400</v>
      </c>
      <c r="Y470" s="12">
        <v>0</v>
      </c>
      <c r="Z470" s="12">
        <v>50</v>
      </c>
      <c r="AA470" s="12">
        <v>0</v>
      </c>
      <c r="AB470" s="12">
        <v>0</v>
      </c>
    </row>
    <row r="471" spans="1:28" s="3" customFormat="1" ht="14.25" x14ac:dyDescent="0.2">
      <c r="A471" s="12"/>
      <c r="B471" s="182" t="s">
        <v>24</v>
      </c>
      <c r="C471" s="12"/>
      <c r="D471" s="12"/>
      <c r="E471" s="12" t="s">
        <v>613</v>
      </c>
      <c r="F471" s="12"/>
      <c r="G471" s="12">
        <v>4</v>
      </c>
      <c r="H471" s="12"/>
      <c r="I471" s="12"/>
      <c r="J471" s="12">
        <f t="shared" si="56"/>
        <v>1600</v>
      </c>
      <c r="K471" s="12">
        <v>75</v>
      </c>
      <c r="L471" s="12">
        <v>120000</v>
      </c>
      <c r="M471" s="12"/>
      <c r="N471" s="12"/>
      <c r="O471" s="12"/>
      <c r="P471" s="12"/>
      <c r="Q471" s="12"/>
      <c r="R471" s="12"/>
      <c r="S471" s="12"/>
      <c r="T471" s="12">
        <f t="shared" si="52"/>
        <v>0</v>
      </c>
      <c r="U471" s="12"/>
      <c r="V471" s="12">
        <f t="shared" si="55"/>
        <v>0</v>
      </c>
      <c r="W471" s="12">
        <f t="shared" si="53"/>
        <v>0</v>
      </c>
      <c r="X471" s="12">
        <f t="shared" si="54"/>
        <v>120000</v>
      </c>
      <c r="Y471" s="12">
        <v>0</v>
      </c>
      <c r="Z471" s="12">
        <v>0</v>
      </c>
      <c r="AA471" s="12">
        <v>120000</v>
      </c>
      <c r="AB471" s="12">
        <v>0.01</v>
      </c>
    </row>
    <row r="472" spans="1:28" s="3" customFormat="1" ht="14.25" x14ac:dyDescent="0.2">
      <c r="A472" s="12"/>
      <c r="B472" s="182" t="s">
        <v>14</v>
      </c>
      <c r="C472" s="12"/>
      <c r="D472" s="12"/>
      <c r="E472" s="12" t="s">
        <v>613</v>
      </c>
      <c r="F472" s="12"/>
      <c r="G472" s="12">
        <v>6</v>
      </c>
      <c r="H472" s="12"/>
      <c r="I472" s="12"/>
      <c r="J472" s="12">
        <f t="shared" si="56"/>
        <v>2400</v>
      </c>
      <c r="K472" s="12">
        <v>75</v>
      </c>
      <c r="L472" s="12">
        <v>180000</v>
      </c>
      <c r="M472" s="12"/>
      <c r="N472" s="12"/>
      <c r="O472" s="12"/>
      <c r="P472" s="12"/>
      <c r="Q472" s="12"/>
      <c r="R472" s="12"/>
      <c r="S472" s="12"/>
      <c r="T472" s="12">
        <f t="shared" si="52"/>
        <v>0</v>
      </c>
      <c r="U472" s="12"/>
      <c r="V472" s="12">
        <f t="shared" si="55"/>
        <v>0</v>
      </c>
      <c r="W472" s="12">
        <f t="shared" si="53"/>
        <v>0</v>
      </c>
      <c r="X472" s="12">
        <f t="shared" si="54"/>
        <v>180000</v>
      </c>
      <c r="Y472" s="12">
        <v>0</v>
      </c>
      <c r="Z472" s="12">
        <v>50</v>
      </c>
      <c r="AA472" s="12">
        <v>0</v>
      </c>
      <c r="AB472" s="12">
        <v>0</v>
      </c>
    </row>
    <row r="473" spans="1:28" s="3" customFormat="1" ht="14.25" x14ac:dyDescent="0.2">
      <c r="A473" s="12"/>
      <c r="B473" s="182" t="s">
        <v>14</v>
      </c>
      <c r="C473" s="12"/>
      <c r="D473" s="12"/>
      <c r="E473" s="12" t="s">
        <v>686</v>
      </c>
      <c r="F473" s="12"/>
      <c r="G473" s="12"/>
      <c r="H473" s="12">
        <v>1</v>
      </c>
      <c r="I473" s="12">
        <v>40</v>
      </c>
      <c r="J473" s="12">
        <f t="shared" si="56"/>
        <v>140</v>
      </c>
      <c r="K473" s="12">
        <v>75</v>
      </c>
      <c r="L473" s="12">
        <f t="shared" ref="L473:L474" si="57">J473*K473</f>
        <v>10500</v>
      </c>
      <c r="M473" s="12"/>
      <c r="N473" s="12" t="s">
        <v>27</v>
      </c>
      <c r="O473" s="12" t="s">
        <v>1936</v>
      </c>
      <c r="P473" s="12">
        <v>2</v>
      </c>
      <c r="Q473" s="12">
        <v>54</v>
      </c>
      <c r="R473" s="12"/>
      <c r="S473" s="12">
        <v>6400</v>
      </c>
      <c r="T473" s="12">
        <f t="shared" si="52"/>
        <v>345600</v>
      </c>
      <c r="U473" s="12">
        <v>11</v>
      </c>
      <c r="V473" s="12">
        <f t="shared" si="55"/>
        <v>34560</v>
      </c>
      <c r="W473" s="12">
        <f t="shared" si="53"/>
        <v>311040</v>
      </c>
      <c r="X473" s="12">
        <f t="shared" si="54"/>
        <v>321540</v>
      </c>
      <c r="Y473" s="12">
        <v>0</v>
      </c>
      <c r="Z473" s="12">
        <v>50</v>
      </c>
      <c r="AA473" s="12">
        <v>0</v>
      </c>
      <c r="AB473" s="12">
        <v>0</v>
      </c>
    </row>
    <row r="474" spans="1:28" s="3" customFormat="1" ht="14.25" x14ac:dyDescent="0.2">
      <c r="A474" s="12"/>
      <c r="B474" s="12" t="s">
        <v>52</v>
      </c>
      <c r="C474" s="12"/>
      <c r="D474" s="12"/>
      <c r="E474" s="12" t="s">
        <v>1937</v>
      </c>
      <c r="F474" s="12"/>
      <c r="G474" s="12">
        <v>10</v>
      </c>
      <c r="H474" s="12"/>
      <c r="I474" s="12"/>
      <c r="J474" s="12">
        <f t="shared" si="56"/>
        <v>4000</v>
      </c>
      <c r="K474" s="12">
        <v>75</v>
      </c>
      <c r="L474" s="12">
        <f t="shared" si="57"/>
        <v>300000</v>
      </c>
      <c r="M474" s="12"/>
      <c r="N474" s="12"/>
      <c r="O474" s="12"/>
      <c r="P474" s="12"/>
      <c r="Q474" s="12"/>
      <c r="R474" s="12"/>
      <c r="S474" s="12"/>
      <c r="T474" s="12">
        <f t="shared" si="52"/>
        <v>0</v>
      </c>
      <c r="U474" s="12"/>
      <c r="V474" s="12">
        <f t="shared" si="55"/>
        <v>0</v>
      </c>
      <c r="W474" s="12">
        <f t="shared" si="53"/>
        <v>0</v>
      </c>
      <c r="X474" s="12">
        <f t="shared" si="54"/>
        <v>300000</v>
      </c>
      <c r="Y474" s="12">
        <v>0</v>
      </c>
      <c r="Z474" s="12">
        <v>0</v>
      </c>
      <c r="AA474" s="12">
        <v>300000</v>
      </c>
      <c r="AB474" s="12">
        <v>0.01</v>
      </c>
    </row>
    <row r="475" spans="1:28" s="3" customFormat="1" ht="14.25" x14ac:dyDescent="0.2">
      <c r="A475" s="12"/>
      <c r="B475" s="12" t="s">
        <v>24</v>
      </c>
      <c r="C475" s="12"/>
      <c r="D475" s="12"/>
      <c r="E475" s="12" t="s">
        <v>1937</v>
      </c>
      <c r="F475" s="12"/>
      <c r="G475" s="12">
        <v>6</v>
      </c>
      <c r="H475" s="12">
        <v>2</v>
      </c>
      <c r="I475" s="12">
        <v>3</v>
      </c>
      <c r="J475" s="12">
        <f t="shared" si="56"/>
        <v>2603</v>
      </c>
      <c r="K475" s="12">
        <v>75</v>
      </c>
      <c r="L475" s="12">
        <v>195225</v>
      </c>
      <c r="M475" s="12"/>
      <c r="N475" s="12"/>
      <c r="O475" s="12"/>
      <c r="P475" s="12"/>
      <c r="Q475" s="12"/>
      <c r="R475" s="12"/>
      <c r="S475" s="12"/>
      <c r="T475" s="12">
        <f t="shared" si="52"/>
        <v>0</v>
      </c>
      <c r="U475" s="12"/>
      <c r="V475" s="12">
        <f t="shared" si="55"/>
        <v>0</v>
      </c>
      <c r="W475" s="12">
        <f t="shared" si="53"/>
        <v>0</v>
      </c>
      <c r="X475" s="12">
        <f t="shared" si="54"/>
        <v>195225</v>
      </c>
      <c r="Y475" s="12">
        <v>0</v>
      </c>
      <c r="Z475" s="12">
        <v>0</v>
      </c>
      <c r="AA475" s="12">
        <v>195225</v>
      </c>
      <c r="AB475" s="12">
        <v>0.01</v>
      </c>
    </row>
    <row r="476" spans="1:28" s="3" customFormat="1" ht="14.25" x14ac:dyDescent="0.2">
      <c r="A476" s="12"/>
      <c r="B476" s="12" t="s">
        <v>24</v>
      </c>
      <c r="C476" s="12"/>
      <c r="D476" s="12"/>
      <c r="E476" s="12" t="s">
        <v>1937</v>
      </c>
      <c r="F476" s="12"/>
      <c r="G476" s="12">
        <v>10</v>
      </c>
      <c r="H476" s="12">
        <v>2</v>
      </c>
      <c r="I476" s="12">
        <v>3</v>
      </c>
      <c r="J476" s="12">
        <f t="shared" si="56"/>
        <v>4203</v>
      </c>
      <c r="K476" s="12">
        <v>75</v>
      </c>
      <c r="L476" s="12">
        <v>315225</v>
      </c>
      <c r="M476" s="12"/>
      <c r="N476" s="12"/>
      <c r="O476" s="12"/>
      <c r="P476" s="12"/>
      <c r="Q476" s="12"/>
      <c r="R476" s="12"/>
      <c r="S476" s="12"/>
      <c r="T476" s="12">
        <f t="shared" si="52"/>
        <v>0</v>
      </c>
      <c r="U476" s="12"/>
      <c r="V476" s="12"/>
      <c r="W476" s="12">
        <f t="shared" si="53"/>
        <v>0</v>
      </c>
      <c r="X476" s="12">
        <f t="shared" si="54"/>
        <v>315225</v>
      </c>
      <c r="Y476" s="12">
        <v>0</v>
      </c>
      <c r="Z476" s="12">
        <v>0</v>
      </c>
      <c r="AA476" s="12">
        <v>315225</v>
      </c>
      <c r="AB476" s="12">
        <v>0.01</v>
      </c>
    </row>
    <row r="477" spans="1:28" s="3" customFormat="1" ht="14.25" x14ac:dyDescent="0.2">
      <c r="A477" s="12"/>
      <c r="B477" s="12" t="s">
        <v>24</v>
      </c>
      <c r="C477" s="12"/>
      <c r="D477" s="12"/>
      <c r="E477" s="12" t="s">
        <v>842</v>
      </c>
      <c r="F477" s="12"/>
      <c r="G477" s="12">
        <v>1</v>
      </c>
      <c r="H477" s="12"/>
      <c r="I477" s="12"/>
      <c r="J477" s="12">
        <f t="shared" si="56"/>
        <v>400</v>
      </c>
      <c r="K477" s="186">
        <v>75</v>
      </c>
      <c r="L477" s="186">
        <v>30000</v>
      </c>
      <c r="M477" s="12"/>
      <c r="N477" s="186" t="s">
        <v>27</v>
      </c>
      <c r="O477" s="186" t="s">
        <v>55</v>
      </c>
      <c r="P477" s="186">
        <v>2</v>
      </c>
      <c r="Q477" s="12">
        <v>54</v>
      </c>
      <c r="R477" s="12"/>
      <c r="S477" s="12">
        <v>6400</v>
      </c>
      <c r="T477" s="12">
        <f t="shared" si="52"/>
        <v>345600</v>
      </c>
      <c r="U477" s="12">
        <v>21</v>
      </c>
      <c r="V477" s="12">
        <f>T477*32%</f>
        <v>110592</v>
      </c>
      <c r="W477" s="12">
        <f t="shared" si="53"/>
        <v>235008</v>
      </c>
      <c r="X477" s="12">
        <f t="shared" si="54"/>
        <v>265008</v>
      </c>
      <c r="Y477" s="12">
        <v>0</v>
      </c>
      <c r="Z477" s="12">
        <v>0</v>
      </c>
      <c r="AA477" s="12">
        <v>265008</v>
      </c>
      <c r="AB477" s="12">
        <v>0.02</v>
      </c>
    </row>
    <row r="478" spans="1:28" s="3" customFormat="1" ht="14.25" x14ac:dyDescent="0.2">
      <c r="A478" s="12"/>
      <c r="B478" s="12" t="s">
        <v>24</v>
      </c>
      <c r="C478" s="12"/>
      <c r="D478" s="12"/>
      <c r="E478" s="12" t="s">
        <v>842</v>
      </c>
      <c r="F478" s="12"/>
      <c r="G478" s="12">
        <v>7</v>
      </c>
      <c r="H478" s="12">
        <v>3</v>
      </c>
      <c r="I478" s="12">
        <v>93</v>
      </c>
      <c r="J478" s="12">
        <f t="shared" si="56"/>
        <v>3193</v>
      </c>
      <c r="K478" s="12">
        <v>75</v>
      </c>
      <c r="L478" s="12">
        <v>239475</v>
      </c>
      <c r="M478" s="12"/>
      <c r="N478" s="12"/>
      <c r="O478" s="12"/>
      <c r="P478" s="12"/>
      <c r="Q478" s="12"/>
      <c r="R478" s="12"/>
      <c r="S478" s="12"/>
      <c r="T478" s="12">
        <f t="shared" si="52"/>
        <v>0</v>
      </c>
      <c r="U478" s="12"/>
      <c r="V478" s="12"/>
      <c r="W478" s="12">
        <f t="shared" si="53"/>
        <v>0</v>
      </c>
      <c r="X478" s="12">
        <f t="shared" si="54"/>
        <v>239475</v>
      </c>
      <c r="Y478" s="12">
        <v>0</v>
      </c>
      <c r="Z478" s="12">
        <v>0</v>
      </c>
      <c r="AA478" s="12">
        <v>239475</v>
      </c>
      <c r="AB478" s="12">
        <v>0.01</v>
      </c>
    </row>
    <row r="479" spans="1:28" s="3" customFormat="1" ht="14.25" x14ac:dyDescent="0.2">
      <c r="A479" s="12"/>
      <c r="B479" s="12" t="s">
        <v>14</v>
      </c>
      <c r="C479" s="12"/>
      <c r="D479" s="12"/>
      <c r="E479" s="12" t="s">
        <v>665</v>
      </c>
      <c r="F479" s="12"/>
      <c r="G479" s="12"/>
      <c r="H479" s="12">
        <v>1</v>
      </c>
      <c r="I479" s="12">
        <v>17</v>
      </c>
      <c r="J479" s="12">
        <f t="shared" si="56"/>
        <v>117</v>
      </c>
      <c r="K479" s="186">
        <v>75</v>
      </c>
      <c r="L479" s="186">
        <v>8775</v>
      </c>
      <c r="M479" s="12"/>
      <c r="N479" s="186" t="s">
        <v>27</v>
      </c>
      <c r="O479" s="186" t="s">
        <v>35</v>
      </c>
      <c r="P479" s="186">
        <v>2</v>
      </c>
      <c r="Q479" s="12">
        <v>54</v>
      </c>
      <c r="R479" s="12"/>
      <c r="S479" s="12">
        <v>6400</v>
      </c>
      <c r="T479" s="12">
        <f t="shared" si="52"/>
        <v>345600</v>
      </c>
      <c r="U479" s="12">
        <v>11</v>
      </c>
      <c r="V479" s="12">
        <f>T479*45%</f>
        <v>155520</v>
      </c>
      <c r="W479" s="12">
        <f t="shared" si="53"/>
        <v>190080</v>
      </c>
      <c r="X479" s="12">
        <f t="shared" si="54"/>
        <v>198855</v>
      </c>
      <c r="Y479" s="12">
        <v>0</v>
      </c>
      <c r="Z479" s="12">
        <v>50</v>
      </c>
      <c r="AA479" s="12">
        <v>0</v>
      </c>
      <c r="AB479" s="12">
        <v>0</v>
      </c>
    </row>
    <row r="480" spans="1:28" s="3" customFormat="1" ht="14.25" x14ac:dyDescent="0.2">
      <c r="A480" s="12"/>
      <c r="B480" s="12" t="s">
        <v>14</v>
      </c>
      <c r="C480" s="12"/>
      <c r="D480" s="12"/>
      <c r="E480" s="12" t="s">
        <v>665</v>
      </c>
      <c r="F480" s="12"/>
      <c r="G480" s="12">
        <v>6</v>
      </c>
      <c r="H480" s="12">
        <v>1</v>
      </c>
      <c r="I480" s="12">
        <v>5</v>
      </c>
      <c r="J480" s="12">
        <f t="shared" si="56"/>
        <v>2505</v>
      </c>
      <c r="K480" s="12">
        <v>75</v>
      </c>
      <c r="L480" s="12">
        <v>187875</v>
      </c>
      <c r="M480" s="12"/>
      <c r="N480" s="12"/>
      <c r="O480" s="12"/>
      <c r="P480" s="12"/>
      <c r="Q480" s="12"/>
      <c r="R480" s="12"/>
      <c r="S480" s="12"/>
      <c r="T480" s="12">
        <f t="shared" si="52"/>
        <v>0</v>
      </c>
      <c r="U480" s="12"/>
      <c r="V480" s="12"/>
      <c r="W480" s="12">
        <f t="shared" si="53"/>
        <v>0</v>
      </c>
      <c r="X480" s="12">
        <f t="shared" si="54"/>
        <v>187875</v>
      </c>
      <c r="Y480" s="12">
        <v>0</v>
      </c>
      <c r="Z480" s="12">
        <v>50</v>
      </c>
      <c r="AA480" s="12">
        <v>0</v>
      </c>
      <c r="AB480" s="12">
        <v>0</v>
      </c>
    </row>
    <row r="481" spans="1:28" s="3" customFormat="1" ht="14.25" x14ac:dyDescent="0.2">
      <c r="A481" s="12"/>
      <c r="B481" s="12" t="s">
        <v>14</v>
      </c>
      <c r="C481" s="12"/>
      <c r="D481" s="12"/>
      <c r="E481" s="12" t="s">
        <v>1938</v>
      </c>
      <c r="F481" s="12"/>
      <c r="G481" s="12"/>
      <c r="H481" s="12">
        <v>1</v>
      </c>
      <c r="I481" s="12">
        <v>18</v>
      </c>
      <c r="J481" s="12">
        <f t="shared" si="56"/>
        <v>118</v>
      </c>
      <c r="K481" s="186">
        <v>75</v>
      </c>
      <c r="L481" s="186">
        <v>8850</v>
      </c>
      <c r="M481" s="12"/>
      <c r="N481" s="186" t="s">
        <v>27</v>
      </c>
      <c r="O481" s="186" t="s">
        <v>55</v>
      </c>
      <c r="P481" s="186">
        <v>2</v>
      </c>
      <c r="Q481" s="12">
        <v>54</v>
      </c>
      <c r="R481" s="12"/>
      <c r="S481" s="12">
        <v>6400</v>
      </c>
      <c r="T481" s="12">
        <f t="shared" si="52"/>
        <v>345600</v>
      </c>
      <c r="U481" s="12">
        <v>11</v>
      </c>
      <c r="V481" s="12">
        <f>T481*12%</f>
        <v>41472</v>
      </c>
      <c r="W481" s="12">
        <f t="shared" si="53"/>
        <v>304128</v>
      </c>
      <c r="X481" s="12">
        <f t="shared" si="54"/>
        <v>312978</v>
      </c>
      <c r="Y481" s="12">
        <v>0</v>
      </c>
      <c r="Z481" s="12">
        <v>50</v>
      </c>
      <c r="AA481" s="12">
        <v>0</v>
      </c>
      <c r="AB481" s="12">
        <v>0</v>
      </c>
    </row>
    <row r="482" spans="1:28" s="3" customFormat="1" ht="14.25" x14ac:dyDescent="0.2">
      <c r="A482" s="12"/>
      <c r="B482" s="12" t="s">
        <v>14</v>
      </c>
      <c r="C482" s="12"/>
      <c r="D482" s="12"/>
      <c r="E482" s="12" t="s">
        <v>1938</v>
      </c>
      <c r="F482" s="12"/>
      <c r="G482" s="12">
        <v>8</v>
      </c>
      <c r="H482" s="12">
        <v>0</v>
      </c>
      <c r="I482" s="12">
        <v>50</v>
      </c>
      <c r="J482" s="12">
        <f t="shared" si="56"/>
        <v>3250</v>
      </c>
      <c r="K482" s="12">
        <v>75</v>
      </c>
      <c r="L482" s="12">
        <v>243750</v>
      </c>
      <c r="M482" s="12"/>
      <c r="N482" s="12"/>
      <c r="O482" s="12"/>
      <c r="P482" s="12"/>
      <c r="Q482" s="12"/>
      <c r="R482" s="12"/>
      <c r="S482" s="12"/>
      <c r="T482" s="12">
        <f t="shared" si="52"/>
        <v>0</v>
      </c>
      <c r="U482" s="12"/>
      <c r="V482" s="12"/>
      <c r="W482" s="12">
        <f t="shared" si="53"/>
        <v>0</v>
      </c>
      <c r="X482" s="12">
        <f t="shared" si="54"/>
        <v>243750</v>
      </c>
      <c r="Y482" s="12">
        <v>0</v>
      </c>
      <c r="Z482" s="12">
        <v>50</v>
      </c>
      <c r="AA482" s="12">
        <v>0</v>
      </c>
      <c r="AB482" s="12">
        <v>0</v>
      </c>
    </row>
    <row r="483" spans="1:28" s="3" customFormat="1" ht="14.25" x14ac:dyDescent="0.2">
      <c r="A483" s="12"/>
      <c r="B483" s="12" t="s">
        <v>24</v>
      </c>
      <c r="C483" s="12"/>
      <c r="D483" s="12"/>
      <c r="E483" s="12" t="s">
        <v>141</v>
      </c>
      <c r="F483" s="12"/>
      <c r="G483" s="12"/>
      <c r="H483" s="12">
        <v>3</v>
      </c>
      <c r="I483" s="12">
        <v>50</v>
      </c>
      <c r="J483" s="12">
        <f t="shared" si="56"/>
        <v>350</v>
      </c>
      <c r="K483" s="186">
        <v>75</v>
      </c>
      <c r="L483" s="186">
        <v>26250</v>
      </c>
      <c r="M483" s="12"/>
      <c r="N483" s="186" t="s">
        <v>27</v>
      </c>
      <c r="O483" s="186" t="s">
        <v>989</v>
      </c>
      <c r="P483" s="186">
        <v>2</v>
      </c>
      <c r="Q483" s="12">
        <v>54</v>
      </c>
      <c r="R483" s="12"/>
      <c r="S483" s="12">
        <v>6400</v>
      </c>
      <c r="T483" s="12">
        <f t="shared" si="52"/>
        <v>345600</v>
      </c>
      <c r="U483" s="12">
        <v>11</v>
      </c>
      <c r="V483" s="12">
        <f>T483*45%</f>
        <v>155520</v>
      </c>
      <c r="W483" s="12">
        <f t="shared" si="53"/>
        <v>190080</v>
      </c>
      <c r="X483" s="12">
        <f t="shared" si="54"/>
        <v>216330</v>
      </c>
      <c r="Y483" s="12">
        <v>0</v>
      </c>
      <c r="Z483" s="12">
        <v>0</v>
      </c>
      <c r="AA483" s="12">
        <v>216330</v>
      </c>
      <c r="AB483" s="12">
        <v>0.02</v>
      </c>
    </row>
    <row r="484" spans="1:28" s="3" customFormat="1" ht="14.25" x14ac:dyDescent="0.2">
      <c r="A484" s="12"/>
      <c r="B484" s="12" t="s">
        <v>14</v>
      </c>
      <c r="C484" s="12"/>
      <c r="D484" s="12"/>
      <c r="E484" s="12" t="s">
        <v>1939</v>
      </c>
      <c r="F484" s="12"/>
      <c r="G484" s="12"/>
      <c r="H484" s="12">
        <v>1</v>
      </c>
      <c r="I484" s="12"/>
      <c r="J484" s="12">
        <f t="shared" si="56"/>
        <v>100</v>
      </c>
      <c r="K484" s="186">
        <v>75</v>
      </c>
      <c r="L484" s="186">
        <v>7500</v>
      </c>
      <c r="M484" s="12"/>
      <c r="N484" s="186" t="s">
        <v>27</v>
      </c>
      <c r="O484" s="186" t="s">
        <v>55</v>
      </c>
      <c r="P484" s="186">
        <v>2</v>
      </c>
      <c r="Q484" s="12">
        <v>54</v>
      </c>
      <c r="R484" s="12"/>
      <c r="S484" s="12">
        <v>6400</v>
      </c>
      <c r="T484" s="12">
        <f t="shared" si="52"/>
        <v>345600</v>
      </c>
      <c r="U484" s="12">
        <v>31</v>
      </c>
      <c r="V484" s="12">
        <f t="shared" si="55"/>
        <v>34560</v>
      </c>
      <c r="W484" s="12">
        <f t="shared" si="53"/>
        <v>311040</v>
      </c>
      <c r="X484" s="12">
        <f t="shared" si="54"/>
        <v>318540</v>
      </c>
      <c r="Y484" s="12">
        <v>0</v>
      </c>
      <c r="Z484" s="12">
        <v>50</v>
      </c>
      <c r="AA484" s="12">
        <v>0</v>
      </c>
      <c r="AB484" s="12">
        <v>0</v>
      </c>
    </row>
    <row r="485" spans="1:28" s="3" customFormat="1" ht="14.25" x14ac:dyDescent="0.2">
      <c r="A485" s="12"/>
      <c r="B485" s="12" t="s">
        <v>24</v>
      </c>
      <c r="C485" s="12"/>
      <c r="D485" s="12"/>
      <c r="E485" s="12" t="s">
        <v>1939</v>
      </c>
      <c r="F485" s="12"/>
      <c r="G485" s="12">
        <v>5</v>
      </c>
      <c r="H485" s="12"/>
      <c r="I485" s="12"/>
      <c r="J485" s="12">
        <f t="shared" si="56"/>
        <v>2000</v>
      </c>
      <c r="K485" s="12">
        <v>75</v>
      </c>
      <c r="L485" s="12">
        <v>150000</v>
      </c>
      <c r="M485" s="12"/>
      <c r="N485" s="12"/>
      <c r="O485" s="12"/>
      <c r="P485" s="12"/>
      <c r="Q485" s="12"/>
      <c r="R485" s="12"/>
      <c r="S485" s="12"/>
      <c r="T485" s="12">
        <f t="shared" si="52"/>
        <v>0</v>
      </c>
      <c r="U485" s="12"/>
      <c r="V485" s="12">
        <f t="shared" si="55"/>
        <v>0</v>
      </c>
      <c r="W485" s="12">
        <f t="shared" si="53"/>
        <v>0</v>
      </c>
      <c r="X485" s="12">
        <f t="shared" si="54"/>
        <v>150000</v>
      </c>
      <c r="Y485" s="12">
        <v>0</v>
      </c>
      <c r="Z485" s="12">
        <v>0</v>
      </c>
      <c r="AA485" s="12">
        <v>150000</v>
      </c>
      <c r="AB485" s="12">
        <v>0.01</v>
      </c>
    </row>
    <row r="486" spans="1:28" s="3" customFormat="1" ht="14.25" x14ac:dyDescent="0.2">
      <c r="A486" s="12"/>
      <c r="B486" s="12" t="s">
        <v>24</v>
      </c>
      <c r="C486" s="12"/>
      <c r="D486" s="12"/>
      <c r="E486" s="12" t="s">
        <v>819</v>
      </c>
      <c r="F486" s="12"/>
      <c r="G486" s="12">
        <v>7</v>
      </c>
      <c r="H486" s="12">
        <v>3</v>
      </c>
      <c r="I486" s="12"/>
      <c r="J486" s="12">
        <f t="shared" si="56"/>
        <v>3100</v>
      </c>
      <c r="K486" s="12">
        <v>75</v>
      </c>
      <c r="L486" s="12">
        <v>232500</v>
      </c>
      <c r="M486" s="12"/>
      <c r="N486" s="12"/>
      <c r="O486" s="12"/>
      <c r="P486" s="12"/>
      <c r="Q486" s="12"/>
      <c r="R486" s="12"/>
      <c r="S486" s="12"/>
      <c r="T486" s="12">
        <f t="shared" si="52"/>
        <v>0</v>
      </c>
      <c r="U486" s="12"/>
      <c r="V486" s="12">
        <f t="shared" si="55"/>
        <v>0</v>
      </c>
      <c r="W486" s="12">
        <f t="shared" si="53"/>
        <v>0</v>
      </c>
      <c r="X486" s="12">
        <f t="shared" si="54"/>
        <v>232500</v>
      </c>
      <c r="Y486" s="12">
        <v>0</v>
      </c>
      <c r="Z486" s="12">
        <v>0</v>
      </c>
      <c r="AA486" s="12">
        <v>232500</v>
      </c>
      <c r="AB486" s="12">
        <v>0.01</v>
      </c>
    </row>
    <row r="487" spans="1:28" s="3" customFormat="1" ht="14.25" x14ac:dyDescent="0.2">
      <c r="A487" s="12"/>
      <c r="B487" s="12" t="s">
        <v>14</v>
      </c>
      <c r="C487" s="12"/>
      <c r="D487" s="12"/>
      <c r="E487" s="12" t="s">
        <v>1940</v>
      </c>
      <c r="F487" s="12"/>
      <c r="G487" s="12"/>
      <c r="H487" s="12">
        <v>1</v>
      </c>
      <c r="I487" s="12">
        <v>30</v>
      </c>
      <c r="J487" s="12">
        <f t="shared" si="56"/>
        <v>130</v>
      </c>
      <c r="K487" s="12"/>
      <c r="L487" s="12">
        <v>55900</v>
      </c>
      <c r="M487" s="12"/>
      <c r="N487" s="12" t="s">
        <v>27</v>
      </c>
      <c r="O487" s="12" t="s">
        <v>55</v>
      </c>
      <c r="P487" s="12">
        <v>2</v>
      </c>
      <c r="Q487" s="12">
        <v>108</v>
      </c>
      <c r="R487" s="12"/>
      <c r="S487" s="12">
        <v>6400</v>
      </c>
      <c r="T487" s="12">
        <f t="shared" si="52"/>
        <v>691200</v>
      </c>
      <c r="U487" s="12">
        <v>6</v>
      </c>
      <c r="V487" s="12">
        <f t="shared" si="55"/>
        <v>69120</v>
      </c>
      <c r="W487" s="12">
        <f t="shared" si="53"/>
        <v>622080</v>
      </c>
      <c r="X487" s="12">
        <f t="shared" si="54"/>
        <v>677980</v>
      </c>
      <c r="Y487" s="12">
        <v>0</v>
      </c>
      <c r="Z487" s="12">
        <v>50</v>
      </c>
      <c r="AA487" s="12">
        <v>0</v>
      </c>
      <c r="AB487" s="12">
        <v>0</v>
      </c>
    </row>
    <row r="488" spans="1:28" s="3" customFormat="1" ht="14.25" x14ac:dyDescent="0.2">
      <c r="A488" s="12"/>
      <c r="B488" s="12" t="s">
        <v>14</v>
      </c>
      <c r="C488" s="12"/>
      <c r="D488" s="12"/>
      <c r="E488" s="12" t="s">
        <v>1940</v>
      </c>
      <c r="F488" s="12"/>
      <c r="G488" s="12">
        <v>6</v>
      </c>
      <c r="H488" s="12">
        <v>2</v>
      </c>
      <c r="I488" s="12">
        <v>75</v>
      </c>
      <c r="J488" s="12">
        <f t="shared" si="56"/>
        <v>2675</v>
      </c>
      <c r="K488" s="12"/>
      <c r="L488" s="12">
        <v>200625</v>
      </c>
      <c r="M488" s="12"/>
      <c r="N488" s="12"/>
      <c r="O488" s="12"/>
      <c r="P488" s="12"/>
      <c r="Q488" s="12"/>
      <c r="R488" s="12"/>
      <c r="S488" s="12"/>
      <c r="T488" s="12">
        <f t="shared" si="52"/>
        <v>0</v>
      </c>
      <c r="U488" s="12"/>
      <c r="V488" s="12">
        <f t="shared" si="55"/>
        <v>0</v>
      </c>
      <c r="W488" s="12">
        <f t="shared" si="53"/>
        <v>0</v>
      </c>
      <c r="X488" s="12">
        <f t="shared" si="54"/>
        <v>200625</v>
      </c>
      <c r="Y488" s="12">
        <v>0</v>
      </c>
      <c r="Z488" s="12">
        <v>50</v>
      </c>
      <c r="AA488" s="12">
        <v>0</v>
      </c>
      <c r="AB488" s="12">
        <v>0</v>
      </c>
    </row>
    <row r="489" spans="1:28" s="3" customFormat="1" ht="14.25" x14ac:dyDescent="0.2">
      <c r="A489" s="12"/>
      <c r="B489" s="12" t="s">
        <v>45</v>
      </c>
      <c r="C489" s="12"/>
      <c r="D489" s="12"/>
      <c r="E489" s="12" t="s">
        <v>1941</v>
      </c>
      <c r="F489" s="12"/>
      <c r="G489" s="12">
        <v>42</v>
      </c>
      <c r="H489" s="12">
        <v>2</v>
      </c>
      <c r="I489" s="12">
        <v>20</v>
      </c>
      <c r="J489" s="12">
        <f t="shared" si="56"/>
        <v>17020</v>
      </c>
      <c r="K489" s="12">
        <v>75</v>
      </c>
      <c r="L489" s="12">
        <v>1276500</v>
      </c>
      <c r="M489" s="12"/>
      <c r="N489" s="12"/>
      <c r="O489" s="12"/>
      <c r="P489" s="12"/>
      <c r="Q489" s="12"/>
      <c r="R489" s="12"/>
      <c r="S489" s="12"/>
      <c r="T489" s="12">
        <f t="shared" si="52"/>
        <v>0</v>
      </c>
      <c r="U489" s="12"/>
      <c r="V489" s="12"/>
      <c r="W489" s="12">
        <f t="shared" si="53"/>
        <v>0</v>
      </c>
      <c r="X489" s="12">
        <f t="shared" si="54"/>
        <v>1276500</v>
      </c>
      <c r="Y489" s="12">
        <v>0</v>
      </c>
      <c r="Z489" s="12">
        <v>0</v>
      </c>
      <c r="AA489" s="12">
        <v>1276500</v>
      </c>
      <c r="AB489" s="12">
        <v>0.01</v>
      </c>
    </row>
    <row r="490" spans="1:28" s="3" customFormat="1" ht="14.25" x14ac:dyDescent="0.2">
      <c r="A490" s="12"/>
      <c r="B490" s="12" t="s">
        <v>24</v>
      </c>
      <c r="C490" s="12"/>
      <c r="D490" s="12"/>
      <c r="E490" s="12" t="s">
        <v>1942</v>
      </c>
      <c r="F490" s="12"/>
      <c r="G490" s="12">
        <v>9</v>
      </c>
      <c r="H490" s="12">
        <v>2</v>
      </c>
      <c r="I490" s="12"/>
      <c r="J490" s="12">
        <f t="shared" si="56"/>
        <v>3800</v>
      </c>
      <c r="K490" s="12">
        <v>75</v>
      </c>
      <c r="L490" s="12">
        <v>285000</v>
      </c>
      <c r="M490" s="12"/>
      <c r="N490" s="12" t="s">
        <v>27</v>
      </c>
      <c r="O490" s="12" t="s">
        <v>239</v>
      </c>
      <c r="P490" s="12">
        <v>2</v>
      </c>
      <c r="Q490" s="12">
        <v>36</v>
      </c>
      <c r="R490" s="12"/>
      <c r="S490" s="12">
        <v>6400</v>
      </c>
      <c r="T490" s="12">
        <f t="shared" si="52"/>
        <v>230400</v>
      </c>
      <c r="U490" s="12">
        <v>21</v>
      </c>
      <c r="V490" s="12">
        <f>T490*93%</f>
        <v>214272</v>
      </c>
      <c r="W490" s="12">
        <f t="shared" si="53"/>
        <v>16128</v>
      </c>
      <c r="X490" s="12">
        <f t="shared" si="54"/>
        <v>301128</v>
      </c>
      <c r="Y490" s="12">
        <v>0</v>
      </c>
      <c r="Z490" s="12">
        <v>0</v>
      </c>
      <c r="AA490" s="12">
        <v>301128</v>
      </c>
      <c r="AB490" s="12">
        <v>0.02</v>
      </c>
    </row>
    <row r="491" spans="1:28" s="3" customFormat="1" ht="14.25" x14ac:dyDescent="0.2">
      <c r="A491" s="12"/>
      <c r="B491" s="12" t="s">
        <v>14</v>
      </c>
      <c r="C491" s="12">
        <v>1906</v>
      </c>
      <c r="D491" s="12">
        <v>15</v>
      </c>
      <c r="E491" s="12" t="s">
        <v>1954</v>
      </c>
      <c r="F491" s="12"/>
      <c r="G491" s="12">
        <v>15</v>
      </c>
      <c r="H491" s="12"/>
      <c r="I491" s="12">
        <v>23.5</v>
      </c>
      <c r="J491" s="12">
        <f t="shared" si="56"/>
        <v>6023.5</v>
      </c>
      <c r="K491" s="12">
        <v>100</v>
      </c>
      <c r="L491" s="12">
        <f>J491*K491</f>
        <v>602350</v>
      </c>
      <c r="M491" s="12"/>
      <c r="N491" s="12"/>
      <c r="O491" s="12"/>
      <c r="P491" s="12"/>
      <c r="Q491" s="12"/>
      <c r="R491" s="12"/>
      <c r="S491" s="12"/>
      <c r="T491" s="12"/>
      <c r="U491" s="12"/>
      <c r="V491" s="12"/>
      <c r="W491" s="12"/>
      <c r="X491" s="12">
        <f t="shared" si="54"/>
        <v>602350</v>
      </c>
      <c r="Y491" s="12">
        <v>0</v>
      </c>
      <c r="Z491" s="12">
        <v>50</v>
      </c>
      <c r="AA491" s="12">
        <v>0</v>
      </c>
      <c r="AB491" s="12">
        <v>0</v>
      </c>
    </row>
    <row r="492" spans="1:28" s="3" customFormat="1" ht="14.25" x14ac:dyDescent="0.2">
      <c r="A492" s="12"/>
      <c r="B492" s="12" t="s">
        <v>14</v>
      </c>
      <c r="C492" s="12">
        <v>1905</v>
      </c>
      <c r="D492" s="12">
        <v>14</v>
      </c>
      <c r="E492" s="12" t="s">
        <v>1954</v>
      </c>
      <c r="F492" s="12"/>
      <c r="G492" s="12">
        <v>17</v>
      </c>
      <c r="H492" s="12">
        <v>1</v>
      </c>
      <c r="I492" s="12">
        <v>7</v>
      </c>
      <c r="J492" s="12">
        <f t="shared" si="56"/>
        <v>6907</v>
      </c>
      <c r="K492" s="12">
        <v>100</v>
      </c>
      <c r="L492" s="12">
        <f t="shared" ref="L492:L507" si="58">J492*K492</f>
        <v>690700</v>
      </c>
      <c r="M492" s="12"/>
      <c r="N492" s="12"/>
      <c r="O492" s="12"/>
      <c r="P492" s="12"/>
      <c r="Q492" s="12"/>
      <c r="R492" s="12"/>
      <c r="S492" s="12"/>
      <c r="T492" s="12"/>
      <c r="U492" s="12"/>
      <c r="V492" s="12"/>
      <c r="W492" s="12"/>
      <c r="X492" s="12">
        <f t="shared" si="54"/>
        <v>690700</v>
      </c>
      <c r="Y492" s="12">
        <v>50</v>
      </c>
      <c r="Z492" s="12">
        <v>0</v>
      </c>
      <c r="AA492" s="12">
        <v>0</v>
      </c>
      <c r="AB492" s="12">
        <v>0</v>
      </c>
    </row>
    <row r="493" spans="1:28" s="3" customFormat="1" ht="14.25" x14ac:dyDescent="0.2">
      <c r="A493" s="12"/>
      <c r="B493" s="12" t="s">
        <v>24</v>
      </c>
      <c r="C493" s="12"/>
      <c r="D493" s="12"/>
      <c r="E493" s="12" t="s">
        <v>616</v>
      </c>
      <c r="F493" s="12">
        <v>1</v>
      </c>
      <c r="G493" s="12">
        <v>1</v>
      </c>
      <c r="H493" s="12"/>
      <c r="I493" s="12">
        <v>23</v>
      </c>
      <c r="J493" s="12">
        <f t="shared" si="56"/>
        <v>423</v>
      </c>
      <c r="K493" s="12">
        <v>75</v>
      </c>
      <c r="L493" s="12">
        <f t="shared" si="58"/>
        <v>31725</v>
      </c>
      <c r="M493" s="12"/>
      <c r="N493" s="12"/>
      <c r="O493" s="12"/>
      <c r="P493" s="12"/>
      <c r="Q493" s="12"/>
      <c r="R493" s="12"/>
      <c r="S493" s="12"/>
      <c r="T493" s="12"/>
      <c r="U493" s="12"/>
      <c r="V493" s="12"/>
      <c r="W493" s="12"/>
      <c r="X493" s="12">
        <f t="shared" si="54"/>
        <v>31725</v>
      </c>
      <c r="Y493" s="12">
        <v>0</v>
      </c>
      <c r="Z493" s="12">
        <v>0</v>
      </c>
      <c r="AA493" s="12">
        <v>31725</v>
      </c>
      <c r="AB493" s="12">
        <v>0.01</v>
      </c>
    </row>
    <row r="494" spans="1:28" s="3" customFormat="1" ht="14.25" x14ac:dyDescent="0.2">
      <c r="A494" s="12"/>
      <c r="B494" s="12" t="s">
        <v>24</v>
      </c>
      <c r="C494" s="12"/>
      <c r="D494" s="12"/>
      <c r="E494" s="12" t="s">
        <v>616</v>
      </c>
      <c r="F494" s="12">
        <v>1</v>
      </c>
      <c r="G494" s="12">
        <v>1</v>
      </c>
      <c r="H494" s="12">
        <v>3</v>
      </c>
      <c r="I494" s="12">
        <v>34</v>
      </c>
      <c r="J494" s="12">
        <f t="shared" si="56"/>
        <v>734</v>
      </c>
      <c r="K494" s="12">
        <v>75</v>
      </c>
      <c r="L494" s="12">
        <f t="shared" si="58"/>
        <v>55050</v>
      </c>
      <c r="M494" s="12"/>
      <c r="N494" s="12"/>
      <c r="O494" s="12"/>
      <c r="P494" s="12"/>
      <c r="Q494" s="12"/>
      <c r="R494" s="12"/>
      <c r="S494" s="12"/>
      <c r="T494" s="12"/>
      <c r="U494" s="12"/>
      <c r="V494" s="12"/>
      <c r="W494" s="12"/>
      <c r="X494" s="12">
        <f t="shared" si="54"/>
        <v>55050</v>
      </c>
      <c r="Y494" s="12">
        <v>0</v>
      </c>
      <c r="Z494" s="12">
        <v>0</v>
      </c>
      <c r="AA494" s="12">
        <v>55050</v>
      </c>
      <c r="AB494" s="12">
        <v>0.01</v>
      </c>
    </row>
    <row r="495" spans="1:28" s="3" customFormat="1" ht="14.25" x14ac:dyDescent="0.2">
      <c r="A495" s="12"/>
      <c r="B495" s="12" t="s">
        <v>24</v>
      </c>
      <c r="C495" s="12"/>
      <c r="D495" s="12"/>
      <c r="E495" s="12" t="s">
        <v>1956</v>
      </c>
      <c r="F495" s="12">
        <v>1</v>
      </c>
      <c r="G495" s="12">
        <v>2</v>
      </c>
      <c r="H495" s="12">
        <v>1</v>
      </c>
      <c r="I495" s="12">
        <v>51</v>
      </c>
      <c r="J495" s="12">
        <f t="shared" si="56"/>
        <v>951</v>
      </c>
      <c r="K495" s="12">
        <v>75</v>
      </c>
      <c r="L495" s="12">
        <f t="shared" si="58"/>
        <v>71325</v>
      </c>
      <c r="M495" s="12"/>
      <c r="N495" s="12"/>
      <c r="O495" s="12"/>
      <c r="P495" s="12"/>
      <c r="Q495" s="12"/>
      <c r="R495" s="12"/>
      <c r="S495" s="12"/>
      <c r="T495" s="12"/>
      <c r="U495" s="12"/>
      <c r="V495" s="12"/>
      <c r="W495" s="12"/>
      <c r="X495" s="12">
        <f t="shared" si="54"/>
        <v>71325</v>
      </c>
      <c r="Y495" s="12">
        <v>0</v>
      </c>
      <c r="Z495" s="12">
        <v>0</v>
      </c>
      <c r="AA495" s="12">
        <v>71325</v>
      </c>
      <c r="AB495" s="12">
        <v>0.01</v>
      </c>
    </row>
    <row r="496" spans="1:28" s="3" customFormat="1" ht="14.25" x14ac:dyDescent="0.2">
      <c r="A496" s="12"/>
      <c r="B496" s="12" t="s">
        <v>24</v>
      </c>
      <c r="C496" s="12"/>
      <c r="D496" s="12"/>
      <c r="E496" s="12" t="s">
        <v>1956</v>
      </c>
      <c r="F496" s="12">
        <v>1</v>
      </c>
      <c r="G496" s="12"/>
      <c r="H496" s="12">
        <v>2</v>
      </c>
      <c r="I496" s="12">
        <v>70</v>
      </c>
      <c r="J496" s="12">
        <f t="shared" si="56"/>
        <v>270</v>
      </c>
      <c r="K496" s="12">
        <v>75</v>
      </c>
      <c r="L496" s="12">
        <f t="shared" si="58"/>
        <v>20250</v>
      </c>
      <c r="M496" s="12"/>
      <c r="N496" s="12"/>
      <c r="O496" s="12"/>
      <c r="P496" s="12"/>
      <c r="Q496" s="12"/>
      <c r="R496" s="12"/>
      <c r="S496" s="12"/>
      <c r="T496" s="12"/>
      <c r="U496" s="12"/>
      <c r="V496" s="12"/>
      <c r="W496" s="12"/>
      <c r="X496" s="12">
        <f t="shared" si="54"/>
        <v>20250</v>
      </c>
      <c r="Y496" s="12">
        <v>0</v>
      </c>
      <c r="Z496" s="12">
        <v>0</v>
      </c>
      <c r="AA496" s="12">
        <v>15525</v>
      </c>
      <c r="AB496" s="12">
        <v>0.01</v>
      </c>
    </row>
    <row r="497" spans="1:28" s="3" customFormat="1" ht="14.25" x14ac:dyDescent="0.2">
      <c r="A497" s="12"/>
      <c r="B497" s="12" t="s">
        <v>24</v>
      </c>
      <c r="C497" s="12"/>
      <c r="D497" s="12"/>
      <c r="E497" s="12" t="s">
        <v>1956</v>
      </c>
      <c r="F497" s="12">
        <v>1</v>
      </c>
      <c r="G497" s="12">
        <v>2</v>
      </c>
      <c r="H497" s="12">
        <v>2</v>
      </c>
      <c r="I497" s="12">
        <v>43</v>
      </c>
      <c r="J497" s="12">
        <f t="shared" si="56"/>
        <v>1043</v>
      </c>
      <c r="K497" s="12">
        <v>75</v>
      </c>
      <c r="L497" s="12">
        <f t="shared" si="58"/>
        <v>78225</v>
      </c>
      <c r="M497" s="12"/>
      <c r="N497" s="12"/>
      <c r="O497" s="12"/>
      <c r="P497" s="12"/>
      <c r="Q497" s="12"/>
      <c r="R497" s="12"/>
      <c r="S497" s="12"/>
      <c r="T497" s="12"/>
      <c r="U497" s="12"/>
      <c r="V497" s="12"/>
      <c r="W497" s="12"/>
      <c r="X497" s="12">
        <f t="shared" si="54"/>
        <v>78225</v>
      </c>
      <c r="Y497" s="12">
        <v>0</v>
      </c>
      <c r="Z497" s="12">
        <v>0</v>
      </c>
      <c r="AA497" s="12">
        <v>78225</v>
      </c>
      <c r="AB497" s="12">
        <v>0.01</v>
      </c>
    </row>
    <row r="498" spans="1:28" s="3" customFormat="1" ht="14.25" x14ac:dyDescent="0.2">
      <c r="A498" s="12"/>
      <c r="B498" s="12"/>
      <c r="C498" s="12"/>
      <c r="D498" s="12"/>
      <c r="E498" s="12"/>
      <c r="F498" s="12"/>
      <c r="G498" s="12"/>
      <c r="H498" s="12"/>
      <c r="I498" s="12"/>
      <c r="J498" s="12">
        <f t="shared" si="56"/>
        <v>0</v>
      </c>
      <c r="K498" s="12"/>
      <c r="L498" s="12">
        <f t="shared" si="58"/>
        <v>0</v>
      </c>
      <c r="M498" s="12"/>
      <c r="N498" s="12"/>
      <c r="O498" s="12"/>
      <c r="P498" s="12"/>
      <c r="Q498" s="12"/>
      <c r="R498" s="12"/>
      <c r="S498" s="12"/>
      <c r="T498" s="12"/>
      <c r="U498" s="12"/>
      <c r="V498" s="12"/>
      <c r="W498" s="12"/>
      <c r="X498" s="12">
        <f t="shared" si="54"/>
        <v>0</v>
      </c>
      <c r="Y498" s="12"/>
      <c r="Z498" s="12"/>
      <c r="AA498" s="12"/>
      <c r="AB498" s="12"/>
    </row>
    <row r="499" spans="1:28" s="3" customFormat="1" ht="14.25" x14ac:dyDescent="0.2">
      <c r="A499" s="12"/>
      <c r="B499" s="12"/>
      <c r="C499" s="12"/>
      <c r="D499" s="12"/>
      <c r="E499" s="12"/>
      <c r="F499" s="12"/>
      <c r="G499" s="12"/>
      <c r="H499" s="12"/>
      <c r="I499" s="12"/>
      <c r="J499" s="12">
        <f t="shared" si="56"/>
        <v>0</v>
      </c>
      <c r="K499" s="12"/>
      <c r="L499" s="12">
        <f t="shared" si="58"/>
        <v>0</v>
      </c>
      <c r="M499" s="12"/>
      <c r="N499" s="12"/>
      <c r="O499" s="12"/>
      <c r="P499" s="12"/>
      <c r="Q499" s="12"/>
      <c r="R499" s="12"/>
      <c r="S499" s="12"/>
      <c r="T499" s="12"/>
      <c r="U499" s="12"/>
      <c r="V499" s="12"/>
      <c r="W499" s="12"/>
      <c r="X499" s="12">
        <f t="shared" si="54"/>
        <v>0</v>
      </c>
      <c r="Y499" s="12"/>
      <c r="Z499" s="12"/>
      <c r="AA499" s="12"/>
      <c r="AB499" s="12"/>
    </row>
    <row r="500" spans="1:28" s="3" customFormat="1" ht="14.25" x14ac:dyDescent="0.2">
      <c r="A500" s="12"/>
      <c r="B500" s="12"/>
      <c r="C500" s="12"/>
      <c r="D500" s="12"/>
      <c r="E500" s="12"/>
      <c r="F500" s="12"/>
      <c r="G500" s="12"/>
      <c r="H500" s="12"/>
      <c r="I500" s="12"/>
      <c r="J500" s="12"/>
      <c r="K500" s="12"/>
      <c r="L500" s="12"/>
      <c r="M500" s="12"/>
      <c r="N500" s="12"/>
      <c r="O500" s="12"/>
      <c r="P500" s="12"/>
      <c r="Q500" s="12"/>
      <c r="R500" s="12"/>
      <c r="S500" s="12"/>
      <c r="T500" s="12"/>
      <c r="U500" s="12"/>
      <c r="V500" s="12"/>
      <c r="W500" s="12"/>
      <c r="X500" s="12">
        <f t="shared" si="54"/>
        <v>0</v>
      </c>
      <c r="Y500" s="12"/>
      <c r="Z500" s="12"/>
      <c r="AA500" s="12"/>
      <c r="AB500" s="12"/>
    </row>
    <row r="501" spans="1:28" s="3" customFormat="1" ht="14.25" x14ac:dyDescent="0.2">
      <c r="A501" s="12"/>
      <c r="B501" s="12"/>
      <c r="C501" s="12"/>
      <c r="D501" s="12"/>
      <c r="E501" s="12"/>
      <c r="F501" s="12"/>
      <c r="G501" s="12"/>
      <c r="H501" s="12"/>
      <c r="I501" s="12"/>
      <c r="J501" s="12"/>
      <c r="K501" s="12"/>
      <c r="L501" s="12"/>
      <c r="M501" s="12"/>
      <c r="N501" s="12"/>
      <c r="O501" s="12"/>
      <c r="P501" s="12"/>
      <c r="Q501" s="12"/>
      <c r="R501" s="12"/>
      <c r="S501" s="12"/>
      <c r="T501" s="12"/>
      <c r="U501" s="12"/>
      <c r="V501" s="12"/>
      <c r="W501" s="12"/>
      <c r="X501" s="12">
        <f t="shared" si="54"/>
        <v>0</v>
      </c>
      <c r="Y501" s="12"/>
      <c r="Z501" s="12"/>
      <c r="AA501" s="12"/>
      <c r="AB501" s="12"/>
    </row>
    <row r="502" spans="1:28" s="3" customFormat="1" ht="14.25" x14ac:dyDescent="0.2">
      <c r="A502" s="12"/>
      <c r="B502" s="12"/>
      <c r="C502" s="12"/>
      <c r="D502" s="12"/>
      <c r="E502" s="12"/>
      <c r="F502" s="12"/>
      <c r="G502" s="12"/>
      <c r="H502" s="12"/>
      <c r="I502" s="12"/>
      <c r="J502" s="12"/>
      <c r="K502" s="12"/>
      <c r="L502" s="12"/>
      <c r="M502" s="12"/>
      <c r="N502" s="12"/>
      <c r="O502" s="12"/>
      <c r="P502" s="12"/>
      <c r="Q502" s="12"/>
      <c r="R502" s="12"/>
      <c r="S502" s="12"/>
      <c r="T502" s="12"/>
      <c r="U502" s="12"/>
      <c r="V502" s="12"/>
      <c r="W502" s="12"/>
      <c r="X502" s="12">
        <f t="shared" si="54"/>
        <v>0</v>
      </c>
      <c r="Y502" s="12"/>
      <c r="Z502" s="12"/>
      <c r="AA502" s="12"/>
      <c r="AB502" s="12"/>
    </row>
    <row r="503" spans="1:28" s="3" customFormat="1" ht="14.25" x14ac:dyDescent="0.2">
      <c r="A503" s="12"/>
      <c r="B503" s="12"/>
      <c r="C503" s="12"/>
      <c r="D503" s="12"/>
      <c r="E503" s="12"/>
      <c r="F503" s="12"/>
      <c r="G503" s="12"/>
      <c r="H503" s="12"/>
      <c r="I503" s="12"/>
      <c r="J503" s="12"/>
      <c r="K503" s="12"/>
      <c r="L503" s="12"/>
      <c r="M503" s="12"/>
      <c r="N503" s="12"/>
      <c r="O503" s="12"/>
      <c r="P503" s="12"/>
      <c r="Q503" s="12"/>
      <c r="R503" s="12"/>
      <c r="S503" s="12"/>
      <c r="T503" s="12"/>
      <c r="U503" s="12"/>
      <c r="V503" s="12"/>
      <c r="W503" s="12"/>
      <c r="X503" s="12">
        <f t="shared" si="54"/>
        <v>0</v>
      </c>
      <c r="Y503" s="12"/>
      <c r="Z503" s="12"/>
      <c r="AA503" s="12"/>
      <c r="AB503" s="12"/>
    </row>
    <row r="504" spans="1:28" s="3" customFormat="1" ht="14.25" x14ac:dyDescent="0.2">
      <c r="A504" s="12"/>
      <c r="B504" s="12"/>
      <c r="C504" s="12"/>
      <c r="D504" s="12"/>
      <c r="E504" s="12"/>
      <c r="F504" s="12"/>
      <c r="G504" s="12"/>
      <c r="H504" s="12"/>
      <c r="I504" s="12"/>
      <c r="J504" s="12"/>
      <c r="K504" s="12"/>
      <c r="L504" s="12"/>
      <c r="M504" s="12"/>
      <c r="N504" s="12"/>
      <c r="O504" s="12"/>
      <c r="P504" s="12"/>
      <c r="Q504" s="12"/>
      <c r="R504" s="12"/>
      <c r="S504" s="12"/>
      <c r="T504" s="12"/>
      <c r="U504" s="12"/>
      <c r="V504" s="12"/>
      <c r="W504" s="12"/>
      <c r="X504" s="12"/>
      <c r="Y504" s="12"/>
      <c r="Z504" s="12"/>
      <c r="AA504" s="12"/>
      <c r="AB504" s="12"/>
    </row>
    <row r="505" spans="1:28" s="3" customFormat="1" ht="14.25" x14ac:dyDescent="0.2">
      <c r="A505" s="12"/>
      <c r="B505" s="12"/>
      <c r="C505" s="12"/>
      <c r="D505" s="12"/>
      <c r="E505" s="12"/>
      <c r="F505" s="12"/>
      <c r="G505" s="12"/>
      <c r="H505" s="12"/>
      <c r="I505" s="12"/>
      <c r="J505" s="12"/>
      <c r="K505" s="12"/>
      <c r="L505" s="12"/>
      <c r="M505" s="12"/>
      <c r="N505" s="12"/>
      <c r="O505" s="12"/>
      <c r="P505" s="12"/>
      <c r="Q505" s="12"/>
      <c r="R505" s="12"/>
      <c r="S505" s="12"/>
      <c r="T505" s="12"/>
      <c r="U505" s="12"/>
      <c r="V505" s="12"/>
      <c r="W505" s="12"/>
      <c r="X505" s="12"/>
      <c r="Y505" s="12"/>
      <c r="Z505" s="12"/>
      <c r="AA505" s="12"/>
      <c r="AB505" s="12"/>
    </row>
    <row r="506" spans="1:28" s="3" customFormat="1" ht="14.25" x14ac:dyDescent="0.2">
      <c r="A506" s="12"/>
      <c r="B506" s="12"/>
      <c r="C506" s="12"/>
      <c r="D506" s="12"/>
      <c r="E506" s="12"/>
      <c r="F506" s="12"/>
      <c r="G506" s="12"/>
      <c r="H506" s="12"/>
      <c r="I506" s="12"/>
      <c r="J506" s="12"/>
      <c r="K506" s="12"/>
      <c r="L506" s="12"/>
      <c r="M506" s="12"/>
      <c r="N506" s="12"/>
      <c r="O506" s="12"/>
      <c r="P506" s="12"/>
      <c r="Q506" s="12"/>
      <c r="R506" s="12"/>
      <c r="S506" s="12"/>
      <c r="T506" s="12"/>
      <c r="U506" s="12"/>
      <c r="V506" s="12"/>
      <c r="W506" s="12"/>
      <c r="X506" s="12"/>
      <c r="Y506" s="12"/>
      <c r="Z506" s="12"/>
      <c r="AA506" s="12"/>
      <c r="AB506" s="12"/>
    </row>
    <row r="507" spans="1:28" s="3" customFormat="1" ht="14.25" x14ac:dyDescent="0.2">
      <c r="A507" s="12"/>
      <c r="B507" s="12"/>
      <c r="C507" s="12"/>
      <c r="D507" s="12"/>
      <c r="E507" s="12"/>
      <c r="F507" s="12"/>
      <c r="G507" s="12"/>
      <c r="H507" s="12"/>
      <c r="I507" s="12"/>
      <c r="J507" s="12">
        <f t="shared" si="56"/>
        <v>0</v>
      </c>
      <c r="K507" s="12"/>
      <c r="L507" s="12">
        <f t="shared" si="58"/>
        <v>0</v>
      </c>
      <c r="M507" s="12"/>
      <c r="N507" s="12"/>
      <c r="O507" s="12"/>
      <c r="P507" s="12"/>
      <c r="Q507" s="12"/>
      <c r="R507" s="12"/>
      <c r="S507" s="12"/>
      <c r="T507" s="12"/>
      <c r="U507" s="12"/>
      <c r="V507" s="12"/>
      <c r="W507" s="12"/>
      <c r="X507" s="12">
        <f t="shared" si="54"/>
        <v>0</v>
      </c>
      <c r="Y507" s="12"/>
      <c r="Z507" s="12"/>
      <c r="AA507" s="12"/>
      <c r="AB507" s="12"/>
    </row>
    <row r="508" spans="1:28" s="3" customFormat="1" ht="14.25" x14ac:dyDescent="0.2">
      <c r="A508" s="12"/>
      <c r="B508" s="12"/>
      <c r="C508" s="12"/>
      <c r="D508" s="12"/>
      <c r="E508" s="12"/>
      <c r="F508" s="12"/>
      <c r="G508" s="12"/>
      <c r="H508" s="12"/>
      <c r="I508" s="12"/>
      <c r="J508" s="12"/>
      <c r="K508" s="12"/>
      <c r="L508" s="12"/>
      <c r="M508" s="12"/>
      <c r="N508" s="12"/>
      <c r="O508" s="12"/>
      <c r="P508" s="12"/>
      <c r="Q508" s="12"/>
      <c r="R508" s="12"/>
      <c r="S508" s="12"/>
      <c r="T508" s="12"/>
      <c r="U508" s="12"/>
      <c r="V508" s="12"/>
      <c r="W508" s="12"/>
      <c r="X508" s="12"/>
      <c r="Y508" s="12"/>
      <c r="Z508" s="12"/>
      <c r="AA508" s="12"/>
      <c r="AB508" s="12"/>
    </row>
    <row r="509" spans="1:28" s="3" customFormat="1" ht="14.25" x14ac:dyDescent="0.2">
      <c r="A509" s="20"/>
      <c r="B509" s="20"/>
      <c r="C509" s="20"/>
      <c r="D509" s="20"/>
      <c r="E509" s="20"/>
      <c r="F509" s="20"/>
      <c r="G509" s="20"/>
      <c r="H509" s="20"/>
      <c r="I509" s="20"/>
      <c r="J509" s="20"/>
      <c r="K509" s="20"/>
      <c r="L509" s="20"/>
      <c r="M509" s="20"/>
      <c r="N509" s="20"/>
      <c r="O509" s="20"/>
      <c r="P509" s="20"/>
      <c r="Q509" s="20"/>
      <c r="R509" s="20"/>
      <c r="S509" s="20"/>
      <c r="T509" s="20"/>
      <c r="U509" s="20"/>
      <c r="V509" s="20"/>
      <c r="W509" s="20"/>
      <c r="X509" s="20"/>
      <c r="Y509" s="20"/>
      <c r="Z509" s="20"/>
      <c r="AA509" s="20"/>
      <c r="AB509" s="20"/>
    </row>
    <row r="510" spans="1:28" s="3" customFormat="1" ht="14.25" x14ac:dyDescent="0.2">
      <c r="A510" s="20"/>
      <c r="B510" s="20"/>
      <c r="C510" s="20"/>
      <c r="D510" s="20"/>
      <c r="E510" s="20"/>
      <c r="F510" s="20"/>
      <c r="G510" s="20"/>
      <c r="H510" s="20"/>
      <c r="I510" s="20"/>
      <c r="J510" s="20"/>
      <c r="K510" s="20"/>
      <c r="L510" s="20"/>
      <c r="M510" s="20"/>
      <c r="N510" s="20"/>
      <c r="O510" s="20"/>
      <c r="P510" s="20"/>
      <c r="Q510" s="20"/>
      <c r="R510" s="20"/>
      <c r="S510" s="20"/>
      <c r="T510" s="20"/>
      <c r="U510" s="20"/>
      <c r="V510" s="20"/>
      <c r="W510" s="20"/>
      <c r="X510" s="20"/>
      <c r="Y510" s="20"/>
      <c r="Z510" s="20"/>
      <c r="AA510" s="20"/>
      <c r="AB510" s="20"/>
    </row>
    <row r="511" spans="1:28" s="3" customFormat="1" x14ac:dyDescent="0.25">
      <c r="A511" s="23" t="s">
        <v>17</v>
      </c>
      <c r="B511" s="23"/>
      <c r="C511" s="21"/>
      <c r="D511" s="23" t="s">
        <v>18</v>
      </c>
      <c r="E511" s="23"/>
      <c r="F511" s="23"/>
      <c r="G511" s="23" t="s">
        <v>19</v>
      </c>
      <c r="H511" s="23"/>
      <c r="I511" s="23"/>
      <c r="J511" s="21"/>
      <c r="K511" s="21"/>
      <c r="L511" s="21"/>
      <c r="M511" s="18"/>
      <c r="N511" s="20"/>
      <c r="O511" s="20"/>
      <c r="P511" s="20"/>
      <c r="Q511" s="20"/>
      <c r="R511" s="20"/>
      <c r="S511" s="20"/>
      <c r="T511" s="20"/>
      <c r="U511" s="20"/>
      <c r="V511" s="20"/>
      <c r="W511" s="20"/>
      <c r="X511" s="20"/>
      <c r="Y511" s="20"/>
      <c r="Z511" s="20"/>
      <c r="AA511" s="20"/>
      <c r="AB511" s="20"/>
    </row>
    <row r="512" spans="1:28" s="3" customFormat="1" x14ac:dyDescent="0.25">
      <c r="A512" s="23"/>
      <c r="B512" s="23"/>
      <c r="C512" s="21"/>
      <c r="D512" s="23"/>
      <c r="E512" s="23"/>
      <c r="F512" s="23"/>
      <c r="G512" s="23" t="s">
        <v>20</v>
      </c>
      <c r="H512" s="23"/>
      <c r="I512" s="23"/>
      <c r="J512" s="21"/>
      <c r="K512" s="21"/>
      <c r="L512" s="21"/>
      <c r="M512" s="18"/>
      <c r="N512" s="20"/>
      <c r="O512" s="20"/>
      <c r="P512" s="20"/>
      <c r="Q512" s="20"/>
      <c r="R512" s="20"/>
      <c r="S512" s="20"/>
      <c r="T512" s="20"/>
      <c r="U512" s="20"/>
      <c r="V512" s="20"/>
      <c r="W512" s="20"/>
      <c r="X512" s="20"/>
      <c r="Y512" s="20"/>
      <c r="Z512" s="20"/>
      <c r="AA512" s="20"/>
      <c r="AB512" s="20"/>
    </row>
    <row r="513" spans="1:28" s="3" customFormat="1" x14ac:dyDescent="0.25">
      <c r="A513" s="23"/>
      <c r="B513" s="23"/>
      <c r="C513" s="21"/>
      <c r="D513" s="23"/>
      <c r="E513" s="23"/>
      <c r="F513" s="23"/>
      <c r="G513" s="23" t="s">
        <v>21</v>
      </c>
      <c r="H513" s="23"/>
      <c r="I513" s="23"/>
      <c r="J513" s="21"/>
      <c r="K513" s="21"/>
      <c r="L513" s="21"/>
      <c r="M513" s="18"/>
      <c r="N513" s="20"/>
      <c r="O513" s="20"/>
      <c r="P513" s="20"/>
      <c r="Q513" s="20"/>
      <c r="R513" s="20"/>
      <c r="S513" s="20"/>
      <c r="T513" s="20"/>
      <c r="U513" s="20"/>
      <c r="V513" s="20"/>
      <c r="W513" s="20"/>
      <c r="X513" s="20"/>
      <c r="Y513" s="20"/>
      <c r="Z513" s="20"/>
      <c r="AA513" s="20"/>
      <c r="AB513" s="20"/>
    </row>
    <row r="514" spans="1:28" s="3" customFormat="1" x14ac:dyDescent="0.25">
      <c r="A514" s="23"/>
      <c r="B514" s="23"/>
      <c r="C514" s="21"/>
      <c r="D514" s="23"/>
      <c r="E514" s="23"/>
      <c r="F514" s="23"/>
      <c r="G514" s="23" t="s">
        <v>22</v>
      </c>
      <c r="H514" s="23"/>
      <c r="I514" s="23"/>
      <c r="J514" s="21"/>
      <c r="K514" s="21"/>
      <c r="L514" s="21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  <c r="AA514" s="18"/>
      <c r="AB514" s="18"/>
    </row>
    <row r="515" spans="1:28" s="3" customFormat="1" x14ac:dyDescent="0.25">
      <c r="A515" s="23"/>
      <c r="B515" s="23"/>
      <c r="C515" s="21"/>
      <c r="D515" s="23"/>
      <c r="E515" s="23"/>
      <c r="F515" s="23"/>
      <c r="G515" s="23" t="s">
        <v>23</v>
      </c>
      <c r="H515" s="23"/>
      <c r="I515" s="23"/>
      <c r="J515" s="21"/>
      <c r="K515" s="21"/>
      <c r="L515" s="21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  <c r="AA515" s="18"/>
      <c r="AB515" s="18"/>
    </row>
    <row r="516" spans="1:28" s="3" customFormat="1" x14ac:dyDescent="0.2">
      <c r="A516" s="18"/>
      <c r="B516" s="18"/>
      <c r="C516" s="18"/>
      <c r="D516" s="18"/>
      <c r="E516" s="18"/>
      <c r="F516" s="18"/>
      <c r="G516" s="18"/>
      <c r="H516" s="18"/>
      <c r="I516" s="18"/>
      <c r="J516" s="18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  <c r="AA516" s="18"/>
      <c r="AB516" s="18"/>
    </row>
    <row r="517" spans="1:28" s="3" customFormat="1" x14ac:dyDescent="0.2">
      <c r="A517" s="18"/>
      <c r="B517" s="18"/>
      <c r="C517" s="18"/>
      <c r="D517" s="18"/>
      <c r="E517" s="18"/>
      <c r="F517" s="18"/>
      <c r="G517" s="18"/>
      <c r="H517" s="18"/>
      <c r="I517" s="18"/>
      <c r="J517" s="18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  <c r="AA517" s="18"/>
      <c r="AB517" s="18"/>
    </row>
    <row r="518" spans="1:28" s="3" customFormat="1" x14ac:dyDescent="0.2">
      <c r="A518" s="18"/>
      <c r="B518" s="18"/>
      <c r="C518" s="18"/>
      <c r="D518" s="18"/>
      <c r="E518" s="18"/>
      <c r="F518" s="18"/>
      <c r="G518" s="18"/>
      <c r="H518" s="18"/>
      <c r="I518" s="18"/>
      <c r="J518" s="18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  <c r="AA518" s="18"/>
      <c r="AB518" s="18"/>
    </row>
    <row r="519" spans="1:28" s="3" customFormat="1" x14ac:dyDescent="0.2">
      <c r="A519" s="18"/>
      <c r="B519" s="18"/>
      <c r="C519" s="18"/>
      <c r="D519" s="18"/>
      <c r="E519" s="18"/>
      <c r="F519" s="18"/>
      <c r="G519" s="18"/>
      <c r="H519" s="18"/>
      <c r="I519" s="18"/>
      <c r="J519" s="18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  <c r="AA519" s="18"/>
      <c r="AB519" s="18"/>
    </row>
  </sheetData>
  <mergeCells count="32">
    <mergeCell ref="I5:I9"/>
    <mergeCell ref="H5:H9"/>
    <mergeCell ref="G5:G9"/>
    <mergeCell ref="A1:AA1"/>
    <mergeCell ref="M3:Y3"/>
    <mergeCell ref="A3:A9"/>
    <mergeCell ref="B3:B9"/>
    <mergeCell ref="C3:C9"/>
    <mergeCell ref="D3:D9"/>
    <mergeCell ref="E3:E9"/>
    <mergeCell ref="F3:F9"/>
    <mergeCell ref="G3:L3"/>
    <mergeCell ref="Z3:Z9"/>
    <mergeCell ref="AA3:AA9"/>
    <mergeCell ref="X4:X9"/>
    <mergeCell ref="Y4:Y9"/>
    <mergeCell ref="AB3:AB9"/>
    <mergeCell ref="G4:I4"/>
    <mergeCell ref="J4:J9"/>
    <mergeCell ref="K4:K9"/>
    <mergeCell ref="L4:L9"/>
    <mergeCell ref="M4:M9"/>
    <mergeCell ref="N4:N9"/>
    <mergeCell ref="O4:O9"/>
    <mergeCell ref="P4:P9"/>
    <mergeCell ref="Q4:Q9"/>
    <mergeCell ref="R4:R9"/>
    <mergeCell ref="S4:S9"/>
    <mergeCell ref="T4:T9"/>
    <mergeCell ref="U4:U9"/>
    <mergeCell ref="V4:V9"/>
    <mergeCell ref="W4:W9"/>
  </mergeCells>
  <pageMargins left="0.7" right="0.7" top="0.75" bottom="0.75" header="0.3" footer="0.3"/>
  <pageSetup paperSize="9" orientation="portrait" horizontalDpi="180" verticalDpi="18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C125"/>
  <sheetViews>
    <sheetView zoomScaleNormal="100" workbookViewId="0">
      <pane xSplit="19" ySplit="11" topLeftCell="T42" activePane="bottomRight" state="frozenSplit"/>
      <selection sqref="A1:AB2"/>
      <selection pane="topRight" activeCell="T1" sqref="T1"/>
      <selection pane="bottomLeft" activeCell="A16" sqref="A16"/>
      <selection pane="bottomRight" activeCell="O48" sqref="O48"/>
    </sheetView>
  </sheetViews>
  <sheetFormatPr defaultRowHeight="14.25" x14ac:dyDescent="0.2"/>
  <cols>
    <col min="1" max="1" width="4" customWidth="1"/>
    <col min="2" max="2" width="9" customWidth="1"/>
    <col min="4" max="4" width="6.25" customWidth="1"/>
    <col min="5" max="5" width="10.25" customWidth="1"/>
    <col min="6" max="6" width="6.625" customWidth="1"/>
    <col min="7" max="7" width="5.875" customWidth="1"/>
    <col min="8" max="8" width="5.75" customWidth="1"/>
    <col min="9" max="9" width="5" customWidth="1"/>
    <col min="10" max="10" width="5.875" customWidth="1"/>
    <col min="11" max="11" width="6.375" customWidth="1"/>
    <col min="12" max="12" width="6.25" customWidth="1"/>
    <col min="13" max="13" width="4.5" customWidth="1"/>
    <col min="14" max="14" width="6.75" customWidth="1"/>
    <col min="15" max="15" width="6.625" customWidth="1"/>
    <col min="16" max="16" width="0" hidden="1" customWidth="1"/>
    <col min="17" max="17" width="5.625" customWidth="1"/>
    <col min="18" max="18" width="5.5" customWidth="1"/>
    <col min="19" max="19" width="6.5" customWidth="1"/>
    <col min="20" max="20" width="5.625" customWidth="1"/>
    <col min="21" max="21" width="5.875" customWidth="1"/>
    <col min="22" max="22" width="6.25" customWidth="1"/>
    <col min="23" max="23" width="5.625" customWidth="1"/>
    <col min="24" max="24" width="6.375" customWidth="1"/>
    <col min="25" max="25" width="5.5" customWidth="1"/>
    <col min="26" max="26" width="5.875" customWidth="1"/>
    <col min="27" max="27" width="6" customWidth="1"/>
    <col min="28" max="28" width="5.625" hidden="1" customWidth="1"/>
    <col min="29" max="29" width="7" hidden="1" customWidth="1"/>
  </cols>
  <sheetData>
    <row r="1" spans="1:29" s="3" customFormat="1" ht="21" x14ac:dyDescent="0.2">
      <c r="A1" s="215" t="s">
        <v>0</v>
      </c>
      <c r="B1" s="215"/>
      <c r="C1" s="215"/>
      <c r="D1" s="215"/>
      <c r="E1" s="215"/>
      <c r="F1" s="215"/>
      <c r="G1" s="215"/>
      <c r="H1" s="215"/>
      <c r="I1" s="215"/>
      <c r="J1" s="215"/>
      <c r="K1" s="215"/>
      <c r="L1" s="215"/>
      <c r="M1" s="215"/>
      <c r="N1" s="215"/>
      <c r="O1" s="215"/>
      <c r="P1" s="215"/>
      <c r="Q1" s="215"/>
      <c r="R1" s="215"/>
      <c r="S1" s="215"/>
      <c r="T1" s="215"/>
      <c r="U1" s="215"/>
      <c r="V1" s="215"/>
      <c r="W1" s="215"/>
      <c r="X1" s="215"/>
      <c r="Y1" s="215"/>
      <c r="Z1" s="215"/>
      <c r="AA1" s="215"/>
      <c r="AB1" s="56"/>
    </row>
    <row r="2" spans="1:29" s="3" customFormat="1" ht="21" x14ac:dyDescent="0.2">
      <c r="A2" s="214" t="s">
        <v>1545</v>
      </c>
      <c r="B2" s="214"/>
      <c r="C2" s="214"/>
      <c r="D2" s="214"/>
      <c r="E2" s="214"/>
      <c r="F2" s="214"/>
      <c r="G2" s="214"/>
      <c r="H2" s="214"/>
      <c r="I2" s="214"/>
      <c r="J2" s="214"/>
      <c r="K2" s="214"/>
      <c r="L2" s="214"/>
      <c r="M2" s="214"/>
      <c r="N2" s="214"/>
      <c r="O2" s="214"/>
      <c r="P2" s="214"/>
      <c r="Q2" s="214"/>
      <c r="R2" s="214"/>
      <c r="S2" s="214"/>
      <c r="T2" s="214"/>
      <c r="U2" s="214"/>
      <c r="V2" s="214"/>
      <c r="W2" s="214"/>
      <c r="X2" s="214"/>
      <c r="Y2" s="214"/>
      <c r="Z2" s="214"/>
      <c r="AA2" s="214"/>
      <c r="AB2" s="214"/>
    </row>
    <row r="3" spans="1:29" s="29" customFormat="1" ht="17.25" customHeight="1" x14ac:dyDescent="0.2"/>
    <row r="4" spans="1:29" s="29" customFormat="1" ht="24.75" customHeight="1" x14ac:dyDescent="0.2">
      <c r="A4" s="217" t="s">
        <v>3</v>
      </c>
      <c r="B4" s="217" t="s">
        <v>761</v>
      </c>
      <c r="C4" s="227" t="s">
        <v>4</v>
      </c>
      <c r="D4" s="216" t="s">
        <v>5</v>
      </c>
      <c r="E4" s="216" t="s">
        <v>742</v>
      </c>
      <c r="F4" s="216" t="s">
        <v>18</v>
      </c>
      <c r="G4" s="226" t="s">
        <v>0</v>
      </c>
      <c r="H4" s="226"/>
      <c r="I4" s="226"/>
      <c r="J4" s="226"/>
      <c r="K4" s="226"/>
      <c r="L4" s="226"/>
      <c r="M4" s="226" t="s">
        <v>2</v>
      </c>
      <c r="N4" s="226"/>
      <c r="O4" s="226"/>
      <c r="P4" s="226"/>
      <c r="Q4" s="226"/>
      <c r="R4" s="226"/>
      <c r="S4" s="226"/>
      <c r="T4" s="226"/>
      <c r="U4" s="226"/>
      <c r="V4" s="226"/>
      <c r="W4" s="226"/>
      <c r="X4" s="226"/>
      <c r="Y4" s="216" t="s">
        <v>756</v>
      </c>
      <c r="Z4" s="220" t="s">
        <v>757</v>
      </c>
      <c r="AA4" s="216" t="s">
        <v>758</v>
      </c>
      <c r="AB4" s="223" t="s">
        <v>759</v>
      </c>
      <c r="AC4" s="223" t="s">
        <v>760</v>
      </c>
    </row>
    <row r="5" spans="1:29" s="3" customFormat="1" ht="24" customHeight="1" x14ac:dyDescent="0.2">
      <c r="A5" s="218"/>
      <c r="B5" s="218"/>
      <c r="C5" s="227"/>
      <c r="D5" s="216"/>
      <c r="E5" s="216"/>
      <c r="F5" s="216"/>
      <c r="G5" s="226" t="s">
        <v>7</v>
      </c>
      <c r="H5" s="226"/>
      <c r="I5" s="226"/>
      <c r="J5" s="216" t="s">
        <v>743</v>
      </c>
      <c r="K5" s="216" t="s">
        <v>744</v>
      </c>
      <c r="L5" s="216" t="s">
        <v>745</v>
      </c>
      <c r="M5" s="226" t="s">
        <v>3</v>
      </c>
      <c r="N5" s="216" t="s">
        <v>746</v>
      </c>
      <c r="O5" s="216" t="s">
        <v>747</v>
      </c>
      <c r="P5" s="35" t="s">
        <v>6</v>
      </c>
      <c r="Q5" s="216" t="s">
        <v>748</v>
      </c>
      <c r="R5" s="216" t="s">
        <v>749</v>
      </c>
      <c r="S5" s="216" t="s">
        <v>750</v>
      </c>
      <c r="T5" s="216" t="s">
        <v>751</v>
      </c>
      <c r="U5" s="216" t="s">
        <v>752</v>
      </c>
      <c r="V5" s="216" t="s">
        <v>753</v>
      </c>
      <c r="W5" s="216" t="s">
        <v>754</v>
      </c>
      <c r="X5" s="216" t="s">
        <v>755</v>
      </c>
      <c r="Y5" s="216"/>
      <c r="Z5" s="221"/>
      <c r="AA5" s="216"/>
      <c r="AB5" s="224"/>
      <c r="AC5" s="224"/>
    </row>
    <row r="6" spans="1:29" s="3" customFormat="1" ht="22.5" customHeight="1" x14ac:dyDescent="0.2">
      <c r="A6" s="218"/>
      <c r="B6" s="218"/>
      <c r="C6" s="227"/>
      <c r="D6" s="216"/>
      <c r="E6" s="216"/>
      <c r="F6" s="216"/>
      <c r="G6" s="226" t="s">
        <v>9</v>
      </c>
      <c r="H6" s="226" t="s">
        <v>10</v>
      </c>
      <c r="I6" s="226" t="s">
        <v>11</v>
      </c>
      <c r="J6" s="216"/>
      <c r="K6" s="216"/>
      <c r="L6" s="216"/>
      <c r="M6" s="226"/>
      <c r="N6" s="216"/>
      <c r="O6" s="216"/>
      <c r="P6" s="35" t="s">
        <v>8</v>
      </c>
      <c r="Q6" s="216"/>
      <c r="R6" s="216"/>
      <c r="S6" s="216"/>
      <c r="T6" s="216"/>
      <c r="U6" s="216"/>
      <c r="V6" s="216"/>
      <c r="W6" s="216"/>
      <c r="X6" s="216"/>
      <c r="Y6" s="216"/>
      <c r="Z6" s="221"/>
      <c r="AA6" s="216"/>
      <c r="AB6" s="224"/>
      <c r="AC6" s="224"/>
    </row>
    <row r="7" spans="1:29" s="3" customFormat="1" ht="15" x14ac:dyDescent="0.2">
      <c r="A7" s="218"/>
      <c r="B7" s="218"/>
      <c r="C7" s="227"/>
      <c r="D7" s="216"/>
      <c r="E7" s="216"/>
      <c r="F7" s="216"/>
      <c r="G7" s="226"/>
      <c r="H7" s="226"/>
      <c r="I7" s="226"/>
      <c r="J7" s="216"/>
      <c r="K7" s="216"/>
      <c r="L7" s="216"/>
      <c r="M7" s="226"/>
      <c r="N7" s="216"/>
      <c r="O7" s="216"/>
      <c r="P7" s="35" t="s">
        <v>12</v>
      </c>
      <c r="Q7" s="216"/>
      <c r="R7" s="216"/>
      <c r="S7" s="216"/>
      <c r="T7" s="216"/>
      <c r="U7" s="216"/>
      <c r="V7" s="216"/>
      <c r="W7" s="216"/>
      <c r="X7" s="216"/>
      <c r="Y7" s="216"/>
      <c r="Z7" s="221"/>
      <c r="AA7" s="216"/>
      <c r="AB7" s="224"/>
      <c r="AC7" s="224"/>
    </row>
    <row r="8" spans="1:29" s="3" customFormat="1" ht="15" x14ac:dyDescent="0.2">
      <c r="A8" s="218"/>
      <c r="B8" s="218"/>
      <c r="C8" s="227"/>
      <c r="D8" s="216"/>
      <c r="E8" s="216"/>
      <c r="F8" s="216"/>
      <c r="G8" s="226"/>
      <c r="H8" s="226"/>
      <c r="I8" s="226"/>
      <c r="J8" s="216"/>
      <c r="K8" s="216"/>
      <c r="L8" s="216"/>
      <c r="M8" s="226"/>
      <c r="N8" s="216"/>
      <c r="O8" s="216"/>
      <c r="P8" s="35"/>
      <c r="Q8" s="216"/>
      <c r="R8" s="216"/>
      <c r="S8" s="216"/>
      <c r="T8" s="216"/>
      <c r="U8" s="216"/>
      <c r="V8" s="216"/>
      <c r="W8" s="216"/>
      <c r="X8" s="216"/>
      <c r="Y8" s="216"/>
      <c r="Z8" s="221"/>
      <c r="AA8" s="216"/>
      <c r="AB8" s="224"/>
      <c r="AC8" s="224"/>
    </row>
    <row r="9" spans="1:29" s="3" customFormat="1" ht="15" x14ac:dyDescent="0.2">
      <c r="A9" s="218"/>
      <c r="B9" s="218"/>
      <c r="C9" s="227"/>
      <c r="D9" s="216"/>
      <c r="E9" s="216"/>
      <c r="F9" s="216"/>
      <c r="G9" s="226"/>
      <c r="H9" s="226"/>
      <c r="I9" s="226"/>
      <c r="J9" s="216"/>
      <c r="K9" s="216"/>
      <c r="L9" s="216"/>
      <c r="M9" s="226"/>
      <c r="N9" s="216"/>
      <c r="O9" s="216"/>
      <c r="P9" s="35"/>
      <c r="Q9" s="216"/>
      <c r="R9" s="216"/>
      <c r="S9" s="216"/>
      <c r="T9" s="216"/>
      <c r="U9" s="216"/>
      <c r="V9" s="216"/>
      <c r="W9" s="216"/>
      <c r="X9" s="216"/>
      <c r="Y9" s="216"/>
      <c r="Z9" s="221"/>
      <c r="AA9" s="216"/>
      <c r="AB9" s="224"/>
      <c r="AC9" s="224"/>
    </row>
    <row r="10" spans="1:29" s="3" customFormat="1" ht="15" x14ac:dyDescent="0.2">
      <c r="A10" s="218"/>
      <c r="B10" s="218"/>
      <c r="C10" s="227"/>
      <c r="D10" s="216"/>
      <c r="E10" s="216"/>
      <c r="F10" s="216"/>
      <c r="G10" s="226"/>
      <c r="H10" s="226"/>
      <c r="I10" s="226"/>
      <c r="J10" s="216"/>
      <c r="K10" s="216"/>
      <c r="L10" s="216"/>
      <c r="M10" s="226"/>
      <c r="N10" s="216"/>
      <c r="O10" s="216"/>
      <c r="P10" s="35"/>
      <c r="Q10" s="216"/>
      <c r="R10" s="216"/>
      <c r="S10" s="216"/>
      <c r="T10" s="216"/>
      <c r="U10" s="216"/>
      <c r="V10" s="216"/>
      <c r="W10" s="216"/>
      <c r="X10" s="216"/>
      <c r="Y10" s="216"/>
      <c r="Z10" s="221"/>
      <c r="AA10" s="216"/>
      <c r="AB10" s="224"/>
      <c r="AC10" s="224"/>
    </row>
    <row r="11" spans="1:29" s="3" customFormat="1" ht="15" x14ac:dyDescent="0.2">
      <c r="A11" s="219"/>
      <c r="B11" s="219"/>
      <c r="C11" s="227"/>
      <c r="D11" s="216"/>
      <c r="E11" s="216"/>
      <c r="F11" s="216"/>
      <c r="G11" s="226"/>
      <c r="H11" s="226"/>
      <c r="I11" s="226"/>
      <c r="J11" s="216"/>
      <c r="K11" s="216"/>
      <c r="L11" s="216"/>
      <c r="M11" s="226"/>
      <c r="N11" s="216"/>
      <c r="O11" s="216"/>
      <c r="P11" s="35"/>
      <c r="Q11" s="216"/>
      <c r="R11" s="216"/>
      <c r="S11" s="216"/>
      <c r="T11" s="216"/>
      <c r="U11" s="216"/>
      <c r="V11" s="216"/>
      <c r="W11" s="216"/>
      <c r="X11" s="216"/>
      <c r="Y11" s="216"/>
      <c r="Z11" s="222"/>
      <c r="AA11" s="216"/>
      <c r="AB11" s="225"/>
      <c r="AC11" s="225"/>
    </row>
    <row r="12" spans="1:29" s="52" customFormat="1" ht="21" customHeight="1" x14ac:dyDescent="0.2">
      <c r="A12" s="33"/>
      <c r="B12" s="33" t="s">
        <v>14</v>
      </c>
      <c r="C12" s="33"/>
      <c r="D12" s="33"/>
      <c r="E12" s="33" t="s">
        <v>696</v>
      </c>
      <c r="F12" s="33"/>
      <c r="G12" s="33">
        <v>75</v>
      </c>
      <c r="H12" s="33">
        <v>1</v>
      </c>
      <c r="I12" s="33">
        <v>33</v>
      </c>
      <c r="J12" s="50">
        <f t="shared" ref="J12:J68" si="0">G12*400+H12*100+I12</f>
        <v>30133</v>
      </c>
      <c r="K12" s="50">
        <v>75</v>
      </c>
      <c r="L12" s="50">
        <f t="shared" ref="L12:L68" si="1">J12*K12</f>
        <v>2259975</v>
      </c>
      <c r="M12" s="50">
        <v>3</v>
      </c>
      <c r="N12" s="50" t="s">
        <v>13</v>
      </c>
      <c r="O12" s="50" t="s">
        <v>13</v>
      </c>
      <c r="P12" s="50">
        <v>3</v>
      </c>
      <c r="Q12" s="50">
        <v>50400</v>
      </c>
      <c r="R12" s="50">
        <v>1950</v>
      </c>
      <c r="S12" s="50">
        <f t="shared" ref="S12:S41" si="2">Q12*R12</f>
        <v>98280000</v>
      </c>
      <c r="T12" s="50">
        <v>9</v>
      </c>
      <c r="U12" s="50">
        <f>S12*35%</f>
        <v>34398000</v>
      </c>
      <c r="V12" s="50">
        <f t="shared" ref="V12:V68" si="3">S12-U12</f>
        <v>63882000</v>
      </c>
      <c r="W12" s="50">
        <f t="shared" ref="W12:W21" si="4">L12+V12</f>
        <v>66141975</v>
      </c>
      <c r="X12" s="50">
        <f t="shared" ref="X12:X21" si="5">L12+V12</f>
        <v>66141975</v>
      </c>
      <c r="Y12" s="50">
        <v>0</v>
      </c>
      <c r="Z12" s="51">
        <f>X12*0.03%</f>
        <v>19842.592499999999</v>
      </c>
      <c r="AA12" s="53">
        <v>0.03</v>
      </c>
      <c r="AB12" s="51">
        <f t="shared" ref="AB12:AB35" si="6">Z12*90%</f>
        <v>17858.33325</v>
      </c>
      <c r="AC12" s="51">
        <f t="shared" ref="AC12:AC35" si="7">Z12-AB12</f>
        <v>1984.2592499999992</v>
      </c>
    </row>
    <row r="13" spans="1:29" s="52" customFormat="1" ht="21" customHeight="1" x14ac:dyDescent="0.2">
      <c r="A13" s="33"/>
      <c r="B13" s="33" t="s">
        <v>14</v>
      </c>
      <c r="C13" s="33"/>
      <c r="D13" s="33"/>
      <c r="E13" s="33" t="s">
        <v>697</v>
      </c>
      <c r="F13" s="33"/>
      <c r="G13" s="33">
        <v>83</v>
      </c>
      <c r="H13" s="33">
        <v>2</v>
      </c>
      <c r="I13" s="33">
        <v>78</v>
      </c>
      <c r="J13" s="50">
        <f t="shared" si="0"/>
        <v>33478</v>
      </c>
      <c r="K13" s="33">
        <v>75</v>
      </c>
      <c r="L13" s="50">
        <f t="shared" si="1"/>
        <v>2510850</v>
      </c>
      <c r="M13" s="33">
        <v>3</v>
      </c>
      <c r="N13" s="33" t="s">
        <v>13</v>
      </c>
      <c r="O13" s="33" t="s">
        <v>13</v>
      </c>
      <c r="P13" s="33">
        <v>3</v>
      </c>
      <c r="Q13" s="33">
        <v>29568</v>
      </c>
      <c r="R13" s="33">
        <v>1950</v>
      </c>
      <c r="S13" s="50">
        <f t="shared" si="2"/>
        <v>57657600</v>
      </c>
      <c r="T13" s="33">
        <v>4</v>
      </c>
      <c r="U13" s="50">
        <f>S13*12%</f>
        <v>6918912</v>
      </c>
      <c r="V13" s="50">
        <f t="shared" si="3"/>
        <v>50738688</v>
      </c>
      <c r="W13" s="50">
        <f t="shared" si="4"/>
        <v>53249538</v>
      </c>
      <c r="X13" s="50">
        <f t="shared" si="5"/>
        <v>53249538</v>
      </c>
      <c r="Y13" s="33">
        <v>0</v>
      </c>
      <c r="Z13" s="51">
        <f>X13*0.01%</f>
        <v>5324.9538000000002</v>
      </c>
      <c r="AA13" s="53">
        <v>0.01</v>
      </c>
      <c r="AB13" s="51">
        <f t="shared" si="6"/>
        <v>4792.4584199999999</v>
      </c>
      <c r="AC13" s="51">
        <f t="shared" si="7"/>
        <v>532.4953800000003</v>
      </c>
    </row>
    <row r="14" spans="1:29" s="52" customFormat="1" ht="21" customHeight="1" x14ac:dyDescent="0.2">
      <c r="A14" s="33"/>
      <c r="B14" s="33"/>
      <c r="C14" s="33"/>
      <c r="D14" s="33"/>
      <c r="E14" s="33"/>
      <c r="F14" s="33"/>
      <c r="G14" s="33"/>
      <c r="H14" s="33"/>
      <c r="I14" s="33"/>
      <c r="J14" s="50"/>
      <c r="K14" s="33"/>
      <c r="L14" s="50"/>
      <c r="M14" s="33">
        <v>3</v>
      </c>
      <c r="N14" s="33" t="s">
        <v>766</v>
      </c>
      <c r="O14" s="33" t="s">
        <v>767</v>
      </c>
      <c r="P14" s="33"/>
      <c r="Q14" s="33">
        <v>120</v>
      </c>
      <c r="R14" s="34">
        <v>6900</v>
      </c>
      <c r="S14" s="50">
        <f t="shared" si="2"/>
        <v>828000</v>
      </c>
      <c r="T14" s="33">
        <v>4</v>
      </c>
      <c r="U14" s="50">
        <f t="shared" ref="U14:U21" si="8">S14*4%</f>
        <v>33120</v>
      </c>
      <c r="V14" s="50">
        <f t="shared" si="3"/>
        <v>794880</v>
      </c>
      <c r="W14" s="50">
        <f t="shared" si="4"/>
        <v>794880</v>
      </c>
      <c r="X14" s="50">
        <f t="shared" si="5"/>
        <v>794880</v>
      </c>
      <c r="Y14" s="33"/>
      <c r="Z14" s="51">
        <f t="shared" ref="Z14:Z20" si="9">X14*0.03%</f>
        <v>238.46399999999997</v>
      </c>
      <c r="AA14" s="53">
        <v>0.03</v>
      </c>
      <c r="AB14" s="51">
        <f t="shared" si="6"/>
        <v>214.61759999999998</v>
      </c>
      <c r="AC14" s="51">
        <f t="shared" si="7"/>
        <v>23.846399999999988</v>
      </c>
    </row>
    <row r="15" spans="1:29" s="52" customFormat="1" ht="21" customHeight="1" x14ac:dyDescent="0.2">
      <c r="A15" s="33"/>
      <c r="B15" s="33"/>
      <c r="C15" s="33"/>
      <c r="D15" s="33"/>
      <c r="E15" s="33"/>
      <c r="F15" s="33"/>
      <c r="G15" s="33"/>
      <c r="H15" s="33"/>
      <c r="I15" s="33"/>
      <c r="J15" s="50"/>
      <c r="K15" s="33"/>
      <c r="L15" s="50"/>
      <c r="M15" s="33">
        <v>2</v>
      </c>
      <c r="N15" s="33" t="s">
        <v>766</v>
      </c>
      <c r="O15" s="33" t="s">
        <v>768</v>
      </c>
      <c r="P15" s="33"/>
      <c r="Q15" s="33">
        <v>440</v>
      </c>
      <c r="R15" s="33">
        <v>7000</v>
      </c>
      <c r="S15" s="50">
        <f t="shared" si="2"/>
        <v>3080000</v>
      </c>
      <c r="T15" s="33">
        <v>4</v>
      </c>
      <c r="U15" s="50">
        <f t="shared" si="8"/>
        <v>123200</v>
      </c>
      <c r="V15" s="50">
        <f t="shared" si="3"/>
        <v>2956800</v>
      </c>
      <c r="W15" s="50">
        <f t="shared" si="4"/>
        <v>2956800</v>
      </c>
      <c r="X15" s="50">
        <f t="shared" si="5"/>
        <v>2956800</v>
      </c>
      <c r="Y15" s="33"/>
      <c r="Z15" s="51">
        <f t="shared" si="9"/>
        <v>887.04</v>
      </c>
      <c r="AA15" s="53">
        <v>0.03</v>
      </c>
      <c r="AB15" s="51">
        <f t="shared" si="6"/>
        <v>798.33600000000001</v>
      </c>
      <c r="AC15" s="51">
        <f t="shared" si="7"/>
        <v>88.703999999999951</v>
      </c>
    </row>
    <row r="16" spans="1:29" s="52" customFormat="1" ht="21" customHeight="1" x14ac:dyDescent="0.2">
      <c r="A16" s="33"/>
      <c r="B16" s="33"/>
      <c r="C16" s="33"/>
      <c r="D16" s="33"/>
      <c r="E16" s="33"/>
      <c r="F16" s="33"/>
      <c r="G16" s="33"/>
      <c r="H16" s="33"/>
      <c r="I16" s="33"/>
      <c r="J16" s="50"/>
      <c r="K16" s="33"/>
      <c r="L16" s="50"/>
      <c r="M16" s="33">
        <v>3</v>
      </c>
      <c r="N16" s="33" t="s">
        <v>766</v>
      </c>
      <c r="O16" s="33" t="s">
        <v>769</v>
      </c>
      <c r="P16" s="33"/>
      <c r="Q16" s="33">
        <v>72</v>
      </c>
      <c r="R16" s="33">
        <v>5300</v>
      </c>
      <c r="S16" s="50">
        <f t="shared" si="2"/>
        <v>381600</v>
      </c>
      <c r="T16" s="33">
        <v>4</v>
      </c>
      <c r="U16" s="50">
        <f t="shared" si="8"/>
        <v>15264</v>
      </c>
      <c r="V16" s="50">
        <f t="shared" si="3"/>
        <v>366336</v>
      </c>
      <c r="W16" s="50">
        <f t="shared" si="4"/>
        <v>366336</v>
      </c>
      <c r="X16" s="50">
        <f t="shared" si="5"/>
        <v>366336</v>
      </c>
      <c r="Y16" s="33"/>
      <c r="Z16" s="51">
        <f t="shared" si="9"/>
        <v>109.90079999999999</v>
      </c>
      <c r="AA16" s="53">
        <v>0.03</v>
      </c>
      <c r="AB16" s="51">
        <f t="shared" si="6"/>
        <v>98.910719999999998</v>
      </c>
      <c r="AC16" s="51">
        <f t="shared" si="7"/>
        <v>10.990079999999992</v>
      </c>
    </row>
    <row r="17" spans="1:29" s="52" customFormat="1" ht="21" customHeight="1" x14ac:dyDescent="0.2">
      <c r="A17" s="33"/>
      <c r="B17" s="33"/>
      <c r="C17" s="33"/>
      <c r="D17" s="33"/>
      <c r="E17" s="33"/>
      <c r="F17" s="33"/>
      <c r="G17" s="33"/>
      <c r="H17" s="33"/>
      <c r="I17" s="33"/>
      <c r="J17" s="50"/>
      <c r="K17" s="33"/>
      <c r="L17" s="50"/>
      <c r="M17" s="33">
        <v>3</v>
      </c>
      <c r="N17" s="33" t="s">
        <v>766</v>
      </c>
      <c r="O17" s="33" t="s">
        <v>770</v>
      </c>
      <c r="P17" s="33"/>
      <c r="Q17" s="33">
        <v>144</v>
      </c>
      <c r="R17" s="33">
        <v>5300</v>
      </c>
      <c r="S17" s="50">
        <f t="shared" si="2"/>
        <v>763200</v>
      </c>
      <c r="T17" s="33">
        <v>4</v>
      </c>
      <c r="U17" s="50">
        <f t="shared" si="8"/>
        <v>30528</v>
      </c>
      <c r="V17" s="50">
        <f t="shared" si="3"/>
        <v>732672</v>
      </c>
      <c r="W17" s="50">
        <f t="shared" si="4"/>
        <v>732672</v>
      </c>
      <c r="X17" s="50">
        <f t="shared" si="5"/>
        <v>732672</v>
      </c>
      <c r="Y17" s="33"/>
      <c r="Z17" s="51">
        <f t="shared" si="9"/>
        <v>219.80159999999998</v>
      </c>
      <c r="AA17" s="53">
        <v>0.03</v>
      </c>
      <c r="AB17" s="51">
        <f t="shared" si="6"/>
        <v>197.82144</v>
      </c>
      <c r="AC17" s="51">
        <f t="shared" si="7"/>
        <v>21.980159999999984</v>
      </c>
    </row>
    <row r="18" spans="1:29" s="52" customFormat="1" ht="21" customHeight="1" x14ac:dyDescent="0.2">
      <c r="A18" s="33"/>
      <c r="B18" s="33"/>
      <c r="C18" s="33"/>
      <c r="D18" s="33"/>
      <c r="E18" s="33"/>
      <c r="F18" s="33"/>
      <c r="G18" s="33"/>
      <c r="H18" s="33"/>
      <c r="I18" s="33"/>
      <c r="J18" s="50"/>
      <c r="K18" s="33"/>
      <c r="L18" s="50"/>
      <c r="M18" s="33">
        <v>3</v>
      </c>
      <c r="N18" s="33" t="s">
        <v>766</v>
      </c>
      <c r="O18" s="33" t="s">
        <v>771</v>
      </c>
      <c r="P18" s="33"/>
      <c r="Q18" s="33">
        <v>42</v>
      </c>
      <c r="R18" s="33">
        <v>5300</v>
      </c>
      <c r="S18" s="50">
        <f t="shared" si="2"/>
        <v>222600</v>
      </c>
      <c r="T18" s="33">
        <v>4</v>
      </c>
      <c r="U18" s="50">
        <f t="shared" si="8"/>
        <v>8904</v>
      </c>
      <c r="V18" s="50">
        <f t="shared" si="3"/>
        <v>213696</v>
      </c>
      <c r="W18" s="50">
        <f t="shared" si="4"/>
        <v>213696</v>
      </c>
      <c r="X18" s="50">
        <f t="shared" si="5"/>
        <v>213696</v>
      </c>
      <c r="Y18" s="33"/>
      <c r="Z18" s="51">
        <f t="shared" si="9"/>
        <v>64.108799999999988</v>
      </c>
      <c r="AA18" s="53">
        <v>0.03</v>
      </c>
      <c r="AB18" s="51">
        <f t="shared" si="6"/>
        <v>57.697919999999989</v>
      </c>
      <c r="AC18" s="51">
        <f t="shared" si="7"/>
        <v>6.4108799999999988</v>
      </c>
    </row>
    <row r="19" spans="1:29" s="52" customFormat="1" ht="21" customHeight="1" x14ac:dyDescent="0.2">
      <c r="A19" s="33"/>
      <c r="B19" s="33"/>
      <c r="C19" s="33"/>
      <c r="D19" s="33"/>
      <c r="E19" s="33"/>
      <c r="F19" s="33"/>
      <c r="G19" s="33"/>
      <c r="H19" s="33"/>
      <c r="I19" s="33"/>
      <c r="J19" s="50"/>
      <c r="K19" s="33"/>
      <c r="L19" s="50"/>
      <c r="M19" s="33">
        <v>3</v>
      </c>
      <c r="N19" s="33" t="s">
        <v>766</v>
      </c>
      <c r="O19" s="33" t="s">
        <v>772</v>
      </c>
      <c r="P19" s="33"/>
      <c r="Q19" s="33">
        <v>152</v>
      </c>
      <c r="R19" s="33">
        <v>5300</v>
      </c>
      <c r="S19" s="50">
        <f t="shared" si="2"/>
        <v>805600</v>
      </c>
      <c r="T19" s="33">
        <v>4</v>
      </c>
      <c r="U19" s="50">
        <f t="shared" si="8"/>
        <v>32224</v>
      </c>
      <c r="V19" s="50">
        <f t="shared" si="3"/>
        <v>773376</v>
      </c>
      <c r="W19" s="50">
        <f t="shared" si="4"/>
        <v>773376</v>
      </c>
      <c r="X19" s="50">
        <f t="shared" si="5"/>
        <v>773376</v>
      </c>
      <c r="Y19" s="33"/>
      <c r="Z19" s="51">
        <f t="shared" si="9"/>
        <v>232.01279999999997</v>
      </c>
      <c r="AA19" s="53">
        <v>0.03</v>
      </c>
      <c r="AB19" s="51">
        <f t="shared" si="6"/>
        <v>208.81151999999997</v>
      </c>
      <c r="AC19" s="51">
        <f t="shared" si="7"/>
        <v>23.201279999999997</v>
      </c>
    </row>
    <row r="20" spans="1:29" s="52" customFormat="1" ht="21" customHeight="1" x14ac:dyDescent="0.2">
      <c r="A20" s="33"/>
      <c r="B20" s="33"/>
      <c r="C20" s="33"/>
      <c r="D20" s="33"/>
      <c r="E20" s="33"/>
      <c r="F20" s="33"/>
      <c r="G20" s="33"/>
      <c r="H20" s="33"/>
      <c r="I20" s="33"/>
      <c r="J20" s="50"/>
      <c r="K20" s="33"/>
      <c r="L20" s="50"/>
      <c r="M20" s="33">
        <v>3</v>
      </c>
      <c r="N20" s="33" t="s">
        <v>766</v>
      </c>
      <c r="O20" s="33" t="s">
        <v>773</v>
      </c>
      <c r="P20" s="33"/>
      <c r="Q20" s="33">
        <v>152.76</v>
      </c>
      <c r="R20" s="33">
        <v>5500</v>
      </c>
      <c r="S20" s="50">
        <f t="shared" si="2"/>
        <v>840180</v>
      </c>
      <c r="T20" s="33">
        <v>4</v>
      </c>
      <c r="U20" s="50">
        <f t="shared" si="8"/>
        <v>33607.199999999997</v>
      </c>
      <c r="V20" s="50">
        <f t="shared" si="3"/>
        <v>806572.8</v>
      </c>
      <c r="W20" s="50">
        <f t="shared" si="4"/>
        <v>806572.8</v>
      </c>
      <c r="X20" s="50">
        <f t="shared" si="5"/>
        <v>806572.8</v>
      </c>
      <c r="Y20" s="33"/>
      <c r="Z20" s="51">
        <f t="shared" si="9"/>
        <v>241.97183999999999</v>
      </c>
      <c r="AA20" s="53">
        <v>0.03</v>
      </c>
      <c r="AB20" s="51">
        <f t="shared" si="6"/>
        <v>217.77465599999999</v>
      </c>
      <c r="AC20" s="51">
        <f t="shared" si="7"/>
        <v>24.197183999999993</v>
      </c>
    </row>
    <row r="21" spans="1:29" s="52" customFormat="1" ht="21" customHeight="1" x14ac:dyDescent="0.2">
      <c r="A21" s="33"/>
      <c r="B21" s="33"/>
      <c r="C21" s="33"/>
      <c r="D21" s="33"/>
      <c r="E21" s="33"/>
      <c r="F21" s="33"/>
      <c r="G21" s="33"/>
      <c r="H21" s="33"/>
      <c r="I21" s="33"/>
      <c r="J21" s="50"/>
      <c r="K21" s="33"/>
      <c r="L21" s="50"/>
      <c r="M21" s="33">
        <v>2</v>
      </c>
      <c r="N21" s="33" t="s">
        <v>27</v>
      </c>
      <c r="O21" s="33" t="s">
        <v>774</v>
      </c>
      <c r="P21" s="33"/>
      <c r="Q21" s="33">
        <v>35.75</v>
      </c>
      <c r="R21" s="33">
        <v>6400</v>
      </c>
      <c r="S21" s="50">
        <f t="shared" si="2"/>
        <v>228800</v>
      </c>
      <c r="T21" s="33">
        <v>4</v>
      </c>
      <c r="U21" s="50">
        <f t="shared" si="8"/>
        <v>9152</v>
      </c>
      <c r="V21" s="50">
        <f t="shared" si="3"/>
        <v>219648</v>
      </c>
      <c r="W21" s="50">
        <f t="shared" si="4"/>
        <v>219648</v>
      </c>
      <c r="X21" s="50">
        <f t="shared" si="5"/>
        <v>219648</v>
      </c>
      <c r="Y21" s="33">
        <v>50</v>
      </c>
      <c r="Z21" s="51"/>
      <c r="AA21" s="53"/>
      <c r="AB21" s="51">
        <f t="shared" si="6"/>
        <v>0</v>
      </c>
      <c r="AC21" s="51">
        <f t="shared" si="7"/>
        <v>0</v>
      </c>
    </row>
    <row r="22" spans="1:29" s="52" customFormat="1" ht="21" customHeight="1" x14ac:dyDescent="0.2">
      <c r="A22" s="33"/>
      <c r="B22" s="33" t="s">
        <v>14</v>
      </c>
      <c r="C22" s="33">
        <v>5492</v>
      </c>
      <c r="D22" s="33">
        <v>293</v>
      </c>
      <c r="E22" s="33" t="s">
        <v>698</v>
      </c>
      <c r="F22" s="33">
        <v>2</v>
      </c>
      <c r="G22" s="33"/>
      <c r="H22" s="33">
        <v>5</v>
      </c>
      <c r="I22" s="33">
        <v>54</v>
      </c>
      <c r="J22" s="50">
        <f t="shared" si="0"/>
        <v>554</v>
      </c>
      <c r="K22" s="33">
        <v>430</v>
      </c>
      <c r="L22" s="50">
        <f t="shared" si="1"/>
        <v>238220</v>
      </c>
      <c r="M22" s="33">
        <v>2</v>
      </c>
      <c r="N22" s="33" t="s">
        <v>704</v>
      </c>
      <c r="O22" s="33" t="s">
        <v>705</v>
      </c>
      <c r="P22" s="33">
        <v>2</v>
      </c>
      <c r="Q22" s="33">
        <v>54</v>
      </c>
      <c r="R22" s="33">
        <v>6400</v>
      </c>
      <c r="S22" s="50">
        <f t="shared" si="2"/>
        <v>345600</v>
      </c>
      <c r="T22" s="33">
        <v>31</v>
      </c>
      <c r="U22" s="50">
        <f>S22*93%</f>
        <v>321408</v>
      </c>
      <c r="V22" s="50">
        <f t="shared" si="3"/>
        <v>24192</v>
      </c>
      <c r="W22" s="50">
        <f t="shared" ref="W22:W43" si="10">L22+V22</f>
        <v>262412</v>
      </c>
      <c r="X22" s="50">
        <f t="shared" ref="X22:X43" si="11">L22+V22</f>
        <v>262412</v>
      </c>
      <c r="Y22" s="33">
        <v>50</v>
      </c>
      <c r="Z22" s="51">
        <v>0</v>
      </c>
      <c r="AA22" s="53"/>
      <c r="AB22" s="51">
        <f t="shared" si="6"/>
        <v>0</v>
      </c>
      <c r="AC22" s="51">
        <f t="shared" si="7"/>
        <v>0</v>
      </c>
    </row>
    <row r="23" spans="1:29" s="52" customFormat="1" ht="21" customHeight="1" x14ac:dyDescent="0.2">
      <c r="A23" s="33"/>
      <c r="B23" s="33"/>
      <c r="C23" s="33"/>
      <c r="D23" s="33"/>
      <c r="E23" s="33" t="s">
        <v>698</v>
      </c>
      <c r="F23" s="33">
        <v>3</v>
      </c>
      <c r="G23" s="33"/>
      <c r="H23" s="33"/>
      <c r="I23" s="33"/>
      <c r="J23" s="50"/>
      <c r="K23" s="33"/>
      <c r="L23" s="50"/>
      <c r="M23" s="33">
        <v>3</v>
      </c>
      <c r="N23" s="33"/>
      <c r="O23" s="33" t="s">
        <v>706</v>
      </c>
      <c r="P23" s="33">
        <v>3</v>
      </c>
      <c r="Q23" s="33">
        <v>162</v>
      </c>
      <c r="R23" s="33">
        <v>7400</v>
      </c>
      <c r="S23" s="50">
        <f t="shared" si="2"/>
        <v>1198800</v>
      </c>
      <c r="T23" s="33">
        <v>31</v>
      </c>
      <c r="U23" s="50">
        <f>S23*52%</f>
        <v>623376</v>
      </c>
      <c r="V23" s="50">
        <f t="shared" si="3"/>
        <v>575424</v>
      </c>
      <c r="W23" s="50">
        <f t="shared" si="10"/>
        <v>575424</v>
      </c>
      <c r="X23" s="50">
        <f t="shared" si="11"/>
        <v>575424</v>
      </c>
      <c r="Y23" s="33"/>
      <c r="Z23" s="51">
        <f>X23*0.03%</f>
        <v>172.62719999999999</v>
      </c>
      <c r="AA23" s="53">
        <v>0.03</v>
      </c>
      <c r="AB23" s="51">
        <f t="shared" si="6"/>
        <v>155.36447999999999</v>
      </c>
      <c r="AC23" s="51">
        <f t="shared" si="7"/>
        <v>17.262720000000002</v>
      </c>
    </row>
    <row r="24" spans="1:29" s="52" customFormat="1" ht="21" customHeight="1" x14ac:dyDescent="0.2">
      <c r="A24" s="33"/>
      <c r="B24" s="33" t="s">
        <v>14</v>
      </c>
      <c r="C24" s="33">
        <v>7068</v>
      </c>
      <c r="D24" s="33">
        <v>29</v>
      </c>
      <c r="E24" s="33" t="s">
        <v>699</v>
      </c>
      <c r="F24" s="33">
        <v>2</v>
      </c>
      <c r="G24" s="33"/>
      <c r="H24" s="33">
        <v>2</v>
      </c>
      <c r="I24" s="33">
        <v>80</v>
      </c>
      <c r="J24" s="50">
        <f t="shared" si="0"/>
        <v>280</v>
      </c>
      <c r="K24" s="33">
        <v>450</v>
      </c>
      <c r="L24" s="50">
        <f t="shared" si="1"/>
        <v>126000</v>
      </c>
      <c r="M24" s="33"/>
      <c r="N24" s="33" t="s">
        <v>704</v>
      </c>
      <c r="O24" s="33" t="s">
        <v>705</v>
      </c>
      <c r="P24" s="33">
        <v>2</v>
      </c>
      <c r="Q24" s="33">
        <v>42</v>
      </c>
      <c r="R24" s="33">
        <v>6400</v>
      </c>
      <c r="S24" s="50">
        <f t="shared" si="2"/>
        <v>268800</v>
      </c>
      <c r="T24" s="33">
        <v>31</v>
      </c>
      <c r="U24" s="50">
        <f>S24*93%</f>
        <v>249984</v>
      </c>
      <c r="V24" s="50">
        <f t="shared" si="3"/>
        <v>18816</v>
      </c>
      <c r="W24" s="50">
        <f t="shared" si="10"/>
        <v>144816</v>
      </c>
      <c r="X24" s="50">
        <f t="shared" si="11"/>
        <v>144816</v>
      </c>
      <c r="Y24" s="33">
        <v>50</v>
      </c>
      <c r="Z24" s="51">
        <v>0</v>
      </c>
      <c r="AA24" s="53"/>
      <c r="AB24" s="51">
        <f t="shared" si="6"/>
        <v>0</v>
      </c>
      <c r="AC24" s="51">
        <f t="shared" si="7"/>
        <v>0</v>
      </c>
    </row>
    <row r="25" spans="1:29" s="52" customFormat="1" ht="21" customHeight="1" x14ac:dyDescent="0.2">
      <c r="A25" s="33"/>
      <c r="B25" s="33"/>
      <c r="C25" s="33"/>
      <c r="D25" s="33"/>
      <c r="E25" s="33" t="s">
        <v>699</v>
      </c>
      <c r="F25" s="33">
        <v>3</v>
      </c>
      <c r="G25" s="33"/>
      <c r="H25" s="33"/>
      <c r="I25" s="33"/>
      <c r="J25" s="50">
        <f t="shared" si="0"/>
        <v>0</v>
      </c>
      <c r="K25" s="33"/>
      <c r="L25" s="50">
        <f t="shared" si="1"/>
        <v>0</v>
      </c>
      <c r="M25" s="33">
        <v>3</v>
      </c>
      <c r="N25" s="33"/>
      <c r="O25" s="33" t="s">
        <v>706</v>
      </c>
      <c r="P25" s="33">
        <v>3</v>
      </c>
      <c r="Q25" s="33">
        <v>119</v>
      </c>
      <c r="R25" s="33">
        <v>7400</v>
      </c>
      <c r="S25" s="50">
        <f t="shared" si="2"/>
        <v>880600</v>
      </c>
      <c r="T25" s="33">
        <v>31</v>
      </c>
      <c r="U25" s="50">
        <f>S25*52%</f>
        <v>457912</v>
      </c>
      <c r="V25" s="50">
        <f t="shared" si="3"/>
        <v>422688</v>
      </c>
      <c r="W25" s="50">
        <f t="shared" si="10"/>
        <v>422688</v>
      </c>
      <c r="X25" s="50">
        <f t="shared" si="11"/>
        <v>422688</v>
      </c>
      <c r="Y25" s="33">
        <v>0</v>
      </c>
      <c r="Z25" s="51">
        <f>X25*0.03%</f>
        <v>126.80639999999998</v>
      </c>
      <c r="AA25" s="53">
        <v>0.03</v>
      </c>
      <c r="AB25" s="51">
        <f t="shared" si="6"/>
        <v>114.12575999999999</v>
      </c>
      <c r="AC25" s="51">
        <f t="shared" si="7"/>
        <v>12.680639999999997</v>
      </c>
    </row>
    <row r="26" spans="1:29" s="52" customFormat="1" ht="21" customHeight="1" x14ac:dyDescent="0.2">
      <c r="A26" s="33"/>
      <c r="B26" s="33" t="s">
        <v>14</v>
      </c>
      <c r="C26" s="33">
        <v>7077</v>
      </c>
      <c r="D26" s="33">
        <v>52</v>
      </c>
      <c r="E26" s="33" t="s">
        <v>700</v>
      </c>
      <c r="F26" s="33">
        <v>2</v>
      </c>
      <c r="G26" s="33"/>
      <c r="H26" s="33">
        <v>2</v>
      </c>
      <c r="I26" s="33">
        <v>91</v>
      </c>
      <c r="J26" s="50">
        <f t="shared" si="0"/>
        <v>291</v>
      </c>
      <c r="K26" s="33">
        <v>450</v>
      </c>
      <c r="L26" s="50">
        <f t="shared" si="1"/>
        <v>130950</v>
      </c>
      <c r="M26" s="33">
        <v>2</v>
      </c>
      <c r="N26" s="33" t="s">
        <v>704</v>
      </c>
      <c r="O26" s="33" t="s">
        <v>705</v>
      </c>
      <c r="P26" s="33">
        <v>2</v>
      </c>
      <c r="Q26" s="33">
        <v>72</v>
      </c>
      <c r="R26" s="33">
        <v>6400</v>
      </c>
      <c r="S26" s="50">
        <f t="shared" si="2"/>
        <v>460800</v>
      </c>
      <c r="T26" s="33">
        <v>16</v>
      </c>
      <c r="U26" s="50">
        <f>S26*72%</f>
        <v>331776</v>
      </c>
      <c r="V26" s="50">
        <f t="shared" si="3"/>
        <v>129024</v>
      </c>
      <c r="W26" s="50">
        <f t="shared" si="10"/>
        <v>259974</v>
      </c>
      <c r="X26" s="50">
        <f t="shared" si="11"/>
        <v>259974</v>
      </c>
      <c r="Y26" s="33">
        <v>50</v>
      </c>
      <c r="Z26" s="51">
        <v>0</v>
      </c>
      <c r="AA26" s="53"/>
      <c r="AB26" s="51">
        <f t="shared" si="6"/>
        <v>0</v>
      </c>
      <c r="AC26" s="51">
        <f t="shared" si="7"/>
        <v>0</v>
      </c>
    </row>
    <row r="27" spans="1:29" s="52" customFormat="1" ht="21" customHeight="1" x14ac:dyDescent="0.2">
      <c r="A27" s="33"/>
      <c r="B27" s="33"/>
      <c r="C27" s="33"/>
      <c r="D27" s="33"/>
      <c r="E27" s="33" t="s">
        <v>700</v>
      </c>
      <c r="F27" s="33">
        <v>3</v>
      </c>
      <c r="G27" s="33"/>
      <c r="H27" s="33"/>
      <c r="I27" s="33"/>
      <c r="J27" s="50"/>
      <c r="K27" s="33"/>
      <c r="L27" s="50"/>
      <c r="M27" s="33">
        <v>3</v>
      </c>
      <c r="N27" s="33"/>
      <c r="O27" s="33" t="s">
        <v>706</v>
      </c>
      <c r="P27" s="33">
        <v>3</v>
      </c>
      <c r="Q27" s="33">
        <v>110</v>
      </c>
      <c r="R27" s="33">
        <v>7400</v>
      </c>
      <c r="S27" s="50">
        <f t="shared" si="2"/>
        <v>814000</v>
      </c>
      <c r="T27" s="33">
        <v>16</v>
      </c>
      <c r="U27" s="50">
        <f>S27*22%</f>
        <v>179080</v>
      </c>
      <c r="V27" s="50">
        <f t="shared" si="3"/>
        <v>634920</v>
      </c>
      <c r="W27" s="50">
        <f t="shared" si="10"/>
        <v>634920</v>
      </c>
      <c r="X27" s="50">
        <f t="shared" si="11"/>
        <v>634920</v>
      </c>
      <c r="Y27" s="33">
        <v>0</v>
      </c>
      <c r="Z27" s="51">
        <f>X27*0.03%</f>
        <v>190.47599999999997</v>
      </c>
      <c r="AA27" s="53">
        <v>0.03</v>
      </c>
      <c r="AB27" s="51">
        <f t="shared" si="6"/>
        <v>171.42839999999998</v>
      </c>
      <c r="AC27" s="51">
        <f t="shared" si="7"/>
        <v>19.047599999999989</v>
      </c>
    </row>
    <row r="28" spans="1:29" s="52" customFormat="1" ht="21" customHeight="1" x14ac:dyDescent="0.2">
      <c r="A28" s="33"/>
      <c r="B28" s="33" t="s">
        <v>14</v>
      </c>
      <c r="C28" s="33">
        <v>7084</v>
      </c>
      <c r="D28" s="33">
        <v>34</v>
      </c>
      <c r="E28" s="33" t="s">
        <v>701</v>
      </c>
      <c r="F28" s="33">
        <v>2</v>
      </c>
      <c r="G28" s="33"/>
      <c r="H28" s="33">
        <v>1</v>
      </c>
      <c r="I28" s="33">
        <v>85</v>
      </c>
      <c r="J28" s="50">
        <f t="shared" si="0"/>
        <v>185</v>
      </c>
      <c r="K28" s="33">
        <v>430</v>
      </c>
      <c r="L28" s="50">
        <f t="shared" si="1"/>
        <v>79550</v>
      </c>
      <c r="M28" s="33">
        <v>2</v>
      </c>
      <c r="N28" s="33" t="s">
        <v>704</v>
      </c>
      <c r="O28" s="33" t="s">
        <v>16</v>
      </c>
      <c r="P28" s="33">
        <v>2</v>
      </c>
      <c r="Q28" s="33">
        <v>318</v>
      </c>
      <c r="R28" s="33">
        <v>6400</v>
      </c>
      <c r="S28" s="50">
        <f t="shared" si="2"/>
        <v>2035200</v>
      </c>
      <c r="T28" s="33">
        <v>41</v>
      </c>
      <c r="U28" s="50">
        <f>S28*85%</f>
        <v>1729920</v>
      </c>
      <c r="V28" s="50">
        <f t="shared" si="3"/>
        <v>305280</v>
      </c>
      <c r="W28" s="50">
        <f t="shared" si="10"/>
        <v>384830</v>
      </c>
      <c r="X28" s="50">
        <f t="shared" si="11"/>
        <v>384830</v>
      </c>
      <c r="Y28" s="33">
        <v>50</v>
      </c>
      <c r="Z28" s="51">
        <v>0</v>
      </c>
      <c r="AA28" s="53"/>
      <c r="AB28" s="51">
        <f t="shared" si="6"/>
        <v>0</v>
      </c>
      <c r="AC28" s="51">
        <f t="shared" si="7"/>
        <v>0</v>
      </c>
    </row>
    <row r="29" spans="1:29" s="52" customFormat="1" ht="21" customHeight="1" x14ac:dyDescent="0.2">
      <c r="A29" s="33"/>
      <c r="B29" s="33"/>
      <c r="C29" s="33"/>
      <c r="D29" s="33"/>
      <c r="E29" s="33" t="s">
        <v>701</v>
      </c>
      <c r="F29" s="33">
        <v>3</v>
      </c>
      <c r="G29" s="33"/>
      <c r="H29" s="33"/>
      <c r="I29" s="33"/>
      <c r="J29" s="50"/>
      <c r="K29" s="33"/>
      <c r="L29" s="50"/>
      <c r="M29" s="33">
        <v>3</v>
      </c>
      <c r="N29" s="33"/>
      <c r="O29" s="33" t="s">
        <v>706</v>
      </c>
      <c r="P29" s="33">
        <v>3</v>
      </c>
      <c r="Q29" s="33">
        <v>16</v>
      </c>
      <c r="R29" s="33">
        <v>7400</v>
      </c>
      <c r="S29" s="50">
        <f t="shared" si="2"/>
        <v>118400</v>
      </c>
      <c r="T29" s="33">
        <v>21</v>
      </c>
      <c r="U29" s="50">
        <f>S29*32%</f>
        <v>37888</v>
      </c>
      <c r="V29" s="50">
        <f t="shared" si="3"/>
        <v>80512</v>
      </c>
      <c r="W29" s="50">
        <f t="shared" si="10"/>
        <v>80512</v>
      </c>
      <c r="X29" s="50">
        <f t="shared" si="11"/>
        <v>80512</v>
      </c>
      <c r="Y29" s="33"/>
      <c r="Z29" s="51">
        <f>X29*0.03%</f>
        <v>24.153599999999997</v>
      </c>
      <c r="AA29" s="53">
        <v>0.03</v>
      </c>
      <c r="AB29" s="51">
        <f t="shared" si="6"/>
        <v>21.738239999999998</v>
      </c>
      <c r="AC29" s="51">
        <f t="shared" si="7"/>
        <v>2.4153599999999997</v>
      </c>
    </row>
    <row r="30" spans="1:29" s="52" customFormat="1" ht="21" customHeight="1" x14ac:dyDescent="0.2">
      <c r="A30" s="33"/>
      <c r="B30" s="33" t="s">
        <v>14</v>
      </c>
      <c r="C30" s="33"/>
      <c r="D30" s="33"/>
      <c r="E30" s="33" t="s">
        <v>702</v>
      </c>
      <c r="F30" s="33">
        <v>2</v>
      </c>
      <c r="G30" s="33"/>
      <c r="H30" s="33"/>
      <c r="I30" s="33">
        <v>55</v>
      </c>
      <c r="J30" s="50">
        <f t="shared" si="0"/>
        <v>55</v>
      </c>
      <c r="K30" s="33">
        <v>430</v>
      </c>
      <c r="L30" s="50">
        <f t="shared" si="1"/>
        <v>23650</v>
      </c>
      <c r="M30" s="33">
        <v>3</v>
      </c>
      <c r="N30" s="33" t="s">
        <v>27</v>
      </c>
      <c r="O30" s="33" t="s">
        <v>706</v>
      </c>
      <c r="P30" s="33">
        <v>3</v>
      </c>
      <c r="Q30" s="33">
        <v>16</v>
      </c>
      <c r="R30" s="33">
        <v>7400</v>
      </c>
      <c r="S30" s="50">
        <f t="shared" si="2"/>
        <v>118400</v>
      </c>
      <c r="T30" s="33">
        <v>11</v>
      </c>
      <c r="U30" s="50">
        <f>S30*12%</f>
        <v>14208</v>
      </c>
      <c r="V30" s="50">
        <f t="shared" si="3"/>
        <v>104192</v>
      </c>
      <c r="W30" s="50">
        <f t="shared" si="10"/>
        <v>127842</v>
      </c>
      <c r="X30" s="50">
        <f t="shared" si="11"/>
        <v>127842</v>
      </c>
      <c r="Y30" s="33">
        <v>0</v>
      </c>
      <c r="Z30" s="51">
        <f>X30*0.03%</f>
        <v>38.352599999999995</v>
      </c>
      <c r="AA30" s="53">
        <v>0.03</v>
      </c>
      <c r="AB30" s="51">
        <f t="shared" si="6"/>
        <v>34.517339999999997</v>
      </c>
      <c r="AC30" s="51">
        <f t="shared" si="7"/>
        <v>3.8352599999999981</v>
      </c>
    </row>
    <row r="31" spans="1:29" s="52" customFormat="1" ht="21" customHeight="1" x14ac:dyDescent="0.2">
      <c r="A31" s="33"/>
      <c r="B31" s="33"/>
      <c r="C31" s="33"/>
      <c r="D31" s="33"/>
      <c r="E31" s="33" t="s">
        <v>702</v>
      </c>
      <c r="F31" s="33">
        <v>3</v>
      </c>
      <c r="G31" s="33"/>
      <c r="H31" s="33"/>
      <c r="I31" s="33">
        <v>60</v>
      </c>
      <c r="J31" s="50">
        <f t="shared" si="0"/>
        <v>60</v>
      </c>
      <c r="K31" s="33">
        <v>430</v>
      </c>
      <c r="L31" s="50">
        <f t="shared" si="1"/>
        <v>25800</v>
      </c>
      <c r="M31" s="33">
        <v>2</v>
      </c>
      <c r="N31" s="33" t="s">
        <v>27</v>
      </c>
      <c r="O31" s="33" t="s">
        <v>35</v>
      </c>
      <c r="P31" s="33">
        <v>2</v>
      </c>
      <c r="Q31" s="33">
        <v>204</v>
      </c>
      <c r="R31" s="33">
        <v>6400</v>
      </c>
      <c r="S31" s="50">
        <f t="shared" si="2"/>
        <v>1305600</v>
      </c>
      <c r="T31" s="33">
        <v>41</v>
      </c>
      <c r="U31" s="50">
        <f>S31*93%</f>
        <v>1214208</v>
      </c>
      <c r="V31" s="50">
        <f t="shared" si="3"/>
        <v>91392</v>
      </c>
      <c r="W31" s="50">
        <f t="shared" si="10"/>
        <v>117192</v>
      </c>
      <c r="X31" s="50">
        <f t="shared" si="11"/>
        <v>117192</v>
      </c>
      <c r="Y31" s="33">
        <v>50</v>
      </c>
      <c r="Z31" s="51">
        <v>0</v>
      </c>
      <c r="AA31" s="53"/>
      <c r="AB31" s="51">
        <f t="shared" si="6"/>
        <v>0</v>
      </c>
      <c r="AC31" s="51">
        <f t="shared" si="7"/>
        <v>0</v>
      </c>
    </row>
    <row r="32" spans="1:29" s="52" customFormat="1" ht="21" customHeight="1" x14ac:dyDescent="0.2">
      <c r="A32" s="33"/>
      <c r="B32" s="33" t="s">
        <v>14</v>
      </c>
      <c r="C32" s="33"/>
      <c r="D32" s="33"/>
      <c r="E32" s="33" t="s">
        <v>703</v>
      </c>
      <c r="F32" s="33">
        <v>2</v>
      </c>
      <c r="G32" s="33"/>
      <c r="H32" s="33">
        <v>1</v>
      </c>
      <c r="I32" s="33"/>
      <c r="J32" s="50">
        <f t="shared" si="0"/>
        <v>100</v>
      </c>
      <c r="K32" s="33">
        <v>430</v>
      </c>
      <c r="L32" s="50">
        <f t="shared" si="1"/>
        <v>43000</v>
      </c>
      <c r="M32" s="33">
        <v>2</v>
      </c>
      <c r="N32" s="33" t="s">
        <v>27</v>
      </c>
      <c r="O32" s="33" t="s">
        <v>16</v>
      </c>
      <c r="P32" s="33">
        <v>2</v>
      </c>
      <c r="Q32" s="33">
        <v>168</v>
      </c>
      <c r="R32" s="33">
        <v>6400</v>
      </c>
      <c r="S32" s="50">
        <f t="shared" si="2"/>
        <v>1075200</v>
      </c>
      <c r="T32" s="33">
        <v>21</v>
      </c>
      <c r="U32" s="50">
        <f>S32*80%</f>
        <v>860160</v>
      </c>
      <c r="V32" s="50">
        <f t="shared" si="3"/>
        <v>215040</v>
      </c>
      <c r="W32" s="50">
        <f t="shared" si="10"/>
        <v>258040</v>
      </c>
      <c r="X32" s="50">
        <f t="shared" si="11"/>
        <v>258040</v>
      </c>
      <c r="Y32" s="33">
        <v>50</v>
      </c>
      <c r="Z32" s="51">
        <v>0</v>
      </c>
      <c r="AA32" s="53"/>
      <c r="AB32" s="51">
        <f t="shared" si="6"/>
        <v>0</v>
      </c>
      <c r="AC32" s="51">
        <f t="shared" si="7"/>
        <v>0</v>
      </c>
    </row>
    <row r="33" spans="1:29" s="52" customFormat="1" ht="21" customHeight="1" x14ac:dyDescent="0.2">
      <c r="A33" s="33"/>
      <c r="B33" s="33"/>
      <c r="C33" s="33"/>
      <c r="D33" s="33"/>
      <c r="E33" s="33" t="s">
        <v>703</v>
      </c>
      <c r="F33" s="33">
        <v>3</v>
      </c>
      <c r="G33" s="33"/>
      <c r="H33" s="33"/>
      <c r="I33" s="33"/>
      <c r="J33" s="50">
        <f t="shared" si="0"/>
        <v>0</v>
      </c>
      <c r="K33" s="33"/>
      <c r="L33" s="50">
        <f t="shared" si="1"/>
        <v>0</v>
      </c>
      <c r="M33" s="33"/>
      <c r="N33" s="33"/>
      <c r="O33" s="33" t="s">
        <v>706</v>
      </c>
      <c r="P33" s="33">
        <v>3</v>
      </c>
      <c r="Q33" s="33">
        <v>49</v>
      </c>
      <c r="R33" s="33">
        <v>7400</v>
      </c>
      <c r="S33" s="50">
        <f t="shared" si="2"/>
        <v>362600</v>
      </c>
      <c r="T33" s="33">
        <v>11</v>
      </c>
      <c r="U33" s="50">
        <f>S33*12%</f>
        <v>43512</v>
      </c>
      <c r="V33" s="50">
        <f t="shared" si="3"/>
        <v>319088</v>
      </c>
      <c r="W33" s="50">
        <f t="shared" si="10"/>
        <v>319088</v>
      </c>
      <c r="X33" s="50">
        <f t="shared" si="11"/>
        <v>319088</v>
      </c>
      <c r="Y33" s="33">
        <v>0</v>
      </c>
      <c r="Z33" s="51">
        <f>X33*0.03%</f>
        <v>95.726399999999998</v>
      </c>
      <c r="AA33" s="53">
        <v>0.03</v>
      </c>
      <c r="AB33" s="51">
        <f t="shared" si="6"/>
        <v>86.153760000000005</v>
      </c>
      <c r="AC33" s="51">
        <f t="shared" si="7"/>
        <v>9.5726399999999927</v>
      </c>
    </row>
    <row r="34" spans="1:29" s="52" customFormat="1" ht="21" customHeight="1" x14ac:dyDescent="0.2">
      <c r="A34" s="33"/>
      <c r="B34" s="33" t="s">
        <v>14</v>
      </c>
      <c r="C34" s="33">
        <v>7152</v>
      </c>
      <c r="D34" s="33">
        <v>116</v>
      </c>
      <c r="E34" s="33" t="s">
        <v>707</v>
      </c>
      <c r="F34" s="33">
        <v>2</v>
      </c>
      <c r="G34" s="33"/>
      <c r="H34" s="33">
        <v>1</v>
      </c>
      <c r="I34" s="33">
        <v>9</v>
      </c>
      <c r="J34" s="50">
        <f t="shared" si="0"/>
        <v>109</v>
      </c>
      <c r="K34" s="33">
        <v>450</v>
      </c>
      <c r="L34" s="50">
        <f t="shared" si="1"/>
        <v>49050</v>
      </c>
      <c r="M34" s="33">
        <v>2</v>
      </c>
      <c r="N34" s="33" t="s">
        <v>704</v>
      </c>
      <c r="O34" s="33" t="s">
        <v>60</v>
      </c>
      <c r="P34" s="33">
        <v>2</v>
      </c>
      <c r="Q34" s="33">
        <v>450</v>
      </c>
      <c r="R34" s="33">
        <v>6400</v>
      </c>
      <c r="S34" s="50">
        <f t="shared" si="2"/>
        <v>2880000</v>
      </c>
      <c r="T34" s="33">
        <v>11</v>
      </c>
      <c r="U34" s="50">
        <f>S34*12%</f>
        <v>345600</v>
      </c>
      <c r="V34" s="50">
        <f t="shared" si="3"/>
        <v>2534400</v>
      </c>
      <c r="W34" s="50">
        <f t="shared" si="10"/>
        <v>2583450</v>
      </c>
      <c r="X34" s="50">
        <f t="shared" si="11"/>
        <v>2583450</v>
      </c>
      <c r="Y34" s="33">
        <v>50</v>
      </c>
      <c r="Z34" s="51">
        <v>0</v>
      </c>
      <c r="AA34" s="53"/>
      <c r="AB34" s="51">
        <f t="shared" si="6"/>
        <v>0</v>
      </c>
      <c r="AC34" s="51">
        <f t="shared" si="7"/>
        <v>0</v>
      </c>
    </row>
    <row r="35" spans="1:29" s="52" customFormat="1" ht="21" customHeight="1" x14ac:dyDescent="0.2">
      <c r="A35" s="33"/>
      <c r="B35" s="33" t="s">
        <v>14</v>
      </c>
      <c r="C35" s="33">
        <v>30292</v>
      </c>
      <c r="D35" s="33">
        <v>231</v>
      </c>
      <c r="E35" s="33" t="s">
        <v>707</v>
      </c>
      <c r="F35" s="33">
        <v>3</v>
      </c>
      <c r="G35" s="33"/>
      <c r="H35" s="33">
        <v>1</v>
      </c>
      <c r="I35" s="33">
        <v>97</v>
      </c>
      <c r="J35" s="50">
        <f t="shared" si="0"/>
        <v>197</v>
      </c>
      <c r="K35" s="33">
        <v>430</v>
      </c>
      <c r="L35" s="50">
        <f t="shared" si="1"/>
        <v>84710</v>
      </c>
      <c r="M35" s="33">
        <v>3</v>
      </c>
      <c r="N35" s="33"/>
      <c r="O35" s="33" t="s">
        <v>706</v>
      </c>
      <c r="P35" s="33">
        <v>3</v>
      </c>
      <c r="Q35" s="33">
        <v>200</v>
      </c>
      <c r="R35" s="33">
        <v>7400</v>
      </c>
      <c r="S35" s="50">
        <f t="shared" si="2"/>
        <v>1480000</v>
      </c>
      <c r="T35" s="33">
        <v>21</v>
      </c>
      <c r="U35" s="50">
        <f>S35*32%</f>
        <v>473600</v>
      </c>
      <c r="V35" s="50">
        <f t="shared" si="3"/>
        <v>1006400</v>
      </c>
      <c r="W35" s="50">
        <f t="shared" si="10"/>
        <v>1091110</v>
      </c>
      <c r="X35" s="50">
        <f t="shared" si="11"/>
        <v>1091110</v>
      </c>
      <c r="Y35" s="33"/>
      <c r="Z35" s="51">
        <f>X35*0.03%</f>
        <v>327.33299999999997</v>
      </c>
      <c r="AA35" s="53">
        <v>0.03</v>
      </c>
      <c r="AB35" s="51">
        <f t="shared" si="6"/>
        <v>294.59969999999998</v>
      </c>
      <c r="AC35" s="51">
        <f t="shared" si="7"/>
        <v>32.733299999999986</v>
      </c>
    </row>
    <row r="36" spans="1:29" s="52" customFormat="1" ht="21" customHeight="1" x14ac:dyDescent="0.2">
      <c r="A36" s="33"/>
      <c r="B36" s="33" t="s">
        <v>14</v>
      </c>
      <c r="C36" s="33">
        <v>30293</v>
      </c>
      <c r="D36" s="33">
        <v>232</v>
      </c>
      <c r="E36" s="33" t="s">
        <v>707</v>
      </c>
      <c r="F36" s="33">
        <v>3</v>
      </c>
      <c r="G36" s="33"/>
      <c r="H36" s="33"/>
      <c r="I36" s="33">
        <v>99</v>
      </c>
      <c r="J36" s="50">
        <f t="shared" si="0"/>
        <v>99</v>
      </c>
      <c r="K36" s="33">
        <v>430</v>
      </c>
      <c r="L36" s="50">
        <f t="shared" si="1"/>
        <v>42570</v>
      </c>
      <c r="M36" s="33">
        <v>3</v>
      </c>
      <c r="N36" s="33"/>
      <c r="O36" s="33"/>
      <c r="P36" s="33"/>
      <c r="Q36" s="33"/>
      <c r="R36" s="33"/>
      <c r="S36" s="50">
        <f t="shared" si="2"/>
        <v>0</v>
      </c>
      <c r="T36" s="33"/>
      <c r="U36" s="33"/>
      <c r="V36" s="50">
        <f t="shared" si="3"/>
        <v>0</v>
      </c>
      <c r="W36" s="50">
        <f t="shared" si="10"/>
        <v>42570</v>
      </c>
      <c r="X36" s="50">
        <f t="shared" si="11"/>
        <v>42570</v>
      </c>
      <c r="Y36" s="33"/>
      <c r="Z36" s="51">
        <f t="shared" ref="Z36:Z38" si="12">X36*0.03%</f>
        <v>12.770999999999999</v>
      </c>
      <c r="AA36" s="53">
        <v>0.03</v>
      </c>
      <c r="AB36" s="51">
        <f t="shared" ref="AB36:AB60" si="13">Z36*90%</f>
        <v>11.4939</v>
      </c>
      <c r="AC36" s="51">
        <f t="shared" ref="AC36:AC60" si="14">Z36-AB36</f>
        <v>1.277099999999999</v>
      </c>
    </row>
    <row r="37" spans="1:29" s="52" customFormat="1" ht="21" customHeight="1" x14ac:dyDescent="0.2">
      <c r="A37" s="33"/>
      <c r="B37" s="33" t="s">
        <v>14</v>
      </c>
      <c r="C37" s="33">
        <v>30291</v>
      </c>
      <c r="D37" s="33">
        <v>230</v>
      </c>
      <c r="E37" s="33" t="s">
        <v>707</v>
      </c>
      <c r="F37" s="33">
        <v>3</v>
      </c>
      <c r="G37" s="33"/>
      <c r="H37" s="33">
        <v>2</v>
      </c>
      <c r="I37" s="33">
        <v>12</v>
      </c>
      <c r="J37" s="50">
        <f t="shared" si="0"/>
        <v>212</v>
      </c>
      <c r="K37" s="33">
        <v>430</v>
      </c>
      <c r="L37" s="50">
        <f t="shared" si="1"/>
        <v>91160</v>
      </c>
      <c r="M37" s="33">
        <v>3</v>
      </c>
      <c r="N37" s="33"/>
      <c r="O37" s="33"/>
      <c r="P37" s="33"/>
      <c r="Q37" s="33"/>
      <c r="R37" s="33"/>
      <c r="S37" s="50">
        <f t="shared" si="2"/>
        <v>0</v>
      </c>
      <c r="T37" s="33"/>
      <c r="U37" s="33"/>
      <c r="V37" s="50">
        <f t="shared" si="3"/>
        <v>0</v>
      </c>
      <c r="W37" s="50">
        <f t="shared" si="10"/>
        <v>91160</v>
      </c>
      <c r="X37" s="50">
        <f t="shared" si="11"/>
        <v>91160</v>
      </c>
      <c r="Y37" s="33"/>
      <c r="Z37" s="51">
        <f t="shared" si="12"/>
        <v>27.347999999999999</v>
      </c>
      <c r="AA37" s="53">
        <v>0.03</v>
      </c>
      <c r="AB37" s="51">
        <f t="shared" si="13"/>
        <v>24.613199999999999</v>
      </c>
      <c r="AC37" s="51">
        <f t="shared" si="14"/>
        <v>2.7347999999999999</v>
      </c>
    </row>
    <row r="38" spans="1:29" s="52" customFormat="1" ht="21" customHeight="1" x14ac:dyDescent="0.2">
      <c r="A38" s="33"/>
      <c r="B38" s="33" t="s">
        <v>14</v>
      </c>
      <c r="C38" s="33">
        <v>32970</v>
      </c>
      <c r="D38" s="33">
        <v>239</v>
      </c>
      <c r="E38" s="33" t="s">
        <v>707</v>
      </c>
      <c r="F38" s="33">
        <v>3</v>
      </c>
      <c r="G38" s="33"/>
      <c r="H38" s="33"/>
      <c r="I38" s="33">
        <v>59</v>
      </c>
      <c r="J38" s="50">
        <f t="shared" si="0"/>
        <v>59</v>
      </c>
      <c r="K38" s="33">
        <v>75</v>
      </c>
      <c r="L38" s="50">
        <f t="shared" si="1"/>
        <v>4425</v>
      </c>
      <c r="M38" s="33">
        <v>3</v>
      </c>
      <c r="N38" s="33"/>
      <c r="O38" s="33"/>
      <c r="P38" s="33"/>
      <c r="Q38" s="33"/>
      <c r="R38" s="33"/>
      <c r="S38" s="50">
        <f t="shared" si="2"/>
        <v>0</v>
      </c>
      <c r="T38" s="33"/>
      <c r="U38" s="33"/>
      <c r="V38" s="50">
        <f t="shared" si="3"/>
        <v>0</v>
      </c>
      <c r="W38" s="50">
        <f t="shared" si="10"/>
        <v>4425</v>
      </c>
      <c r="X38" s="50">
        <f t="shared" si="11"/>
        <v>4425</v>
      </c>
      <c r="Y38" s="33"/>
      <c r="Z38" s="51">
        <f t="shared" si="12"/>
        <v>1.3274999999999999</v>
      </c>
      <c r="AA38" s="53">
        <v>0.03</v>
      </c>
      <c r="AB38" s="51">
        <f t="shared" si="13"/>
        <v>1.19475</v>
      </c>
      <c r="AC38" s="51">
        <f t="shared" si="14"/>
        <v>0.13274999999999992</v>
      </c>
    </row>
    <row r="39" spans="1:29" s="52" customFormat="1" ht="21" customHeight="1" x14ac:dyDescent="0.2">
      <c r="A39" s="33"/>
      <c r="B39" s="33" t="s">
        <v>14</v>
      </c>
      <c r="C39" s="33">
        <v>7249</v>
      </c>
      <c r="D39" s="33">
        <v>99</v>
      </c>
      <c r="E39" s="33" t="s">
        <v>708</v>
      </c>
      <c r="F39" s="33">
        <v>2</v>
      </c>
      <c r="G39" s="33"/>
      <c r="H39" s="33">
        <v>1</v>
      </c>
      <c r="I39" s="33">
        <v>38</v>
      </c>
      <c r="J39" s="50">
        <f t="shared" si="0"/>
        <v>138</v>
      </c>
      <c r="K39" s="33">
        <v>450</v>
      </c>
      <c r="L39" s="50">
        <f t="shared" si="1"/>
        <v>62100</v>
      </c>
      <c r="M39" s="33">
        <v>2</v>
      </c>
      <c r="N39" s="33" t="s">
        <v>704</v>
      </c>
      <c r="O39" s="33" t="s">
        <v>705</v>
      </c>
      <c r="P39" s="33">
        <v>2</v>
      </c>
      <c r="Q39" s="33">
        <v>42</v>
      </c>
      <c r="R39" s="33">
        <v>6400</v>
      </c>
      <c r="S39" s="50">
        <f t="shared" si="2"/>
        <v>268800</v>
      </c>
      <c r="T39" s="33">
        <v>21</v>
      </c>
      <c r="U39" s="50">
        <f>S39*80%</f>
        <v>215040</v>
      </c>
      <c r="V39" s="50">
        <f t="shared" si="3"/>
        <v>53760</v>
      </c>
      <c r="W39" s="50">
        <f t="shared" si="10"/>
        <v>115860</v>
      </c>
      <c r="X39" s="50">
        <f t="shared" si="11"/>
        <v>115860</v>
      </c>
      <c r="Y39" s="33">
        <v>50</v>
      </c>
      <c r="Z39" s="51">
        <v>0</v>
      </c>
      <c r="AA39" s="53"/>
      <c r="AB39" s="51">
        <f t="shared" si="13"/>
        <v>0</v>
      </c>
      <c r="AC39" s="51">
        <f t="shared" si="14"/>
        <v>0</v>
      </c>
    </row>
    <row r="40" spans="1:29" s="52" customFormat="1" ht="21" customHeight="1" x14ac:dyDescent="0.2">
      <c r="A40" s="33"/>
      <c r="B40" s="33"/>
      <c r="C40" s="33"/>
      <c r="D40" s="33"/>
      <c r="E40" s="33"/>
      <c r="F40" s="33">
        <v>3</v>
      </c>
      <c r="G40" s="33"/>
      <c r="H40" s="33"/>
      <c r="I40" s="33"/>
      <c r="J40" s="50">
        <f t="shared" si="0"/>
        <v>0</v>
      </c>
      <c r="K40" s="33"/>
      <c r="L40" s="50">
        <f t="shared" si="1"/>
        <v>0</v>
      </c>
      <c r="M40" s="33"/>
      <c r="N40" s="33"/>
      <c r="O40" s="33" t="s">
        <v>706</v>
      </c>
      <c r="P40" s="33">
        <v>3</v>
      </c>
      <c r="Q40" s="33">
        <v>162</v>
      </c>
      <c r="R40" s="33">
        <v>7400</v>
      </c>
      <c r="S40" s="50">
        <f t="shared" si="2"/>
        <v>1198800</v>
      </c>
      <c r="T40" s="33">
        <v>16</v>
      </c>
      <c r="U40" s="50">
        <f>S40*22%</f>
        <v>263736</v>
      </c>
      <c r="V40" s="50">
        <f t="shared" si="3"/>
        <v>935064</v>
      </c>
      <c r="W40" s="50">
        <f t="shared" si="10"/>
        <v>935064</v>
      </c>
      <c r="X40" s="50">
        <f t="shared" si="11"/>
        <v>935064</v>
      </c>
      <c r="Y40" s="33"/>
      <c r="Z40" s="51">
        <f t="shared" ref="Z40:Z41" si="15">X40*0.03%</f>
        <v>280.51919999999996</v>
      </c>
      <c r="AA40" s="53">
        <v>0.03</v>
      </c>
      <c r="AB40" s="51">
        <f t="shared" si="13"/>
        <v>252.46727999999996</v>
      </c>
      <c r="AC40" s="51">
        <f t="shared" si="14"/>
        <v>28.051919999999996</v>
      </c>
    </row>
    <row r="41" spans="1:29" s="52" customFormat="1" ht="21" customHeight="1" x14ac:dyDescent="0.2">
      <c r="A41" s="50"/>
      <c r="B41" s="33"/>
      <c r="C41" s="50"/>
      <c r="D41" s="50"/>
      <c r="E41" s="50" t="s">
        <v>709</v>
      </c>
      <c r="F41" s="50">
        <v>3</v>
      </c>
      <c r="G41" s="50"/>
      <c r="H41" s="50"/>
      <c r="I41" s="50"/>
      <c r="J41" s="50">
        <f t="shared" si="0"/>
        <v>0</v>
      </c>
      <c r="K41" s="50"/>
      <c r="L41" s="50">
        <f t="shared" si="1"/>
        <v>0</v>
      </c>
      <c r="M41" s="50">
        <v>3</v>
      </c>
      <c r="N41" s="50" t="s">
        <v>27</v>
      </c>
      <c r="O41" s="50" t="s">
        <v>706</v>
      </c>
      <c r="P41" s="50">
        <v>3</v>
      </c>
      <c r="Q41" s="50">
        <v>18</v>
      </c>
      <c r="R41" s="50">
        <v>7400</v>
      </c>
      <c r="S41" s="50">
        <f t="shared" si="2"/>
        <v>133200</v>
      </c>
      <c r="T41" s="50">
        <v>11</v>
      </c>
      <c r="U41" s="50">
        <f>S41*12%</f>
        <v>15984</v>
      </c>
      <c r="V41" s="50">
        <f t="shared" si="3"/>
        <v>117216</v>
      </c>
      <c r="W41" s="50">
        <f t="shared" si="10"/>
        <v>117216</v>
      </c>
      <c r="X41" s="50">
        <f t="shared" si="11"/>
        <v>117216</v>
      </c>
      <c r="Y41" s="50"/>
      <c r="Z41" s="51">
        <f t="shared" si="15"/>
        <v>35.1648</v>
      </c>
      <c r="AA41" s="53">
        <v>0.03</v>
      </c>
      <c r="AB41" s="51">
        <f t="shared" si="13"/>
        <v>31.648320000000002</v>
      </c>
      <c r="AC41" s="51">
        <f t="shared" si="14"/>
        <v>3.5164799999999978</v>
      </c>
    </row>
    <row r="42" spans="1:29" s="52" customFormat="1" ht="21" customHeight="1" x14ac:dyDescent="0.2">
      <c r="A42" s="50"/>
      <c r="B42" s="33" t="s">
        <v>14</v>
      </c>
      <c r="C42" s="50">
        <v>38106</v>
      </c>
      <c r="D42" s="50">
        <v>10</v>
      </c>
      <c r="E42" s="50" t="s">
        <v>710</v>
      </c>
      <c r="F42" s="50">
        <v>2</v>
      </c>
      <c r="G42" s="50"/>
      <c r="H42" s="50"/>
      <c r="I42" s="50">
        <v>37</v>
      </c>
      <c r="J42" s="50">
        <f t="shared" si="0"/>
        <v>37</v>
      </c>
      <c r="K42" s="50">
        <v>450</v>
      </c>
      <c r="L42" s="50">
        <f t="shared" si="1"/>
        <v>16650</v>
      </c>
      <c r="M42" s="50">
        <v>2</v>
      </c>
      <c r="N42" s="33" t="s">
        <v>704</v>
      </c>
      <c r="O42" s="50" t="s">
        <v>705</v>
      </c>
      <c r="P42" s="50">
        <v>2</v>
      </c>
      <c r="Q42" s="50">
        <v>54</v>
      </c>
      <c r="R42" s="50">
        <v>6400</v>
      </c>
      <c r="S42" s="50">
        <f t="shared" ref="S42:S68" si="16">Q42*R42</f>
        <v>345600</v>
      </c>
      <c r="T42" s="50">
        <v>21</v>
      </c>
      <c r="U42" s="50">
        <f>S42*80%</f>
        <v>276480</v>
      </c>
      <c r="V42" s="50">
        <f t="shared" si="3"/>
        <v>69120</v>
      </c>
      <c r="W42" s="50">
        <f t="shared" si="10"/>
        <v>85770</v>
      </c>
      <c r="X42" s="50">
        <f t="shared" si="11"/>
        <v>85770</v>
      </c>
      <c r="Y42" s="50">
        <v>50</v>
      </c>
      <c r="Z42" s="51">
        <v>0</v>
      </c>
      <c r="AA42" s="53"/>
      <c r="AB42" s="51">
        <f t="shared" si="13"/>
        <v>0</v>
      </c>
      <c r="AC42" s="51">
        <f t="shared" si="14"/>
        <v>0</v>
      </c>
    </row>
    <row r="43" spans="1:29" s="52" customFormat="1" ht="21" customHeight="1" x14ac:dyDescent="0.2">
      <c r="A43" s="50"/>
      <c r="B43" s="33"/>
      <c r="C43" s="50"/>
      <c r="D43" s="50"/>
      <c r="E43" s="50" t="s">
        <v>710</v>
      </c>
      <c r="F43" s="50">
        <v>3</v>
      </c>
      <c r="G43" s="50"/>
      <c r="H43" s="50"/>
      <c r="I43" s="50"/>
      <c r="J43" s="50">
        <f t="shared" si="0"/>
        <v>0</v>
      </c>
      <c r="K43" s="50"/>
      <c r="L43" s="50">
        <f t="shared" si="1"/>
        <v>0</v>
      </c>
      <c r="M43" s="50">
        <v>3</v>
      </c>
      <c r="N43" s="50"/>
      <c r="O43" s="50" t="s">
        <v>706</v>
      </c>
      <c r="P43" s="50">
        <v>3</v>
      </c>
      <c r="Q43" s="50">
        <v>70</v>
      </c>
      <c r="R43" s="50">
        <v>7400</v>
      </c>
      <c r="S43" s="50">
        <f t="shared" si="16"/>
        <v>518000</v>
      </c>
      <c r="T43" s="50">
        <v>21</v>
      </c>
      <c r="U43" s="50">
        <f>S43*32%</f>
        <v>165760</v>
      </c>
      <c r="V43" s="50">
        <f t="shared" si="3"/>
        <v>352240</v>
      </c>
      <c r="W43" s="50">
        <f t="shared" si="10"/>
        <v>352240</v>
      </c>
      <c r="X43" s="50">
        <f t="shared" si="11"/>
        <v>352240</v>
      </c>
      <c r="Y43" s="50"/>
      <c r="Z43" s="51">
        <f t="shared" ref="Z43" si="17">X43*0.03%</f>
        <v>105.672</v>
      </c>
      <c r="AA43" s="50">
        <v>0.03</v>
      </c>
      <c r="AB43" s="51">
        <f t="shared" si="13"/>
        <v>95.104799999999997</v>
      </c>
      <c r="AC43" s="51">
        <f t="shared" si="14"/>
        <v>10.5672</v>
      </c>
    </row>
    <row r="44" spans="1:29" s="52" customFormat="1" ht="21" customHeight="1" x14ac:dyDescent="0.2">
      <c r="A44" s="50"/>
      <c r="B44" s="33" t="s">
        <v>14</v>
      </c>
      <c r="C44" s="50"/>
      <c r="D44" s="50"/>
      <c r="E44" s="50" t="s">
        <v>711</v>
      </c>
      <c r="F44" s="50">
        <v>2</v>
      </c>
      <c r="G44" s="50"/>
      <c r="H44" s="50"/>
      <c r="I44" s="50"/>
      <c r="J44" s="50">
        <f t="shared" si="0"/>
        <v>0</v>
      </c>
      <c r="K44" s="50"/>
      <c r="L44" s="50">
        <f t="shared" si="1"/>
        <v>0</v>
      </c>
      <c r="M44" s="50">
        <v>2</v>
      </c>
      <c r="N44" s="33" t="s">
        <v>704</v>
      </c>
      <c r="O44" s="50" t="s">
        <v>705</v>
      </c>
      <c r="P44" s="50">
        <v>2</v>
      </c>
      <c r="Q44" s="50">
        <v>36</v>
      </c>
      <c r="R44" s="50">
        <v>6400</v>
      </c>
      <c r="S44" s="50">
        <f t="shared" si="16"/>
        <v>230400</v>
      </c>
      <c r="T44" s="50">
        <v>31</v>
      </c>
      <c r="U44" s="50">
        <f>S44*93%</f>
        <v>214272</v>
      </c>
      <c r="V44" s="50">
        <f t="shared" si="3"/>
        <v>16128</v>
      </c>
      <c r="W44" s="50">
        <f t="shared" ref="W44:W71" si="18">L44+V44</f>
        <v>16128</v>
      </c>
      <c r="X44" s="50">
        <f t="shared" ref="X44:X71" si="19">L44+V44</f>
        <v>16128</v>
      </c>
      <c r="Y44" s="50">
        <v>50</v>
      </c>
      <c r="Z44" s="50">
        <v>0</v>
      </c>
      <c r="AA44" s="50"/>
      <c r="AB44" s="51">
        <f t="shared" si="13"/>
        <v>0</v>
      </c>
      <c r="AC44" s="51">
        <f t="shared" si="14"/>
        <v>0</v>
      </c>
    </row>
    <row r="45" spans="1:29" s="52" customFormat="1" ht="21" customHeight="1" x14ac:dyDescent="0.2">
      <c r="A45" s="50"/>
      <c r="B45" s="33" t="s">
        <v>14</v>
      </c>
      <c r="C45" s="50"/>
      <c r="D45" s="50"/>
      <c r="E45" s="50" t="s">
        <v>711</v>
      </c>
      <c r="F45" s="50">
        <v>3</v>
      </c>
      <c r="G45" s="50"/>
      <c r="H45" s="50"/>
      <c r="I45" s="50"/>
      <c r="J45" s="50">
        <f t="shared" si="0"/>
        <v>0</v>
      </c>
      <c r="K45" s="50"/>
      <c r="L45" s="50">
        <f t="shared" si="1"/>
        <v>0</v>
      </c>
      <c r="M45" s="50">
        <v>3</v>
      </c>
      <c r="N45" s="50"/>
      <c r="O45" s="50" t="s">
        <v>706</v>
      </c>
      <c r="P45" s="50">
        <v>3</v>
      </c>
      <c r="Q45" s="50">
        <v>77</v>
      </c>
      <c r="R45" s="50">
        <v>7400</v>
      </c>
      <c r="S45" s="50">
        <f t="shared" si="16"/>
        <v>569800</v>
      </c>
      <c r="T45" s="50">
        <v>31</v>
      </c>
      <c r="U45" s="50">
        <f>S45*52%</f>
        <v>296296</v>
      </c>
      <c r="V45" s="50">
        <f t="shared" si="3"/>
        <v>273504</v>
      </c>
      <c r="W45" s="50">
        <f t="shared" si="18"/>
        <v>273504</v>
      </c>
      <c r="X45" s="50">
        <f t="shared" si="19"/>
        <v>273504</v>
      </c>
      <c r="Y45" s="50">
        <v>0</v>
      </c>
      <c r="Z45" s="51">
        <f t="shared" ref="Z45" si="20">X45*0.03%</f>
        <v>82.051199999999994</v>
      </c>
      <c r="AA45" s="50">
        <v>0.03</v>
      </c>
      <c r="AB45" s="51">
        <f t="shared" si="13"/>
        <v>73.846080000000001</v>
      </c>
      <c r="AC45" s="51">
        <f t="shared" si="14"/>
        <v>8.2051199999999938</v>
      </c>
    </row>
    <row r="46" spans="1:29" s="52" customFormat="1" ht="21" customHeight="1" x14ac:dyDescent="0.2">
      <c r="A46" s="50"/>
      <c r="B46" s="33" t="s">
        <v>14</v>
      </c>
      <c r="C46" s="50">
        <v>5416</v>
      </c>
      <c r="D46" s="50"/>
      <c r="E46" s="50" t="s">
        <v>712</v>
      </c>
      <c r="F46" s="50">
        <v>2</v>
      </c>
      <c r="G46" s="50"/>
      <c r="H46" s="50"/>
      <c r="I46" s="50">
        <v>75</v>
      </c>
      <c r="J46" s="50">
        <f t="shared" si="0"/>
        <v>75</v>
      </c>
      <c r="K46" s="50">
        <v>430</v>
      </c>
      <c r="L46" s="50">
        <f t="shared" si="1"/>
        <v>32250</v>
      </c>
      <c r="M46" s="50">
        <v>2</v>
      </c>
      <c r="N46" s="33" t="s">
        <v>713</v>
      </c>
      <c r="O46" s="50" t="s">
        <v>705</v>
      </c>
      <c r="P46" s="50">
        <v>2</v>
      </c>
      <c r="Q46" s="50">
        <v>90</v>
      </c>
      <c r="R46" s="50">
        <v>6400</v>
      </c>
      <c r="S46" s="50">
        <f t="shared" si="16"/>
        <v>576000</v>
      </c>
      <c r="T46" s="50">
        <v>11</v>
      </c>
      <c r="U46" s="50">
        <f>S46*12%</f>
        <v>69120</v>
      </c>
      <c r="V46" s="50">
        <f t="shared" si="3"/>
        <v>506880</v>
      </c>
      <c r="W46" s="50">
        <f t="shared" si="18"/>
        <v>539130</v>
      </c>
      <c r="X46" s="50">
        <f t="shared" si="19"/>
        <v>539130</v>
      </c>
      <c r="Y46" s="50">
        <v>50</v>
      </c>
      <c r="Z46" s="50"/>
      <c r="AA46" s="50"/>
      <c r="AB46" s="51">
        <f t="shared" si="13"/>
        <v>0</v>
      </c>
      <c r="AC46" s="51">
        <f t="shared" si="14"/>
        <v>0</v>
      </c>
    </row>
    <row r="47" spans="1:29" s="52" customFormat="1" ht="21" customHeight="1" x14ac:dyDescent="0.2">
      <c r="A47" s="50"/>
      <c r="B47" s="33"/>
      <c r="C47" s="50"/>
      <c r="D47" s="50"/>
      <c r="E47" s="50" t="s">
        <v>712</v>
      </c>
      <c r="F47" s="50">
        <v>3</v>
      </c>
      <c r="G47" s="50"/>
      <c r="H47" s="50"/>
      <c r="I47" s="50"/>
      <c r="J47" s="50">
        <f t="shared" si="0"/>
        <v>0</v>
      </c>
      <c r="K47" s="50"/>
      <c r="L47" s="50">
        <f t="shared" si="1"/>
        <v>0</v>
      </c>
      <c r="M47" s="50">
        <v>3</v>
      </c>
      <c r="N47" s="50"/>
      <c r="O47" s="50" t="s">
        <v>706</v>
      </c>
      <c r="P47" s="50">
        <v>3</v>
      </c>
      <c r="Q47" s="50">
        <v>36</v>
      </c>
      <c r="R47" s="50">
        <v>7400</v>
      </c>
      <c r="S47" s="50">
        <f t="shared" si="16"/>
        <v>266400</v>
      </c>
      <c r="T47" s="50">
        <v>11</v>
      </c>
      <c r="U47" s="50">
        <f>S47*12%</f>
        <v>31968</v>
      </c>
      <c r="V47" s="50">
        <f t="shared" si="3"/>
        <v>234432</v>
      </c>
      <c r="W47" s="50">
        <f t="shared" si="18"/>
        <v>234432</v>
      </c>
      <c r="X47" s="50">
        <f t="shared" si="19"/>
        <v>234432</v>
      </c>
      <c r="Y47" s="50"/>
      <c r="Z47" s="51">
        <f t="shared" ref="Z47:Z48" si="21">X47*0.03%</f>
        <v>70.329599999999999</v>
      </c>
      <c r="AA47" s="50">
        <v>0.03</v>
      </c>
      <c r="AB47" s="51">
        <f t="shared" si="13"/>
        <v>63.296640000000004</v>
      </c>
      <c r="AC47" s="51">
        <f t="shared" si="14"/>
        <v>7.0329599999999957</v>
      </c>
    </row>
    <row r="48" spans="1:29" s="52" customFormat="1" ht="21" customHeight="1" x14ac:dyDescent="0.2">
      <c r="A48" s="50"/>
      <c r="B48" s="33" t="s">
        <v>715</v>
      </c>
      <c r="C48" s="50"/>
      <c r="D48" s="50"/>
      <c r="E48" s="50" t="s">
        <v>714</v>
      </c>
      <c r="F48" s="50">
        <v>3</v>
      </c>
      <c r="G48" s="50"/>
      <c r="H48" s="50"/>
      <c r="I48" s="50"/>
      <c r="J48" s="50">
        <f t="shared" si="0"/>
        <v>0</v>
      </c>
      <c r="K48" s="50"/>
      <c r="L48" s="50">
        <f t="shared" si="1"/>
        <v>0</v>
      </c>
      <c r="M48" s="50">
        <v>3</v>
      </c>
      <c r="N48" s="50" t="s">
        <v>27</v>
      </c>
      <c r="O48" s="50" t="s">
        <v>706</v>
      </c>
      <c r="P48" s="50">
        <v>3</v>
      </c>
      <c r="Q48" s="50">
        <v>42</v>
      </c>
      <c r="R48" s="50">
        <v>7400</v>
      </c>
      <c r="S48" s="50">
        <f t="shared" si="16"/>
        <v>310800</v>
      </c>
      <c r="T48" s="50">
        <v>6</v>
      </c>
      <c r="U48" s="50">
        <f>S48*6%</f>
        <v>18648</v>
      </c>
      <c r="V48" s="50">
        <f t="shared" si="3"/>
        <v>292152</v>
      </c>
      <c r="W48" s="50">
        <f t="shared" si="18"/>
        <v>292152</v>
      </c>
      <c r="X48" s="50">
        <f t="shared" si="19"/>
        <v>292152</v>
      </c>
      <c r="Y48" s="50"/>
      <c r="Z48" s="51">
        <f t="shared" si="21"/>
        <v>87.645599999999988</v>
      </c>
      <c r="AA48" s="50">
        <v>0.03</v>
      </c>
      <c r="AB48" s="51">
        <f t="shared" si="13"/>
        <v>78.881039999999985</v>
      </c>
      <c r="AC48" s="51">
        <f t="shared" si="14"/>
        <v>8.764560000000003</v>
      </c>
    </row>
    <row r="49" spans="1:29" s="52" customFormat="1" ht="21" customHeight="1" x14ac:dyDescent="0.2">
      <c r="A49" s="50"/>
      <c r="B49" s="33" t="s">
        <v>14</v>
      </c>
      <c r="C49" s="50"/>
      <c r="D49" s="50"/>
      <c r="E49" s="50" t="s">
        <v>716</v>
      </c>
      <c r="F49" s="50">
        <v>2</v>
      </c>
      <c r="G49" s="50"/>
      <c r="H49" s="50"/>
      <c r="I49" s="50"/>
      <c r="J49" s="50">
        <f t="shared" si="0"/>
        <v>0</v>
      </c>
      <c r="K49" s="50"/>
      <c r="L49" s="50">
        <f t="shared" si="1"/>
        <v>0</v>
      </c>
      <c r="M49" s="50">
        <v>2</v>
      </c>
      <c r="N49" s="33" t="s">
        <v>704</v>
      </c>
      <c r="O49" s="50" t="s">
        <v>705</v>
      </c>
      <c r="P49" s="50">
        <v>2</v>
      </c>
      <c r="Q49" s="50">
        <v>36</v>
      </c>
      <c r="R49" s="50">
        <v>6400</v>
      </c>
      <c r="S49" s="50">
        <f t="shared" si="16"/>
        <v>230400</v>
      </c>
      <c r="T49" s="50">
        <v>21</v>
      </c>
      <c r="U49" s="50">
        <f>S49*93%</f>
        <v>214272</v>
      </c>
      <c r="V49" s="50">
        <f t="shared" si="3"/>
        <v>16128</v>
      </c>
      <c r="W49" s="50">
        <f t="shared" si="18"/>
        <v>16128</v>
      </c>
      <c r="X49" s="50">
        <f t="shared" si="19"/>
        <v>16128</v>
      </c>
      <c r="Y49" s="50">
        <v>50</v>
      </c>
      <c r="Z49" s="50"/>
      <c r="AA49" s="50"/>
      <c r="AB49" s="51">
        <f t="shared" si="13"/>
        <v>0</v>
      </c>
      <c r="AC49" s="51">
        <f t="shared" si="14"/>
        <v>0</v>
      </c>
    </row>
    <row r="50" spans="1:29" s="52" customFormat="1" ht="21" customHeight="1" x14ac:dyDescent="0.2">
      <c r="A50" s="50"/>
      <c r="B50" s="33"/>
      <c r="C50" s="50"/>
      <c r="D50" s="50"/>
      <c r="E50" s="50" t="s">
        <v>716</v>
      </c>
      <c r="F50" s="50">
        <v>3</v>
      </c>
      <c r="G50" s="50"/>
      <c r="H50" s="50"/>
      <c r="I50" s="50"/>
      <c r="J50" s="50">
        <f t="shared" si="0"/>
        <v>0</v>
      </c>
      <c r="K50" s="50"/>
      <c r="L50" s="50">
        <f t="shared" si="1"/>
        <v>0</v>
      </c>
      <c r="M50" s="50">
        <v>3</v>
      </c>
      <c r="N50" s="50"/>
      <c r="O50" s="50" t="s">
        <v>706</v>
      </c>
      <c r="P50" s="50">
        <v>3</v>
      </c>
      <c r="Q50" s="50">
        <v>54</v>
      </c>
      <c r="R50" s="50">
        <v>7400</v>
      </c>
      <c r="S50" s="50">
        <f t="shared" si="16"/>
        <v>399600</v>
      </c>
      <c r="T50" s="50">
        <v>21</v>
      </c>
      <c r="U50" s="50">
        <f>S50*32%</f>
        <v>127872</v>
      </c>
      <c r="V50" s="50">
        <f t="shared" si="3"/>
        <v>271728</v>
      </c>
      <c r="W50" s="50">
        <f t="shared" si="18"/>
        <v>271728</v>
      </c>
      <c r="X50" s="50">
        <f t="shared" si="19"/>
        <v>271728</v>
      </c>
      <c r="Y50" s="50"/>
      <c r="Z50" s="51">
        <f t="shared" ref="Z50" si="22">X50*0.03%</f>
        <v>81.5184</v>
      </c>
      <c r="AA50" s="50">
        <v>0.03</v>
      </c>
      <c r="AB50" s="51">
        <f t="shared" si="13"/>
        <v>73.366560000000007</v>
      </c>
      <c r="AC50" s="51">
        <f t="shared" si="14"/>
        <v>8.1518399999999929</v>
      </c>
    </row>
    <row r="51" spans="1:29" s="52" customFormat="1" ht="21" customHeight="1" x14ac:dyDescent="0.2">
      <c r="A51" s="50">
        <v>17</v>
      </c>
      <c r="B51" s="33" t="s">
        <v>74</v>
      </c>
      <c r="C51" s="50"/>
      <c r="D51" s="50"/>
      <c r="E51" s="50"/>
      <c r="F51" s="50"/>
      <c r="G51" s="50"/>
      <c r="H51" s="50"/>
      <c r="I51" s="50"/>
      <c r="J51" s="50">
        <f t="shared" si="0"/>
        <v>0</v>
      </c>
      <c r="K51" s="50"/>
      <c r="L51" s="50">
        <f t="shared" si="1"/>
        <v>0</v>
      </c>
      <c r="M51" s="50"/>
      <c r="N51" s="50"/>
      <c r="O51" s="50"/>
      <c r="P51" s="50"/>
      <c r="Q51" s="50"/>
      <c r="R51" s="50"/>
      <c r="S51" s="50">
        <f t="shared" si="16"/>
        <v>0</v>
      </c>
      <c r="T51" s="50"/>
      <c r="U51" s="50"/>
      <c r="V51" s="50">
        <f t="shared" si="3"/>
        <v>0</v>
      </c>
      <c r="W51" s="50">
        <f t="shared" si="18"/>
        <v>0</v>
      </c>
      <c r="X51" s="50">
        <f t="shared" si="19"/>
        <v>0</v>
      </c>
      <c r="Y51" s="50"/>
      <c r="Z51" s="50"/>
      <c r="AA51" s="50"/>
      <c r="AB51" s="51">
        <f t="shared" si="13"/>
        <v>0</v>
      </c>
      <c r="AC51" s="51">
        <f t="shared" si="14"/>
        <v>0</v>
      </c>
    </row>
    <row r="52" spans="1:29" s="52" customFormat="1" ht="21" customHeight="1" x14ac:dyDescent="0.2">
      <c r="A52" s="50"/>
      <c r="B52" s="33" t="s">
        <v>14</v>
      </c>
      <c r="C52" s="50"/>
      <c r="D52" s="50"/>
      <c r="E52" s="50" t="s">
        <v>717</v>
      </c>
      <c r="F52" s="50">
        <v>2</v>
      </c>
      <c r="G52" s="50"/>
      <c r="H52" s="50">
        <v>1</v>
      </c>
      <c r="I52" s="50"/>
      <c r="J52" s="50">
        <f t="shared" si="0"/>
        <v>100</v>
      </c>
      <c r="K52" s="50">
        <v>430</v>
      </c>
      <c r="L52" s="50">
        <f t="shared" si="1"/>
        <v>43000</v>
      </c>
      <c r="M52" s="50">
        <v>2</v>
      </c>
      <c r="N52" s="33" t="s">
        <v>704</v>
      </c>
      <c r="O52" s="50" t="s">
        <v>705</v>
      </c>
      <c r="P52" s="50">
        <v>2</v>
      </c>
      <c r="Q52" s="50">
        <v>36</v>
      </c>
      <c r="R52" s="50">
        <v>6400</v>
      </c>
      <c r="S52" s="50">
        <f t="shared" si="16"/>
        <v>230400</v>
      </c>
      <c r="T52" s="50">
        <v>21</v>
      </c>
      <c r="U52" s="50">
        <f>S52*93%</f>
        <v>214272</v>
      </c>
      <c r="V52" s="50">
        <f t="shared" si="3"/>
        <v>16128</v>
      </c>
      <c r="W52" s="50">
        <f t="shared" si="18"/>
        <v>59128</v>
      </c>
      <c r="X52" s="50">
        <f t="shared" si="19"/>
        <v>59128</v>
      </c>
      <c r="Y52" s="50">
        <v>50</v>
      </c>
      <c r="Z52" s="50"/>
      <c r="AA52" s="50"/>
      <c r="AB52" s="51">
        <f t="shared" si="13"/>
        <v>0</v>
      </c>
      <c r="AC52" s="51">
        <f t="shared" si="14"/>
        <v>0</v>
      </c>
    </row>
    <row r="53" spans="1:29" s="52" customFormat="1" ht="21" customHeight="1" x14ac:dyDescent="0.2">
      <c r="A53" s="50"/>
      <c r="B53" s="33"/>
      <c r="C53" s="50"/>
      <c r="D53" s="50"/>
      <c r="E53" s="50" t="s">
        <v>717</v>
      </c>
      <c r="F53" s="50">
        <v>3</v>
      </c>
      <c r="G53" s="50"/>
      <c r="H53" s="50"/>
      <c r="I53" s="50"/>
      <c r="J53" s="50">
        <f t="shared" si="0"/>
        <v>0</v>
      </c>
      <c r="K53" s="50"/>
      <c r="L53" s="50">
        <f t="shared" si="1"/>
        <v>0</v>
      </c>
      <c r="M53" s="50">
        <v>3</v>
      </c>
      <c r="N53" s="50"/>
      <c r="O53" s="50" t="s">
        <v>706</v>
      </c>
      <c r="P53" s="50">
        <v>3</v>
      </c>
      <c r="Q53" s="50">
        <v>54</v>
      </c>
      <c r="R53" s="50">
        <v>7400</v>
      </c>
      <c r="S53" s="50">
        <f t="shared" si="16"/>
        <v>399600</v>
      </c>
      <c r="T53" s="50">
        <v>21</v>
      </c>
      <c r="U53" s="50">
        <f>S53*20%</f>
        <v>79920</v>
      </c>
      <c r="V53" s="50">
        <f t="shared" si="3"/>
        <v>319680</v>
      </c>
      <c r="W53" s="50">
        <f t="shared" si="18"/>
        <v>319680</v>
      </c>
      <c r="X53" s="50">
        <f t="shared" si="19"/>
        <v>319680</v>
      </c>
      <c r="Y53" s="50"/>
      <c r="Z53" s="51">
        <f t="shared" ref="Z53" si="23">X53*0.03%</f>
        <v>95.903999999999996</v>
      </c>
      <c r="AA53" s="50">
        <v>0.03</v>
      </c>
      <c r="AB53" s="51">
        <f t="shared" si="13"/>
        <v>86.313599999999994</v>
      </c>
      <c r="AC53" s="51">
        <f t="shared" si="14"/>
        <v>9.5904000000000025</v>
      </c>
    </row>
    <row r="54" spans="1:29" s="52" customFormat="1" ht="21" customHeight="1" x14ac:dyDescent="0.2">
      <c r="A54" s="50">
        <v>18</v>
      </c>
      <c r="B54" s="33" t="s">
        <v>718</v>
      </c>
      <c r="C54" s="50"/>
      <c r="D54" s="50"/>
      <c r="E54" s="50"/>
      <c r="F54" s="50"/>
      <c r="G54" s="50"/>
      <c r="H54" s="50"/>
      <c r="I54" s="50"/>
      <c r="J54" s="50">
        <f t="shared" si="0"/>
        <v>0</v>
      </c>
      <c r="K54" s="50"/>
      <c r="L54" s="50">
        <f t="shared" si="1"/>
        <v>0</v>
      </c>
      <c r="M54" s="50"/>
      <c r="N54" s="50"/>
      <c r="O54" s="50"/>
      <c r="P54" s="50"/>
      <c r="Q54" s="50"/>
      <c r="R54" s="50"/>
      <c r="S54" s="50">
        <f t="shared" si="16"/>
        <v>0</v>
      </c>
      <c r="T54" s="50"/>
      <c r="U54" s="50"/>
      <c r="V54" s="50">
        <f t="shared" si="3"/>
        <v>0</v>
      </c>
      <c r="W54" s="50">
        <f t="shared" si="18"/>
        <v>0</v>
      </c>
      <c r="X54" s="50">
        <f t="shared" si="19"/>
        <v>0</v>
      </c>
      <c r="Y54" s="50"/>
      <c r="Z54" s="50"/>
      <c r="AA54" s="50"/>
      <c r="AB54" s="51">
        <f t="shared" si="13"/>
        <v>0</v>
      </c>
      <c r="AC54" s="51">
        <f t="shared" si="14"/>
        <v>0</v>
      </c>
    </row>
    <row r="55" spans="1:29" s="52" customFormat="1" ht="21" customHeight="1" x14ac:dyDescent="0.2">
      <c r="A55" s="50"/>
      <c r="B55" s="33" t="s">
        <v>14</v>
      </c>
      <c r="C55" s="50">
        <v>3710</v>
      </c>
      <c r="D55" s="50">
        <v>85</v>
      </c>
      <c r="E55" s="50" t="s">
        <v>716</v>
      </c>
      <c r="F55" s="50">
        <v>2</v>
      </c>
      <c r="G55" s="50"/>
      <c r="H55" s="50"/>
      <c r="I55" s="50">
        <v>77</v>
      </c>
      <c r="J55" s="50">
        <f t="shared" si="0"/>
        <v>77</v>
      </c>
      <c r="K55" s="50">
        <v>430</v>
      </c>
      <c r="L55" s="50">
        <f t="shared" si="1"/>
        <v>33110</v>
      </c>
      <c r="M55" s="50">
        <v>2</v>
      </c>
      <c r="N55" s="33" t="s">
        <v>704</v>
      </c>
      <c r="O55" s="50" t="s">
        <v>16</v>
      </c>
      <c r="P55" s="50">
        <v>2</v>
      </c>
      <c r="Q55" s="50">
        <v>274</v>
      </c>
      <c r="R55" s="50">
        <v>6400</v>
      </c>
      <c r="S55" s="50">
        <f t="shared" si="16"/>
        <v>1753600</v>
      </c>
      <c r="T55" s="50">
        <v>31</v>
      </c>
      <c r="U55" s="50">
        <f>S55*85%</f>
        <v>1490560</v>
      </c>
      <c r="V55" s="50">
        <f t="shared" si="3"/>
        <v>263040</v>
      </c>
      <c r="W55" s="50">
        <f t="shared" si="18"/>
        <v>296150</v>
      </c>
      <c r="X55" s="50">
        <f t="shared" si="19"/>
        <v>296150</v>
      </c>
      <c r="Y55" s="50">
        <v>50</v>
      </c>
      <c r="Z55" s="50"/>
      <c r="AA55" s="50"/>
      <c r="AB55" s="51">
        <f t="shared" si="13"/>
        <v>0</v>
      </c>
      <c r="AC55" s="51">
        <f t="shared" si="14"/>
        <v>0</v>
      </c>
    </row>
    <row r="56" spans="1:29" s="52" customFormat="1" ht="21" customHeight="1" x14ac:dyDescent="0.2">
      <c r="A56" s="50"/>
      <c r="B56" s="33"/>
      <c r="C56" s="50"/>
      <c r="D56" s="50"/>
      <c r="E56" s="50"/>
      <c r="F56" s="50">
        <v>3</v>
      </c>
      <c r="G56" s="50"/>
      <c r="H56" s="50"/>
      <c r="I56" s="50"/>
      <c r="J56" s="50">
        <f t="shared" si="0"/>
        <v>0</v>
      </c>
      <c r="K56" s="50"/>
      <c r="L56" s="50">
        <f t="shared" si="1"/>
        <v>0</v>
      </c>
      <c r="M56" s="50">
        <v>3</v>
      </c>
      <c r="N56" s="50"/>
      <c r="O56" s="50" t="s">
        <v>706</v>
      </c>
      <c r="P56" s="50">
        <v>3</v>
      </c>
      <c r="Q56" s="50">
        <v>20.25</v>
      </c>
      <c r="R56" s="50">
        <v>7400</v>
      </c>
      <c r="S56" s="50">
        <f t="shared" si="16"/>
        <v>149850</v>
      </c>
      <c r="T56" s="50">
        <v>11</v>
      </c>
      <c r="U56" s="50">
        <f>S56*12%</f>
        <v>17982</v>
      </c>
      <c r="V56" s="50">
        <f t="shared" si="3"/>
        <v>131868</v>
      </c>
      <c r="W56" s="50">
        <f t="shared" si="18"/>
        <v>131868</v>
      </c>
      <c r="X56" s="50">
        <f t="shared" si="19"/>
        <v>131868</v>
      </c>
      <c r="Y56" s="50"/>
      <c r="Z56" s="51">
        <f t="shared" ref="Z56" si="24">X56*0.03%</f>
        <v>39.560399999999994</v>
      </c>
      <c r="AA56" s="50">
        <v>0.03</v>
      </c>
      <c r="AB56" s="51">
        <f t="shared" si="13"/>
        <v>35.604359999999993</v>
      </c>
      <c r="AC56" s="51">
        <f t="shared" si="14"/>
        <v>3.9560400000000016</v>
      </c>
    </row>
    <row r="57" spans="1:29" s="52" customFormat="1" ht="21" customHeight="1" x14ac:dyDescent="0.2">
      <c r="A57" s="50">
        <v>19</v>
      </c>
      <c r="B57" s="33" t="s">
        <v>719</v>
      </c>
      <c r="C57" s="50"/>
      <c r="D57" s="50"/>
      <c r="E57" s="50"/>
      <c r="F57" s="50"/>
      <c r="G57" s="50"/>
      <c r="H57" s="50"/>
      <c r="I57" s="50"/>
      <c r="J57" s="50">
        <f t="shared" si="0"/>
        <v>0</v>
      </c>
      <c r="K57" s="50"/>
      <c r="L57" s="50">
        <f t="shared" si="1"/>
        <v>0</v>
      </c>
      <c r="M57" s="50"/>
      <c r="N57" s="50"/>
      <c r="O57" s="50"/>
      <c r="P57" s="50"/>
      <c r="Q57" s="50"/>
      <c r="R57" s="50"/>
      <c r="S57" s="50">
        <f t="shared" si="16"/>
        <v>0</v>
      </c>
      <c r="T57" s="50"/>
      <c r="U57" s="50"/>
      <c r="V57" s="50">
        <f t="shared" si="3"/>
        <v>0</v>
      </c>
      <c r="W57" s="50">
        <f t="shared" si="18"/>
        <v>0</v>
      </c>
      <c r="X57" s="50">
        <f t="shared" si="19"/>
        <v>0</v>
      </c>
      <c r="Y57" s="50"/>
      <c r="Z57" s="50"/>
      <c r="AA57" s="50"/>
      <c r="AB57" s="51">
        <f t="shared" si="13"/>
        <v>0</v>
      </c>
      <c r="AC57" s="51">
        <f t="shared" si="14"/>
        <v>0</v>
      </c>
    </row>
    <row r="58" spans="1:29" s="52" customFormat="1" ht="21" customHeight="1" x14ac:dyDescent="0.2">
      <c r="A58" s="50"/>
      <c r="B58" s="33" t="s">
        <v>14</v>
      </c>
      <c r="C58" s="50"/>
      <c r="D58" s="50"/>
      <c r="E58" s="50" t="s">
        <v>720</v>
      </c>
      <c r="F58" s="50">
        <v>2</v>
      </c>
      <c r="G58" s="50"/>
      <c r="H58" s="50"/>
      <c r="I58" s="50"/>
      <c r="J58" s="50">
        <f t="shared" si="0"/>
        <v>0</v>
      </c>
      <c r="K58" s="50"/>
      <c r="L58" s="50">
        <f t="shared" si="1"/>
        <v>0</v>
      </c>
      <c r="M58" s="50">
        <v>2</v>
      </c>
      <c r="N58" s="33" t="s">
        <v>713</v>
      </c>
      <c r="O58" s="50" t="s">
        <v>705</v>
      </c>
      <c r="P58" s="50">
        <v>2</v>
      </c>
      <c r="Q58" s="50">
        <v>128</v>
      </c>
      <c r="R58" s="50">
        <v>6400</v>
      </c>
      <c r="S58" s="50">
        <f t="shared" si="16"/>
        <v>819200</v>
      </c>
      <c r="T58" s="50">
        <v>21</v>
      </c>
      <c r="U58" s="50">
        <f>S58*32%</f>
        <v>262144</v>
      </c>
      <c r="V58" s="50">
        <f t="shared" si="3"/>
        <v>557056</v>
      </c>
      <c r="W58" s="50">
        <f t="shared" si="18"/>
        <v>557056</v>
      </c>
      <c r="X58" s="50">
        <f t="shared" si="19"/>
        <v>557056</v>
      </c>
      <c r="Y58" s="50">
        <v>50</v>
      </c>
      <c r="Z58" s="50"/>
      <c r="AA58" s="50"/>
      <c r="AB58" s="51">
        <f t="shared" si="13"/>
        <v>0</v>
      </c>
      <c r="AC58" s="51">
        <f t="shared" si="14"/>
        <v>0</v>
      </c>
    </row>
    <row r="59" spans="1:29" s="52" customFormat="1" ht="21" customHeight="1" x14ac:dyDescent="0.2">
      <c r="A59" s="50"/>
      <c r="B59" s="33"/>
      <c r="C59" s="50"/>
      <c r="D59" s="50"/>
      <c r="E59" s="50" t="s">
        <v>720</v>
      </c>
      <c r="F59" s="50">
        <v>3</v>
      </c>
      <c r="G59" s="50"/>
      <c r="H59" s="50"/>
      <c r="I59" s="50"/>
      <c r="J59" s="50">
        <f t="shared" si="0"/>
        <v>0</v>
      </c>
      <c r="K59" s="50"/>
      <c r="L59" s="50">
        <f t="shared" si="1"/>
        <v>0</v>
      </c>
      <c r="M59" s="50">
        <v>3</v>
      </c>
      <c r="N59" s="50"/>
      <c r="O59" s="50" t="s">
        <v>706</v>
      </c>
      <c r="P59" s="50">
        <v>3</v>
      </c>
      <c r="Q59" s="50">
        <v>80</v>
      </c>
      <c r="R59" s="50">
        <v>7400</v>
      </c>
      <c r="S59" s="50">
        <f t="shared" si="16"/>
        <v>592000</v>
      </c>
      <c r="T59" s="50">
        <v>11</v>
      </c>
      <c r="U59" s="50">
        <f>S59*12%</f>
        <v>71040</v>
      </c>
      <c r="V59" s="50">
        <f t="shared" si="3"/>
        <v>520960</v>
      </c>
      <c r="W59" s="50">
        <f t="shared" si="18"/>
        <v>520960</v>
      </c>
      <c r="X59" s="50">
        <f t="shared" si="19"/>
        <v>520960</v>
      </c>
      <c r="Y59" s="50"/>
      <c r="Z59" s="51">
        <f t="shared" ref="Z59" si="25">X59*0.03%</f>
        <v>156.28799999999998</v>
      </c>
      <c r="AA59" s="50">
        <v>0.03</v>
      </c>
      <c r="AB59" s="51">
        <f t="shared" si="13"/>
        <v>140.6592</v>
      </c>
      <c r="AC59" s="51">
        <f t="shared" si="14"/>
        <v>15.628799999999984</v>
      </c>
    </row>
    <row r="60" spans="1:29" s="52" customFormat="1" ht="21" customHeight="1" x14ac:dyDescent="0.2">
      <c r="A60" s="50">
        <v>20</v>
      </c>
      <c r="B60" s="33" t="s">
        <v>133</v>
      </c>
      <c r="C60" s="50"/>
      <c r="D60" s="50"/>
      <c r="E60" s="50"/>
      <c r="F60" s="50"/>
      <c r="G60" s="50"/>
      <c r="H60" s="50"/>
      <c r="I60" s="50"/>
      <c r="J60" s="50">
        <f t="shared" si="0"/>
        <v>0</v>
      </c>
      <c r="K60" s="50"/>
      <c r="L60" s="50">
        <f t="shared" si="1"/>
        <v>0</v>
      </c>
      <c r="M60" s="50"/>
      <c r="N60" s="50"/>
      <c r="O60" s="50"/>
      <c r="P60" s="50"/>
      <c r="Q60" s="50"/>
      <c r="R60" s="50"/>
      <c r="S60" s="50">
        <f t="shared" si="16"/>
        <v>0</v>
      </c>
      <c r="T60" s="50"/>
      <c r="U60" s="50"/>
      <c r="V60" s="50">
        <f t="shared" si="3"/>
        <v>0</v>
      </c>
      <c r="W60" s="50">
        <f t="shared" si="18"/>
        <v>0</v>
      </c>
      <c r="X60" s="50">
        <f t="shared" si="19"/>
        <v>0</v>
      </c>
      <c r="Y60" s="50"/>
      <c r="Z60" s="50"/>
      <c r="AA60" s="50"/>
      <c r="AB60" s="51">
        <f t="shared" si="13"/>
        <v>0</v>
      </c>
      <c r="AC60" s="51">
        <f t="shared" si="14"/>
        <v>0</v>
      </c>
    </row>
    <row r="61" spans="1:29" s="52" customFormat="1" ht="21" customHeight="1" x14ac:dyDescent="0.2">
      <c r="A61" s="50"/>
      <c r="B61" s="33" t="s">
        <v>14</v>
      </c>
      <c r="C61" s="50">
        <v>49417</v>
      </c>
      <c r="D61" s="50">
        <v>195</v>
      </c>
      <c r="E61" s="50" t="s">
        <v>593</v>
      </c>
      <c r="F61" s="50">
        <v>2</v>
      </c>
      <c r="G61" s="50">
        <v>1</v>
      </c>
      <c r="H61" s="50">
        <v>2</v>
      </c>
      <c r="I61" s="50">
        <v>22</v>
      </c>
      <c r="J61" s="50">
        <f t="shared" si="0"/>
        <v>622</v>
      </c>
      <c r="K61" s="50">
        <v>350</v>
      </c>
      <c r="L61" s="50">
        <f t="shared" si="1"/>
        <v>217700</v>
      </c>
      <c r="M61" s="50">
        <v>2</v>
      </c>
      <c r="N61" s="33" t="s">
        <v>704</v>
      </c>
      <c r="O61" s="50" t="s">
        <v>16</v>
      </c>
      <c r="P61" s="50">
        <v>2</v>
      </c>
      <c r="Q61" s="50">
        <v>104</v>
      </c>
      <c r="R61" s="50">
        <v>6400</v>
      </c>
      <c r="S61" s="50">
        <f t="shared" si="16"/>
        <v>665600</v>
      </c>
      <c r="T61" s="50">
        <v>21</v>
      </c>
      <c r="U61" s="50">
        <f>S61*80%</f>
        <v>532480</v>
      </c>
      <c r="V61" s="50">
        <f t="shared" si="3"/>
        <v>133120</v>
      </c>
      <c r="W61" s="50">
        <f t="shared" si="18"/>
        <v>350820</v>
      </c>
      <c r="X61" s="50">
        <f t="shared" si="19"/>
        <v>350820</v>
      </c>
      <c r="Y61" s="50">
        <v>50</v>
      </c>
      <c r="Z61" s="50"/>
      <c r="AA61" s="50"/>
      <c r="AB61" s="51">
        <f t="shared" ref="AB61:AB92" si="26">Z61*90%</f>
        <v>0</v>
      </c>
      <c r="AC61" s="51">
        <f t="shared" ref="AC61:AC92" si="27">Z61-AB61</f>
        <v>0</v>
      </c>
    </row>
    <row r="62" spans="1:29" s="52" customFormat="1" ht="21" customHeight="1" x14ac:dyDescent="0.2">
      <c r="A62" s="50"/>
      <c r="B62" s="33"/>
      <c r="C62" s="50"/>
      <c r="D62" s="50"/>
      <c r="E62" s="50"/>
      <c r="F62" s="50">
        <v>3</v>
      </c>
      <c r="G62" s="50"/>
      <c r="H62" s="50"/>
      <c r="I62" s="50"/>
      <c r="J62" s="50">
        <f t="shared" si="0"/>
        <v>0</v>
      </c>
      <c r="K62" s="50"/>
      <c r="L62" s="50">
        <f t="shared" si="1"/>
        <v>0</v>
      </c>
      <c r="M62" s="50">
        <v>3</v>
      </c>
      <c r="N62" s="50"/>
      <c r="O62" s="50" t="s">
        <v>706</v>
      </c>
      <c r="P62" s="50">
        <v>3</v>
      </c>
      <c r="Q62" s="50">
        <v>36</v>
      </c>
      <c r="R62" s="50">
        <v>7400</v>
      </c>
      <c r="S62" s="50">
        <f t="shared" si="16"/>
        <v>266400</v>
      </c>
      <c r="T62" s="50">
        <v>11</v>
      </c>
      <c r="U62" s="50">
        <f>S62*12%</f>
        <v>31968</v>
      </c>
      <c r="V62" s="50">
        <f t="shared" si="3"/>
        <v>234432</v>
      </c>
      <c r="W62" s="50">
        <f t="shared" si="18"/>
        <v>234432</v>
      </c>
      <c r="X62" s="50">
        <f t="shared" si="19"/>
        <v>234432</v>
      </c>
      <c r="Y62" s="50"/>
      <c r="Z62" s="51">
        <f t="shared" ref="Z62" si="28">X62*0.03%</f>
        <v>70.329599999999999</v>
      </c>
      <c r="AA62" s="50">
        <v>0.03</v>
      </c>
      <c r="AB62" s="51">
        <f t="shared" si="26"/>
        <v>63.296640000000004</v>
      </c>
      <c r="AC62" s="51">
        <f t="shared" si="27"/>
        <v>7.0329599999999957</v>
      </c>
    </row>
    <row r="63" spans="1:29" s="52" customFormat="1" ht="21" customHeight="1" x14ac:dyDescent="0.2">
      <c r="A63" s="50">
        <v>21</v>
      </c>
      <c r="B63" s="33" t="s">
        <v>721</v>
      </c>
      <c r="C63" s="50"/>
      <c r="D63" s="50"/>
      <c r="E63" s="50"/>
      <c r="F63" s="50"/>
      <c r="G63" s="50"/>
      <c r="H63" s="50"/>
      <c r="I63" s="50"/>
      <c r="J63" s="50">
        <f t="shared" si="0"/>
        <v>0</v>
      </c>
      <c r="K63" s="50"/>
      <c r="L63" s="50">
        <f t="shared" si="1"/>
        <v>0</v>
      </c>
      <c r="M63" s="50"/>
      <c r="N63" s="50"/>
      <c r="O63" s="50"/>
      <c r="P63" s="50"/>
      <c r="Q63" s="50"/>
      <c r="R63" s="50"/>
      <c r="S63" s="50">
        <f t="shared" si="16"/>
        <v>0</v>
      </c>
      <c r="T63" s="50"/>
      <c r="U63" s="50"/>
      <c r="V63" s="50">
        <f t="shared" si="3"/>
        <v>0</v>
      </c>
      <c r="W63" s="50">
        <f t="shared" si="18"/>
        <v>0</v>
      </c>
      <c r="X63" s="50">
        <f t="shared" si="19"/>
        <v>0</v>
      </c>
      <c r="Y63" s="50"/>
      <c r="Z63" s="50"/>
      <c r="AA63" s="50"/>
      <c r="AB63" s="51">
        <f t="shared" si="26"/>
        <v>0</v>
      </c>
      <c r="AC63" s="51">
        <f t="shared" si="27"/>
        <v>0</v>
      </c>
    </row>
    <row r="64" spans="1:29" s="52" customFormat="1" ht="21" customHeight="1" x14ac:dyDescent="0.2">
      <c r="A64" s="50"/>
      <c r="B64" s="33" t="s">
        <v>14</v>
      </c>
      <c r="C64" s="50">
        <v>10682</v>
      </c>
      <c r="D64" s="50">
        <v>57</v>
      </c>
      <c r="E64" s="50" t="s">
        <v>593</v>
      </c>
      <c r="F64" s="50">
        <v>2</v>
      </c>
      <c r="G64" s="50"/>
      <c r="H64" s="50"/>
      <c r="I64" s="50">
        <v>46</v>
      </c>
      <c r="J64" s="50">
        <f t="shared" si="0"/>
        <v>46</v>
      </c>
      <c r="K64" s="50">
        <v>350</v>
      </c>
      <c r="L64" s="50">
        <f t="shared" si="1"/>
        <v>16100</v>
      </c>
      <c r="M64" s="50">
        <v>2</v>
      </c>
      <c r="N64" s="33" t="s">
        <v>704</v>
      </c>
      <c r="O64" s="50" t="s">
        <v>60</v>
      </c>
      <c r="P64" s="50">
        <v>2</v>
      </c>
      <c r="Q64" s="50">
        <v>304</v>
      </c>
      <c r="R64" s="50">
        <v>6400</v>
      </c>
      <c r="S64" s="50">
        <f t="shared" si="16"/>
        <v>1945600</v>
      </c>
      <c r="T64" s="50">
        <v>21</v>
      </c>
      <c r="U64" s="50">
        <f>S64*32%</f>
        <v>622592</v>
      </c>
      <c r="V64" s="50">
        <f t="shared" si="3"/>
        <v>1323008</v>
      </c>
      <c r="W64" s="50">
        <f t="shared" si="18"/>
        <v>1339108</v>
      </c>
      <c r="X64" s="50">
        <f t="shared" si="19"/>
        <v>1339108</v>
      </c>
      <c r="Y64" s="50">
        <v>50</v>
      </c>
      <c r="Z64" s="50"/>
      <c r="AA64" s="50"/>
      <c r="AB64" s="51">
        <f t="shared" si="26"/>
        <v>0</v>
      </c>
      <c r="AC64" s="51">
        <f t="shared" si="27"/>
        <v>0</v>
      </c>
    </row>
    <row r="65" spans="1:29" s="52" customFormat="1" ht="21" customHeight="1" x14ac:dyDescent="0.2">
      <c r="A65" s="50"/>
      <c r="B65" s="33" t="s">
        <v>14</v>
      </c>
      <c r="C65" s="50">
        <v>59254</v>
      </c>
      <c r="D65" s="50"/>
      <c r="E65" s="50" t="s">
        <v>593</v>
      </c>
      <c r="F65" s="50">
        <v>3</v>
      </c>
      <c r="G65" s="50"/>
      <c r="H65" s="50"/>
      <c r="I65" s="50">
        <v>44</v>
      </c>
      <c r="J65" s="50">
        <f t="shared" si="0"/>
        <v>44</v>
      </c>
      <c r="K65" s="50">
        <v>350</v>
      </c>
      <c r="L65" s="50">
        <f t="shared" si="1"/>
        <v>15400</v>
      </c>
      <c r="M65" s="50">
        <v>3</v>
      </c>
      <c r="N65" s="50"/>
      <c r="O65" s="50" t="s">
        <v>706</v>
      </c>
      <c r="P65" s="50">
        <v>3</v>
      </c>
      <c r="Q65" s="50">
        <v>60</v>
      </c>
      <c r="R65" s="50">
        <v>7400</v>
      </c>
      <c r="S65" s="50">
        <f t="shared" si="16"/>
        <v>444000</v>
      </c>
      <c r="T65" s="50">
        <v>21</v>
      </c>
      <c r="U65" s="50">
        <f>S65*32%</f>
        <v>142080</v>
      </c>
      <c r="V65" s="50">
        <f t="shared" si="3"/>
        <v>301920</v>
      </c>
      <c r="W65" s="50">
        <f t="shared" si="18"/>
        <v>317320</v>
      </c>
      <c r="X65" s="50">
        <f t="shared" si="19"/>
        <v>317320</v>
      </c>
      <c r="Y65" s="50"/>
      <c r="Z65" s="51">
        <f t="shared" ref="Z65" si="29">X65*0.03%</f>
        <v>95.195999999999998</v>
      </c>
      <c r="AA65" s="50">
        <v>0.03</v>
      </c>
      <c r="AB65" s="51">
        <f t="shared" si="26"/>
        <v>85.676400000000001</v>
      </c>
      <c r="AC65" s="51">
        <f t="shared" si="27"/>
        <v>9.519599999999997</v>
      </c>
    </row>
    <row r="66" spans="1:29" s="52" customFormat="1" ht="21" customHeight="1" x14ac:dyDescent="0.2">
      <c r="A66" s="50">
        <v>22</v>
      </c>
      <c r="B66" s="33" t="s">
        <v>722</v>
      </c>
      <c r="C66" s="50"/>
      <c r="D66" s="50"/>
      <c r="E66" s="50"/>
      <c r="F66" s="50"/>
      <c r="G66" s="50"/>
      <c r="H66" s="50"/>
      <c r="I66" s="50"/>
      <c r="J66" s="50">
        <f t="shared" si="0"/>
        <v>0</v>
      </c>
      <c r="K66" s="50"/>
      <c r="L66" s="50">
        <f t="shared" si="1"/>
        <v>0</v>
      </c>
      <c r="M66" s="50"/>
      <c r="N66" s="50"/>
      <c r="O66" s="50"/>
      <c r="P66" s="50"/>
      <c r="Q66" s="50"/>
      <c r="R66" s="50"/>
      <c r="S66" s="50">
        <f t="shared" si="16"/>
        <v>0</v>
      </c>
      <c r="T66" s="50"/>
      <c r="U66" s="50"/>
      <c r="V66" s="50">
        <f t="shared" si="3"/>
        <v>0</v>
      </c>
      <c r="W66" s="50">
        <f t="shared" si="18"/>
        <v>0</v>
      </c>
      <c r="X66" s="50">
        <f t="shared" si="19"/>
        <v>0</v>
      </c>
      <c r="Y66" s="50"/>
      <c r="Z66" s="50"/>
      <c r="AA66" s="50"/>
      <c r="AB66" s="51">
        <f t="shared" si="26"/>
        <v>0</v>
      </c>
      <c r="AC66" s="51">
        <f t="shared" si="27"/>
        <v>0</v>
      </c>
    </row>
    <row r="67" spans="1:29" s="52" customFormat="1" ht="21" customHeight="1" x14ac:dyDescent="0.2">
      <c r="A67" s="50"/>
      <c r="B67" s="33" t="s">
        <v>14</v>
      </c>
      <c r="C67" s="50"/>
      <c r="D67" s="50"/>
      <c r="E67" s="50" t="s">
        <v>723</v>
      </c>
      <c r="F67" s="50">
        <v>2</v>
      </c>
      <c r="G67" s="50"/>
      <c r="H67" s="50"/>
      <c r="I67" s="50"/>
      <c r="J67" s="50">
        <f t="shared" si="0"/>
        <v>0</v>
      </c>
      <c r="K67" s="50"/>
      <c r="L67" s="50">
        <f t="shared" si="1"/>
        <v>0</v>
      </c>
      <c r="M67" s="50">
        <v>2</v>
      </c>
      <c r="N67" s="33" t="s">
        <v>704</v>
      </c>
      <c r="O67" s="50" t="s">
        <v>16</v>
      </c>
      <c r="P67" s="50">
        <v>2</v>
      </c>
      <c r="Q67" s="50">
        <v>130</v>
      </c>
      <c r="R67" s="50">
        <v>6400</v>
      </c>
      <c r="S67" s="50">
        <f t="shared" si="16"/>
        <v>832000</v>
      </c>
      <c r="T67" s="50">
        <v>21</v>
      </c>
      <c r="U67" s="50">
        <f>S67*80%</f>
        <v>665600</v>
      </c>
      <c r="V67" s="50">
        <f t="shared" si="3"/>
        <v>166400</v>
      </c>
      <c r="W67" s="50">
        <f t="shared" si="18"/>
        <v>166400</v>
      </c>
      <c r="X67" s="50">
        <f t="shared" si="19"/>
        <v>166400</v>
      </c>
      <c r="Y67" s="50">
        <v>50</v>
      </c>
      <c r="Z67" s="50"/>
      <c r="AA67" s="50"/>
      <c r="AB67" s="51">
        <f t="shared" si="26"/>
        <v>0</v>
      </c>
      <c r="AC67" s="51">
        <f t="shared" si="27"/>
        <v>0</v>
      </c>
    </row>
    <row r="68" spans="1:29" s="52" customFormat="1" ht="21" customHeight="1" x14ac:dyDescent="0.2">
      <c r="A68" s="50"/>
      <c r="B68" s="33"/>
      <c r="C68" s="50"/>
      <c r="D68" s="50"/>
      <c r="E68" s="50"/>
      <c r="F68" s="50">
        <v>3</v>
      </c>
      <c r="G68" s="50"/>
      <c r="H68" s="50"/>
      <c r="I68" s="50"/>
      <c r="J68" s="50">
        <f t="shared" si="0"/>
        <v>0</v>
      </c>
      <c r="K68" s="50"/>
      <c r="L68" s="50">
        <f t="shared" si="1"/>
        <v>0</v>
      </c>
      <c r="M68" s="50">
        <v>3</v>
      </c>
      <c r="N68" s="50"/>
      <c r="O68" s="50" t="s">
        <v>706</v>
      </c>
      <c r="P68" s="50">
        <v>3</v>
      </c>
      <c r="Q68" s="50">
        <v>30</v>
      </c>
      <c r="R68" s="50">
        <v>7400</v>
      </c>
      <c r="S68" s="50">
        <f t="shared" si="16"/>
        <v>222000</v>
      </c>
      <c r="T68" s="50">
        <v>21</v>
      </c>
      <c r="U68" s="50">
        <f>S68*80%</f>
        <v>177600</v>
      </c>
      <c r="V68" s="50">
        <f t="shared" si="3"/>
        <v>44400</v>
      </c>
      <c r="W68" s="50">
        <f t="shared" si="18"/>
        <v>44400</v>
      </c>
      <c r="X68" s="50">
        <f t="shared" si="19"/>
        <v>44400</v>
      </c>
      <c r="Y68" s="50"/>
      <c r="Z68" s="51">
        <f t="shared" ref="Z68" si="30">X68*0.03%</f>
        <v>13.319999999999999</v>
      </c>
      <c r="AA68" s="50">
        <v>0.03</v>
      </c>
      <c r="AB68" s="51">
        <f t="shared" si="26"/>
        <v>11.988</v>
      </c>
      <c r="AC68" s="51">
        <f t="shared" si="27"/>
        <v>1.331999999999999</v>
      </c>
    </row>
    <row r="69" spans="1:29" s="52" customFormat="1" ht="21" customHeight="1" x14ac:dyDescent="0.2">
      <c r="A69" s="50">
        <v>23</v>
      </c>
      <c r="B69" s="33" t="s">
        <v>215</v>
      </c>
      <c r="C69" s="50"/>
      <c r="D69" s="50"/>
      <c r="E69" s="50"/>
      <c r="F69" s="50"/>
      <c r="G69" s="50"/>
      <c r="H69" s="50"/>
      <c r="I69" s="50"/>
      <c r="J69" s="50">
        <f t="shared" ref="J69:J117" si="31">G69*400+H69*100+I69</f>
        <v>0</v>
      </c>
      <c r="K69" s="50"/>
      <c r="L69" s="50">
        <f t="shared" ref="L69:L117" si="32">J69*K69</f>
        <v>0</v>
      </c>
      <c r="M69" s="50"/>
      <c r="N69" s="50"/>
      <c r="O69" s="50"/>
      <c r="P69" s="50"/>
      <c r="Q69" s="50"/>
      <c r="R69" s="50"/>
      <c r="S69" s="50">
        <f t="shared" ref="S69:S100" si="33">Q69*R69</f>
        <v>0</v>
      </c>
      <c r="T69" s="50"/>
      <c r="U69" s="50"/>
      <c r="V69" s="50">
        <f t="shared" ref="V69:V117" si="34">S69-U69</f>
        <v>0</v>
      </c>
      <c r="W69" s="50">
        <f t="shared" si="18"/>
        <v>0</v>
      </c>
      <c r="X69" s="50">
        <f t="shared" si="19"/>
        <v>0</v>
      </c>
      <c r="Y69" s="50"/>
      <c r="Z69" s="50"/>
      <c r="AA69" s="50"/>
      <c r="AB69" s="51">
        <f t="shared" si="26"/>
        <v>0</v>
      </c>
      <c r="AC69" s="51">
        <f t="shared" si="27"/>
        <v>0</v>
      </c>
    </row>
    <row r="70" spans="1:29" s="52" customFormat="1" ht="21" customHeight="1" x14ac:dyDescent="0.2">
      <c r="A70" s="50"/>
      <c r="B70" s="33" t="s">
        <v>14</v>
      </c>
      <c r="C70" s="50">
        <v>8707</v>
      </c>
      <c r="D70" s="50">
        <v>13</v>
      </c>
      <c r="E70" s="50" t="s">
        <v>483</v>
      </c>
      <c r="F70" s="50">
        <v>2</v>
      </c>
      <c r="G70" s="50"/>
      <c r="H70" s="50">
        <v>3</v>
      </c>
      <c r="I70" s="50">
        <v>91</v>
      </c>
      <c r="J70" s="50">
        <f t="shared" si="31"/>
        <v>391</v>
      </c>
      <c r="K70" s="50">
        <v>350</v>
      </c>
      <c r="L70" s="50">
        <f t="shared" si="32"/>
        <v>136850</v>
      </c>
      <c r="M70" s="50">
        <v>2</v>
      </c>
      <c r="N70" s="33" t="s">
        <v>704</v>
      </c>
      <c r="O70" s="50" t="s">
        <v>16</v>
      </c>
      <c r="P70" s="50">
        <v>2</v>
      </c>
      <c r="Q70" s="50">
        <v>408</v>
      </c>
      <c r="R70" s="50">
        <v>6400</v>
      </c>
      <c r="S70" s="50">
        <f t="shared" si="33"/>
        <v>2611200</v>
      </c>
      <c r="T70" s="50">
        <v>21</v>
      </c>
      <c r="U70" s="50">
        <f>S70*80%</f>
        <v>2088960</v>
      </c>
      <c r="V70" s="50">
        <f t="shared" si="34"/>
        <v>522240</v>
      </c>
      <c r="W70" s="50">
        <f t="shared" si="18"/>
        <v>659090</v>
      </c>
      <c r="X70" s="50">
        <f t="shared" si="19"/>
        <v>659090</v>
      </c>
      <c r="Y70" s="50">
        <v>50</v>
      </c>
      <c r="Z70" s="50"/>
      <c r="AA70" s="50"/>
      <c r="AB70" s="51">
        <f t="shared" si="26"/>
        <v>0</v>
      </c>
      <c r="AC70" s="51">
        <f t="shared" si="27"/>
        <v>0</v>
      </c>
    </row>
    <row r="71" spans="1:29" s="52" customFormat="1" ht="21" customHeight="1" x14ac:dyDescent="0.2">
      <c r="A71" s="50"/>
      <c r="B71" s="33"/>
      <c r="C71" s="50"/>
      <c r="D71" s="50"/>
      <c r="E71" s="50"/>
      <c r="F71" s="50">
        <v>3</v>
      </c>
      <c r="G71" s="50"/>
      <c r="H71" s="50"/>
      <c r="I71" s="50"/>
      <c r="J71" s="50">
        <f t="shared" si="31"/>
        <v>0</v>
      </c>
      <c r="K71" s="50"/>
      <c r="L71" s="50">
        <f t="shared" si="32"/>
        <v>0</v>
      </c>
      <c r="M71" s="50">
        <v>3</v>
      </c>
      <c r="N71" s="50"/>
      <c r="O71" s="50" t="s">
        <v>706</v>
      </c>
      <c r="P71" s="50">
        <v>3</v>
      </c>
      <c r="Q71" s="50">
        <v>168</v>
      </c>
      <c r="R71" s="50">
        <v>7400</v>
      </c>
      <c r="S71" s="50">
        <f t="shared" si="33"/>
        <v>1243200</v>
      </c>
      <c r="T71" s="50">
        <v>21</v>
      </c>
      <c r="U71" s="50">
        <f>S71*32%</f>
        <v>397824</v>
      </c>
      <c r="V71" s="50">
        <f t="shared" si="34"/>
        <v>845376</v>
      </c>
      <c r="W71" s="50">
        <f t="shared" si="18"/>
        <v>845376</v>
      </c>
      <c r="X71" s="50">
        <f t="shared" si="19"/>
        <v>845376</v>
      </c>
      <c r="Y71" s="50"/>
      <c r="Z71" s="51">
        <f t="shared" ref="Z71" si="35">X71*0.03%</f>
        <v>253.61279999999996</v>
      </c>
      <c r="AA71" s="50">
        <v>0.03</v>
      </c>
      <c r="AB71" s="51">
        <f t="shared" si="26"/>
        <v>228.25151999999997</v>
      </c>
      <c r="AC71" s="51">
        <f t="shared" si="27"/>
        <v>25.361279999999994</v>
      </c>
    </row>
    <row r="72" spans="1:29" s="52" customFormat="1" ht="21" customHeight="1" x14ac:dyDescent="0.2">
      <c r="A72" s="50">
        <v>24</v>
      </c>
      <c r="B72" s="33" t="s">
        <v>621</v>
      </c>
      <c r="C72" s="50"/>
      <c r="D72" s="50"/>
      <c r="E72" s="50"/>
      <c r="F72" s="50"/>
      <c r="G72" s="50"/>
      <c r="H72" s="50"/>
      <c r="I72" s="50"/>
      <c r="J72" s="50">
        <f t="shared" si="31"/>
        <v>0</v>
      </c>
      <c r="K72" s="50"/>
      <c r="L72" s="50">
        <f t="shared" si="32"/>
        <v>0</v>
      </c>
      <c r="M72" s="50"/>
      <c r="N72" s="50"/>
      <c r="O72" s="50"/>
      <c r="P72" s="50"/>
      <c r="Q72" s="50"/>
      <c r="R72" s="50"/>
      <c r="S72" s="50">
        <f t="shared" si="33"/>
        <v>0</v>
      </c>
      <c r="T72" s="50"/>
      <c r="U72" s="50"/>
      <c r="V72" s="50">
        <f t="shared" si="34"/>
        <v>0</v>
      </c>
      <c r="W72" s="50">
        <f t="shared" ref="W72:W103" si="36">L72+V72</f>
        <v>0</v>
      </c>
      <c r="X72" s="50">
        <f t="shared" ref="X72:X103" si="37">L72+V72</f>
        <v>0</v>
      </c>
      <c r="Y72" s="50"/>
      <c r="Z72" s="50"/>
      <c r="AA72" s="50"/>
      <c r="AB72" s="51">
        <f t="shared" si="26"/>
        <v>0</v>
      </c>
      <c r="AC72" s="51">
        <f t="shared" si="27"/>
        <v>0</v>
      </c>
    </row>
    <row r="73" spans="1:29" s="52" customFormat="1" ht="21" customHeight="1" x14ac:dyDescent="0.2">
      <c r="A73" s="50"/>
      <c r="B73" s="33" t="s">
        <v>14</v>
      </c>
      <c r="C73" s="50">
        <v>33164</v>
      </c>
      <c r="D73" s="50">
        <v>182</v>
      </c>
      <c r="E73" s="50" t="s">
        <v>558</v>
      </c>
      <c r="F73" s="50">
        <v>2</v>
      </c>
      <c r="G73" s="50">
        <v>1</v>
      </c>
      <c r="H73" s="50">
        <v>1</v>
      </c>
      <c r="I73" s="50">
        <v>45</v>
      </c>
      <c r="J73" s="50">
        <f t="shared" si="31"/>
        <v>545</v>
      </c>
      <c r="K73" s="50">
        <v>350</v>
      </c>
      <c r="L73" s="50">
        <f t="shared" si="32"/>
        <v>190750</v>
      </c>
      <c r="M73" s="50">
        <v>2</v>
      </c>
      <c r="N73" s="33" t="s">
        <v>713</v>
      </c>
      <c r="O73" s="50" t="s">
        <v>705</v>
      </c>
      <c r="P73" s="50">
        <v>2</v>
      </c>
      <c r="Q73" s="50">
        <v>306</v>
      </c>
      <c r="R73" s="50">
        <v>6400</v>
      </c>
      <c r="S73" s="50">
        <f t="shared" si="33"/>
        <v>1958400</v>
      </c>
      <c r="T73" s="50">
        <v>21</v>
      </c>
      <c r="U73" s="50">
        <f>S73*32%</f>
        <v>626688</v>
      </c>
      <c r="V73" s="50">
        <f t="shared" si="34"/>
        <v>1331712</v>
      </c>
      <c r="W73" s="50">
        <f t="shared" si="36"/>
        <v>1522462</v>
      </c>
      <c r="X73" s="50">
        <f t="shared" si="37"/>
        <v>1522462</v>
      </c>
      <c r="Y73" s="50">
        <v>50</v>
      </c>
      <c r="Z73" s="50"/>
      <c r="AA73" s="50"/>
      <c r="AB73" s="51">
        <f t="shared" si="26"/>
        <v>0</v>
      </c>
      <c r="AC73" s="51">
        <f t="shared" si="27"/>
        <v>0</v>
      </c>
    </row>
    <row r="74" spans="1:29" s="52" customFormat="1" ht="21" customHeight="1" x14ac:dyDescent="0.2">
      <c r="A74" s="50"/>
      <c r="B74" s="33"/>
      <c r="C74" s="50"/>
      <c r="D74" s="50"/>
      <c r="E74" s="50"/>
      <c r="F74" s="50">
        <v>3</v>
      </c>
      <c r="G74" s="50"/>
      <c r="H74" s="50"/>
      <c r="I74" s="50"/>
      <c r="J74" s="50">
        <f t="shared" si="31"/>
        <v>0</v>
      </c>
      <c r="K74" s="50"/>
      <c r="L74" s="50">
        <f t="shared" si="32"/>
        <v>0</v>
      </c>
      <c r="M74" s="50">
        <v>3</v>
      </c>
      <c r="N74" s="50"/>
      <c r="O74" s="50" t="s">
        <v>724</v>
      </c>
      <c r="P74" s="50">
        <v>3</v>
      </c>
      <c r="Q74" s="50">
        <v>64</v>
      </c>
      <c r="R74" s="50">
        <v>7400</v>
      </c>
      <c r="S74" s="50">
        <f t="shared" si="33"/>
        <v>473600</v>
      </c>
      <c r="T74" s="50">
        <v>11</v>
      </c>
      <c r="U74" s="50">
        <f>S74*12%</f>
        <v>56832</v>
      </c>
      <c r="V74" s="50">
        <f t="shared" si="34"/>
        <v>416768</v>
      </c>
      <c r="W74" s="50">
        <f t="shared" si="36"/>
        <v>416768</v>
      </c>
      <c r="X74" s="50">
        <f t="shared" si="37"/>
        <v>416768</v>
      </c>
      <c r="Y74" s="50"/>
      <c r="Z74" s="51">
        <f t="shared" ref="Z74:Z76" si="38">X74*0.03%</f>
        <v>125.03039999999999</v>
      </c>
      <c r="AA74" s="50">
        <v>0.03</v>
      </c>
      <c r="AB74" s="51">
        <f t="shared" si="26"/>
        <v>112.52735999999999</v>
      </c>
      <c r="AC74" s="51">
        <f t="shared" si="27"/>
        <v>12.503039999999999</v>
      </c>
    </row>
    <row r="75" spans="1:29" s="52" customFormat="1" ht="21" customHeight="1" x14ac:dyDescent="0.2">
      <c r="A75" s="50">
        <v>25</v>
      </c>
      <c r="B75" s="33" t="s">
        <v>725</v>
      </c>
      <c r="C75" s="50"/>
      <c r="D75" s="50"/>
      <c r="E75" s="50"/>
      <c r="F75" s="50"/>
      <c r="G75" s="50"/>
      <c r="H75" s="50"/>
      <c r="I75" s="50"/>
      <c r="J75" s="50">
        <f t="shared" si="31"/>
        <v>0</v>
      </c>
      <c r="K75" s="50"/>
      <c r="L75" s="50">
        <f t="shared" si="32"/>
        <v>0</v>
      </c>
      <c r="M75" s="50"/>
      <c r="N75" s="50"/>
      <c r="O75" s="50"/>
      <c r="P75" s="50"/>
      <c r="Q75" s="50"/>
      <c r="R75" s="50"/>
      <c r="S75" s="50">
        <f t="shared" si="33"/>
        <v>0</v>
      </c>
      <c r="T75" s="50"/>
      <c r="U75" s="50"/>
      <c r="V75" s="50">
        <f t="shared" si="34"/>
        <v>0</v>
      </c>
      <c r="W75" s="50">
        <f t="shared" si="36"/>
        <v>0</v>
      </c>
      <c r="X75" s="50">
        <f t="shared" si="37"/>
        <v>0</v>
      </c>
      <c r="Y75" s="50"/>
      <c r="Z75" s="50"/>
      <c r="AA75" s="50"/>
      <c r="AB75" s="51">
        <f t="shared" si="26"/>
        <v>0</v>
      </c>
      <c r="AC75" s="51">
        <f t="shared" si="27"/>
        <v>0</v>
      </c>
    </row>
    <row r="76" spans="1:29" s="52" customFormat="1" ht="21" customHeight="1" x14ac:dyDescent="0.2">
      <c r="A76" s="50"/>
      <c r="B76" s="33" t="s">
        <v>14</v>
      </c>
      <c r="C76" s="50"/>
      <c r="D76" s="50"/>
      <c r="E76" s="50" t="s">
        <v>467</v>
      </c>
      <c r="F76" s="50">
        <v>3</v>
      </c>
      <c r="G76" s="50"/>
      <c r="H76" s="50"/>
      <c r="I76" s="50"/>
      <c r="J76" s="50">
        <f t="shared" si="31"/>
        <v>0</v>
      </c>
      <c r="K76" s="50"/>
      <c r="L76" s="50">
        <f t="shared" si="32"/>
        <v>0</v>
      </c>
      <c r="M76" s="50">
        <v>3</v>
      </c>
      <c r="N76" s="33" t="s">
        <v>713</v>
      </c>
      <c r="O76" s="50" t="s">
        <v>706</v>
      </c>
      <c r="P76" s="50">
        <v>3</v>
      </c>
      <c r="Q76" s="50">
        <v>24</v>
      </c>
      <c r="R76" s="50">
        <v>7400</v>
      </c>
      <c r="S76" s="50">
        <f t="shared" si="33"/>
        <v>177600</v>
      </c>
      <c r="T76" s="50">
        <v>11</v>
      </c>
      <c r="U76" s="50">
        <f>S76*12%</f>
        <v>21312</v>
      </c>
      <c r="V76" s="50">
        <f t="shared" si="34"/>
        <v>156288</v>
      </c>
      <c r="W76" s="50">
        <f t="shared" si="36"/>
        <v>156288</v>
      </c>
      <c r="X76" s="50">
        <f t="shared" si="37"/>
        <v>156288</v>
      </c>
      <c r="Y76" s="50"/>
      <c r="Z76" s="51">
        <f t="shared" si="38"/>
        <v>46.886399999999995</v>
      </c>
      <c r="AA76" s="50">
        <v>0.03</v>
      </c>
      <c r="AB76" s="51">
        <f t="shared" si="26"/>
        <v>42.197759999999995</v>
      </c>
      <c r="AC76" s="51">
        <f t="shared" si="27"/>
        <v>4.6886399999999995</v>
      </c>
    </row>
    <row r="77" spans="1:29" s="52" customFormat="1" ht="21" customHeight="1" x14ac:dyDescent="0.2">
      <c r="A77" s="50">
        <v>26</v>
      </c>
      <c r="B77" s="33" t="s">
        <v>30</v>
      </c>
      <c r="C77" s="50"/>
      <c r="D77" s="50"/>
      <c r="E77" s="50"/>
      <c r="F77" s="50"/>
      <c r="G77" s="50"/>
      <c r="H77" s="50"/>
      <c r="I77" s="50"/>
      <c r="J77" s="50">
        <f t="shared" si="31"/>
        <v>0</v>
      </c>
      <c r="K77" s="50"/>
      <c r="L77" s="50">
        <f t="shared" si="32"/>
        <v>0</v>
      </c>
      <c r="M77" s="50"/>
      <c r="N77" s="50"/>
      <c r="O77" s="50"/>
      <c r="P77" s="50"/>
      <c r="Q77" s="50"/>
      <c r="R77" s="50"/>
      <c r="S77" s="50">
        <f t="shared" si="33"/>
        <v>0</v>
      </c>
      <c r="T77" s="50"/>
      <c r="U77" s="50"/>
      <c r="V77" s="50">
        <f t="shared" si="34"/>
        <v>0</v>
      </c>
      <c r="W77" s="50">
        <f t="shared" si="36"/>
        <v>0</v>
      </c>
      <c r="X77" s="50">
        <f t="shared" si="37"/>
        <v>0</v>
      </c>
      <c r="Y77" s="50"/>
      <c r="Z77" s="50"/>
      <c r="AA77" s="50"/>
      <c r="AB77" s="51">
        <f t="shared" si="26"/>
        <v>0</v>
      </c>
      <c r="AC77" s="51">
        <f t="shared" si="27"/>
        <v>0</v>
      </c>
    </row>
    <row r="78" spans="1:29" s="52" customFormat="1" ht="21" customHeight="1" x14ac:dyDescent="0.2">
      <c r="A78" s="50"/>
      <c r="B78" s="33" t="s">
        <v>14</v>
      </c>
      <c r="C78" s="50"/>
      <c r="D78" s="50"/>
      <c r="E78" s="50" t="s">
        <v>483</v>
      </c>
      <c r="F78" s="50">
        <v>2</v>
      </c>
      <c r="G78" s="50"/>
      <c r="H78" s="50"/>
      <c r="I78" s="50"/>
      <c r="J78" s="50">
        <f t="shared" si="31"/>
        <v>0</v>
      </c>
      <c r="K78" s="50"/>
      <c r="L78" s="50">
        <f t="shared" si="32"/>
        <v>0</v>
      </c>
      <c r="M78" s="50">
        <v>2</v>
      </c>
      <c r="N78" s="33" t="s">
        <v>713</v>
      </c>
      <c r="O78" s="50" t="s">
        <v>705</v>
      </c>
      <c r="P78" s="50">
        <v>2</v>
      </c>
      <c r="Q78" s="50">
        <v>130</v>
      </c>
      <c r="R78" s="50">
        <v>6400</v>
      </c>
      <c r="S78" s="50">
        <f t="shared" si="33"/>
        <v>832000</v>
      </c>
      <c r="T78" s="50">
        <v>21</v>
      </c>
      <c r="U78" s="50">
        <f>S78*32%</f>
        <v>266240</v>
      </c>
      <c r="V78" s="50">
        <f t="shared" si="34"/>
        <v>565760</v>
      </c>
      <c r="W78" s="50">
        <f t="shared" si="36"/>
        <v>565760</v>
      </c>
      <c r="X78" s="50">
        <f t="shared" si="37"/>
        <v>565760</v>
      </c>
      <c r="Y78" s="50">
        <v>50</v>
      </c>
      <c r="Z78" s="50"/>
      <c r="AA78" s="50"/>
      <c r="AB78" s="51">
        <f t="shared" si="26"/>
        <v>0</v>
      </c>
      <c r="AC78" s="51">
        <f t="shared" si="27"/>
        <v>0</v>
      </c>
    </row>
    <row r="79" spans="1:29" s="52" customFormat="1" ht="21" customHeight="1" x14ac:dyDescent="0.2">
      <c r="A79" s="50"/>
      <c r="B79" s="33"/>
      <c r="C79" s="50"/>
      <c r="D79" s="50"/>
      <c r="E79" s="50"/>
      <c r="F79" s="50">
        <v>3</v>
      </c>
      <c r="G79" s="50"/>
      <c r="H79" s="50"/>
      <c r="I79" s="50"/>
      <c r="J79" s="50">
        <f t="shared" si="31"/>
        <v>0</v>
      </c>
      <c r="K79" s="50"/>
      <c r="L79" s="50">
        <f t="shared" si="32"/>
        <v>0</v>
      </c>
      <c r="M79" s="50">
        <v>3</v>
      </c>
      <c r="N79" s="50"/>
      <c r="O79" s="50" t="s">
        <v>706</v>
      </c>
      <c r="P79" s="50">
        <v>3</v>
      </c>
      <c r="Q79" s="50">
        <v>30</v>
      </c>
      <c r="R79" s="50">
        <v>7400</v>
      </c>
      <c r="S79" s="50">
        <f t="shared" si="33"/>
        <v>222000</v>
      </c>
      <c r="T79" s="50">
        <v>11</v>
      </c>
      <c r="U79" s="50">
        <f>S79*80%</f>
        <v>177600</v>
      </c>
      <c r="V79" s="50">
        <f t="shared" si="34"/>
        <v>44400</v>
      </c>
      <c r="W79" s="50">
        <f t="shared" si="36"/>
        <v>44400</v>
      </c>
      <c r="X79" s="50">
        <f t="shared" si="37"/>
        <v>44400</v>
      </c>
      <c r="Y79" s="50"/>
      <c r="Z79" s="51">
        <f t="shared" ref="Z79" si="39">X79*0.03%</f>
        <v>13.319999999999999</v>
      </c>
      <c r="AA79" s="50">
        <v>0.03</v>
      </c>
      <c r="AB79" s="51">
        <f t="shared" si="26"/>
        <v>11.988</v>
      </c>
      <c r="AC79" s="51">
        <f t="shared" si="27"/>
        <v>1.331999999999999</v>
      </c>
    </row>
    <row r="80" spans="1:29" s="52" customFormat="1" ht="21" customHeight="1" x14ac:dyDescent="0.2">
      <c r="A80" s="50">
        <v>27</v>
      </c>
      <c r="B80" s="33" t="s">
        <v>207</v>
      </c>
      <c r="C80" s="50"/>
      <c r="D80" s="50"/>
      <c r="E80" s="50"/>
      <c r="F80" s="50"/>
      <c r="G80" s="50"/>
      <c r="H80" s="50"/>
      <c r="I80" s="50"/>
      <c r="J80" s="50">
        <f t="shared" si="31"/>
        <v>0</v>
      </c>
      <c r="K80" s="50"/>
      <c r="L80" s="50">
        <f t="shared" si="32"/>
        <v>0</v>
      </c>
      <c r="M80" s="50"/>
      <c r="N80" s="50"/>
      <c r="O80" s="50"/>
      <c r="P80" s="50"/>
      <c r="Q80" s="50"/>
      <c r="R80" s="50"/>
      <c r="S80" s="50">
        <f t="shared" si="33"/>
        <v>0</v>
      </c>
      <c r="T80" s="50"/>
      <c r="U80" s="50"/>
      <c r="V80" s="50">
        <f t="shared" si="34"/>
        <v>0</v>
      </c>
      <c r="W80" s="50">
        <f t="shared" si="36"/>
        <v>0</v>
      </c>
      <c r="X80" s="50">
        <f t="shared" si="37"/>
        <v>0</v>
      </c>
      <c r="Y80" s="50"/>
      <c r="Z80" s="50"/>
      <c r="AA80" s="50"/>
      <c r="AB80" s="51">
        <f t="shared" si="26"/>
        <v>0</v>
      </c>
      <c r="AC80" s="51">
        <f t="shared" si="27"/>
        <v>0</v>
      </c>
    </row>
    <row r="81" spans="1:29" s="52" customFormat="1" ht="21" customHeight="1" x14ac:dyDescent="0.2">
      <c r="A81" s="50"/>
      <c r="B81" s="33" t="s">
        <v>14</v>
      </c>
      <c r="C81" s="50">
        <v>8659</v>
      </c>
      <c r="D81" s="50">
        <v>55</v>
      </c>
      <c r="E81" s="50" t="s">
        <v>795</v>
      </c>
      <c r="F81" s="50">
        <v>2</v>
      </c>
      <c r="G81" s="50"/>
      <c r="H81" s="50">
        <v>1</v>
      </c>
      <c r="I81" s="50">
        <v>77</v>
      </c>
      <c r="J81" s="50">
        <f t="shared" si="31"/>
        <v>177</v>
      </c>
      <c r="K81" s="50">
        <v>400</v>
      </c>
      <c r="L81" s="50">
        <f t="shared" si="32"/>
        <v>70800</v>
      </c>
      <c r="M81" s="50">
        <v>2</v>
      </c>
      <c r="N81" s="33" t="s">
        <v>713</v>
      </c>
      <c r="O81" s="50" t="s">
        <v>705</v>
      </c>
      <c r="P81" s="50">
        <v>2</v>
      </c>
      <c r="Q81" s="50">
        <v>117</v>
      </c>
      <c r="R81" s="50">
        <v>6400</v>
      </c>
      <c r="S81" s="50">
        <f t="shared" si="33"/>
        <v>748800</v>
      </c>
      <c r="T81" s="50">
        <v>21</v>
      </c>
      <c r="U81" s="50">
        <f>S81*32%</f>
        <v>239616</v>
      </c>
      <c r="V81" s="50">
        <f t="shared" si="34"/>
        <v>509184</v>
      </c>
      <c r="W81" s="50">
        <f t="shared" si="36"/>
        <v>579984</v>
      </c>
      <c r="X81" s="50">
        <f t="shared" si="37"/>
        <v>579984</v>
      </c>
      <c r="Y81" s="50">
        <v>50</v>
      </c>
      <c r="Z81" s="50"/>
      <c r="AA81" s="50"/>
      <c r="AB81" s="51">
        <f t="shared" si="26"/>
        <v>0</v>
      </c>
      <c r="AC81" s="51">
        <f t="shared" si="27"/>
        <v>0</v>
      </c>
    </row>
    <row r="82" spans="1:29" s="52" customFormat="1" ht="21" customHeight="1" x14ac:dyDescent="0.2">
      <c r="A82" s="50"/>
      <c r="B82" s="33"/>
      <c r="C82" s="50"/>
      <c r="D82" s="50"/>
      <c r="E82" s="50"/>
      <c r="F82" s="50">
        <v>3</v>
      </c>
      <c r="G82" s="50"/>
      <c r="H82" s="50"/>
      <c r="I82" s="50"/>
      <c r="J82" s="50">
        <f t="shared" si="31"/>
        <v>0</v>
      </c>
      <c r="K82" s="50"/>
      <c r="L82" s="50">
        <f t="shared" si="32"/>
        <v>0</v>
      </c>
      <c r="M82" s="50">
        <v>3</v>
      </c>
      <c r="N82" s="50"/>
      <c r="O82" s="50" t="s">
        <v>706</v>
      </c>
      <c r="P82" s="50">
        <v>3</v>
      </c>
      <c r="Q82" s="50">
        <v>24</v>
      </c>
      <c r="R82" s="50">
        <v>7400</v>
      </c>
      <c r="S82" s="50">
        <f t="shared" si="33"/>
        <v>177600</v>
      </c>
      <c r="T82" s="50">
        <v>16</v>
      </c>
      <c r="U82" s="50">
        <f>S82*22%</f>
        <v>39072</v>
      </c>
      <c r="V82" s="50">
        <f t="shared" si="34"/>
        <v>138528</v>
      </c>
      <c r="W82" s="50">
        <f t="shared" si="36"/>
        <v>138528</v>
      </c>
      <c r="X82" s="50">
        <f t="shared" si="37"/>
        <v>138528</v>
      </c>
      <c r="Y82" s="50"/>
      <c r="Z82" s="51">
        <f t="shared" ref="Z82" si="40">X82*0.03%</f>
        <v>41.558399999999999</v>
      </c>
      <c r="AA82" s="50">
        <v>0.03</v>
      </c>
      <c r="AB82" s="51">
        <f t="shared" si="26"/>
        <v>37.402560000000001</v>
      </c>
      <c r="AC82" s="51">
        <f t="shared" si="27"/>
        <v>4.1558399999999978</v>
      </c>
    </row>
    <row r="83" spans="1:29" s="52" customFormat="1" ht="21" customHeight="1" x14ac:dyDescent="0.2">
      <c r="A83" s="50">
        <v>28</v>
      </c>
      <c r="B83" s="33" t="s">
        <v>726</v>
      </c>
      <c r="C83" s="50"/>
      <c r="D83" s="50"/>
      <c r="E83" s="50"/>
      <c r="F83" s="50"/>
      <c r="G83" s="50"/>
      <c r="H83" s="50"/>
      <c r="I83" s="50"/>
      <c r="J83" s="50">
        <f t="shared" si="31"/>
        <v>0</v>
      </c>
      <c r="K83" s="50"/>
      <c r="L83" s="50">
        <f t="shared" si="32"/>
        <v>0</v>
      </c>
      <c r="M83" s="50"/>
      <c r="N83" s="50"/>
      <c r="O83" s="50"/>
      <c r="P83" s="50"/>
      <c r="Q83" s="50"/>
      <c r="R83" s="50"/>
      <c r="S83" s="50">
        <f t="shared" si="33"/>
        <v>0</v>
      </c>
      <c r="T83" s="50"/>
      <c r="U83" s="50"/>
      <c r="V83" s="50">
        <f t="shared" si="34"/>
        <v>0</v>
      </c>
      <c r="W83" s="50">
        <f t="shared" si="36"/>
        <v>0</v>
      </c>
      <c r="X83" s="50">
        <f t="shared" si="37"/>
        <v>0</v>
      </c>
      <c r="Y83" s="50"/>
      <c r="Z83" s="50"/>
      <c r="AA83" s="50"/>
      <c r="AB83" s="51">
        <f t="shared" si="26"/>
        <v>0</v>
      </c>
      <c r="AC83" s="51">
        <f t="shared" si="27"/>
        <v>0</v>
      </c>
    </row>
    <row r="84" spans="1:29" s="52" customFormat="1" ht="21" customHeight="1" x14ac:dyDescent="0.2">
      <c r="A84" s="50"/>
      <c r="B84" s="33" t="s">
        <v>14</v>
      </c>
      <c r="C84" s="50">
        <v>8790</v>
      </c>
      <c r="D84" s="50">
        <v>62</v>
      </c>
      <c r="E84" s="50" t="s">
        <v>483</v>
      </c>
      <c r="F84" s="50">
        <v>2</v>
      </c>
      <c r="G84" s="50"/>
      <c r="H84" s="50">
        <v>2</v>
      </c>
      <c r="I84" s="50">
        <v>15</v>
      </c>
      <c r="J84" s="50">
        <f t="shared" si="31"/>
        <v>215</v>
      </c>
      <c r="K84" s="50">
        <v>430</v>
      </c>
      <c r="L84" s="50">
        <f t="shared" si="32"/>
        <v>92450</v>
      </c>
      <c r="M84" s="50">
        <v>2</v>
      </c>
      <c r="N84" s="33" t="s">
        <v>704</v>
      </c>
      <c r="O84" s="50" t="s">
        <v>705</v>
      </c>
      <c r="P84" s="50">
        <v>2</v>
      </c>
      <c r="Q84" s="50">
        <v>54</v>
      </c>
      <c r="R84" s="50">
        <v>6400</v>
      </c>
      <c r="S84" s="50">
        <f t="shared" si="33"/>
        <v>345600</v>
      </c>
      <c r="T84" s="50">
        <v>21</v>
      </c>
      <c r="U84" s="50">
        <f>S84*80%</f>
        <v>276480</v>
      </c>
      <c r="V84" s="50">
        <f t="shared" si="34"/>
        <v>69120</v>
      </c>
      <c r="W84" s="50">
        <f t="shared" si="36"/>
        <v>161570</v>
      </c>
      <c r="X84" s="50">
        <f t="shared" si="37"/>
        <v>161570</v>
      </c>
      <c r="Y84" s="50">
        <v>50</v>
      </c>
      <c r="Z84" s="50"/>
      <c r="AA84" s="50"/>
      <c r="AB84" s="51">
        <f t="shared" si="26"/>
        <v>0</v>
      </c>
      <c r="AC84" s="51">
        <f t="shared" si="27"/>
        <v>0</v>
      </c>
    </row>
    <row r="85" spans="1:29" s="52" customFormat="1" ht="21" customHeight="1" x14ac:dyDescent="0.2">
      <c r="A85" s="50"/>
      <c r="B85" s="33"/>
      <c r="C85" s="50"/>
      <c r="D85" s="50"/>
      <c r="E85" s="50"/>
      <c r="F85" s="50">
        <v>3</v>
      </c>
      <c r="G85" s="50"/>
      <c r="H85" s="50"/>
      <c r="I85" s="50"/>
      <c r="J85" s="50">
        <f t="shared" si="31"/>
        <v>0</v>
      </c>
      <c r="K85" s="50"/>
      <c r="L85" s="50">
        <f t="shared" si="32"/>
        <v>0</v>
      </c>
      <c r="M85" s="50">
        <v>3</v>
      </c>
      <c r="N85" s="50"/>
      <c r="O85" s="50" t="s">
        <v>706</v>
      </c>
      <c r="P85" s="50">
        <v>3</v>
      </c>
      <c r="Q85" s="50">
        <v>135</v>
      </c>
      <c r="R85" s="50">
        <v>7400</v>
      </c>
      <c r="S85" s="50">
        <f t="shared" si="33"/>
        <v>999000</v>
      </c>
      <c r="T85" s="50">
        <v>11</v>
      </c>
      <c r="U85" s="50">
        <f>S85*12%</f>
        <v>119880</v>
      </c>
      <c r="V85" s="50">
        <f t="shared" si="34"/>
        <v>879120</v>
      </c>
      <c r="W85" s="50">
        <f t="shared" si="36"/>
        <v>879120</v>
      </c>
      <c r="X85" s="50">
        <f t="shared" si="37"/>
        <v>879120</v>
      </c>
      <c r="Y85" s="50"/>
      <c r="Z85" s="51">
        <f t="shared" ref="Z85" si="41">X85*0.03%</f>
        <v>263.73599999999999</v>
      </c>
      <c r="AA85" s="50">
        <v>0.03</v>
      </c>
      <c r="AB85" s="51">
        <f t="shared" si="26"/>
        <v>237.36240000000001</v>
      </c>
      <c r="AC85" s="51">
        <f t="shared" si="27"/>
        <v>26.373599999999982</v>
      </c>
    </row>
    <row r="86" spans="1:29" s="52" customFormat="1" ht="21" customHeight="1" x14ac:dyDescent="0.2">
      <c r="A86" s="50">
        <v>29</v>
      </c>
      <c r="B86" s="33" t="s">
        <v>521</v>
      </c>
      <c r="C86" s="50"/>
      <c r="D86" s="50"/>
      <c r="E86" s="50"/>
      <c r="F86" s="50"/>
      <c r="G86" s="50"/>
      <c r="H86" s="50"/>
      <c r="I86" s="50"/>
      <c r="J86" s="50">
        <f t="shared" si="31"/>
        <v>0</v>
      </c>
      <c r="K86" s="50"/>
      <c r="L86" s="50">
        <f t="shared" si="32"/>
        <v>0</v>
      </c>
      <c r="M86" s="50"/>
      <c r="N86" s="50"/>
      <c r="O86" s="50"/>
      <c r="P86" s="50"/>
      <c r="Q86" s="50"/>
      <c r="R86" s="50"/>
      <c r="S86" s="50">
        <f t="shared" si="33"/>
        <v>0</v>
      </c>
      <c r="T86" s="50"/>
      <c r="U86" s="50"/>
      <c r="V86" s="50">
        <f t="shared" si="34"/>
        <v>0</v>
      </c>
      <c r="W86" s="50">
        <f t="shared" si="36"/>
        <v>0</v>
      </c>
      <c r="X86" s="50">
        <f t="shared" si="37"/>
        <v>0</v>
      </c>
      <c r="Y86" s="50"/>
      <c r="Z86" s="50"/>
      <c r="AA86" s="50"/>
      <c r="AB86" s="51">
        <f t="shared" si="26"/>
        <v>0</v>
      </c>
      <c r="AC86" s="51">
        <f t="shared" si="27"/>
        <v>0</v>
      </c>
    </row>
    <row r="87" spans="1:29" s="52" customFormat="1" ht="21" customHeight="1" x14ac:dyDescent="0.2">
      <c r="A87" s="50"/>
      <c r="B87" s="33" t="s">
        <v>14</v>
      </c>
      <c r="C87" s="50">
        <v>8728</v>
      </c>
      <c r="D87" s="50">
        <v>34</v>
      </c>
      <c r="E87" s="50" t="s">
        <v>522</v>
      </c>
      <c r="F87" s="50">
        <v>2</v>
      </c>
      <c r="G87" s="50"/>
      <c r="H87" s="50"/>
      <c r="I87" s="50">
        <v>77</v>
      </c>
      <c r="J87" s="50">
        <f t="shared" si="31"/>
        <v>77</v>
      </c>
      <c r="K87" s="50">
        <v>430</v>
      </c>
      <c r="L87" s="50">
        <f t="shared" si="32"/>
        <v>33110</v>
      </c>
      <c r="M87" s="50">
        <v>2</v>
      </c>
      <c r="N87" s="33" t="s">
        <v>713</v>
      </c>
      <c r="O87" s="50" t="s">
        <v>60</v>
      </c>
      <c r="P87" s="50">
        <v>2</v>
      </c>
      <c r="Q87" s="50">
        <v>143</v>
      </c>
      <c r="R87" s="50">
        <v>6400</v>
      </c>
      <c r="S87" s="50">
        <f t="shared" si="33"/>
        <v>915200</v>
      </c>
      <c r="T87" s="50">
        <v>3</v>
      </c>
      <c r="U87" s="50">
        <f>S87*3%</f>
        <v>27456</v>
      </c>
      <c r="V87" s="50">
        <f t="shared" si="34"/>
        <v>887744</v>
      </c>
      <c r="W87" s="50">
        <f t="shared" si="36"/>
        <v>920854</v>
      </c>
      <c r="X87" s="50">
        <f t="shared" si="37"/>
        <v>920854</v>
      </c>
      <c r="Y87" s="50">
        <v>50</v>
      </c>
      <c r="Z87" s="50"/>
      <c r="AA87" s="50"/>
      <c r="AB87" s="51">
        <f t="shared" si="26"/>
        <v>0</v>
      </c>
      <c r="AC87" s="51">
        <f t="shared" si="27"/>
        <v>0</v>
      </c>
    </row>
    <row r="88" spans="1:29" s="52" customFormat="1" ht="21" customHeight="1" x14ac:dyDescent="0.2">
      <c r="A88" s="50"/>
      <c r="B88" s="33"/>
      <c r="C88" s="50"/>
      <c r="D88" s="50"/>
      <c r="E88" s="50"/>
      <c r="F88" s="50">
        <v>3</v>
      </c>
      <c r="G88" s="50"/>
      <c r="H88" s="50"/>
      <c r="I88" s="50"/>
      <c r="J88" s="50">
        <f t="shared" si="31"/>
        <v>0</v>
      </c>
      <c r="K88" s="50"/>
      <c r="L88" s="50">
        <f t="shared" si="32"/>
        <v>0</v>
      </c>
      <c r="M88" s="50">
        <v>3</v>
      </c>
      <c r="N88" s="50"/>
      <c r="O88" s="50" t="s">
        <v>706</v>
      </c>
      <c r="P88" s="50">
        <v>3</v>
      </c>
      <c r="Q88" s="50">
        <v>50</v>
      </c>
      <c r="R88" s="50">
        <v>7400</v>
      </c>
      <c r="S88" s="50">
        <f t="shared" si="33"/>
        <v>370000</v>
      </c>
      <c r="T88" s="50">
        <v>3</v>
      </c>
      <c r="U88" s="50">
        <f>S88*3%</f>
        <v>11100</v>
      </c>
      <c r="V88" s="50">
        <f t="shared" si="34"/>
        <v>358900</v>
      </c>
      <c r="W88" s="50">
        <f t="shared" si="36"/>
        <v>358900</v>
      </c>
      <c r="X88" s="50">
        <f t="shared" si="37"/>
        <v>358900</v>
      </c>
      <c r="Y88" s="50"/>
      <c r="Z88" s="51">
        <f t="shared" ref="Z88:Z100" si="42">X88*0.03%</f>
        <v>107.66999999999999</v>
      </c>
      <c r="AA88" s="50">
        <v>0.03</v>
      </c>
      <c r="AB88" s="51">
        <f t="shared" si="26"/>
        <v>96.902999999999992</v>
      </c>
      <c r="AC88" s="51">
        <f t="shared" si="27"/>
        <v>10.766999999999996</v>
      </c>
    </row>
    <row r="89" spans="1:29" s="52" customFormat="1" ht="21" customHeight="1" x14ac:dyDescent="0.2">
      <c r="A89" s="50">
        <v>30</v>
      </c>
      <c r="B89" s="33" t="s">
        <v>727</v>
      </c>
      <c r="C89" s="50"/>
      <c r="D89" s="50"/>
      <c r="E89" s="50"/>
      <c r="F89" s="50"/>
      <c r="G89" s="50"/>
      <c r="H89" s="50"/>
      <c r="I89" s="50"/>
      <c r="J89" s="50">
        <f t="shared" si="31"/>
        <v>0</v>
      </c>
      <c r="K89" s="50"/>
      <c r="L89" s="50">
        <f t="shared" si="32"/>
        <v>0</v>
      </c>
      <c r="M89" s="50"/>
      <c r="N89" s="50"/>
      <c r="O89" s="50"/>
      <c r="P89" s="50"/>
      <c r="Q89" s="50"/>
      <c r="R89" s="50"/>
      <c r="S89" s="50">
        <f t="shared" si="33"/>
        <v>0</v>
      </c>
      <c r="T89" s="50"/>
      <c r="U89" s="50"/>
      <c r="V89" s="50">
        <f t="shared" si="34"/>
        <v>0</v>
      </c>
      <c r="W89" s="50">
        <f t="shared" si="36"/>
        <v>0</v>
      </c>
      <c r="X89" s="50">
        <f t="shared" si="37"/>
        <v>0</v>
      </c>
      <c r="Y89" s="50"/>
      <c r="Z89" s="50"/>
      <c r="AA89" s="50"/>
      <c r="AB89" s="51">
        <f t="shared" si="26"/>
        <v>0</v>
      </c>
      <c r="AC89" s="51">
        <f t="shared" si="27"/>
        <v>0</v>
      </c>
    </row>
    <row r="90" spans="1:29" s="52" customFormat="1" ht="21" customHeight="1" x14ac:dyDescent="0.2">
      <c r="A90" s="50"/>
      <c r="B90" s="33" t="s">
        <v>14</v>
      </c>
      <c r="C90" s="50"/>
      <c r="D90" s="50"/>
      <c r="E90" s="50" t="s">
        <v>728</v>
      </c>
      <c r="F90" s="50">
        <v>3</v>
      </c>
      <c r="G90" s="50"/>
      <c r="H90" s="50"/>
      <c r="I90" s="50"/>
      <c r="J90" s="50">
        <f t="shared" si="31"/>
        <v>0</v>
      </c>
      <c r="K90" s="50"/>
      <c r="L90" s="50">
        <f t="shared" si="32"/>
        <v>0</v>
      </c>
      <c r="M90" s="50">
        <v>3</v>
      </c>
      <c r="N90" s="50" t="s">
        <v>27</v>
      </c>
      <c r="O90" s="50" t="s">
        <v>706</v>
      </c>
      <c r="P90" s="50">
        <v>3</v>
      </c>
      <c r="Q90" s="50">
        <v>49</v>
      </c>
      <c r="R90" s="50">
        <v>7400</v>
      </c>
      <c r="S90" s="50">
        <f t="shared" si="33"/>
        <v>362600</v>
      </c>
      <c r="T90" s="50">
        <v>11</v>
      </c>
      <c r="U90" s="50">
        <f>S90*12%</f>
        <v>43512</v>
      </c>
      <c r="V90" s="50">
        <f t="shared" si="34"/>
        <v>319088</v>
      </c>
      <c r="W90" s="50">
        <f t="shared" si="36"/>
        <v>319088</v>
      </c>
      <c r="X90" s="50">
        <f t="shared" si="37"/>
        <v>319088</v>
      </c>
      <c r="Y90" s="50"/>
      <c r="Z90" s="51">
        <f t="shared" si="42"/>
        <v>95.726399999999998</v>
      </c>
      <c r="AA90" s="50">
        <v>0.03</v>
      </c>
      <c r="AB90" s="51">
        <f t="shared" si="26"/>
        <v>86.153760000000005</v>
      </c>
      <c r="AC90" s="51">
        <f t="shared" si="27"/>
        <v>9.5726399999999927</v>
      </c>
    </row>
    <row r="91" spans="1:29" s="52" customFormat="1" ht="21" customHeight="1" x14ac:dyDescent="0.2">
      <c r="A91" s="50">
        <v>31</v>
      </c>
      <c r="B91" s="33" t="s">
        <v>729</v>
      </c>
      <c r="C91" s="50"/>
      <c r="D91" s="50"/>
      <c r="E91" s="50"/>
      <c r="F91" s="50"/>
      <c r="G91" s="50"/>
      <c r="H91" s="50"/>
      <c r="I91" s="50"/>
      <c r="J91" s="50">
        <f t="shared" si="31"/>
        <v>0</v>
      </c>
      <c r="K91" s="50"/>
      <c r="L91" s="50">
        <f t="shared" si="32"/>
        <v>0</v>
      </c>
      <c r="M91" s="50"/>
      <c r="N91" s="50"/>
      <c r="O91" s="50"/>
      <c r="P91" s="50"/>
      <c r="Q91" s="50"/>
      <c r="R91" s="50"/>
      <c r="S91" s="50">
        <f t="shared" si="33"/>
        <v>0</v>
      </c>
      <c r="T91" s="50"/>
      <c r="U91" s="50"/>
      <c r="V91" s="50">
        <f t="shared" si="34"/>
        <v>0</v>
      </c>
      <c r="W91" s="50">
        <f t="shared" si="36"/>
        <v>0</v>
      </c>
      <c r="X91" s="50">
        <f t="shared" si="37"/>
        <v>0</v>
      </c>
      <c r="Y91" s="50"/>
      <c r="Z91" s="50"/>
      <c r="AA91" s="50"/>
      <c r="AB91" s="51">
        <f t="shared" si="26"/>
        <v>0</v>
      </c>
      <c r="AC91" s="51">
        <f t="shared" si="27"/>
        <v>0</v>
      </c>
    </row>
    <row r="92" spans="1:29" s="52" customFormat="1" ht="21" customHeight="1" x14ac:dyDescent="0.2">
      <c r="A92" s="50"/>
      <c r="B92" s="33" t="s">
        <v>14</v>
      </c>
      <c r="C92" s="50"/>
      <c r="D92" s="50"/>
      <c r="E92" s="50" t="s">
        <v>730</v>
      </c>
      <c r="F92" s="50">
        <v>3</v>
      </c>
      <c r="G92" s="50"/>
      <c r="H92" s="50"/>
      <c r="I92" s="50"/>
      <c r="J92" s="50">
        <f t="shared" si="31"/>
        <v>0</v>
      </c>
      <c r="K92" s="50"/>
      <c r="L92" s="50">
        <f t="shared" si="32"/>
        <v>0</v>
      </c>
      <c r="M92" s="50">
        <v>3</v>
      </c>
      <c r="N92" s="50" t="s">
        <v>27</v>
      </c>
      <c r="O92" s="50" t="s">
        <v>706</v>
      </c>
      <c r="P92" s="50">
        <v>3</v>
      </c>
      <c r="Q92" s="50">
        <v>64</v>
      </c>
      <c r="R92" s="50">
        <v>7400</v>
      </c>
      <c r="S92" s="50">
        <f t="shared" si="33"/>
        <v>473600</v>
      </c>
      <c r="T92" s="50">
        <v>11</v>
      </c>
      <c r="U92" s="50">
        <f>S92*12%</f>
        <v>56832</v>
      </c>
      <c r="V92" s="50">
        <f t="shared" si="34"/>
        <v>416768</v>
      </c>
      <c r="W92" s="50">
        <f t="shared" si="36"/>
        <v>416768</v>
      </c>
      <c r="X92" s="50">
        <f t="shared" si="37"/>
        <v>416768</v>
      </c>
      <c r="Y92" s="50"/>
      <c r="Z92" s="51">
        <f t="shared" si="42"/>
        <v>125.03039999999999</v>
      </c>
      <c r="AA92" s="50">
        <v>0.03</v>
      </c>
      <c r="AB92" s="51">
        <f t="shared" si="26"/>
        <v>112.52735999999999</v>
      </c>
      <c r="AC92" s="51">
        <f t="shared" si="27"/>
        <v>12.503039999999999</v>
      </c>
    </row>
    <row r="93" spans="1:29" s="52" customFormat="1" ht="21" customHeight="1" x14ac:dyDescent="0.2">
      <c r="A93" s="50">
        <v>32</v>
      </c>
      <c r="B93" s="33" t="s">
        <v>731</v>
      </c>
      <c r="C93" s="50"/>
      <c r="D93" s="50"/>
      <c r="E93" s="50"/>
      <c r="F93" s="50"/>
      <c r="G93" s="50"/>
      <c r="H93" s="50"/>
      <c r="I93" s="50"/>
      <c r="J93" s="50">
        <f t="shared" si="31"/>
        <v>0</v>
      </c>
      <c r="K93" s="50"/>
      <c r="L93" s="50">
        <f t="shared" si="32"/>
        <v>0</v>
      </c>
      <c r="M93" s="50"/>
      <c r="N93" s="50"/>
      <c r="O93" s="50"/>
      <c r="P93" s="50"/>
      <c r="Q93" s="50"/>
      <c r="R93" s="50"/>
      <c r="S93" s="50">
        <f t="shared" si="33"/>
        <v>0</v>
      </c>
      <c r="T93" s="50"/>
      <c r="U93" s="50"/>
      <c r="V93" s="50">
        <f t="shared" si="34"/>
        <v>0</v>
      </c>
      <c r="W93" s="50">
        <f t="shared" si="36"/>
        <v>0</v>
      </c>
      <c r="X93" s="50">
        <f t="shared" si="37"/>
        <v>0</v>
      </c>
      <c r="Y93" s="50"/>
      <c r="Z93" s="50"/>
      <c r="AA93" s="50"/>
      <c r="AB93" s="51">
        <f t="shared" ref="AB93:AB117" si="43">Z93*90%</f>
        <v>0</v>
      </c>
      <c r="AC93" s="51">
        <f t="shared" ref="AC93:AC117" si="44">Z93-AB93</f>
        <v>0</v>
      </c>
    </row>
    <row r="94" spans="1:29" s="52" customFormat="1" ht="21" customHeight="1" x14ac:dyDescent="0.2">
      <c r="A94" s="50"/>
      <c r="B94" s="33" t="s">
        <v>24</v>
      </c>
      <c r="C94" s="50"/>
      <c r="D94" s="50"/>
      <c r="E94" s="50" t="s">
        <v>732</v>
      </c>
      <c r="F94" s="50">
        <v>3</v>
      </c>
      <c r="G94" s="50"/>
      <c r="H94" s="50">
        <v>3</v>
      </c>
      <c r="I94" s="50"/>
      <c r="J94" s="50">
        <f t="shared" si="31"/>
        <v>300</v>
      </c>
      <c r="K94" s="50">
        <v>75</v>
      </c>
      <c r="L94" s="50">
        <f t="shared" si="32"/>
        <v>22500</v>
      </c>
      <c r="M94" s="50">
        <v>2</v>
      </c>
      <c r="N94" s="50" t="s">
        <v>27</v>
      </c>
      <c r="O94" s="50" t="s">
        <v>706</v>
      </c>
      <c r="P94" s="50">
        <v>3</v>
      </c>
      <c r="Q94" s="50">
        <v>36</v>
      </c>
      <c r="R94" s="50">
        <v>7400</v>
      </c>
      <c r="S94" s="50">
        <f t="shared" si="33"/>
        <v>266400</v>
      </c>
      <c r="T94" s="50">
        <v>21</v>
      </c>
      <c r="U94" s="50">
        <f>S94*32%</f>
        <v>85248</v>
      </c>
      <c r="V94" s="50">
        <f t="shared" si="34"/>
        <v>181152</v>
      </c>
      <c r="W94" s="50">
        <f t="shared" si="36"/>
        <v>203652</v>
      </c>
      <c r="X94" s="50">
        <f t="shared" si="37"/>
        <v>203652</v>
      </c>
      <c r="Y94" s="50"/>
      <c r="Z94" s="51">
        <f t="shared" si="42"/>
        <v>61.095599999999997</v>
      </c>
      <c r="AA94" s="50">
        <v>0.03</v>
      </c>
      <c r="AB94" s="51">
        <f t="shared" si="43"/>
        <v>54.986039999999996</v>
      </c>
      <c r="AC94" s="51">
        <f t="shared" si="44"/>
        <v>6.1095600000000019</v>
      </c>
    </row>
    <row r="95" spans="1:29" s="52" customFormat="1" ht="21" customHeight="1" x14ac:dyDescent="0.2">
      <c r="A95" s="50">
        <v>33</v>
      </c>
      <c r="B95" s="33" t="s">
        <v>423</v>
      </c>
      <c r="C95" s="50"/>
      <c r="D95" s="50"/>
      <c r="E95" s="50"/>
      <c r="F95" s="50"/>
      <c r="G95" s="50"/>
      <c r="H95" s="50"/>
      <c r="I95" s="50"/>
      <c r="J95" s="50">
        <f t="shared" si="31"/>
        <v>0</v>
      </c>
      <c r="K95" s="50"/>
      <c r="L95" s="50">
        <f t="shared" si="32"/>
        <v>0</v>
      </c>
      <c r="M95" s="50"/>
      <c r="N95" s="50"/>
      <c r="O95" s="50"/>
      <c r="P95" s="50"/>
      <c r="Q95" s="50"/>
      <c r="R95" s="50"/>
      <c r="S95" s="50">
        <f t="shared" si="33"/>
        <v>0</v>
      </c>
      <c r="T95" s="50"/>
      <c r="U95" s="50"/>
      <c r="V95" s="50">
        <f t="shared" si="34"/>
        <v>0</v>
      </c>
      <c r="W95" s="50">
        <f t="shared" si="36"/>
        <v>0</v>
      </c>
      <c r="X95" s="50">
        <f t="shared" si="37"/>
        <v>0</v>
      </c>
      <c r="Y95" s="50"/>
      <c r="Z95" s="50"/>
      <c r="AA95" s="50"/>
      <c r="AB95" s="51">
        <f t="shared" si="43"/>
        <v>0</v>
      </c>
      <c r="AC95" s="51">
        <f t="shared" si="44"/>
        <v>0</v>
      </c>
    </row>
    <row r="96" spans="1:29" s="52" customFormat="1" ht="21" customHeight="1" x14ac:dyDescent="0.2">
      <c r="A96" s="50"/>
      <c r="B96" s="33" t="s">
        <v>24</v>
      </c>
      <c r="C96" s="50"/>
      <c r="D96" s="50"/>
      <c r="E96" s="50" t="s">
        <v>424</v>
      </c>
      <c r="F96" s="50">
        <v>3</v>
      </c>
      <c r="G96" s="50"/>
      <c r="H96" s="50"/>
      <c r="I96" s="50"/>
      <c r="J96" s="50">
        <f t="shared" si="31"/>
        <v>0</v>
      </c>
      <c r="K96" s="50"/>
      <c r="L96" s="50">
        <f t="shared" si="32"/>
        <v>0</v>
      </c>
      <c r="M96" s="50">
        <v>3</v>
      </c>
      <c r="N96" s="50" t="s">
        <v>27</v>
      </c>
      <c r="O96" s="50" t="s">
        <v>706</v>
      </c>
      <c r="P96" s="50">
        <v>3</v>
      </c>
      <c r="Q96" s="50">
        <v>40</v>
      </c>
      <c r="R96" s="50">
        <v>7400</v>
      </c>
      <c r="S96" s="50">
        <f t="shared" si="33"/>
        <v>296000</v>
      </c>
      <c r="T96" s="50">
        <v>11</v>
      </c>
      <c r="U96" s="50">
        <f>S96*12%</f>
        <v>35520</v>
      </c>
      <c r="V96" s="50">
        <f t="shared" si="34"/>
        <v>260480</v>
      </c>
      <c r="W96" s="50">
        <f t="shared" si="36"/>
        <v>260480</v>
      </c>
      <c r="X96" s="50">
        <f t="shared" si="37"/>
        <v>260480</v>
      </c>
      <c r="Y96" s="50"/>
      <c r="Z96" s="51">
        <f t="shared" si="42"/>
        <v>78.143999999999991</v>
      </c>
      <c r="AA96" s="50">
        <v>0.03</v>
      </c>
      <c r="AB96" s="51">
        <f t="shared" si="43"/>
        <v>70.329599999999999</v>
      </c>
      <c r="AC96" s="51">
        <f t="shared" si="44"/>
        <v>7.814399999999992</v>
      </c>
    </row>
    <row r="97" spans="1:29" s="52" customFormat="1" ht="21" customHeight="1" x14ac:dyDescent="0.2">
      <c r="A97" s="50">
        <v>34</v>
      </c>
      <c r="B97" s="33" t="s">
        <v>348</v>
      </c>
      <c r="C97" s="50"/>
      <c r="D97" s="50"/>
      <c r="E97" s="50"/>
      <c r="F97" s="50"/>
      <c r="G97" s="50"/>
      <c r="H97" s="50"/>
      <c r="I97" s="50"/>
      <c r="J97" s="50">
        <f t="shared" si="31"/>
        <v>0</v>
      </c>
      <c r="K97" s="50"/>
      <c r="L97" s="50">
        <f t="shared" si="32"/>
        <v>0</v>
      </c>
      <c r="M97" s="50"/>
      <c r="N97" s="50"/>
      <c r="O97" s="50"/>
      <c r="P97" s="50"/>
      <c r="Q97" s="50"/>
      <c r="R97" s="50"/>
      <c r="S97" s="50">
        <f t="shared" si="33"/>
        <v>0</v>
      </c>
      <c r="T97" s="50"/>
      <c r="U97" s="50"/>
      <c r="V97" s="50">
        <f t="shared" si="34"/>
        <v>0</v>
      </c>
      <c r="W97" s="50">
        <f t="shared" si="36"/>
        <v>0</v>
      </c>
      <c r="X97" s="50">
        <f t="shared" si="37"/>
        <v>0</v>
      </c>
      <c r="Y97" s="50"/>
      <c r="Z97" s="50"/>
      <c r="AA97" s="50"/>
      <c r="AB97" s="51">
        <f t="shared" si="43"/>
        <v>0</v>
      </c>
      <c r="AC97" s="51">
        <f t="shared" si="44"/>
        <v>0</v>
      </c>
    </row>
    <row r="98" spans="1:29" s="52" customFormat="1" ht="21" customHeight="1" x14ac:dyDescent="0.2">
      <c r="A98" s="50"/>
      <c r="B98" s="33" t="s">
        <v>24</v>
      </c>
      <c r="C98" s="50"/>
      <c r="D98" s="50"/>
      <c r="E98" s="50" t="s">
        <v>341</v>
      </c>
      <c r="F98" s="50">
        <v>3</v>
      </c>
      <c r="G98" s="50"/>
      <c r="H98" s="50"/>
      <c r="I98" s="50"/>
      <c r="J98" s="50">
        <f t="shared" si="31"/>
        <v>0</v>
      </c>
      <c r="K98" s="50"/>
      <c r="L98" s="50">
        <f t="shared" si="32"/>
        <v>0</v>
      </c>
      <c r="M98" s="50">
        <v>3</v>
      </c>
      <c r="N98" s="50" t="s">
        <v>27</v>
      </c>
      <c r="O98" s="50" t="s">
        <v>706</v>
      </c>
      <c r="P98" s="50">
        <v>3</v>
      </c>
      <c r="Q98" s="50">
        <v>90</v>
      </c>
      <c r="R98" s="50">
        <v>7400</v>
      </c>
      <c r="S98" s="50">
        <f t="shared" si="33"/>
        <v>666000</v>
      </c>
      <c r="T98" s="50">
        <v>16</v>
      </c>
      <c r="U98" s="50">
        <f>S98*22%</f>
        <v>146520</v>
      </c>
      <c r="V98" s="50">
        <f t="shared" si="34"/>
        <v>519480</v>
      </c>
      <c r="W98" s="50">
        <f t="shared" si="36"/>
        <v>519480</v>
      </c>
      <c r="X98" s="50">
        <f t="shared" si="37"/>
        <v>519480</v>
      </c>
      <c r="Y98" s="50"/>
      <c r="Z98" s="51">
        <f t="shared" si="42"/>
        <v>155.84399999999999</v>
      </c>
      <c r="AA98" s="50">
        <v>0.03</v>
      </c>
      <c r="AB98" s="51">
        <f t="shared" si="43"/>
        <v>140.25960000000001</v>
      </c>
      <c r="AC98" s="51">
        <f t="shared" si="44"/>
        <v>15.584399999999988</v>
      </c>
    </row>
    <row r="99" spans="1:29" s="52" customFormat="1" ht="21" customHeight="1" x14ac:dyDescent="0.2">
      <c r="A99" s="50">
        <v>35</v>
      </c>
      <c r="B99" s="33" t="s">
        <v>138</v>
      </c>
      <c r="C99" s="50"/>
      <c r="D99" s="50"/>
      <c r="E99" s="50"/>
      <c r="F99" s="50"/>
      <c r="G99" s="50"/>
      <c r="H99" s="50"/>
      <c r="I99" s="50"/>
      <c r="J99" s="50">
        <f t="shared" si="31"/>
        <v>0</v>
      </c>
      <c r="K99" s="50"/>
      <c r="L99" s="50">
        <f t="shared" si="32"/>
        <v>0</v>
      </c>
      <c r="M99" s="50"/>
      <c r="N99" s="50"/>
      <c r="O99" s="50"/>
      <c r="P99" s="50"/>
      <c r="Q99" s="50"/>
      <c r="R99" s="50"/>
      <c r="S99" s="50">
        <f t="shared" si="33"/>
        <v>0</v>
      </c>
      <c r="T99" s="50"/>
      <c r="U99" s="50"/>
      <c r="V99" s="50">
        <f t="shared" si="34"/>
        <v>0</v>
      </c>
      <c r="W99" s="50">
        <f t="shared" si="36"/>
        <v>0</v>
      </c>
      <c r="X99" s="50">
        <f t="shared" si="37"/>
        <v>0</v>
      </c>
      <c r="Y99" s="50"/>
      <c r="Z99" s="50"/>
      <c r="AA99" s="50"/>
      <c r="AB99" s="51">
        <f t="shared" si="43"/>
        <v>0</v>
      </c>
      <c r="AC99" s="51">
        <f t="shared" si="44"/>
        <v>0</v>
      </c>
    </row>
    <row r="100" spans="1:29" s="52" customFormat="1" ht="21" customHeight="1" x14ac:dyDescent="0.2">
      <c r="A100" s="50"/>
      <c r="B100" s="33" t="s">
        <v>24</v>
      </c>
      <c r="C100" s="50"/>
      <c r="D100" s="50"/>
      <c r="E100" s="50" t="s">
        <v>733</v>
      </c>
      <c r="F100" s="50">
        <v>3</v>
      </c>
      <c r="G100" s="50"/>
      <c r="H100" s="50"/>
      <c r="I100" s="50"/>
      <c r="J100" s="50">
        <f t="shared" si="31"/>
        <v>0</v>
      </c>
      <c r="K100" s="50"/>
      <c r="L100" s="50">
        <f t="shared" si="32"/>
        <v>0</v>
      </c>
      <c r="M100" s="50">
        <v>3</v>
      </c>
      <c r="N100" s="50" t="s">
        <v>27</v>
      </c>
      <c r="O100" s="50" t="s">
        <v>706</v>
      </c>
      <c r="P100" s="50">
        <v>3</v>
      </c>
      <c r="Q100" s="50">
        <v>18</v>
      </c>
      <c r="R100" s="50">
        <v>7400</v>
      </c>
      <c r="S100" s="50">
        <f t="shared" si="33"/>
        <v>133200</v>
      </c>
      <c r="T100" s="50">
        <v>11</v>
      </c>
      <c r="U100" s="50">
        <f>S100*12%</f>
        <v>15984</v>
      </c>
      <c r="V100" s="50">
        <f t="shared" si="34"/>
        <v>117216</v>
      </c>
      <c r="W100" s="50">
        <f t="shared" si="36"/>
        <v>117216</v>
      </c>
      <c r="X100" s="50">
        <f t="shared" si="37"/>
        <v>117216</v>
      </c>
      <c r="Y100" s="50"/>
      <c r="Z100" s="51">
        <f t="shared" si="42"/>
        <v>35.1648</v>
      </c>
      <c r="AA100" s="50">
        <v>0.03</v>
      </c>
      <c r="AB100" s="51">
        <f t="shared" si="43"/>
        <v>31.648320000000002</v>
      </c>
      <c r="AC100" s="51">
        <f t="shared" si="44"/>
        <v>3.5164799999999978</v>
      </c>
    </row>
    <row r="101" spans="1:29" s="52" customFormat="1" ht="21" customHeight="1" x14ac:dyDescent="0.2">
      <c r="A101" s="50">
        <v>36</v>
      </c>
      <c r="B101" s="33" t="s">
        <v>734</v>
      </c>
      <c r="C101" s="50"/>
      <c r="D101" s="50"/>
      <c r="E101" s="50"/>
      <c r="F101" s="50"/>
      <c r="G101" s="50"/>
      <c r="H101" s="50"/>
      <c r="I101" s="50"/>
      <c r="J101" s="50">
        <f t="shared" si="31"/>
        <v>0</v>
      </c>
      <c r="K101" s="50"/>
      <c r="L101" s="50">
        <f t="shared" si="32"/>
        <v>0</v>
      </c>
      <c r="M101" s="50"/>
      <c r="N101" s="50"/>
      <c r="O101" s="50"/>
      <c r="P101" s="50"/>
      <c r="Q101" s="50"/>
      <c r="R101" s="50"/>
      <c r="S101" s="50">
        <f t="shared" ref="S101:S117" si="45">Q101*R101</f>
        <v>0</v>
      </c>
      <c r="T101" s="50"/>
      <c r="U101" s="50"/>
      <c r="V101" s="50">
        <f t="shared" si="34"/>
        <v>0</v>
      </c>
      <c r="W101" s="50">
        <f t="shared" si="36"/>
        <v>0</v>
      </c>
      <c r="X101" s="50">
        <f t="shared" si="37"/>
        <v>0</v>
      </c>
      <c r="Y101" s="50"/>
      <c r="Z101" s="50"/>
      <c r="AA101" s="50"/>
      <c r="AB101" s="51">
        <f t="shared" si="43"/>
        <v>0</v>
      </c>
      <c r="AC101" s="51">
        <f t="shared" si="44"/>
        <v>0</v>
      </c>
    </row>
    <row r="102" spans="1:29" s="52" customFormat="1" ht="21" customHeight="1" x14ac:dyDescent="0.2">
      <c r="A102" s="50"/>
      <c r="B102" s="33" t="s">
        <v>14</v>
      </c>
      <c r="C102" s="50">
        <v>55532</v>
      </c>
      <c r="D102" s="50" t="s">
        <v>805</v>
      </c>
      <c r="E102" s="50" t="s">
        <v>735</v>
      </c>
      <c r="F102" s="50">
        <v>2</v>
      </c>
      <c r="G102" s="50"/>
      <c r="H102" s="50"/>
      <c r="I102" s="50">
        <v>53</v>
      </c>
      <c r="J102" s="50">
        <f t="shared" si="31"/>
        <v>53</v>
      </c>
      <c r="K102" s="50">
        <v>400</v>
      </c>
      <c r="L102" s="50">
        <f t="shared" si="32"/>
        <v>21200</v>
      </c>
      <c r="M102" s="50">
        <v>2</v>
      </c>
      <c r="N102" s="50" t="s">
        <v>27</v>
      </c>
      <c r="O102" s="50" t="s">
        <v>705</v>
      </c>
      <c r="P102" s="50">
        <v>2</v>
      </c>
      <c r="Q102" s="50">
        <v>54</v>
      </c>
      <c r="R102" s="50">
        <v>6400</v>
      </c>
      <c r="S102" s="50">
        <f t="shared" si="45"/>
        <v>345600</v>
      </c>
      <c r="T102" s="50">
        <v>11</v>
      </c>
      <c r="U102" s="50">
        <f>S102*45%</f>
        <v>155520</v>
      </c>
      <c r="V102" s="50">
        <f t="shared" si="34"/>
        <v>190080</v>
      </c>
      <c r="W102" s="50">
        <f t="shared" si="36"/>
        <v>211280</v>
      </c>
      <c r="X102" s="50">
        <f t="shared" si="37"/>
        <v>211280</v>
      </c>
      <c r="Y102" s="50">
        <v>50</v>
      </c>
      <c r="Z102" s="50"/>
      <c r="AA102" s="50"/>
      <c r="AB102" s="51">
        <f t="shared" si="43"/>
        <v>0</v>
      </c>
      <c r="AC102" s="51">
        <f t="shared" si="44"/>
        <v>0</v>
      </c>
    </row>
    <row r="103" spans="1:29" s="52" customFormat="1" ht="21" customHeight="1" x14ac:dyDescent="0.2">
      <c r="A103" s="50"/>
      <c r="B103" s="33"/>
      <c r="C103" s="50"/>
      <c r="D103" s="50"/>
      <c r="E103" s="50"/>
      <c r="F103" s="50">
        <v>3</v>
      </c>
      <c r="G103" s="50"/>
      <c r="H103" s="50"/>
      <c r="I103" s="50"/>
      <c r="J103" s="50">
        <f t="shared" si="31"/>
        <v>0</v>
      </c>
      <c r="K103" s="50"/>
      <c r="L103" s="50">
        <f t="shared" si="32"/>
        <v>0</v>
      </c>
      <c r="M103" s="50">
        <v>3</v>
      </c>
      <c r="N103" s="50"/>
      <c r="O103" s="50" t="s">
        <v>706</v>
      </c>
      <c r="P103" s="50">
        <v>3</v>
      </c>
      <c r="Q103" s="50">
        <v>88</v>
      </c>
      <c r="R103" s="50">
        <v>7400</v>
      </c>
      <c r="S103" s="50">
        <f t="shared" si="45"/>
        <v>651200</v>
      </c>
      <c r="T103" s="50">
        <v>11</v>
      </c>
      <c r="U103" s="50">
        <f>S103*12%</f>
        <v>78144</v>
      </c>
      <c r="V103" s="50">
        <f t="shared" si="34"/>
        <v>573056</v>
      </c>
      <c r="W103" s="50">
        <f t="shared" si="36"/>
        <v>573056</v>
      </c>
      <c r="X103" s="50">
        <f t="shared" si="37"/>
        <v>573056</v>
      </c>
      <c r="Y103" s="50"/>
      <c r="Z103" s="51">
        <f t="shared" ref="Z103" si="46">X103*0.03%</f>
        <v>171.91679999999999</v>
      </c>
      <c r="AA103" s="50">
        <v>0.03</v>
      </c>
      <c r="AB103" s="51">
        <f t="shared" si="43"/>
        <v>154.72512</v>
      </c>
      <c r="AC103" s="51">
        <f t="shared" si="44"/>
        <v>17.191679999999991</v>
      </c>
    </row>
    <row r="104" spans="1:29" s="52" customFormat="1" ht="21" customHeight="1" x14ac:dyDescent="0.2">
      <c r="A104" s="50">
        <v>37</v>
      </c>
      <c r="B104" s="33" t="s">
        <v>350</v>
      </c>
      <c r="C104" s="50"/>
      <c r="D104" s="50"/>
      <c r="E104" s="50"/>
      <c r="F104" s="50"/>
      <c r="G104" s="50"/>
      <c r="H104" s="50"/>
      <c r="I104" s="50"/>
      <c r="J104" s="50">
        <f t="shared" si="31"/>
        <v>0</v>
      </c>
      <c r="K104" s="50"/>
      <c r="L104" s="50">
        <f t="shared" si="32"/>
        <v>0</v>
      </c>
      <c r="M104" s="50"/>
      <c r="N104" s="50"/>
      <c r="O104" s="50"/>
      <c r="P104" s="50"/>
      <c r="Q104" s="50"/>
      <c r="R104" s="50"/>
      <c r="S104" s="50">
        <f t="shared" si="45"/>
        <v>0</v>
      </c>
      <c r="T104" s="50"/>
      <c r="U104" s="50"/>
      <c r="V104" s="50">
        <f t="shared" si="34"/>
        <v>0</v>
      </c>
      <c r="W104" s="50">
        <f t="shared" ref="W104:W117" si="47">L104+V104</f>
        <v>0</v>
      </c>
      <c r="X104" s="50">
        <f t="shared" ref="X104:X117" si="48">L104+V104</f>
        <v>0</v>
      </c>
      <c r="Y104" s="50"/>
      <c r="Z104" s="50"/>
      <c r="AA104" s="50"/>
      <c r="AB104" s="51">
        <f t="shared" si="43"/>
        <v>0</v>
      </c>
      <c r="AC104" s="51">
        <f t="shared" si="44"/>
        <v>0</v>
      </c>
    </row>
    <row r="105" spans="1:29" s="52" customFormat="1" ht="21" customHeight="1" x14ac:dyDescent="0.2">
      <c r="A105" s="50"/>
      <c r="B105" s="33" t="s">
        <v>14</v>
      </c>
      <c r="C105" s="50">
        <v>8798</v>
      </c>
      <c r="D105" s="50">
        <v>70</v>
      </c>
      <c r="E105" s="50" t="s">
        <v>736</v>
      </c>
      <c r="F105" s="50">
        <v>2</v>
      </c>
      <c r="G105" s="50"/>
      <c r="H105" s="50"/>
      <c r="I105" s="50">
        <v>54</v>
      </c>
      <c r="J105" s="50">
        <f t="shared" si="31"/>
        <v>54</v>
      </c>
      <c r="K105" s="50">
        <v>430</v>
      </c>
      <c r="L105" s="50">
        <f t="shared" si="32"/>
        <v>23220</v>
      </c>
      <c r="M105" s="50">
        <v>2</v>
      </c>
      <c r="N105" s="50" t="s">
        <v>27</v>
      </c>
      <c r="O105" s="50" t="s">
        <v>705</v>
      </c>
      <c r="P105" s="50">
        <v>2</v>
      </c>
      <c r="Q105" s="50">
        <v>54</v>
      </c>
      <c r="R105" s="50">
        <v>6400</v>
      </c>
      <c r="S105" s="50">
        <f t="shared" si="45"/>
        <v>345600</v>
      </c>
      <c r="T105" s="50">
        <v>31</v>
      </c>
      <c r="U105" s="50">
        <f>S105*93%</f>
        <v>321408</v>
      </c>
      <c r="V105" s="50">
        <f t="shared" si="34"/>
        <v>24192</v>
      </c>
      <c r="W105" s="50">
        <f t="shared" si="47"/>
        <v>47412</v>
      </c>
      <c r="X105" s="50">
        <f t="shared" si="48"/>
        <v>47412</v>
      </c>
      <c r="Y105" s="50">
        <v>50</v>
      </c>
      <c r="Z105" s="50"/>
      <c r="AA105" s="50"/>
      <c r="AB105" s="51">
        <f t="shared" si="43"/>
        <v>0</v>
      </c>
      <c r="AC105" s="51">
        <f t="shared" si="44"/>
        <v>0</v>
      </c>
    </row>
    <row r="106" spans="1:29" s="52" customFormat="1" ht="21" customHeight="1" x14ac:dyDescent="0.2">
      <c r="A106" s="50"/>
      <c r="B106" s="33"/>
      <c r="C106" s="50"/>
      <c r="D106" s="50"/>
      <c r="E106" s="50"/>
      <c r="F106" s="50">
        <v>3</v>
      </c>
      <c r="G106" s="50"/>
      <c r="H106" s="50"/>
      <c r="I106" s="50"/>
      <c r="J106" s="50">
        <f t="shared" si="31"/>
        <v>0</v>
      </c>
      <c r="K106" s="50"/>
      <c r="L106" s="50">
        <f t="shared" si="32"/>
        <v>0</v>
      </c>
      <c r="M106" s="50">
        <v>3</v>
      </c>
      <c r="N106" s="50"/>
      <c r="O106" s="50" t="s">
        <v>706</v>
      </c>
      <c r="P106" s="50">
        <v>3</v>
      </c>
      <c r="Q106" s="50">
        <v>90</v>
      </c>
      <c r="R106" s="50">
        <v>7400</v>
      </c>
      <c r="S106" s="50">
        <f t="shared" si="45"/>
        <v>666000</v>
      </c>
      <c r="T106" s="50">
        <v>31</v>
      </c>
      <c r="U106" s="50">
        <f>S106*52%</f>
        <v>346320</v>
      </c>
      <c r="V106" s="50">
        <f t="shared" si="34"/>
        <v>319680</v>
      </c>
      <c r="W106" s="50">
        <f t="shared" si="47"/>
        <v>319680</v>
      </c>
      <c r="X106" s="50">
        <f t="shared" si="48"/>
        <v>319680</v>
      </c>
      <c r="Y106" s="50"/>
      <c r="Z106" s="51">
        <f t="shared" ref="Z106:Z114" si="49">X106*0.03%</f>
        <v>95.903999999999996</v>
      </c>
      <c r="AA106" s="50">
        <v>0.03</v>
      </c>
      <c r="AB106" s="51">
        <f t="shared" si="43"/>
        <v>86.313599999999994</v>
      </c>
      <c r="AC106" s="51">
        <f t="shared" si="44"/>
        <v>9.5904000000000025</v>
      </c>
    </row>
    <row r="107" spans="1:29" s="52" customFormat="1" ht="21" customHeight="1" x14ac:dyDescent="0.2">
      <c r="A107" s="50">
        <v>38</v>
      </c>
      <c r="B107" s="33" t="s">
        <v>737</v>
      </c>
      <c r="C107" s="50"/>
      <c r="D107" s="50"/>
      <c r="E107" s="50"/>
      <c r="F107" s="50"/>
      <c r="G107" s="50"/>
      <c r="H107" s="50"/>
      <c r="I107" s="50"/>
      <c r="J107" s="50">
        <f t="shared" si="31"/>
        <v>0</v>
      </c>
      <c r="K107" s="50"/>
      <c r="L107" s="50">
        <f t="shared" si="32"/>
        <v>0</v>
      </c>
      <c r="M107" s="50"/>
      <c r="N107" s="50"/>
      <c r="O107" s="50"/>
      <c r="P107" s="50"/>
      <c r="Q107" s="50"/>
      <c r="R107" s="50"/>
      <c r="S107" s="50">
        <f t="shared" si="45"/>
        <v>0</v>
      </c>
      <c r="T107" s="50"/>
      <c r="U107" s="50"/>
      <c r="V107" s="50">
        <f t="shared" si="34"/>
        <v>0</v>
      </c>
      <c r="W107" s="50">
        <f t="shared" si="47"/>
        <v>0</v>
      </c>
      <c r="X107" s="50">
        <f t="shared" si="48"/>
        <v>0</v>
      </c>
      <c r="Y107" s="50"/>
      <c r="Z107" s="50"/>
      <c r="AA107" s="50"/>
      <c r="AB107" s="51">
        <f t="shared" si="43"/>
        <v>0</v>
      </c>
      <c r="AC107" s="51">
        <f t="shared" si="44"/>
        <v>0</v>
      </c>
    </row>
    <row r="108" spans="1:29" s="52" customFormat="1" ht="21" customHeight="1" x14ac:dyDescent="0.2">
      <c r="A108" s="50"/>
      <c r="B108" s="33" t="s">
        <v>738</v>
      </c>
      <c r="C108" s="50"/>
      <c r="D108" s="50"/>
      <c r="E108" s="50" t="s">
        <v>287</v>
      </c>
      <c r="F108" s="50">
        <v>3</v>
      </c>
      <c r="G108" s="50"/>
      <c r="H108" s="50"/>
      <c r="I108" s="50"/>
      <c r="J108" s="50">
        <f t="shared" si="31"/>
        <v>0</v>
      </c>
      <c r="K108" s="50"/>
      <c r="L108" s="50">
        <f t="shared" si="32"/>
        <v>0</v>
      </c>
      <c r="M108" s="50">
        <v>3</v>
      </c>
      <c r="N108" s="50" t="s">
        <v>27</v>
      </c>
      <c r="O108" s="50" t="s">
        <v>706</v>
      </c>
      <c r="P108" s="50">
        <v>3</v>
      </c>
      <c r="Q108" s="50">
        <v>21</v>
      </c>
      <c r="R108" s="50">
        <v>7400</v>
      </c>
      <c r="S108" s="50">
        <f t="shared" si="45"/>
        <v>155400</v>
      </c>
      <c r="T108" s="50">
        <v>6</v>
      </c>
      <c r="U108" s="50">
        <f>S108*6%</f>
        <v>9324</v>
      </c>
      <c r="V108" s="50">
        <f t="shared" si="34"/>
        <v>146076</v>
      </c>
      <c r="W108" s="50">
        <f t="shared" si="47"/>
        <v>146076</v>
      </c>
      <c r="X108" s="50">
        <f t="shared" si="48"/>
        <v>146076</v>
      </c>
      <c r="Y108" s="50"/>
      <c r="Z108" s="51">
        <f t="shared" si="49"/>
        <v>43.822799999999994</v>
      </c>
      <c r="AA108" s="50">
        <v>0.03</v>
      </c>
      <c r="AB108" s="51">
        <f t="shared" si="43"/>
        <v>39.440519999999992</v>
      </c>
      <c r="AC108" s="51">
        <f t="shared" si="44"/>
        <v>4.3822800000000015</v>
      </c>
    </row>
    <row r="109" spans="1:29" s="52" customFormat="1" ht="21" customHeight="1" x14ac:dyDescent="0.2">
      <c r="A109" s="50">
        <v>39</v>
      </c>
      <c r="B109" s="33" t="s">
        <v>267</v>
      </c>
      <c r="C109" s="50"/>
      <c r="D109" s="50"/>
      <c r="E109" s="50"/>
      <c r="F109" s="50"/>
      <c r="G109" s="50"/>
      <c r="H109" s="50"/>
      <c r="I109" s="50"/>
      <c r="J109" s="50">
        <f t="shared" si="31"/>
        <v>0</v>
      </c>
      <c r="K109" s="50"/>
      <c r="L109" s="50">
        <f t="shared" si="32"/>
        <v>0</v>
      </c>
      <c r="M109" s="50"/>
      <c r="N109" s="50"/>
      <c r="O109" s="50"/>
      <c r="P109" s="50"/>
      <c r="Q109" s="50"/>
      <c r="R109" s="50"/>
      <c r="S109" s="50">
        <f t="shared" si="45"/>
        <v>0</v>
      </c>
      <c r="T109" s="50"/>
      <c r="U109" s="50"/>
      <c r="V109" s="50">
        <f t="shared" si="34"/>
        <v>0</v>
      </c>
      <c r="W109" s="50">
        <f t="shared" si="47"/>
        <v>0</v>
      </c>
      <c r="X109" s="50">
        <f t="shared" si="48"/>
        <v>0</v>
      </c>
      <c r="Y109" s="50"/>
      <c r="Z109" s="50"/>
      <c r="AA109" s="50"/>
      <c r="AB109" s="51">
        <f t="shared" si="43"/>
        <v>0</v>
      </c>
      <c r="AC109" s="51">
        <f t="shared" si="44"/>
        <v>0</v>
      </c>
    </row>
    <row r="110" spans="1:29" s="52" customFormat="1" ht="21" customHeight="1" x14ac:dyDescent="0.2">
      <c r="A110" s="50"/>
      <c r="B110" s="33" t="s">
        <v>14</v>
      </c>
      <c r="C110" s="50"/>
      <c r="D110" s="50"/>
      <c r="E110" s="50" t="s">
        <v>268</v>
      </c>
      <c r="F110" s="50">
        <v>3</v>
      </c>
      <c r="G110" s="50"/>
      <c r="H110" s="50"/>
      <c r="I110" s="50"/>
      <c r="J110" s="50">
        <f t="shared" si="31"/>
        <v>0</v>
      </c>
      <c r="K110" s="50"/>
      <c r="L110" s="50">
        <f t="shared" si="32"/>
        <v>0</v>
      </c>
      <c r="M110" s="50">
        <v>3</v>
      </c>
      <c r="N110" s="50" t="s">
        <v>27</v>
      </c>
      <c r="O110" s="50" t="s">
        <v>706</v>
      </c>
      <c r="P110" s="50">
        <v>3</v>
      </c>
      <c r="Q110" s="50">
        <v>66</v>
      </c>
      <c r="R110" s="50">
        <v>7400</v>
      </c>
      <c r="S110" s="50">
        <f t="shared" si="45"/>
        <v>488400</v>
      </c>
      <c r="T110" s="50">
        <v>4</v>
      </c>
      <c r="U110" s="50">
        <f>S110*4%</f>
        <v>19536</v>
      </c>
      <c r="V110" s="50">
        <f t="shared" si="34"/>
        <v>468864</v>
      </c>
      <c r="W110" s="50">
        <f t="shared" si="47"/>
        <v>468864</v>
      </c>
      <c r="X110" s="50">
        <f t="shared" si="48"/>
        <v>468864</v>
      </c>
      <c r="Y110" s="50"/>
      <c r="Z110" s="51">
        <f t="shared" si="49"/>
        <v>140.6592</v>
      </c>
      <c r="AA110" s="50">
        <v>0.03</v>
      </c>
      <c r="AB110" s="51">
        <f t="shared" si="43"/>
        <v>126.59328000000001</v>
      </c>
      <c r="AC110" s="51">
        <f t="shared" si="44"/>
        <v>14.065919999999991</v>
      </c>
    </row>
    <row r="111" spans="1:29" s="52" customFormat="1" ht="21" customHeight="1" x14ac:dyDescent="0.2">
      <c r="A111" s="50">
        <v>40</v>
      </c>
      <c r="B111" s="33" t="s">
        <v>739</v>
      </c>
      <c r="C111" s="50"/>
      <c r="D111" s="50"/>
      <c r="E111" s="50"/>
      <c r="F111" s="50"/>
      <c r="G111" s="50"/>
      <c r="H111" s="50"/>
      <c r="I111" s="50"/>
      <c r="J111" s="50">
        <f t="shared" si="31"/>
        <v>0</v>
      </c>
      <c r="K111" s="50"/>
      <c r="L111" s="50">
        <f t="shared" si="32"/>
        <v>0</v>
      </c>
      <c r="M111" s="50"/>
      <c r="N111" s="50"/>
      <c r="O111" s="50"/>
      <c r="P111" s="50"/>
      <c r="Q111" s="50"/>
      <c r="R111" s="50"/>
      <c r="S111" s="50">
        <f t="shared" si="45"/>
        <v>0</v>
      </c>
      <c r="T111" s="50"/>
      <c r="U111" s="50"/>
      <c r="V111" s="50">
        <f t="shared" si="34"/>
        <v>0</v>
      </c>
      <c r="W111" s="50">
        <f t="shared" si="47"/>
        <v>0</v>
      </c>
      <c r="X111" s="50">
        <f t="shared" si="48"/>
        <v>0</v>
      </c>
      <c r="Y111" s="50"/>
      <c r="Z111" s="50"/>
      <c r="AA111" s="50"/>
      <c r="AB111" s="51">
        <f t="shared" si="43"/>
        <v>0</v>
      </c>
      <c r="AC111" s="51">
        <f t="shared" si="44"/>
        <v>0</v>
      </c>
    </row>
    <row r="112" spans="1:29" s="52" customFormat="1" ht="21" customHeight="1" x14ac:dyDescent="0.2">
      <c r="A112" s="50"/>
      <c r="B112" s="33" t="s">
        <v>14</v>
      </c>
      <c r="C112" s="50"/>
      <c r="D112" s="50"/>
      <c r="E112" s="50" t="s">
        <v>287</v>
      </c>
      <c r="F112" s="50">
        <v>3</v>
      </c>
      <c r="G112" s="50"/>
      <c r="H112" s="50"/>
      <c r="I112" s="50"/>
      <c r="J112" s="50">
        <f t="shared" si="31"/>
        <v>0</v>
      </c>
      <c r="K112" s="50"/>
      <c r="L112" s="50">
        <f t="shared" si="32"/>
        <v>0</v>
      </c>
      <c r="M112" s="50">
        <v>3</v>
      </c>
      <c r="N112" s="50" t="s">
        <v>27</v>
      </c>
      <c r="O112" s="50" t="s">
        <v>706</v>
      </c>
      <c r="P112" s="50">
        <v>3</v>
      </c>
      <c r="Q112" s="50">
        <v>60</v>
      </c>
      <c r="R112" s="50">
        <v>7400</v>
      </c>
      <c r="S112" s="50">
        <f t="shared" si="45"/>
        <v>444000</v>
      </c>
      <c r="T112" s="50">
        <v>6</v>
      </c>
      <c r="U112" s="50">
        <f>S112*6%</f>
        <v>26640</v>
      </c>
      <c r="V112" s="50">
        <f t="shared" si="34"/>
        <v>417360</v>
      </c>
      <c r="W112" s="50">
        <f t="shared" si="47"/>
        <v>417360</v>
      </c>
      <c r="X112" s="50">
        <f t="shared" si="48"/>
        <v>417360</v>
      </c>
      <c r="Y112" s="50"/>
      <c r="Z112" s="51">
        <f t="shared" si="49"/>
        <v>125.20799999999998</v>
      </c>
      <c r="AA112" s="50">
        <v>0.03</v>
      </c>
      <c r="AB112" s="51">
        <f t="shared" si="43"/>
        <v>112.68719999999999</v>
      </c>
      <c r="AC112" s="51">
        <f t="shared" si="44"/>
        <v>12.520799999999994</v>
      </c>
    </row>
    <row r="113" spans="1:29" s="52" customFormat="1" ht="21" customHeight="1" x14ac:dyDescent="0.2">
      <c r="A113" s="50">
        <v>41</v>
      </c>
      <c r="B113" s="33" t="s">
        <v>143</v>
      </c>
      <c r="C113" s="50"/>
      <c r="D113" s="50"/>
      <c r="E113" s="50"/>
      <c r="F113" s="50"/>
      <c r="G113" s="50"/>
      <c r="H113" s="50"/>
      <c r="I113" s="50"/>
      <c r="J113" s="50">
        <f t="shared" si="31"/>
        <v>0</v>
      </c>
      <c r="K113" s="50"/>
      <c r="L113" s="50">
        <f t="shared" si="32"/>
        <v>0</v>
      </c>
      <c r="M113" s="50"/>
      <c r="N113" s="50"/>
      <c r="O113" s="50"/>
      <c r="P113" s="50"/>
      <c r="Q113" s="50"/>
      <c r="R113" s="50"/>
      <c r="S113" s="50">
        <f t="shared" si="45"/>
        <v>0</v>
      </c>
      <c r="T113" s="50"/>
      <c r="U113" s="50"/>
      <c r="V113" s="50">
        <f t="shared" si="34"/>
        <v>0</v>
      </c>
      <c r="W113" s="50">
        <f t="shared" si="47"/>
        <v>0</v>
      </c>
      <c r="X113" s="50">
        <f t="shared" si="48"/>
        <v>0</v>
      </c>
      <c r="Y113" s="50"/>
      <c r="Z113" s="50"/>
      <c r="AA113" s="50"/>
      <c r="AB113" s="51">
        <f t="shared" si="43"/>
        <v>0</v>
      </c>
      <c r="AC113" s="51">
        <f t="shared" si="44"/>
        <v>0</v>
      </c>
    </row>
    <row r="114" spans="1:29" s="52" customFormat="1" ht="21" customHeight="1" x14ac:dyDescent="0.2">
      <c r="A114" s="50"/>
      <c r="B114" s="33" t="s">
        <v>14</v>
      </c>
      <c r="C114" s="50"/>
      <c r="D114" s="50"/>
      <c r="E114" s="50" t="s">
        <v>286</v>
      </c>
      <c r="F114" s="50">
        <v>3</v>
      </c>
      <c r="G114" s="50"/>
      <c r="H114" s="50"/>
      <c r="I114" s="50"/>
      <c r="J114" s="50">
        <f t="shared" si="31"/>
        <v>0</v>
      </c>
      <c r="K114" s="50"/>
      <c r="L114" s="50">
        <f t="shared" si="32"/>
        <v>0</v>
      </c>
      <c r="M114" s="50">
        <v>3</v>
      </c>
      <c r="N114" s="50" t="s">
        <v>27</v>
      </c>
      <c r="O114" s="50" t="s">
        <v>706</v>
      </c>
      <c r="P114" s="50">
        <v>3</v>
      </c>
      <c r="Q114" s="50">
        <v>77</v>
      </c>
      <c r="R114" s="50">
        <v>7400</v>
      </c>
      <c r="S114" s="50">
        <f t="shared" si="45"/>
        <v>569800</v>
      </c>
      <c r="T114" s="50">
        <v>6</v>
      </c>
      <c r="U114" s="50">
        <f>S114*6%</f>
        <v>34188</v>
      </c>
      <c r="V114" s="50">
        <f t="shared" si="34"/>
        <v>535612</v>
      </c>
      <c r="W114" s="50">
        <f t="shared" si="47"/>
        <v>535612</v>
      </c>
      <c r="X114" s="50">
        <f t="shared" si="48"/>
        <v>535612</v>
      </c>
      <c r="Y114" s="50"/>
      <c r="Z114" s="51">
        <f t="shared" si="49"/>
        <v>160.68359999999998</v>
      </c>
      <c r="AA114" s="50">
        <v>0.03</v>
      </c>
      <c r="AB114" s="51">
        <f t="shared" si="43"/>
        <v>144.61524</v>
      </c>
      <c r="AC114" s="51">
        <f t="shared" si="44"/>
        <v>16.068359999999984</v>
      </c>
    </row>
    <row r="115" spans="1:29" s="52" customFormat="1" ht="21" customHeight="1" x14ac:dyDescent="0.2">
      <c r="A115" s="50">
        <v>42</v>
      </c>
      <c r="B115" s="33" t="s">
        <v>740</v>
      </c>
      <c r="C115" s="50"/>
      <c r="D115" s="50"/>
      <c r="E115" s="50"/>
      <c r="F115" s="50"/>
      <c r="G115" s="50"/>
      <c r="H115" s="50"/>
      <c r="I115" s="50"/>
      <c r="J115" s="50">
        <f t="shared" si="31"/>
        <v>0</v>
      </c>
      <c r="K115" s="50"/>
      <c r="L115" s="50">
        <f t="shared" si="32"/>
        <v>0</v>
      </c>
      <c r="M115" s="50"/>
      <c r="N115" s="50"/>
      <c r="O115" s="50"/>
      <c r="P115" s="50"/>
      <c r="Q115" s="50"/>
      <c r="R115" s="50"/>
      <c r="S115" s="50">
        <f t="shared" si="45"/>
        <v>0</v>
      </c>
      <c r="T115" s="50"/>
      <c r="U115" s="50"/>
      <c r="V115" s="50">
        <f t="shared" si="34"/>
        <v>0</v>
      </c>
      <c r="W115" s="50">
        <f t="shared" si="47"/>
        <v>0</v>
      </c>
      <c r="X115" s="50">
        <f t="shared" si="48"/>
        <v>0</v>
      </c>
      <c r="Y115" s="50"/>
      <c r="Z115" s="50"/>
      <c r="AA115" s="50"/>
      <c r="AB115" s="51">
        <f t="shared" si="43"/>
        <v>0</v>
      </c>
      <c r="AC115" s="51">
        <f t="shared" si="44"/>
        <v>0</v>
      </c>
    </row>
    <row r="116" spans="1:29" s="52" customFormat="1" ht="21" customHeight="1" x14ac:dyDescent="0.2">
      <c r="A116" s="50"/>
      <c r="B116" s="33" t="s">
        <v>14</v>
      </c>
      <c r="C116" s="50">
        <v>8704</v>
      </c>
      <c r="D116" s="50"/>
      <c r="E116" s="50" t="s">
        <v>741</v>
      </c>
      <c r="F116" s="50">
        <v>2</v>
      </c>
      <c r="G116" s="50"/>
      <c r="H116" s="50">
        <v>1</v>
      </c>
      <c r="I116" s="50">
        <v>33</v>
      </c>
      <c r="J116" s="50">
        <f t="shared" si="31"/>
        <v>133</v>
      </c>
      <c r="K116" s="50">
        <v>430</v>
      </c>
      <c r="L116" s="50">
        <f t="shared" si="32"/>
        <v>57190</v>
      </c>
      <c r="M116" s="50">
        <v>3</v>
      </c>
      <c r="N116" s="50" t="s">
        <v>27</v>
      </c>
      <c r="O116" s="50" t="s">
        <v>706</v>
      </c>
      <c r="P116" s="50">
        <v>2</v>
      </c>
      <c r="Q116" s="50">
        <v>117</v>
      </c>
      <c r="R116" s="50">
        <v>7400</v>
      </c>
      <c r="S116" s="50">
        <f t="shared" si="45"/>
        <v>865800</v>
      </c>
      <c r="T116" s="50">
        <v>6</v>
      </c>
      <c r="U116" s="50">
        <f>S116*6%</f>
        <v>51948</v>
      </c>
      <c r="V116" s="50">
        <f t="shared" si="34"/>
        <v>813852</v>
      </c>
      <c r="W116" s="50">
        <f t="shared" si="47"/>
        <v>871042</v>
      </c>
      <c r="X116" s="50">
        <f t="shared" si="48"/>
        <v>871042</v>
      </c>
      <c r="Y116" s="50"/>
      <c r="Z116" s="51">
        <f t="shared" ref="Z116" si="50">X116*0.03%</f>
        <v>261.31259999999997</v>
      </c>
      <c r="AA116" s="50">
        <v>0.03</v>
      </c>
      <c r="AB116" s="51">
        <f t="shared" si="43"/>
        <v>235.18133999999998</v>
      </c>
      <c r="AC116" s="51">
        <f t="shared" si="44"/>
        <v>26.131259999999997</v>
      </c>
    </row>
    <row r="117" spans="1:29" s="52" customFormat="1" ht="21" customHeight="1" x14ac:dyDescent="0.2">
      <c r="A117" s="50"/>
      <c r="B117" s="33" t="s">
        <v>14</v>
      </c>
      <c r="C117" s="50"/>
      <c r="D117" s="50"/>
      <c r="E117" s="50" t="s">
        <v>741</v>
      </c>
      <c r="F117" s="50">
        <v>3</v>
      </c>
      <c r="G117" s="50"/>
      <c r="H117" s="50"/>
      <c r="I117" s="50"/>
      <c r="J117" s="50">
        <f t="shared" si="31"/>
        <v>0</v>
      </c>
      <c r="K117" s="50"/>
      <c r="L117" s="50">
        <f t="shared" si="32"/>
        <v>0</v>
      </c>
      <c r="M117" s="50">
        <v>2</v>
      </c>
      <c r="N117" s="50"/>
      <c r="O117" s="50"/>
      <c r="P117" s="50">
        <v>3</v>
      </c>
      <c r="Q117" s="50">
        <v>65</v>
      </c>
      <c r="R117" s="50">
        <v>6400</v>
      </c>
      <c r="S117" s="50">
        <f t="shared" si="45"/>
        <v>416000</v>
      </c>
      <c r="T117" s="50">
        <v>6</v>
      </c>
      <c r="U117" s="50">
        <f>S117*6%</f>
        <v>24960</v>
      </c>
      <c r="V117" s="50">
        <f t="shared" si="34"/>
        <v>391040</v>
      </c>
      <c r="W117" s="50">
        <f t="shared" si="47"/>
        <v>391040</v>
      </c>
      <c r="X117" s="50">
        <f t="shared" si="48"/>
        <v>391040</v>
      </c>
      <c r="Y117" s="50">
        <v>50</v>
      </c>
      <c r="Z117" s="51"/>
      <c r="AA117" s="50"/>
      <c r="AB117" s="51">
        <f t="shared" si="43"/>
        <v>0</v>
      </c>
      <c r="AC117" s="51">
        <f t="shared" si="44"/>
        <v>0</v>
      </c>
    </row>
    <row r="118" spans="1:29" s="52" customFormat="1" ht="21" customHeight="1" x14ac:dyDescent="0.2">
      <c r="A118" s="50"/>
      <c r="B118" s="33"/>
      <c r="C118" s="50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1"/>
      <c r="AA118" s="50"/>
      <c r="AB118" s="51"/>
      <c r="AC118" s="51"/>
    </row>
    <row r="119" spans="1:29" s="52" customFormat="1" ht="21" customHeight="1" x14ac:dyDescent="0.2">
      <c r="A119" s="50"/>
      <c r="B119" s="33"/>
      <c r="C119" s="50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0"/>
      <c r="AC119" s="50"/>
    </row>
    <row r="120" spans="1:29" x14ac:dyDescent="0.2">
      <c r="A120" s="20"/>
      <c r="B120" s="20"/>
      <c r="C120" s="20"/>
      <c r="D120" s="20"/>
      <c r="E120" s="20"/>
      <c r="F120" s="20"/>
      <c r="G120" s="20"/>
      <c r="H120" s="20"/>
      <c r="I120" s="20"/>
      <c r="J120" s="20"/>
      <c r="K120" s="20"/>
      <c r="L120" s="20"/>
      <c r="M120" s="20"/>
      <c r="N120" s="20"/>
      <c r="O120" s="20"/>
      <c r="P120" s="20"/>
      <c r="Q120" s="20"/>
      <c r="R120" s="20"/>
      <c r="S120" s="20"/>
      <c r="T120" s="20"/>
      <c r="U120" s="20"/>
      <c r="V120" s="20"/>
      <c r="W120" s="20"/>
      <c r="X120" s="20"/>
      <c r="Y120" s="20"/>
      <c r="Z120" s="20"/>
      <c r="AA120" s="20"/>
      <c r="AB120" s="20"/>
      <c r="AC120" s="20"/>
    </row>
    <row r="121" spans="1:29" ht="15" x14ac:dyDescent="0.25">
      <c r="A121" s="23" t="s">
        <v>17</v>
      </c>
      <c r="B121" s="23"/>
      <c r="C121" s="21"/>
      <c r="D121" s="23" t="s">
        <v>18</v>
      </c>
      <c r="E121" s="23"/>
      <c r="F121" s="23"/>
      <c r="G121" s="23" t="s">
        <v>19</v>
      </c>
      <c r="H121" s="23"/>
      <c r="I121" s="23"/>
      <c r="J121" s="21"/>
      <c r="K121" s="21"/>
      <c r="L121" s="21"/>
      <c r="M121" s="18"/>
      <c r="N121" s="20"/>
      <c r="O121" s="20"/>
      <c r="P121" s="20"/>
      <c r="Q121" s="20"/>
      <c r="R121" s="20"/>
      <c r="S121" s="20"/>
      <c r="T121" s="20"/>
      <c r="U121" s="20"/>
      <c r="V121" s="20"/>
      <c r="W121" s="20"/>
      <c r="X121" s="20"/>
      <c r="Y121" s="20"/>
      <c r="Z121" s="20"/>
      <c r="AA121" s="20"/>
      <c r="AB121" s="20"/>
      <c r="AC121" s="20"/>
    </row>
    <row r="122" spans="1:29" ht="15" x14ac:dyDescent="0.25">
      <c r="A122" s="23"/>
      <c r="B122" s="23"/>
      <c r="C122" s="21"/>
      <c r="D122" s="23"/>
      <c r="E122" s="23"/>
      <c r="F122" s="23"/>
      <c r="G122" s="23" t="s">
        <v>20</v>
      </c>
      <c r="H122" s="23"/>
      <c r="I122" s="23"/>
      <c r="J122" s="21"/>
      <c r="K122" s="21"/>
      <c r="L122" s="21"/>
      <c r="M122" s="18"/>
      <c r="N122" s="20"/>
      <c r="O122" s="20"/>
      <c r="P122" s="20"/>
      <c r="Q122" s="20"/>
      <c r="R122" s="20"/>
      <c r="S122" s="20"/>
      <c r="T122" s="20"/>
      <c r="U122" s="20"/>
      <c r="V122" s="20"/>
      <c r="W122" s="20"/>
      <c r="X122" s="20"/>
      <c r="Y122" s="20"/>
      <c r="Z122" s="20"/>
      <c r="AA122" s="20"/>
      <c r="AB122" s="20"/>
      <c r="AC122" s="20"/>
    </row>
    <row r="123" spans="1:29" ht="15" x14ac:dyDescent="0.25">
      <c r="A123" s="23"/>
      <c r="B123" s="23"/>
      <c r="C123" s="21"/>
      <c r="D123" s="23"/>
      <c r="E123" s="23"/>
      <c r="F123" s="23"/>
      <c r="G123" s="23" t="s">
        <v>21</v>
      </c>
      <c r="H123" s="23"/>
      <c r="I123" s="23"/>
      <c r="J123" s="21"/>
      <c r="K123" s="21"/>
      <c r="L123" s="21"/>
      <c r="M123" s="18"/>
      <c r="N123" s="20"/>
      <c r="O123" s="20"/>
      <c r="P123" s="20"/>
      <c r="Q123" s="20"/>
      <c r="R123" s="20"/>
      <c r="S123" s="20"/>
      <c r="T123" s="20"/>
      <c r="U123" s="20"/>
      <c r="V123" s="20"/>
      <c r="W123" s="20"/>
      <c r="X123" s="20"/>
      <c r="Y123" s="20"/>
      <c r="Z123" s="20"/>
      <c r="AA123" s="20"/>
      <c r="AB123" s="20"/>
      <c r="AC123" s="20"/>
    </row>
    <row r="124" spans="1:29" ht="15" x14ac:dyDescent="0.25">
      <c r="A124" s="23"/>
      <c r="B124" s="23"/>
      <c r="C124" s="21"/>
      <c r="D124" s="23"/>
      <c r="E124" s="23"/>
      <c r="F124" s="23"/>
      <c r="G124" s="23" t="s">
        <v>22</v>
      </c>
      <c r="H124" s="23"/>
      <c r="I124" s="23"/>
      <c r="J124" s="21"/>
      <c r="K124" s="21"/>
      <c r="L124" s="21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  <c r="AA124" s="18"/>
      <c r="AB124" s="18"/>
      <c r="AC124" s="18"/>
    </row>
    <row r="125" spans="1:29" ht="15" x14ac:dyDescent="0.25">
      <c r="A125" s="23"/>
      <c r="B125" s="23"/>
      <c r="C125" s="21"/>
      <c r="D125" s="23"/>
      <c r="E125" s="23"/>
      <c r="F125" s="23"/>
      <c r="G125" s="23" t="s">
        <v>23</v>
      </c>
      <c r="H125" s="23"/>
      <c r="I125" s="23"/>
      <c r="J125" s="21"/>
      <c r="K125" s="21"/>
      <c r="L125" s="21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  <c r="AA125" s="18"/>
      <c r="AB125" s="18"/>
      <c r="AC125" s="18"/>
    </row>
  </sheetData>
  <mergeCells count="33">
    <mergeCell ref="U5:U11"/>
    <mergeCell ref="H6:H11"/>
    <mergeCell ref="I6:I11"/>
    <mergeCell ref="J5:J11"/>
    <mergeCell ref="K5:K11"/>
    <mergeCell ref="AC4:AC11"/>
    <mergeCell ref="V5:V11"/>
    <mergeCell ref="W5:W11"/>
    <mergeCell ref="X5:X11"/>
    <mergeCell ref="Y4:Y11"/>
    <mergeCell ref="M4:X4"/>
    <mergeCell ref="M5:M11"/>
    <mergeCell ref="N5:N11"/>
    <mergeCell ref="O5:O11"/>
    <mergeCell ref="Q5:Q11"/>
    <mergeCell ref="R5:R11"/>
    <mergeCell ref="S5:S11"/>
    <mergeCell ref="L5:L11"/>
    <mergeCell ref="T5:T11"/>
    <mergeCell ref="B4:B11"/>
    <mergeCell ref="A4:A11"/>
    <mergeCell ref="A1:AA1"/>
    <mergeCell ref="A2:AB2"/>
    <mergeCell ref="Z4:Z11"/>
    <mergeCell ref="AA4:AA11"/>
    <mergeCell ref="AB4:AB11"/>
    <mergeCell ref="G5:I5"/>
    <mergeCell ref="G4:L4"/>
    <mergeCell ref="C4:C11"/>
    <mergeCell ref="D4:D11"/>
    <mergeCell ref="E4:E11"/>
    <mergeCell ref="F4:F11"/>
    <mergeCell ref="G6:G11"/>
  </mergeCells>
  <pageMargins left="0.23622047244094491" right="0.23622047244094491" top="0.74803149606299213" bottom="0.74803149606299213" header="0.31496062992125984" footer="0.31496062992125984"/>
  <pageSetup paperSize="9" scale="75" orientation="landscape" horizontalDpi="180" verticalDpi="180" r:id="rId1"/>
  <headerFooter>
    <oddHeader xml:space="preserve">&amp;Lภ.ด.ส.1&amp;Cราคาประเมินทุนทรัพย์ของที่ดินและสิ่งปลูกสร้าง
ชื่อองค์การปกครองส่วนท้องถิ่น  องค์การบริหารส่วนตำบลบ้านยาง
</oddHeader>
    <oddFooter>หน้าที่ &amp;P จาก &amp;N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CN1725"/>
  <sheetViews>
    <sheetView topLeftCell="A223" workbookViewId="0">
      <selection activeCell="K236" sqref="K236:K241"/>
    </sheetView>
  </sheetViews>
  <sheetFormatPr defaultRowHeight="14.25" x14ac:dyDescent="0.2"/>
  <cols>
    <col min="1" max="1" width="4" customWidth="1"/>
    <col min="2" max="2" width="7.125" customWidth="1"/>
    <col min="3" max="3" width="6.875" customWidth="1"/>
    <col min="4" max="4" width="5.75" customWidth="1"/>
    <col min="5" max="5" width="5.5" customWidth="1"/>
    <col min="6" max="6" width="5" customWidth="1"/>
    <col min="7" max="7" width="7.125" hidden="1" customWidth="1"/>
    <col min="8" max="8" width="7" hidden="1" customWidth="1"/>
    <col min="9" max="9" width="6.75" customWidth="1"/>
    <col min="10" max="10" width="0" hidden="1" customWidth="1"/>
    <col min="11" max="11" width="8.5" customWidth="1"/>
    <col min="12" max="12" width="7" customWidth="1"/>
    <col min="13" max="13" width="6.625" hidden="1" customWidth="1"/>
    <col min="14" max="14" width="6.625" customWidth="1"/>
    <col min="15" max="15" width="6.875" hidden="1" customWidth="1"/>
    <col min="16" max="16" width="7.5" customWidth="1"/>
    <col min="17" max="18" width="6.875" customWidth="1"/>
    <col min="19" max="19" width="8.25" customWidth="1"/>
    <col min="20" max="20" width="8.5" customWidth="1"/>
    <col min="21" max="21" width="7.625" hidden="1" customWidth="1"/>
    <col min="22" max="22" width="7.5" customWidth="1"/>
    <col min="23" max="23" width="8.125" customWidth="1"/>
    <col min="24" max="24" width="8.75" customWidth="1"/>
    <col min="25" max="25" width="8" style="3" customWidth="1"/>
    <col min="26" max="26" width="7.125" customWidth="1"/>
    <col min="27" max="27" width="7.75" customWidth="1"/>
    <col min="28" max="92" width="9" style="29"/>
  </cols>
  <sheetData>
    <row r="1" spans="1:92" s="3" customFormat="1" x14ac:dyDescent="0.2">
      <c r="AB1" s="29"/>
      <c r="AC1" s="29"/>
      <c r="AD1" s="29"/>
      <c r="AE1" s="29"/>
      <c r="AF1" s="29"/>
      <c r="AG1" s="29"/>
      <c r="AH1" s="29"/>
      <c r="AI1" s="29"/>
      <c r="AJ1" s="29"/>
      <c r="AK1" s="29"/>
      <c r="AL1" s="29"/>
      <c r="AM1" s="29"/>
      <c r="AN1" s="29"/>
      <c r="AO1" s="29"/>
      <c r="AP1" s="29"/>
      <c r="AQ1" s="29"/>
      <c r="AR1" s="29"/>
      <c r="AS1" s="29"/>
      <c r="AT1" s="29"/>
      <c r="AU1" s="29"/>
      <c r="AV1" s="29"/>
      <c r="AW1" s="29"/>
      <c r="AX1" s="29"/>
      <c r="AY1" s="29"/>
      <c r="AZ1" s="29"/>
      <c r="BA1" s="29"/>
      <c r="BB1" s="29"/>
      <c r="BC1" s="29"/>
      <c r="BD1" s="29"/>
      <c r="BE1" s="29"/>
      <c r="BF1" s="29"/>
      <c r="BG1" s="29"/>
      <c r="BH1" s="29"/>
      <c r="BI1" s="29"/>
      <c r="BJ1" s="29"/>
      <c r="BK1" s="29"/>
      <c r="BL1" s="29"/>
      <c r="BM1" s="29"/>
      <c r="BN1" s="29"/>
      <c r="BO1" s="29"/>
      <c r="BP1" s="29"/>
      <c r="BQ1" s="29"/>
      <c r="BR1" s="29"/>
      <c r="BS1" s="29"/>
      <c r="BT1" s="29"/>
      <c r="BU1" s="29"/>
      <c r="BV1" s="29"/>
      <c r="BW1" s="29"/>
      <c r="BX1" s="29"/>
      <c r="BY1" s="29"/>
      <c r="BZ1" s="29"/>
      <c r="CA1" s="29"/>
      <c r="CB1" s="29"/>
      <c r="CC1" s="29"/>
      <c r="CD1" s="29"/>
      <c r="CE1" s="29"/>
      <c r="CF1" s="29"/>
      <c r="CG1" s="29"/>
      <c r="CH1" s="29"/>
      <c r="CI1" s="29"/>
      <c r="CJ1" s="29"/>
      <c r="CK1" s="29"/>
      <c r="CL1" s="29"/>
      <c r="CM1" s="29"/>
      <c r="CN1" s="29"/>
    </row>
    <row r="2" spans="1:92" s="3" customFormat="1" ht="21" x14ac:dyDescent="0.35">
      <c r="A2" s="215" t="s">
        <v>764</v>
      </c>
      <c r="B2" s="215"/>
      <c r="C2" s="215"/>
      <c r="D2" s="215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15"/>
      <c r="Q2" s="215"/>
      <c r="R2" s="215"/>
      <c r="S2" s="215"/>
      <c r="T2" s="215"/>
      <c r="U2" s="215"/>
      <c r="V2" s="215"/>
      <c r="W2" s="215"/>
      <c r="X2" s="215"/>
      <c r="Y2" s="154"/>
      <c r="Z2" s="31"/>
      <c r="AA2" s="31"/>
      <c r="AB2" s="29"/>
      <c r="AC2" s="29"/>
      <c r="AD2" s="29"/>
      <c r="AE2" s="29"/>
      <c r="AF2" s="29"/>
      <c r="AG2" s="29"/>
      <c r="AH2" s="29"/>
      <c r="AI2" s="29"/>
      <c r="AJ2" s="29"/>
      <c r="AK2" s="29"/>
      <c r="AL2" s="29"/>
      <c r="AM2" s="29"/>
      <c r="AN2" s="29"/>
      <c r="AO2" s="29"/>
      <c r="AP2" s="29"/>
      <c r="AQ2" s="29"/>
      <c r="AR2" s="29"/>
      <c r="AS2" s="29"/>
      <c r="AT2" s="29"/>
      <c r="AU2" s="29"/>
      <c r="AV2" s="29"/>
      <c r="AW2" s="29"/>
      <c r="AX2" s="29"/>
      <c r="AY2" s="29"/>
      <c r="AZ2" s="29"/>
      <c r="BA2" s="29"/>
      <c r="BB2" s="29"/>
      <c r="BC2" s="29"/>
      <c r="BD2" s="29"/>
      <c r="BE2" s="29"/>
      <c r="BF2" s="29"/>
      <c r="BG2" s="29"/>
      <c r="BH2" s="29"/>
      <c r="BI2" s="29"/>
      <c r="BJ2" s="29"/>
      <c r="BK2" s="29"/>
      <c r="BL2" s="29"/>
      <c r="BM2" s="29"/>
      <c r="BN2" s="29"/>
      <c r="BO2" s="29"/>
      <c r="BP2" s="29"/>
      <c r="BQ2" s="29"/>
      <c r="BR2" s="29"/>
      <c r="BS2" s="29"/>
      <c r="BT2" s="29"/>
      <c r="BU2" s="29"/>
      <c r="BV2" s="29"/>
      <c r="BW2" s="29"/>
      <c r="BX2" s="29"/>
      <c r="BY2" s="29"/>
      <c r="BZ2" s="29"/>
      <c r="CA2" s="29"/>
      <c r="CB2" s="29"/>
      <c r="CC2" s="29"/>
      <c r="CD2" s="29"/>
      <c r="CE2" s="29"/>
      <c r="CF2" s="29"/>
      <c r="CG2" s="29"/>
      <c r="CH2" s="29"/>
      <c r="CI2" s="29"/>
      <c r="CJ2" s="29"/>
      <c r="CK2" s="29"/>
      <c r="CL2" s="29"/>
      <c r="CM2" s="29"/>
      <c r="CN2" s="29"/>
    </row>
    <row r="3" spans="1:92" s="3" customFormat="1" ht="21" x14ac:dyDescent="0.2">
      <c r="A3" s="215" t="s">
        <v>763</v>
      </c>
      <c r="B3" s="215"/>
      <c r="C3" s="215"/>
      <c r="D3" s="215"/>
      <c r="E3" s="215"/>
      <c r="F3" s="215"/>
      <c r="G3" s="215"/>
      <c r="H3" s="215"/>
      <c r="I3" s="215"/>
      <c r="J3" s="215"/>
      <c r="K3" s="215"/>
      <c r="L3" s="215"/>
      <c r="M3" s="215"/>
      <c r="N3" s="215"/>
      <c r="O3" s="215"/>
      <c r="P3" s="215"/>
      <c r="Q3" s="215"/>
      <c r="R3" s="215"/>
      <c r="S3" s="215"/>
      <c r="T3" s="215"/>
      <c r="U3" s="215"/>
      <c r="V3" s="215"/>
      <c r="W3" s="215"/>
      <c r="X3" s="215"/>
      <c r="Y3" s="215"/>
      <c r="Z3" s="215"/>
      <c r="AA3" s="215"/>
      <c r="AB3" s="29"/>
      <c r="AC3" s="29"/>
      <c r="AD3" s="29"/>
      <c r="AE3" s="29"/>
      <c r="AF3" s="29"/>
      <c r="AG3" s="29"/>
      <c r="AH3" s="29"/>
      <c r="AI3" s="29"/>
      <c r="AJ3" s="29"/>
      <c r="AK3" s="29"/>
      <c r="AL3" s="29"/>
      <c r="AM3" s="29"/>
      <c r="AN3" s="29"/>
      <c r="AO3" s="29"/>
      <c r="AP3" s="29"/>
      <c r="AQ3" s="29"/>
      <c r="AR3" s="29"/>
      <c r="AS3" s="29"/>
      <c r="AT3" s="29"/>
      <c r="AU3" s="29"/>
      <c r="AV3" s="29"/>
      <c r="AW3" s="29"/>
      <c r="AX3" s="29"/>
      <c r="AY3" s="29"/>
      <c r="AZ3" s="29"/>
      <c r="BA3" s="29"/>
      <c r="BB3" s="29"/>
      <c r="BC3" s="29"/>
      <c r="BD3" s="29"/>
      <c r="BE3" s="29"/>
      <c r="BF3" s="29"/>
      <c r="BG3" s="29"/>
      <c r="BH3" s="29"/>
      <c r="BI3" s="29"/>
      <c r="BJ3" s="29"/>
      <c r="BK3" s="29"/>
      <c r="BL3" s="29"/>
      <c r="BM3" s="29"/>
      <c r="BN3" s="29"/>
      <c r="BO3" s="29"/>
      <c r="BP3" s="29"/>
      <c r="BQ3" s="29"/>
      <c r="BR3" s="29"/>
      <c r="BS3" s="29"/>
      <c r="BT3" s="29"/>
      <c r="BU3" s="29"/>
      <c r="BV3" s="29"/>
      <c r="BW3" s="29"/>
      <c r="BX3" s="29"/>
      <c r="BY3" s="29"/>
      <c r="BZ3" s="29"/>
      <c r="CA3" s="29"/>
      <c r="CB3" s="29"/>
      <c r="CC3" s="29"/>
      <c r="CD3" s="29"/>
      <c r="CE3" s="29"/>
      <c r="CF3" s="29"/>
      <c r="CG3" s="29"/>
      <c r="CH3" s="29"/>
      <c r="CI3" s="29"/>
      <c r="CJ3" s="29"/>
      <c r="CK3" s="29"/>
      <c r="CL3" s="29"/>
      <c r="CM3" s="29"/>
      <c r="CN3" s="29"/>
    </row>
    <row r="4" spans="1:92" s="3" customFormat="1" ht="21" x14ac:dyDescent="0.35">
      <c r="A4" s="32"/>
      <c r="B4" s="32"/>
      <c r="C4" s="32"/>
      <c r="D4" s="32"/>
      <c r="E4" s="32"/>
      <c r="F4" s="32"/>
      <c r="G4" s="32"/>
      <c r="H4" s="32" t="s">
        <v>765</v>
      </c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 t="s">
        <v>903</v>
      </c>
      <c r="AA4" s="31"/>
      <c r="AB4" s="29"/>
      <c r="AC4" s="29"/>
      <c r="AD4" s="29"/>
      <c r="AE4" s="29"/>
      <c r="AF4" s="29"/>
      <c r="AG4" s="29"/>
      <c r="AH4" s="29"/>
      <c r="AI4" s="29"/>
      <c r="AJ4" s="29"/>
      <c r="AK4" s="29"/>
      <c r="AL4" s="29"/>
      <c r="AM4" s="29"/>
      <c r="AN4" s="29"/>
      <c r="AO4" s="29"/>
      <c r="AP4" s="29"/>
      <c r="AQ4" s="29"/>
      <c r="AR4" s="29"/>
      <c r="AS4" s="29"/>
      <c r="AT4" s="29"/>
      <c r="AU4" s="29"/>
      <c r="AV4" s="29"/>
      <c r="AW4" s="29"/>
      <c r="AX4" s="29"/>
      <c r="AY4" s="29"/>
      <c r="AZ4" s="29"/>
      <c r="BA4" s="29"/>
      <c r="BB4" s="29"/>
      <c r="BC4" s="29"/>
      <c r="BD4" s="29"/>
      <c r="BE4" s="29"/>
      <c r="BF4" s="29"/>
      <c r="BG4" s="29"/>
      <c r="BH4" s="29"/>
      <c r="BI4" s="29"/>
      <c r="BJ4" s="29"/>
      <c r="BK4" s="29"/>
      <c r="BL4" s="29"/>
      <c r="BM4" s="29"/>
      <c r="BN4" s="29"/>
      <c r="BO4" s="29"/>
      <c r="BP4" s="29"/>
      <c r="BQ4" s="29"/>
      <c r="BR4" s="29"/>
      <c r="BS4" s="29"/>
      <c r="BT4" s="29"/>
      <c r="BU4" s="29"/>
      <c r="BV4" s="29"/>
      <c r="BW4" s="29"/>
      <c r="BX4" s="29"/>
      <c r="BY4" s="29"/>
      <c r="BZ4" s="29"/>
      <c r="CA4" s="29"/>
      <c r="CB4" s="29"/>
      <c r="CC4" s="29"/>
      <c r="CD4" s="29"/>
      <c r="CE4" s="29"/>
      <c r="CF4" s="29"/>
      <c r="CG4" s="29"/>
      <c r="CH4" s="29"/>
      <c r="CI4" s="29"/>
      <c r="CJ4" s="29"/>
      <c r="CK4" s="29"/>
      <c r="CL4" s="29"/>
      <c r="CM4" s="29"/>
      <c r="CN4" s="29"/>
    </row>
    <row r="5" spans="1:92" s="27" customFormat="1" ht="33.75" customHeight="1" x14ac:dyDescent="0.2">
      <c r="A5" s="223" t="s">
        <v>3</v>
      </c>
      <c r="B5" s="223" t="s">
        <v>761</v>
      </c>
      <c r="C5" s="223" t="s">
        <v>18</v>
      </c>
      <c r="D5" s="228" t="s">
        <v>1521</v>
      </c>
      <c r="E5" s="229"/>
      <c r="F5" s="229"/>
      <c r="G5" s="229"/>
      <c r="H5" s="229"/>
      <c r="I5" s="230"/>
      <c r="J5" s="228" t="s">
        <v>2</v>
      </c>
      <c r="K5" s="229"/>
      <c r="L5" s="229"/>
      <c r="M5" s="229"/>
      <c r="N5" s="229"/>
      <c r="O5" s="229"/>
      <c r="P5" s="229"/>
      <c r="Q5" s="229"/>
      <c r="R5" s="229"/>
      <c r="S5" s="229"/>
      <c r="T5" s="229"/>
      <c r="U5" s="230"/>
      <c r="V5" s="223" t="s">
        <v>756</v>
      </c>
      <c r="W5" s="223" t="s">
        <v>757</v>
      </c>
      <c r="X5" s="223" t="s">
        <v>758</v>
      </c>
      <c r="Y5" s="234" t="s">
        <v>1522</v>
      </c>
      <c r="Z5" s="223" t="s">
        <v>759</v>
      </c>
      <c r="AA5" s="234" t="s">
        <v>1522</v>
      </c>
      <c r="AB5" s="29"/>
      <c r="AC5" s="29"/>
      <c r="AD5" s="29"/>
      <c r="AE5" s="29"/>
      <c r="AF5" s="29"/>
      <c r="AG5" s="29"/>
      <c r="AH5" s="29"/>
      <c r="AI5" s="29"/>
      <c r="AJ5" s="29"/>
      <c r="AK5" s="29"/>
      <c r="AL5" s="29"/>
      <c r="AM5" s="29"/>
      <c r="AN5" s="29"/>
      <c r="AO5" s="29"/>
      <c r="AP5" s="29"/>
      <c r="AQ5" s="29"/>
      <c r="AR5" s="29"/>
      <c r="AS5" s="29"/>
      <c r="AT5" s="29"/>
      <c r="AU5" s="29"/>
      <c r="AV5" s="29"/>
      <c r="AW5" s="29"/>
      <c r="AX5" s="29"/>
      <c r="AY5" s="29"/>
      <c r="AZ5" s="29"/>
      <c r="BA5" s="29"/>
      <c r="BB5" s="29"/>
      <c r="BC5" s="29"/>
      <c r="BD5" s="29"/>
      <c r="BE5" s="29"/>
      <c r="BF5" s="29"/>
      <c r="BG5" s="29"/>
      <c r="BH5" s="29"/>
      <c r="BI5" s="29"/>
      <c r="BJ5" s="29"/>
      <c r="BK5" s="29"/>
      <c r="BL5" s="29"/>
      <c r="BM5" s="29"/>
      <c r="BN5" s="29"/>
      <c r="BO5" s="29"/>
      <c r="BP5" s="29"/>
      <c r="BQ5" s="29"/>
      <c r="BR5" s="29"/>
      <c r="BS5" s="29"/>
      <c r="BT5" s="29"/>
      <c r="BU5" s="29"/>
      <c r="BV5" s="29"/>
      <c r="BW5" s="29"/>
      <c r="BX5" s="29"/>
      <c r="BY5" s="29"/>
      <c r="BZ5" s="29"/>
      <c r="CA5" s="29"/>
      <c r="CB5" s="29"/>
      <c r="CC5" s="29"/>
      <c r="CD5" s="29"/>
      <c r="CE5" s="29"/>
      <c r="CF5" s="29"/>
      <c r="CG5" s="29"/>
      <c r="CH5" s="29"/>
      <c r="CI5" s="29"/>
      <c r="CJ5" s="29"/>
      <c r="CK5" s="29"/>
      <c r="CL5" s="29"/>
      <c r="CM5" s="29"/>
      <c r="CN5" s="29"/>
    </row>
    <row r="6" spans="1:92" s="3" customFormat="1" ht="33.75" customHeight="1" x14ac:dyDescent="0.2">
      <c r="A6" s="224"/>
      <c r="B6" s="224"/>
      <c r="C6" s="224"/>
      <c r="D6" s="228" t="s">
        <v>7</v>
      </c>
      <c r="E6" s="229"/>
      <c r="F6" s="230"/>
      <c r="G6" s="223" t="s">
        <v>743</v>
      </c>
      <c r="H6" s="223" t="s">
        <v>744</v>
      </c>
      <c r="I6" s="223" t="s">
        <v>745</v>
      </c>
      <c r="J6" s="231" t="s">
        <v>3</v>
      </c>
      <c r="K6" s="223" t="s">
        <v>746</v>
      </c>
      <c r="L6" s="223" t="s">
        <v>747</v>
      </c>
      <c r="M6" s="223" t="s">
        <v>18</v>
      </c>
      <c r="N6" s="223" t="s">
        <v>748</v>
      </c>
      <c r="O6" s="223" t="s">
        <v>749</v>
      </c>
      <c r="P6" s="223" t="s">
        <v>750</v>
      </c>
      <c r="Q6" s="223" t="s">
        <v>751</v>
      </c>
      <c r="R6" s="223" t="s">
        <v>752</v>
      </c>
      <c r="S6" s="223" t="s">
        <v>753</v>
      </c>
      <c r="T6" s="223" t="s">
        <v>754</v>
      </c>
      <c r="U6" s="223" t="s">
        <v>755</v>
      </c>
      <c r="V6" s="224"/>
      <c r="W6" s="224"/>
      <c r="X6" s="224"/>
      <c r="Y6" s="235"/>
      <c r="Z6" s="224"/>
      <c r="AA6" s="235"/>
      <c r="AB6" s="29"/>
      <c r="AC6" s="29"/>
      <c r="AD6" s="29"/>
      <c r="AE6" s="29"/>
      <c r="AF6" s="29"/>
      <c r="AG6" s="29"/>
      <c r="AH6" s="29"/>
      <c r="AI6" s="29"/>
      <c r="AJ6" s="29"/>
      <c r="AK6" s="29"/>
      <c r="AL6" s="29"/>
      <c r="AM6" s="29"/>
      <c r="AN6" s="29"/>
      <c r="AO6" s="29"/>
      <c r="AP6" s="29"/>
      <c r="AQ6" s="29"/>
      <c r="AR6" s="29"/>
      <c r="AS6" s="29"/>
      <c r="AT6" s="29"/>
      <c r="AU6" s="29"/>
      <c r="AV6" s="29"/>
      <c r="AW6" s="29"/>
      <c r="AX6" s="29"/>
      <c r="AY6" s="29"/>
      <c r="AZ6" s="29"/>
      <c r="BA6" s="29"/>
      <c r="BB6" s="29"/>
      <c r="BC6" s="29"/>
      <c r="BD6" s="29"/>
      <c r="BE6" s="29"/>
      <c r="BF6" s="29"/>
      <c r="BG6" s="29"/>
      <c r="BH6" s="29"/>
      <c r="BI6" s="29"/>
      <c r="BJ6" s="29"/>
      <c r="BK6" s="29"/>
      <c r="BL6" s="29"/>
      <c r="BM6" s="29"/>
      <c r="BN6" s="29"/>
      <c r="BO6" s="29"/>
      <c r="BP6" s="29"/>
      <c r="BQ6" s="29"/>
      <c r="BR6" s="29"/>
      <c r="BS6" s="29"/>
      <c r="BT6" s="29"/>
      <c r="BU6" s="29"/>
      <c r="BV6" s="29"/>
      <c r="BW6" s="29"/>
      <c r="BX6" s="29"/>
      <c r="BY6" s="29"/>
      <c r="BZ6" s="29"/>
      <c r="CA6" s="29"/>
      <c r="CB6" s="29"/>
      <c r="CC6" s="29"/>
      <c r="CD6" s="29"/>
      <c r="CE6" s="29"/>
      <c r="CF6" s="29"/>
      <c r="CG6" s="29"/>
      <c r="CH6" s="29"/>
      <c r="CI6" s="29"/>
      <c r="CJ6" s="29"/>
      <c r="CK6" s="29"/>
      <c r="CL6" s="29"/>
      <c r="CM6" s="29"/>
      <c r="CN6" s="29"/>
    </row>
    <row r="7" spans="1:92" s="3" customFormat="1" ht="22.5" customHeight="1" x14ac:dyDescent="0.2">
      <c r="A7" s="224"/>
      <c r="B7" s="224"/>
      <c r="C7" s="224"/>
      <c r="D7" s="231" t="s">
        <v>9</v>
      </c>
      <c r="E7" s="231" t="s">
        <v>10</v>
      </c>
      <c r="F7" s="231" t="s">
        <v>11</v>
      </c>
      <c r="G7" s="224"/>
      <c r="H7" s="224"/>
      <c r="I7" s="224"/>
      <c r="J7" s="232"/>
      <c r="K7" s="224"/>
      <c r="L7" s="224"/>
      <c r="M7" s="224"/>
      <c r="N7" s="224"/>
      <c r="O7" s="224"/>
      <c r="P7" s="224"/>
      <c r="Q7" s="224"/>
      <c r="R7" s="224"/>
      <c r="S7" s="224"/>
      <c r="T7" s="224"/>
      <c r="U7" s="224"/>
      <c r="V7" s="224"/>
      <c r="W7" s="224"/>
      <c r="X7" s="224"/>
      <c r="Y7" s="235"/>
      <c r="Z7" s="224"/>
      <c r="AA7" s="235"/>
      <c r="AB7" s="29"/>
      <c r="AC7" s="29"/>
      <c r="AD7" s="29"/>
      <c r="AE7" s="29"/>
      <c r="AF7" s="29"/>
      <c r="AG7" s="29"/>
      <c r="AH7" s="29"/>
      <c r="AI7" s="29"/>
      <c r="AJ7" s="29"/>
      <c r="AK7" s="29"/>
      <c r="AL7" s="29"/>
      <c r="AM7" s="29"/>
      <c r="AN7" s="29"/>
      <c r="AO7" s="29"/>
      <c r="AP7" s="29"/>
      <c r="AQ7" s="29"/>
      <c r="AR7" s="29"/>
      <c r="AS7" s="29"/>
      <c r="AT7" s="29"/>
      <c r="AU7" s="29"/>
      <c r="AV7" s="29"/>
      <c r="AW7" s="29"/>
      <c r="AX7" s="29"/>
      <c r="AY7" s="29"/>
      <c r="AZ7" s="29"/>
      <c r="BA7" s="29"/>
      <c r="BB7" s="29"/>
      <c r="BC7" s="29"/>
      <c r="BD7" s="29"/>
      <c r="BE7" s="29"/>
      <c r="BF7" s="29"/>
      <c r="BG7" s="29"/>
      <c r="BH7" s="29"/>
      <c r="BI7" s="29"/>
      <c r="BJ7" s="29"/>
      <c r="BK7" s="29"/>
      <c r="BL7" s="29"/>
      <c r="BM7" s="29"/>
      <c r="BN7" s="29"/>
      <c r="BO7" s="29"/>
      <c r="BP7" s="29"/>
      <c r="BQ7" s="29"/>
      <c r="BR7" s="29"/>
      <c r="BS7" s="29"/>
      <c r="BT7" s="29"/>
      <c r="BU7" s="29"/>
      <c r="BV7" s="29"/>
      <c r="BW7" s="29"/>
      <c r="BX7" s="29"/>
      <c r="BY7" s="29"/>
      <c r="BZ7" s="29"/>
      <c r="CA7" s="29"/>
      <c r="CB7" s="29"/>
      <c r="CC7" s="29"/>
      <c r="CD7" s="29"/>
      <c r="CE7" s="29"/>
      <c r="CF7" s="29"/>
      <c r="CG7" s="29"/>
      <c r="CH7" s="29"/>
      <c r="CI7" s="29"/>
      <c r="CJ7" s="29"/>
      <c r="CK7" s="29"/>
      <c r="CL7" s="29"/>
      <c r="CM7" s="29"/>
      <c r="CN7" s="29"/>
    </row>
    <row r="8" spans="1:92" s="3" customFormat="1" ht="14.25" customHeight="1" x14ac:dyDescent="0.2">
      <c r="A8" s="224"/>
      <c r="B8" s="224"/>
      <c r="C8" s="224"/>
      <c r="D8" s="232"/>
      <c r="E8" s="232"/>
      <c r="F8" s="232"/>
      <c r="G8" s="224"/>
      <c r="H8" s="224"/>
      <c r="I8" s="224"/>
      <c r="J8" s="232"/>
      <c r="K8" s="224"/>
      <c r="L8" s="224"/>
      <c r="M8" s="224"/>
      <c r="N8" s="224"/>
      <c r="O8" s="224"/>
      <c r="P8" s="224"/>
      <c r="Q8" s="224"/>
      <c r="R8" s="224"/>
      <c r="S8" s="224"/>
      <c r="T8" s="224"/>
      <c r="U8" s="224"/>
      <c r="V8" s="224"/>
      <c r="W8" s="224"/>
      <c r="X8" s="224"/>
      <c r="Y8" s="235"/>
      <c r="Z8" s="224"/>
      <c r="AA8" s="235"/>
      <c r="AB8" s="29"/>
      <c r="AC8" s="29"/>
      <c r="AD8" s="29"/>
      <c r="AE8" s="29"/>
      <c r="AF8" s="29"/>
      <c r="AG8" s="29"/>
      <c r="AH8" s="29"/>
      <c r="AI8" s="29"/>
      <c r="AJ8" s="29"/>
      <c r="AK8" s="29"/>
      <c r="AL8" s="29"/>
      <c r="AM8" s="29"/>
      <c r="AN8" s="29"/>
      <c r="AO8" s="29"/>
      <c r="AP8" s="29"/>
      <c r="AQ8" s="29"/>
      <c r="AR8" s="29"/>
      <c r="AS8" s="29"/>
      <c r="AT8" s="29"/>
      <c r="AU8" s="29"/>
      <c r="AV8" s="29"/>
      <c r="AW8" s="29"/>
      <c r="AX8" s="29"/>
      <c r="AY8" s="29"/>
      <c r="AZ8" s="29"/>
      <c r="BA8" s="29"/>
      <c r="BB8" s="29"/>
      <c r="BC8" s="29"/>
      <c r="BD8" s="29"/>
      <c r="BE8" s="29"/>
      <c r="BF8" s="29"/>
      <c r="BG8" s="29"/>
      <c r="BH8" s="29"/>
      <c r="BI8" s="29"/>
      <c r="BJ8" s="29"/>
      <c r="BK8" s="29"/>
      <c r="BL8" s="29"/>
      <c r="BM8" s="29"/>
      <c r="BN8" s="29"/>
      <c r="BO8" s="29"/>
      <c r="BP8" s="29"/>
      <c r="BQ8" s="29"/>
      <c r="BR8" s="29"/>
      <c r="BS8" s="29"/>
      <c r="BT8" s="29"/>
      <c r="BU8" s="29"/>
      <c r="BV8" s="29"/>
      <c r="BW8" s="29"/>
      <c r="BX8" s="29"/>
      <c r="BY8" s="29"/>
      <c r="BZ8" s="29"/>
      <c r="CA8" s="29"/>
      <c r="CB8" s="29"/>
      <c r="CC8" s="29"/>
      <c r="CD8" s="29"/>
      <c r="CE8" s="29"/>
      <c r="CF8" s="29"/>
      <c r="CG8" s="29"/>
      <c r="CH8" s="29"/>
      <c r="CI8" s="29"/>
      <c r="CJ8" s="29"/>
      <c r="CK8" s="29"/>
      <c r="CL8" s="29"/>
      <c r="CM8" s="29"/>
      <c r="CN8" s="29"/>
    </row>
    <row r="9" spans="1:92" s="3" customFormat="1" ht="14.25" customHeight="1" x14ac:dyDescent="0.2">
      <c r="A9" s="224"/>
      <c r="B9" s="224"/>
      <c r="C9" s="224"/>
      <c r="D9" s="232"/>
      <c r="E9" s="232"/>
      <c r="F9" s="232"/>
      <c r="G9" s="224"/>
      <c r="H9" s="224"/>
      <c r="I9" s="224"/>
      <c r="J9" s="232"/>
      <c r="K9" s="224"/>
      <c r="L9" s="224"/>
      <c r="M9" s="224"/>
      <c r="N9" s="224"/>
      <c r="O9" s="224"/>
      <c r="P9" s="224"/>
      <c r="Q9" s="224"/>
      <c r="R9" s="224"/>
      <c r="S9" s="224"/>
      <c r="T9" s="224"/>
      <c r="U9" s="224"/>
      <c r="V9" s="224"/>
      <c r="W9" s="224"/>
      <c r="X9" s="224"/>
      <c r="Y9" s="235"/>
      <c r="Z9" s="224"/>
      <c r="AA9" s="235"/>
      <c r="AB9" s="29"/>
      <c r="AC9" s="29"/>
      <c r="AD9" s="29"/>
      <c r="AE9" s="29"/>
      <c r="AF9" s="29"/>
      <c r="AG9" s="29"/>
      <c r="AH9" s="29"/>
      <c r="AI9" s="29"/>
      <c r="AJ9" s="29"/>
      <c r="AK9" s="29"/>
      <c r="AL9" s="29"/>
      <c r="AM9" s="29"/>
      <c r="AN9" s="29"/>
      <c r="AO9" s="29"/>
      <c r="AP9" s="29"/>
      <c r="AQ9" s="29"/>
      <c r="AR9" s="29"/>
      <c r="AS9" s="29"/>
      <c r="AT9" s="29"/>
      <c r="AU9" s="29"/>
      <c r="AV9" s="29"/>
      <c r="AW9" s="29"/>
      <c r="AX9" s="29"/>
      <c r="AY9" s="29"/>
      <c r="AZ9" s="29"/>
      <c r="BA9" s="29"/>
      <c r="BB9" s="29"/>
      <c r="BC9" s="29"/>
      <c r="BD9" s="29"/>
      <c r="BE9" s="29"/>
      <c r="BF9" s="29"/>
      <c r="BG9" s="29"/>
      <c r="BH9" s="29"/>
      <c r="BI9" s="29"/>
      <c r="BJ9" s="29"/>
      <c r="BK9" s="29"/>
      <c r="BL9" s="29"/>
      <c r="BM9" s="29"/>
      <c r="BN9" s="29"/>
      <c r="BO9" s="29"/>
      <c r="BP9" s="29"/>
      <c r="BQ9" s="29"/>
      <c r="BR9" s="29"/>
      <c r="BS9" s="29"/>
      <c r="BT9" s="29"/>
      <c r="BU9" s="29"/>
      <c r="BV9" s="29"/>
      <c r="BW9" s="29"/>
      <c r="BX9" s="29"/>
      <c r="BY9" s="29"/>
      <c r="BZ9" s="29"/>
      <c r="CA9" s="29"/>
      <c r="CB9" s="29"/>
      <c r="CC9" s="29"/>
      <c r="CD9" s="29"/>
      <c r="CE9" s="29"/>
      <c r="CF9" s="29"/>
      <c r="CG9" s="29"/>
      <c r="CH9" s="29"/>
      <c r="CI9" s="29"/>
      <c r="CJ9" s="29"/>
      <c r="CK9" s="29"/>
      <c r="CL9" s="29"/>
      <c r="CM9" s="29"/>
      <c r="CN9" s="29"/>
    </row>
    <row r="10" spans="1:92" s="3" customFormat="1" ht="14.25" customHeight="1" x14ac:dyDescent="0.2">
      <c r="A10" s="224"/>
      <c r="B10" s="224"/>
      <c r="C10" s="224"/>
      <c r="D10" s="232"/>
      <c r="E10" s="232"/>
      <c r="F10" s="232"/>
      <c r="G10" s="224"/>
      <c r="H10" s="224"/>
      <c r="I10" s="224"/>
      <c r="J10" s="232"/>
      <c r="K10" s="224"/>
      <c r="L10" s="224"/>
      <c r="M10" s="224"/>
      <c r="N10" s="224"/>
      <c r="O10" s="224"/>
      <c r="P10" s="224"/>
      <c r="Q10" s="224"/>
      <c r="R10" s="224"/>
      <c r="S10" s="224"/>
      <c r="T10" s="224"/>
      <c r="U10" s="224"/>
      <c r="V10" s="224"/>
      <c r="W10" s="224"/>
      <c r="X10" s="224"/>
      <c r="Y10" s="235"/>
      <c r="Z10" s="224"/>
      <c r="AA10" s="235"/>
      <c r="AB10" s="29"/>
      <c r="AC10" s="29"/>
      <c r="AD10" s="29"/>
      <c r="AE10" s="29"/>
      <c r="AF10" s="29"/>
      <c r="AG10" s="29"/>
      <c r="AH10" s="29"/>
      <c r="AI10" s="29"/>
      <c r="AJ10" s="29"/>
      <c r="AK10" s="29"/>
      <c r="AL10" s="29"/>
      <c r="AM10" s="29"/>
      <c r="AN10" s="29"/>
      <c r="AO10" s="29"/>
      <c r="AP10" s="29"/>
      <c r="AQ10" s="29"/>
      <c r="AR10" s="29"/>
      <c r="AS10" s="29"/>
      <c r="AT10" s="29"/>
      <c r="AU10" s="29"/>
      <c r="AV10" s="29"/>
      <c r="AW10" s="29"/>
      <c r="AX10" s="29"/>
      <c r="AY10" s="29"/>
      <c r="AZ10" s="29"/>
      <c r="BA10" s="29"/>
      <c r="BB10" s="29"/>
      <c r="BC10" s="29"/>
      <c r="BD10" s="29"/>
      <c r="BE10" s="29"/>
      <c r="BF10" s="29"/>
      <c r="BG10" s="29"/>
      <c r="BH10" s="29"/>
      <c r="BI10" s="29"/>
      <c r="BJ10" s="29"/>
      <c r="BK10" s="29"/>
      <c r="BL10" s="29"/>
      <c r="BM10" s="29"/>
      <c r="BN10" s="29"/>
      <c r="BO10" s="29"/>
      <c r="BP10" s="29"/>
      <c r="BQ10" s="29"/>
      <c r="BR10" s="29"/>
      <c r="BS10" s="29"/>
      <c r="BT10" s="29"/>
      <c r="BU10" s="29"/>
      <c r="BV10" s="29"/>
      <c r="BW10" s="29"/>
      <c r="BX10" s="29"/>
      <c r="BY10" s="29"/>
      <c r="BZ10" s="29"/>
      <c r="CA10" s="29"/>
      <c r="CB10" s="29"/>
      <c r="CC10" s="29"/>
      <c r="CD10" s="29"/>
      <c r="CE10" s="29"/>
      <c r="CF10" s="29"/>
      <c r="CG10" s="29"/>
      <c r="CH10" s="29"/>
      <c r="CI10" s="29"/>
      <c r="CJ10" s="29"/>
      <c r="CK10" s="29"/>
      <c r="CL10" s="29"/>
      <c r="CM10" s="29"/>
      <c r="CN10" s="29"/>
    </row>
    <row r="11" spans="1:92" s="3" customFormat="1" ht="14.25" customHeight="1" x14ac:dyDescent="0.2">
      <c r="A11" s="225"/>
      <c r="B11" s="225"/>
      <c r="C11" s="225"/>
      <c r="D11" s="233"/>
      <c r="E11" s="233"/>
      <c r="F11" s="233"/>
      <c r="G11" s="225"/>
      <c r="H11" s="225"/>
      <c r="I11" s="225"/>
      <c r="J11" s="233"/>
      <c r="K11" s="225"/>
      <c r="L11" s="225"/>
      <c r="M11" s="225"/>
      <c r="N11" s="225"/>
      <c r="O11" s="225"/>
      <c r="P11" s="225"/>
      <c r="Q11" s="225"/>
      <c r="R11" s="225"/>
      <c r="S11" s="225"/>
      <c r="T11" s="225"/>
      <c r="U11" s="225"/>
      <c r="V11" s="225"/>
      <c r="W11" s="225"/>
      <c r="X11" s="225"/>
      <c r="Y11" s="236"/>
      <c r="Z11" s="225"/>
      <c r="AA11" s="236"/>
      <c r="AB11" s="29"/>
      <c r="AC11" s="29"/>
      <c r="AD11" s="29"/>
      <c r="AE11" s="29"/>
      <c r="AF11" s="29"/>
      <c r="AG11" s="29"/>
      <c r="AH11" s="29"/>
      <c r="AI11" s="29"/>
      <c r="AJ11" s="29"/>
      <c r="AK11" s="29"/>
      <c r="AL11" s="29"/>
      <c r="AM11" s="29"/>
      <c r="AN11" s="29"/>
      <c r="AO11" s="29"/>
      <c r="AP11" s="29"/>
      <c r="AQ11" s="29"/>
      <c r="AR11" s="29"/>
      <c r="AS11" s="29"/>
      <c r="AT11" s="29"/>
      <c r="AU11" s="29"/>
      <c r="AV11" s="29"/>
      <c r="AW11" s="29"/>
      <c r="AX11" s="29"/>
      <c r="AY11" s="29"/>
      <c r="AZ11" s="29"/>
      <c r="BA11" s="29"/>
      <c r="BB11" s="29"/>
      <c r="BC11" s="29"/>
      <c r="BD11" s="29"/>
      <c r="BE11" s="29"/>
      <c r="BF11" s="29"/>
      <c r="BG11" s="29"/>
      <c r="BH11" s="29"/>
      <c r="BI11" s="29"/>
      <c r="BJ11" s="29"/>
      <c r="BK11" s="29"/>
      <c r="BL11" s="29"/>
      <c r="BM11" s="29"/>
      <c r="BN11" s="29"/>
      <c r="BO11" s="29"/>
      <c r="BP11" s="29"/>
      <c r="BQ11" s="29"/>
      <c r="BR11" s="29"/>
      <c r="BS11" s="29"/>
      <c r="BT11" s="29"/>
      <c r="BU11" s="29"/>
      <c r="BV11" s="29"/>
      <c r="BW11" s="29"/>
      <c r="BX11" s="29"/>
      <c r="BY11" s="29"/>
      <c r="BZ11" s="29"/>
      <c r="CA11" s="29"/>
      <c r="CB11" s="29"/>
      <c r="CC11" s="29"/>
      <c r="CD11" s="29"/>
      <c r="CE11" s="29"/>
      <c r="CF11" s="29"/>
      <c r="CG11" s="29"/>
      <c r="CH11" s="29"/>
      <c r="CI11" s="29"/>
      <c r="CJ11" s="29"/>
      <c r="CK11" s="29"/>
      <c r="CL11" s="29"/>
      <c r="CM11" s="29"/>
      <c r="CN11" s="29"/>
    </row>
    <row r="12" spans="1:92" s="3" customFormat="1" ht="24" customHeight="1" x14ac:dyDescent="0.2">
      <c r="A12" s="34">
        <v>1</v>
      </c>
      <c r="B12" s="34" t="s">
        <v>14</v>
      </c>
      <c r="C12" s="34">
        <v>3</v>
      </c>
      <c r="D12" s="34">
        <v>75</v>
      </c>
      <c r="E12" s="34">
        <v>1</v>
      </c>
      <c r="F12" s="34">
        <v>33</v>
      </c>
      <c r="G12" s="35">
        <f t="shared" ref="G12" si="0">D12*400+E12*100+F12</f>
        <v>30133</v>
      </c>
      <c r="H12" s="35">
        <v>75</v>
      </c>
      <c r="I12" s="35">
        <f t="shared" ref="I12" si="1">G12*H12</f>
        <v>2259975</v>
      </c>
      <c r="J12" s="35">
        <v>3</v>
      </c>
      <c r="K12" s="35" t="s">
        <v>13</v>
      </c>
      <c r="L12" s="35" t="s">
        <v>13</v>
      </c>
      <c r="M12" s="35">
        <v>3</v>
      </c>
      <c r="N12" s="35">
        <v>50400</v>
      </c>
      <c r="O12" s="35">
        <v>1950</v>
      </c>
      <c r="P12" s="35">
        <f t="shared" ref="P12" si="2">N12*O12</f>
        <v>98280000</v>
      </c>
      <c r="Q12" s="35">
        <v>8</v>
      </c>
      <c r="R12" s="35">
        <f>P12*30%</f>
        <v>29484000</v>
      </c>
      <c r="S12" s="35">
        <f t="shared" ref="S12" si="3">P12-R12</f>
        <v>68796000</v>
      </c>
      <c r="T12" s="35">
        <f t="shared" ref="T12" si="4">I12+S12</f>
        <v>71055975</v>
      </c>
      <c r="U12" s="35">
        <f t="shared" ref="U12" si="5">I12+S12</f>
        <v>71055975</v>
      </c>
      <c r="V12" s="35">
        <v>0</v>
      </c>
      <c r="W12" s="36">
        <f>I12+S12</f>
        <v>71055975</v>
      </c>
      <c r="X12" s="37">
        <v>0.01</v>
      </c>
      <c r="Y12" s="37">
        <f>W12*X12%</f>
        <v>7105.5975000000008</v>
      </c>
      <c r="Z12" s="36">
        <f>Y12*90%</f>
        <v>6395.0377500000004</v>
      </c>
      <c r="AA12" s="36">
        <f>Y12-Z12</f>
        <v>710.55975000000035</v>
      </c>
      <c r="AB12" s="29"/>
      <c r="AC12" s="29"/>
      <c r="AD12" s="29"/>
      <c r="AE12" s="29"/>
      <c r="AF12" s="29"/>
      <c r="AG12" s="29"/>
      <c r="AH12" s="29"/>
      <c r="AI12" s="29"/>
      <c r="AJ12" s="29"/>
      <c r="AK12" s="29"/>
      <c r="AL12" s="29"/>
      <c r="AM12" s="29"/>
      <c r="AN12" s="29"/>
      <c r="AO12" s="29"/>
      <c r="AP12" s="29"/>
      <c r="AQ12" s="29"/>
      <c r="AR12" s="29"/>
      <c r="AS12" s="29"/>
      <c r="AT12" s="29"/>
      <c r="AU12" s="29"/>
      <c r="AV12" s="29"/>
      <c r="AW12" s="29"/>
      <c r="AX12" s="29"/>
      <c r="AY12" s="29"/>
      <c r="AZ12" s="29"/>
      <c r="BA12" s="29"/>
      <c r="BB12" s="29"/>
      <c r="BC12" s="29"/>
      <c r="BD12" s="29"/>
      <c r="BE12" s="29"/>
      <c r="BF12" s="29"/>
      <c r="BG12" s="29"/>
      <c r="BH12" s="29"/>
      <c r="BI12" s="29"/>
      <c r="BJ12" s="29"/>
      <c r="BK12" s="29"/>
      <c r="BL12" s="29"/>
      <c r="BM12" s="29"/>
      <c r="BN12" s="29"/>
      <c r="BO12" s="29"/>
      <c r="BP12" s="29"/>
      <c r="BQ12" s="29"/>
      <c r="BR12" s="29"/>
      <c r="BS12" s="29"/>
      <c r="BT12" s="29"/>
      <c r="BU12" s="29"/>
      <c r="BV12" s="29"/>
      <c r="BW12" s="29"/>
      <c r="BX12" s="29"/>
      <c r="BY12" s="29"/>
      <c r="BZ12" s="29"/>
      <c r="CA12" s="29"/>
      <c r="CB12" s="29"/>
      <c r="CC12" s="29"/>
      <c r="CD12" s="29"/>
      <c r="CE12" s="29"/>
      <c r="CF12" s="29"/>
      <c r="CG12" s="29"/>
      <c r="CH12" s="29"/>
      <c r="CI12" s="29"/>
      <c r="CJ12" s="29"/>
      <c r="CK12" s="29"/>
      <c r="CL12" s="29"/>
      <c r="CM12" s="29"/>
      <c r="CN12" s="29"/>
    </row>
    <row r="13" spans="1:92" s="3" customFormat="1" ht="23.25" customHeight="1" x14ac:dyDescent="0.2">
      <c r="A13" s="28"/>
      <c r="B13" s="28"/>
      <c r="C13" s="28"/>
      <c r="D13" s="28"/>
      <c r="E13" s="28"/>
      <c r="F13" s="28"/>
      <c r="G13" s="12"/>
      <c r="H13" s="28"/>
      <c r="I13" s="12"/>
      <c r="J13" s="28"/>
      <c r="K13" s="28"/>
      <c r="L13" s="28"/>
      <c r="M13" s="28"/>
      <c r="N13" s="28"/>
      <c r="O13" s="28"/>
      <c r="P13" s="12"/>
      <c r="Q13" s="28"/>
      <c r="R13" s="28"/>
      <c r="S13" s="12"/>
      <c r="T13" s="12"/>
      <c r="U13" s="12"/>
      <c r="V13" s="28"/>
      <c r="W13" s="25"/>
      <c r="X13" s="26"/>
      <c r="Y13" s="26"/>
      <c r="Z13" s="25"/>
      <c r="AA13" s="25"/>
      <c r="AB13" s="29"/>
      <c r="AC13" s="29"/>
      <c r="AD13" s="29"/>
      <c r="AE13" s="29"/>
      <c r="AF13" s="29"/>
      <c r="AG13" s="29"/>
      <c r="AH13" s="29"/>
      <c r="AI13" s="29"/>
      <c r="AJ13" s="29"/>
      <c r="AK13" s="29"/>
      <c r="AL13" s="29"/>
      <c r="AM13" s="29"/>
      <c r="AN13" s="29"/>
      <c r="AO13" s="29"/>
      <c r="AP13" s="29"/>
      <c r="AQ13" s="29"/>
      <c r="AR13" s="29"/>
      <c r="AS13" s="29"/>
      <c r="AT13" s="29"/>
      <c r="AU13" s="29"/>
      <c r="AV13" s="29"/>
      <c r="AW13" s="29"/>
      <c r="AX13" s="29"/>
      <c r="AY13" s="29"/>
      <c r="AZ13" s="29"/>
      <c r="BA13" s="29"/>
      <c r="BB13" s="29"/>
      <c r="BC13" s="29"/>
      <c r="BD13" s="29"/>
      <c r="BE13" s="29"/>
      <c r="BF13" s="29"/>
      <c r="BG13" s="29"/>
      <c r="BH13" s="29"/>
      <c r="BI13" s="29"/>
      <c r="BJ13" s="29"/>
      <c r="BK13" s="29"/>
      <c r="BL13" s="29"/>
      <c r="BM13" s="29"/>
      <c r="BN13" s="29"/>
      <c r="BO13" s="29"/>
      <c r="BP13" s="29"/>
      <c r="BQ13" s="29"/>
      <c r="BR13" s="29"/>
      <c r="BS13" s="29"/>
      <c r="BT13" s="29"/>
      <c r="BU13" s="29"/>
      <c r="BV13" s="29"/>
      <c r="BW13" s="29"/>
      <c r="BX13" s="29"/>
      <c r="BY13" s="29"/>
      <c r="BZ13" s="29"/>
      <c r="CA13" s="29"/>
      <c r="CB13" s="29"/>
      <c r="CC13" s="29"/>
      <c r="CD13" s="29"/>
      <c r="CE13" s="29"/>
      <c r="CF13" s="29"/>
      <c r="CG13" s="29"/>
      <c r="CH13" s="29"/>
      <c r="CI13" s="29"/>
      <c r="CJ13" s="29"/>
      <c r="CK13" s="29"/>
      <c r="CL13" s="29"/>
      <c r="CM13" s="29"/>
      <c r="CN13" s="29"/>
    </row>
    <row r="14" spans="1:92" s="3" customFormat="1" ht="21.75" customHeight="1" x14ac:dyDescent="0.2">
      <c r="A14" s="28"/>
      <c r="B14" s="28"/>
      <c r="C14" s="28"/>
      <c r="D14" s="28"/>
      <c r="E14" s="28"/>
      <c r="F14" s="28"/>
      <c r="G14" s="12"/>
      <c r="H14" s="28"/>
      <c r="I14" s="12"/>
      <c r="J14" s="28"/>
      <c r="K14" s="28"/>
      <c r="L14" s="28"/>
      <c r="M14" s="28"/>
      <c r="N14" s="28"/>
      <c r="O14" s="28"/>
      <c r="P14" s="12"/>
      <c r="Q14" s="28"/>
      <c r="R14" s="12"/>
      <c r="S14" s="12"/>
      <c r="T14" s="12"/>
      <c r="U14" s="12"/>
      <c r="V14" s="28"/>
      <c r="W14" s="25"/>
      <c r="X14" s="26"/>
      <c r="Y14" s="26"/>
      <c r="Z14" s="25"/>
      <c r="AA14" s="25"/>
      <c r="AB14" s="29"/>
      <c r="AC14" s="29"/>
      <c r="AD14" s="29"/>
      <c r="AE14" s="29"/>
      <c r="AF14" s="29"/>
      <c r="AG14" s="29"/>
      <c r="AH14" s="29"/>
      <c r="AI14" s="29"/>
      <c r="AJ14" s="29"/>
      <c r="AK14" s="29"/>
      <c r="AL14" s="29"/>
      <c r="AM14" s="29"/>
      <c r="AN14" s="29"/>
      <c r="AO14" s="29"/>
      <c r="AP14" s="29"/>
      <c r="AQ14" s="29"/>
      <c r="AR14" s="29"/>
      <c r="AS14" s="29"/>
      <c r="AT14" s="29"/>
      <c r="AU14" s="29"/>
      <c r="AV14" s="29"/>
      <c r="AW14" s="29"/>
      <c r="AX14" s="29"/>
      <c r="AY14" s="29"/>
      <c r="AZ14" s="29"/>
      <c r="BA14" s="29"/>
      <c r="BB14" s="29"/>
      <c r="BC14" s="29"/>
      <c r="BD14" s="29"/>
      <c r="BE14" s="29"/>
      <c r="BF14" s="29"/>
      <c r="BG14" s="29"/>
      <c r="BH14" s="29"/>
      <c r="BI14" s="29"/>
      <c r="BJ14" s="29"/>
      <c r="BK14" s="29"/>
      <c r="BL14" s="29"/>
      <c r="BM14" s="29"/>
      <c r="BN14" s="29"/>
      <c r="BO14" s="29"/>
      <c r="BP14" s="29"/>
      <c r="BQ14" s="29"/>
      <c r="BR14" s="29"/>
      <c r="BS14" s="29"/>
      <c r="BT14" s="29"/>
      <c r="BU14" s="29"/>
      <c r="BV14" s="29"/>
      <c r="BW14" s="29"/>
      <c r="BX14" s="29"/>
      <c r="BY14" s="29"/>
      <c r="BZ14" s="29"/>
      <c r="CA14" s="29"/>
      <c r="CB14" s="29"/>
      <c r="CC14" s="29"/>
      <c r="CD14" s="29"/>
      <c r="CE14" s="29"/>
      <c r="CF14" s="29"/>
      <c r="CG14" s="29"/>
      <c r="CH14" s="29"/>
      <c r="CI14" s="29"/>
      <c r="CJ14" s="29"/>
      <c r="CK14" s="29"/>
      <c r="CL14" s="29"/>
      <c r="CM14" s="29"/>
      <c r="CN14" s="29"/>
    </row>
    <row r="15" spans="1:92" s="3" customFormat="1" ht="23.25" customHeight="1" x14ac:dyDescent="0.2">
      <c r="A15" s="28"/>
      <c r="B15" s="28"/>
      <c r="C15" s="28"/>
      <c r="D15" s="28"/>
      <c r="E15" s="28"/>
      <c r="F15" s="28"/>
      <c r="G15" s="12"/>
      <c r="H15" s="28"/>
      <c r="I15" s="12"/>
      <c r="J15" s="28"/>
      <c r="K15" s="28"/>
      <c r="L15" s="28"/>
      <c r="M15" s="28"/>
      <c r="N15" s="28"/>
      <c r="O15" s="28"/>
      <c r="P15" s="12"/>
      <c r="Q15" s="28"/>
      <c r="R15" s="28"/>
      <c r="S15" s="12"/>
      <c r="T15" s="12"/>
      <c r="U15" s="12"/>
      <c r="V15" s="28"/>
      <c r="W15" s="25"/>
      <c r="X15" s="26"/>
      <c r="Y15" s="26"/>
      <c r="Z15" s="25"/>
      <c r="AA15" s="25"/>
      <c r="AB15" s="29"/>
      <c r="AC15" s="29"/>
      <c r="AD15" s="29"/>
      <c r="AE15" s="29"/>
      <c r="AF15" s="29"/>
      <c r="AG15" s="29"/>
      <c r="AH15" s="29"/>
      <c r="AI15" s="29"/>
      <c r="AJ15" s="29"/>
      <c r="AK15" s="29"/>
      <c r="AL15" s="29"/>
      <c r="AM15" s="29"/>
      <c r="AN15" s="29"/>
      <c r="AO15" s="29"/>
      <c r="AP15" s="29"/>
      <c r="AQ15" s="29"/>
      <c r="AR15" s="29"/>
      <c r="AS15" s="29"/>
      <c r="AT15" s="29"/>
      <c r="AU15" s="29"/>
      <c r="AV15" s="29"/>
      <c r="AW15" s="29"/>
      <c r="AX15" s="29"/>
      <c r="AY15" s="29"/>
      <c r="AZ15" s="29"/>
      <c r="BA15" s="29"/>
      <c r="BB15" s="29"/>
      <c r="BC15" s="29"/>
      <c r="BD15" s="29"/>
      <c r="BE15" s="29"/>
      <c r="BF15" s="29"/>
      <c r="BG15" s="29"/>
      <c r="BH15" s="29"/>
      <c r="BI15" s="29"/>
      <c r="BJ15" s="29"/>
      <c r="BK15" s="29"/>
      <c r="BL15" s="29"/>
      <c r="BM15" s="29"/>
      <c r="BN15" s="29"/>
      <c r="BO15" s="29"/>
      <c r="BP15" s="29"/>
      <c r="BQ15" s="29"/>
      <c r="BR15" s="29"/>
      <c r="BS15" s="29"/>
      <c r="BT15" s="29"/>
      <c r="BU15" s="29"/>
      <c r="BV15" s="29"/>
      <c r="BW15" s="29"/>
      <c r="BX15" s="29"/>
      <c r="BY15" s="29"/>
      <c r="BZ15" s="29"/>
      <c r="CA15" s="29"/>
      <c r="CB15" s="29"/>
      <c r="CC15" s="29"/>
      <c r="CD15" s="29"/>
      <c r="CE15" s="29"/>
      <c r="CF15" s="29"/>
      <c r="CG15" s="29"/>
      <c r="CH15" s="29"/>
      <c r="CI15" s="29"/>
      <c r="CJ15" s="29"/>
      <c r="CK15" s="29"/>
      <c r="CL15" s="29"/>
      <c r="CM15" s="29"/>
      <c r="CN15" s="29"/>
    </row>
    <row r="16" spans="1:92" s="3" customFormat="1" ht="22.5" customHeight="1" x14ac:dyDescent="0.2">
      <c r="A16" s="28"/>
      <c r="B16" s="28"/>
      <c r="C16" s="28"/>
      <c r="D16" s="28"/>
      <c r="E16" s="28"/>
      <c r="F16" s="28"/>
      <c r="G16" s="12"/>
      <c r="H16" s="28"/>
      <c r="I16" s="12"/>
      <c r="J16" s="28"/>
      <c r="K16" s="28"/>
      <c r="L16" s="28"/>
      <c r="M16" s="28"/>
      <c r="N16" s="28"/>
      <c r="O16" s="28"/>
      <c r="P16" s="12"/>
      <c r="Q16" s="28"/>
      <c r="R16" s="12"/>
      <c r="S16" s="12"/>
      <c r="T16" s="12"/>
      <c r="U16" s="12"/>
      <c r="V16" s="28"/>
      <c r="W16" s="25"/>
      <c r="X16" s="26"/>
      <c r="Y16" s="26"/>
      <c r="Z16" s="25"/>
      <c r="AA16" s="25"/>
      <c r="AB16" s="29"/>
      <c r="AC16" s="29"/>
      <c r="AD16" s="29"/>
      <c r="AE16" s="29"/>
      <c r="AF16" s="29"/>
      <c r="AG16" s="29"/>
      <c r="AH16" s="29"/>
      <c r="AI16" s="29"/>
      <c r="AJ16" s="29"/>
      <c r="AK16" s="29"/>
      <c r="AL16" s="29"/>
      <c r="AM16" s="29"/>
      <c r="AN16" s="29"/>
      <c r="AO16" s="29"/>
      <c r="AP16" s="29"/>
      <c r="AQ16" s="29"/>
      <c r="AR16" s="29"/>
      <c r="AS16" s="29"/>
      <c r="AT16" s="29"/>
      <c r="AU16" s="29"/>
      <c r="AV16" s="29"/>
      <c r="AW16" s="29"/>
      <c r="AX16" s="29"/>
      <c r="AY16" s="29"/>
      <c r="AZ16" s="29"/>
      <c r="BA16" s="29"/>
      <c r="BB16" s="29"/>
      <c r="BC16" s="29"/>
      <c r="BD16" s="29"/>
      <c r="BE16" s="29"/>
      <c r="BF16" s="29"/>
      <c r="BG16" s="29"/>
      <c r="BH16" s="29"/>
      <c r="BI16" s="29"/>
      <c r="BJ16" s="29"/>
      <c r="BK16" s="29"/>
      <c r="BL16" s="29"/>
      <c r="BM16" s="29"/>
      <c r="BN16" s="29"/>
      <c r="BO16" s="29"/>
      <c r="BP16" s="29"/>
      <c r="BQ16" s="29"/>
      <c r="BR16" s="29"/>
      <c r="BS16" s="29"/>
      <c r="BT16" s="29"/>
      <c r="BU16" s="29"/>
      <c r="BV16" s="29"/>
      <c r="BW16" s="29"/>
      <c r="BX16" s="29"/>
      <c r="BY16" s="29"/>
      <c r="BZ16" s="29"/>
      <c r="CA16" s="29"/>
      <c r="CB16" s="29"/>
      <c r="CC16" s="29"/>
      <c r="CD16" s="29"/>
      <c r="CE16" s="29"/>
      <c r="CF16" s="29"/>
      <c r="CG16" s="29"/>
      <c r="CH16" s="29"/>
      <c r="CI16" s="29"/>
      <c r="CJ16" s="29"/>
      <c r="CK16" s="29"/>
      <c r="CL16" s="29"/>
      <c r="CM16" s="29"/>
      <c r="CN16" s="29"/>
    </row>
    <row r="17" spans="1:92" s="3" customFormat="1" ht="24" customHeight="1" x14ac:dyDescent="0.2">
      <c r="A17" s="28"/>
      <c r="B17" s="28"/>
      <c r="C17" s="28"/>
      <c r="D17" s="28"/>
      <c r="E17" s="28"/>
      <c r="F17" s="28"/>
      <c r="G17" s="12"/>
      <c r="H17" s="28"/>
      <c r="I17" s="12"/>
      <c r="J17" s="28"/>
      <c r="K17" s="28"/>
      <c r="L17" s="28"/>
      <c r="M17" s="28"/>
      <c r="N17" s="28"/>
      <c r="O17" s="28"/>
      <c r="P17" s="12"/>
      <c r="Q17" s="28"/>
      <c r="R17" s="12"/>
      <c r="S17" s="12"/>
      <c r="T17" s="12"/>
      <c r="U17" s="12"/>
      <c r="V17" s="28"/>
      <c r="W17" s="25"/>
      <c r="X17" s="26"/>
      <c r="Y17" s="26"/>
      <c r="Z17" s="25"/>
      <c r="AA17" s="25"/>
      <c r="AB17" s="29"/>
      <c r="AC17" s="29"/>
      <c r="AD17" s="29"/>
      <c r="AE17" s="29"/>
      <c r="AF17" s="29"/>
      <c r="AG17" s="29"/>
      <c r="AH17" s="29"/>
      <c r="AI17" s="29"/>
      <c r="AJ17" s="29"/>
      <c r="AK17" s="29"/>
      <c r="AL17" s="29"/>
      <c r="AM17" s="29"/>
      <c r="AN17" s="29"/>
      <c r="AO17" s="29"/>
      <c r="AP17" s="29"/>
      <c r="AQ17" s="29"/>
      <c r="AR17" s="29"/>
      <c r="AS17" s="29"/>
      <c r="AT17" s="29"/>
      <c r="AU17" s="29"/>
      <c r="AV17" s="29"/>
      <c r="AW17" s="29"/>
      <c r="AX17" s="29"/>
      <c r="AY17" s="29"/>
      <c r="AZ17" s="29"/>
      <c r="BA17" s="29"/>
      <c r="BB17" s="29"/>
      <c r="BC17" s="29"/>
      <c r="BD17" s="29"/>
      <c r="BE17" s="29"/>
      <c r="BF17" s="29"/>
      <c r="BG17" s="29"/>
      <c r="BH17" s="29"/>
      <c r="BI17" s="29"/>
      <c r="BJ17" s="29"/>
      <c r="BK17" s="29"/>
      <c r="BL17" s="29"/>
      <c r="BM17" s="29"/>
      <c r="BN17" s="29"/>
      <c r="BO17" s="29"/>
      <c r="BP17" s="29"/>
      <c r="BQ17" s="29"/>
      <c r="BR17" s="29"/>
      <c r="BS17" s="29"/>
      <c r="BT17" s="29"/>
      <c r="BU17" s="29"/>
      <c r="BV17" s="29"/>
      <c r="BW17" s="29"/>
      <c r="BX17" s="29"/>
      <c r="BY17" s="29"/>
      <c r="BZ17" s="29"/>
      <c r="CA17" s="29"/>
      <c r="CB17" s="29"/>
      <c r="CC17" s="29"/>
      <c r="CD17" s="29"/>
      <c r="CE17" s="29"/>
      <c r="CF17" s="29"/>
      <c r="CG17" s="29"/>
      <c r="CH17" s="29"/>
      <c r="CI17" s="29"/>
      <c r="CJ17" s="29"/>
      <c r="CK17" s="29"/>
      <c r="CL17" s="29"/>
      <c r="CM17" s="29"/>
      <c r="CN17" s="29"/>
    </row>
    <row r="18" spans="1:92" s="3" customFormat="1" ht="23.25" customHeight="1" x14ac:dyDescent="0.2">
      <c r="A18" s="28"/>
      <c r="B18" s="28"/>
      <c r="C18" s="28"/>
      <c r="D18" s="28"/>
      <c r="E18" s="28"/>
      <c r="F18" s="28"/>
      <c r="G18" s="12"/>
      <c r="H18" s="28"/>
      <c r="I18" s="12"/>
      <c r="J18" s="28"/>
      <c r="K18" s="28"/>
      <c r="L18" s="28"/>
      <c r="M18" s="28"/>
      <c r="N18" s="28"/>
      <c r="O18" s="28"/>
      <c r="P18" s="12"/>
      <c r="Q18" s="28"/>
      <c r="R18" s="28"/>
      <c r="S18" s="12"/>
      <c r="T18" s="12"/>
      <c r="U18" s="12"/>
      <c r="V18" s="28"/>
      <c r="W18" s="25"/>
      <c r="X18" s="26"/>
      <c r="Y18" s="26"/>
      <c r="Z18" s="25"/>
      <c r="AA18" s="25"/>
      <c r="AB18" s="29"/>
      <c r="AC18" s="29"/>
      <c r="AD18" s="29"/>
      <c r="AE18" s="29"/>
      <c r="AF18" s="29"/>
      <c r="AG18" s="29"/>
      <c r="AH18" s="29"/>
      <c r="AI18" s="29"/>
      <c r="AJ18" s="29"/>
      <c r="AK18" s="29"/>
      <c r="AL18" s="29"/>
      <c r="AM18" s="29"/>
      <c r="AN18" s="29"/>
      <c r="AO18" s="29"/>
      <c r="AP18" s="29"/>
      <c r="AQ18" s="29"/>
      <c r="AR18" s="29"/>
      <c r="AS18" s="29"/>
      <c r="AT18" s="29"/>
      <c r="AU18" s="29"/>
      <c r="AV18" s="29"/>
      <c r="AW18" s="29"/>
      <c r="AX18" s="29"/>
      <c r="AY18" s="29"/>
      <c r="AZ18" s="29"/>
      <c r="BA18" s="29"/>
      <c r="BB18" s="29"/>
      <c r="BC18" s="29"/>
      <c r="BD18" s="29"/>
      <c r="BE18" s="29"/>
      <c r="BF18" s="29"/>
      <c r="BG18" s="29"/>
      <c r="BH18" s="29"/>
      <c r="BI18" s="29"/>
      <c r="BJ18" s="29"/>
      <c r="BK18" s="29"/>
      <c r="BL18" s="29"/>
      <c r="BM18" s="29"/>
      <c r="BN18" s="29"/>
      <c r="BO18" s="29"/>
      <c r="BP18" s="29"/>
      <c r="BQ18" s="29"/>
      <c r="BR18" s="29"/>
      <c r="BS18" s="29"/>
      <c r="BT18" s="29"/>
      <c r="BU18" s="29"/>
      <c r="BV18" s="29"/>
      <c r="BW18" s="29"/>
      <c r="BX18" s="29"/>
      <c r="BY18" s="29"/>
      <c r="BZ18" s="29"/>
      <c r="CA18" s="29"/>
      <c r="CB18" s="29"/>
      <c r="CC18" s="29"/>
      <c r="CD18" s="29"/>
      <c r="CE18" s="29"/>
      <c r="CF18" s="29"/>
      <c r="CG18" s="29"/>
      <c r="CH18" s="29"/>
      <c r="CI18" s="29"/>
      <c r="CJ18" s="29"/>
      <c r="CK18" s="29"/>
      <c r="CL18" s="29"/>
      <c r="CM18" s="29"/>
      <c r="CN18" s="29"/>
    </row>
    <row r="19" spans="1:92" s="3" customFormat="1" ht="24" customHeight="1" x14ac:dyDescent="0.2">
      <c r="A19" s="28"/>
      <c r="B19" s="28"/>
      <c r="C19" s="28"/>
      <c r="D19" s="28"/>
      <c r="E19" s="28"/>
      <c r="F19" s="28"/>
      <c r="G19" s="12"/>
      <c r="H19" s="28"/>
      <c r="I19" s="12"/>
      <c r="J19" s="28"/>
      <c r="K19" s="28"/>
      <c r="L19" s="28"/>
      <c r="M19" s="28"/>
      <c r="N19" s="28"/>
      <c r="O19" s="28"/>
      <c r="P19" s="12"/>
      <c r="Q19" s="28"/>
      <c r="R19" s="12"/>
      <c r="S19" s="12"/>
      <c r="T19" s="12"/>
      <c r="U19" s="12"/>
      <c r="V19" s="28"/>
      <c r="W19" s="25"/>
      <c r="X19" s="26"/>
      <c r="Y19" s="26"/>
      <c r="Z19" s="25"/>
      <c r="AA19" s="25"/>
      <c r="AB19" s="29"/>
      <c r="AC19" s="29"/>
      <c r="AD19" s="29"/>
      <c r="AE19" s="29"/>
      <c r="AF19" s="29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  <c r="BA19" s="29"/>
      <c r="BB19" s="29"/>
      <c r="BC19" s="29"/>
      <c r="BD19" s="29"/>
      <c r="BE19" s="29"/>
      <c r="BF19" s="29"/>
      <c r="BG19" s="29"/>
      <c r="BH19" s="29"/>
      <c r="BI19" s="29"/>
      <c r="BJ19" s="29"/>
      <c r="BK19" s="29"/>
      <c r="BL19" s="29"/>
      <c r="BM19" s="29"/>
      <c r="BN19" s="29"/>
      <c r="BO19" s="29"/>
      <c r="BP19" s="29"/>
      <c r="BQ19" s="29"/>
      <c r="BR19" s="29"/>
      <c r="BS19" s="29"/>
      <c r="BT19" s="29"/>
      <c r="BU19" s="29"/>
      <c r="BV19" s="29"/>
      <c r="BW19" s="29"/>
      <c r="BX19" s="29"/>
      <c r="BY19" s="29"/>
      <c r="BZ19" s="29"/>
      <c r="CA19" s="29"/>
      <c r="CB19" s="29"/>
      <c r="CC19" s="29"/>
      <c r="CD19" s="29"/>
      <c r="CE19" s="29"/>
      <c r="CF19" s="29"/>
      <c r="CG19" s="29"/>
      <c r="CH19" s="29"/>
      <c r="CI19" s="29"/>
      <c r="CJ19" s="29"/>
      <c r="CK19" s="29"/>
      <c r="CL19" s="29"/>
      <c r="CM19" s="29"/>
      <c r="CN19" s="29"/>
    </row>
    <row r="20" spans="1:92" s="3" customFormat="1" ht="23.25" customHeight="1" x14ac:dyDescent="0.2">
      <c r="A20" s="28"/>
      <c r="B20" s="28"/>
      <c r="C20" s="28"/>
      <c r="D20" s="28"/>
      <c r="E20" s="28"/>
      <c r="F20" s="28"/>
      <c r="G20" s="12"/>
      <c r="H20" s="28"/>
      <c r="I20" s="12"/>
      <c r="J20" s="28"/>
      <c r="K20" s="28"/>
      <c r="L20" s="28"/>
      <c r="M20" s="28"/>
      <c r="N20" s="28"/>
      <c r="O20" s="28"/>
      <c r="P20" s="12"/>
      <c r="Q20" s="28"/>
      <c r="R20" s="12"/>
      <c r="S20" s="12"/>
      <c r="T20" s="12"/>
      <c r="U20" s="12"/>
      <c r="V20" s="28"/>
      <c r="W20" s="25"/>
      <c r="X20" s="26"/>
      <c r="Y20" s="26"/>
      <c r="Z20" s="25"/>
      <c r="AA20" s="25"/>
      <c r="AB20" s="29"/>
      <c r="AC20" s="29"/>
      <c r="AD20" s="29"/>
      <c r="AE20" s="29"/>
      <c r="AF20" s="29"/>
      <c r="AG20" s="29"/>
      <c r="AH20" s="29"/>
      <c r="AI20" s="29"/>
      <c r="AJ20" s="29"/>
      <c r="AK20" s="29"/>
      <c r="AL20" s="29"/>
      <c r="AM20" s="29"/>
      <c r="AN20" s="29"/>
      <c r="AO20" s="29"/>
      <c r="AP20" s="29"/>
      <c r="AQ20" s="29"/>
      <c r="AR20" s="29"/>
      <c r="AS20" s="29"/>
      <c r="AT20" s="29"/>
      <c r="AU20" s="29"/>
      <c r="AV20" s="29"/>
      <c r="AW20" s="29"/>
      <c r="AX20" s="29"/>
      <c r="AY20" s="29"/>
      <c r="AZ20" s="29"/>
      <c r="BA20" s="29"/>
      <c r="BB20" s="29"/>
      <c r="BC20" s="29"/>
      <c r="BD20" s="29"/>
      <c r="BE20" s="29"/>
      <c r="BF20" s="29"/>
      <c r="BG20" s="29"/>
      <c r="BH20" s="29"/>
      <c r="BI20" s="29"/>
      <c r="BJ20" s="29"/>
      <c r="BK20" s="29"/>
      <c r="BL20" s="29"/>
      <c r="BM20" s="29"/>
      <c r="BN20" s="29"/>
      <c r="BO20" s="29"/>
      <c r="BP20" s="29"/>
      <c r="BQ20" s="29"/>
      <c r="BR20" s="29"/>
      <c r="BS20" s="29"/>
      <c r="BT20" s="29"/>
      <c r="BU20" s="29"/>
      <c r="BV20" s="29"/>
      <c r="BW20" s="29"/>
      <c r="BX20" s="29"/>
      <c r="BY20" s="29"/>
      <c r="BZ20" s="29"/>
      <c r="CA20" s="29"/>
      <c r="CB20" s="29"/>
      <c r="CC20" s="29"/>
      <c r="CD20" s="29"/>
      <c r="CE20" s="29"/>
      <c r="CF20" s="29"/>
      <c r="CG20" s="29"/>
      <c r="CH20" s="29"/>
      <c r="CI20" s="29"/>
      <c r="CJ20" s="29"/>
      <c r="CK20" s="29"/>
      <c r="CL20" s="29"/>
      <c r="CM20" s="29"/>
      <c r="CN20" s="29"/>
    </row>
    <row r="21" spans="1:92" s="3" customFormat="1" ht="24" customHeight="1" x14ac:dyDescent="0.2">
      <c r="A21" s="28"/>
      <c r="B21" s="28"/>
      <c r="C21" s="28"/>
      <c r="D21" s="28"/>
      <c r="E21" s="28"/>
      <c r="F21" s="28"/>
      <c r="G21" s="12"/>
      <c r="H21" s="28"/>
      <c r="I21" s="12"/>
      <c r="J21" s="28"/>
      <c r="K21" s="28"/>
      <c r="L21" s="28"/>
      <c r="M21" s="28"/>
      <c r="N21" s="28"/>
      <c r="O21" s="28"/>
      <c r="P21" s="12"/>
      <c r="Q21" s="28"/>
      <c r="R21" s="28"/>
      <c r="S21" s="12"/>
      <c r="T21" s="12"/>
      <c r="U21" s="12"/>
      <c r="V21" s="28"/>
      <c r="W21" s="25"/>
      <c r="X21" s="26"/>
      <c r="Y21" s="26"/>
      <c r="Z21" s="25"/>
      <c r="AA21" s="25"/>
      <c r="AB21" s="29"/>
      <c r="AC21" s="29"/>
      <c r="AD21" s="29"/>
      <c r="AE21" s="29"/>
      <c r="AF21" s="29"/>
      <c r="AG21" s="29"/>
      <c r="AH21" s="29"/>
      <c r="AI21" s="29"/>
      <c r="AJ21" s="29"/>
      <c r="AK21" s="29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29"/>
      <c r="AY21" s="29"/>
      <c r="AZ21" s="29"/>
      <c r="BA21" s="29"/>
      <c r="BB21" s="29"/>
      <c r="BC21" s="29"/>
      <c r="BD21" s="29"/>
      <c r="BE21" s="29"/>
      <c r="BF21" s="29"/>
      <c r="BG21" s="29"/>
      <c r="BH21" s="29"/>
      <c r="BI21" s="29"/>
      <c r="BJ21" s="29"/>
      <c r="BK21" s="29"/>
      <c r="BL21" s="29"/>
      <c r="BM21" s="29"/>
      <c r="BN21" s="29"/>
      <c r="BO21" s="29"/>
      <c r="BP21" s="29"/>
      <c r="BQ21" s="29"/>
      <c r="BR21" s="29"/>
      <c r="BS21" s="29"/>
      <c r="BT21" s="29"/>
      <c r="BU21" s="29"/>
      <c r="BV21" s="29"/>
      <c r="BW21" s="29"/>
      <c r="BX21" s="29"/>
      <c r="BY21" s="29"/>
      <c r="BZ21" s="29"/>
      <c r="CA21" s="29"/>
      <c r="CB21" s="29"/>
      <c r="CC21" s="29"/>
      <c r="CD21" s="29"/>
      <c r="CE21" s="29"/>
      <c r="CF21" s="29"/>
      <c r="CG21" s="29"/>
      <c r="CH21" s="29"/>
      <c r="CI21" s="29"/>
      <c r="CJ21" s="29"/>
      <c r="CK21" s="29"/>
      <c r="CL21" s="29"/>
      <c r="CM21" s="29"/>
      <c r="CN21" s="29"/>
    </row>
    <row r="22" spans="1:92" s="3" customFormat="1" ht="24" customHeight="1" x14ac:dyDescent="0.2">
      <c r="A22" s="28"/>
      <c r="B22" s="28"/>
      <c r="C22" s="28"/>
      <c r="D22" s="28"/>
      <c r="E22" s="28"/>
      <c r="F22" s="28"/>
      <c r="G22" s="12"/>
      <c r="H22" s="28"/>
      <c r="I22" s="12"/>
      <c r="J22" s="28"/>
      <c r="K22" s="28"/>
      <c r="L22" s="28"/>
      <c r="M22" s="28"/>
      <c r="N22" s="28"/>
      <c r="O22" s="28"/>
      <c r="P22" s="12"/>
      <c r="Q22" s="28"/>
      <c r="R22" s="12"/>
      <c r="S22" s="12"/>
      <c r="T22" s="12"/>
      <c r="U22" s="12"/>
      <c r="V22" s="28"/>
      <c r="W22" s="25"/>
      <c r="X22" s="26"/>
      <c r="Y22" s="26"/>
      <c r="Z22" s="25"/>
      <c r="AA22" s="25"/>
      <c r="AB22" s="29"/>
      <c r="AC22" s="29"/>
      <c r="AD22" s="29"/>
      <c r="AE22" s="29"/>
      <c r="AF22" s="29"/>
      <c r="AG22" s="29"/>
      <c r="AH22" s="29"/>
      <c r="AI22" s="29"/>
      <c r="AJ22" s="29"/>
      <c r="AK22" s="29"/>
      <c r="AL22" s="29"/>
      <c r="AM22" s="29"/>
      <c r="AN22" s="29"/>
      <c r="AO22" s="29"/>
      <c r="AP22" s="29"/>
      <c r="AQ22" s="29"/>
      <c r="AR22" s="29"/>
      <c r="AS22" s="29"/>
      <c r="AT22" s="29"/>
      <c r="AU22" s="29"/>
      <c r="AV22" s="29"/>
      <c r="AW22" s="29"/>
      <c r="AX22" s="29"/>
      <c r="AY22" s="29"/>
      <c r="AZ22" s="29"/>
      <c r="BA22" s="29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  <c r="BN22" s="29"/>
      <c r="BO22" s="29"/>
      <c r="BP22" s="29"/>
      <c r="BQ22" s="29"/>
      <c r="BR22" s="29"/>
      <c r="BS22" s="29"/>
      <c r="BT22" s="29"/>
      <c r="BU22" s="29"/>
      <c r="BV22" s="29"/>
      <c r="BW22" s="29"/>
      <c r="BX22" s="29"/>
      <c r="BY22" s="29"/>
      <c r="BZ22" s="29"/>
      <c r="CA22" s="29"/>
      <c r="CB22" s="29"/>
      <c r="CC22" s="29"/>
      <c r="CD22" s="29"/>
      <c r="CE22" s="29"/>
      <c r="CF22" s="29"/>
      <c r="CG22" s="29"/>
      <c r="CH22" s="29"/>
      <c r="CI22" s="29"/>
      <c r="CJ22" s="29"/>
      <c r="CK22" s="29"/>
      <c r="CL22" s="29"/>
      <c r="CM22" s="29"/>
      <c r="CN22" s="29"/>
    </row>
    <row r="23" spans="1:92" s="3" customFormat="1" ht="23.25" customHeight="1" x14ac:dyDescent="0.2">
      <c r="A23" s="28"/>
      <c r="B23" s="28"/>
      <c r="C23" s="28"/>
      <c r="D23" s="28"/>
      <c r="E23" s="28"/>
      <c r="F23" s="28"/>
      <c r="G23" s="12"/>
      <c r="H23" s="28"/>
      <c r="I23" s="12"/>
      <c r="J23" s="28"/>
      <c r="K23" s="28"/>
      <c r="L23" s="28"/>
      <c r="M23" s="28"/>
      <c r="N23" s="28"/>
      <c r="O23" s="28"/>
      <c r="P23" s="12"/>
      <c r="Q23" s="28"/>
      <c r="R23" s="12"/>
      <c r="S23" s="12"/>
      <c r="T23" s="12"/>
      <c r="U23" s="12"/>
      <c r="V23" s="28"/>
      <c r="W23" s="25"/>
      <c r="X23" s="26"/>
      <c r="Y23" s="26"/>
      <c r="Z23" s="25"/>
      <c r="AA23" s="25"/>
      <c r="AB23" s="29"/>
      <c r="AC23" s="29"/>
      <c r="AD23" s="29"/>
      <c r="AE23" s="29"/>
      <c r="AF23" s="29"/>
      <c r="AG23" s="29"/>
      <c r="AH23" s="29"/>
      <c r="AI23" s="29"/>
      <c r="AJ23" s="29"/>
      <c r="AK23" s="29"/>
      <c r="AL23" s="29"/>
      <c r="AM23" s="29"/>
      <c r="AN23" s="29"/>
      <c r="AO23" s="29"/>
      <c r="AP23" s="29"/>
      <c r="AQ23" s="29"/>
      <c r="AR23" s="29"/>
      <c r="AS23" s="29"/>
      <c r="AT23" s="29"/>
      <c r="AU23" s="29"/>
      <c r="AV23" s="29"/>
      <c r="AW23" s="29"/>
      <c r="AX23" s="29"/>
      <c r="AY23" s="29"/>
      <c r="AZ23" s="29"/>
      <c r="BA23" s="29"/>
      <c r="BB23" s="29"/>
      <c r="BC23" s="29"/>
      <c r="BD23" s="29"/>
      <c r="BE23" s="29"/>
      <c r="BF23" s="29"/>
      <c r="BG23" s="29"/>
      <c r="BH23" s="29"/>
      <c r="BI23" s="29"/>
      <c r="BJ23" s="29"/>
      <c r="BK23" s="29"/>
      <c r="BL23" s="29"/>
      <c r="BM23" s="29"/>
      <c r="BN23" s="29"/>
      <c r="BO23" s="29"/>
      <c r="BP23" s="29"/>
      <c r="BQ23" s="29"/>
      <c r="BR23" s="29"/>
      <c r="BS23" s="29"/>
      <c r="BT23" s="29"/>
      <c r="BU23" s="29"/>
      <c r="BV23" s="29"/>
      <c r="BW23" s="29"/>
      <c r="BX23" s="29"/>
      <c r="BY23" s="29"/>
      <c r="BZ23" s="29"/>
      <c r="CA23" s="29"/>
      <c r="CB23" s="29"/>
      <c r="CC23" s="29"/>
      <c r="CD23" s="29"/>
      <c r="CE23" s="29"/>
      <c r="CF23" s="29"/>
      <c r="CG23" s="29"/>
      <c r="CH23" s="29"/>
      <c r="CI23" s="29"/>
      <c r="CJ23" s="29"/>
      <c r="CK23" s="29"/>
      <c r="CL23" s="29"/>
      <c r="CM23" s="29"/>
      <c r="CN23" s="29"/>
    </row>
    <row r="24" spans="1:92" s="43" customFormat="1" ht="23.25" customHeight="1" x14ac:dyDescent="0.2">
      <c r="A24" s="237" t="s">
        <v>775</v>
      </c>
      <c r="B24" s="238"/>
      <c r="C24" s="238"/>
      <c r="D24" s="238"/>
      <c r="E24" s="238"/>
      <c r="F24" s="238"/>
      <c r="G24" s="238"/>
      <c r="H24" s="238"/>
      <c r="I24" s="238"/>
      <c r="J24" s="238"/>
      <c r="K24" s="238"/>
      <c r="L24" s="239"/>
      <c r="M24" s="38"/>
      <c r="N24" s="38">
        <f>SUM(N12:N23)</f>
        <v>50400</v>
      </c>
      <c r="O24" s="38">
        <f>SUM(O12:O23)</f>
        <v>1950</v>
      </c>
      <c r="P24" s="39">
        <f>SUM(P12:P23)</f>
        <v>98280000</v>
      </c>
      <c r="Q24" s="38"/>
      <c r="R24" s="38">
        <f>SUM(R12:R23)</f>
        <v>29484000</v>
      </c>
      <c r="S24" s="39">
        <f>SUM(S12:S23)</f>
        <v>68796000</v>
      </c>
      <c r="T24" s="39">
        <f>SUM(T12:T23)</f>
        <v>71055975</v>
      </c>
      <c r="U24" s="39">
        <f>SUM(U12:U23)</f>
        <v>71055975</v>
      </c>
      <c r="V24" s="38"/>
      <c r="W24" s="40">
        <f>SUM(W12:W23)</f>
        <v>71055975</v>
      </c>
      <c r="X24" s="41"/>
      <c r="Y24" s="41"/>
      <c r="Z24" s="40">
        <f>SUM(Z12:Z23)</f>
        <v>6395.0377500000004</v>
      </c>
      <c r="AA24" s="40">
        <f>SUM(AA12:AA23)</f>
        <v>710.55975000000035</v>
      </c>
      <c r="AB24" s="47"/>
      <c r="AC24" s="47"/>
      <c r="AD24" s="47"/>
      <c r="AE24" s="47"/>
      <c r="AF24" s="47"/>
      <c r="AG24" s="47"/>
      <c r="AH24" s="47"/>
      <c r="AI24" s="47"/>
      <c r="AJ24" s="47"/>
      <c r="AK24" s="47"/>
      <c r="AL24" s="47"/>
      <c r="AM24" s="47"/>
      <c r="AN24" s="47"/>
      <c r="AO24" s="47"/>
      <c r="AP24" s="47"/>
      <c r="AQ24" s="47"/>
      <c r="AR24" s="47"/>
      <c r="AS24" s="47"/>
      <c r="AT24" s="47"/>
      <c r="AU24" s="47"/>
      <c r="AV24" s="47"/>
      <c r="AW24" s="47"/>
      <c r="AX24" s="47"/>
      <c r="AY24" s="47"/>
      <c r="AZ24" s="47"/>
      <c r="BA24" s="47"/>
      <c r="BB24" s="47"/>
      <c r="BC24" s="47"/>
      <c r="BD24" s="47"/>
      <c r="BE24" s="47"/>
      <c r="BF24" s="47"/>
      <c r="BG24" s="47"/>
      <c r="BH24" s="47"/>
      <c r="BI24" s="47"/>
      <c r="BJ24" s="47"/>
      <c r="BK24" s="47"/>
      <c r="BL24" s="47"/>
      <c r="BM24" s="47"/>
      <c r="BN24" s="47"/>
      <c r="BO24" s="47"/>
      <c r="BP24" s="47"/>
      <c r="BQ24" s="47"/>
      <c r="BR24" s="47"/>
      <c r="BS24" s="47"/>
      <c r="BT24" s="47"/>
      <c r="BU24" s="47"/>
      <c r="BV24" s="47"/>
      <c r="BW24" s="47"/>
      <c r="BX24" s="47"/>
      <c r="BY24" s="47"/>
      <c r="BZ24" s="47"/>
      <c r="CA24" s="47"/>
      <c r="CB24" s="47"/>
      <c r="CC24" s="47"/>
      <c r="CD24" s="47"/>
      <c r="CE24" s="47"/>
      <c r="CF24" s="47"/>
      <c r="CG24" s="47"/>
      <c r="CH24" s="47"/>
      <c r="CI24" s="47"/>
      <c r="CJ24" s="47"/>
      <c r="CK24" s="47"/>
      <c r="CL24" s="47"/>
      <c r="CM24" s="47"/>
      <c r="CN24" s="47"/>
    </row>
    <row r="25" spans="1:92" s="3" customFormat="1" ht="15.75" x14ac:dyDescent="0.3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B25" s="29"/>
      <c r="AC25" s="29"/>
      <c r="AD25" s="29"/>
      <c r="AE25" s="29"/>
      <c r="AF25" s="29"/>
      <c r="AG25" s="29"/>
      <c r="AH25" s="29"/>
      <c r="AI25" s="29"/>
      <c r="AJ25" s="29"/>
      <c r="AK25" s="29"/>
      <c r="AL25" s="29"/>
      <c r="AM25" s="29"/>
      <c r="AN25" s="29"/>
      <c r="AO25" s="29"/>
      <c r="AP25" s="29"/>
      <c r="AQ25" s="29"/>
      <c r="AR25" s="29"/>
      <c r="AS25" s="29"/>
      <c r="AT25" s="29"/>
      <c r="AU25" s="29"/>
      <c r="AV25" s="29"/>
      <c r="AW25" s="29"/>
      <c r="AX25" s="29"/>
      <c r="AY25" s="29"/>
      <c r="AZ25" s="29"/>
      <c r="BA25" s="29"/>
      <c r="BB25" s="29"/>
      <c r="BC25" s="29"/>
      <c r="BD25" s="29"/>
      <c r="BE25" s="29"/>
      <c r="BF25" s="29"/>
      <c r="BG25" s="29"/>
      <c r="BH25" s="29"/>
      <c r="BI25" s="29"/>
      <c r="BJ25" s="29"/>
      <c r="BK25" s="29"/>
      <c r="BL25" s="29"/>
      <c r="BM25" s="29"/>
      <c r="BN25" s="29"/>
      <c r="BO25" s="29"/>
      <c r="BP25" s="29"/>
      <c r="BQ25" s="29"/>
      <c r="BR25" s="29"/>
      <c r="BS25" s="29"/>
      <c r="BT25" s="29"/>
      <c r="BU25" s="29"/>
      <c r="BV25" s="29"/>
      <c r="BW25" s="29"/>
      <c r="BX25" s="29"/>
      <c r="BY25" s="29"/>
      <c r="BZ25" s="29"/>
      <c r="CA25" s="29"/>
      <c r="CB25" s="29"/>
      <c r="CC25" s="29"/>
      <c r="CD25" s="29"/>
      <c r="CE25" s="29"/>
      <c r="CF25" s="29"/>
      <c r="CG25" s="29"/>
      <c r="CH25" s="29"/>
      <c r="CI25" s="29"/>
      <c r="CJ25" s="29"/>
      <c r="CK25" s="29"/>
      <c r="CL25" s="29"/>
      <c r="CM25" s="29"/>
      <c r="CN25" s="29"/>
    </row>
    <row r="26" spans="1:92" s="3" customFormat="1" ht="16.5" x14ac:dyDescent="0.3">
      <c r="A26" s="44" t="s">
        <v>17</v>
      </c>
      <c r="B26" s="44"/>
      <c r="C26" s="44"/>
      <c r="D26" s="44" t="s">
        <v>19</v>
      </c>
      <c r="E26" s="44"/>
      <c r="F26" s="44"/>
      <c r="G26" s="44"/>
      <c r="H26" s="44"/>
      <c r="I26" s="5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  <c r="AO26" s="29"/>
      <c r="AP26" s="29"/>
      <c r="AQ26" s="29"/>
      <c r="AR26" s="29"/>
      <c r="AS26" s="29"/>
      <c r="AT26" s="29"/>
      <c r="AU26" s="29"/>
      <c r="AV26" s="29"/>
      <c r="AW26" s="29"/>
      <c r="AX26" s="29"/>
      <c r="AY26" s="29"/>
      <c r="AZ26" s="29"/>
      <c r="BA26" s="29"/>
      <c r="BB26" s="29"/>
      <c r="BC26" s="29"/>
      <c r="BD26" s="29"/>
      <c r="BE26" s="29"/>
      <c r="BF26" s="29"/>
      <c r="BG26" s="29"/>
      <c r="BH26" s="29"/>
      <c r="BI26" s="29"/>
      <c r="BJ26" s="29"/>
      <c r="BK26" s="29"/>
      <c r="BL26" s="29"/>
      <c r="BM26" s="29"/>
      <c r="BN26" s="29"/>
      <c r="BO26" s="29"/>
      <c r="BP26" s="29"/>
      <c r="BQ26" s="29"/>
      <c r="BR26" s="29"/>
      <c r="BS26" s="29"/>
      <c r="BT26" s="29"/>
      <c r="BU26" s="29"/>
      <c r="BV26" s="29"/>
      <c r="BW26" s="29"/>
      <c r="BX26" s="29"/>
      <c r="BY26" s="29"/>
      <c r="BZ26" s="29"/>
      <c r="CA26" s="29"/>
      <c r="CB26" s="29"/>
      <c r="CC26" s="29"/>
      <c r="CD26" s="29"/>
      <c r="CE26" s="29"/>
      <c r="CF26" s="29"/>
      <c r="CG26" s="29"/>
      <c r="CH26" s="29"/>
      <c r="CI26" s="29"/>
      <c r="CJ26" s="29"/>
      <c r="CK26" s="29"/>
      <c r="CL26" s="29"/>
      <c r="CM26" s="29"/>
      <c r="CN26" s="29"/>
    </row>
    <row r="27" spans="1:92" s="3" customFormat="1" ht="16.5" x14ac:dyDescent="0.3">
      <c r="A27" s="44"/>
      <c r="B27" s="44"/>
      <c r="C27" s="44"/>
      <c r="D27" s="44" t="s">
        <v>20</v>
      </c>
      <c r="E27" s="44"/>
      <c r="F27" s="44"/>
      <c r="G27" s="44"/>
      <c r="H27" s="44"/>
      <c r="I27" s="5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B27" s="29"/>
      <c r="AC27" s="29"/>
      <c r="AD27" s="29"/>
      <c r="AE27" s="29"/>
      <c r="AF27" s="29"/>
      <c r="AG27" s="29"/>
      <c r="AH27" s="29"/>
      <c r="AI27" s="29"/>
      <c r="AJ27" s="29"/>
      <c r="AK27" s="29"/>
      <c r="AL27" s="29"/>
      <c r="AM27" s="29"/>
      <c r="AN27" s="29"/>
      <c r="AO27" s="29"/>
      <c r="AP27" s="29"/>
      <c r="AQ27" s="29"/>
      <c r="AR27" s="29"/>
      <c r="AS27" s="29"/>
      <c r="AT27" s="29"/>
      <c r="AU27" s="29"/>
      <c r="AV27" s="29"/>
      <c r="AW27" s="29"/>
      <c r="AX27" s="29"/>
      <c r="AY27" s="29"/>
      <c r="AZ27" s="29"/>
      <c r="BA27" s="29"/>
      <c r="BB27" s="29"/>
      <c r="BC27" s="29"/>
      <c r="BD27" s="29"/>
      <c r="BE27" s="29"/>
      <c r="BF27" s="29"/>
      <c r="BG27" s="29"/>
      <c r="BH27" s="29"/>
      <c r="BI27" s="29"/>
      <c r="BJ27" s="29"/>
      <c r="BK27" s="29"/>
      <c r="BL27" s="29"/>
      <c r="BM27" s="29"/>
      <c r="BN27" s="29"/>
      <c r="BO27" s="29"/>
      <c r="BP27" s="29"/>
      <c r="BQ27" s="29"/>
      <c r="BR27" s="29"/>
      <c r="BS27" s="29"/>
      <c r="BT27" s="29"/>
      <c r="BU27" s="29"/>
      <c r="BV27" s="29"/>
      <c r="BW27" s="29"/>
      <c r="BX27" s="29"/>
      <c r="BY27" s="29"/>
      <c r="BZ27" s="29"/>
      <c r="CA27" s="29"/>
      <c r="CB27" s="29"/>
      <c r="CC27" s="29"/>
      <c r="CD27" s="29"/>
      <c r="CE27" s="29"/>
      <c r="CF27" s="29"/>
      <c r="CG27" s="29"/>
      <c r="CH27" s="29"/>
      <c r="CI27" s="29"/>
      <c r="CJ27" s="29"/>
      <c r="CK27" s="29"/>
      <c r="CL27" s="29"/>
      <c r="CM27" s="29"/>
      <c r="CN27" s="29"/>
    </row>
    <row r="28" spans="1:92" s="3" customFormat="1" ht="16.5" x14ac:dyDescent="0.3">
      <c r="A28" s="44"/>
      <c r="B28" s="44"/>
      <c r="C28" s="44"/>
      <c r="D28" s="44" t="s">
        <v>21</v>
      </c>
      <c r="E28" s="44"/>
      <c r="F28" s="44"/>
      <c r="G28" s="44"/>
      <c r="H28" s="44"/>
      <c r="I28" s="5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B28" s="29"/>
      <c r="AC28" s="29"/>
      <c r="AD28" s="29"/>
      <c r="AE28" s="29"/>
      <c r="AF28" s="29"/>
      <c r="AG28" s="29"/>
      <c r="AH28" s="29"/>
      <c r="AI28" s="29"/>
      <c r="AJ28" s="29"/>
      <c r="AK28" s="29"/>
      <c r="AL28" s="29"/>
      <c r="AM28" s="29"/>
      <c r="AN28" s="29"/>
      <c r="AO28" s="29"/>
      <c r="AP28" s="29"/>
      <c r="AQ28" s="29"/>
      <c r="AR28" s="29"/>
      <c r="AS28" s="29"/>
      <c r="AT28" s="29"/>
      <c r="AU28" s="29"/>
      <c r="AV28" s="29"/>
      <c r="AW28" s="29"/>
      <c r="AX28" s="29"/>
      <c r="AY28" s="29"/>
      <c r="AZ28" s="29"/>
      <c r="BA28" s="29"/>
      <c r="BB28" s="29"/>
      <c r="BC28" s="29"/>
      <c r="BD28" s="29"/>
      <c r="BE28" s="29"/>
      <c r="BF28" s="29"/>
      <c r="BG28" s="29"/>
      <c r="BH28" s="29"/>
      <c r="BI28" s="29"/>
      <c r="BJ28" s="29"/>
      <c r="BK28" s="29"/>
      <c r="BL28" s="29"/>
      <c r="BM28" s="29"/>
      <c r="BN28" s="29"/>
      <c r="BO28" s="29"/>
      <c r="BP28" s="29"/>
      <c r="BQ28" s="29"/>
      <c r="BR28" s="29"/>
      <c r="BS28" s="29"/>
      <c r="BT28" s="29"/>
      <c r="BU28" s="29"/>
      <c r="BV28" s="29"/>
      <c r="BW28" s="29"/>
      <c r="BX28" s="29"/>
      <c r="BY28" s="29"/>
      <c r="BZ28" s="29"/>
      <c r="CA28" s="29"/>
      <c r="CB28" s="29"/>
      <c r="CC28" s="29"/>
      <c r="CD28" s="29"/>
      <c r="CE28" s="29"/>
      <c r="CF28" s="29"/>
      <c r="CG28" s="29"/>
      <c r="CH28" s="29"/>
      <c r="CI28" s="29"/>
      <c r="CJ28" s="29"/>
      <c r="CK28" s="29"/>
      <c r="CL28" s="29"/>
      <c r="CM28" s="29"/>
      <c r="CN28" s="29"/>
    </row>
    <row r="29" spans="1:92" s="3" customFormat="1" ht="15.75" x14ac:dyDescent="0.25">
      <c r="A29" s="44"/>
      <c r="B29" s="44"/>
      <c r="C29" s="44"/>
      <c r="D29" s="44" t="s">
        <v>22</v>
      </c>
      <c r="E29" s="44"/>
      <c r="F29" s="44"/>
      <c r="G29" s="44"/>
      <c r="H29" s="44"/>
      <c r="I29" s="5"/>
      <c r="AB29" s="29"/>
      <c r="AC29" s="29"/>
      <c r="AD29" s="29"/>
      <c r="AE29" s="29"/>
      <c r="AF29" s="29"/>
      <c r="AG29" s="29"/>
      <c r="AH29" s="29"/>
      <c r="AI29" s="29"/>
      <c r="AJ29" s="29"/>
      <c r="AK29" s="29"/>
      <c r="AL29" s="29"/>
      <c r="AM29" s="29"/>
      <c r="AN29" s="29"/>
      <c r="AO29" s="29"/>
      <c r="AP29" s="29"/>
      <c r="AQ29" s="29"/>
      <c r="AR29" s="29"/>
      <c r="AS29" s="29"/>
      <c r="AT29" s="29"/>
      <c r="AU29" s="29"/>
      <c r="AV29" s="29"/>
      <c r="AW29" s="29"/>
      <c r="AX29" s="29"/>
      <c r="AY29" s="29"/>
      <c r="AZ29" s="29"/>
      <c r="BA29" s="29"/>
      <c r="BB29" s="29"/>
      <c r="BC29" s="29"/>
      <c r="BD29" s="29"/>
      <c r="BE29" s="29"/>
      <c r="BF29" s="29"/>
      <c r="BG29" s="29"/>
      <c r="BH29" s="29"/>
      <c r="BI29" s="29"/>
      <c r="BJ29" s="29"/>
      <c r="BK29" s="29"/>
      <c r="BL29" s="29"/>
      <c r="BM29" s="29"/>
      <c r="BN29" s="29"/>
      <c r="BO29" s="29"/>
      <c r="BP29" s="29"/>
      <c r="BQ29" s="29"/>
      <c r="BR29" s="29"/>
      <c r="BS29" s="29"/>
      <c r="BT29" s="29"/>
      <c r="BU29" s="29"/>
      <c r="BV29" s="29"/>
      <c r="BW29" s="29"/>
      <c r="BX29" s="29"/>
      <c r="BY29" s="29"/>
      <c r="BZ29" s="29"/>
      <c r="CA29" s="29"/>
      <c r="CB29" s="29"/>
      <c r="CC29" s="29"/>
      <c r="CD29" s="29"/>
      <c r="CE29" s="29"/>
      <c r="CF29" s="29"/>
      <c r="CG29" s="29"/>
      <c r="CH29" s="29"/>
      <c r="CI29" s="29"/>
      <c r="CJ29" s="29"/>
      <c r="CK29" s="29"/>
      <c r="CL29" s="29"/>
      <c r="CM29" s="29"/>
      <c r="CN29" s="29"/>
    </row>
    <row r="30" spans="1:92" s="3" customFormat="1" ht="15.75" x14ac:dyDescent="0.25">
      <c r="A30" s="44"/>
      <c r="B30" s="44"/>
      <c r="C30" s="44"/>
      <c r="D30" s="44" t="s">
        <v>23</v>
      </c>
      <c r="E30" s="44"/>
      <c r="F30" s="44"/>
      <c r="G30" s="44"/>
      <c r="H30" s="44"/>
      <c r="I30" s="5"/>
      <c r="AB30" s="29"/>
      <c r="AC30" s="29"/>
      <c r="AD30" s="29"/>
      <c r="AE30" s="29"/>
      <c r="AF30" s="29"/>
      <c r="AG30" s="29"/>
      <c r="AH30" s="29"/>
      <c r="AI30" s="29"/>
      <c r="AJ30" s="29"/>
      <c r="AK30" s="29"/>
      <c r="AL30" s="29"/>
      <c r="AM30" s="29"/>
      <c r="AN30" s="29"/>
      <c r="AO30" s="29"/>
      <c r="AP30" s="29"/>
      <c r="AQ30" s="29"/>
      <c r="AR30" s="29"/>
      <c r="AS30" s="29"/>
      <c r="AT30" s="29"/>
      <c r="AU30" s="29"/>
      <c r="AV30" s="29"/>
      <c r="AW30" s="29"/>
      <c r="AX30" s="29"/>
      <c r="AY30" s="29"/>
      <c r="AZ30" s="29"/>
      <c r="BA30" s="29"/>
      <c r="BB30" s="29"/>
      <c r="BC30" s="29"/>
      <c r="BD30" s="29"/>
      <c r="BE30" s="29"/>
      <c r="BF30" s="29"/>
      <c r="BG30" s="29"/>
      <c r="BH30" s="29"/>
      <c r="BI30" s="29"/>
      <c r="BJ30" s="29"/>
      <c r="BK30" s="29"/>
      <c r="BL30" s="29"/>
      <c r="BM30" s="29"/>
      <c r="BN30" s="29"/>
      <c r="BO30" s="29"/>
      <c r="BP30" s="29"/>
      <c r="BQ30" s="29"/>
      <c r="BR30" s="29"/>
      <c r="BS30" s="29"/>
      <c r="BT30" s="29"/>
      <c r="BU30" s="29"/>
      <c r="BV30" s="29"/>
      <c r="BW30" s="29"/>
      <c r="BX30" s="29"/>
      <c r="BY30" s="29"/>
      <c r="BZ30" s="29"/>
      <c r="CA30" s="29"/>
      <c r="CB30" s="29"/>
      <c r="CC30" s="29"/>
      <c r="CD30" s="29"/>
      <c r="CE30" s="29"/>
      <c r="CF30" s="29"/>
      <c r="CG30" s="29"/>
      <c r="CH30" s="29"/>
      <c r="CI30" s="29"/>
      <c r="CJ30" s="29"/>
      <c r="CK30" s="29"/>
      <c r="CL30" s="29"/>
      <c r="CM30" s="29"/>
      <c r="CN30" s="29"/>
    </row>
    <row r="31" spans="1:92" s="3" customFormat="1" ht="15.75" x14ac:dyDescent="0.25">
      <c r="A31" s="45"/>
      <c r="B31" s="45"/>
      <c r="C31" s="45"/>
      <c r="D31" s="45"/>
      <c r="E31" s="45"/>
      <c r="F31" s="45"/>
      <c r="G31" s="45"/>
      <c r="H31" s="45"/>
      <c r="AB31" s="29"/>
      <c r="AC31" s="29"/>
      <c r="AD31" s="29"/>
      <c r="AE31" s="29"/>
      <c r="AF31" s="29"/>
      <c r="AG31" s="29"/>
      <c r="AH31" s="29"/>
      <c r="AI31" s="29"/>
      <c r="AJ31" s="29"/>
      <c r="AK31" s="29"/>
      <c r="AL31" s="29"/>
      <c r="AM31" s="29"/>
      <c r="AN31" s="29"/>
      <c r="AO31" s="29"/>
      <c r="AP31" s="29"/>
      <c r="AQ31" s="29"/>
      <c r="AR31" s="29"/>
      <c r="AS31" s="29"/>
      <c r="AT31" s="29"/>
      <c r="AU31" s="29"/>
      <c r="AV31" s="29"/>
      <c r="AW31" s="29"/>
      <c r="AX31" s="29"/>
      <c r="AY31" s="29"/>
      <c r="AZ31" s="29"/>
      <c r="BA31" s="29"/>
      <c r="BB31" s="29"/>
      <c r="BC31" s="29"/>
      <c r="BD31" s="29"/>
      <c r="BE31" s="29"/>
      <c r="BF31" s="29"/>
      <c r="BG31" s="29"/>
      <c r="BH31" s="29"/>
      <c r="BI31" s="29"/>
      <c r="BJ31" s="29"/>
      <c r="BK31" s="29"/>
      <c r="BL31" s="29"/>
      <c r="BM31" s="29"/>
      <c r="BN31" s="29"/>
      <c r="BO31" s="29"/>
      <c r="BP31" s="29"/>
      <c r="BQ31" s="29"/>
      <c r="BR31" s="29"/>
      <c r="BS31" s="29"/>
      <c r="BT31" s="29"/>
      <c r="BU31" s="29"/>
      <c r="BV31" s="29"/>
      <c r="BW31" s="29"/>
      <c r="BX31" s="29"/>
      <c r="BY31" s="29"/>
      <c r="BZ31" s="29"/>
      <c r="CA31" s="29"/>
      <c r="CB31" s="29"/>
      <c r="CC31" s="29"/>
      <c r="CD31" s="29"/>
      <c r="CE31" s="29"/>
      <c r="CF31" s="29"/>
      <c r="CG31" s="29"/>
      <c r="CH31" s="29"/>
      <c r="CI31" s="29"/>
      <c r="CJ31" s="29"/>
      <c r="CK31" s="29"/>
      <c r="CL31" s="29"/>
      <c r="CM31" s="29"/>
      <c r="CN31" s="29"/>
    </row>
    <row r="32" spans="1:92" s="3" customFormat="1" x14ac:dyDescent="0.2">
      <c r="AB32" s="29"/>
      <c r="AC32" s="29"/>
      <c r="AD32" s="29"/>
      <c r="AE32" s="29"/>
      <c r="AF32" s="29"/>
      <c r="AG32" s="29"/>
      <c r="AH32" s="29"/>
      <c r="AI32" s="29"/>
      <c r="AJ32" s="29"/>
      <c r="AK32" s="29"/>
      <c r="AL32" s="29"/>
      <c r="AM32" s="29"/>
      <c r="AN32" s="29"/>
      <c r="AO32" s="29"/>
      <c r="AP32" s="29"/>
      <c r="AQ32" s="29"/>
      <c r="AR32" s="29"/>
      <c r="AS32" s="29"/>
      <c r="AT32" s="29"/>
      <c r="AU32" s="29"/>
      <c r="AV32" s="29"/>
      <c r="AW32" s="29"/>
      <c r="AX32" s="29"/>
      <c r="AY32" s="29"/>
      <c r="AZ32" s="29"/>
      <c r="BA32" s="29"/>
      <c r="BB32" s="29"/>
      <c r="BC32" s="29"/>
      <c r="BD32" s="29"/>
      <c r="BE32" s="29"/>
      <c r="BF32" s="29"/>
      <c r="BG32" s="29"/>
      <c r="BH32" s="29"/>
      <c r="BI32" s="29"/>
      <c r="BJ32" s="29"/>
      <c r="BK32" s="29"/>
      <c r="BL32" s="29"/>
      <c r="BM32" s="29"/>
      <c r="BN32" s="29"/>
      <c r="BO32" s="29"/>
      <c r="BP32" s="29"/>
      <c r="BQ32" s="29"/>
      <c r="BR32" s="29"/>
      <c r="BS32" s="29"/>
      <c r="BT32" s="29"/>
      <c r="BU32" s="29"/>
      <c r="BV32" s="29"/>
      <c r="BW32" s="29"/>
      <c r="BX32" s="29"/>
      <c r="BY32" s="29"/>
      <c r="BZ32" s="29"/>
      <c r="CA32" s="29"/>
      <c r="CB32" s="29"/>
      <c r="CC32" s="29"/>
      <c r="CD32" s="29"/>
      <c r="CE32" s="29"/>
      <c r="CF32" s="29"/>
      <c r="CG32" s="29"/>
      <c r="CH32" s="29"/>
      <c r="CI32" s="29"/>
      <c r="CJ32" s="29"/>
      <c r="CK32" s="29"/>
      <c r="CL32" s="29"/>
      <c r="CM32" s="29"/>
      <c r="CN32" s="29"/>
    </row>
    <row r="33" spans="1:92" s="3" customFormat="1" x14ac:dyDescent="0.2">
      <c r="AB33" s="29"/>
      <c r="AC33" s="29"/>
      <c r="AD33" s="29"/>
      <c r="AE33" s="29"/>
      <c r="AF33" s="29"/>
      <c r="AG33" s="29"/>
      <c r="AH33" s="29"/>
      <c r="AI33" s="29"/>
      <c r="AJ33" s="29"/>
      <c r="AK33" s="29"/>
      <c r="AL33" s="29"/>
      <c r="AM33" s="29"/>
      <c r="AN33" s="29"/>
      <c r="AO33" s="29"/>
      <c r="AP33" s="29"/>
      <c r="AQ33" s="29"/>
      <c r="AR33" s="29"/>
      <c r="AS33" s="29"/>
      <c r="AT33" s="29"/>
      <c r="AU33" s="29"/>
      <c r="AV33" s="29"/>
      <c r="AW33" s="29"/>
      <c r="AX33" s="29"/>
      <c r="AY33" s="29"/>
      <c r="AZ33" s="29"/>
      <c r="BA33" s="29"/>
      <c r="BB33" s="29"/>
      <c r="BC33" s="29"/>
      <c r="BD33" s="29"/>
      <c r="BE33" s="29"/>
      <c r="BF33" s="29"/>
      <c r="BG33" s="29"/>
      <c r="BH33" s="29"/>
      <c r="BI33" s="29"/>
      <c r="BJ33" s="29"/>
      <c r="BK33" s="29"/>
      <c r="BL33" s="29"/>
      <c r="BM33" s="29"/>
      <c r="BN33" s="29"/>
      <c r="BO33" s="29"/>
      <c r="BP33" s="29"/>
      <c r="BQ33" s="29"/>
      <c r="BR33" s="29"/>
      <c r="BS33" s="29"/>
      <c r="BT33" s="29"/>
      <c r="BU33" s="29"/>
      <c r="BV33" s="29"/>
      <c r="BW33" s="29"/>
      <c r="BX33" s="29"/>
      <c r="BY33" s="29"/>
      <c r="BZ33" s="29"/>
      <c r="CA33" s="29"/>
      <c r="CB33" s="29"/>
      <c r="CC33" s="29"/>
      <c r="CD33" s="29"/>
      <c r="CE33" s="29"/>
      <c r="CF33" s="29"/>
      <c r="CG33" s="29"/>
      <c r="CH33" s="29"/>
      <c r="CI33" s="29"/>
      <c r="CJ33" s="29"/>
      <c r="CK33" s="29"/>
      <c r="CL33" s="29"/>
      <c r="CM33" s="29"/>
      <c r="CN33" s="29"/>
    </row>
    <row r="34" spans="1:92" s="3" customFormat="1" x14ac:dyDescent="0.2">
      <c r="AB34" s="29"/>
      <c r="AC34" s="29"/>
      <c r="AD34" s="29"/>
      <c r="AE34" s="29"/>
      <c r="AF34" s="29"/>
      <c r="AG34" s="29"/>
      <c r="AH34" s="29"/>
      <c r="AI34" s="29"/>
      <c r="AJ34" s="29"/>
      <c r="AK34" s="29"/>
      <c r="AL34" s="29"/>
      <c r="AM34" s="29"/>
      <c r="AN34" s="29"/>
      <c r="AO34" s="29"/>
      <c r="AP34" s="29"/>
      <c r="AQ34" s="29"/>
      <c r="AR34" s="29"/>
      <c r="AS34" s="29"/>
      <c r="AT34" s="29"/>
      <c r="AU34" s="29"/>
      <c r="AV34" s="29"/>
      <c r="AW34" s="29"/>
      <c r="AX34" s="29"/>
      <c r="AY34" s="29"/>
      <c r="AZ34" s="29"/>
      <c r="BA34" s="29"/>
      <c r="BB34" s="29"/>
      <c r="BC34" s="29"/>
      <c r="BD34" s="29"/>
      <c r="BE34" s="29"/>
      <c r="BF34" s="29"/>
      <c r="BG34" s="29"/>
      <c r="BH34" s="29"/>
      <c r="BI34" s="29"/>
      <c r="BJ34" s="29"/>
      <c r="BK34" s="29"/>
      <c r="BL34" s="29"/>
      <c r="BM34" s="29"/>
      <c r="BN34" s="29"/>
      <c r="BO34" s="29"/>
      <c r="BP34" s="29"/>
      <c r="BQ34" s="29"/>
      <c r="BR34" s="29"/>
      <c r="BS34" s="29"/>
      <c r="BT34" s="29"/>
      <c r="BU34" s="29"/>
      <c r="BV34" s="29"/>
      <c r="BW34" s="29"/>
      <c r="BX34" s="29"/>
      <c r="BY34" s="29"/>
      <c r="BZ34" s="29"/>
      <c r="CA34" s="29"/>
      <c r="CB34" s="29"/>
      <c r="CC34" s="29"/>
      <c r="CD34" s="29"/>
      <c r="CE34" s="29"/>
      <c r="CF34" s="29"/>
      <c r="CG34" s="29"/>
      <c r="CH34" s="29"/>
      <c r="CI34" s="29"/>
      <c r="CJ34" s="29"/>
      <c r="CK34" s="29"/>
      <c r="CL34" s="29"/>
      <c r="CM34" s="29"/>
      <c r="CN34" s="29"/>
    </row>
    <row r="40" spans="1:92" s="3" customFormat="1" ht="21" x14ac:dyDescent="0.35">
      <c r="A40" s="215" t="s">
        <v>764</v>
      </c>
      <c r="B40" s="215"/>
      <c r="C40" s="215"/>
      <c r="D40" s="215"/>
      <c r="E40" s="215"/>
      <c r="F40" s="215"/>
      <c r="G40" s="215"/>
      <c r="H40" s="215"/>
      <c r="I40" s="215"/>
      <c r="J40" s="215"/>
      <c r="K40" s="215"/>
      <c r="L40" s="215"/>
      <c r="M40" s="215"/>
      <c r="N40" s="215"/>
      <c r="O40" s="215"/>
      <c r="P40" s="215"/>
      <c r="Q40" s="215"/>
      <c r="R40" s="215"/>
      <c r="S40" s="215"/>
      <c r="T40" s="215"/>
      <c r="U40" s="215"/>
      <c r="V40" s="215"/>
      <c r="W40" s="215"/>
      <c r="X40" s="215"/>
      <c r="Y40" s="144"/>
      <c r="Z40" s="31"/>
      <c r="AA40" s="31"/>
      <c r="AB40" s="29"/>
      <c r="AC40" s="29"/>
      <c r="AD40" s="29"/>
      <c r="AE40" s="29"/>
      <c r="AF40" s="29"/>
      <c r="AG40" s="29"/>
      <c r="AH40" s="29"/>
      <c r="AI40" s="29"/>
      <c r="AJ40" s="29"/>
      <c r="AK40" s="29"/>
      <c r="AL40" s="29"/>
      <c r="AM40" s="29"/>
      <c r="AN40" s="29"/>
      <c r="AO40" s="29"/>
      <c r="AP40" s="29"/>
      <c r="AQ40" s="29"/>
      <c r="AR40" s="29"/>
      <c r="AS40" s="29"/>
      <c r="AT40" s="29"/>
      <c r="AU40" s="29"/>
      <c r="AV40" s="29"/>
      <c r="AW40" s="29"/>
      <c r="AX40" s="29"/>
      <c r="AY40" s="29"/>
      <c r="AZ40" s="29"/>
      <c r="BA40" s="29"/>
      <c r="BB40" s="29"/>
      <c r="BC40" s="29"/>
      <c r="BD40" s="29"/>
      <c r="BE40" s="29"/>
      <c r="BF40" s="29"/>
      <c r="BG40" s="29"/>
      <c r="BH40" s="29"/>
      <c r="BI40" s="29"/>
      <c r="BJ40" s="29"/>
      <c r="BK40" s="29"/>
      <c r="BL40" s="29"/>
      <c r="BM40" s="29"/>
      <c r="BN40" s="29"/>
      <c r="BO40" s="29"/>
      <c r="BP40" s="29"/>
      <c r="BQ40" s="29"/>
      <c r="BR40" s="29"/>
      <c r="BS40" s="29"/>
      <c r="BT40" s="29"/>
      <c r="BU40" s="29"/>
      <c r="BV40" s="29"/>
      <c r="BW40" s="29"/>
      <c r="BX40" s="29"/>
      <c r="BY40" s="29"/>
      <c r="BZ40" s="29"/>
      <c r="CA40" s="29"/>
      <c r="CB40" s="29"/>
      <c r="CC40" s="29"/>
      <c r="CD40" s="29"/>
      <c r="CE40" s="29"/>
      <c r="CF40" s="29"/>
      <c r="CG40" s="29"/>
      <c r="CH40" s="29"/>
      <c r="CI40" s="29"/>
      <c r="CJ40" s="29"/>
      <c r="CK40" s="29"/>
      <c r="CL40" s="29"/>
      <c r="CM40" s="29"/>
      <c r="CN40" s="29"/>
    </row>
    <row r="41" spans="1:92" s="3" customFormat="1" ht="21" x14ac:dyDescent="0.2">
      <c r="A41" s="215" t="s">
        <v>763</v>
      </c>
      <c r="B41" s="215"/>
      <c r="C41" s="215"/>
      <c r="D41" s="215"/>
      <c r="E41" s="215"/>
      <c r="F41" s="215"/>
      <c r="G41" s="215"/>
      <c r="H41" s="215"/>
      <c r="I41" s="215"/>
      <c r="J41" s="215"/>
      <c r="K41" s="215"/>
      <c r="L41" s="215"/>
      <c r="M41" s="215"/>
      <c r="N41" s="215"/>
      <c r="O41" s="215"/>
      <c r="P41" s="215"/>
      <c r="Q41" s="215"/>
      <c r="R41" s="215"/>
      <c r="S41" s="215"/>
      <c r="T41" s="215"/>
      <c r="U41" s="215"/>
      <c r="V41" s="215"/>
      <c r="W41" s="215"/>
      <c r="X41" s="215"/>
      <c r="Y41" s="215"/>
      <c r="Z41" s="215"/>
      <c r="AA41" s="215"/>
      <c r="AB41" s="29"/>
      <c r="AC41" s="29"/>
      <c r="AD41" s="29"/>
      <c r="AE41" s="29"/>
      <c r="AF41" s="29"/>
      <c r="AG41" s="29"/>
      <c r="AH41" s="29"/>
      <c r="AI41" s="29"/>
      <c r="AJ41" s="29"/>
      <c r="AK41" s="29"/>
      <c r="AL41" s="29"/>
      <c r="AM41" s="29"/>
      <c r="AN41" s="29"/>
      <c r="AO41" s="29"/>
      <c r="AP41" s="29"/>
      <c r="AQ41" s="29"/>
      <c r="AR41" s="29"/>
      <c r="AS41" s="29"/>
      <c r="AT41" s="29"/>
      <c r="AU41" s="29"/>
      <c r="AV41" s="29"/>
      <c r="AW41" s="29"/>
      <c r="AX41" s="29"/>
      <c r="AY41" s="29"/>
      <c r="AZ41" s="29"/>
      <c r="BA41" s="29"/>
      <c r="BB41" s="29"/>
      <c r="BC41" s="29"/>
      <c r="BD41" s="29"/>
      <c r="BE41" s="29"/>
      <c r="BF41" s="29"/>
      <c r="BG41" s="29"/>
      <c r="BH41" s="29"/>
      <c r="BI41" s="29"/>
      <c r="BJ41" s="29"/>
      <c r="BK41" s="29"/>
      <c r="BL41" s="29"/>
      <c r="BM41" s="29"/>
      <c r="BN41" s="29"/>
      <c r="BO41" s="29"/>
      <c r="BP41" s="29"/>
      <c r="BQ41" s="29"/>
      <c r="BR41" s="29"/>
      <c r="BS41" s="29"/>
      <c r="BT41" s="29"/>
      <c r="BU41" s="29"/>
      <c r="BV41" s="29"/>
      <c r="BW41" s="29"/>
      <c r="BX41" s="29"/>
      <c r="BY41" s="29"/>
      <c r="BZ41" s="29"/>
      <c r="CA41" s="29"/>
      <c r="CB41" s="29"/>
      <c r="CC41" s="29"/>
      <c r="CD41" s="29"/>
      <c r="CE41" s="29"/>
      <c r="CF41" s="29"/>
      <c r="CG41" s="29"/>
      <c r="CH41" s="29"/>
      <c r="CI41" s="29"/>
      <c r="CJ41" s="29"/>
      <c r="CK41" s="29"/>
      <c r="CL41" s="29"/>
      <c r="CM41" s="29"/>
      <c r="CN41" s="29"/>
    </row>
    <row r="42" spans="1:92" s="3" customFormat="1" ht="21" x14ac:dyDescent="0.35">
      <c r="A42" s="32"/>
      <c r="B42" s="32"/>
      <c r="C42" s="32"/>
      <c r="D42" s="32"/>
      <c r="E42" s="32"/>
      <c r="F42" s="32"/>
      <c r="G42" s="32"/>
      <c r="H42" s="32" t="s">
        <v>848</v>
      </c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 t="s">
        <v>903</v>
      </c>
      <c r="AA42" s="31"/>
      <c r="AB42" s="29"/>
      <c r="AC42" s="29"/>
      <c r="AD42" s="29"/>
      <c r="AE42" s="29"/>
      <c r="AF42" s="29"/>
      <c r="AG42" s="29"/>
      <c r="AH42" s="29"/>
      <c r="AI42" s="29"/>
      <c r="AJ42" s="29"/>
      <c r="AK42" s="29"/>
      <c r="AL42" s="29"/>
      <c r="AM42" s="29"/>
      <c r="AN42" s="29"/>
      <c r="AO42" s="29"/>
      <c r="AP42" s="29"/>
      <c r="AQ42" s="29"/>
      <c r="AR42" s="29"/>
      <c r="AS42" s="29"/>
      <c r="AT42" s="29"/>
      <c r="AU42" s="29"/>
      <c r="AV42" s="29"/>
      <c r="AW42" s="29"/>
      <c r="AX42" s="29"/>
      <c r="AY42" s="29"/>
      <c r="AZ42" s="29"/>
      <c r="BA42" s="29"/>
      <c r="BB42" s="29"/>
      <c r="BC42" s="29"/>
      <c r="BD42" s="29"/>
      <c r="BE42" s="29"/>
      <c r="BF42" s="29"/>
      <c r="BG42" s="29"/>
      <c r="BH42" s="29"/>
      <c r="BI42" s="29"/>
      <c r="BJ42" s="29"/>
      <c r="BK42" s="29"/>
      <c r="BL42" s="29"/>
      <c r="BM42" s="29"/>
      <c r="BN42" s="29"/>
      <c r="BO42" s="29"/>
      <c r="BP42" s="29"/>
      <c r="BQ42" s="29"/>
      <c r="BR42" s="29"/>
      <c r="BS42" s="29"/>
      <c r="BT42" s="29"/>
      <c r="BU42" s="29"/>
      <c r="BV42" s="29"/>
      <c r="BW42" s="29"/>
      <c r="BX42" s="29"/>
      <c r="BY42" s="29"/>
      <c r="BZ42" s="29"/>
      <c r="CA42" s="29"/>
      <c r="CB42" s="29"/>
      <c r="CC42" s="29"/>
      <c r="CD42" s="29"/>
      <c r="CE42" s="29"/>
      <c r="CF42" s="29"/>
      <c r="CG42" s="29"/>
      <c r="CH42" s="29"/>
      <c r="CI42" s="29"/>
      <c r="CJ42" s="29"/>
      <c r="CK42" s="29"/>
      <c r="CL42" s="29"/>
      <c r="CM42" s="29"/>
      <c r="CN42" s="29"/>
    </row>
    <row r="43" spans="1:92" s="27" customFormat="1" ht="33.75" customHeight="1" x14ac:dyDescent="0.2">
      <c r="A43" s="207" t="s">
        <v>3</v>
      </c>
      <c r="B43" s="207" t="s">
        <v>761</v>
      </c>
      <c r="C43" s="207" t="s">
        <v>18</v>
      </c>
      <c r="D43" s="210" t="s">
        <v>0</v>
      </c>
      <c r="E43" s="211"/>
      <c r="F43" s="211"/>
      <c r="G43" s="211"/>
      <c r="H43" s="211"/>
      <c r="I43" s="212"/>
      <c r="J43" s="210" t="s">
        <v>2</v>
      </c>
      <c r="K43" s="211"/>
      <c r="L43" s="211"/>
      <c r="M43" s="211"/>
      <c r="N43" s="211"/>
      <c r="O43" s="211"/>
      <c r="P43" s="211"/>
      <c r="Q43" s="211"/>
      <c r="R43" s="211"/>
      <c r="S43" s="211"/>
      <c r="T43" s="211"/>
      <c r="U43" s="212"/>
      <c r="V43" s="207" t="s">
        <v>756</v>
      </c>
      <c r="W43" s="207" t="s">
        <v>757</v>
      </c>
      <c r="X43" s="207" t="s">
        <v>758</v>
      </c>
      <c r="Y43" s="234" t="s">
        <v>1522</v>
      </c>
      <c r="Z43" s="207" t="s">
        <v>759</v>
      </c>
      <c r="AA43" s="234" t="s">
        <v>1522</v>
      </c>
      <c r="AB43" s="29"/>
      <c r="AC43" s="29"/>
      <c r="AD43" s="29"/>
      <c r="AE43" s="29"/>
      <c r="AF43" s="29"/>
      <c r="AG43" s="29"/>
      <c r="AH43" s="29"/>
      <c r="AI43" s="29"/>
      <c r="AJ43" s="29"/>
      <c r="AK43" s="29"/>
      <c r="AL43" s="29"/>
      <c r="AM43" s="29"/>
      <c r="AN43" s="29"/>
      <c r="AO43" s="29"/>
      <c r="AP43" s="29"/>
      <c r="AQ43" s="29"/>
      <c r="AR43" s="29"/>
      <c r="AS43" s="29"/>
      <c r="AT43" s="29"/>
      <c r="AU43" s="29"/>
      <c r="AV43" s="29"/>
      <c r="AW43" s="29"/>
      <c r="AX43" s="29"/>
      <c r="AY43" s="29"/>
      <c r="AZ43" s="29"/>
      <c r="BA43" s="29"/>
      <c r="BB43" s="29"/>
      <c r="BC43" s="29"/>
      <c r="BD43" s="29"/>
      <c r="BE43" s="29"/>
      <c r="BF43" s="29"/>
      <c r="BG43" s="29"/>
      <c r="BH43" s="29"/>
      <c r="BI43" s="29"/>
      <c r="BJ43" s="29"/>
      <c r="BK43" s="29"/>
      <c r="BL43" s="29"/>
      <c r="BM43" s="29"/>
      <c r="BN43" s="29"/>
      <c r="BO43" s="29"/>
      <c r="BP43" s="29"/>
      <c r="BQ43" s="29"/>
      <c r="BR43" s="29"/>
      <c r="BS43" s="29"/>
      <c r="BT43" s="29"/>
      <c r="BU43" s="29"/>
      <c r="BV43" s="29"/>
      <c r="BW43" s="29"/>
      <c r="BX43" s="29"/>
      <c r="BY43" s="29"/>
      <c r="BZ43" s="29"/>
      <c r="CA43" s="29"/>
      <c r="CB43" s="29"/>
      <c r="CC43" s="29"/>
      <c r="CD43" s="29"/>
      <c r="CE43" s="29"/>
      <c r="CF43" s="29"/>
      <c r="CG43" s="29"/>
      <c r="CH43" s="29"/>
      <c r="CI43" s="29"/>
      <c r="CJ43" s="29"/>
      <c r="CK43" s="29"/>
      <c r="CL43" s="29"/>
      <c r="CM43" s="29"/>
      <c r="CN43" s="29"/>
    </row>
    <row r="44" spans="1:92" s="3" customFormat="1" ht="33.75" customHeight="1" x14ac:dyDescent="0.2">
      <c r="A44" s="208"/>
      <c r="B44" s="208"/>
      <c r="C44" s="208"/>
      <c r="D44" s="210" t="s">
        <v>7</v>
      </c>
      <c r="E44" s="211"/>
      <c r="F44" s="212"/>
      <c r="G44" s="207" t="s">
        <v>743</v>
      </c>
      <c r="H44" s="207" t="s">
        <v>744</v>
      </c>
      <c r="I44" s="207" t="s">
        <v>745</v>
      </c>
      <c r="J44" s="204" t="s">
        <v>3</v>
      </c>
      <c r="K44" s="207" t="s">
        <v>746</v>
      </c>
      <c r="L44" s="207" t="s">
        <v>747</v>
      </c>
      <c r="M44" s="207" t="s">
        <v>18</v>
      </c>
      <c r="N44" s="207" t="s">
        <v>748</v>
      </c>
      <c r="O44" s="207" t="s">
        <v>749</v>
      </c>
      <c r="P44" s="207" t="s">
        <v>750</v>
      </c>
      <c r="Q44" s="207" t="s">
        <v>751</v>
      </c>
      <c r="R44" s="207" t="s">
        <v>752</v>
      </c>
      <c r="S44" s="207" t="s">
        <v>753</v>
      </c>
      <c r="T44" s="207" t="s">
        <v>754</v>
      </c>
      <c r="U44" s="207" t="s">
        <v>755</v>
      </c>
      <c r="V44" s="208"/>
      <c r="W44" s="208"/>
      <c r="X44" s="208"/>
      <c r="Y44" s="235"/>
      <c r="Z44" s="208"/>
      <c r="AA44" s="235"/>
      <c r="AB44" s="29"/>
      <c r="AC44" s="29"/>
      <c r="AD44" s="29"/>
      <c r="AE44" s="29"/>
      <c r="AF44" s="29"/>
      <c r="AG44" s="29"/>
      <c r="AH44" s="29"/>
      <c r="AI44" s="29"/>
      <c r="AJ44" s="29"/>
      <c r="AK44" s="29"/>
      <c r="AL44" s="29"/>
      <c r="AM44" s="29"/>
      <c r="AN44" s="29"/>
      <c r="AO44" s="29"/>
      <c r="AP44" s="29"/>
      <c r="AQ44" s="29"/>
      <c r="AR44" s="29"/>
      <c r="AS44" s="29"/>
      <c r="AT44" s="29"/>
      <c r="AU44" s="29"/>
      <c r="AV44" s="29"/>
      <c r="AW44" s="29"/>
      <c r="AX44" s="29"/>
      <c r="AY44" s="29"/>
      <c r="AZ44" s="29"/>
      <c r="BA44" s="29"/>
      <c r="BB44" s="29"/>
      <c r="BC44" s="29"/>
      <c r="BD44" s="29"/>
      <c r="BE44" s="29"/>
      <c r="BF44" s="29"/>
      <c r="BG44" s="29"/>
      <c r="BH44" s="29"/>
      <c r="BI44" s="29"/>
      <c r="BJ44" s="29"/>
      <c r="BK44" s="29"/>
      <c r="BL44" s="29"/>
      <c r="BM44" s="29"/>
      <c r="BN44" s="29"/>
      <c r="BO44" s="29"/>
      <c r="BP44" s="29"/>
      <c r="BQ44" s="29"/>
      <c r="BR44" s="29"/>
      <c r="BS44" s="29"/>
      <c r="BT44" s="29"/>
      <c r="BU44" s="29"/>
      <c r="BV44" s="29"/>
      <c r="BW44" s="29"/>
      <c r="BX44" s="29"/>
      <c r="BY44" s="29"/>
      <c r="BZ44" s="29"/>
      <c r="CA44" s="29"/>
      <c r="CB44" s="29"/>
      <c r="CC44" s="29"/>
      <c r="CD44" s="29"/>
      <c r="CE44" s="29"/>
      <c r="CF44" s="29"/>
      <c r="CG44" s="29"/>
      <c r="CH44" s="29"/>
      <c r="CI44" s="29"/>
      <c r="CJ44" s="29"/>
      <c r="CK44" s="29"/>
      <c r="CL44" s="29"/>
      <c r="CM44" s="29"/>
      <c r="CN44" s="29"/>
    </row>
    <row r="45" spans="1:92" s="3" customFormat="1" ht="22.5" customHeight="1" x14ac:dyDescent="0.2">
      <c r="A45" s="208"/>
      <c r="B45" s="208"/>
      <c r="C45" s="208"/>
      <c r="D45" s="204" t="s">
        <v>9</v>
      </c>
      <c r="E45" s="204" t="s">
        <v>10</v>
      </c>
      <c r="F45" s="204" t="s">
        <v>11</v>
      </c>
      <c r="G45" s="208"/>
      <c r="H45" s="208"/>
      <c r="I45" s="208"/>
      <c r="J45" s="205"/>
      <c r="K45" s="208"/>
      <c r="L45" s="208"/>
      <c r="M45" s="208"/>
      <c r="N45" s="208"/>
      <c r="O45" s="208"/>
      <c r="P45" s="208"/>
      <c r="Q45" s="208"/>
      <c r="R45" s="208"/>
      <c r="S45" s="208"/>
      <c r="T45" s="208"/>
      <c r="U45" s="208"/>
      <c r="V45" s="208"/>
      <c r="W45" s="208"/>
      <c r="X45" s="208"/>
      <c r="Y45" s="235"/>
      <c r="Z45" s="208"/>
      <c r="AA45" s="235"/>
      <c r="AB45" s="29"/>
      <c r="AC45" s="29"/>
      <c r="AD45" s="29"/>
      <c r="AE45" s="29"/>
      <c r="AF45" s="29"/>
      <c r="AG45" s="29"/>
      <c r="AH45" s="29"/>
      <c r="AI45" s="29"/>
      <c r="AJ45" s="29"/>
      <c r="AK45" s="29"/>
      <c r="AL45" s="29"/>
      <c r="AM45" s="29"/>
      <c r="AN45" s="29"/>
      <c r="AO45" s="29"/>
      <c r="AP45" s="29"/>
      <c r="AQ45" s="29"/>
      <c r="AR45" s="29"/>
      <c r="AS45" s="29"/>
      <c r="AT45" s="29"/>
      <c r="AU45" s="29"/>
      <c r="AV45" s="29"/>
      <c r="AW45" s="29"/>
      <c r="AX45" s="29"/>
      <c r="AY45" s="29"/>
      <c r="AZ45" s="29"/>
      <c r="BA45" s="29"/>
      <c r="BB45" s="29"/>
      <c r="BC45" s="29"/>
      <c r="BD45" s="29"/>
      <c r="BE45" s="29"/>
      <c r="BF45" s="29"/>
      <c r="BG45" s="29"/>
      <c r="BH45" s="29"/>
      <c r="BI45" s="29"/>
      <c r="BJ45" s="29"/>
      <c r="BK45" s="29"/>
      <c r="BL45" s="29"/>
      <c r="BM45" s="29"/>
      <c r="BN45" s="29"/>
      <c r="BO45" s="29"/>
      <c r="BP45" s="29"/>
      <c r="BQ45" s="29"/>
      <c r="BR45" s="29"/>
      <c r="BS45" s="29"/>
      <c r="BT45" s="29"/>
      <c r="BU45" s="29"/>
      <c r="BV45" s="29"/>
      <c r="BW45" s="29"/>
      <c r="BX45" s="29"/>
      <c r="BY45" s="29"/>
      <c r="BZ45" s="29"/>
      <c r="CA45" s="29"/>
      <c r="CB45" s="29"/>
      <c r="CC45" s="29"/>
      <c r="CD45" s="29"/>
      <c r="CE45" s="29"/>
      <c r="CF45" s="29"/>
      <c r="CG45" s="29"/>
      <c r="CH45" s="29"/>
      <c r="CI45" s="29"/>
      <c r="CJ45" s="29"/>
      <c r="CK45" s="29"/>
      <c r="CL45" s="29"/>
      <c r="CM45" s="29"/>
      <c r="CN45" s="29"/>
    </row>
    <row r="46" spans="1:92" s="3" customFormat="1" ht="14.25" customHeight="1" x14ac:dyDescent="0.2">
      <c r="A46" s="208"/>
      <c r="B46" s="208"/>
      <c r="C46" s="208"/>
      <c r="D46" s="205"/>
      <c r="E46" s="205"/>
      <c r="F46" s="205"/>
      <c r="G46" s="208"/>
      <c r="H46" s="208"/>
      <c r="I46" s="208"/>
      <c r="J46" s="205"/>
      <c r="K46" s="208"/>
      <c r="L46" s="208"/>
      <c r="M46" s="208"/>
      <c r="N46" s="208"/>
      <c r="O46" s="208"/>
      <c r="P46" s="208"/>
      <c r="Q46" s="208"/>
      <c r="R46" s="208"/>
      <c r="S46" s="208"/>
      <c r="T46" s="208"/>
      <c r="U46" s="208"/>
      <c r="V46" s="208"/>
      <c r="W46" s="208"/>
      <c r="X46" s="208"/>
      <c r="Y46" s="235"/>
      <c r="Z46" s="208"/>
      <c r="AA46" s="235"/>
      <c r="AB46" s="29"/>
      <c r="AC46" s="29"/>
      <c r="AD46" s="29"/>
      <c r="AE46" s="29"/>
      <c r="AF46" s="29"/>
      <c r="AG46" s="29"/>
      <c r="AH46" s="29"/>
      <c r="AI46" s="29"/>
      <c r="AJ46" s="29"/>
      <c r="AK46" s="29"/>
      <c r="AL46" s="29"/>
      <c r="AM46" s="29"/>
      <c r="AN46" s="29"/>
      <c r="AO46" s="29"/>
      <c r="AP46" s="29"/>
      <c r="AQ46" s="29"/>
      <c r="AR46" s="29"/>
      <c r="AS46" s="29"/>
      <c r="AT46" s="29"/>
      <c r="AU46" s="29"/>
      <c r="AV46" s="29"/>
      <c r="AW46" s="29"/>
      <c r="AX46" s="29"/>
      <c r="AY46" s="29"/>
      <c r="AZ46" s="29"/>
      <c r="BA46" s="29"/>
      <c r="BB46" s="29"/>
      <c r="BC46" s="29"/>
      <c r="BD46" s="29"/>
      <c r="BE46" s="29"/>
      <c r="BF46" s="29"/>
      <c r="BG46" s="29"/>
      <c r="BH46" s="29"/>
      <c r="BI46" s="29"/>
      <c r="BJ46" s="29"/>
      <c r="BK46" s="29"/>
      <c r="BL46" s="29"/>
      <c r="BM46" s="29"/>
      <c r="BN46" s="29"/>
      <c r="BO46" s="29"/>
      <c r="BP46" s="29"/>
      <c r="BQ46" s="29"/>
      <c r="BR46" s="29"/>
      <c r="BS46" s="29"/>
      <c r="BT46" s="29"/>
      <c r="BU46" s="29"/>
      <c r="BV46" s="29"/>
      <c r="BW46" s="29"/>
      <c r="BX46" s="29"/>
      <c r="BY46" s="29"/>
      <c r="BZ46" s="29"/>
      <c r="CA46" s="29"/>
      <c r="CB46" s="29"/>
      <c r="CC46" s="29"/>
      <c r="CD46" s="29"/>
      <c r="CE46" s="29"/>
      <c r="CF46" s="29"/>
      <c r="CG46" s="29"/>
      <c r="CH46" s="29"/>
      <c r="CI46" s="29"/>
      <c r="CJ46" s="29"/>
      <c r="CK46" s="29"/>
      <c r="CL46" s="29"/>
      <c r="CM46" s="29"/>
      <c r="CN46" s="29"/>
    </row>
    <row r="47" spans="1:92" s="3" customFormat="1" ht="14.25" customHeight="1" x14ac:dyDescent="0.2">
      <c r="A47" s="208"/>
      <c r="B47" s="208"/>
      <c r="C47" s="208"/>
      <c r="D47" s="205"/>
      <c r="E47" s="205"/>
      <c r="F47" s="205"/>
      <c r="G47" s="208"/>
      <c r="H47" s="208"/>
      <c r="I47" s="208"/>
      <c r="J47" s="205"/>
      <c r="K47" s="208"/>
      <c r="L47" s="208"/>
      <c r="M47" s="208"/>
      <c r="N47" s="208"/>
      <c r="O47" s="208"/>
      <c r="P47" s="208"/>
      <c r="Q47" s="208"/>
      <c r="R47" s="208"/>
      <c r="S47" s="208"/>
      <c r="T47" s="208"/>
      <c r="U47" s="208"/>
      <c r="V47" s="208"/>
      <c r="W47" s="208"/>
      <c r="X47" s="208"/>
      <c r="Y47" s="235"/>
      <c r="Z47" s="208"/>
      <c r="AA47" s="235"/>
      <c r="AB47" s="29"/>
      <c r="AC47" s="29"/>
      <c r="AD47" s="29"/>
      <c r="AE47" s="29"/>
      <c r="AF47" s="29"/>
      <c r="AG47" s="29"/>
      <c r="AH47" s="29"/>
      <c r="AI47" s="29"/>
      <c r="AJ47" s="29"/>
      <c r="AK47" s="29"/>
      <c r="AL47" s="29"/>
      <c r="AM47" s="29"/>
      <c r="AN47" s="29"/>
      <c r="AO47" s="29"/>
      <c r="AP47" s="29"/>
      <c r="AQ47" s="29"/>
      <c r="AR47" s="29"/>
      <c r="AS47" s="29"/>
      <c r="AT47" s="29"/>
      <c r="AU47" s="29"/>
      <c r="AV47" s="29"/>
      <c r="AW47" s="29"/>
      <c r="AX47" s="29"/>
      <c r="AY47" s="29"/>
      <c r="AZ47" s="29"/>
      <c r="BA47" s="29"/>
      <c r="BB47" s="29"/>
      <c r="BC47" s="29"/>
      <c r="BD47" s="29"/>
      <c r="BE47" s="29"/>
      <c r="BF47" s="29"/>
      <c r="BG47" s="29"/>
      <c r="BH47" s="29"/>
      <c r="BI47" s="29"/>
      <c r="BJ47" s="29"/>
      <c r="BK47" s="29"/>
      <c r="BL47" s="29"/>
      <c r="BM47" s="29"/>
      <c r="BN47" s="29"/>
      <c r="BO47" s="29"/>
      <c r="BP47" s="29"/>
      <c r="BQ47" s="29"/>
      <c r="BR47" s="29"/>
      <c r="BS47" s="29"/>
      <c r="BT47" s="29"/>
      <c r="BU47" s="29"/>
      <c r="BV47" s="29"/>
      <c r="BW47" s="29"/>
      <c r="BX47" s="29"/>
      <c r="BY47" s="29"/>
      <c r="BZ47" s="29"/>
      <c r="CA47" s="29"/>
      <c r="CB47" s="29"/>
      <c r="CC47" s="29"/>
      <c r="CD47" s="29"/>
      <c r="CE47" s="29"/>
      <c r="CF47" s="29"/>
      <c r="CG47" s="29"/>
      <c r="CH47" s="29"/>
      <c r="CI47" s="29"/>
      <c r="CJ47" s="29"/>
      <c r="CK47" s="29"/>
      <c r="CL47" s="29"/>
      <c r="CM47" s="29"/>
      <c r="CN47" s="29"/>
    </row>
    <row r="48" spans="1:92" s="3" customFormat="1" ht="14.25" customHeight="1" x14ac:dyDescent="0.2">
      <c r="A48" s="208"/>
      <c r="B48" s="208"/>
      <c r="C48" s="208"/>
      <c r="D48" s="205"/>
      <c r="E48" s="205"/>
      <c r="F48" s="205"/>
      <c r="G48" s="208"/>
      <c r="H48" s="208"/>
      <c r="I48" s="208"/>
      <c r="J48" s="205"/>
      <c r="K48" s="208"/>
      <c r="L48" s="208"/>
      <c r="M48" s="208"/>
      <c r="N48" s="208"/>
      <c r="O48" s="208"/>
      <c r="P48" s="208"/>
      <c r="Q48" s="208"/>
      <c r="R48" s="208"/>
      <c r="S48" s="208"/>
      <c r="T48" s="208"/>
      <c r="U48" s="208"/>
      <c r="V48" s="208"/>
      <c r="W48" s="208"/>
      <c r="X48" s="208"/>
      <c r="Y48" s="235"/>
      <c r="Z48" s="208"/>
      <c r="AA48" s="235"/>
      <c r="AB48" s="29"/>
      <c r="AC48" s="29"/>
      <c r="AD48" s="29"/>
      <c r="AE48" s="29"/>
      <c r="AF48" s="29"/>
      <c r="AG48" s="29"/>
      <c r="AH48" s="29"/>
      <c r="AI48" s="29"/>
      <c r="AJ48" s="29"/>
      <c r="AK48" s="29"/>
      <c r="AL48" s="29"/>
      <c r="AM48" s="29"/>
      <c r="AN48" s="29"/>
      <c r="AO48" s="29"/>
      <c r="AP48" s="29"/>
      <c r="AQ48" s="29"/>
      <c r="AR48" s="29"/>
      <c r="AS48" s="29"/>
      <c r="AT48" s="29"/>
      <c r="AU48" s="29"/>
      <c r="AV48" s="29"/>
      <c r="AW48" s="29"/>
      <c r="AX48" s="29"/>
      <c r="AY48" s="29"/>
      <c r="AZ48" s="29"/>
      <c r="BA48" s="29"/>
      <c r="BB48" s="29"/>
      <c r="BC48" s="29"/>
      <c r="BD48" s="29"/>
      <c r="BE48" s="29"/>
      <c r="BF48" s="29"/>
      <c r="BG48" s="29"/>
      <c r="BH48" s="29"/>
      <c r="BI48" s="29"/>
      <c r="BJ48" s="29"/>
      <c r="BK48" s="29"/>
      <c r="BL48" s="29"/>
      <c r="BM48" s="29"/>
      <c r="BN48" s="29"/>
      <c r="BO48" s="29"/>
      <c r="BP48" s="29"/>
      <c r="BQ48" s="29"/>
      <c r="BR48" s="29"/>
      <c r="BS48" s="29"/>
      <c r="BT48" s="29"/>
      <c r="BU48" s="29"/>
      <c r="BV48" s="29"/>
      <c r="BW48" s="29"/>
      <c r="BX48" s="29"/>
      <c r="BY48" s="29"/>
      <c r="BZ48" s="29"/>
      <c r="CA48" s="29"/>
      <c r="CB48" s="29"/>
      <c r="CC48" s="29"/>
      <c r="CD48" s="29"/>
      <c r="CE48" s="29"/>
      <c r="CF48" s="29"/>
      <c r="CG48" s="29"/>
      <c r="CH48" s="29"/>
      <c r="CI48" s="29"/>
      <c r="CJ48" s="29"/>
      <c r="CK48" s="29"/>
      <c r="CL48" s="29"/>
      <c r="CM48" s="29"/>
      <c r="CN48" s="29"/>
    </row>
    <row r="49" spans="1:92" s="3" customFormat="1" ht="14.25" customHeight="1" x14ac:dyDescent="0.2">
      <c r="A49" s="209"/>
      <c r="B49" s="209"/>
      <c r="C49" s="209"/>
      <c r="D49" s="206"/>
      <c r="E49" s="206"/>
      <c r="F49" s="206"/>
      <c r="G49" s="209"/>
      <c r="H49" s="209"/>
      <c r="I49" s="209"/>
      <c r="J49" s="206"/>
      <c r="K49" s="209"/>
      <c r="L49" s="209"/>
      <c r="M49" s="209"/>
      <c r="N49" s="209"/>
      <c r="O49" s="209"/>
      <c r="P49" s="209"/>
      <c r="Q49" s="209"/>
      <c r="R49" s="209"/>
      <c r="S49" s="209"/>
      <c r="T49" s="209"/>
      <c r="U49" s="209"/>
      <c r="V49" s="209"/>
      <c r="W49" s="209"/>
      <c r="X49" s="209"/>
      <c r="Y49" s="236"/>
      <c r="Z49" s="209"/>
      <c r="AA49" s="236"/>
      <c r="AB49" s="29"/>
      <c r="AC49" s="29"/>
      <c r="AD49" s="29"/>
      <c r="AE49" s="29"/>
      <c r="AF49" s="29"/>
      <c r="AG49" s="29"/>
      <c r="AH49" s="29"/>
      <c r="AI49" s="29"/>
      <c r="AJ49" s="29"/>
      <c r="AK49" s="29"/>
      <c r="AL49" s="29"/>
      <c r="AM49" s="29"/>
      <c r="AN49" s="29"/>
      <c r="AO49" s="29"/>
      <c r="AP49" s="29"/>
      <c r="AQ49" s="29"/>
      <c r="AR49" s="29"/>
      <c r="AS49" s="29"/>
      <c r="AT49" s="29"/>
      <c r="AU49" s="29"/>
      <c r="AV49" s="29"/>
      <c r="AW49" s="29"/>
      <c r="AX49" s="29"/>
      <c r="AY49" s="29"/>
      <c r="AZ49" s="29"/>
      <c r="BA49" s="29"/>
      <c r="BB49" s="29"/>
      <c r="BC49" s="29"/>
      <c r="BD49" s="29"/>
      <c r="BE49" s="29"/>
      <c r="BF49" s="29"/>
      <c r="BG49" s="29"/>
      <c r="BH49" s="29"/>
      <c r="BI49" s="29"/>
      <c r="BJ49" s="29"/>
      <c r="BK49" s="29"/>
      <c r="BL49" s="29"/>
      <c r="BM49" s="29"/>
      <c r="BN49" s="29"/>
      <c r="BO49" s="29"/>
      <c r="BP49" s="29"/>
      <c r="BQ49" s="29"/>
      <c r="BR49" s="29"/>
      <c r="BS49" s="29"/>
      <c r="BT49" s="29"/>
      <c r="BU49" s="29"/>
      <c r="BV49" s="29"/>
      <c r="BW49" s="29"/>
      <c r="BX49" s="29"/>
      <c r="BY49" s="29"/>
      <c r="BZ49" s="29"/>
      <c r="CA49" s="29"/>
      <c r="CB49" s="29"/>
      <c r="CC49" s="29"/>
      <c r="CD49" s="29"/>
      <c r="CE49" s="29"/>
      <c r="CF49" s="29"/>
      <c r="CG49" s="29"/>
      <c r="CH49" s="29"/>
      <c r="CI49" s="29"/>
      <c r="CJ49" s="29"/>
      <c r="CK49" s="29"/>
      <c r="CL49" s="29"/>
      <c r="CM49" s="29"/>
      <c r="CN49" s="29"/>
    </row>
    <row r="50" spans="1:92" s="43" customFormat="1" ht="25.5" customHeight="1" x14ac:dyDescent="0.2">
      <c r="A50" s="38">
        <v>1</v>
      </c>
      <c r="B50" s="38" t="s">
        <v>14</v>
      </c>
      <c r="C50" s="38">
        <v>3</v>
      </c>
      <c r="D50" s="38">
        <v>83</v>
      </c>
      <c r="E50" s="38">
        <v>2</v>
      </c>
      <c r="F50" s="38">
        <v>78</v>
      </c>
      <c r="G50" s="39">
        <f t="shared" ref="G50" si="6">D50*400+E50*100+F50</f>
        <v>33478</v>
      </c>
      <c r="H50" s="38">
        <v>75</v>
      </c>
      <c r="I50" s="39">
        <f t="shared" ref="I50" si="7">G50*H50</f>
        <v>2510850</v>
      </c>
      <c r="J50" s="38">
        <v>3</v>
      </c>
      <c r="K50" s="38" t="s">
        <v>13</v>
      </c>
      <c r="L50" s="38" t="s">
        <v>13</v>
      </c>
      <c r="M50" s="38">
        <v>3</v>
      </c>
      <c r="N50" s="38">
        <v>29568</v>
      </c>
      <c r="O50" s="38">
        <v>1950</v>
      </c>
      <c r="P50" s="39">
        <f t="shared" ref="P50:P58" si="8">N50*O50</f>
        <v>57657600</v>
      </c>
      <c r="Q50" s="38">
        <v>2</v>
      </c>
      <c r="R50" s="39">
        <f>P50*6%</f>
        <v>3459456</v>
      </c>
      <c r="S50" s="39">
        <f t="shared" ref="S50:S58" si="9">P50-R50</f>
        <v>54198144</v>
      </c>
      <c r="T50" s="39">
        <f t="shared" ref="T50:T58" si="10">I50+S50</f>
        <v>56708994</v>
      </c>
      <c r="U50" s="39">
        <f t="shared" ref="U50:U58" si="11">I50+S50</f>
        <v>56708994</v>
      </c>
      <c r="V50" s="35">
        <v>0</v>
      </c>
      <c r="W50" s="36">
        <f t="shared" ref="W50:W57" si="12">I50+S50</f>
        <v>56708994</v>
      </c>
      <c r="X50" s="37">
        <v>0.01</v>
      </c>
      <c r="Y50" s="37">
        <f t="shared" ref="Y50:Y57" si="13">W50*X50%</f>
        <v>5670.8994000000002</v>
      </c>
      <c r="Z50" s="36">
        <f t="shared" ref="Z50:Z57" si="14">Y50*90%</f>
        <v>5103.8094600000004</v>
      </c>
      <c r="AA50" s="36">
        <f t="shared" ref="AA50:AA57" si="15">Y50-Z50</f>
        <v>567.08993999999984</v>
      </c>
    </row>
    <row r="51" spans="1:92" s="43" customFormat="1" ht="23.25" customHeight="1" x14ac:dyDescent="0.2">
      <c r="A51" s="38"/>
      <c r="B51" s="38"/>
      <c r="C51" s="38">
        <v>3</v>
      </c>
      <c r="D51" s="38"/>
      <c r="E51" s="38"/>
      <c r="F51" s="38"/>
      <c r="G51" s="39"/>
      <c r="H51" s="38"/>
      <c r="I51" s="39"/>
      <c r="J51" s="38"/>
      <c r="K51" s="38" t="s">
        <v>766</v>
      </c>
      <c r="L51" s="38" t="s">
        <v>767</v>
      </c>
      <c r="M51" s="38"/>
      <c r="N51" s="38">
        <v>120</v>
      </c>
      <c r="O51" s="38">
        <v>6900</v>
      </c>
      <c r="P51" s="39">
        <f t="shared" si="8"/>
        <v>828000</v>
      </c>
      <c r="Q51" s="38">
        <v>2</v>
      </c>
      <c r="R51" s="39">
        <f>P51*2%</f>
        <v>16560</v>
      </c>
      <c r="S51" s="39">
        <f t="shared" si="9"/>
        <v>811440</v>
      </c>
      <c r="T51" s="39">
        <f t="shared" si="10"/>
        <v>811440</v>
      </c>
      <c r="U51" s="39">
        <f t="shared" si="11"/>
        <v>811440</v>
      </c>
      <c r="V51" s="35">
        <v>0</v>
      </c>
      <c r="W51" s="36">
        <f t="shared" si="12"/>
        <v>811440</v>
      </c>
      <c r="X51" s="37">
        <v>0.03</v>
      </c>
      <c r="Y51" s="37">
        <f t="shared" si="13"/>
        <v>243.43199999999999</v>
      </c>
      <c r="Z51" s="36">
        <f t="shared" si="14"/>
        <v>219.08879999999999</v>
      </c>
      <c r="AA51" s="36">
        <f t="shared" si="15"/>
        <v>24.343199999999996</v>
      </c>
      <c r="AB51" s="47"/>
      <c r="AC51" s="47"/>
      <c r="AD51" s="47"/>
      <c r="AE51" s="47"/>
      <c r="AF51" s="47"/>
      <c r="AG51" s="47"/>
      <c r="AH51" s="47"/>
      <c r="AI51" s="47"/>
      <c r="AJ51" s="47"/>
      <c r="AK51" s="47"/>
      <c r="AL51" s="47"/>
      <c r="AM51" s="47"/>
      <c r="AN51" s="47"/>
      <c r="AO51" s="47"/>
      <c r="AP51" s="47"/>
      <c r="AQ51" s="47"/>
      <c r="AR51" s="47"/>
      <c r="AS51" s="47"/>
      <c r="AT51" s="47"/>
      <c r="AU51" s="47"/>
      <c r="AV51" s="47"/>
      <c r="AW51" s="47"/>
      <c r="AX51" s="47"/>
      <c r="AY51" s="47"/>
      <c r="AZ51" s="47"/>
      <c r="BA51" s="47"/>
      <c r="BB51" s="47"/>
      <c r="BC51" s="47"/>
      <c r="BD51" s="47"/>
      <c r="BE51" s="47"/>
      <c r="BF51" s="47"/>
      <c r="BG51" s="47"/>
      <c r="BH51" s="47"/>
      <c r="BI51" s="47"/>
      <c r="BJ51" s="47"/>
      <c r="BK51" s="47"/>
      <c r="BL51" s="47"/>
      <c r="BM51" s="47"/>
      <c r="BN51" s="47"/>
      <c r="BO51" s="47"/>
      <c r="BP51" s="47"/>
      <c r="BQ51" s="47"/>
      <c r="BR51" s="47"/>
      <c r="BS51" s="47"/>
      <c r="BT51" s="47"/>
      <c r="BU51" s="47"/>
      <c r="BV51" s="47"/>
      <c r="BW51" s="47"/>
      <c r="BX51" s="47"/>
      <c r="BY51" s="47"/>
      <c r="BZ51" s="47"/>
      <c r="CA51" s="47"/>
      <c r="CB51" s="47"/>
      <c r="CC51" s="47"/>
      <c r="CD51" s="47"/>
      <c r="CE51" s="47"/>
      <c r="CF51" s="47"/>
      <c r="CG51" s="47"/>
      <c r="CH51" s="47"/>
      <c r="CI51" s="47"/>
      <c r="CJ51" s="47"/>
      <c r="CK51" s="47"/>
      <c r="CL51" s="47"/>
      <c r="CM51" s="47"/>
      <c r="CN51" s="47"/>
    </row>
    <row r="52" spans="1:92" s="43" customFormat="1" ht="21.75" customHeight="1" x14ac:dyDescent="0.2">
      <c r="A52" s="38"/>
      <c r="B52" s="38"/>
      <c r="C52" s="38">
        <v>2</v>
      </c>
      <c r="D52" s="38"/>
      <c r="E52" s="38"/>
      <c r="F52" s="38"/>
      <c r="G52" s="39"/>
      <c r="H52" s="38"/>
      <c r="I52" s="39"/>
      <c r="J52" s="38"/>
      <c r="K52" s="38" t="s">
        <v>766</v>
      </c>
      <c r="L52" s="38" t="s">
        <v>768</v>
      </c>
      <c r="M52" s="38"/>
      <c r="N52" s="38">
        <v>440</v>
      </c>
      <c r="O52" s="38">
        <v>7000</v>
      </c>
      <c r="P52" s="39">
        <f t="shared" si="8"/>
        <v>3080000</v>
      </c>
      <c r="Q52" s="38">
        <v>2</v>
      </c>
      <c r="R52" s="39">
        <f t="shared" ref="R52:R58" si="16">P52*2%</f>
        <v>61600</v>
      </c>
      <c r="S52" s="39">
        <f t="shared" si="9"/>
        <v>3018400</v>
      </c>
      <c r="T52" s="39">
        <f t="shared" si="10"/>
        <v>3018400</v>
      </c>
      <c r="U52" s="39">
        <f t="shared" si="11"/>
        <v>3018400</v>
      </c>
      <c r="V52" s="35">
        <v>0</v>
      </c>
      <c r="W52" s="36">
        <f t="shared" si="12"/>
        <v>3018400</v>
      </c>
      <c r="X52" s="37">
        <v>0.03</v>
      </c>
      <c r="Y52" s="37">
        <f t="shared" si="13"/>
        <v>905.51999999999987</v>
      </c>
      <c r="Z52" s="36">
        <f t="shared" si="14"/>
        <v>814.96799999999985</v>
      </c>
      <c r="AA52" s="36">
        <f t="shared" si="15"/>
        <v>90.552000000000021</v>
      </c>
      <c r="AB52" s="47"/>
      <c r="AC52" s="47"/>
      <c r="AD52" s="47"/>
      <c r="AE52" s="47"/>
      <c r="AF52" s="47"/>
      <c r="AG52" s="47"/>
      <c r="AH52" s="47"/>
      <c r="AI52" s="47"/>
      <c r="AJ52" s="47"/>
      <c r="AK52" s="47"/>
      <c r="AL52" s="47"/>
      <c r="AM52" s="47"/>
      <c r="AN52" s="47"/>
      <c r="AO52" s="47"/>
      <c r="AP52" s="47"/>
      <c r="AQ52" s="47"/>
      <c r="AR52" s="47"/>
      <c r="AS52" s="47"/>
      <c r="AT52" s="47"/>
      <c r="AU52" s="47"/>
      <c r="AV52" s="47"/>
      <c r="AW52" s="47"/>
      <c r="AX52" s="47"/>
      <c r="AY52" s="47"/>
      <c r="AZ52" s="47"/>
      <c r="BA52" s="47"/>
      <c r="BB52" s="47"/>
      <c r="BC52" s="47"/>
      <c r="BD52" s="47"/>
      <c r="BE52" s="47"/>
      <c r="BF52" s="47"/>
      <c r="BG52" s="47"/>
      <c r="BH52" s="47"/>
      <c r="BI52" s="47"/>
      <c r="BJ52" s="47"/>
      <c r="BK52" s="47"/>
      <c r="BL52" s="47"/>
      <c r="BM52" s="47"/>
      <c r="BN52" s="47"/>
      <c r="BO52" s="47"/>
      <c r="BP52" s="47"/>
      <c r="BQ52" s="47"/>
      <c r="BR52" s="47"/>
      <c r="BS52" s="47"/>
      <c r="BT52" s="47"/>
      <c r="BU52" s="47"/>
      <c r="BV52" s="47"/>
      <c r="BW52" s="47"/>
      <c r="BX52" s="47"/>
      <c r="BY52" s="47"/>
      <c r="BZ52" s="47"/>
      <c r="CA52" s="47"/>
      <c r="CB52" s="47"/>
      <c r="CC52" s="47"/>
      <c r="CD52" s="47"/>
      <c r="CE52" s="47"/>
      <c r="CF52" s="47"/>
      <c r="CG52" s="47"/>
      <c r="CH52" s="47"/>
      <c r="CI52" s="47"/>
      <c r="CJ52" s="47"/>
      <c r="CK52" s="47"/>
      <c r="CL52" s="47"/>
      <c r="CM52" s="47"/>
      <c r="CN52" s="47"/>
    </row>
    <row r="53" spans="1:92" s="43" customFormat="1" ht="23.25" customHeight="1" x14ac:dyDescent="0.2">
      <c r="A53" s="38"/>
      <c r="B53" s="38"/>
      <c r="C53" s="38">
        <v>3</v>
      </c>
      <c r="D53" s="38"/>
      <c r="E53" s="38"/>
      <c r="F53" s="38"/>
      <c r="G53" s="39"/>
      <c r="H53" s="38"/>
      <c r="I53" s="39"/>
      <c r="J53" s="38"/>
      <c r="K53" s="38" t="s">
        <v>766</v>
      </c>
      <c r="L53" s="38" t="s">
        <v>769</v>
      </c>
      <c r="M53" s="38"/>
      <c r="N53" s="38">
        <v>72</v>
      </c>
      <c r="O53" s="38">
        <v>5300</v>
      </c>
      <c r="P53" s="39">
        <f t="shared" si="8"/>
        <v>381600</v>
      </c>
      <c r="Q53" s="38">
        <v>2</v>
      </c>
      <c r="R53" s="39">
        <f t="shared" si="16"/>
        <v>7632</v>
      </c>
      <c r="S53" s="39">
        <f t="shared" si="9"/>
        <v>373968</v>
      </c>
      <c r="T53" s="39">
        <f t="shared" si="10"/>
        <v>373968</v>
      </c>
      <c r="U53" s="39">
        <f t="shared" si="11"/>
        <v>373968</v>
      </c>
      <c r="V53" s="35">
        <v>0</v>
      </c>
      <c r="W53" s="36">
        <f t="shared" si="12"/>
        <v>373968</v>
      </c>
      <c r="X53" s="37">
        <v>0.03</v>
      </c>
      <c r="Y53" s="37">
        <f t="shared" si="13"/>
        <v>112.1904</v>
      </c>
      <c r="Z53" s="36">
        <f t="shared" si="14"/>
        <v>100.97136</v>
      </c>
      <c r="AA53" s="36">
        <f t="shared" si="15"/>
        <v>11.219039999999993</v>
      </c>
      <c r="AB53" s="47"/>
      <c r="AC53" s="47"/>
      <c r="AD53" s="47"/>
      <c r="AE53" s="47"/>
      <c r="AF53" s="47"/>
      <c r="AG53" s="47"/>
      <c r="AH53" s="47"/>
      <c r="AI53" s="47"/>
      <c r="AJ53" s="47"/>
      <c r="AK53" s="47"/>
      <c r="AL53" s="47"/>
      <c r="AM53" s="47"/>
      <c r="AN53" s="47"/>
      <c r="AO53" s="47"/>
      <c r="AP53" s="47"/>
      <c r="AQ53" s="47"/>
      <c r="AR53" s="47"/>
      <c r="AS53" s="47"/>
      <c r="AT53" s="47"/>
      <c r="AU53" s="47"/>
      <c r="AV53" s="47"/>
      <c r="AW53" s="47"/>
      <c r="AX53" s="47"/>
      <c r="AY53" s="47"/>
      <c r="AZ53" s="47"/>
      <c r="BA53" s="47"/>
      <c r="BB53" s="47"/>
      <c r="BC53" s="47"/>
      <c r="BD53" s="47"/>
      <c r="BE53" s="47"/>
      <c r="BF53" s="47"/>
      <c r="BG53" s="47"/>
      <c r="BH53" s="47"/>
      <c r="BI53" s="47"/>
      <c r="BJ53" s="47"/>
      <c r="BK53" s="47"/>
      <c r="BL53" s="47"/>
      <c r="BM53" s="47"/>
      <c r="BN53" s="47"/>
      <c r="BO53" s="47"/>
      <c r="BP53" s="47"/>
      <c r="BQ53" s="47"/>
      <c r="BR53" s="47"/>
      <c r="BS53" s="47"/>
      <c r="BT53" s="47"/>
      <c r="BU53" s="47"/>
      <c r="BV53" s="47"/>
      <c r="BW53" s="47"/>
      <c r="BX53" s="47"/>
      <c r="BY53" s="47"/>
      <c r="BZ53" s="47"/>
      <c r="CA53" s="47"/>
      <c r="CB53" s="47"/>
      <c r="CC53" s="47"/>
      <c r="CD53" s="47"/>
      <c r="CE53" s="47"/>
      <c r="CF53" s="47"/>
      <c r="CG53" s="47"/>
      <c r="CH53" s="47"/>
      <c r="CI53" s="47"/>
      <c r="CJ53" s="47"/>
      <c r="CK53" s="47"/>
      <c r="CL53" s="47"/>
      <c r="CM53" s="47"/>
      <c r="CN53" s="47"/>
    </row>
    <row r="54" spans="1:92" s="43" customFormat="1" ht="22.5" customHeight="1" x14ac:dyDescent="0.2">
      <c r="A54" s="38"/>
      <c r="B54" s="38"/>
      <c r="C54" s="38">
        <v>3</v>
      </c>
      <c r="D54" s="38"/>
      <c r="E54" s="38"/>
      <c r="F54" s="38"/>
      <c r="G54" s="39"/>
      <c r="H54" s="38"/>
      <c r="I54" s="39"/>
      <c r="J54" s="38"/>
      <c r="K54" s="38" t="s">
        <v>766</v>
      </c>
      <c r="L54" s="38" t="s">
        <v>770</v>
      </c>
      <c r="M54" s="38"/>
      <c r="N54" s="38">
        <v>144</v>
      </c>
      <c r="O54" s="38">
        <v>5300</v>
      </c>
      <c r="P54" s="39">
        <f t="shared" si="8"/>
        <v>763200</v>
      </c>
      <c r="Q54" s="38">
        <v>2</v>
      </c>
      <c r="R54" s="39">
        <f t="shared" si="16"/>
        <v>15264</v>
      </c>
      <c r="S54" s="39">
        <f t="shared" si="9"/>
        <v>747936</v>
      </c>
      <c r="T54" s="39">
        <f t="shared" si="10"/>
        <v>747936</v>
      </c>
      <c r="U54" s="39">
        <f t="shared" si="11"/>
        <v>747936</v>
      </c>
      <c r="V54" s="35">
        <v>0</v>
      </c>
      <c r="W54" s="36">
        <f t="shared" si="12"/>
        <v>747936</v>
      </c>
      <c r="X54" s="37">
        <v>0.03</v>
      </c>
      <c r="Y54" s="37">
        <f t="shared" si="13"/>
        <v>224.38079999999999</v>
      </c>
      <c r="Z54" s="36">
        <f t="shared" si="14"/>
        <v>201.94272000000001</v>
      </c>
      <c r="AA54" s="36">
        <f t="shared" si="15"/>
        <v>22.438079999999985</v>
      </c>
      <c r="AB54" s="47"/>
      <c r="AC54" s="47"/>
      <c r="AD54" s="47"/>
      <c r="AE54" s="47"/>
      <c r="AF54" s="47"/>
      <c r="AG54" s="47"/>
      <c r="AH54" s="47"/>
      <c r="AI54" s="47"/>
      <c r="AJ54" s="47"/>
      <c r="AK54" s="47"/>
      <c r="AL54" s="47"/>
      <c r="AM54" s="47"/>
      <c r="AN54" s="47"/>
      <c r="AO54" s="47"/>
      <c r="AP54" s="47"/>
      <c r="AQ54" s="47"/>
      <c r="AR54" s="47"/>
      <c r="AS54" s="47"/>
      <c r="AT54" s="47"/>
      <c r="AU54" s="47"/>
      <c r="AV54" s="47"/>
      <c r="AW54" s="47"/>
      <c r="AX54" s="47"/>
      <c r="AY54" s="47"/>
      <c r="AZ54" s="47"/>
      <c r="BA54" s="47"/>
      <c r="BB54" s="47"/>
      <c r="BC54" s="47"/>
      <c r="BD54" s="47"/>
      <c r="BE54" s="47"/>
      <c r="BF54" s="47"/>
      <c r="BG54" s="47"/>
      <c r="BH54" s="47"/>
      <c r="BI54" s="47"/>
      <c r="BJ54" s="47"/>
      <c r="BK54" s="47"/>
      <c r="BL54" s="47"/>
      <c r="BM54" s="47"/>
      <c r="BN54" s="47"/>
      <c r="BO54" s="47"/>
      <c r="BP54" s="47"/>
      <c r="BQ54" s="47"/>
      <c r="BR54" s="47"/>
      <c r="BS54" s="47"/>
      <c r="BT54" s="47"/>
      <c r="BU54" s="47"/>
      <c r="BV54" s="47"/>
      <c r="BW54" s="47"/>
      <c r="BX54" s="47"/>
      <c r="BY54" s="47"/>
      <c r="BZ54" s="47"/>
      <c r="CA54" s="47"/>
      <c r="CB54" s="47"/>
      <c r="CC54" s="47"/>
      <c r="CD54" s="47"/>
      <c r="CE54" s="47"/>
      <c r="CF54" s="47"/>
      <c r="CG54" s="47"/>
      <c r="CH54" s="47"/>
      <c r="CI54" s="47"/>
      <c r="CJ54" s="47"/>
      <c r="CK54" s="47"/>
      <c r="CL54" s="47"/>
      <c r="CM54" s="47"/>
      <c r="CN54" s="47"/>
    </row>
    <row r="55" spans="1:92" s="43" customFormat="1" ht="24" customHeight="1" x14ac:dyDescent="0.2">
      <c r="A55" s="38"/>
      <c r="B55" s="38"/>
      <c r="C55" s="38">
        <v>3</v>
      </c>
      <c r="D55" s="38"/>
      <c r="E55" s="38"/>
      <c r="F55" s="38"/>
      <c r="G55" s="39"/>
      <c r="H55" s="38"/>
      <c r="I55" s="39"/>
      <c r="J55" s="38"/>
      <c r="K55" s="38" t="s">
        <v>766</v>
      </c>
      <c r="L55" s="38" t="s">
        <v>771</v>
      </c>
      <c r="M55" s="38"/>
      <c r="N55" s="38">
        <v>42</v>
      </c>
      <c r="O55" s="38">
        <v>5300</v>
      </c>
      <c r="P55" s="39">
        <f t="shared" si="8"/>
        <v>222600</v>
      </c>
      <c r="Q55" s="38">
        <v>2</v>
      </c>
      <c r="R55" s="39">
        <f t="shared" si="16"/>
        <v>4452</v>
      </c>
      <c r="S55" s="39">
        <f t="shared" si="9"/>
        <v>218148</v>
      </c>
      <c r="T55" s="39">
        <f t="shared" si="10"/>
        <v>218148</v>
      </c>
      <c r="U55" s="39">
        <f t="shared" si="11"/>
        <v>218148</v>
      </c>
      <c r="V55" s="35">
        <v>0</v>
      </c>
      <c r="W55" s="36">
        <f t="shared" si="12"/>
        <v>218148</v>
      </c>
      <c r="X55" s="37">
        <v>0.03</v>
      </c>
      <c r="Y55" s="37">
        <f t="shared" si="13"/>
        <v>65.444399999999987</v>
      </c>
      <c r="Z55" s="36">
        <f t="shared" si="14"/>
        <v>58.899959999999993</v>
      </c>
      <c r="AA55" s="36">
        <f t="shared" si="15"/>
        <v>6.5444399999999945</v>
      </c>
      <c r="AB55" s="47"/>
      <c r="AC55" s="47"/>
      <c r="AD55" s="47"/>
      <c r="AE55" s="47"/>
      <c r="AF55" s="47"/>
      <c r="AG55" s="47"/>
      <c r="AH55" s="47"/>
      <c r="AI55" s="47"/>
      <c r="AJ55" s="47"/>
      <c r="AK55" s="47"/>
      <c r="AL55" s="47"/>
      <c r="AM55" s="47"/>
      <c r="AN55" s="47"/>
      <c r="AO55" s="47"/>
      <c r="AP55" s="47"/>
      <c r="AQ55" s="47"/>
      <c r="AR55" s="47"/>
      <c r="AS55" s="47"/>
      <c r="AT55" s="47"/>
      <c r="AU55" s="47"/>
      <c r="AV55" s="47"/>
      <c r="AW55" s="47"/>
      <c r="AX55" s="47"/>
      <c r="AY55" s="47"/>
      <c r="AZ55" s="47"/>
      <c r="BA55" s="47"/>
      <c r="BB55" s="47"/>
      <c r="BC55" s="47"/>
      <c r="BD55" s="47"/>
      <c r="BE55" s="47"/>
      <c r="BF55" s="47"/>
      <c r="BG55" s="47"/>
      <c r="BH55" s="47"/>
      <c r="BI55" s="47"/>
      <c r="BJ55" s="47"/>
      <c r="BK55" s="47"/>
      <c r="BL55" s="47"/>
      <c r="BM55" s="47"/>
      <c r="BN55" s="47"/>
      <c r="BO55" s="47"/>
      <c r="BP55" s="47"/>
      <c r="BQ55" s="47"/>
      <c r="BR55" s="47"/>
      <c r="BS55" s="47"/>
      <c r="BT55" s="47"/>
      <c r="BU55" s="47"/>
      <c r="BV55" s="47"/>
      <c r="BW55" s="47"/>
      <c r="BX55" s="47"/>
      <c r="BY55" s="47"/>
      <c r="BZ55" s="47"/>
      <c r="CA55" s="47"/>
      <c r="CB55" s="47"/>
      <c r="CC55" s="47"/>
      <c r="CD55" s="47"/>
      <c r="CE55" s="47"/>
      <c r="CF55" s="47"/>
      <c r="CG55" s="47"/>
      <c r="CH55" s="47"/>
      <c r="CI55" s="47"/>
      <c r="CJ55" s="47"/>
      <c r="CK55" s="47"/>
      <c r="CL55" s="47"/>
      <c r="CM55" s="47"/>
      <c r="CN55" s="47"/>
    </row>
    <row r="56" spans="1:92" s="43" customFormat="1" ht="23.25" customHeight="1" x14ac:dyDescent="0.2">
      <c r="A56" s="38"/>
      <c r="B56" s="38"/>
      <c r="C56" s="38">
        <v>3</v>
      </c>
      <c r="D56" s="38"/>
      <c r="E56" s="38" t="s">
        <v>849</v>
      </c>
      <c r="F56" s="38"/>
      <c r="G56" s="39"/>
      <c r="H56" s="38"/>
      <c r="I56" s="39"/>
      <c r="J56" s="38"/>
      <c r="K56" s="38" t="s">
        <v>766</v>
      </c>
      <c r="L56" s="38" t="s">
        <v>772</v>
      </c>
      <c r="M56" s="38"/>
      <c r="N56" s="38">
        <v>152</v>
      </c>
      <c r="O56" s="38">
        <v>5300</v>
      </c>
      <c r="P56" s="39">
        <f t="shared" si="8"/>
        <v>805600</v>
      </c>
      <c r="Q56" s="38">
        <v>2</v>
      </c>
      <c r="R56" s="39">
        <f t="shared" si="16"/>
        <v>16112</v>
      </c>
      <c r="S56" s="39">
        <f t="shared" si="9"/>
        <v>789488</v>
      </c>
      <c r="T56" s="39">
        <f t="shared" si="10"/>
        <v>789488</v>
      </c>
      <c r="U56" s="39">
        <f t="shared" si="11"/>
        <v>789488</v>
      </c>
      <c r="V56" s="35">
        <v>0</v>
      </c>
      <c r="W56" s="36">
        <f t="shared" si="12"/>
        <v>789488</v>
      </c>
      <c r="X56" s="37">
        <v>0.03</v>
      </c>
      <c r="Y56" s="37">
        <f t="shared" si="13"/>
        <v>236.84639999999999</v>
      </c>
      <c r="Z56" s="36">
        <f t="shared" si="14"/>
        <v>213.16175999999999</v>
      </c>
      <c r="AA56" s="36">
        <f t="shared" si="15"/>
        <v>23.684640000000002</v>
      </c>
      <c r="AB56" s="47"/>
      <c r="AC56" s="47"/>
      <c r="AD56" s="47"/>
      <c r="AE56" s="47"/>
      <c r="AF56" s="47"/>
      <c r="AG56" s="47"/>
      <c r="AH56" s="47"/>
      <c r="AI56" s="47"/>
      <c r="AJ56" s="47"/>
      <c r="AK56" s="47"/>
      <c r="AL56" s="47"/>
      <c r="AM56" s="47"/>
      <c r="AN56" s="47"/>
      <c r="AO56" s="47"/>
      <c r="AP56" s="47"/>
      <c r="AQ56" s="47"/>
      <c r="AR56" s="47"/>
      <c r="AS56" s="47"/>
      <c r="AT56" s="47"/>
      <c r="AU56" s="47"/>
      <c r="AV56" s="47"/>
      <c r="AW56" s="47"/>
      <c r="AX56" s="47"/>
      <c r="AY56" s="47"/>
      <c r="AZ56" s="47"/>
      <c r="BA56" s="47"/>
      <c r="BB56" s="47"/>
      <c r="BC56" s="47"/>
      <c r="BD56" s="47"/>
      <c r="BE56" s="47"/>
      <c r="BF56" s="47"/>
      <c r="BG56" s="47"/>
      <c r="BH56" s="47"/>
      <c r="BI56" s="47"/>
      <c r="BJ56" s="47"/>
      <c r="BK56" s="47"/>
      <c r="BL56" s="47"/>
      <c r="BM56" s="47"/>
      <c r="BN56" s="47"/>
      <c r="BO56" s="47"/>
      <c r="BP56" s="47"/>
      <c r="BQ56" s="47"/>
      <c r="BR56" s="47"/>
      <c r="BS56" s="47"/>
      <c r="BT56" s="47"/>
      <c r="BU56" s="47"/>
      <c r="BV56" s="47"/>
      <c r="BW56" s="47"/>
      <c r="BX56" s="47"/>
      <c r="BY56" s="47"/>
      <c r="BZ56" s="47"/>
      <c r="CA56" s="47"/>
      <c r="CB56" s="47"/>
      <c r="CC56" s="47"/>
      <c r="CD56" s="47"/>
      <c r="CE56" s="47"/>
      <c r="CF56" s="47"/>
      <c r="CG56" s="47"/>
      <c r="CH56" s="47"/>
      <c r="CI56" s="47"/>
      <c r="CJ56" s="47"/>
      <c r="CK56" s="47"/>
      <c r="CL56" s="47"/>
      <c r="CM56" s="47"/>
      <c r="CN56" s="47"/>
    </row>
    <row r="57" spans="1:92" s="43" customFormat="1" ht="24" customHeight="1" x14ac:dyDescent="0.2">
      <c r="A57" s="38"/>
      <c r="B57" s="38"/>
      <c r="C57" s="38">
        <v>3</v>
      </c>
      <c r="D57" s="38"/>
      <c r="E57" s="38" t="s">
        <v>302</v>
      </c>
      <c r="F57" s="38"/>
      <c r="G57" s="39"/>
      <c r="H57" s="38"/>
      <c r="I57" s="39"/>
      <c r="J57" s="38"/>
      <c r="K57" s="38" t="s">
        <v>766</v>
      </c>
      <c r="L57" s="38" t="s">
        <v>773</v>
      </c>
      <c r="M57" s="38"/>
      <c r="N57" s="38">
        <v>152.76</v>
      </c>
      <c r="O57" s="38">
        <v>5500</v>
      </c>
      <c r="P57" s="39">
        <f t="shared" si="8"/>
        <v>840180</v>
      </c>
      <c r="Q57" s="38">
        <v>2</v>
      </c>
      <c r="R57" s="39">
        <f t="shared" si="16"/>
        <v>16803.599999999999</v>
      </c>
      <c r="S57" s="39">
        <f t="shared" si="9"/>
        <v>823376.4</v>
      </c>
      <c r="T57" s="39">
        <f t="shared" si="10"/>
        <v>823376.4</v>
      </c>
      <c r="U57" s="39">
        <f t="shared" si="11"/>
        <v>823376.4</v>
      </c>
      <c r="V57" s="35">
        <v>0</v>
      </c>
      <c r="W57" s="36">
        <f t="shared" si="12"/>
        <v>823376.4</v>
      </c>
      <c r="X57" s="37">
        <v>0.03</v>
      </c>
      <c r="Y57" s="37">
        <f t="shared" si="13"/>
        <v>247.01291999999998</v>
      </c>
      <c r="Z57" s="36">
        <f t="shared" si="14"/>
        <v>222.31162799999998</v>
      </c>
      <c r="AA57" s="36">
        <f t="shared" si="15"/>
        <v>24.701291999999995</v>
      </c>
      <c r="AB57" s="47"/>
      <c r="AC57" s="47"/>
      <c r="AD57" s="47"/>
      <c r="AE57" s="47"/>
      <c r="AF57" s="47"/>
      <c r="AG57" s="47"/>
      <c r="AH57" s="47"/>
      <c r="AI57" s="47"/>
      <c r="AJ57" s="47"/>
      <c r="AK57" s="47"/>
      <c r="AL57" s="47"/>
      <c r="AM57" s="47"/>
      <c r="AN57" s="47"/>
      <c r="AO57" s="47"/>
      <c r="AP57" s="47"/>
      <c r="AQ57" s="47"/>
      <c r="AR57" s="47"/>
      <c r="AS57" s="47"/>
      <c r="AT57" s="47"/>
      <c r="AU57" s="47"/>
      <c r="AV57" s="47"/>
      <c r="AW57" s="47"/>
      <c r="AX57" s="47"/>
      <c r="AY57" s="47"/>
      <c r="AZ57" s="47"/>
      <c r="BA57" s="47"/>
      <c r="BB57" s="47"/>
      <c r="BC57" s="47"/>
      <c r="BD57" s="47"/>
      <c r="BE57" s="47"/>
      <c r="BF57" s="47"/>
      <c r="BG57" s="47"/>
      <c r="BH57" s="47"/>
      <c r="BI57" s="47"/>
      <c r="BJ57" s="47"/>
      <c r="BK57" s="47"/>
      <c r="BL57" s="47"/>
      <c r="BM57" s="47"/>
      <c r="BN57" s="47"/>
      <c r="BO57" s="47"/>
      <c r="BP57" s="47"/>
      <c r="BQ57" s="47"/>
      <c r="BR57" s="47"/>
      <c r="BS57" s="47"/>
      <c r="BT57" s="47"/>
      <c r="BU57" s="47"/>
      <c r="BV57" s="47"/>
      <c r="BW57" s="47"/>
      <c r="BX57" s="47"/>
      <c r="BY57" s="47"/>
      <c r="BZ57" s="47"/>
      <c r="CA57" s="47"/>
      <c r="CB57" s="47"/>
      <c r="CC57" s="47"/>
      <c r="CD57" s="47"/>
      <c r="CE57" s="47"/>
      <c r="CF57" s="47"/>
      <c r="CG57" s="47"/>
      <c r="CH57" s="47"/>
      <c r="CI57" s="47"/>
      <c r="CJ57" s="47"/>
      <c r="CK57" s="47"/>
      <c r="CL57" s="47"/>
      <c r="CM57" s="47"/>
      <c r="CN57" s="47"/>
    </row>
    <row r="58" spans="1:92" s="43" customFormat="1" ht="23.25" customHeight="1" x14ac:dyDescent="0.2">
      <c r="A58" s="38"/>
      <c r="B58" s="38"/>
      <c r="C58" s="38">
        <v>2</v>
      </c>
      <c r="D58" s="38"/>
      <c r="E58" s="38"/>
      <c r="F58" s="38"/>
      <c r="G58" s="39"/>
      <c r="H58" s="38"/>
      <c r="I58" s="39"/>
      <c r="J58" s="38"/>
      <c r="K58" s="38" t="s">
        <v>766</v>
      </c>
      <c r="L58" s="38" t="s">
        <v>774</v>
      </c>
      <c r="M58" s="38"/>
      <c r="N58" s="38">
        <v>35.75</v>
      </c>
      <c r="O58" s="38">
        <v>6400</v>
      </c>
      <c r="P58" s="39">
        <f t="shared" si="8"/>
        <v>228800</v>
      </c>
      <c r="Q58" s="38">
        <v>2</v>
      </c>
      <c r="R58" s="39">
        <f t="shared" si="16"/>
        <v>4576</v>
      </c>
      <c r="S58" s="39">
        <f t="shared" si="9"/>
        <v>224224</v>
      </c>
      <c r="T58" s="39">
        <f t="shared" si="10"/>
        <v>224224</v>
      </c>
      <c r="U58" s="39">
        <f t="shared" si="11"/>
        <v>224224</v>
      </c>
      <c r="V58" s="38">
        <v>50</v>
      </c>
      <c r="W58" s="40"/>
      <c r="X58" s="41"/>
      <c r="Y58" s="41"/>
      <c r="Z58" s="40">
        <f>W58*90%</f>
        <v>0</v>
      </c>
      <c r="AA58" s="40">
        <f>W58-Z58</f>
        <v>0</v>
      </c>
      <c r="AB58" s="47"/>
      <c r="AC58" s="47"/>
      <c r="AD58" s="47"/>
      <c r="AE58" s="47"/>
      <c r="AF58" s="47"/>
      <c r="AG58" s="47"/>
      <c r="AH58" s="47"/>
      <c r="AI58" s="47"/>
      <c r="AJ58" s="47"/>
      <c r="AK58" s="47"/>
      <c r="AL58" s="47"/>
      <c r="AM58" s="47"/>
      <c r="AN58" s="47"/>
      <c r="AO58" s="47"/>
      <c r="AP58" s="47"/>
      <c r="AQ58" s="47"/>
      <c r="AR58" s="47"/>
      <c r="AS58" s="47"/>
      <c r="AT58" s="47"/>
      <c r="AU58" s="47"/>
      <c r="AV58" s="47"/>
      <c r="AW58" s="47"/>
      <c r="AX58" s="47"/>
      <c r="AY58" s="47"/>
      <c r="AZ58" s="47"/>
      <c r="BA58" s="47"/>
      <c r="BB58" s="47"/>
      <c r="BC58" s="47"/>
      <c r="BD58" s="47"/>
      <c r="BE58" s="47"/>
      <c r="BF58" s="47"/>
      <c r="BG58" s="47"/>
      <c r="BH58" s="47"/>
      <c r="BI58" s="47"/>
      <c r="BJ58" s="47"/>
      <c r="BK58" s="47"/>
      <c r="BL58" s="47"/>
      <c r="BM58" s="47"/>
      <c r="BN58" s="47"/>
      <c r="BO58" s="47"/>
      <c r="BP58" s="47"/>
      <c r="BQ58" s="47"/>
      <c r="BR58" s="47"/>
      <c r="BS58" s="47"/>
      <c r="BT58" s="47"/>
      <c r="BU58" s="47"/>
      <c r="BV58" s="47"/>
      <c r="BW58" s="47"/>
      <c r="BX58" s="47"/>
      <c r="BY58" s="47"/>
      <c r="BZ58" s="47"/>
      <c r="CA58" s="47"/>
      <c r="CB58" s="47"/>
      <c r="CC58" s="47"/>
      <c r="CD58" s="47"/>
      <c r="CE58" s="47"/>
      <c r="CF58" s="47"/>
      <c r="CG58" s="47"/>
      <c r="CH58" s="47"/>
      <c r="CI58" s="47"/>
      <c r="CJ58" s="47"/>
      <c r="CK58" s="47"/>
      <c r="CL58" s="47"/>
      <c r="CM58" s="47"/>
      <c r="CN58" s="47"/>
    </row>
    <row r="59" spans="1:92" s="43" customFormat="1" ht="24" customHeight="1" x14ac:dyDescent="0.2">
      <c r="A59" s="38"/>
      <c r="B59" s="38"/>
      <c r="C59" s="38"/>
      <c r="D59" s="38"/>
      <c r="E59" s="38"/>
      <c r="F59" s="38"/>
      <c r="G59" s="39"/>
      <c r="H59" s="38"/>
      <c r="I59" s="39"/>
      <c r="J59" s="38"/>
      <c r="K59" s="38"/>
      <c r="L59" s="38"/>
      <c r="M59" s="38"/>
      <c r="N59" s="38"/>
      <c r="O59" s="38"/>
      <c r="P59" s="39"/>
      <c r="Q59" s="38"/>
      <c r="R59" s="38"/>
      <c r="S59" s="39"/>
      <c r="T59" s="39"/>
      <c r="U59" s="39"/>
      <c r="V59" s="38"/>
      <c r="W59" s="40"/>
      <c r="X59" s="41"/>
      <c r="Y59" s="41"/>
      <c r="Z59" s="40"/>
      <c r="AA59" s="40"/>
      <c r="AB59" s="47"/>
      <c r="AC59" s="47"/>
      <c r="AD59" s="47"/>
      <c r="AE59" s="47"/>
      <c r="AF59" s="47"/>
      <c r="AG59" s="47"/>
      <c r="AH59" s="47"/>
      <c r="AI59" s="47"/>
      <c r="AJ59" s="47"/>
      <c r="AK59" s="47"/>
      <c r="AL59" s="47"/>
      <c r="AM59" s="47"/>
      <c r="AN59" s="47"/>
      <c r="AO59" s="47"/>
      <c r="AP59" s="47"/>
      <c r="AQ59" s="47"/>
      <c r="AR59" s="47"/>
      <c r="AS59" s="47"/>
      <c r="AT59" s="47"/>
      <c r="AU59" s="47"/>
      <c r="AV59" s="47"/>
      <c r="AW59" s="47"/>
      <c r="AX59" s="47"/>
      <c r="AY59" s="47"/>
      <c r="AZ59" s="47"/>
      <c r="BA59" s="47"/>
      <c r="BB59" s="47"/>
      <c r="BC59" s="47"/>
      <c r="BD59" s="47"/>
      <c r="BE59" s="47"/>
      <c r="BF59" s="47"/>
      <c r="BG59" s="47"/>
      <c r="BH59" s="47"/>
      <c r="BI59" s="47"/>
      <c r="BJ59" s="47"/>
      <c r="BK59" s="47"/>
      <c r="BL59" s="47"/>
      <c r="BM59" s="47"/>
      <c r="BN59" s="47"/>
      <c r="BO59" s="47"/>
      <c r="BP59" s="47"/>
      <c r="BQ59" s="47"/>
      <c r="BR59" s="47"/>
      <c r="BS59" s="47"/>
      <c r="BT59" s="47"/>
      <c r="BU59" s="47"/>
      <c r="BV59" s="47"/>
      <c r="BW59" s="47"/>
      <c r="BX59" s="47"/>
      <c r="BY59" s="47"/>
      <c r="BZ59" s="47"/>
      <c r="CA59" s="47"/>
      <c r="CB59" s="47"/>
      <c r="CC59" s="47"/>
      <c r="CD59" s="47"/>
      <c r="CE59" s="47"/>
      <c r="CF59" s="47"/>
      <c r="CG59" s="47"/>
      <c r="CH59" s="47"/>
      <c r="CI59" s="47"/>
      <c r="CJ59" s="47"/>
      <c r="CK59" s="47"/>
      <c r="CL59" s="47"/>
      <c r="CM59" s="47"/>
      <c r="CN59" s="47"/>
    </row>
    <row r="60" spans="1:92" s="43" customFormat="1" ht="24" customHeight="1" x14ac:dyDescent="0.2">
      <c r="A60" s="38"/>
      <c r="B60" s="38"/>
      <c r="C60" s="38"/>
      <c r="D60" s="38"/>
      <c r="E60" s="38"/>
      <c r="F60" s="38"/>
      <c r="G60" s="39"/>
      <c r="H60" s="38"/>
      <c r="I60" s="39"/>
      <c r="J60" s="38"/>
      <c r="K60" s="38"/>
      <c r="L60" s="38"/>
      <c r="M60" s="38"/>
      <c r="N60" s="38"/>
      <c r="O60" s="38"/>
      <c r="P60" s="39"/>
      <c r="Q60" s="38"/>
      <c r="R60" s="39"/>
      <c r="S60" s="39"/>
      <c r="T60" s="39"/>
      <c r="U60" s="39"/>
      <c r="V60" s="38"/>
      <c r="W60" s="40"/>
      <c r="X60" s="41"/>
      <c r="Y60" s="41"/>
      <c r="Z60" s="40"/>
      <c r="AA60" s="40"/>
      <c r="AB60" s="47"/>
      <c r="AC60" s="47"/>
      <c r="AD60" s="47"/>
      <c r="AE60" s="47"/>
      <c r="AF60" s="47"/>
      <c r="AG60" s="47"/>
      <c r="AH60" s="47"/>
      <c r="AI60" s="47"/>
      <c r="AJ60" s="47"/>
      <c r="AK60" s="47"/>
      <c r="AL60" s="47"/>
      <c r="AM60" s="47"/>
      <c r="AN60" s="47"/>
      <c r="AO60" s="47"/>
      <c r="AP60" s="47"/>
      <c r="AQ60" s="47"/>
      <c r="AR60" s="47"/>
      <c r="AS60" s="47"/>
      <c r="AT60" s="47"/>
      <c r="AU60" s="47"/>
      <c r="AV60" s="47"/>
      <c r="AW60" s="47"/>
      <c r="AX60" s="47"/>
      <c r="AY60" s="47"/>
      <c r="AZ60" s="47"/>
      <c r="BA60" s="47"/>
      <c r="BB60" s="47"/>
      <c r="BC60" s="47"/>
      <c r="BD60" s="47"/>
      <c r="BE60" s="47"/>
      <c r="BF60" s="47"/>
      <c r="BG60" s="47"/>
      <c r="BH60" s="47"/>
      <c r="BI60" s="47"/>
      <c r="BJ60" s="47"/>
      <c r="BK60" s="47"/>
      <c r="BL60" s="47"/>
      <c r="BM60" s="47"/>
      <c r="BN60" s="47"/>
      <c r="BO60" s="47"/>
      <c r="BP60" s="47"/>
      <c r="BQ60" s="47"/>
      <c r="BR60" s="47"/>
      <c r="BS60" s="47"/>
      <c r="BT60" s="47"/>
      <c r="BU60" s="47"/>
      <c r="BV60" s="47"/>
      <c r="BW60" s="47"/>
      <c r="BX60" s="47"/>
      <c r="BY60" s="47"/>
      <c r="BZ60" s="47"/>
      <c r="CA60" s="47"/>
      <c r="CB60" s="47"/>
      <c r="CC60" s="47"/>
      <c r="CD60" s="47"/>
      <c r="CE60" s="47"/>
      <c r="CF60" s="47"/>
      <c r="CG60" s="47"/>
      <c r="CH60" s="47"/>
      <c r="CI60" s="47"/>
      <c r="CJ60" s="47"/>
      <c r="CK60" s="47"/>
      <c r="CL60" s="47"/>
      <c r="CM60" s="47"/>
      <c r="CN60" s="47"/>
    </row>
    <row r="61" spans="1:92" s="43" customFormat="1" ht="23.25" customHeight="1" x14ac:dyDescent="0.2">
      <c r="A61" s="38"/>
      <c r="B61" s="38"/>
      <c r="C61" s="38"/>
      <c r="D61" s="38"/>
      <c r="E61" s="38"/>
      <c r="F61" s="38"/>
      <c r="G61" s="39"/>
      <c r="H61" s="38"/>
      <c r="I61" s="39"/>
      <c r="J61" s="38"/>
      <c r="K61" s="38"/>
      <c r="L61" s="38"/>
      <c r="M61" s="38"/>
      <c r="N61" s="38"/>
      <c r="O61" s="38"/>
      <c r="P61" s="39"/>
      <c r="Q61" s="38"/>
      <c r="R61" s="39"/>
      <c r="S61" s="39"/>
      <c r="T61" s="39"/>
      <c r="U61" s="39"/>
      <c r="V61" s="38"/>
      <c r="W61" s="40"/>
      <c r="X61" s="41"/>
      <c r="Y61" s="41"/>
      <c r="Z61" s="40"/>
      <c r="AA61" s="40"/>
      <c r="AB61" s="47"/>
      <c r="AC61" s="47"/>
      <c r="AD61" s="47"/>
      <c r="AE61" s="47"/>
      <c r="AF61" s="47"/>
      <c r="AG61" s="47"/>
      <c r="AH61" s="47"/>
      <c r="AI61" s="47"/>
      <c r="AJ61" s="47"/>
      <c r="AK61" s="47"/>
      <c r="AL61" s="47"/>
      <c r="AM61" s="47"/>
      <c r="AN61" s="47"/>
      <c r="AO61" s="47"/>
      <c r="AP61" s="47"/>
      <c r="AQ61" s="47"/>
      <c r="AR61" s="47"/>
      <c r="AS61" s="47"/>
      <c r="AT61" s="47"/>
      <c r="AU61" s="47"/>
      <c r="AV61" s="47"/>
      <c r="AW61" s="47"/>
      <c r="AX61" s="47"/>
      <c r="AY61" s="47"/>
      <c r="AZ61" s="47"/>
      <c r="BA61" s="47"/>
      <c r="BB61" s="47"/>
      <c r="BC61" s="47"/>
      <c r="BD61" s="47"/>
      <c r="BE61" s="47"/>
      <c r="BF61" s="47"/>
      <c r="BG61" s="47"/>
      <c r="BH61" s="47"/>
      <c r="BI61" s="47"/>
      <c r="BJ61" s="47"/>
      <c r="BK61" s="47"/>
      <c r="BL61" s="47"/>
      <c r="BM61" s="47"/>
      <c r="BN61" s="47"/>
      <c r="BO61" s="47"/>
      <c r="BP61" s="47"/>
      <c r="BQ61" s="47"/>
      <c r="BR61" s="47"/>
      <c r="BS61" s="47"/>
      <c r="BT61" s="47"/>
      <c r="BU61" s="47"/>
      <c r="BV61" s="47"/>
      <c r="BW61" s="47"/>
      <c r="BX61" s="47"/>
      <c r="BY61" s="47"/>
      <c r="BZ61" s="47"/>
      <c r="CA61" s="47"/>
      <c r="CB61" s="47"/>
      <c r="CC61" s="47"/>
      <c r="CD61" s="47"/>
      <c r="CE61" s="47"/>
      <c r="CF61" s="47"/>
      <c r="CG61" s="47"/>
      <c r="CH61" s="47"/>
      <c r="CI61" s="47"/>
      <c r="CJ61" s="47"/>
      <c r="CK61" s="47"/>
      <c r="CL61" s="47"/>
      <c r="CM61" s="47"/>
      <c r="CN61" s="47"/>
    </row>
    <row r="62" spans="1:92" s="43" customFormat="1" ht="23.25" customHeight="1" x14ac:dyDescent="0.2">
      <c r="A62" s="237" t="s">
        <v>775</v>
      </c>
      <c r="B62" s="238"/>
      <c r="C62" s="238"/>
      <c r="D62" s="238"/>
      <c r="E62" s="238"/>
      <c r="F62" s="238"/>
      <c r="G62" s="238"/>
      <c r="H62" s="238"/>
      <c r="I62" s="238"/>
      <c r="J62" s="238"/>
      <c r="K62" s="238"/>
      <c r="L62" s="239"/>
      <c r="M62" s="38"/>
      <c r="N62" s="38">
        <f>SUM(N50:N61)</f>
        <v>30726.51</v>
      </c>
      <c r="O62" s="38">
        <f>SUM(O50:O61)</f>
        <v>48950</v>
      </c>
      <c r="P62" s="39">
        <f>SUM(P50:P61)</f>
        <v>64807580</v>
      </c>
      <c r="Q62" s="38"/>
      <c r="R62" s="38">
        <f>SUM(R50:R61)</f>
        <v>3602455.6</v>
      </c>
      <c r="S62" s="39">
        <f>SUM(S50:S61)</f>
        <v>61205124.399999999</v>
      </c>
      <c r="T62" s="39">
        <f>SUM(T50:T61)</f>
        <v>63715974.399999999</v>
      </c>
      <c r="U62" s="39">
        <f>SUM(U50:U61)</f>
        <v>63715974.399999999</v>
      </c>
      <c r="V62" s="38"/>
      <c r="W62" s="40">
        <f>SUM(W50:W61)</f>
        <v>63491750.399999999</v>
      </c>
      <c r="X62" s="41">
        <v>0.03</v>
      </c>
      <c r="Y62" s="41"/>
      <c r="Z62" s="40">
        <f>SUM(Z50:Z61)</f>
        <v>6935.1536880000003</v>
      </c>
      <c r="AA62" s="40">
        <f>SUM(AA50:AA61)</f>
        <v>770.57263199999989</v>
      </c>
      <c r="AB62" s="47"/>
      <c r="AC62" s="47"/>
      <c r="AD62" s="47"/>
      <c r="AE62" s="47"/>
      <c r="AF62" s="47"/>
      <c r="AG62" s="47"/>
      <c r="AH62" s="47"/>
      <c r="AI62" s="47"/>
      <c r="AJ62" s="47"/>
      <c r="AK62" s="47"/>
      <c r="AL62" s="47"/>
      <c r="AM62" s="47"/>
      <c r="AN62" s="47"/>
      <c r="AO62" s="47"/>
      <c r="AP62" s="47"/>
      <c r="AQ62" s="47"/>
      <c r="AR62" s="47"/>
      <c r="AS62" s="47"/>
      <c r="AT62" s="47"/>
      <c r="AU62" s="47"/>
      <c r="AV62" s="47"/>
      <c r="AW62" s="47"/>
      <c r="AX62" s="47"/>
      <c r="AY62" s="47"/>
      <c r="AZ62" s="47"/>
      <c r="BA62" s="47"/>
      <c r="BB62" s="47"/>
      <c r="BC62" s="47"/>
      <c r="BD62" s="47"/>
      <c r="BE62" s="47"/>
      <c r="BF62" s="47"/>
      <c r="BG62" s="47"/>
      <c r="BH62" s="47"/>
      <c r="BI62" s="47"/>
      <c r="BJ62" s="47"/>
      <c r="BK62" s="47"/>
      <c r="BL62" s="47"/>
      <c r="BM62" s="47"/>
      <c r="BN62" s="47"/>
      <c r="BO62" s="47"/>
      <c r="BP62" s="47"/>
      <c r="BQ62" s="47"/>
      <c r="BR62" s="47"/>
      <c r="BS62" s="47"/>
      <c r="BT62" s="47"/>
      <c r="BU62" s="47"/>
      <c r="BV62" s="47"/>
      <c r="BW62" s="47"/>
      <c r="BX62" s="47"/>
      <c r="BY62" s="47"/>
      <c r="BZ62" s="47"/>
      <c r="CA62" s="47"/>
      <c r="CB62" s="47"/>
      <c r="CC62" s="47"/>
      <c r="CD62" s="47"/>
      <c r="CE62" s="47"/>
      <c r="CF62" s="47"/>
      <c r="CG62" s="47"/>
      <c r="CH62" s="47"/>
      <c r="CI62" s="47"/>
      <c r="CJ62" s="47"/>
      <c r="CK62" s="47"/>
      <c r="CL62" s="47"/>
      <c r="CM62" s="47"/>
      <c r="CN62" s="47"/>
    </row>
    <row r="63" spans="1:92" s="3" customFormat="1" ht="18" x14ac:dyDescent="0.4">
      <c r="A63" s="46"/>
      <c r="B63" s="46"/>
      <c r="C63" s="46"/>
      <c r="D63" s="46"/>
      <c r="E63" s="46"/>
      <c r="F63" s="46"/>
      <c r="G63" s="46"/>
      <c r="H63" s="46"/>
      <c r="I63" s="46"/>
      <c r="J63" s="46"/>
      <c r="K63" s="46"/>
      <c r="L63" s="46"/>
      <c r="M63" s="46"/>
      <c r="N63" s="46"/>
      <c r="O63" s="46"/>
      <c r="P63" s="46"/>
      <c r="Q63" s="46"/>
      <c r="R63" s="46"/>
      <c r="S63" s="46"/>
      <c r="T63" s="46"/>
      <c r="U63" s="46"/>
      <c r="V63" s="46"/>
      <c r="W63" s="46"/>
      <c r="X63" s="46"/>
      <c r="Y63" s="46"/>
      <c r="Z63" s="46"/>
      <c r="AA63" s="43"/>
      <c r="AB63" s="29"/>
      <c r="AC63" s="29"/>
      <c r="AD63" s="29"/>
      <c r="AE63" s="29"/>
      <c r="AF63" s="29"/>
      <c r="AG63" s="29"/>
      <c r="AH63" s="29"/>
      <c r="AI63" s="29"/>
      <c r="AJ63" s="29"/>
      <c r="AK63" s="29"/>
      <c r="AL63" s="29"/>
      <c r="AM63" s="29"/>
      <c r="AN63" s="29"/>
      <c r="AO63" s="29"/>
      <c r="AP63" s="29"/>
      <c r="AQ63" s="29"/>
      <c r="AR63" s="29"/>
      <c r="AS63" s="29"/>
      <c r="AT63" s="29"/>
      <c r="AU63" s="29"/>
      <c r="AV63" s="29"/>
      <c r="AW63" s="29"/>
      <c r="AX63" s="29"/>
      <c r="AY63" s="29"/>
      <c r="AZ63" s="29"/>
      <c r="BA63" s="29"/>
      <c r="BB63" s="29"/>
      <c r="BC63" s="29"/>
      <c r="BD63" s="29"/>
      <c r="BE63" s="29"/>
      <c r="BF63" s="29"/>
      <c r="BG63" s="29"/>
      <c r="BH63" s="29"/>
      <c r="BI63" s="29"/>
      <c r="BJ63" s="29"/>
      <c r="BK63" s="29"/>
      <c r="BL63" s="29"/>
      <c r="BM63" s="29"/>
      <c r="BN63" s="29"/>
      <c r="BO63" s="29"/>
      <c r="BP63" s="29"/>
      <c r="BQ63" s="29"/>
      <c r="BR63" s="29"/>
      <c r="BS63" s="29"/>
      <c r="BT63" s="29"/>
      <c r="BU63" s="29"/>
      <c r="BV63" s="29"/>
      <c r="BW63" s="29"/>
      <c r="BX63" s="29"/>
      <c r="BY63" s="29"/>
      <c r="BZ63" s="29"/>
      <c r="CA63" s="29"/>
      <c r="CB63" s="29"/>
      <c r="CC63" s="29"/>
      <c r="CD63" s="29"/>
      <c r="CE63" s="29"/>
      <c r="CF63" s="29"/>
      <c r="CG63" s="29"/>
      <c r="CH63" s="29"/>
      <c r="CI63" s="29"/>
      <c r="CJ63" s="29"/>
      <c r="CK63" s="29"/>
      <c r="CL63" s="29"/>
      <c r="CM63" s="29"/>
      <c r="CN63" s="29"/>
    </row>
    <row r="64" spans="1:92" s="3" customFormat="1" ht="18" x14ac:dyDescent="0.4">
      <c r="A64" s="42" t="s">
        <v>17</v>
      </c>
      <c r="B64" s="42"/>
      <c r="C64" s="42"/>
      <c r="D64" s="42" t="s">
        <v>19</v>
      </c>
      <c r="E64" s="42"/>
      <c r="F64" s="42"/>
      <c r="G64" s="42"/>
      <c r="H64" s="42"/>
      <c r="I64" s="42"/>
      <c r="J64" s="43"/>
      <c r="K64" s="46"/>
      <c r="L64" s="46"/>
      <c r="M64" s="46"/>
      <c r="N64" s="46"/>
      <c r="O64" s="46"/>
      <c r="P64" s="46"/>
      <c r="Q64" s="46"/>
      <c r="R64" s="46"/>
      <c r="S64" s="46"/>
      <c r="T64" s="46"/>
      <c r="U64" s="46"/>
      <c r="V64" s="46"/>
      <c r="W64" s="46"/>
      <c r="X64" s="46"/>
      <c r="Y64" s="46"/>
      <c r="Z64" s="46"/>
      <c r="AA64" s="43"/>
      <c r="AB64" s="29"/>
      <c r="AC64" s="29"/>
      <c r="AD64" s="29"/>
      <c r="AE64" s="29"/>
      <c r="AF64" s="29"/>
      <c r="AG64" s="29"/>
      <c r="AH64" s="29"/>
      <c r="AI64" s="29"/>
      <c r="AJ64" s="29"/>
      <c r="AK64" s="29"/>
      <c r="AL64" s="29"/>
      <c r="AM64" s="29"/>
      <c r="AN64" s="29"/>
      <c r="AO64" s="29"/>
      <c r="AP64" s="29"/>
      <c r="AQ64" s="29"/>
      <c r="AR64" s="29"/>
      <c r="AS64" s="29"/>
      <c r="AT64" s="29"/>
      <c r="AU64" s="29"/>
      <c r="AV64" s="29"/>
      <c r="AW64" s="29"/>
      <c r="AX64" s="29"/>
      <c r="AY64" s="29"/>
      <c r="AZ64" s="29"/>
      <c r="BA64" s="29"/>
      <c r="BB64" s="29"/>
      <c r="BC64" s="29"/>
      <c r="BD64" s="29"/>
      <c r="BE64" s="29"/>
      <c r="BF64" s="29"/>
      <c r="BG64" s="29"/>
      <c r="BH64" s="29"/>
      <c r="BI64" s="29"/>
      <c r="BJ64" s="29"/>
      <c r="BK64" s="29"/>
      <c r="BL64" s="29"/>
      <c r="BM64" s="29"/>
      <c r="BN64" s="29"/>
      <c r="BO64" s="29"/>
      <c r="BP64" s="29"/>
      <c r="BQ64" s="29"/>
      <c r="BR64" s="29"/>
      <c r="BS64" s="29"/>
      <c r="BT64" s="29"/>
      <c r="BU64" s="29"/>
      <c r="BV64" s="29"/>
      <c r="BW64" s="29"/>
      <c r="BX64" s="29"/>
      <c r="BY64" s="29"/>
      <c r="BZ64" s="29"/>
      <c r="CA64" s="29"/>
      <c r="CB64" s="29"/>
      <c r="CC64" s="29"/>
      <c r="CD64" s="29"/>
      <c r="CE64" s="29"/>
      <c r="CF64" s="29"/>
      <c r="CG64" s="29"/>
      <c r="CH64" s="29"/>
      <c r="CI64" s="29"/>
      <c r="CJ64" s="29"/>
      <c r="CK64" s="29"/>
      <c r="CL64" s="29"/>
      <c r="CM64" s="29"/>
      <c r="CN64" s="29"/>
    </row>
    <row r="65" spans="1:92" s="3" customFormat="1" ht="18" x14ac:dyDescent="0.4">
      <c r="A65" s="42"/>
      <c r="B65" s="42"/>
      <c r="C65" s="42"/>
      <c r="D65" s="42" t="s">
        <v>20</v>
      </c>
      <c r="E65" s="42"/>
      <c r="F65" s="42"/>
      <c r="G65" s="42"/>
      <c r="H65" s="42"/>
      <c r="I65" s="42"/>
      <c r="J65" s="43"/>
      <c r="K65" s="46"/>
      <c r="L65" s="46"/>
      <c r="M65" s="46"/>
      <c r="N65" s="46"/>
      <c r="O65" s="46"/>
      <c r="P65" s="46"/>
      <c r="Q65" s="46"/>
      <c r="R65" s="46"/>
      <c r="S65" s="46"/>
      <c r="T65" s="46"/>
      <c r="U65" s="46"/>
      <c r="V65" s="46"/>
      <c r="W65" s="46"/>
      <c r="X65" s="46"/>
      <c r="Y65" s="46"/>
      <c r="Z65" s="46"/>
      <c r="AA65" s="43"/>
      <c r="AB65" s="29"/>
      <c r="AC65" s="29"/>
      <c r="AD65" s="29"/>
      <c r="AE65" s="29"/>
      <c r="AF65" s="29"/>
      <c r="AG65" s="29"/>
      <c r="AH65" s="29"/>
      <c r="AI65" s="29"/>
      <c r="AJ65" s="29"/>
      <c r="AK65" s="29"/>
      <c r="AL65" s="29"/>
      <c r="AM65" s="29"/>
      <c r="AN65" s="29"/>
      <c r="AO65" s="29"/>
      <c r="AP65" s="29"/>
      <c r="AQ65" s="29"/>
      <c r="AR65" s="29"/>
      <c r="AS65" s="29"/>
      <c r="AT65" s="29"/>
      <c r="AU65" s="29"/>
      <c r="AV65" s="29"/>
      <c r="AW65" s="29"/>
      <c r="AX65" s="29"/>
      <c r="AY65" s="29"/>
      <c r="AZ65" s="29"/>
      <c r="BA65" s="29"/>
      <c r="BB65" s="29"/>
      <c r="BC65" s="29"/>
      <c r="BD65" s="29"/>
      <c r="BE65" s="29"/>
      <c r="BF65" s="29"/>
      <c r="BG65" s="29"/>
      <c r="BH65" s="29"/>
      <c r="BI65" s="29"/>
      <c r="BJ65" s="29"/>
      <c r="BK65" s="29"/>
      <c r="BL65" s="29"/>
      <c r="BM65" s="29"/>
      <c r="BN65" s="29"/>
      <c r="BO65" s="29"/>
      <c r="BP65" s="29"/>
      <c r="BQ65" s="29"/>
      <c r="BR65" s="29"/>
      <c r="BS65" s="29"/>
      <c r="BT65" s="29"/>
      <c r="BU65" s="29"/>
      <c r="BV65" s="29"/>
      <c r="BW65" s="29"/>
      <c r="BX65" s="29"/>
      <c r="BY65" s="29"/>
      <c r="BZ65" s="29"/>
      <c r="CA65" s="29"/>
      <c r="CB65" s="29"/>
      <c r="CC65" s="29"/>
      <c r="CD65" s="29"/>
      <c r="CE65" s="29"/>
      <c r="CF65" s="29"/>
      <c r="CG65" s="29"/>
      <c r="CH65" s="29"/>
      <c r="CI65" s="29"/>
      <c r="CJ65" s="29"/>
      <c r="CK65" s="29"/>
      <c r="CL65" s="29"/>
      <c r="CM65" s="29"/>
      <c r="CN65" s="29"/>
    </row>
    <row r="66" spans="1:92" s="3" customFormat="1" ht="18" x14ac:dyDescent="0.4">
      <c r="A66" s="42"/>
      <c r="B66" s="42"/>
      <c r="C66" s="42"/>
      <c r="D66" s="42" t="s">
        <v>21</v>
      </c>
      <c r="E66" s="42"/>
      <c r="F66" s="42"/>
      <c r="G66" s="42"/>
      <c r="H66" s="42"/>
      <c r="I66" s="42"/>
      <c r="J66" s="43"/>
      <c r="K66" s="46"/>
      <c r="L66" s="46"/>
      <c r="M66" s="46"/>
      <c r="N66" s="46"/>
      <c r="O66" s="46"/>
      <c r="P66" s="46"/>
      <c r="Q66" s="46"/>
      <c r="R66" s="46"/>
      <c r="S66" s="46"/>
      <c r="T66" s="46"/>
      <c r="U66" s="46"/>
      <c r="V66" s="46"/>
      <c r="W66" s="46"/>
      <c r="X66" s="46"/>
      <c r="Y66" s="46"/>
      <c r="Z66" s="46"/>
      <c r="AA66" s="43"/>
      <c r="AB66" s="29"/>
      <c r="AC66" s="29"/>
      <c r="AD66" s="29"/>
      <c r="AE66" s="29"/>
      <c r="AF66" s="29"/>
      <c r="AG66" s="29"/>
      <c r="AH66" s="29"/>
      <c r="AI66" s="29"/>
      <c r="AJ66" s="29"/>
      <c r="AK66" s="29"/>
      <c r="AL66" s="29"/>
      <c r="AM66" s="29"/>
      <c r="AN66" s="29"/>
      <c r="AO66" s="29"/>
      <c r="AP66" s="29"/>
      <c r="AQ66" s="29"/>
      <c r="AR66" s="29"/>
      <c r="AS66" s="29"/>
      <c r="AT66" s="29"/>
      <c r="AU66" s="29"/>
      <c r="AV66" s="29"/>
      <c r="AW66" s="29"/>
      <c r="AX66" s="29"/>
      <c r="AY66" s="29"/>
      <c r="AZ66" s="29"/>
      <c r="BA66" s="29"/>
      <c r="BB66" s="29"/>
      <c r="BC66" s="29"/>
      <c r="BD66" s="29"/>
      <c r="BE66" s="29"/>
      <c r="BF66" s="29"/>
      <c r="BG66" s="29"/>
      <c r="BH66" s="29"/>
      <c r="BI66" s="29"/>
      <c r="BJ66" s="29"/>
      <c r="BK66" s="29"/>
      <c r="BL66" s="29"/>
      <c r="BM66" s="29"/>
      <c r="BN66" s="29"/>
      <c r="BO66" s="29"/>
      <c r="BP66" s="29"/>
      <c r="BQ66" s="29"/>
      <c r="BR66" s="29"/>
      <c r="BS66" s="29"/>
      <c r="BT66" s="29"/>
      <c r="BU66" s="29"/>
      <c r="BV66" s="29"/>
      <c r="BW66" s="29"/>
      <c r="BX66" s="29"/>
      <c r="BY66" s="29"/>
      <c r="BZ66" s="29"/>
      <c r="CA66" s="29"/>
      <c r="CB66" s="29"/>
      <c r="CC66" s="29"/>
      <c r="CD66" s="29"/>
      <c r="CE66" s="29"/>
      <c r="CF66" s="29"/>
      <c r="CG66" s="29"/>
      <c r="CH66" s="29"/>
      <c r="CI66" s="29"/>
      <c r="CJ66" s="29"/>
      <c r="CK66" s="29"/>
      <c r="CL66" s="29"/>
      <c r="CM66" s="29"/>
      <c r="CN66" s="29"/>
    </row>
    <row r="67" spans="1:92" s="3" customFormat="1" ht="15.75" x14ac:dyDescent="0.25">
      <c r="A67" s="42"/>
      <c r="B67" s="42"/>
      <c r="C67" s="42"/>
      <c r="D67" s="42" t="s">
        <v>22</v>
      </c>
      <c r="E67" s="42"/>
      <c r="F67" s="42"/>
      <c r="G67" s="42"/>
      <c r="H67" s="42"/>
      <c r="I67" s="42"/>
      <c r="J67" s="43"/>
      <c r="K67" s="43"/>
      <c r="L67" s="43"/>
      <c r="M67" s="43"/>
      <c r="N67" s="43"/>
      <c r="O67" s="43"/>
      <c r="P67" s="43"/>
      <c r="Q67" s="43"/>
      <c r="R67" s="43"/>
      <c r="S67" s="43"/>
      <c r="T67" s="43"/>
      <c r="U67" s="43"/>
      <c r="V67" s="43"/>
      <c r="W67" s="43"/>
      <c r="X67" s="43"/>
      <c r="Y67" s="43"/>
      <c r="Z67" s="43"/>
      <c r="AA67" s="43"/>
      <c r="AB67" s="29"/>
      <c r="AC67" s="29"/>
      <c r="AD67" s="29"/>
      <c r="AE67" s="29"/>
      <c r="AF67" s="29"/>
      <c r="AG67" s="29"/>
      <c r="AH67" s="29"/>
      <c r="AI67" s="29"/>
      <c r="AJ67" s="29"/>
      <c r="AK67" s="29"/>
      <c r="AL67" s="29"/>
      <c r="AM67" s="29"/>
      <c r="AN67" s="29"/>
      <c r="AO67" s="29"/>
      <c r="AP67" s="29"/>
      <c r="AQ67" s="29"/>
      <c r="AR67" s="29"/>
      <c r="AS67" s="29"/>
      <c r="AT67" s="29"/>
      <c r="AU67" s="29"/>
      <c r="AV67" s="29"/>
      <c r="AW67" s="29"/>
      <c r="AX67" s="29"/>
      <c r="AY67" s="29"/>
      <c r="AZ67" s="29"/>
      <c r="BA67" s="29"/>
      <c r="BB67" s="29"/>
      <c r="BC67" s="29"/>
      <c r="BD67" s="29"/>
      <c r="BE67" s="29"/>
      <c r="BF67" s="29"/>
      <c r="BG67" s="29"/>
      <c r="BH67" s="29"/>
      <c r="BI67" s="29"/>
      <c r="BJ67" s="29"/>
      <c r="BK67" s="29"/>
      <c r="BL67" s="29"/>
      <c r="BM67" s="29"/>
      <c r="BN67" s="29"/>
      <c r="BO67" s="29"/>
      <c r="BP67" s="29"/>
      <c r="BQ67" s="29"/>
      <c r="BR67" s="29"/>
      <c r="BS67" s="29"/>
      <c r="BT67" s="29"/>
      <c r="BU67" s="29"/>
      <c r="BV67" s="29"/>
      <c r="BW67" s="29"/>
      <c r="BX67" s="29"/>
      <c r="BY67" s="29"/>
      <c r="BZ67" s="29"/>
      <c r="CA67" s="29"/>
      <c r="CB67" s="29"/>
      <c r="CC67" s="29"/>
      <c r="CD67" s="29"/>
      <c r="CE67" s="29"/>
      <c r="CF67" s="29"/>
      <c r="CG67" s="29"/>
      <c r="CH67" s="29"/>
      <c r="CI67" s="29"/>
      <c r="CJ67" s="29"/>
      <c r="CK67" s="29"/>
      <c r="CL67" s="29"/>
      <c r="CM67" s="29"/>
      <c r="CN67" s="29"/>
    </row>
    <row r="68" spans="1:92" s="3" customFormat="1" ht="15.75" x14ac:dyDescent="0.25">
      <c r="A68" s="42"/>
      <c r="B68" s="42"/>
      <c r="C68" s="42"/>
      <c r="D68" s="42" t="s">
        <v>23</v>
      </c>
      <c r="E68" s="42"/>
      <c r="F68" s="42"/>
      <c r="G68" s="42"/>
      <c r="H68" s="42"/>
      <c r="I68" s="42"/>
      <c r="J68" s="43"/>
      <c r="K68" s="43"/>
      <c r="L68" s="43"/>
      <c r="M68" s="43"/>
      <c r="N68" s="43"/>
      <c r="O68" s="43"/>
      <c r="P68" s="43"/>
      <c r="Q68" s="43"/>
      <c r="R68" s="43"/>
      <c r="S68" s="43"/>
      <c r="T68" s="43"/>
      <c r="U68" s="43"/>
      <c r="V68" s="43"/>
      <c r="W68" s="43"/>
      <c r="X68" s="43"/>
      <c r="Y68" s="43"/>
      <c r="Z68" s="43"/>
      <c r="AA68" s="43"/>
      <c r="AB68" s="29"/>
      <c r="AC68" s="29"/>
      <c r="AD68" s="29"/>
      <c r="AE68" s="29"/>
      <c r="AF68" s="29"/>
      <c r="AG68" s="29"/>
      <c r="AH68" s="29"/>
      <c r="AI68" s="29"/>
      <c r="AJ68" s="29"/>
      <c r="AK68" s="29"/>
      <c r="AL68" s="29"/>
      <c r="AM68" s="29"/>
      <c r="AN68" s="29"/>
      <c r="AO68" s="29"/>
      <c r="AP68" s="29"/>
      <c r="AQ68" s="29"/>
      <c r="AR68" s="29"/>
      <c r="AS68" s="29"/>
      <c r="AT68" s="29"/>
      <c r="AU68" s="29"/>
      <c r="AV68" s="29"/>
      <c r="AW68" s="29"/>
      <c r="AX68" s="29"/>
      <c r="AY68" s="29"/>
      <c r="AZ68" s="29"/>
      <c r="BA68" s="29"/>
      <c r="BB68" s="29"/>
      <c r="BC68" s="29"/>
      <c r="BD68" s="29"/>
      <c r="BE68" s="29"/>
      <c r="BF68" s="29"/>
      <c r="BG68" s="29"/>
      <c r="BH68" s="29"/>
      <c r="BI68" s="29"/>
      <c r="BJ68" s="29"/>
      <c r="BK68" s="29"/>
      <c r="BL68" s="29"/>
      <c r="BM68" s="29"/>
      <c r="BN68" s="29"/>
      <c r="BO68" s="29"/>
      <c r="BP68" s="29"/>
      <c r="BQ68" s="29"/>
      <c r="BR68" s="29"/>
      <c r="BS68" s="29"/>
      <c r="BT68" s="29"/>
      <c r="BU68" s="29"/>
      <c r="BV68" s="29"/>
      <c r="BW68" s="29"/>
      <c r="BX68" s="29"/>
      <c r="BY68" s="29"/>
      <c r="BZ68" s="29"/>
      <c r="CA68" s="29"/>
      <c r="CB68" s="29"/>
      <c r="CC68" s="29"/>
      <c r="CD68" s="29"/>
      <c r="CE68" s="29"/>
      <c r="CF68" s="29"/>
      <c r="CG68" s="29"/>
      <c r="CH68" s="29"/>
      <c r="CI68" s="29"/>
      <c r="CJ68" s="29"/>
      <c r="CK68" s="29"/>
      <c r="CL68" s="29"/>
      <c r="CM68" s="29"/>
      <c r="CN68" s="29"/>
    </row>
    <row r="69" spans="1:92" ht="15" x14ac:dyDescent="0.2">
      <c r="A69" s="43"/>
      <c r="B69" s="43"/>
      <c r="C69" s="43"/>
      <c r="D69" s="43"/>
      <c r="E69" s="43"/>
      <c r="F69" s="43"/>
      <c r="G69" s="43"/>
      <c r="H69" s="43"/>
      <c r="I69" s="43"/>
      <c r="J69" s="43"/>
      <c r="K69" s="43"/>
      <c r="L69" s="43"/>
      <c r="M69" s="43"/>
      <c r="N69" s="43"/>
      <c r="O69" s="43"/>
      <c r="P69" s="43"/>
      <c r="Q69" s="43"/>
      <c r="R69" s="43"/>
      <c r="S69" s="43"/>
      <c r="T69" s="43"/>
      <c r="U69" s="43"/>
      <c r="V69" s="43"/>
      <c r="W69" s="43"/>
      <c r="X69" s="43"/>
      <c r="Y69" s="43"/>
      <c r="Z69" s="43"/>
      <c r="AA69" s="43"/>
    </row>
    <row r="70" spans="1:92" ht="15" x14ac:dyDescent="0.2">
      <c r="A70" s="43"/>
      <c r="B70" s="43"/>
      <c r="C70" s="43"/>
      <c r="D70" s="43"/>
      <c r="E70" s="43"/>
      <c r="F70" s="43"/>
      <c r="G70" s="43"/>
      <c r="H70" s="43"/>
      <c r="I70" s="43"/>
      <c r="J70" s="43"/>
      <c r="K70" s="43"/>
      <c r="L70" s="43"/>
      <c r="M70" s="43"/>
      <c r="N70" s="43"/>
      <c r="O70" s="43"/>
      <c r="P70" s="43"/>
      <c r="Q70" s="43"/>
      <c r="R70" s="43"/>
      <c r="S70" s="43"/>
      <c r="T70" s="43"/>
      <c r="U70" s="43"/>
      <c r="V70" s="43"/>
      <c r="W70" s="43"/>
      <c r="X70" s="43"/>
      <c r="Y70" s="43"/>
      <c r="Z70" s="43"/>
      <c r="AA70" s="43"/>
    </row>
    <row r="71" spans="1:92" ht="15" x14ac:dyDescent="0.2">
      <c r="A71" s="43"/>
      <c r="B71" s="43"/>
      <c r="C71" s="43"/>
      <c r="D71" s="43"/>
      <c r="E71" s="43"/>
      <c r="F71" s="43"/>
      <c r="G71" s="43"/>
      <c r="H71" s="43"/>
      <c r="I71" s="43"/>
      <c r="J71" s="43"/>
      <c r="K71" s="43"/>
      <c r="L71" s="43"/>
      <c r="M71" s="43"/>
      <c r="N71" s="43"/>
      <c r="O71" s="43"/>
      <c r="P71" s="43"/>
      <c r="Q71" s="43"/>
      <c r="R71" s="43"/>
      <c r="S71" s="43"/>
      <c r="T71" s="43"/>
      <c r="U71" s="43"/>
      <c r="V71" s="43"/>
      <c r="W71" s="43"/>
      <c r="X71" s="43"/>
      <c r="Y71" s="43"/>
      <c r="Z71" s="43"/>
      <c r="AA71" s="43"/>
    </row>
    <row r="72" spans="1:92" ht="15" x14ac:dyDescent="0.2">
      <c r="A72" s="43"/>
      <c r="B72" s="43"/>
      <c r="C72" s="43"/>
      <c r="D72" s="43"/>
      <c r="E72" s="43"/>
      <c r="F72" s="43"/>
      <c r="G72" s="43"/>
      <c r="H72" s="43"/>
      <c r="I72" s="43"/>
      <c r="J72" s="43"/>
      <c r="K72" s="43"/>
      <c r="L72" s="43"/>
      <c r="M72" s="43"/>
      <c r="N72" s="43"/>
      <c r="O72" s="43"/>
      <c r="P72" s="43"/>
      <c r="Q72" s="43"/>
      <c r="R72" s="43"/>
      <c r="S72" s="43"/>
      <c r="T72" s="43"/>
      <c r="U72" s="43"/>
      <c r="V72" s="43"/>
      <c r="W72" s="43"/>
      <c r="X72" s="43"/>
      <c r="Y72" s="43"/>
      <c r="Z72" s="43"/>
      <c r="AA72" s="43"/>
    </row>
    <row r="73" spans="1:92" ht="15" x14ac:dyDescent="0.2">
      <c r="A73" s="43"/>
      <c r="B73" s="43"/>
      <c r="C73" s="43"/>
      <c r="D73" s="43"/>
      <c r="E73" s="43"/>
      <c r="F73" s="43"/>
      <c r="G73" s="43"/>
      <c r="H73" s="43"/>
      <c r="I73" s="43"/>
      <c r="J73" s="43"/>
      <c r="K73" s="43"/>
      <c r="L73" s="43"/>
      <c r="M73" s="43"/>
      <c r="N73" s="43"/>
      <c r="O73" s="43"/>
      <c r="P73" s="43"/>
      <c r="Q73" s="43"/>
      <c r="R73" s="43"/>
      <c r="S73" s="43"/>
      <c r="T73" s="43"/>
      <c r="U73" s="43"/>
      <c r="V73" s="43"/>
      <c r="W73" s="43"/>
      <c r="X73" s="43"/>
      <c r="Y73" s="43"/>
      <c r="Z73" s="43"/>
      <c r="AA73" s="43"/>
    </row>
    <row r="74" spans="1:92" ht="15" x14ac:dyDescent="0.2">
      <c r="A74" s="43"/>
      <c r="B74" s="43"/>
      <c r="C74" s="43"/>
      <c r="D74" s="43"/>
      <c r="E74" s="43"/>
      <c r="F74" s="43"/>
      <c r="G74" s="43"/>
      <c r="H74" s="43"/>
      <c r="I74" s="43"/>
      <c r="J74" s="43"/>
      <c r="K74" s="43"/>
      <c r="L74" s="43"/>
      <c r="M74" s="43"/>
      <c r="N74" s="43"/>
      <c r="O74" s="43"/>
      <c r="P74" s="43"/>
      <c r="Q74" s="43"/>
      <c r="R74" s="43"/>
      <c r="S74" s="43"/>
      <c r="T74" s="43"/>
      <c r="U74" s="43"/>
      <c r="V74" s="43"/>
      <c r="W74" s="43"/>
      <c r="X74" s="43"/>
      <c r="Y74" s="43"/>
      <c r="Z74" s="43"/>
      <c r="AA74" s="43"/>
    </row>
    <row r="75" spans="1:92" s="3" customFormat="1" ht="15" x14ac:dyDescent="0.2">
      <c r="A75" s="43"/>
      <c r="B75" s="43"/>
      <c r="C75" s="43"/>
      <c r="D75" s="43"/>
      <c r="E75" s="43"/>
      <c r="F75" s="43"/>
      <c r="G75" s="43"/>
      <c r="H75" s="43"/>
      <c r="I75" s="43"/>
      <c r="J75" s="43"/>
      <c r="K75" s="43"/>
      <c r="L75" s="43"/>
      <c r="M75" s="43"/>
      <c r="N75" s="43"/>
      <c r="O75" s="43"/>
      <c r="P75" s="43"/>
      <c r="Q75" s="43"/>
      <c r="R75" s="43"/>
      <c r="S75" s="43"/>
      <c r="T75" s="43"/>
      <c r="U75" s="43"/>
      <c r="V75" s="43"/>
      <c r="W75" s="43"/>
      <c r="X75" s="43"/>
      <c r="Y75" s="43"/>
      <c r="Z75" s="43"/>
      <c r="AA75" s="43"/>
      <c r="AB75" s="29"/>
      <c r="AC75" s="29"/>
      <c r="AD75" s="29"/>
      <c r="AE75" s="29"/>
      <c r="AF75" s="29"/>
      <c r="AG75" s="29"/>
      <c r="AH75" s="29"/>
      <c r="AI75" s="29"/>
      <c r="AJ75" s="29"/>
      <c r="AK75" s="29"/>
      <c r="AL75" s="29"/>
      <c r="AM75" s="29"/>
      <c r="AN75" s="29"/>
      <c r="AO75" s="29"/>
      <c r="AP75" s="29"/>
      <c r="AQ75" s="29"/>
      <c r="AR75" s="29"/>
      <c r="AS75" s="29"/>
      <c r="AT75" s="29"/>
      <c r="AU75" s="29"/>
      <c r="AV75" s="29"/>
      <c r="AW75" s="29"/>
      <c r="AX75" s="29"/>
      <c r="AY75" s="29"/>
      <c r="AZ75" s="29"/>
      <c r="BA75" s="29"/>
      <c r="BB75" s="29"/>
      <c r="BC75" s="29"/>
      <c r="BD75" s="29"/>
      <c r="BE75" s="29"/>
      <c r="BF75" s="29"/>
      <c r="BG75" s="29"/>
      <c r="BH75" s="29"/>
      <c r="BI75" s="29"/>
      <c r="BJ75" s="29"/>
      <c r="BK75" s="29"/>
      <c r="BL75" s="29"/>
      <c r="BM75" s="29"/>
      <c r="BN75" s="29"/>
      <c r="BO75" s="29"/>
      <c r="BP75" s="29"/>
      <c r="BQ75" s="29"/>
      <c r="BR75" s="29"/>
      <c r="BS75" s="29"/>
      <c r="BT75" s="29"/>
      <c r="BU75" s="29"/>
      <c r="BV75" s="29"/>
      <c r="BW75" s="29"/>
      <c r="BX75" s="29"/>
      <c r="BY75" s="29"/>
      <c r="BZ75" s="29"/>
      <c r="CA75" s="29"/>
      <c r="CB75" s="29"/>
      <c r="CC75" s="29"/>
      <c r="CD75" s="29"/>
      <c r="CE75" s="29"/>
      <c r="CF75" s="29"/>
      <c r="CG75" s="29"/>
      <c r="CH75" s="29"/>
      <c r="CI75" s="29"/>
      <c r="CJ75" s="29"/>
      <c r="CK75" s="29"/>
      <c r="CL75" s="29"/>
      <c r="CM75" s="29"/>
      <c r="CN75" s="29"/>
    </row>
    <row r="76" spans="1:92" s="3" customFormat="1" ht="15" x14ac:dyDescent="0.2">
      <c r="A76" s="43"/>
      <c r="B76" s="43"/>
      <c r="C76" s="43"/>
      <c r="D76" s="43"/>
      <c r="E76" s="43"/>
      <c r="F76" s="43"/>
      <c r="G76" s="43"/>
      <c r="H76" s="43"/>
      <c r="I76" s="43"/>
      <c r="J76" s="43"/>
      <c r="K76" s="43"/>
      <c r="L76" s="43"/>
      <c r="M76" s="43"/>
      <c r="N76" s="43"/>
      <c r="O76" s="43"/>
      <c r="P76" s="43"/>
      <c r="Q76" s="43"/>
      <c r="R76" s="43"/>
      <c r="S76" s="43"/>
      <c r="T76" s="43"/>
      <c r="U76" s="43"/>
      <c r="V76" s="43"/>
      <c r="W76" s="43"/>
      <c r="X76" s="43"/>
      <c r="Y76" s="43"/>
      <c r="Z76" s="43"/>
      <c r="AA76" s="43"/>
      <c r="AB76" s="29"/>
      <c r="AC76" s="29"/>
      <c r="AD76" s="29"/>
      <c r="AE76" s="29"/>
      <c r="AF76" s="29"/>
      <c r="AG76" s="29"/>
      <c r="AH76" s="29"/>
      <c r="AI76" s="29"/>
      <c r="AJ76" s="29"/>
      <c r="AK76" s="29"/>
      <c r="AL76" s="29"/>
      <c r="AM76" s="29"/>
      <c r="AN76" s="29"/>
      <c r="AO76" s="29"/>
      <c r="AP76" s="29"/>
      <c r="AQ76" s="29"/>
      <c r="AR76" s="29"/>
      <c r="AS76" s="29"/>
      <c r="AT76" s="29"/>
      <c r="AU76" s="29"/>
      <c r="AV76" s="29"/>
      <c r="AW76" s="29"/>
      <c r="AX76" s="29"/>
      <c r="AY76" s="29"/>
      <c r="AZ76" s="29"/>
      <c r="BA76" s="29"/>
      <c r="BB76" s="29"/>
      <c r="BC76" s="29"/>
      <c r="BD76" s="29"/>
      <c r="BE76" s="29"/>
      <c r="BF76" s="29"/>
      <c r="BG76" s="29"/>
      <c r="BH76" s="29"/>
      <c r="BI76" s="29"/>
      <c r="BJ76" s="29"/>
      <c r="BK76" s="29"/>
      <c r="BL76" s="29"/>
      <c r="BM76" s="29"/>
      <c r="BN76" s="29"/>
      <c r="BO76" s="29"/>
      <c r="BP76" s="29"/>
      <c r="BQ76" s="29"/>
      <c r="BR76" s="29"/>
      <c r="BS76" s="29"/>
      <c r="BT76" s="29"/>
      <c r="BU76" s="29"/>
      <c r="BV76" s="29"/>
      <c r="BW76" s="29"/>
      <c r="BX76" s="29"/>
      <c r="BY76" s="29"/>
      <c r="BZ76" s="29"/>
      <c r="CA76" s="29"/>
      <c r="CB76" s="29"/>
      <c r="CC76" s="29"/>
      <c r="CD76" s="29"/>
      <c r="CE76" s="29"/>
      <c r="CF76" s="29"/>
      <c r="CG76" s="29"/>
      <c r="CH76" s="29"/>
      <c r="CI76" s="29"/>
      <c r="CJ76" s="29"/>
      <c r="CK76" s="29"/>
      <c r="CL76" s="29"/>
      <c r="CM76" s="29"/>
      <c r="CN76" s="29"/>
    </row>
    <row r="77" spans="1:92" ht="15" x14ac:dyDescent="0.2">
      <c r="A77" s="43"/>
      <c r="B77" s="43"/>
      <c r="C77" s="43"/>
      <c r="D77" s="43"/>
      <c r="E77" s="43"/>
      <c r="F77" s="43"/>
      <c r="G77" s="43"/>
      <c r="H77" s="43"/>
      <c r="I77" s="43"/>
      <c r="J77" s="43"/>
      <c r="K77" s="43"/>
      <c r="L77" s="43"/>
      <c r="M77" s="43"/>
      <c r="N77" s="43"/>
      <c r="O77" s="43"/>
      <c r="P77" s="43"/>
      <c r="Q77" s="43"/>
      <c r="R77" s="43"/>
      <c r="S77" s="43"/>
      <c r="T77" s="43"/>
      <c r="U77" s="43"/>
      <c r="V77" s="43"/>
      <c r="W77" s="43"/>
      <c r="X77" s="43"/>
      <c r="Y77" s="43"/>
      <c r="Z77" s="43"/>
      <c r="AA77" s="43"/>
    </row>
    <row r="78" spans="1:92" s="3" customFormat="1" ht="21" x14ac:dyDescent="0.35">
      <c r="A78" s="215" t="s">
        <v>764</v>
      </c>
      <c r="B78" s="215"/>
      <c r="C78" s="215"/>
      <c r="D78" s="215"/>
      <c r="E78" s="215"/>
      <c r="F78" s="215"/>
      <c r="G78" s="215"/>
      <c r="H78" s="215"/>
      <c r="I78" s="215"/>
      <c r="J78" s="215"/>
      <c r="K78" s="215"/>
      <c r="L78" s="215"/>
      <c r="M78" s="215"/>
      <c r="N78" s="215"/>
      <c r="O78" s="215"/>
      <c r="P78" s="215"/>
      <c r="Q78" s="215"/>
      <c r="R78" s="215"/>
      <c r="S78" s="215"/>
      <c r="T78" s="215"/>
      <c r="U78" s="215"/>
      <c r="V78" s="215"/>
      <c r="W78" s="215"/>
      <c r="X78" s="215"/>
      <c r="Y78" s="144"/>
      <c r="Z78" s="31"/>
      <c r="AA78" s="31"/>
      <c r="AB78" s="29"/>
      <c r="AC78" s="29"/>
      <c r="AD78" s="29"/>
      <c r="AE78" s="29"/>
      <c r="AF78" s="29"/>
      <c r="AG78" s="29"/>
      <c r="AH78" s="29"/>
      <c r="AI78" s="29"/>
      <c r="AJ78" s="29"/>
      <c r="AK78" s="29"/>
      <c r="AL78" s="29"/>
      <c r="AM78" s="29"/>
      <c r="AN78" s="29"/>
      <c r="AO78" s="29"/>
      <c r="AP78" s="29"/>
      <c r="AQ78" s="29"/>
      <c r="AR78" s="29"/>
      <c r="AS78" s="29"/>
      <c r="AT78" s="29"/>
      <c r="AU78" s="29"/>
      <c r="AV78" s="29"/>
      <c r="AW78" s="29"/>
      <c r="AX78" s="29"/>
      <c r="AY78" s="29"/>
      <c r="AZ78" s="29"/>
      <c r="BA78" s="29"/>
      <c r="BB78" s="29"/>
      <c r="BC78" s="29"/>
      <c r="BD78" s="29"/>
      <c r="BE78" s="29"/>
      <c r="BF78" s="29"/>
      <c r="BG78" s="29"/>
      <c r="BH78" s="29"/>
      <c r="BI78" s="29"/>
      <c r="BJ78" s="29"/>
      <c r="BK78" s="29"/>
      <c r="BL78" s="29"/>
      <c r="BM78" s="29"/>
      <c r="BN78" s="29"/>
      <c r="BO78" s="29"/>
      <c r="BP78" s="29"/>
      <c r="BQ78" s="29"/>
      <c r="BR78" s="29"/>
      <c r="BS78" s="29"/>
      <c r="BT78" s="29"/>
      <c r="BU78" s="29"/>
      <c r="BV78" s="29"/>
      <c r="BW78" s="29"/>
      <c r="BX78" s="29"/>
      <c r="BY78" s="29"/>
      <c r="BZ78" s="29"/>
      <c r="CA78" s="29"/>
      <c r="CB78" s="29"/>
      <c r="CC78" s="29"/>
      <c r="CD78" s="29"/>
      <c r="CE78" s="29"/>
      <c r="CF78" s="29"/>
      <c r="CG78" s="29"/>
      <c r="CH78" s="29"/>
      <c r="CI78" s="29"/>
      <c r="CJ78" s="29"/>
      <c r="CK78" s="29"/>
      <c r="CL78" s="29"/>
      <c r="CM78" s="29"/>
      <c r="CN78" s="29"/>
    </row>
    <row r="79" spans="1:92" s="3" customFormat="1" ht="21" x14ac:dyDescent="0.2">
      <c r="A79" s="215" t="s">
        <v>763</v>
      </c>
      <c r="B79" s="215"/>
      <c r="C79" s="215"/>
      <c r="D79" s="215"/>
      <c r="E79" s="215"/>
      <c r="F79" s="215"/>
      <c r="G79" s="215"/>
      <c r="H79" s="215"/>
      <c r="I79" s="215"/>
      <c r="J79" s="215"/>
      <c r="K79" s="215"/>
      <c r="L79" s="215"/>
      <c r="M79" s="215"/>
      <c r="N79" s="215"/>
      <c r="O79" s="215"/>
      <c r="P79" s="215"/>
      <c r="Q79" s="215"/>
      <c r="R79" s="215"/>
      <c r="S79" s="215"/>
      <c r="T79" s="215"/>
      <c r="U79" s="215"/>
      <c r="V79" s="215"/>
      <c r="W79" s="215"/>
      <c r="X79" s="215"/>
      <c r="Y79" s="215"/>
      <c r="Z79" s="215"/>
      <c r="AA79" s="215"/>
      <c r="AB79" s="29"/>
      <c r="AC79" s="29"/>
      <c r="AD79" s="29"/>
      <c r="AE79" s="29"/>
      <c r="AF79" s="29"/>
      <c r="AG79" s="29"/>
      <c r="AH79" s="29"/>
      <c r="AI79" s="29"/>
      <c r="AJ79" s="29"/>
      <c r="AK79" s="29"/>
      <c r="AL79" s="29"/>
      <c r="AM79" s="29"/>
      <c r="AN79" s="29"/>
      <c r="AO79" s="29"/>
      <c r="AP79" s="29"/>
      <c r="AQ79" s="29"/>
      <c r="AR79" s="29"/>
      <c r="AS79" s="29"/>
      <c r="AT79" s="29"/>
      <c r="AU79" s="29"/>
      <c r="AV79" s="29"/>
      <c r="AW79" s="29"/>
      <c r="AX79" s="29"/>
      <c r="AY79" s="29"/>
      <c r="AZ79" s="29"/>
      <c r="BA79" s="29"/>
      <c r="BB79" s="29"/>
      <c r="BC79" s="29"/>
      <c r="BD79" s="29"/>
      <c r="BE79" s="29"/>
      <c r="BF79" s="29"/>
      <c r="BG79" s="29"/>
      <c r="BH79" s="29"/>
      <c r="BI79" s="29"/>
      <c r="BJ79" s="29"/>
      <c r="BK79" s="29"/>
      <c r="BL79" s="29"/>
      <c r="BM79" s="29"/>
      <c r="BN79" s="29"/>
      <c r="BO79" s="29"/>
      <c r="BP79" s="29"/>
      <c r="BQ79" s="29"/>
      <c r="BR79" s="29"/>
      <c r="BS79" s="29"/>
      <c r="BT79" s="29"/>
      <c r="BU79" s="29"/>
      <c r="BV79" s="29"/>
      <c r="BW79" s="29"/>
      <c r="BX79" s="29"/>
      <c r="BY79" s="29"/>
      <c r="BZ79" s="29"/>
      <c r="CA79" s="29"/>
      <c r="CB79" s="29"/>
      <c r="CC79" s="29"/>
      <c r="CD79" s="29"/>
      <c r="CE79" s="29"/>
      <c r="CF79" s="29"/>
      <c r="CG79" s="29"/>
      <c r="CH79" s="29"/>
      <c r="CI79" s="29"/>
      <c r="CJ79" s="29"/>
      <c r="CK79" s="29"/>
      <c r="CL79" s="29"/>
      <c r="CM79" s="29"/>
      <c r="CN79" s="29"/>
    </row>
    <row r="80" spans="1:92" s="3" customFormat="1" ht="21" x14ac:dyDescent="0.35">
      <c r="A80" s="32"/>
      <c r="B80" s="32"/>
      <c r="C80" s="32"/>
      <c r="D80" s="32"/>
      <c r="E80" s="32"/>
      <c r="F80" s="32"/>
      <c r="G80" s="32"/>
      <c r="H80" s="32" t="s">
        <v>776</v>
      </c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 t="s">
        <v>903</v>
      </c>
      <c r="AA80" s="31"/>
      <c r="AB80" s="29"/>
      <c r="AC80" s="29"/>
      <c r="AD80" s="29"/>
      <c r="AE80" s="29"/>
      <c r="AF80" s="29"/>
      <c r="AG80" s="29"/>
      <c r="AH80" s="29"/>
      <c r="AI80" s="29"/>
      <c r="AJ80" s="29"/>
      <c r="AK80" s="29"/>
      <c r="AL80" s="29"/>
      <c r="AM80" s="29"/>
      <c r="AN80" s="29"/>
      <c r="AO80" s="29"/>
      <c r="AP80" s="29"/>
      <c r="AQ80" s="29"/>
      <c r="AR80" s="29"/>
      <c r="AS80" s="29"/>
      <c r="AT80" s="29"/>
      <c r="AU80" s="29"/>
      <c r="AV80" s="29"/>
      <c r="AW80" s="29"/>
      <c r="AX80" s="29"/>
      <c r="AY80" s="29"/>
      <c r="AZ80" s="29"/>
      <c r="BA80" s="29"/>
      <c r="BB80" s="29"/>
      <c r="BC80" s="29"/>
      <c r="BD80" s="29"/>
      <c r="BE80" s="29"/>
      <c r="BF80" s="29"/>
      <c r="BG80" s="29"/>
      <c r="BH80" s="29"/>
      <c r="BI80" s="29"/>
      <c r="BJ80" s="29"/>
      <c r="BK80" s="29"/>
      <c r="BL80" s="29"/>
      <c r="BM80" s="29"/>
      <c r="BN80" s="29"/>
      <c r="BO80" s="29"/>
      <c r="BP80" s="29"/>
      <c r="BQ80" s="29"/>
      <c r="BR80" s="29"/>
      <c r="BS80" s="29"/>
      <c r="BT80" s="29"/>
      <c r="BU80" s="29"/>
      <c r="BV80" s="29"/>
      <c r="BW80" s="29"/>
      <c r="BX80" s="29"/>
      <c r="BY80" s="29"/>
      <c r="BZ80" s="29"/>
      <c r="CA80" s="29"/>
      <c r="CB80" s="29"/>
      <c r="CC80" s="29"/>
      <c r="CD80" s="29"/>
      <c r="CE80" s="29"/>
      <c r="CF80" s="29"/>
      <c r="CG80" s="29"/>
      <c r="CH80" s="29"/>
      <c r="CI80" s="29"/>
      <c r="CJ80" s="29"/>
      <c r="CK80" s="29"/>
      <c r="CL80" s="29"/>
      <c r="CM80" s="29"/>
      <c r="CN80" s="29"/>
    </row>
    <row r="81" spans="1:92" s="27" customFormat="1" ht="33.75" customHeight="1" x14ac:dyDescent="0.2">
      <c r="A81" s="207" t="s">
        <v>3</v>
      </c>
      <c r="B81" s="207" t="s">
        <v>761</v>
      </c>
      <c r="C81" s="207" t="s">
        <v>18</v>
      </c>
      <c r="D81" s="210" t="s">
        <v>0</v>
      </c>
      <c r="E81" s="211"/>
      <c r="F81" s="211"/>
      <c r="G81" s="211"/>
      <c r="H81" s="211"/>
      <c r="I81" s="212"/>
      <c r="J81" s="210" t="s">
        <v>2</v>
      </c>
      <c r="K81" s="211"/>
      <c r="L81" s="211"/>
      <c r="M81" s="211"/>
      <c r="N81" s="211"/>
      <c r="O81" s="211"/>
      <c r="P81" s="211"/>
      <c r="Q81" s="211"/>
      <c r="R81" s="211"/>
      <c r="S81" s="211"/>
      <c r="T81" s="211"/>
      <c r="U81" s="212"/>
      <c r="V81" s="207" t="s">
        <v>756</v>
      </c>
      <c r="W81" s="207" t="s">
        <v>757</v>
      </c>
      <c r="X81" s="207" t="s">
        <v>758</v>
      </c>
      <c r="Y81" s="234" t="s">
        <v>1522</v>
      </c>
      <c r="Z81" s="207" t="s">
        <v>759</v>
      </c>
      <c r="AA81" s="234" t="s">
        <v>1522</v>
      </c>
      <c r="AB81" s="29"/>
      <c r="AC81" s="29"/>
      <c r="AD81" s="29"/>
      <c r="AE81" s="29"/>
      <c r="AF81" s="29"/>
      <c r="AG81" s="29"/>
      <c r="AH81" s="29"/>
      <c r="AI81" s="29"/>
      <c r="AJ81" s="29"/>
      <c r="AK81" s="29"/>
      <c r="AL81" s="29"/>
      <c r="AM81" s="29"/>
      <c r="AN81" s="29"/>
      <c r="AO81" s="29"/>
      <c r="AP81" s="29"/>
      <c r="AQ81" s="29"/>
      <c r="AR81" s="29"/>
      <c r="AS81" s="29"/>
      <c r="AT81" s="29"/>
      <c r="AU81" s="29"/>
      <c r="AV81" s="29"/>
      <c r="AW81" s="29"/>
      <c r="AX81" s="29"/>
      <c r="AY81" s="29"/>
      <c r="AZ81" s="29"/>
      <c r="BA81" s="29"/>
      <c r="BB81" s="29"/>
      <c r="BC81" s="29"/>
      <c r="BD81" s="29"/>
      <c r="BE81" s="29"/>
      <c r="BF81" s="29"/>
      <c r="BG81" s="29"/>
      <c r="BH81" s="29"/>
      <c r="BI81" s="29"/>
      <c r="BJ81" s="29"/>
      <c r="BK81" s="29"/>
      <c r="BL81" s="29"/>
      <c r="BM81" s="29"/>
      <c r="BN81" s="29"/>
      <c r="BO81" s="29"/>
      <c r="BP81" s="29"/>
      <c r="BQ81" s="29"/>
      <c r="BR81" s="29"/>
      <c r="BS81" s="29"/>
      <c r="BT81" s="29"/>
      <c r="BU81" s="29"/>
      <c r="BV81" s="29"/>
      <c r="BW81" s="29"/>
      <c r="BX81" s="29"/>
      <c r="BY81" s="29"/>
      <c r="BZ81" s="29"/>
      <c r="CA81" s="29"/>
      <c r="CB81" s="29"/>
      <c r="CC81" s="29"/>
      <c r="CD81" s="29"/>
      <c r="CE81" s="29"/>
      <c r="CF81" s="29"/>
      <c r="CG81" s="29"/>
      <c r="CH81" s="29"/>
      <c r="CI81" s="29"/>
      <c r="CJ81" s="29"/>
      <c r="CK81" s="29"/>
      <c r="CL81" s="29"/>
      <c r="CM81" s="29"/>
      <c r="CN81" s="29"/>
    </row>
    <row r="82" spans="1:92" s="3" customFormat="1" ht="33.75" customHeight="1" x14ac:dyDescent="0.2">
      <c r="A82" s="208"/>
      <c r="B82" s="208"/>
      <c r="C82" s="208"/>
      <c r="D82" s="210" t="s">
        <v>7</v>
      </c>
      <c r="E82" s="211"/>
      <c r="F82" s="212"/>
      <c r="G82" s="207" t="s">
        <v>743</v>
      </c>
      <c r="H82" s="207" t="s">
        <v>744</v>
      </c>
      <c r="I82" s="207" t="s">
        <v>745</v>
      </c>
      <c r="J82" s="204" t="s">
        <v>3</v>
      </c>
      <c r="K82" s="207" t="s">
        <v>746</v>
      </c>
      <c r="L82" s="207" t="s">
        <v>747</v>
      </c>
      <c r="M82" s="207" t="s">
        <v>18</v>
      </c>
      <c r="N82" s="207" t="s">
        <v>748</v>
      </c>
      <c r="O82" s="207" t="s">
        <v>749</v>
      </c>
      <c r="P82" s="207" t="s">
        <v>750</v>
      </c>
      <c r="Q82" s="207" t="s">
        <v>751</v>
      </c>
      <c r="R82" s="207" t="s">
        <v>752</v>
      </c>
      <c r="S82" s="207" t="s">
        <v>753</v>
      </c>
      <c r="T82" s="207" t="s">
        <v>754</v>
      </c>
      <c r="U82" s="207" t="s">
        <v>755</v>
      </c>
      <c r="V82" s="208"/>
      <c r="W82" s="208"/>
      <c r="X82" s="208"/>
      <c r="Y82" s="235"/>
      <c r="Z82" s="208"/>
      <c r="AA82" s="235"/>
      <c r="AB82" s="29"/>
      <c r="AC82" s="29"/>
      <c r="AD82" s="29"/>
      <c r="AE82" s="29"/>
      <c r="AF82" s="29"/>
      <c r="AG82" s="29"/>
      <c r="AH82" s="29"/>
      <c r="AI82" s="29"/>
      <c r="AJ82" s="29"/>
      <c r="AK82" s="29"/>
      <c r="AL82" s="29"/>
      <c r="AM82" s="29"/>
      <c r="AN82" s="29"/>
      <c r="AO82" s="29"/>
      <c r="AP82" s="29"/>
      <c r="AQ82" s="29"/>
      <c r="AR82" s="29"/>
      <c r="AS82" s="29"/>
      <c r="AT82" s="29"/>
      <c r="AU82" s="29"/>
      <c r="AV82" s="29"/>
      <c r="AW82" s="29"/>
      <c r="AX82" s="29"/>
      <c r="AY82" s="29"/>
      <c r="AZ82" s="29"/>
      <c r="BA82" s="29"/>
      <c r="BB82" s="29"/>
      <c r="BC82" s="29"/>
      <c r="BD82" s="29"/>
      <c r="BE82" s="29"/>
      <c r="BF82" s="29"/>
      <c r="BG82" s="29"/>
      <c r="BH82" s="29"/>
      <c r="BI82" s="29"/>
      <c r="BJ82" s="29"/>
      <c r="BK82" s="29"/>
      <c r="BL82" s="29"/>
      <c r="BM82" s="29"/>
      <c r="BN82" s="29"/>
      <c r="BO82" s="29"/>
      <c r="BP82" s="29"/>
      <c r="BQ82" s="29"/>
      <c r="BR82" s="29"/>
      <c r="BS82" s="29"/>
      <c r="BT82" s="29"/>
      <c r="BU82" s="29"/>
      <c r="BV82" s="29"/>
      <c r="BW82" s="29"/>
      <c r="BX82" s="29"/>
      <c r="BY82" s="29"/>
      <c r="BZ82" s="29"/>
      <c r="CA82" s="29"/>
      <c r="CB82" s="29"/>
      <c r="CC82" s="29"/>
      <c r="CD82" s="29"/>
      <c r="CE82" s="29"/>
      <c r="CF82" s="29"/>
      <c r="CG82" s="29"/>
      <c r="CH82" s="29"/>
      <c r="CI82" s="29"/>
      <c r="CJ82" s="29"/>
      <c r="CK82" s="29"/>
      <c r="CL82" s="29"/>
      <c r="CM82" s="29"/>
      <c r="CN82" s="29"/>
    </row>
    <row r="83" spans="1:92" s="3" customFormat="1" ht="22.5" customHeight="1" x14ac:dyDescent="0.2">
      <c r="A83" s="208"/>
      <c r="B83" s="208"/>
      <c r="C83" s="208"/>
      <c r="D83" s="204" t="s">
        <v>9</v>
      </c>
      <c r="E83" s="204" t="s">
        <v>10</v>
      </c>
      <c r="F83" s="204" t="s">
        <v>11</v>
      </c>
      <c r="G83" s="208"/>
      <c r="H83" s="208"/>
      <c r="I83" s="208"/>
      <c r="J83" s="205"/>
      <c r="K83" s="208"/>
      <c r="L83" s="208"/>
      <c r="M83" s="208"/>
      <c r="N83" s="208"/>
      <c r="O83" s="208"/>
      <c r="P83" s="208"/>
      <c r="Q83" s="208"/>
      <c r="R83" s="208"/>
      <c r="S83" s="208"/>
      <c r="T83" s="208"/>
      <c r="U83" s="208"/>
      <c r="V83" s="208"/>
      <c r="W83" s="208"/>
      <c r="X83" s="208"/>
      <c r="Y83" s="235"/>
      <c r="Z83" s="208"/>
      <c r="AA83" s="235"/>
      <c r="AB83" s="29"/>
      <c r="AC83" s="29"/>
      <c r="AD83" s="29"/>
      <c r="AE83" s="29"/>
      <c r="AF83" s="29"/>
      <c r="AG83" s="29"/>
      <c r="AH83" s="29"/>
      <c r="AI83" s="29"/>
      <c r="AJ83" s="29"/>
      <c r="AK83" s="29"/>
      <c r="AL83" s="29"/>
      <c r="AM83" s="29"/>
      <c r="AN83" s="29"/>
      <c r="AO83" s="29"/>
      <c r="AP83" s="29"/>
      <c r="AQ83" s="29"/>
      <c r="AR83" s="29"/>
      <c r="AS83" s="29"/>
      <c r="AT83" s="29"/>
      <c r="AU83" s="29"/>
      <c r="AV83" s="29"/>
      <c r="AW83" s="29"/>
      <c r="AX83" s="29"/>
      <c r="AY83" s="29"/>
      <c r="AZ83" s="29"/>
      <c r="BA83" s="29"/>
      <c r="BB83" s="29"/>
      <c r="BC83" s="29"/>
      <c r="BD83" s="29"/>
      <c r="BE83" s="29"/>
      <c r="BF83" s="29"/>
      <c r="BG83" s="29"/>
      <c r="BH83" s="29"/>
      <c r="BI83" s="29"/>
      <c r="BJ83" s="29"/>
      <c r="BK83" s="29"/>
      <c r="BL83" s="29"/>
      <c r="BM83" s="29"/>
      <c r="BN83" s="29"/>
      <c r="BO83" s="29"/>
      <c r="BP83" s="29"/>
      <c r="BQ83" s="29"/>
      <c r="BR83" s="29"/>
      <c r="BS83" s="29"/>
      <c r="BT83" s="29"/>
      <c r="BU83" s="29"/>
      <c r="BV83" s="29"/>
      <c r="BW83" s="29"/>
      <c r="BX83" s="29"/>
      <c r="BY83" s="29"/>
      <c r="BZ83" s="29"/>
      <c r="CA83" s="29"/>
      <c r="CB83" s="29"/>
      <c r="CC83" s="29"/>
      <c r="CD83" s="29"/>
      <c r="CE83" s="29"/>
      <c r="CF83" s="29"/>
      <c r="CG83" s="29"/>
      <c r="CH83" s="29"/>
      <c r="CI83" s="29"/>
      <c r="CJ83" s="29"/>
      <c r="CK83" s="29"/>
      <c r="CL83" s="29"/>
      <c r="CM83" s="29"/>
      <c r="CN83" s="29"/>
    </row>
    <row r="84" spans="1:92" s="3" customFormat="1" ht="14.25" customHeight="1" x14ac:dyDescent="0.2">
      <c r="A84" s="208"/>
      <c r="B84" s="208"/>
      <c r="C84" s="208"/>
      <c r="D84" s="205"/>
      <c r="E84" s="205"/>
      <c r="F84" s="205"/>
      <c r="G84" s="208"/>
      <c r="H84" s="208"/>
      <c r="I84" s="208"/>
      <c r="J84" s="205"/>
      <c r="K84" s="208"/>
      <c r="L84" s="208"/>
      <c r="M84" s="208"/>
      <c r="N84" s="208"/>
      <c r="O84" s="208"/>
      <c r="P84" s="208"/>
      <c r="Q84" s="208"/>
      <c r="R84" s="208"/>
      <c r="S84" s="208"/>
      <c r="T84" s="208"/>
      <c r="U84" s="208"/>
      <c r="V84" s="208"/>
      <c r="W84" s="208"/>
      <c r="X84" s="208"/>
      <c r="Y84" s="235"/>
      <c r="Z84" s="208"/>
      <c r="AA84" s="235"/>
      <c r="AB84" s="29"/>
      <c r="AC84" s="29"/>
      <c r="AD84" s="29"/>
      <c r="AE84" s="29"/>
      <c r="AF84" s="29"/>
      <c r="AG84" s="29"/>
      <c r="AH84" s="29"/>
      <c r="AI84" s="29"/>
      <c r="AJ84" s="29"/>
      <c r="AK84" s="29"/>
      <c r="AL84" s="29"/>
      <c r="AM84" s="29"/>
      <c r="AN84" s="29"/>
      <c r="AO84" s="29"/>
      <c r="AP84" s="29"/>
      <c r="AQ84" s="29"/>
      <c r="AR84" s="29"/>
      <c r="AS84" s="29"/>
      <c r="AT84" s="29"/>
      <c r="AU84" s="29"/>
      <c r="AV84" s="29"/>
      <c r="AW84" s="29"/>
      <c r="AX84" s="29"/>
      <c r="AY84" s="29"/>
      <c r="AZ84" s="29"/>
      <c r="BA84" s="29"/>
      <c r="BB84" s="29"/>
      <c r="BC84" s="29"/>
      <c r="BD84" s="29"/>
      <c r="BE84" s="29"/>
      <c r="BF84" s="29"/>
      <c r="BG84" s="29"/>
      <c r="BH84" s="29"/>
      <c r="BI84" s="29"/>
      <c r="BJ84" s="29"/>
      <c r="BK84" s="29"/>
      <c r="BL84" s="29"/>
      <c r="BM84" s="29"/>
      <c r="BN84" s="29"/>
      <c r="BO84" s="29"/>
      <c r="BP84" s="29"/>
      <c r="BQ84" s="29"/>
      <c r="BR84" s="29"/>
      <c r="BS84" s="29"/>
      <c r="BT84" s="29"/>
      <c r="BU84" s="29"/>
      <c r="BV84" s="29"/>
      <c r="BW84" s="29"/>
      <c r="BX84" s="29"/>
      <c r="BY84" s="29"/>
      <c r="BZ84" s="29"/>
      <c r="CA84" s="29"/>
      <c r="CB84" s="29"/>
      <c r="CC84" s="29"/>
      <c r="CD84" s="29"/>
      <c r="CE84" s="29"/>
      <c r="CF84" s="29"/>
      <c r="CG84" s="29"/>
      <c r="CH84" s="29"/>
      <c r="CI84" s="29"/>
      <c r="CJ84" s="29"/>
      <c r="CK84" s="29"/>
      <c r="CL84" s="29"/>
      <c r="CM84" s="29"/>
      <c r="CN84" s="29"/>
    </row>
    <row r="85" spans="1:92" s="3" customFormat="1" ht="14.25" customHeight="1" x14ac:dyDescent="0.2">
      <c r="A85" s="208"/>
      <c r="B85" s="208"/>
      <c r="C85" s="208"/>
      <c r="D85" s="205"/>
      <c r="E85" s="205"/>
      <c r="F85" s="205"/>
      <c r="G85" s="208"/>
      <c r="H85" s="208"/>
      <c r="I85" s="208"/>
      <c r="J85" s="205"/>
      <c r="K85" s="208"/>
      <c r="L85" s="208"/>
      <c r="M85" s="208"/>
      <c r="N85" s="208"/>
      <c r="O85" s="208"/>
      <c r="P85" s="208"/>
      <c r="Q85" s="208"/>
      <c r="R85" s="208"/>
      <c r="S85" s="208"/>
      <c r="T85" s="208"/>
      <c r="U85" s="208"/>
      <c r="V85" s="208"/>
      <c r="W85" s="208"/>
      <c r="X85" s="208"/>
      <c r="Y85" s="235"/>
      <c r="Z85" s="208"/>
      <c r="AA85" s="235"/>
      <c r="AB85" s="29"/>
      <c r="AC85" s="29"/>
      <c r="AD85" s="29"/>
      <c r="AE85" s="29"/>
      <c r="AF85" s="29"/>
      <c r="AG85" s="29"/>
      <c r="AH85" s="29"/>
      <c r="AI85" s="29"/>
      <c r="AJ85" s="29"/>
      <c r="AK85" s="29"/>
      <c r="AL85" s="29"/>
      <c r="AM85" s="29"/>
      <c r="AN85" s="29"/>
      <c r="AO85" s="29"/>
      <c r="AP85" s="29"/>
      <c r="AQ85" s="29"/>
      <c r="AR85" s="29"/>
      <c r="AS85" s="29"/>
      <c r="AT85" s="29"/>
      <c r="AU85" s="29"/>
      <c r="AV85" s="29"/>
      <c r="AW85" s="29"/>
      <c r="AX85" s="29"/>
      <c r="AY85" s="29"/>
      <c r="AZ85" s="29"/>
      <c r="BA85" s="29"/>
      <c r="BB85" s="29"/>
      <c r="BC85" s="29"/>
      <c r="BD85" s="29"/>
      <c r="BE85" s="29"/>
      <c r="BF85" s="29"/>
      <c r="BG85" s="29"/>
      <c r="BH85" s="29"/>
      <c r="BI85" s="29"/>
      <c r="BJ85" s="29"/>
      <c r="BK85" s="29"/>
      <c r="BL85" s="29"/>
      <c r="BM85" s="29"/>
      <c r="BN85" s="29"/>
      <c r="BO85" s="29"/>
      <c r="BP85" s="29"/>
      <c r="BQ85" s="29"/>
      <c r="BR85" s="29"/>
      <c r="BS85" s="29"/>
      <c r="BT85" s="29"/>
      <c r="BU85" s="29"/>
      <c r="BV85" s="29"/>
      <c r="BW85" s="29"/>
      <c r="BX85" s="29"/>
      <c r="BY85" s="29"/>
      <c r="BZ85" s="29"/>
      <c r="CA85" s="29"/>
      <c r="CB85" s="29"/>
      <c r="CC85" s="29"/>
      <c r="CD85" s="29"/>
      <c r="CE85" s="29"/>
      <c r="CF85" s="29"/>
      <c r="CG85" s="29"/>
      <c r="CH85" s="29"/>
      <c r="CI85" s="29"/>
      <c r="CJ85" s="29"/>
      <c r="CK85" s="29"/>
      <c r="CL85" s="29"/>
      <c r="CM85" s="29"/>
      <c r="CN85" s="29"/>
    </row>
    <row r="86" spans="1:92" s="3" customFormat="1" ht="14.25" customHeight="1" x14ac:dyDescent="0.2">
      <c r="A86" s="208"/>
      <c r="B86" s="208"/>
      <c r="C86" s="208"/>
      <c r="D86" s="205"/>
      <c r="E86" s="205"/>
      <c r="F86" s="205"/>
      <c r="G86" s="208"/>
      <c r="H86" s="208"/>
      <c r="I86" s="208"/>
      <c r="J86" s="205"/>
      <c r="K86" s="208"/>
      <c r="L86" s="208"/>
      <c r="M86" s="208"/>
      <c r="N86" s="208"/>
      <c r="O86" s="208"/>
      <c r="P86" s="208"/>
      <c r="Q86" s="208"/>
      <c r="R86" s="208"/>
      <c r="S86" s="208"/>
      <c r="T86" s="208"/>
      <c r="U86" s="208"/>
      <c r="V86" s="208"/>
      <c r="W86" s="208"/>
      <c r="X86" s="208"/>
      <c r="Y86" s="235"/>
      <c r="Z86" s="208"/>
      <c r="AA86" s="235"/>
      <c r="AB86" s="29"/>
      <c r="AC86" s="29"/>
      <c r="AD86" s="29"/>
      <c r="AE86" s="29"/>
      <c r="AF86" s="29"/>
      <c r="AG86" s="29"/>
      <c r="AH86" s="29"/>
      <c r="AI86" s="29"/>
      <c r="AJ86" s="29"/>
      <c r="AK86" s="29"/>
      <c r="AL86" s="29"/>
      <c r="AM86" s="29"/>
      <c r="AN86" s="29"/>
      <c r="AO86" s="29"/>
      <c r="AP86" s="29"/>
      <c r="AQ86" s="29"/>
      <c r="AR86" s="29"/>
      <c r="AS86" s="29"/>
      <c r="AT86" s="29"/>
      <c r="AU86" s="29"/>
      <c r="AV86" s="29"/>
      <c r="AW86" s="29"/>
      <c r="AX86" s="29"/>
      <c r="AY86" s="29"/>
      <c r="AZ86" s="29"/>
      <c r="BA86" s="29"/>
      <c r="BB86" s="29"/>
      <c r="BC86" s="29"/>
      <c r="BD86" s="29"/>
      <c r="BE86" s="29"/>
      <c r="BF86" s="29"/>
      <c r="BG86" s="29"/>
      <c r="BH86" s="29"/>
      <c r="BI86" s="29"/>
      <c r="BJ86" s="29"/>
      <c r="BK86" s="29"/>
      <c r="BL86" s="29"/>
      <c r="BM86" s="29"/>
      <c r="BN86" s="29"/>
      <c r="BO86" s="29"/>
      <c r="BP86" s="29"/>
      <c r="BQ86" s="29"/>
      <c r="BR86" s="29"/>
      <c r="BS86" s="29"/>
      <c r="BT86" s="29"/>
      <c r="BU86" s="29"/>
      <c r="BV86" s="29"/>
      <c r="BW86" s="29"/>
      <c r="BX86" s="29"/>
      <c r="BY86" s="29"/>
      <c r="BZ86" s="29"/>
      <c r="CA86" s="29"/>
      <c r="CB86" s="29"/>
      <c r="CC86" s="29"/>
      <c r="CD86" s="29"/>
      <c r="CE86" s="29"/>
      <c r="CF86" s="29"/>
      <c r="CG86" s="29"/>
      <c r="CH86" s="29"/>
      <c r="CI86" s="29"/>
      <c r="CJ86" s="29"/>
      <c r="CK86" s="29"/>
      <c r="CL86" s="29"/>
      <c r="CM86" s="29"/>
      <c r="CN86" s="29"/>
    </row>
    <row r="87" spans="1:92" s="3" customFormat="1" ht="14.25" customHeight="1" x14ac:dyDescent="0.2">
      <c r="A87" s="209"/>
      <c r="B87" s="209"/>
      <c r="C87" s="209"/>
      <c r="D87" s="206"/>
      <c r="E87" s="206"/>
      <c r="F87" s="206"/>
      <c r="G87" s="209"/>
      <c r="H87" s="209"/>
      <c r="I87" s="209"/>
      <c r="J87" s="206"/>
      <c r="K87" s="209"/>
      <c r="L87" s="209"/>
      <c r="M87" s="209"/>
      <c r="N87" s="209"/>
      <c r="O87" s="209"/>
      <c r="P87" s="209"/>
      <c r="Q87" s="209"/>
      <c r="R87" s="209"/>
      <c r="S87" s="209"/>
      <c r="T87" s="209"/>
      <c r="U87" s="209"/>
      <c r="V87" s="209"/>
      <c r="W87" s="209"/>
      <c r="X87" s="209"/>
      <c r="Y87" s="236"/>
      <c r="Z87" s="209"/>
      <c r="AA87" s="236"/>
      <c r="AB87" s="29"/>
      <c r="AC87" s="29"/>
      <c r="AD87" s="29"/>
      <c r="AE87" s="29"/>
      <c r="AF87" s="29"/>
      <c r="AG87" s="29"/>
      <c r="AH87" s="29"/>
      <c r="AI87" s="29"/>
      <c r="AJ87" s="29"/>
      <c r="AK87" s="29"/>
      <c r="AL87" s="29"/>
      <c r="AM87" s="29"/>
      <c r="AN87" s="29"/>
      <c r="AO87" s="29"/>
      <c r="AP87" s="29"/>
      <c r="AQ87" s="29"/>
      <c r="AR87" s="29"/>
      <c r="AS87" s="29"/>
      <c r="AT87" s="29"/>
      <c r="AU87" s="29"/>
      <c r="AV87" s="29"/>
      <c r="AW87" s="29"/>
      <c r="AX87" s="29"/>
      <c r="AY87" s="29"/>
      <c r="AZ87" s="29"/>
      <c r="BA87" s="29"/>
      <c r="BB87" s="29"/>
      <c r="BC87" s="29"/>
      <c r="BD87" s="29"/>
      <c r="BE87" s="29"/>
      <c r="BF87" s="29"/>
      <c r="BG87" s="29"/>
      <c r="BH87" s="29"/>
      <c r="BI87" s="29"/>
      <c r="BJ87" s="29"/>
      <c r="BK87" s="29"/>
      <c r="BL87" s="29"/>
      <c r="BM87" s="29"/>
      <c r="BN87" s="29"/>
      <c r="BO87" s="29"/>
      <c r="BP87" s="29"/>
      <c r="BQ87" s="29"/>
      <c r="BR87" s="29"/>
      <c r="BS87" s="29"/>
      <c r="BT87" s="29"/>
      <c r="BU87" s="29"/>
      <c r="BV87" s="29"/>
      <c r="BW87" s="29"/>
      <c r="BX87" s="29"/>
      <c r="BY87" s="29"/>
      <c r="BZ87" s="29"/>
      <c r="CA87" s="29"/>
      <c r="CB87" s="29"/>
      <c r="CC87" s="29"/>
      <c r="CD87" s="29"/>
      <c r="CE87" s="29"/>
      <c r="CF87" s="29"/>
      <c r="CG87" s="29"/>
      <c r="CH87" s="29"/>
      <c r="CI87" s="29"/>
      <c r="CJ87" s="29"/>
      <c r="CK87" s="29"/>
      <c r="CL87" s="29"/>
      <c r="CM87" s="29"/>
      <c r="CN87" s="29"/>
    </row>
    <row r="88" spans="1:92" s="43" customFormat="1" ht="27.75" customHeight="1" x14ac:dyDescent="0.2">
      <c r="A88" s="38">
        <v>1</v>
      </c>
      <c r="B88" s="38" t="s">
        <v>14</v>
      </c>
      <c r="C88" s="38">
        <v>2</v>
      </c>
      <c r="D88" s="38"/>
      <c r="E88" s="38">
        <v>5</v>
      </c>
      <c r="F88" s="38">
        <v>54</v>
      </c>
      <c r="G88" s="39">
        <f t="shared" ref="G88" si="17">D88*400+E88*100+F88</f>
        <v>554</v>
      </c>
      <c r="H88" s="38">
        <v>430</v>
      </c>
      <c r="I88" s="39">
        <f t="shared" ref="I88" si="18">G88*H88</f>
        <v>238220</v>
      </c>
      <c r="J88" s="38">
        <v>2</v>
      </c>
      <c r="K88" s="38" t="s">
        <v>704</v>
      </c>
      <c r="L88" s="38" t="s">
        <v>705</v>
      </c>
      <c r="M88" s="38">
        <v>2</v>
      </c>
      <c r="N88" s="38">
        <v>54</v>
      </c>
      <c r="O88" s="38">
        <v>6400</v>
      </c>
      <c r="P88" s="39">
        <f t="shared" ref="P88:P89" si="19">N88*O88</f>
        <v>345600</v>
      </c>
      <c r="Q88" s="38">
        <v>30</v>
      </c>
      <c r="R88" s="39">
        <f>P88*93%</f>
        <v>321408</v>
      </c>
      <c r="S88" s="39">
        <f t="shared" ref="S88:S89" si="20">P88-R88</f>
        <v>24192</v>
      </c>
      <c r="T88" s="39">
        <f t="shared" ref="T88:T89" si="21">I88+S88</f>
        <v>262412</v>
      </c>
      <c r="U88" s="39">
        <f t="shared" ref="U88:U89" si="22">I88+S88</f>
        <v>262412</v>
      </c>
      <c r="V88" s="38">
        <v>50</v>
      </c>
      <c r="W88" s="40">
        <v>0</v>
      </c>
      <c r="X88" s="41"/>
      <c r="Y88" s="41"/>
      <c r="Z88" s="40">
        <f>W88*90%</f>
        <v>0</v>
      </c>
      <c r="AA88" s="40">
        <f>W88-Z88</f>
        <v>0</v>
      </c>
    </row>
    <row r="89" spans="1:92" s="43" customFormat="1" ht="23.25" customHeight="1" x14ac:dyDescent="0.2">
      <c r="A89" s="38"/>
      <c r="B89" s="38"/>
      <c r="C89" s="38">
        <v>3</v>
      </c>
      <c r="D89" s="38"/>
      <c r="E89" s="38"/>
      <c r="F89" s="38"/>
      <c r="G89" s="39"/>
      <c r="H89" s="38"/>
      <c r="I89" s="39"/>
      <c r="J89" s="38">
        <v>3</v>
      </c>
      <c r="K89" s="38"/>
      <c r="L89" s="38" t="s">
        <v>706</v>
      </c>
      <c r="M89" s="38">
        <v>3</v>
      </c>
      <c r="N89" s="38">
        <v>162</v>
      </c>
      <c r="O89" s="38">
        <v>7400</v>
      </c>
      <c r="P89" s="39">
        <f t="shared" si="19"/>
        <v>1198800</v>
      </c>
      <c r="Q89" s="38">
        <v>30</v>
      </c>
      <c r="R89" s="39">
        <f>P89*50%</f>
        <v>599400</v>
      </c>
      <c r="S89" s="39">
        <f t="shared" si="20"/>
        <v>599400</v>
      </c>
      <c r="T89" s="39">
        <f t="shared" si="21"/>
        <v>599400</v>
      </c>
      <c r="U89" s="39">
        <f t="shared" si="22"/>
        <v>599400</v>
      </c>
      <c r="V89" s="38"/>
      <c r="W89" s="40">
        <f>U89*0.03%</f>
        <v>179.82</v>
      </c>
      <c r="X89" s="41">
        <v>0.03</v>
      </c>
      <c r="Y89" s="41"/>
      <c r="Z89" s="40">
        <f>W89*90%</f>
        <v>161.83799999999999</v>
      </c>
      <c r="AA89" s="40">
        <f>W89-Z89</f>
        <v>17.981999999999999</v>
      </c>
    </row>
    <row r="90" spans="1:92" s="3" customFormat="1" ht="21.75" customHeight="1" x14ac:dyDescent="0.2">
      <c r="A90" s="38"/>
      <c r="B90" s="38"/>
      <c r="C90" s="38"/>
      <c r="D90" s="38"/>
      <c r="E90" s="38"/>
      <c r="F90" s="38"/>
      <c r="G90" s="39"/>
      <c r="H90" s="38"/>
      <c r="I90" s="39"/>
      <c r="J90" s="38"/>
      <c r="K90" s="38"/>
      <c r="L90" s="38"/>
      <c r="M90" s="38"/>
      <c r="N90" s="38"/>
      <c r="O90" s="38"/>
      <c r="P90" s="39"/>
      <c r="Q90" s="38"/>
      <c r="R90" s="39"/>
      <c r="S90" s="39"/>
      <c r="T90" s="39"/>
      <c r="U90" s="39"/>
      <c r="V90" s="38"/>
      <c r="W90" s="40"/>
      <c r="X90" s="41"/>
      <c r="Y90" s="41"/>
      <c r="Z90" s="40"/>
      <c r="AA90" s="40"/>
      <c r="AB90" s="29"/>
      <c r="AC90" s="29"/>
      <c r="AD90" s="29"/>
      <c r="AE90" s="29"/>
      <c r="AF90" s="29"/>
      <c r="AG90" s="29"/>
      <c r="AH90" s="29"/>
      <c r="AI90" s="29"/>
      <c r="AJ90" s="29"/>
      <c r="AK90" s="29"/>
      <c r="AL90" s="29"/>
      <c r="AM90" s="29"/>
      <c r="AN90" s="29"/>
      <c r="AO90" s="29"/>
      <c r="AP90" s="29"/>
      <c r="AQ90" s="29"/>
      <c r="AR90" s="29"/>
      <c r="AS90" s="29"/>
      <c r="AT90" s="29"/>
      <c r="AU90" s="29"/>
      <c r="AV90" s="29"/>
      <c r="AW90" s="29"/>
      <c r="AX90" s="29"/>
      <c r="AY90" s="29"/>
      <c r="AZ90" s="29"/>
      <c r="BA90" s="29"/>
      <c r="BB90" s="29"/>
      <c r="BC90" s="29"/>
      <c r="BD90" s="29"/>
      <c r="BE90" s="29"/>
      <c r="BF90" s="29"/>
      <c r="BG90" s="29"/>
      <c r="BH90" s="29"/>
      <c r="BI90" s="29"/>
      <c r="BJ90" s="29"/>
      <c r="BK90" s="29"/>
      <c r="BL90" s="29"/>
      <c r="BM90" s="29"/>
      <c r="BN90" s="29"/>
      <c r="BO90" s="29"/>
      <c r="BP90" s="29"/>
      <c r="BQ90" s="29"/>
      <c r="BR90" s="29"/>
      <c r="BS90" s="29"/>
      <c r="BT90" s="29"/>
      <c r="BU90" s="29"/>
      <c r="BV90" s="29"/>
      <c r="BW90" s="29"/>
      <c r="BX90" s="29"/>
      <c r="BY90" s="29"/>
      <c r="BZ90" s="29"/>
      <c r="CA90" s="29"/>
      <c r="CB90" s="29"/>
      <c r="CC90" s="29"/>
      <c r="CD90" s="29"/>
      <c r="CE90" s="29"/>
      <c r="CF90" s="29"/>
      <c r="CG90" s="29"/>
      <c r="CH90" s="29"/>
      <c r="CI90" s="29"/>
      <c r="CJ90" s="29"/>
      <c r="CK90" s="29"/>
      <c r="CL90" s="29"/>
      <c r="CM90" s="29"/>
      <c r="CN90" s="29"/>
    </row>
    <row r="91" spans="1:92" s="3" customFormat="1" ht="23.25" customHeight="1" x14ac:dyDescent="0.2">
      <c r="A91" s="38"/>
      <c r="B91" s="38"/>
      <c r="C91" s="38"/>
      <c r="D91" s="38"/>
      <c r="E91" s="38"/>
      <c r="F91" s="38"/>
      <c r="G91" s="39"/>
      <c r="H91" s="38"/>
      <c r="I91" s="39"/>
      <c r="J91" s="38"/>
      <c r="K91" s="38"/>
      <c r="L91" s="38"/>
      <c r="M91" s="38"/>
      <c r="N91" s="38"/>
      <c r="O91" s="38"/>
      <c r="P91" s="39"/>
      <c r="Q91" s="38"/>
      <c r="R91" s="38"/>
      <c r="S91" s="39"/>
      <c r="T91" s="39"/>
      <c r="U91" s="39"/>
      <c r="V91" s="38"/>
      <c r="W91" s="40"/>
      <c r="X91" s="41"/>
      <c r="Y91" s="41"/>
      <c r="Z91" s="40"/>
      <c r="AA91" s="40"/>
      <c r="AB91" s="29"/>
      <c r="AC91" s="29"/>
      <c r="AD91" s="29"/>
      <c r="AE91" s="29"/>
      <c r="AF91" s="29"/>
      <c r="AG91" s="29"/>
      <c r="AH91" s="29"/>
      <c r="AI91" s="29"/>
      <c r="AJ91" s="29"/>
      <c r="AK91" s="29"/>
      <c r="AL91" s="29"/>
      <c r="AM91" s="29"/>
      <c r="AN91" s="29"/>
      <c r="AO91" s="29"/>
      <c r="AP91" s="29"/>
      <c r="AQ91" s="29"/>
      <c r="AR91" s="29"/>
      <c r="AS91" s="29"/>
      <c r="AT91" s="29"/>
      <c r="AU91" s="29"/>
      <c r="AV91" s="29"/>
      <c r="AW91" s="29"/>
      <c r="AX91" s="29"/>
      <c r="AY91" s="29"/>
      <c r="AZ91" s="29"/>
      <c r="BA91" s="29"/>
      <c r="BB91" s="29"/>
      <c r="BC91" s="29"/>
      <c r="BD91" s="29"/>
      <c r="BE91" s="29"/>
      <c r="BF91" s="29"/>
      <c r="BG91" s="29"/>
      <c r="BH91" s="29"/>
      <c r="BI91" s="29"/>
      <c r="BJ91" s="29"/>
      <c r="BK91" s="29"/>
      <c r="BL91" s="29"/>
      <c r="BM91" s="29"/>
      <c r="BN91" s="29"/>
      <c r="BO91" s="29"/>
      <c r="BP91" s="29"/>
      <c r="BQ91" s="29"/>
      <c r="BR91" s="29"/>
      <c r="BS91" s="29"/>
      <c r="BT91" s="29"/>
      <c r="BU91" s="29"/>
      <c r="BV91" s="29"/>
      <c r="BW91" s="29"/>
      <c r="BX91" s="29"/>
      <c r="BY91" s="29"/>
      <c r="BZ91" s="29"/>
      <c r="CA91" s="29"/>
      <c r="CB91" s="29"/>
      <c r="CC91" s="29"/>
      <c r="CD91" s="29"/>
      <c r="CE91" s="29"/>
      <c r="CF91" s="29"/>
      <c r="CG91" s="29"/>
      <c r="CH91" s="29"/>
      <c r="CI91" s="29"/>
      <c r="CJ91" s="29"/>
      <c r="CK91" s="29"/>
      <c r="CL91" s="29"/>
      <c r="CM91" s="29"/>
      <c r="CN91" s="29"/>
    </row>
    <row r="92" spans="1:92" s="3" customFormat="1" ht="22.5" customHeight="1" x14ac:dyDescent="0.2">
      <c r="A92" s="38"/>
      <c r="B92" s="38"/>
      <c r="C92" s="38"/>
      <c r="D92" s="38"/>
      <c r="E92" s="38"/>
      <c r="F92" s="38"/>
      <c r="G92" s="39"/>
      <c r="H92" s="38"/>
      <c r="I92" s="39"/>
      <c r="J92" s="38"/>
      <c r="K92" s="38"/>
      <c r="L92" s="38"/>
      <c r="M92" s="38"/>
      <c r="N92" s="38"/>
      <c r="O92" s="38"/>
      <c r="P92" s="39"/>
      <c r="Q92" s="38"/>
      <c r="R92" s="39"/>
      <c r="S92" s="39"/>
      <c r="T92" s="39"/>
      <c r="U92" s="39"/>
      <c r="V92" s="38"/>
      <c r="W92" s="40"/>
      <c r="X92" s="41"/>
      <c r="Y92" s="41"/>
      <c r="Z92" s="40"/>
      <c r="AA92" s="40"/>
      <c r="AB92" s="29"/>
      <c r="AC92" s="29"/>
      <c r="AD92" s="29"/>
      <c r="AE92" s="29"/>
      <c r="AF92" s="29"/>
      <c r="AG92" s="29"/>
      <c r="AH92" s="29"/>
      <c r="AI92" s="29"/>
      <c r="AJ92" s="29"/>
      <c r="AK92" s="29"/>
      <c r="AL92" s="29"/>
      <c r="AM92" s="29"/>
      <c r="AN92" s="29"/>
      <c r="AO92" s="29"/>
      <c r="AP92" s="29"/>
      <c r="AQ92" s="29"/>
      <c r="AR92" s="29"/>
      <c r="AS92" s="29"/>
      <c r="AT92" s="29"/>
      <c r="AU92" s="29"/>
      <c r="AV92" s="29"/>
      <c r="AW92" s="29"/>
      <c r="AX92" s="29"/>
      <c r="AY92" s="29"/>
      <c r="AZ92" s="29"/>
      <c r="BA92" s="29"/>
      <c r="BB92" s="29"/>
      <c r="BC92" s="29"/>
      <c r="BD92" s="29"/>
      <c r="BE92" s="29"/>
      <c r="BF92" s="29"/>
      <c r="BG92" s="29"/>
      <c r="BH92" s="29"/>
      <c r="BI92" s="29"/>
      <c r="BJ92" s="29"/>
      <c r="BK92" s="29"/>
      <c r="BL92" s="29"/>
      <c r="BM92" s="29"/>
      <c r="BN92" s="29"/>
      <c r="BO92" s="29"/>
      <c r="BP92" s="29"/>
      <c r="BQ92" s="29"/>
      <c r="BR92" s="29"/>
      <c r="BS92" s="29"/>
      <c r="BT92" s="29"/>
      <c r="BU92" s="29"/>
      <c r="BV92" s="29"/>
      <c r="BW92" s="29"/>
      <c r="BX92" s="29"/>
      <c r="BY92" s="29"/>
      <c r="BZ92" s="29"/>
      <c r="CA92" s="29"/>
      <c r="CB92" s="29"/>
      <c r="CC92" s="29"/>
      <c r="CD92" s="29"/>
      <c r="CE92" s="29"/>
      <c r="CF92" s="29"/>
      <c r="CG92" s="29"/>
      <c r="CH92" s="29"/>
      <c r="CI92" s="29"/>
      <c r="CJ92" s="29"/>
      <c r="CK92" s="29"/>
      <c r="CL92" s="29"/>
      <c r="CM92" s="29"/>
      <c r="CN92" s="29"/>
    </row>
    <row r="93" spans="1:92" s="3" customFormat="1" ht="24" customHeight="1" x14ac:dyDescent="0.2">
      <c r="A93" s="38"/>
      <c r="B93" s="38"/>
      <c r="C93" s="38"/>
      <c r="D93" s="38"/>
      <c r="E93" s="38"/>
      <c r="F93" s="38"/>
      <c r="G93" s="39"/>
      <c r="H93" s="38"/>
      <c r="I93" s="39"/>
      <c r="J93" s="38"/>
      <c r="K93" s="38"/>
      <c r="L93" s="38"/>
      <c r="M93" s="38"/>
      <c r="N93" s="38"/>
      <c r="O93" s="38"/>
      <c r="P93" s="39"/>
      <c r="Q93" s="38"/>
      <c r="R93" s="39"/>
      <c r="S93" s="39"/>
      <c r="T93" s="39"/>
      <c r="U93" s="39"/>
      <c r="V93" s="38"/>
      <c r="W93" s="40"/>
      <c r="X93" s="41"/>
      <c r="Y93" s="41"/>
      <c r="Z93" s="40"/>
      <c r="AA93" s="40"/>
      <c r="AB93" s="29"/>
      <c r="AC93" s="29"/>
      <c r="AD93" s="29"/>
      <c r="AE93" s="29"/>
      <c r="AF93" s="29"/>
      <c r="AG93" s="29"/>
      <c r="AH93" s="29"/>
      <c r="AI93" s="29"/>
      <c r="AJ93" s="29"/>
      <c r="AK93" s="29"/>
      <c r="AL93" s="29"/>
      <c r="AM93" s="29"/>
      <c r="AN93" s="29"/>
      <c r="AO93" s="29"/>
      <c r="AP93" s="29"/>
      <c r="AQ93" s="29"/>
      <c r="AR93" s="29"/>
      <c r="AS93" s="29"/>
      <c r="AT93" s="29"/>
      <c r="AU93" s="29"/>
      <c r="AV93" s="29"/>
      <c r="AW93" s="29"/>
      <c r="AX93" s="29"/>
      <c r="AY93" s="29"/>
      <c r="AZ93" s="29"/>
      <c r="BA93" s="29"/>
      <c r="BB93" s="29"/>
      <c r="BC93" s="29"/>
      <c r="BD93" s="29"/>
      <c r="BE93" s="29"/>
      <c r="BF93" s="29"/>
      <c r="BG93" s="29"/>
      <c r="BH93" s="29"/>
      <c r="BI93" s="29"/>
      <c r="BJ93" s="29"/>
      <c r="BK93" s="29"/>
      <c r="BL93" s="29"/>
      <c r="BM93" s="29"/>
      <c r="BN93" s="29"/>
      <c r="BO93" s="29"/>
      <c r="BP93" s="29"/>
      <c r="BQ93" s="29"/>
      <c r="BR93" s="29"/>
      <c r="BS93" s="29"/>
      <c r="BT93" s="29"/>
      <c r="BU93" s="29"/>
      <c r="BV93" s="29"/>
      <c r="BW93" s="29"/>
      <c r="BX93" s="29"/>
      <c r="BY93" s="29"/>
      <c r="BZ93" s="29"/>
      <c r="CA93" s="29"/>
      <c r="CB93" s="29"/>
      <c r="CC93" s="29"/>
      <c r="CD93" s="29"/>
      <c r="CE93" s="29"/>
      <c r="CF93" s="29"/>
      <c r="CG93" s="29"/>
      <c r="CH93" s="29"/>
      <c r="CI93" s="29"/>
      <c r="CJ93" s="29"/>
      <c r="CK93" s="29"/>
      <c r="CL93" s="29"/>
      <c r="CM93" s="29"/>
      <c r="CN93" s="29"/>
    </row>
    <row r="94" spans="1:92" s="3" customFormat="1" ht="23.25" customHeight="1" x14ac:dyDescent="0.2">
      <c r="A94" s="38"/>
      <c r="B94" s="38"/>
      <c r="C94" s="38"/>
      <c r="D94" s="38"/>
      <c r="E94" s="38"/>
      <c r="F94" s="38"/>
      <c r="G94" s="39"/>
      <c r="H94" s="38"/>
      <c r="I94" s="39"/>
      <c r="J94" s="38"/>
      <c r="K94" s="38"/>
      <c r="L94" s="38"/>
      <c r="M94" s="38"/>
      <c r="N94" s="38"/>
      <c r="O94" s="38"/>
      <c r="P94" s="39"/>
      <c r="Q94" s="38"/>
      <c r="R94" s="38"/>
      <c r="S94" s="39"/>
      <c r="T94" s="39"/>
      <c r="U94" s="39"/>
      <c r="V94" s="38"/>
      <c r="W94" s="40"/>
      <c r="X94" s="41"/>
      <c r="Y94" s="41"/>
      <c r="Z94" s="40"/>
      <c r="AA94" s="40"/>
      <c r="AB94" s="29"/>
      <c r="AC94" s="29"/>
      <c r="AD94" s="29"/>
      <c r="AE94" s="29"/>
      <c r="AF94" s="29"/>
      <c r="AG94" s="29"/>
      <c r="AH94" s="29"/>
      <c r="AI94" s="29"/>
      <c r="AJ94" s="29"/>
      <c r="AK94" s="29"/>
      <c r="AL94" s="29"/>
      <c r="AM94" s="29"/>
      <c r="AN94" s="29"/>
      <c r="AO94" s="29"/>
      <c r="AP94" s="29"/>
      <c r="AQ94" s="29"/>
      <c r="AR94" s="29"/>
      <c r="AS94" s="29"/>
      <c r="AT94" s="29"/>
      <c r="AU94" s="29"/>
      <c r="AV94" s="29"/>
      <c r="AW94" s="29"/>
      <c r="AX94" s="29"/>
      <c r="AY94" s="29"/>
      <c r="AZ94" s="29"/>
      <c r="BA94" s="29"/>
      <c r="BB94" s="29"/>
      <c r="BC94" s="29"/>
      <c r="BD94" s="29"/>
      <c r="BE94" s="29"/>
      <c r="BF94" s="29"/>
      <c r="BG94" s="29"/>
      <c r="BH94" s="29"/>
      <c r="BI94" s="29"/>
      <c r="BJ94" s="29"/>
      <c r="BK94" s="29"/>
      <c r="BL94" s="29"/>
      <c r="BM94" s="29"/>
      <c r="BN94" s="29"/>
      <c r="BO94" s="29"/>
      <c r="BP94" s="29"/>
      <c r="BQ94" s="29"/>
      <c r="BR94" s="29"/>
      <c r="BS94" s="29"/>
      <c r="BT94" s="29"/>
      <c r="BU94" s="29"/>
      <c r="BV94" s="29"/>
      <c r="BW94" s="29"/>
      <c r="BX94" s="29"/>
      <c r="BY94" s="29"/>
      <c r="BZ94" s="29"/>
      <c r="CA94" s="29"/>
      <c r="CB94" s="29"/>
      <c r="CC94" s="29"/>
      <c r="CD94" s="29"/>
      <c r="CE94" s="29"/>
      <c r="CF94" s="29"/>
      <c r="CG94" s="29"/>
      <c r="CH94" s="29"/>
      <c r="CI94" s="29"/>
      <c r="CJ94" s="29"/>
      <c r="CK94" s="29"/>
      <c r="CL94" s="29"/>
      <c r="CM94" s="29"/>
      <c r="CN94" s="29"/>
    </row>
    <row r="95" spans="1:92" s="3" customFormat="1" ht="24" customHeight="1" x14ac:dyDescent="0.2">
      <c r="A95" s="38"/>
      <c r="B95" s="38"/>
      <c r="C95" s="38"/>
      <c r="D95" s="38"/>
      <c r="E95" s="38"/>
      <c r="F95" s="38"/>
      <c r="G95" s="39"/>
      <c r="H95" s="38"/>
      <c r="I95" s="39"/>
      <c r="J95" s="38"/>
      <c r="K95" s="38"/>
      <c r="L95" s="38"/>
      <c r="M95" s="38"/>
      <c r="N95" s="38"/>
      <c r="O95" s="38"/>
      <c r="P95" s="39"/>
      <c r="Q95" s="38"/>
      <c r="R95" s="39"/>
      <c r="S95" s="39"/>
      <c r="T95" s="39"/>
      <c r="U95" s="39"/>
      <c r="V95" s="38"/>
      <c r="W95" s="40"/>
      <c r="X95" s="41"/>
      <c r="Y95" s="41"/>
      <c r="Z95" s="40"/>
      <c r="AA95" s="40"/>
      <c r="AB95" s="29"/>
      <c r="AC95" s="29"/>
      <c r="AD95" s="29"/>
      <c r="AE95" s="29"/>
      <c r="AF95" s="29"/>
      <c r="AG95" s="29"/>
      <c r="AH95" s="29"/>
      <c r="AI95" s="29"/>
      <c r="AJ95" s="29"/>
      <c r="AK95" s="29"/>
      <c r="AL95" s="29"/>
      <c r="AM95" s="29"/>
      <c r="AN95" s="29"/>
      <c r="AO95" s="29"/>
      <c r="AP95" s="29"/>
      <c r="AQ95" s="29"/>
      <c r="AR95" s="29"/>
      <c r="AS95" s="29"/>
      <c r="AT95" s="29"/>
      <c r="AU95" s="29"/>
      <c r="AV95" s="29"/>
      <c r="AW95" s="29"/>
      <c r="AX95" s="29"/>
      <c r="AY95" s="29"/>
      <c r="AZ95" s="29"/>
      <c r="BA95" s="29"/>
      <c r="BB95" s="29"/>
      <c r="BC95" s="29"/>
      <c r="BD95" s="29"/>
      <c r="BE95" s="29"/>
      <c r="BF95" s="29"/>
      <c r="BG95" s="29"/>
      <c r="BH95" s="29"/>
      <c r="BI95" s="29"/>
      <c r="BJ95" s="29"/>
      <c r="BK95" s="29"/>
      <c r="BL95" s="29"/>
      <c r="BM95" s="29"/>
      <c r="BN95" s="29"/>
      <c r="BO95" s="29"/>
      <c r="BP95" s="29"/>
      <c r="BQ95" s="29"/>
      <c r="BR95" s="29"/>
      <c r="BS95" s="29"/>
      <c r="BT95" s="29"/>
      <c r="BU95" s="29"/>
      <c r="BV95" s="29"/>
      <c r="BW95" s="29"/>
      <c r="BX95" s="29"/>
      <c r="BY95" s="29"/>
      <c r="BZ95" s="29"/>
      <c r="CA95" s="29"/>
      <c r="CB95" s="29"/>
      <c r="CC95" s="29"/>
      <c r="CD95" s="29"/>
      <c r="CE95" s="29"/>
      <c r="CF95" s="29"/>
      <c r="CG95" s="29"/>
      <c r="CH95" s="29"/>
      <c r="CI95" s="29"/>
      <c r="CJ95" s="29"/>
      <c r="CK95" s="29"/>
      <c r="CL95" s="29"/>
      <c r="CM95" s="29"/>
      <c r="CN95" s="29"/>
    </row>
    <row r="96" spans="1:92" s="3" customFormat="1" ht="23.25" customHeight="1" x14ac:dyDescent="0.2">
      <c r="A96" s="38"/>
      <c r="B96" s="38"/>
      <c r="C96" s="38"/>
      <c r="D96" s="38"/>
      <c r="E96" s="38"/>
      <c r="F96" s="38"/>
      <c r="G96" s="39"/>
      <c r="H96" s="38"/>
      <c r="I96" s="39"/>
      <c r="J96" s="38"/>
      <c r="K96" s="38"/>
      <c r="L96" s="38"/>
      <c r="M96" s="38"/>
      <c r="N96" s="38"/>
      <c r="O96" s="38"/>
      <c r="P96" s="39"/>
      <c r="Q96" s="38"/>
      <c r="R96" s="39"/>
      <c r="S96" s="39"/>
      <c r="T96" s="39"/>
      <c r="U96" s="39"/>
      <c r="V96" s="38"/>
      <c r="W96" s="40"/>
      <c r="X96" s="41"/>
      <c r="Y96" s="41"/>
      <c r="Z96" s="40"/>
      <c r="AA96" s="40"/>
      <c r="AB96" s="29"/>
      <c r="AC96" s="29"/>
      <c r="AD96" s="29"/>
      <c r="AE96" s="29"/>
      <c r="AF96" s="29"/>
      <c r="AG96" s="29"/>
      <c r="AH96" s="29"/>
      <c r="AI96" s="29"/>
      <c r="AJ96" s="29"/>
      <c r="AK96" s="29"/>
      <c r="AL96" s="29"/>
      <c r="AM96" s="29"/>
      <c r="AN96" s="29"/>
      <c r="AO96" s="29"/>
      <c r="AP96" s="29"/>
      <c r="AQ96" s="29"/>
      <c r="AR96" s="29"/>
      <c r="AS96" s="29"/>
      <c r="AT96" s="29"/>
      <c r="AU96" s="29"/>
      <c r="AV96" s="29"/>
      <c r="AW96" s="29"/>
      <c r="AX96" s="29"/>
      <c r="AY96" s="29"/>
      <c r="AZ96" s="29"/>
      <c r="BA96" s="29"/>
      <c r="BB96" s="29"/>
      <c r="BC96" s="29"/>
      <c r="BD96" s="29"/>
      <c r="BE96" s="29"/>
      <c r="BF96" s="29"/>
      <c r="BG96" s="29"/>
      <c r="BH96" s="29"/>
      <c r="BI96" s="29"/>
      <c r="BJ96" s="29"/>
      <c r="BK96" s="29"/>
      <c r="BL96" s="29"/>
      <c r="BM96" s="29"/>
      <c r="BN96" s="29"/>
      <c r="BO96" s="29"/>
      <c r="BP96" s="29"/>
      <c r="BQ96" s="29"/>
      <c r="BR96" s="29"/>
      <c r="BS96" s="29"/>
      <c r="BT96" s="29"/>
      <c r="BU96" s="29"/>
      <c r="BV96" s="29"/>
      <c r="BW96" s="29"/>
      <c r="BX96" s="29"/>
      <c r="BY96" s="29"/>
      <c r="BZ96" s="29"/>
      <c r="CA96" s="29"/>
      <c r="CB96" s="29"/>
      <c r="CC96" s="29"/>
      <c r="CD96" s="29"/>
      <c r="CE96" s="29"/>
      <c r="CF96" s="29"/>
      <c r="CG96" s="29"/>
      <c r="CH96" s="29"/>
      <c r="CI96" s="29"/>
      <c r="CJ96" s="29"/>
      <c r="CK96" s="29"/>
      <c r="CL96" s="29"/>
      <c r="CM96" s="29"/>
      <c r="CN96" s="29"/>
    </row>
    <row r="97" spans="1:92" s="3" customFormat="1" ht="24" customHeight="1" x14ac:dyDescent="0.2">
      <c r="A97" s="38"/>
      <c r="B97" s="38"/>
      <c r="C97" s="38"/>
      <c r="D97" s="38"/>
      <c r="E97" s="38"/>
      <c r="F97" s="38"/>
      <c r="G97" s="39"/>
      <c r="H97" s="38"/>
      <c r="I97" s="39"/>
      <c r="J97" s="38"/>
      <c r="K97" s="38"/>
      <c r="L97" s="38"/>
      <c r="M97" s="38"/>
      <c r="N97" s="38"/>
      <c r="O97" s="38"/>
      <c r="P97" s="39"/>
      <c r="Q97" s="38"/>
      <c r="R97" s="38"/>
      <c r="S97" s="39"/>
      <c r="T97" s="39"/>
      <c r="U97" s="39"/>
      <c r="V97" s="38"/>
      <c r="W97" s="40"/>
      <c r="X97" s="41"/>
      <c r="Y97" s="41"/>
      <c r="Z97" s="40"/>
      <c r="AA97" s="40"/>
      <c r="AB97" s="29"/>
      <c r="AC97" s="29"/>
      <c r="AD97" s="29"/>
      <c r="AE97" s="29"/>
      <c r="AF97" s="29"/>
      <c r="AG97" s="29"/>
      <c r="AH97" s="29"/>
      <c r="AI97" s="29"/>
      <c r="AJ97" s="29"/>
      <c r="AK97" s="29"/>
      <c r="AL97" s="29"/>
      <c r="AM97" s="29"/>
      <c r="AN97" s="29"/>
      <c r="AO97" s="29"/>
      <c r="AP97" s="29"/>
      <c r="AQ97" s="29"/>
      <c r="AR97" s="29"/>
      <c r="AS97" s="29"/>
      <c r="AT97" s="29"/>
      <c r="AU97" s="29"/>
      <c r="AV97" s="29"/>
      <c r="AW97" s="29"/>
      <c r="AX97" s="29"/>
      <c r="AY97" s="29"/>
      <c r="AZ97" s="29"/>
      <c r="BA97" s="29"/>
      <c r="BB97" s="29"/>
      <c r="BC97" s="29"/>
      <c r="BD97" s="29"/>
      <c r="BE97" s="29"/>
      <c r="BF97" s="29"/>
      <c r="BG97" s="29"/>
      <c r="BH97" s="29"/>
      <c r="BI97" s="29"/>
      <c r="BJ97" s="29"/>
      <c r="BK97" s="29"/>
      <c r="BL97" s="29"/>
      <c r="BM97" s="29"/>
      <c r="BN97" s="29"/>
      <c r="BO97" s="29"/>
      <c r="BP97" s="29"/>
      <c r="BQ97" s="29"/>
      <c r="BR97" s="29"/>
      <c r="BS97" s="29"/>
      <c r="BT97" s="29"/>
      <c r="BU97" s="29"/>
      <c r="BV97" s="29"/>
      <c r="BW97" s="29"/>
      <c r="BX97" s="29"/>
      <c r="BY97" s="29"/>
      <c r="BZ97" s="29"/>
      <c r="CA97" s="29"/>
      <c r="CB97" s="29"/>
      <c r="CC97" s="29"/>
      <c r="CD97" s="29"/>
      <c r="CE97" s="29"/>
      <c r="CF97" s="29"/>
      <c r="CG97" s="29"/>
      <c r="CH97" s="29"/>
      <c r="CI97" s="29"/>
      <c r="CJ97" s="29"/>
      <c r="CK97" s="29"/>
      <c r="CL97" s="29"/>
      <c r="CM97" s="29"/>
      <c r="CN97" s="29"/>
    </row>
    <row r="98" spans="1:92" s="3" customFormat="1" ht="24" customHeight="1" x14ac:dyDescent="0.2">
      <c r="A98" s="38"/>
      <c r="B98" s="38"/>
      <c r="C98" s="38"/>
      <c r="D98" s="38"/>
      <c r="E98" s="38"/>
      <c r="F98" s="38"/>
      <c r="G98" s="39"/>
      <c r="H98" s="38"/>
      <c r="I98" s="39"/>
      <c r="J98" s="38"/>
      <c r="K98" s="38"/>
      <c r="L98" s="38"/>
      <c r="M98" s="38"/>
      <c r="N98" s="38"/>
      <c r="O98" s="38"/>
      <c r="P98" s="39"/>
      <c r="Q98" s="38"/>
      <c r="R98" s="39"/>
      <c r="S98" s="39"/>
      <c r="T98" s="39"/>
      <c r="U98" s="39"/>
      <c r="V98" s="38"/>
      <c r="W98" s="40"/>
      <c r="X98" s="41"/>
      <c r="Y98" s="41"/>
      <c r="Z98" s="40"/>
      <c r="AA98" s="40"/>
      <c r="AB98" s="29"/>
      <c r="AC98" s="29"/>
      <c r="AD98" s="29"/>
      <c r="AE98" s="29"/>
      <c r="AF98" s="29"/>
      <c r="AG98" s="29"/>
      <c r="AH98" s="29"/>
      <c r="AI98" s="29"/>
      <c r="AJ98" s="29"/>
      <c r="AK98" s="29"/>
      <c r="AL98" s="29"/>
      <c r="AM98" s="29"/>
      <c r="AN98" s="29"/>
      <c r="AO98" s="29"/>
      <c r="AP98" s="29"/>
      <c r="AQ98" s="29"/>
      <c r="AR98" s="29"/>
      <c r="AS98" s="29"/>
      <c r="AT98" s="29"/>
      <c r="AU98" s="29"/>
      <c r="AV98" s="29"/>
      <c r="AW98" s="29"/>
      <c r="AX98" s="29"/>
      <c r="AY98" s="29"/>
      <c r="AZ98" s="29"/>
      <c r="BA98" s="29"/>
      <c r="BB98" s="29"/>
      <c r="BC98" s="29"/>
      <c r="BD98" s="29"/>
      <c r="BE98" s="29"/>
      <c r="BF98" s="29"/>
      <c r="BG98" s="29"/>
      <c r="BH98" s="29"/>
      <c r="BI98" s="29"/>
      <c r="BJ98" s="29"/>
      <c r="BK98" s="29"/>
      <c r="BL98" s="29"/>
      <c r="BM98" s="29"/>
      <c r="BN98" s="29"/>
      <c r="BO98" s="29"/>
      <c r="BP98" s="29"/>
      <c r="BQ98" s="29"/>
      <c r="BR98" s="29"/>
      <c r="BS98" s="29"/>
      <c r="BT98" s="29"/>
      <c r="BU98" s="29"/>
      <c r="BV98" s="29"/>
      <c r="BW98" s="29"/>
      <c r="BX98" s="29"/>
      <c r="BY98" s="29"/>
      <c r="BZ98" s="29"/>
      <c r="CA98" s="29"/>
      <c r="CB98" s="29"/>
      <c r="CC98" s="29"/>
      <c r="CD98" s="29"/>
      <c r="CE98" s="29"/>
      <c r="CF98" s="29"/>
      <c r="CG98" s="29"/>
      <c r="CH98" s="29"/>
      <c r="CI98" s="29"/>
      <c r="CJ98" s="29"/>
      <c r="CK98" s="29"/>
      <c r="CL98" s="29"/>
      <c r="CM98" s="29"/>
      <c r="CN98" s="29"/>
    </row>
    <row r="99" spans="1:92" s="3" customFormat="1" ht="23.25" customHeight="1" x14ac:dyDescent="0.2">
      <c r="A99" s="38"/>
      <c r="B99" s="38"/>
      <c r="C99" s="38"/>
      <c r="D99" s="38"/>
      <c r="E99" s="38"/>
      <c r="F99" s="38"/>
      <c r="G99" s="39"/>
      <c r="H99" s="38"/>
      <c r="I99" s="39"/>
      <c r="J99" s="38"/>
      <c r="K99" s="38"/>
      <c r="L99" s="38"/>
      <c r="M99" s="38"/>
      <c r="N99" s="38"/>
      <c r="O99" s="38"/>
      <c r="P99" s="39"/>
      <c r="Q99" s="38"/>
      <c r="R99" s="39"/>
      <c r="S99" s="39"/>
      <c r="T99" s="39"/>
      <c r="U99" s="39"/>
      <c r="V99" s="38"/>
      <c r="W99" s="40"/>
      <c r="X99" s="41"/>
      <c r="Y99" s="41"/>
      <c r="Z99" s="40"/>
      <c r="AA99" s="40"/>
      <c r="AB99" s="29"/>
      <c r="AC99" s="29"/>
      <c r="AD99" s="29"/>
      <c r="AE99" s="29"/>
      <c r="AF99" s="29"/>
      <c r="AG99" s="29"/>
      <c r="AH99" s="29"/>
      <c r="AI99" s="29"/>
      <c r="AJ99" s="29"/>
      <c r="AK99" s="29"/>
      <c r="AL99" s="29"/>
      <c r="AM99" s="29"/>
      <c r="AN99" s="29"/>
      <c r="AO99" s="29"/>
      <c r="AP99" s="29"/>
      <c r="AQ99" s="29"/>
      <c r="AR99" s="29"/>
      <c r="AS99" s="29"/>
      <c r="AT99" s="29"/>
      <c r="AU99" s="29"/>
      <c r="AV99" s="29"/>
      <c r="AW99" s="29"/>
      <c r="AX99" s="29"/>
      <c r="AY99" s="29"/>
      <c r="AZ99" s="29"/>
      <c r="BA99" s="29"/>
      <c r="BB99" s="29"/>
      <c r="BC99" s="29"/>
      <c r="BD99" s="29"/>
      <c r="BE99" s="29"/>
      <c r="BF99" s="29"/>
      <c r="BG99" s="29"/>
      <c r="BH99" s="29"/>
      <c r="BI99" s="29"/>
      <c r="BJ99" s="29"/>
      <c r="BK99" s="29"/>
      <c r="BL99" s="29"/>
      <c r="BM99" s="29"/>
      <c r="BN99" s="29"/>
      <c r="BO99" s="29"/>
      <c r="BP99" s="29"/>
      <c r="BQ99" s="29"/>
      <c r="BR99" s="29"/>
      <c r="BS99" s="29"/>
      <c r="BT99" s="29"/>
      <c r="BU99" s="29"/>
      <c r="BV99" s="29"/>
      <c r="BW99" s="29"/>
      <c r="BX99" s="29"/>
      <c r="BY99" s="29"/>
      <c r="BZ99" s="29"/>
      <c r="CA99" s="29"/>
      <c r="CB99" s="29"/>
      <c r="CC99" s="29"/>
      <c r="CD99" s="29"/>
      <c r="CE99" s="29"/>
      <c r="CF99" s="29"/>
      <c r="CG99" s="29"/>
      <c r="CH99" s="29"/>
      <c r="CI99" s="29"/>
      <c r="CJ99" s="29"/>
      <c r="CK99" s="29"/>
      <c r="CL99" s="29"/>
      <c r="CM99" s="29"/>
      <c r="CN99" s="29"/>
    </row>
    <row r="100" spans="1:92" s="3" customFormat="1" ht="23.25" customHeight="1" x14ac:dyDescent="0.2">
      <c r="A100" s="237" t="s">
        <v>775</v>
      </c>
      <c r="B100" s="238"/>
      <c r="C100" s="238"/>
      <c r="D100" s="238"/>
      <c r="E100" s="238"/>
      <c r="F100" s="238"/>
      <c r="G100" s="238"/>
      <c r="H100" s="238"/>
      <c r="I100" s="238"/>
      <c r="J100" s="238"/>
      <c r="K100" s="238"/>
      <c r="L100" s="239"/>
      <c r="M100" s="38"/>
      <c r="N100" s="38">
        <f>SUM(N88:N99)</f>
        <v>216</v>
      </c>
      <c r="O100" s="38">
        <f>SUM(O88:O99)</f>
        <v>13800</v>
      </c>
      <c r="P100" s="39">
        <f>SUM(P88:P99)</f>
        <v>1544400</v>
      </c>
      <c r="Q100" s="38"/>
      <c r="R100" s="38">
        <f>SUM(R88:R99)</f>
        <v>920808</v>
      </c>
      <c r="S100" s="39">
        <f>SUM(S88:S99)</f>
        <v>623592</v>
      </c>
      <c r="T100" s="39">
        <f>SUM(T88:T99)</f>
        <v>861812</v>
      </c>
      <c r="U100" s="39">
        <f>SUM(U88:U99)</f>
        <v>861812</v>
      </c>
      <c r="V100" s="38"/>
      <c r="W100" s="40">
        <f>SUM(W88:W99)</f>
        <v>179.82</v>
      </c>
      <c r="X100" s="41"/>
      <c r="Y100" s="41"/>
      <c r="Z100" s="40">
        <f>SUM(Z88:Z99)</f>
        <v>161.83799999999999</v>
      </c>
      <c r="AA100" s="40">
        <f>SUM(AA88:AA99)</f>
        <v>17.981999999999999</v>
      </c>
      <c r="AB100" s="29"/>
      <c r="AC100" s="29"/>
      <c r="AD100" s="29"/>
      <c r="AE100" s="29"/>
      <c r="AF100" s="29"/>
      <c r="AG100" s="29"/>
      <c r="AH100" s="29"/>
      <c r="AI100" s="29"/>
      <c r="AJ100" s="29"/>
      <c r="AK100" s="29"/>
      <c r="AL100" s="29"/>
      <c r="AM100" s="29"/>
      <c r="AN100" s="29"/>
      <c r="AO100" s="29"/>
      <c r="AP100" s="29"/>
      <c r="AQ100" s="29"/>
      <c r="AR100" s="29"/>
      <c r="AS100" s="29"/>
      <c r="AT100" s="29"/>
      <c r="AU100" s="29"/>
      <c r="AV100" s="29"/>
      <c r="AW100" s="29"/>
      <c r="AX100" s="29"/>
      <c r="AY100" s="29"/>
      <c r="AZ100" s="29"/>
      <c r="BA100" s="29"/>
      <c r="BB100" s="29"/>
      <c r="BC100" s="29"/>
      <c r="BD100" s="29"/>
      <c r="BE100" s="29"/>
      <c r="BF100" s="29"/>
      <c r="BG100" s="29"/>
      <c r="BH100" s="29"/>
      <c r="BI100" s="29"/>
      <c r="BJ100" s="29"/>
      <c r="BK100" s="29"/>
      <c r="BL100" s="29"/>
      <c r="BM100" s="29"/>
      <c r="BN100" s="29"/>
      <c r="BO100" s="29"/>
      <c r="BP100" s="29"/>
      <c r="BQ100" s="29"/>
      <c r="BR100" s="29"/>
      <c r="BS100" s="29"/>
      <c r="BT100" s="29"/>
      <c r="BU100" s="29"/>
      <c r="BV100" s="29"/>
      <c r="BW100" s="29"/>
      <c r="BX100" s="29"/>
      <c r="BY100" s="29"/>
      <c r="BZ100" s="29"/>
      <c r="CA100" s="29"/>
      <c r="CB100" s="29"/>
      <c r="CC100" s="29"/>
      <c r="CD100" s="29"/>
      <c r="CE100" s="29"/>
      <c r="CF100" s="29"/>
      <c r="CG100" s="29"/>
      <c r="CH100" s="29"/>
      <c r="CI100" s="29"/>
      <c r="CJ100" s="29"/>
      <c r="CK100" s="29"/>
      <c r="CL100" s="29"/>
      <c r="CM100" s="29"/>
      <c r="CN100" s="29"/>
    </row>
    <row r="101" spans="1:92" s="3" customFormat="1" ht="18" x14ac:dyDescent="0.4">
      <c r="A101" s="46"/>
      <c r="B101" s="46"/>
      <c r="C101" s="46"/>
      <c r="D101" s="46"/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46"/>
      <c r="AA101" s="43"/>
      <c r="AB101" s="29"/>
      <c r="AC101" s="29"/>
      <c r="AD101" s="29"/>
      <c r="AE101" s="29"/>
      <c r="AF101" s="29"/>
      <c r="AG101" s="29"/>
      <c r="AH101" s="29"/>
      <c r="AI101" s="29"/>
      <c r="AJ101" s="29"/>
      <c r="AK101" s="29"/>
      <c r="AL101" s="29"/>
      <c r="AM101" s="29"/>
      <c r="AN101" s="29"/>
      <c r="AO101" s="29"/>
      <c r="AP101" s="29"/>
      <c r="AQ101" s="29"/>
      <c r="AR101" s="29"/>
      <c r="AS101" s="29"/>
      <c r="AT101" s="29"/>
      <c r="AU101" s="29"/>
      <c r="AV101" s="29"/>
      <c r="AW101" s="29"/>
      <c r="AX101" s="29"/>
      <c r="AY101" s="29"/>
      <c r="AZ101" s="29"/>
      <c r="BA101" s="29"/>
      <c r="BB101" s="29"/>
      <c r="BC101" s="29"/>
      <c r="BD101" s="29"/>
      <c r="BE101" s="29"/>
      <c r="BF101" s="29"/>
      <c r="BG101" s="29"/>
      <c r="BH101" s="29"/>
      <c r="BI101" s="29"/>
      <c r="BJ101" s="29"/>
      <c r="BK101" s="29"/>
      <c r="BL101" s="29"/>
      <c r="BM101" s="29"/>
      <c r="BN101" s="29"/>
      <c r="BO101" s="29"/>
      <c r="BP101" s="29"/>
      <c r="BQ101" s="29"/>
      <c r="BR101" s="29"/>
      <c r="BS101" s="29"/>
      <c r="BT101" s="29"/>
      <c r="BU101" s="29"/>
      <c r="BV101" s="29"/>
      <c r="BW101" s="29"/>
      <c r="BX101" s="29"/>
      <c r="BY101" s="29"/>
      <c r="BZ101" s="29"/>
      <c r="CA101" s="29"/>
      <c r="CB101" s="29"/>
      <c r="CC101" s="29"/>
      <c r="CD101" s="29"/>
      <c r="CE101" s="29"/>
      <c r="CF101" s="29"/>
      <c r="CG101" s="29"/>
      <c r="CH101" s="29"/>
      <c r="CI101" s="29"/>
      <c r="CJ101" s="29"/>
      <c r="CK101" s="29"/>
      <c r="CL101" s="29"/>
      <c r="CM101" s="29"/>
      <c r="CN101" s="29"/>
    </row>
    <row r="102" spans="1:92" s="3" customFormat="1" ht="18" x14ac:dyDescent="0.4">
      <c r="A102" s="42" t="s">
        <v>17</v>
      </c>
      <c r="B102" s="42"/>
      <c r="C102" s="42"/>
      <c r="D102" s="42" t="s">
        <v>19</v>
      </c>
      <c r="E102" s="42"/>
      <c r="F102" s="42"/>
      <c r="G102" s="42"/>
      <c r="H102" s="42"/>
      <c r="I102" s="42"/>
      <c r="J102" s="43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  <c r="AA102" s="43"/>
      <c r="AB102" s="29"/>
      <c r="AC102" s="29"/>
      <c r="AD102" s="29"/>
      <c r="AE102" s="29"/>
      <c r="AF102" s="29"/>
      <c r="AG102" s="29"/>
      <c r="AH102" s="29"/>
      <c r="AI102" s="29"/>
      <c r="AJ102" s="29"/>
      <c r="AK102" s="29"/>
      <c r="AL102" s="29"/>
      <c r="AM102" s="29"/>
      <c r="AN102" s="29"/>
      <c r="AO102" s="29"/>
      <c r="AP102" s="29"/>
      <c r="AQ102" s="29"/>
      <c r="AR102" s="29"/>
      <c r="AS102" s="29"/>
      <c r="AT102" s="29"/>
      <c r="AU102" s="29"/>
      <c r="AV102" s="29"/>
      <c r="AW102" s="29"/>
      <c r="AX102" s="29"/>
      <c r="AY102" s="29"/>
      <c r="AZ102" s="29"/>
      <c r="BA102" s="29"/>
      <c r="BB102" s="29"/>
      <c r="BC102" s="29"/>
      <c r="BD102" s="29"/>
      <c r="BE102" s="29"/>
      <c r="BF102" s="29"/>
      <c r="BG102" s="29"/>
      <c r="BH102" s="29"/>
      <c r="BI102" s="29"/>
      <c r="BJ102" s="29"/>
      <c r="BK102" s="29"/>
      <c r="BL102" s="29"/>
      <c r="BM102" s="29"/>
      <c r="BN102" s="29"/>
      <c r="BO102" s="29"/>
      <c r="BP102" s="29"/>
      <c r="BQ102" s="29"/>
      <c r="BR102" s="29"/>
      <c r="BS102" s="29"/>
      <c r="BT102" s="29"/>
      <c r="BU102" s="29"/>
      <c r="BV102" s="29"/>
      <c r="BW102" s="29"/>
      <c r="BX102" s="29"/>
      <c r="BY102" s="29"/>
      <c r="BZ102" s="29"/>
      <c r="CA102" s="29"/>
      <c r="CB102" s="29"/>
      <c r="CC102" s="29"/>
      <c r="CD102" s="29"/>
      <c r="CE102" s="29"/>
      <c r="CF102" s="29"/>
      <c r="CG102" s="29"/>
      <c r="CH102" s="29"/>
      <c r="CI102" s="29"/>
      <c r="CJ102" s="29"/>
      <c r="CK102" s="29"/>
      <c r="CL102" s="29"/>
      <c r="CM102" s="29"/>
      <c r="CN102" s="29"/>
    </row>
    <row r="103" spans="1:92" s="3" customFormat="1" ht="18" x14ac:dyDescent="0.4">
      <c r="A103" s="42"/>
      <c r="B103" s="42"/>
      <c r="C103" s="42"/>
      <c r="D103" s="42" t="s">
        <v>20</v>
      </c>
      <c r="E103" s="42"/>
      <c r="F103" s="42"/>
      <c r="G103" s="42"/>
      <c r="H103" s="42"/>
      <c r="I103" s="42"/>
      <c r="J103" s="43"/>
      <c r="K103" s="46"/>
      <c r="L103" s="46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  <c r="AA103" s="43"/>
      <c r="AB103" s="29"/>
      <c r="AC103" s="29"/>
      <c r="AD103" s="29"/>
      <c r="AE103" s="29"/>
      <c r="AF103" s="29"/>
      <c r="AG103" s="29"/>
      <c r="AH103" s="29"/>
      <c r="AI103" s="29"/>
      <c r="AJ103" s="29"/>
      <c r="AK103" s="29"/>
      <c r="AL103" s="29"/>
      <c r="AM103" s="29"/>
      <c r="AN103" s="29"/>
      <c r="AO103" s="29"/>
      <c r="AP103" s="29"/>
      <c r="AQ103" s="29"/>
      <c r="AR103" s="29"/>
      <c r="AS103" s="29"/>
      <c r="AT103" s="29"/>
      <c r="AU103" s="29"/>
      <c r="AV103" s="29"/>
      <c r="AW103" s="29"/>
      <c r="AX103" s="29"/>
      <c r="AY103" s="29"/>
      <c r="AZ103" s="29"/>
      <c r="BA103" s="29"/>
      <c r="BB103" s="29"/>
      <c r="BC103" s="29"/>
      <c r="BD103" s="29"/>
      <c r="BE103" s="29"/>
      <c r="BF103" s="29"/>
      <c r="BG103" s="29"/>
      <c r="BH103" s="29"/>
      <c r="BI103" s="29"/>
      <c r="BJ103" s="29"/>
      <c r="BK103" s="29"/>
      <c r="BL103" s="29"/>
      <c r="BM103" s="29"/>
      <c r="BN103" s="29"/>
      <c r="BO103" s="29"/>
      <c r="BP103" s="29"/>
      <c r="BQ103" s="29"/>
      <c r="BR103" s="29"/>
      <c r="BS103" s="29"/>
      <c r="BT103" s="29"/>
      <c r="BU103" s="29"/>
      <c r="BV103" s="29"/>
      <c r="BW103" s="29"/>
      <c r="BX103" s="29"/>
      <c r="BY103" s="29"/>
      <c r="BZ103" s="29"/>
      <c r="CA103" s="29"/>
      <c r="CB103" s="29"/>
      <c r="CC103" s="29"/>
      <c r="CD103" s="29"/>
      <c r="CE103" s="29"/>
      <c r="CF103" s="29"/>
      <c r="CG103" s="29"/>
      <c r="CH103" s="29"/>
      <c r="CI103" s="29"/>
      <c r="CJ103" s="29"/>
      <c r="CK103" s="29"/>
      <c r="CL103" s="29"/>
      <c r="CM103" s="29"/>
      <c r="CN103" s="29"/>
    </row>
    <row r="104" spans="1:92" s="3" customFormat="1" ht="18" x14ac:dyDescent="0.4">
      <c r="A104" s="42"/>
      <c r="B104" s="42"/>
      <c r="C104" s="42"/>
      <c r="D104" s="42" t="s">
        <v>21</v>
      </c>
      <c r="E104" s="42"/>
      <c r="F104" s="42"/>
      <c r="G104" s="42"/>
      <c r="H104" s="42"/>
      <c r="I104" s="42"/>
      <c r="J104" s="43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  <c r="AA104" s="43"/>
      <c r="AB104" s="29"/>
      <c r="AC104" s="29"/>
      <c r="AD104" s="29"/>
      <c r="AE104" s="29"/>
      <c r="AF104" s="29"/>
      <c r="AG104" s="29"/>
      <c r="AH104" s="29"/>
      <c r="AI104" s="29"/>
      <c r="AJ104" s="29"/>
      <c r="AK104" s="29"/>
      <c r="AL104" s="29"/>
      <c r="AM104" s="29"/>
      <c r="AN104" s="29"/>
      <c r="AO104" s="29"/>
      <c r="AP104" s="29"/>
      <c r="AQ104" s="29"/>
      <c r="AR104" s="29"/>
      <c r="AS104" s="29"/>
      <c r="AT104" s="29"/>
      <c r="AU104" s="29"/>
      <c r="AV104" s="29"/>
      <c r="AW104" s="29"/>
      <c r="AX104" s="29"/>
      <c r="AY104" s="29"/>
      <c r="AZ104" s="29"/>
      <c r="BA104" s="29"/>
      <c r="BB104" s="29"/>
      <c r="BC104" s="29"/>
      <c r="BD104" s="29"/>
      <c r="BE104" s="29"/>
      <c r="BF104" s="29"/>
      <c r="BG104" s="29"/>
      <c r="BH104" s="29"/>
      <c r="BI104" s="29"/>
      <c r="BJ104" s="29"/>
      <c r="BK104" s="29"/>
      <c r="BL104" s="29"/>
      <c r="BM104" s="29"/>
      <c r="BN104" s="29"/>
      <c r="BO104" s="29"/>
      <c r="BP104" s="29"/>
      <c r="BQ104" s="29"/>
      <c r="BR104" s="29"/>
      <c r="BS104" s="29"/>
      <c r="BT104" s="29"/>
      <c r="BU104" s="29"/>
      <c r="BV104" s="29"/>
      <c r="BW104" s="29"/>
      <c r="BX104" s="29"/>
      <c r="BY104" s="29"/>
      <c r="BZ104" s="29"/>
      <c r="CA104" s="29"/>
      <c r="CB104" s="29"/>
      <c r="CC104" s="29"/>
      <c r="CD104" s="29"/>
      <c r="CE104" s="29"/>
      <c r="CF104" s="29"/>
      <c r="CG104" s="29"/>
      <c r="CH104" s="29"/>
      <c r="CI104" s="29"/>
      <c r="CJ104" s="29"/>
      <c r="CK104" s="29"/>
      <c r="CL104" s="29"/>
      <c r="CM104" s="29"/>
      <c r="CN104" s="29"/>
    </row>
    <row r="105" spans="1:92" s="3" customFormat="1" ht="15.75" x14ac:dyDescent="0.25">
      <c r="A105" s="42"/>
      <c r="B105" s="42"/>
      <c r="C105" s="42"/>
      <c r="D105" s="42" t="s">
        <v>22</v>
      </c>
      <c r="E105" s="42"/>
      <c r="F105" s="42"/>
      <c r="G105" s="42"/>
      <c r="H105" s="42"/>
      <c r="I105" s="42"/>
      <c r="J105" s="43"/>
      <c r="K105" s="43"/>
      <c r="L105" s="43"/>
      <c r="M105" s="43"/>
      <c r="N105" s="43"/>
      <c r="O105" s="43"/>
      <c r="P105" s="43"/>
      <c r="Q105" s="43"/>
      <c r="R105" s="43"/>
      <c r="S105" s="43"/>
      <c r="T105" s="43"/>
      <c r="U105" s="43"/>
      <c r="V105" s="43"/>
      <c r="W105" s="43"/>
      <c r="X105" s="43"/>
      <c r="Y105" s="43"/>
      <c r="Z105" s="43"/>
      <c r="AA105" s="43"/>
      <c r="AB105" s="29"/>
      <c r="AC105" s="29"/>
      <c r="AD105" s="29"/>
      <c r="AE105" s="29"/>
      <c r="AF105" s="29"/>
      <c r="AG105" s="29"/>
      <c r="AH105" s="29"/>
      <c r="AI105" s="29"/>
      <c r="AJ105" s="29"/>
      <c r="AK105" s="29"/>
      <c r="AL105" s="29"/>
      <c r="AM105" s="29"/>
      <c r="AN105" s="29"/>
      <c r="AO105" s="29"/>
      <c r="AP105" s="29"/>
      <c r="AQ105" s="29"/>
      <c r="AR105" s="29"/>
      <c r="AS105" s="29"/>
      <c r="AT105" s="29"/>
      <c r="AU105" s="29"/>
      <c r="AV105" s="29"/>
      <c r="AW105" s="29"/>
      <c r="AX105" s="29"/>
      <c r="AY105" s="29"/>
      <c r="AZ105" s="29"/>
      <c r="BA105" s="29"/>
      <c r="BB105" s="29"/>
      <c r="BC105" s="29"/>
      <c r="BD105" s="29"/>
      <c r="BE105" s="29"/>
      <c r="BF105" s="29"/>
      <c r="BG105" s="29"/>
      <c r="BH105" s="29"/>
      <c r="BI105" s="29"/>
      <c r="BJ105" s="29"/>
      <c r="BK105" s="29"/>
      <c r="BL105" s="29"/>
      <c r="BM105" s="29"/>
      <c r="BN105" s="29"/>
      <c r="BO105" s="29"/>
      <c r="BP105" s="29"/>
      <c r="BQ105" s="29"/>
      <c r="BR105" s="29"/>
      <c r="BS105" s="29"/>
      <c r="BT105" s="29"/>
      <c r="BU105" s="29"/>
      <c r="BV105" s="29"/>
      <c r="BW105" s="29"/>
      <c r="BX105" s="29"/>
      <c r="BY105" s="29"/>
      <c r="BZ105" s="29"/>
      <c r="CA105" s="29"/>
      <c r="CB105" s="29"/>
      <c r="CC105" s="29"/>
      <c r="CD105" s="29"/>
      <c r="CE105" s="29"/>
      <c r="CF105" s="29"/>
      <c r="CG105" s="29"/>
      <c r="CH105" s="29"/>
      <c r="CI105" s="29"/>
      <c r="CJ105" s="29"/>
      <c r="CK105" s="29"/>
      <c r="CL105" s="29"/>
      <c r="CM105" s="29"/>
      <c r="CN105" s="29"/>
    </row>
    <row r="106" spans="1:92" s="3" customFormat="1" ht="15.75" x14ac:dyDescent="0.25">
      <c r="A106" s="42"/>
      <c r="B106" s="42"/>
      <c r="C106" s="42"/>
      <c r="D106" s="42" t="s">
        <v>23</v>
      </c>
      <c r="E106" s="42"/>
      <c r="F106" s="42"/>
      <c r="G106" s="42"/>
      <c r="H106" s="42"/>
      <c r="I106" s="42"/>
      <c r="J106" s="43"/>
      <c r="K106" s="43"/>
      <c r="L106" s="43"/>
      <c r="M106" s="43"/>
      <c r="N106" s="43"/>
      <c r="O106" s="43"/>
      <c r="P106" s="43"/>
      <c r="Q106" s="43"/>
      <c r="R106" s="43"/>
      <c r="S106" s="43"/>
      <c r="T106" s="43"/>
      <c r="U106" s="43"/>
      <c r="V106" s="43"/>
      <c r="W106" s="43"/>
      <c r="X106" s="43"/>
      <c r="Y106" s="43"/>
      <c r="Z106" s="43"/>
      <c r="AA106" s="43"/>
      <c r="AB106" s="29"/>
      <c r="AC106" s="29"/>
      <c r="AD106" s="29"/>
      <c r="AE106" s="29"/>
      <c r="AF106" s="29"/>
      <c r="AG106" s="29"/>
      <c r="AH106" s="29"/>
      <c r="AI106" s="29"/>
      <c r="AJ106" s="29"/>
      <c r="AK106" s="29"/>
      <c r="AL106" s="29"/>
      <c r="AM106" s="29"/>
      <c r="AN106" s="29"/>
      <c r="AO106" s="29"/>
      <c r="AP106" s="29"/>
      <c r="AQ106" s="29"/>
      <c r="AR106" s="29"/>
      <c r="AS106" s="29"/>
      <c r="AT106" s="29"/>
      <c r="AU106" s="29"/>
      <c r="AV106" s="29"/>
      <c r="AW106" s="29"/>
      <c r="AX106" s="29"/>
      <c r="AY106" s="29"/>
      <c r="AZ106" s="29"/>
      <c r="BA106" s="29"/>
      <c r="BB106" s="29"/>
      <c r="BC106" s="29"/>
      <c r="BD106" s="29"/>
      <c r="BE106" s="29"/>
      <c r="BF106" s="29"/>
      <c r="BG106" s="29"/>
      <c r="BH106" s="29"/>
      <c r="BI106" s="29"/>
      <c r="BJ106" s="29"/>
      <c r="BK106" s="29"/>
      <c r="BL106" s="29"/>
      <c r="BM106" s="29"/>
      <c r="BN106" s="29"/>
      <c r="BO106" s="29"/>
      <c r="BP106" s="29"/>
      <c r="BQ106" s="29"/>
      <c r="BR106" s="29"/>
      <c r="BS106" s="29"/>
      <c r="BT106" s="29"/>
      <c r="BU106" s="29"/>
      <c r="BV106" s="29"/>
      <c r="BW106" s="29"/>
      <c r="BX106" s="29"/>
      <c r="BY106" s="29"/>
      <c r="BZ106" s="29"/>
      <c r="CA106" s="29"/>
      <c r="CB106" s="29"/>
      <c r="CC106" s="29"/>
      <c r="CD106" s="29"/>
      <c r="CE106" s="29"/>
      <c r="CF106" s="29"/>
      <c r="CG106" s="29"/>
      <c r="CH106" s="29"/>
      <c r="CI106" s="29"/>
      <c r="CJ106" s="29"/>
      <c r="CK106" s="29"/>
      <c r="CL106" s="29"/>
      <c r="CM106" s="29"/>
      <c r="CN106" s="29"/>
    </row>
    <row r="107" spans="1:92" ht="15" x14ac:dyDescent="0.2">
      <c r="A107" s="43"/>
      <c r="B107" s="43"/>
      <c r="C107" s="43"/>
      <c r="D107" s="43"/>
      <c r="E107" s="43"/>
      <c r="F107" s="43"/>
      <c r="G107" s="43"/>
      <c r="H107" s="43"/>
      <c r="I107" s="43"/>
      <c r="J107" s="43"/>
      <c r="K107" s="43"/>
      <c r="L107" s="43"/>
      <c r="M107" s="43"/>
      <c r="N107" s="43"/>
      <c r="O107" s="43"/>
      <c r="P107" s="43"/>
      <c r="Q107" s="43"/>
      <c r="R107" s="43"/>
      <c r="S107" s="43"/>
      <c r="T107" s="43"/>
      <c r="U107" s="43"/>
      <c r="V107" s="43"/>
      <c r="W107" s="43"/>
      <c r="X107" s="43"/>
      <c r="Y107" s="43"/>
      <c r="Z107" s="43"/>
      <c r="AA107" s="43"/>
    </row>
    <row r="108" spans="1:92" ht="15" x14ac:dyDescent="0.2">
      <c r="A108" s="43"/>
      <c r="B108" s="43"/>
      <c r="C108" s="43"/>
      <c r="D108" s="43"/>
      <c r="E108" s="43"/>
      <c r="F108" s="43"/>
      <c r="G108" s="43"/>
      <c r="H108" s="43"/>
      <c r="I108" s="43"/>
      <c r="J108" s="43"/>
      <c r="K108" s="43"/>
      <c r="L108" s="43"/>
      <c r="M108" s="43"/>
      <c r="N108" s="43"/>
      <c r="O108" s="43"/>
      <c r="P108" s="43"/>
      <c r="Q108" s="43"/>
      <c r="R108" s="43"/>
      <c r="S108" s="43"/>
      <c r="T108" s="43"/>
      <c r="U108" s="43"/>
      <c r="V108" s="43"/>
      <c r="W108" s="43"/>
      <c r="X108" s="43"/>
      <c r="Y108" s="43"/>
      <c r="Z108" s="43"/>
      <c r="AA108" s="43"/>
    </row>
    <row r="109" spans="1:92" ht="15" x14ac:dyDescent="0.2">
      <c r="A109" s="43"/>
      <c r="B109" s="43"/>
      <c r="C109" s="43"/>
      <c r="D109" s="43"/>
      <c r="E109" s="43"/>
      <c r="F109" s="43"/>
      <c r="G109" s="43"/>
      <c r="H109" s="43"/>
      <c r="I109" s="43"/>
      <c r="J109" s="43"/>
      <c r="K109" s="43"/>
      <c r="L109" s="43"/>
      <c r="M109" s="43"/>
      <c r="N109" s="43"/>
      <c r="O109" s="43"/>
      <c r="P109" s="43"/>
      <c r="Q109" s="43"/>
      <c r="R109" s="43"/>
      <c r="S109" s="43"/>
      <c r="T109" s="43"/>
      <c r="U109" s="43"/>
      <c r="V109" s="43"/>
      <c r="W109" s="43"/>
      <c r="X109" s="43"/>
      <c r="Y109" s="43"/>
      <c r="Z109" s="43"/>
      <c r="AA109" s="43"/>
    </row>
    <row r="110" spans="1:92" ht="15" x14ac:dyDescent="0.2">
      <c r="A110" s="43"/>
      <c r="B110" s="43"/>
      <c r="C110" s="43"/>
      <c r="D110" s="43"/>
      <c r="E110" s="43"/>
      <c r="F110" s="43"/>
      <c r="G110" s="43"/>
      <c r="H110" s="43"/>
      <c r="I110" s="43"/>
      <c r="J110" s="43"/>
      <c r="K110" s="43"/>
      <c r="L110" s="43"/>
      <c r="M110" s="43"/>
      <c r="N110" s="43"/>
      <c r="O110" s="43"/>
      <c r="P110" s="43"/>
      <c r="Q110" s="43"/>
      <c r="R110" s="43"/>
      <c r="S110" s="43"/>
      <c r="T110" s="43"/>
      <c r="U110" s="43"/>
      <c r="V110" s="43"/>
      <c r="W110" s="43"/>
      <c r="X110" s="43"/>
      <c r="Y110" s="43"/>
      <c r="Z110" s="43"/>
      <c r="AA110" s="43"/>
    </row>
    <row r="111" spans="1:92" ht="15" x14ac:dyDescent="0.2">
      <c r="A111" s="43"/>
      <c r="B111" s="43"/>
      <c r="C111" s="43"/>
      <c r="D111" s="43"/>
      <c r="E111" s="43"/>
      <c r="F111" s="43"/>
      <c r="G111" s="43"/>
      <c r="H111" s="43"/>
      <c r="I111" s="43"/>
      <c r="J111" s="43"/>
      <c r="K111" s="43"/>
      <c r="L111" s="43"/>
      <c r="M111" s="43"/>
      <c r="N111" s="43"/>
      <c r="O111" s="43"/>
      <c r="P111" s="43"/>
      <c r="Q111" s="43"/>
      <c r="R111" s="43"/>
      <c r="S111" s="43"/>
      <c r="T111" s="43"/>
      <c r="U111" s="43"/>
      <c r="V111" s="43"/>
      <c r="W111" s="43"/>
      <c r="X111" s="43"/>
      <c r="Y111" s="43"/>
      <c r="Z111" s="43"/>
      <c r="AA111" s="43"/>
    </row>
    <row r="112" spans="1:92" ht="15" x14ac:dyDescent="0.2">
      <c r="A112" s="43"/>
      <c r="B112" s="43"/>
      <c r="C112" s="43"/>
      <c r="D112" s="43"/>
      <c r="E112" s="43"/>
      <c r="F112" s="43"/>
      <c r="G112" s="43"/>
      <c r="H112" s="43"/>
      <c r="I112" s="43"/>
      <c r="J112" s="43"/>
      <c r="K112" s="43"/>
      <c r="L112" s="43"/>
      <c r="M112" s="43"/>
      <c r="N112" s="43"/>
      <c r="O112" s="43"/>
      <c r="P112" s="43"/>
      <c r="Q112" s="43"/>
      <c r="R112" s="43"/>
      <c r="S112" s="43"/>
      <c r="T112" s="43"/>
      <c r="U112" s="43"/>
      <c r="V112" s="43"/>
      <c r="W112" s="43"/>
      <c r="X112" s="43"/>
      <c r="Y112" s="43"/>
      <c r="Z112" s="43"/>
      <c r="AA112" s="43"/>
    </row>
    <row r="113" spans="1:92" ht="15" x14ac:dyDescent="0.2">
      <c r="A113" s="43"/>
      <c r="B113" s="43"/>
      <c r="C113" s="43"/>
      <c r="D113" s="43"/>
      <c r="E113" s="43"/>
      <c r="F113" s="43"/>
      <c r="G113" s="43"/>
      <c r="H113" s="43"/>
      <c r="I113" s="43"/>
      <c r="J113" s="43"/>
      <c r="K113" s="43"/>
      <c r="L113" s="43"/>
      <c r="M113" s="43"/>
      <c r="N113" s="43"/>
      <c r="O113" s="43"/>
      <c r="P113" s="43"/>
      <c r="Q113" s="43"/>
      <c r="R113" s="43"/>
      <c r="S113" s="43"/>
      <c r="T113" s="43"/>
      <c r="U113" s="43"/>
      <c r="V113" s="43"/>
      <c r="W113" s="43"/>
      <c r="X113" s="43"/>
      <c r="Y113" s="43"/>
      <c r="Z113" s="43"/>
      <c r="AA113" s="43"/>
    </row>
    <row r="114" spans="1:92" ht="15" x14ac:dyDescent="0.2">
      <c r="A114" s="43"/>
      <c r="B114" s="43"/>
      <c r="C114" s="43"/>
      <c r="D114" s="43"/>
      <c r="E114" s="43"/>
      <c r="F114" s="43"/>
      <c r="G114" s="43"/>
      <c r="H114" s="43"/>
      <c r="I114" s="43"/>
      <c r="J114" s="43"/>
      <c r="K114" s="43"/>
      <c r="L114" s="43"/>
      <c r="M114" s="43"/>
      <c r="N114" s="43"/>
      <c r="O114" s="43"/>
      <c r="P114" s="43"/>
      <c r="Q114" s="43"/>
      <c r="R114" s="43"/>
      <c r="S114" s="43"/>
      <c r="T114" s="43"/>
      <c r="U114" s="43"/>
      <c r="V114" s="43"/>
      <c r="W114" s="43"/>
      <c r="X114" s="43"/>
      <c r="Y114" s="43"/>
      <c r="Z114" s="43"/>
      <c r="AA114" s="43"/>
    </row>
    <row r="115" spans="1:92" ht="15.75" customHeight="1" x14ac:dyDescent="0.2">
      <c r="A115" s="43"/>
      <c r="B115" s="43"/>
      <c r="C115" s="43"/>
      <c r="D115" s="43"/>
      <c r="E115" s="43"/>
      <c r="F115" s="43"/>
      <c r="G115" s="43"/>
      <c r="H115" s="43"/>
      <c r="I115" s="43"/>
      <c r="J115" s="43"/>
      <c r="K115" s="43"/>
      <c r="L115" s="43"/>
      <c r="M115" s="43"/>
      <c r="N115" s="43"/>
      <c r="O115" s="43"/>
      <c r="P115" s="43"/>
      <c r="Q115" s="43"/>
      <c r="R115" s="43"/>
      <c r="S115" s="43"/>
      <c r="T115" s="43"/>
      <c r="U115" s="43"/>
      <c r="V115" s="43"/>
      <c r="W115" s="43"/>
      <c r="X115" s="43"/>
      <c r="Y115" s="43"/>
      <c r="Z115" s="43"/>
      <c r="AA115" s="43"/>
    </row>
    <row r="116" spans="1:92" s="49" customFormat="1" ht="21" x14ac:dyDescent="0.35">
      <c r="A116" s="215" t="s">
        <v>764</v>
      </c>
      <c r="B116" s="215"/>
      <c r="C116" s="215"/>
      <c r="D116" s="215"/>
      <c r="E116" s="215"/>
      <c r="F116" s="215"/>
      <c r="G116" s="215"/>
      <c r="H116" s="215"/>
      <c r="I116" s="215"/>
      <c r="J116" s="215"/>
      <c r="K116" s="215"/>
      <c r="L116" s="215"/>
      <c r="M116" s="215"/>
      <c r="N116" s="215"/>
      <c r="O116" s="215"/>
      <c r="P116" s="215"/>
      <c r="Q116" s="215"/>
      <c r="R116" s="215"/>
      <c r="S116" s="215"/>
      <c r="T116" s="215"/>
      <c r="U116" s="215"/>
      <c r="V116" s="215"/>
      <c r="W116" s="215"/>
      <c r="X116" s="215"/>
      <c r="Y116" s="144"/>
      <c r="Z116" s="31"/>
      <c r="AA116" s="31"/>
      <c r="AB116" s="48"/>
      <c r="AC116" s="48"/>
      <c r="AD116" s="48"/>
      <c r="AE116" s="48"/>
      <c r="AF116" s="48"/>
      <c r="AG116" s="48"/>
      <c r="AH116" s="48"/>
      <c r="AI116" s="48"/>
      <c r="AJ116" s="48"/>
      <c r="AK116" s="48"/>
      <c r="AL116" s="48"/>
      <c r="AM116" s="48"/>
      <c r="AN116" s="48"/>
      <c r="AO116" s="48"/>
      <c r="AP116" s="48"/>
      <c r="AQ116" s="48"/>
      <c r="AR116" s="48"/>
      <c r="AS116" s="48"/>
      <c r="AT116" s="48"/>
      <c r="AU116" s="48"/>
      <c r="AV116" s="48"/>
      <c r="AW116" s="48"/>
      <c r="AX116" s="48"/>
      <c r="AY116" s="48"/>
      <c r="AZ116" s="48"/>
      <c r="BA116" s="48"/>
      <c r="BB116" s="48"/>
      <c r="BC116" s="48"/>
      <c r="BD116" s="48"/>
      <c r="BE116" s="48"/>
      <c r="BF116" s="48"/>
      <c r="BG116" s="48"/>
      <c r="BH116" s="48"/>
      <c r="BI116" s="48"/>
      <c r="BJ116" s="48"/>
      <c r="BK116" s="48"/>
      <c r="BL116" s="48"/>
      <c r="BM116" s="48"/>
      <c r="BN116" s="48"/>
      <c r="BO116" s="48"/>
      <c r="BP116" s="48"/>
      <c r="BQ116" s="48"/>
      <c r="BR116" s="48"/>
      <c r="BS116" s="48"/>
      <c r="BT116" s="48"/>
      <c r="BU116" s="48"/>
      <c r="BV116" s="48"/>
      <c r="BW116" s="48"/>
      <c r="BX116" s="48"/>
      <c r="BY116" s="48"/>
      <c r="BZ116" s="48"/>
      <c r="CA116" s="48"/>
      <c r="CB116" s="48"/>
      <c r="CC116" s="48"/>
      <c r="CD116" s="48"/>
      <c r="CE116" s="48"/>
      <c r="CF116" s="48"/>
      <c r="CG116" s="48"/>
      <c r="CH116" s="48"/>
      <c r="CI116" s="48"/>
      <c r="CJ116" s="48"/>
      <c r="CK116" s="48"/>
      <c r="CL116" s="48"/>
      <c r="CM116" s="48"/>
      <c r="CN116" s="48"/>
    </row>
    <row r="117" spans="1:92" s="49" customFormat="1" ht="21" x14ac:dyDescent="0.25">
      <c r="A117" s="215" t="s">
        <v>763</v>
      </c>
      <c r="B117" s="215"/>
      <c r="C117" s="215"/>
      <c r="D117" s="215"/>
      <c r="E117" s="215"/>
      <c r="F117" s="215"/>
      <c r="G117" s="215"/>
      <c r="H117" s="215"/>
      <c r="I117" s="215"/>
      <c r="J117" s="215"/>
      <c r="K117" s="215"/>
      <c r="L117" s="215"/>
      <c r="M117" s="215"/>
      <c r="N117" s="215"/>
      <c r="O117" s="215"/>
      <c r="P117" s="215"/>
      <c r="Q117" s="215"/>
      <c r="R117" s="215"/>
      <c r="S117" s="215"/>
      <c r="T117" s="215"/>
      <c r="U117" s="215"/>
      <c r="V117" s="215"/>
      <c r="W117" s="215"/>
      <c r="X117" s="215"/>
      <c r="Y117" s="215"/>
      <c r="Z117" s="215"/>
      <c r="AA117" s="215"/>
      <c r="AB117" s="48"/>
      <c r="AC117" s="48"/>
      <c r="AD117" s="48"/>
      <c r="AE117" s="48"/>
      <c r="AF117" s="48"/>
      <c r="AG117" s="48"/>
      <c r="AH117" s="48"/>
      <c r="AI117" s="48"/>
      <c r="AJ117" s="48"/>
      <c r="AK117" s="48"/>
      <c r="AL117" s="48"/>
      <c r="AM117" s="48"/>
      <c r="AN117" s="48"/>
      <c r="AO117" s="48"/>
      <c r="AP117" s="48"/>
      <c r="AQ117" s="48"/>
      <c r="AR117" s="48"/>
      <c r="AS117" s="48"/>
      <c r="AT117" s="48"/>
      <c r="AU117" s="48"/>
      <c r="AV117" s="48"/>
      <c r="AW117" s="48"/>
      <c r="AX117" s="48"/>
      <c r="AY117" s="48"/>
      <c r="AZ117" s="48"/>
      <c r="BA117" s="48"/>
      <c r="BB117" s="48"/>
      <c r="BC117" s="48"/>
      <c r="BD117" s="48"/>
      <c r="BE117" s="48"/>
      <c r="BF117" s="48"/>
      <c r="BG117" s="48"/>
      <c r="BH117" s="48"/>
      <c r="BI117" s="48"/>
      <c r="BJ117" s="48"/>
      <c r="BK117" s="48"/>
      <c r="BL117" s="48"/>
      <c r="BM117" s="48"/>
      <c r="BN117" s="48"/>
      <c r="BO117" s="48"/>
      <c r="BP117" s="48"/>
      <c r="BQ117" s="48"/>
      <c r="BR117" s="48"/>
      <c r="BS117" s="48"/>
      <c r="BT117" s="48"/>
      <c r="BU117" s="48"/>
      <c r="BV117" s="48"/>
      <c r="BW117" s="48"/>
      <c r="BX117" s="48"/>
      <c r="BY117" s="48"/>
      <c r="BZ117" s="48"/>
      <c r="CA117" s="48"/>
      <c r="CB117" s="48"/>
      <c r="CC117" s="48"/>
      <c r="CD117" s="48"/>
      <c r="CE117" s="48"/>
      <c r="CF117" s="48"/>
      <c r="CG117" s="48"/>
      <c r="CH117" s="48"/>
      <c r="CI117" s="48"/>
      <c r="CJ117" s="48"/>
      <c r="CK117" s="48"/>
      <c r="CL117" s="48"/>
      <c r="CM117" s="48"/>
      <c r="CN117" s="48"/>
    </row>
    <row r="118" spans="1:92" s="49" customFormat="1" ht="21" x14ac:dyDescent="0.35">
      <c r="A118" s="32"/>
      <c r="B118" s="32"/>
      <c r="C118" s="32"/>
      <c r="D118" s="32"/>
      <c r="E118" s="32"/>
      <c r="F118" s="32"/>
      <c r="G118" s="32"/>
      <c r="H118" s="32" t="s">
        <v>777</v>
      </c>
      <c r="I118" s="32"/>
      <c r="J118" s="32"/>
      <c r="K118" s="32"/>
      <c r="L118" s="32"/>
      <c r="M118" s="32"/>
      <c r="N118" s="32"/>
      <c r="O118" s="32"/>
      <c r="P118" s="32"/>
      <c r="Q118" s="32"/>
      <c r="R118" s="32"/>
      <c r="S118" s="32"/>
      <c r="T118" s="32"/>
      <c r="U118" s="32"/>
      <c r="V118" s="32"/>
      <c r="W118" s="32"/>
      <c r="X118" s="32"/>
      <c r="Y118" s="32"/>
      <c r="Z118" s="32" t="s">
        <v>903</v>
      </c>
      <c r="AA118" s="31"/>
      <c r="AB118" s="48"/>
      <c r="AC118" s="48"/>
      <c r="AD118" s="48"/>
      <c r="AE118" s="48"/>
      <c r="AF118" s="48"/>
      <c r="AG118" s="48"/>
      <c r="AH118" s="48"/>
      <c r="AI118" s="48"/>
      <c r="AJ118" s="48"/>
      <c r="AK118" s="48"/>
      <c r="AL118" s="48"/>
      <c r="AM118" s="48"/>
      <c r="AN118" s="48"/>
      <c r="AO118" s="48"/>
      <c r="AP118" s="48"/>
      <c r="AQ118" s="48"/>
      <c r="AR118" s="48"/>
      <c r="AS118" s="48"/>
      <c r="AT118" s="48"/>
      <c r="AU118" s="48"/>
      <c r="AV118" s="48"/>
      <c r="AW118" s="48"/>
      <c r="AX118" s="48"/>
      <c r="AY118" s="48"/>
      <c r="AZ118" s="48"/>
      <c r="BA118" s="48"/>
      <c r="BB118" s="48"/>
      <c r="BC118" s="48"/>
      <c r="BD118" s="48"/>
      <c r="BE118" s="48"/>
      <c r="BF118" s="48"/>
      <c r="BG118" s="48"/>
      <c r="BH118" s="48"/>
      <c r="BI118" s="48"/>
      <c r="BJ118" s="48"/>
      <c r="BK118" s="48"/>
      <c r="BL118" s="48"/>
      <c r="BM118" s="48"/>
      <c r="BN118" s="48"/>
      <c r="BO118" s="48"/>
      <c r="BP118" s="48"/>
      <c r="BQ118" s="48"/>
      <c r="BR118" s="48"/>
      <c r="BS118" s="48"/>
      <c r="BT118" s="48"/>
      <c r="BU118" s="48"/>
      <c r="BV118" s="48"/>
      <c r="BW118" s="48"/>
      <c r="BX118" s="48"/>
      <c r="BY118" s="48"/>
      <c r="BZ118" s="48"/>
      <c r="CA118" s="48"/>
      <c r="CB118" s="48"/>
      <c r="CC118" s="48"/>
      <c r="CD118" s="48"/>
      <c r="CE118" s="48"/>
      <c r="CF118" s="48"/>
      <c r="CG118" s="48"/>
      <c r="CH118" s="48"/>
      <c r="CI118" s="48"/>
      <c r="CJ118" s="48"/>
      <c r="CK118" s="48"/>
      <c r="CL118" s="48"/>
      <c r="CM118" s="48"/>
      <c r="CN118" s="48"/>
    </row>
    <row r="119" spans="1:92" s="27" customFormat="1" ht="33.75" customHeight="1" x14ac:dyDescent="0.2">
      <c r="A119" s="207" t="s">
        <v>3</v>
      </c>
      <c r="B119" s="207" t="s">
        <v>761</v>
      </c>
      <c r="C119" s="207" t="s">
        <v>18</v>
      </c>
      <c r="D119" s="210" t="s">
        <v>0</v>
      </c>
      <c r="E119" s="211"/>
      <c r="F119" s="211"/>
      <c r="G119" s="211"/>
      <c r="H119" s="211"/>
      <c r="I119" s="212"/>
      <c r="J119" s="210" t="s">
        <v>2</v>
      </c>
      <c r="K119" s="211"/>
      <c r="L119" s="211"/>
      <c r="M119" s="211"/>
      <c r="N119" s="211"/>
      <c r="O119" s="211"/>
      <c r="P119" s="211"/>
      <c r="Q119" s="211"/>
      <c r="R119" s="211"/>
      <c r="S119" s="211"/>
      <c r="T119" s="211"/>
      <c r="U119" s="212"/>
      <c r="V119" s="207" t="s">
        <v>756</v>
      </c>
      <c r="W119" s="207" t="s">
        <v>757</v>
      </c>
      <c r="X119" s="207" t="s">
        <v>758</v>
      </c>
      <c r="Y119" s="234" t="s">
        <v>1522</v>
      </c>
      <c r="Z119" s="207" t="s">
        <v>759</v>
      </c>
      <c r="AA119" s="234" t="s">
        <v>1522</v>
      </c>
      <c r="AB119" s="29"/>
      <c r="AC119" s="29"/>
      <c r="AD119" s="29"/>
      <c r="AE119" s="29"/>
      <c r="AF119" s="29"/>
      <c r="AG119" s="29"/>
      <c r="AH119" s="29"/>
      <c r="AI119" s="29"/>
      <c r="AJ119" s="29"/>
      <c r="AK119" s="29"/>
      <c r="AL119" s="29"/>
      <c r="AM119" s="29"/>
      <c r="AN119" s="29"/>
      <c r="AO119" s="29"/>
      <c r="AP119" s="29"/>
      <c r="AQ119" s="29"/>
      <c r="AR119" s="29"/>
      <c r="AS119" s="29"/>
      <c r="AT119" s="29"/>
      <c r="AU119" s="29"/>
      <c r="AV119" s="29"/>
      <c r="AW119" s="29"/>
      <c r="AX119" s="29"/>
      <c r="AY119" s="29"/>
      <c r="AZ119" s="29"/>
      <c r="BA119" s="29"/>
      <c r="BB119" s="29"/>
      <c r="BC119" s="29"/>
      <c r="BD119" s="29"/>
      <c r="BE119" s="29"/>
      <c r="BF119" s="29"/>
      <c r="BG119" s="29"/>
      <c r="BH119" s="29"/>
      <c r="BI119" s="29"/>
      <c r="BJ119" s="29"/>
      <c r="BK119" s="29"/>
      <c r="BL119" s="29"/>
      <c r="BM119" s="29"/>
      <c r="BN119" s="29"/>
      <c r="BO119" s="29"/>
      <c r="BP119" s="29"/>
      <c r="BQ119" s="29"/>
      <c r="BR119" s="29"/>
      <c r="BS119" s="29"/>
      <c r="BT119" s="29"/>
      <c r="BU119" s="29"/>
      <c r="BV119" s="29"/>
      <c r="BW119" s="29"/>
      <c r="BX119" s="29"/>
      <c r="BY119" s="29"/>
      <c r="BZ119" s="29"/>
      <c r="CA119" s="29"/>
      <c r="CB119" s="29"/>
      <c r="CC119" s="29"/>
      <c r="CD119" s="29"/>
      <c r="CE119" s="29"/>
      <c r="CF119" s="29"/>
      <c r="CG119" s="29"/>
      <c r="CH119" s="29"/>
      <c r="CI119" s="29"/>
      <c r="CJ119" s="29"/>
      <c r="CK119" s="29"/>
      <c r="CL119" s="29"/>
      <c r="CM119" s="29"/>
      <c r="CN119" s="29"/>
    </row>
    <row r="120" spans="1:92" s="3" customFormat="1" ht="33.75" customHeight="1" x14ac:dyDescent="0.2">
      <c r="A120" s="208"/>
      <c r="B120" s="208"/>
      <c r="C120" s="208"/>
      <c r="D120" s="210" t="s">
        <v>7</v>
      </c>
      <c r="E120" s="211"/>
      <c r="F120" s="212"/>
      <c r="G120" s="207" t="s">
        <v>743</v>
      </c>
      <c r="H120" s="207" t="s">
        <v>744</v>
      </c>
      <c r="I120" s="207" t="s">
        <v>745</v>
      </c>
      <c r="J120" s="204" t="s">
        <v>3</v>
      </c>
      <c r="K120" s="207" t="s">
        <v>746</v>
      </c>
      <c r="L120" s="207" t="s">
        <v>747</v>
      </c>
      <c r="M120" s="207" t="s">
        <v>18</v>
      </c>
      <c r="N120" s="207" t="s">
        <v>748</v>
      </c>
      <c r="O120" s="207" t="s">
        <v>749</v>
      </c>
      <c r="P120" s="207" t="s">
        <v>750</v>
      </c>
      <c r="Q120" s="207" t="s">
        <v>751</v>
      </c>
      <c r="R120" s="207" t="s">
        <v>752</v>
      </c>
      <c r="S120" s="207" t="s">
        <v>753</v>
      </c>
      <c r="T120" s="207" t="s">
        <v>754</v>
      </c>
      <c r="U120" s="207" t="s">
        <v>755</v>
      </c>
      <c r="V120" s="208"/>
      <c r="W120" s="208"/>
      <c r="X120" s="208"/>
      <c r="Y120" s="235"/>
      <c r="Z120" s="208"/>
      <c r="AA120" s="235"/>
      <c r="AB120" s="29"/>
      <c r="AC120" s="29"/>
      <c r="AD120" s="29"/>
      <c r="AE120" s="29"/>
      <c r="AF120" s="29"/>
      <c r="AG120" s="29"/>
      <c r="AH120" s="29"/>
      <c r="AI120" s="29"/>
      <c r="AJ120" s="29"/>
      <c r="AK120" s="29"/>
      <c r="AL120" s="29"/>
      <c r="AM120" s="29"/>
      <c r="AN120" s="29"/>
      <c r="AO120" s="29"/>
      <c r="AP120" s="29"/>
      <c r="AQ120" s="29"/>
      <c r="AR120" s="29"/>
      <c r="AS120" s="29"/>
      <c r="AT120" s="29"/>
      <c r="AU120" s="29"/>
      <c r="AV120" s="29"/>
      <c r="AW120" s="29"/>
      <c r="AX120" s="29"/>
      <c r="AY120" s="29"/>
      <c r="AZ120" s="29"/>
      <c r="BA120" s="29"/>
      <c r="BB120" s="29"/>
      <c r="BC120" s="29"/>
      <c r="BD120" s="29"/>
      <c r="BE120" s="29"/>
      <c r="BF120" s="29"/>
      <c r="BG120" s="29"/>
      <c r="BH120" s="29"/>
      <c r="BI120" s="29"/>
      <c r="BJ120" s="29"/>
      <c r="BK120" s="29"/>
      <c r="BL120" s="29"/>
      <c r="BM120" s="29"/>
      <c r="BN120" s="29"/>
      <c r="BO120" s="29"/>
      <c r="BP120" s="29"/>
      <c r="BQ120" s="29"/>
      <c r="BR120" s="29"/>
      <c r="BS120" s="29"/>
      <c r="BT120" s="29"/>
      <c r="BU120" s="29"/>
      <c r="BV120" s="29"/>
      <c r="BW120" s="29"/>
      <c r="BX120" s="29"/>
      <c r="BY120" s="29"/>
      <c r="BZ120" s="29"/>
      <c r="CA120" s="29"/>
      <c r="CB120" s="29"/>
      <c r="CC120" s="29"/>
      <c r="CD120" s="29"/>
      <c r="CE120" s="29"/>
      <c r="CF120" s="29"/>
      <c r="CG120" s="29"/>
      <c r="CH120" s="29"/>
      <c r="CI120" s="29"/>
      <c r="CJ120" s="29"/>
      <c r="CK120" s="29"/>
      <c r="CL120" s="29"/>
      <c r="CM120" s="29"/>
      <c r="CN120" s="29"/>
    </row>
    <row r="121" spans="1:92" s="3" customFormat="1" ht="22.5" customHeight="1" x14ac:dyDescent="0.2">
      <c r="A121" s="208"/>
      <c r="B121" s="208"/>
      <c r="C121" s="208"/>
      <c r="D121" s="204" t="s">
        <v>9</v>
      </c>
      <c r="E121" s="204" t="s">
        <v>10</v>
      </c>
      <c r="F121" s="204" t="s">
        <v>11</v>
      </c>
      <c r="G121" s="208"/>
      <c r="H121" s="208"/>
      <c r="I121" s="208"/>
      <c r="J121" s="205"/>
      <c r="K121" s="208"/>
      <c r="L121" s="208"/>
      <c r="M121" s="208"/>
      <c r="N121" s="208"/>
      <c r="O121" s="208"/>
      <c r="P121" s="208"/>
      <c r="Q121" s="208"/>
      <c r="R121" s="208"/>
      <c r="S121" s="208"/>
      <c r="T121" s="208"/>
      <c r="U121" s="208"/>
      <c r="V121" s="208"/>
      <c r="W121" s="208"/>
      <c r="X121" s="208"/>
      <c r="Y121" s="235"/>
      <c r="Z121" s="208"/>
      <c r="AA121" s="235"/>
      <c r="AB121" s="29"/>
      <c r="AC121" s="29"/>
      <c r="AD121" s="29"/>
      <c r="AE121" s="29"/>
      <c r="AF121" s="29"/>
      <c r="AG121" s="29"/>
      <c r="AH121" s="29"/>
      <c r="AI121" s="29"/>
      <c r="AJ121" s="29"/>
      <c r="AK121" s="29"/>
      <c r="AL121" s="29"/>
      <c r="AM121" s="29"/>
      <c r="AN121" s="29"/>
      <c r="AO121" s="29"/>
      <c r="AP121" s="29"/>
      <c r="AQ121" s="29"/>
      <c r="AR121" s="29"/>
      <c r="AS121" s="29"/>
      <c r="AT121" s="29"/>
      <c r="AU121" s="29"/>
      <c r="AV121" s="29"/>
      <c r="AW121" s="29"/>
      <c r="AX121" s="29"/>
      <c r="AY121" s="29"/>
      <c r="AZ121" s="29"/>
      <c r="BA121" s="29"/>
      <c r="BB121" s="29"/>
      <c r="BC121" s="29"/>
      <c r="BD121" s="29"/>
      <c r="BE121" s="29"/>
      <c r="BF121" s="29"/>
      <c r="BG121" s="29"/>
      <c r="BH121" s="29"/>
      <c r="BI121" s="29"/>
      <c r="BJ121" s="29"/>
      <c r="BK121" s="29"/>
      <c r="BL121" s="29"/>
      <c r="BM121" s="29"/>
      <c r="BN121" s="29"/>
      <c r="BO121" s="29"/>
      <c r="BP121" s="29"/>
      <c r="BQ121" s="29"/>
      <c r="BR121" s="29"/>
      <c r="BS121" s="29"/>
      <c r="BT121" s="29"/>
      <c r="BU121" s="29"/>
      <c r="BV121" s="29"/>
      <c r="BW121" s="29"/>
      <c r="BX121" s="29"/>
      <c r="BY121" s="29"/>
      <c r="BZ121" s="29"/>
      <c r="CA121" s="29"/>
      <c r="CB121" s="29"/>
      <c r="CC121" s="29"/>
      <c r="CD121" s="29"/>
      <c r="CE121" s="29"/>
      <c r="CF121" s="29"/>
      <c r="CG121" s="29"/>
      <c r="CH121" s="29"/>
      <c r="CI121" s="29"/>
      <c r="CJ121" s="29"/>
      <c r="CK121" s="29"/>
      <c r="CL121" s="29"/>
      <c r="CM121" s="29"/>
      <c r="CN121" s="29"/>
    </row>
    <row r="122" spans="1:92" s="3" customFormat="1" ht="14.25" customHeight="1" x14ac:dyDescent="0.2">
      <c r="A122" s="208"/>
      <c r="B122" s="208"/>
      <c r="C122" s="208"/>
      <c r="D122" s="205"/>
      <c r="E122" s="205"/>
      <c r="F122" s="205"/>
      <c r="G122" s="208"/>
      <c r="H122" s="208"/>
      <c r="I122" s="208"/>
      <c r="J122" s="205"/>
      <c r="K122" s="208"/>
      <c r="L122" s="208"/>
      <c r="M122" s="208"/>
      <c r="N122" s="208"/>
      <c r="O122" s="208"/>
      <c r="P122" s="208"/>
      <c r="Q122" s="208"/>
      <c r="R122" s="208"/>
      <c r="S122" s="208"/>
      <c r="T122" s="208"/>
      <c r="U122" s="208"/>
      <c r="V122" s="208"/>
      <c r="W122" s="208"/>
      <c r="X122" s="208"/>
      <c r="Y122" s="235"/>
      <c r="Z122" s="208"/>
      <c r="AA122" s="235"/>
      <c r="AB122" s="29"/>
      <c r="AC122" s="29"/>
      <c r="AD122" s="29"/>
      <c r="AE122" s="29"/>
      <c r="AF122" s="29"/>
      <c r="AG122" s="29"/>
      <c r="AH122" s="29"/>
      <c r="AI122" s="29"/>
      <c r="AJ122" s="29"/>
      <c r="AK122" s="29"/>
      <c r="AL122" s="29"/>
      <c r="AM122" s="29"/>
      <c r="AN122" s="29"/>
      <c r="AO122" s="29"/>
      <c r="AP122" s="29"/>
      <c r="AQ122" s="29"/>
      <c r="AR122" s="29"/>
      <c r="AS122" s="29"/>
      <c r="AT122" s="29"/>
      <c r="AU122" s="29"/>
      <c r="AV122" s="29"/>
      <c r="AW122" s="29"/>
      <c r="AX122" s="29"/>
      <c r="AY122" s="29"/>
      <c r="AZ122" s="29"/>
      <c r="BA122" s="29"/>
      <c r="BB122" s="29"/>
      <c r="BC122" s="29"/>
      <c r="BD122" s="29"/>
      <c r="BE122" s="29"/>
      <c r="BF122" s="29"/>
      <c r="BG122" s="29"/>
      <c r="BH122" s="29"/>
      <c r="BI122" s="29"/>
      <c r="BJ122" s="29"/>
      <c r="BK122" s="29"/>
      <c r="BL122" s="29"/>
      <c r="BM122" s="29"/>
      <c r="BN122" s="29"/>
      <c r="BO122" s="29"/>
      <c r="BP122" s="29"/>
      <c r="BQ122" s="29"/>
      <c r="BR122" s="29"/>
      <c r="BS122" s="29"/>
      <c r="BT122" s="29"/>
      <c r="BU122" s="29"/>
      <c r="BV122" s="29"/>
      <c r="BW122" s="29"/>
      <c r="BX122" s="29"/>
      <c r="BY122" s="29"/>
      <c r="BZ122" s="29"/>
      <c r="CA122" s="29"/>
      <c r="CB122" s="29"/>
      <c r="CC122" s="29"/>
      <c r="CD122" s="29"/>
      <c r="CE122" s="29"/>
      <c r="CF122" s="29"/>
      <c r="CG122" s="29"/>
      <c r="CH122" s="29"/>
      <c r="CI122" s="29"/>
      <c r="CJ122" s="29"/>
      <c r="CK122" s="29"/>
      <c r="CL122" s="29"/>
      <c r="CM122" s="29"/>
      <c r="CN122" s="29"/>
    </row>
    <row r="123" spans="1:92" s="3" customFormat="1" ht="14.25" customHeight="1" x14ac:dyDescent="0.2">
      <c r="A123" s="208"/>
      <c r="B123" s="208"/>
      <c r="C123" s="208"/>
      <c r="D123" s="205"/>
      <c r="E123" s="205"/>
      <c r="F123" s="205"/>
      <c r="G123" s="208"/>
      <c r="H123" s="208"/>
      <c r="I123" s="208"/>
      <c r="J123" s="205"/>
      <c r="K123" s="208"/>
      <c r="L123" s="208"/>
      <c r="M123" s="208"/>
      <c r="N123" s="208"/>
      <c r="O123" s="208"/>
      <c r="P123" s="208"/>
      <c r="Q123" s="208"/>
      <c r="R123" s="208"/>
      <c r="S123" s="208"/>
      <c r="T123" s="208"/>
      <c r="U123" s="208"/>
      <c r="V123" s="208"/>
      <c r="W123" s="208"/>
      <c r="X123" s="208"/>
      <c r="Y123" s="235"/>
      <c r="Z123" s="208"/>
      <c r="AA123" s="235"/>
      <c r="AB123" s="29"/>
      <c r="AC123" s="29"/>
      <c r="AD123" s="29"/>
      <c r="AE123" s="29"/>
      <c r="AF123" s="29"/>
      <c r="AG123" s="29"/>
      <c r="AH123" s="29"/>
      <c r="AI123" s="29"/>
      <c r="AJ123" s="29"/>
      <c r="AK123" s="29"/>
      <c r="AL123" s="29"/>
      <c r="AM123" s="29"/>
      <c r="AN123" s="29"/>
      <c r="AO123" s="29"/>
      <c r="AP123" s="29"/>
      <c r="AQ123" s="29"/>
      <c r="AR123" s="29"/>
      <c r="AS123" s="29"/>
      <c r="AT123" s="29"/>
      <c r="AU123" s="29"/>
      <c r="AV123" s="29"/>
      <c r="AW123" s="29"/>
      <c r="AX123" s="29"/>
      <c r="AY123" s="29"/>
      <c r="AZ123" s="29"/>
      <c r="BA123" s="29"/>
      <c r="BB123" s="29"/>
      <c r="BC123" s="29"/>
      <c r="BD123" s="29"/>
      <c r="BE123" s="29"/>
      <c r="BF123" s="29"/>
      <c r="BG123" s="29"/>
      <c r="BH123" s="29"/>
      <c r="BI123" s="29"/>
      <c r="BJ123" s="29"/>
      <c r="BK123" s="29"/>
      <c r="BL123" s="29"/>
      <c r="BM123" s="29"/>
      <c r="BN123" s="29"/>
      <c r="BO123" s="29"/>
      <c r="BP123" s="29"/>
      <c r="BQ123" s="29"/>
      <c r="BR123" s="29"/>
      <c r="BS123" s="29"/>
      <c r="BT123" s="29"/>
      <c r="BU123" s="29"/>
      <c r="BV123" s="29"/>
      <c r="BW123" s="29"/>
      <c r="BX123" s="29"/>
      <c r="BY123" s="29"/>
      <c r="BZ123" s="29"/>
      <c r="CA123" s="29"/>
      <c r="CB123" s="29"/>
      <c r="CC123" s="29"/>
      <c r="CD123" s="29"/>
      <c r="CE123" s="29"/>
      <c r="CF123" s="29"/>
      <c r="CG123" s="29"/>
      <c r="CH123" s="29"/>
      <c r="CI123" s="29"/>
      <c r="CJ123" s="29"/>
      <c r="CK123" s="29"/>
      <c r="CL123" s="29"/>
      <c r="CM123" s="29"/>
      <c r="CN123" s="29"/>
    </row>
    <row r="124" spans="1:92" s="3" customFormat="1" ht="14.25" customHeight="1" x14ac:dyDescent="0.2">
      <c r="A124" s="208"/>
      <c r="B124" s="208"/>
      <c r="C124" s="208"/>
      <c r="D124" s="205"/>
      <c r="E124" s="205"/>
      <c r="F124" s="205"/>
      <c r="G124" s="208"/>
      <c r="H124" s="208"/>
      <c r="I124" s="208"/>
      <c r="J124" s="205"/>
      <c r="K124" s="208"/>
      <c r="L124" s="208"/>
      <c r="M124" s="208"/>
      <c r="N124" s="208"/>
      <c r="O124" s="208"/>
      <c r="P124" s="208"/>
      <c r="Q124" s="208"/>
      <c r="R124" s="208"/>
      <c r="S124" s="208"/>
      <c r="T124" s="208"/>
      <c r="U124" s="208"/>
      <c r="V124" s="208"/>
      <c r="W124" s="208"/>
      <c r="X124" s="208"/>
      <c r="Y124" s="235"/>
      <c r="Z124" s="208"/>
      <c r="AA124" s="235"/>
      <c r="AB124" s="29"/>
      <c r="AC124" s="29"/>
      <c r="AD124" s="29"/>
      <c r="AE124" s="29"/>
      <c r="AF124" s="29"/>
      <c r="AG124" s="29"/>
      <c r="AH124" s="29"/>
      <c r="AI124" s="29"/>
      <c r="AJ124" s="29"/>
      <c r="AK124" s="29"/>
      <c r="AL124" s="29"/>
      <c r="AM124" s="29"/>
      <c r="AN124" s="29"/>
      <c r="AO124" s="29"/>
      <c r="AP124" s="29"/>
      <c r="AQ124" s="29"/>
      <c r="AR124" s="29"/>
      <c r="AS124" s="29"/>
      <c r="AT124" s="29"/>
      <c r="AU124" s="29"/>
      <c r="AV124" s="29"/>
      <c r="AW124" s="29"/>
      <c r="AX124" s="29"/>
      <c r="AY124" s="29"/>
      <c r="AZ124" s="29"/>
      <c r="BA124" s="29"/>
      <c r="BB124" s="29"/>
      <c r="BC124" s="29"/>
      <c r="BD124" s="29"/>
      <c r="BE124" s="29"/>
      <c r="BF124" s="29"/>
      <c r="BG124" s="29"/>
      <c r="BH124" s="29"/>
      <c r="BI124" s="29"/>
      <c r="BJ124" s="29"/>
      <c r="BK124" s="29"/>
      <c r="BL124" s="29"/>
      <c r="BM124" s="29"/>
      <c r="BN124" s="29"/>
      <c r="BO124" s="29"/>
      <c r="BP124" s="29"/>
      <c r="BQ124" s="29"/>
      <c r="BR124" s="29"/>
      <c r="BS124" s="29"/>
      <c r="BT124" s="29"/>
      <c r="BU124" s="29"/>
      <c r="BV124" s="29"/>
      <c r="BW124" s="29"/>
      <c r="BX124" s="29"/>
      <c r="BY124" s="29"/>
      <c r="BZ124" s="29"/>
      <c r="CA124" s="29"/>
      <c r="CB124" s="29"/>
      <c r="CC124" s="29"/>
      <c r="CD124" s="29"/>
      <c r="CE124" s="29"/>
      <c r="CF124" s="29"/>
      <c r="CG124" s="29"/>
      <c r="CH124" s="29"/>
      <c r="CI124" s="29"/>
      <c r="CJ124" s="29"/>
      <c r="CK124" s="29"/>
      <c r="CL124" s="29"/>
      <c r="CM124" s="29"/>
      <c r="CN124" s="29"/>
    </row>
    <row r="125" spans="1:92" s="3" customFormat="1" ht="14.25" customHeight="1" x14ac:dyDescent="0.2">
      <c r="A125" s="209"/>
      <c r="B125" s="209"/>
      <c r="C125" s="209"/>
      <c r="D125" s="206"/>
      <c r="E125" s="206"/>
      <c r="F125" s="206"/>
      <c r="G125" s="209"/>
      <c r="H125" s="209"/>
      <c r="I125" s="209"/>
      <c r="J125" s="206"/>
      <c r="K125" s="209"/>
      <c r="L125" s="209"/>
      <c r="M125" s="209"/>
      <c r="N125" s="209"/>
      <c r="O125" s="209"/>
      <c r="P125" s="209"/>
      <c r="Q125" s="209"/>
      <c r="R125" s="209"/>
      <c r="S125" s="209"/>
      <c r="T125" s="209"/>
      <c r="U125" s="209"/>
      <c r="V125" s="209"/>
      <c r="W125" s="209"/>
      <c r="X125" s="209"/>
      <c r="Y125" s="236"/>
      <c r="Z125" s="209"/>
      <c r="AA125" s="236"/>
      <c r="AB125" s="29"/>
      <c r="AC125" s="29"/>
      <c r="AD125" s="29"/>
      <c r="AE125" s="29"/>
      <c r="AF125" s="29"/>
      <c r="AG125" s="29"/>
      <c r="AH125" s="29"/>
      <c r="AI125" s="29"/>
      <c r="AJ125" s="29"/>
      <c r="AK125" s="29"/>
      <c r="AL125" s="29"/>
      <c r="AM125" s="29"/>
      <c r="AN125" s="29"/>
      <c r="AO125" s="29"/>
      <c r="AP125" s="29"/>
      <c r="AQ125" s="29"/>
      <c r="AR125" s="29"/>
      <c r="AS125" s="29"/>
      <c r="AT125" s="29"/>
      <c r="AU125" s="29"/>
      <c r="AV125" s="29"/>
      <c r="AW125" s="29"/>
      <c r="AX125" s="29"/>
      <c r="AY125" s="29"/>
      <c r="AZ125" s="29"/>
      <c r="BA125" s="29"/>
      <c r="BB125" s="29"/>
      <c r="BC125" s="29"/>
      <c r="BD125" s="29"/>
      <c r="BE125" s="29"/>
      <c r="BF125" s="29"/>
      <c r="BG125" s="29"/>
      <c r="BH125" s="29"/>
      <c r="BI125" s="29"/>
      <c r="BJ125" s="29"/>
      <c r="BK125" s="29"/>
      <c r="BL125" s="29"/>
      <c r="BM125" s="29"/>
      <c r="BN125" s="29"/>
      <c r="BO125" s="29"/>
      <c r="BP125" s="29"/>
      <c r="BQ125" s="29"/>
      <c r="BR125" s="29"/>
      <c r="BS125" s="29"/>
      <c r="BT125" s="29"/>
      <c r="BU125" s="29"/>
      <c r="BV125" s="29"/>
      <c r="BW125" s="29"/>
      <c r="BX125" s="29"/>
      <c r="BY125" s="29"/>
      <c r="BZ125" s="29"/>
      <c r="CA125" s="29"/>
      <c r="CB125" s="29"/>
      <c r="CC125" s="29"/>
      <c r="CD125" s="29"/>
      <c r="CE125" s="29"/>
      <c r="CF125" s="29"/>
      <c r="CG125" s="29"/>
      <c r="CH125" s="29"/>
      <c r="CI125" s="29"/>
      <c r="CJ125" s="29"/>
      <c r="CK125" s="29"/>
      <c r="CL125" s="29"/>
      <c r="CM125" s="29"/>
      <c r="CN125" s="29"/>
    </row>
    <row r="126" spans="1:92" s="3" customFormat="1" ht="23.25" customHeight="1" x14ac:dyDescent="0.2">
      <c r="A126" s="38">
        <v>1</v>
      </c>
      <c r="B126" s="38" t="s">
        <v>14</v>
      </c>
      <c r="C126" s="38">
        <v>2</v>
      </c>
      <c r="D126" s="38"/>
      <c r="E126" s="38">
        <v>2</v>
      </c>
      <c r="F126" s="38">
        <v>80</v>
      </c>
      <c r="G126" s="39">
        <f t="shared" ref="G126:G127" si="23">D126*400+E126*100+F126</f>
        <v>280</v>
      </c>
      <c r="H126" s="38">
        <v>450</v>
      </c>
      <c r="I126" s="39">
        <f t="shared" ref="I126:I127" si="24">G126*H126</f>
        <v>126000</v>
      </c>
      <c r="J126" s="38"/>
      <c r="K126" s="38" t="s">
        <v>704</v>
      </c>
      <c r="L126" s="38" t="s">
        <v>705</v>
      </c>
      <c r="M126" s="38">
        <v>2</v>
      </c>
      <c r="N126" s="38">
        <v>42</v>
      </c>
      <c r="O126" s="38">
        <v>6400</v>
      </c>
      <c r="P126" s="39">
        <f t="shared" ref="P126:P127" si="25">N126*O126</f>
        <v>268800</v>
      </c>
      <c r="Q126" s="38">
        <v>30</v>
      </c>
      <c r="R126" s="39">
        <f>P126*93%</f>
        <v>249984</v>
      </c>
      <c r="S126" s="39">
        <f t="shared" ref="S126:S127" si="26">P126-R126</f>
        <v>18816</v>
      </c>
      <c r="T126" s="39">
        <f t="shared" ref="T126:T127" si="27">I126+S126</f>
        <v>144816</v>
      </c>
      <c r="U126" s="39">
        <f t="shared" ref="U126:U127" si="28">I126+S126</f>
        <v>144816</v>
      </c>
      <c r="V126" s="38">
        <v>50</v>
      </c>
      <c r="W126" s="40">
        <v>0</v>
      </c>
      <c r="X126" s="41"/>
      <c r="Y126" s="41"/>
      <c r="Z126" s="40">
        <f>W126*90%</f>
        <v>0</v>
      </c>
      <c r="AA126" s="40">
        <f>W126-Z126</f>
        <v>0</v>
      </c>
    </row>
    <row r="127" spans="1:92" s="3" customFormat="1" ht="22.5" customHeight="1" x14ac:dyDescent="0.2">
      <c r="A127" s="38"/>
      <c r="B127" s="38"/>
      <c r="C127" s="38">
        <v>3</v>
      </c>
      <c r="D127" s="38"/>
      <c r="E127" s="38"/>
      <c r="F127" s="38"/>
      <c r="G127" s="39">
        <f t="shared" si="23"/>
        <v>0</v>
      </c>
      <c r="H127" s="38"/>
      <c r="I127" s="39">
        <f t="shared" si="24"/>
        <v>0</v>
      </c>
      <c r="J127" s="38">
        <v>3</v>
      </c>
      <c r="K127" s="38"/>
      <c r="L127" s="38" t="s">
        <v>706</v>
      </c>
      <c r="M127" s="38">
        <v>3</v>
      </c>
      <c r="N127" s="38">
        <v>119</v>
      </c>
      <c r="O127" s="38">
        <v>7400</v>
      </c>
      <c r="P127" s="39">
        <f t="shared" si="25"/>
        <v>880600</v>
      </c>
      <c r="Q127" s="38">
        <v>30</v>
      </c>
      <c r="R127" s="39">
        <f>P127*50%</f>
        <v>440300</v>
      </c>
      <c r="S127" s="39">
        <f t="shared" si="26"/>
        <v>440300</v>
      </c>
      <c r="T127" s="39">
        <f t="shared" si="27"/>
        <v>440300</v>
      </c>
      <c r="U127" s="39">
        <f t="shared" si="28"/>
        <v>440300</v>
      </c>
      <c r="V127" s="38">
        <v>0</v>
      </c>
      <c r="W127" s="40">
        <f>U127*0.03%</f>
        <v>132.08999999999997</v>
      </c>
      <c r="X127" s="41">
        <v>0.03</v>
      </c>
      <c r="Y127" s="41"/>
      <c r="Z127" s="40">
        <f>W127*90%</f>
        <v>118.88099999999999</v>
      </c>
      <c r="AA127" s="40">
        <f>W127-Z127</f>
        <v>13.208999999999989</v>
      </c>
    </row>
    <row r="128" spans="1:92" s="3" customFormat="1" ht="21.75" customHeight="1" x14ac:dyDescent="0.2">
      <c r="A128" s="38"/>
      <c r="B128" s="38"/>
      <c r="C128" s="38"/>
      <c r="D128" s="38"/>
      <c r="E128" s="38"/>
      <c r="F128" s="38"/>
      <c r="G128" s="39"/>
      <c r="H128" s="38"/>
      <c r="I128" s="39"/>
      <c r="J128" s="38"/>
      <c r="K128" s="38"/>
      <c r="L128" s="38"/>
      <c r="M128" s="38"/>
      <c r="N128" s="38"/>
      <c r="O128" s="38"/>
      <c r="P128" s="39"/>
      <c r="Q128" s="38"/>
      <c r="R128" s="38"/>
      <c r="S128" s="39"/>
      <c r="T128" s="39"/>
      <c r="U128" s="39"/>
      <c r="V128" s="38"/>
      <c r="W128" s="40"/>
      <c r="X128" s="41"/>
      <c r="Y128" s="41"/>
      <c r="Z128" s="40"/>
      <c r="AA128" s="40"/>
      <c r="AB128" s="29"/>
      <c r="AC128" s="29"/>
      <c r="AD128" s="29"/>
      <c r="AE128" s="29"/>
      <c r="AF128" s="29"/>
      <c r="AG128" s="29"/>
      <c r="AH128" s="29"/>
      <c r="AI128" s="29"/>
      <c r="AJ128" s="29"/>
      <c r="AK128" s="29"/>
      <c r="AL128" s="29"/>
      <c r="AM128" s="29"/>
      <c r="AN128" s="29"/>
      <c r="AO128" s="29"/>
      <c r="AP128" s="29"/>
      <c r="AQ128" s="29"/>
      <c r="AR128" s="29"/>
      <c r="AS128" s="29"/>
      <c r="AT128" s="29"/>
      <c r="AU128" s="29"/>
      <c r="AV128" s="29"/>
      <c r="AW128" s="29"/>
      <c r="AX128" s="29"/>
      <c r="AY128" s="29"/>
      <c r="AZ128" s="29"/>
      <c r="BA128" s="29"/>
      <c r="BB128" s="29"/>
      <c r="BC128" s="29"/>
      <c r="BD128" s="29"/>
      <c r="BE128" s="29"/>
      <c r="BF128" s="29"/>
      <c r="BG128" s="29"/>
      <c r="BH128" s="29"/>
      <c r="BI128" s="29"/>
      <c r="BJ128" s="29"/>
      <c r="BK128" s="29"/>
      <c r="BL128" s="29"/>
      <c r="BM128" s="29"/>
      <c r="BN128" s="29"/>
      <c r="BO128" s="29"/>
      <c r="BP128" s="29"/>
      <c r="BQ128" s="29"/>
      <c r="BR128" s="29"/>
      <c r="BS128" s="29"/>
      <c r="BT128" s="29"/>
      <c r="BU128" s="29"/>
      <c r="BV128" s="29"/>
      <c r="BW128" s="29"/>
      <c r="BX128" s="29"/>
      <c r="BY128" s="29"/>
      <c r="BZ128" s="29"/>
      <c r="CA128" s="29"/>
      <c r="CB128" s="29"/>
      <c r="CC128" s="29"/>
      <c r="CD128" s="29"/>
      <c r="CE128" s="29"/>
      <c r="CF128" s="29"/>
      <c r="CG128" s="29"/>
      <c r="CH128" s="29"/>
      <c r="CI128" s="29"/>
      <c r="CJ128" s="29"/>
      <c r="CK128" s="29"/>
      <c r="CL128" s="29"/>
      <c r="CM128" s="29"/>
      <c r="CN128" s="29"/>
    </row>
    <row r="129" spans="1:92" s="3" customFormat="1" ht="23.25" customHeight="1" x14ac:dyDescent="0.2">
      <c r="A129" s="38"/>
      <c r="B129" s="38"/>
      <c r="C129" s="38"/>
      <c r="D129" s="38"/>
      <c r="E129" s="38"/>
      <c r="F129" s="38"/>
      <c r="G129" s="39"/>
      <c r="H129" s="38"/>
      <c r="I129" s="39"/>
      <c r="J129" s="38"/>
      <c r="K129" s="38"/>
      <c r="L129" s="38"/>
      <c r="M129" s="38"/>
      <c r="N129" s="38"/>
      <c r="O129" s="38"/>
      <c r="P129" s="39"/>
      <c r="Q129" s="38"/>
      <c r="R129" s="39"/>
      <c r="S129" s="39"/>
      <c r="T129" s="39"/>
      <c r="U129" s="39"/>
      <c r="V129" s="38"/>
      <c r="W129" s="40"/>
      <c r="X129" s="41"/>
      <c r="Y129" s="41"/>
      <c r="Z129" s="40"/>
      <c r="AA129" s="40"/>
      <c r="AB129" s="29"/>
      <c r="AC129" s="29"/>
      <c r="AD129" s="29"/>
      <c r="AE129" s="29"/>
      <c r="AF129" s="29"/>
      <c r="AG129" s="29"/>
      <c r="AH129" s="29"/>
      <c r="AI129" s="29"/>
      <c r="AJ129" s="29"/>
      <c r="AK129" s="29"/>
      <c r="AL129" s="29"/>
      <c r="AM129" s="29"/>
      <c r="AN129" s="29"/>
      <c r="AO129" s="29"/>
      <c r="AP129" s="29"/>
      <c r="AQ129" s="29"/>
      <c r="AR129" s="29"/>
      <c r="AS129" s="29"/>
      <c r="AT129" s="29"/>
      <c r="AU129" s="29"/>
      <c r="AV129" s="29"/>
      <c r="AW129" s="29"/>
      <c r="AX129" s="29"/>
      <c r="AY129" s="29"/>
      <c r="AZ129" s="29"/>
      <c r="BA129" s="29"/>
      <c r="BB129" s="29"/>
      <c r="BC129" s="29"/>
      <c r="BD129" s="29"/>
      <c r="BE129" s="29"/>
      <c r="BF129" s="29"/>
      <c r="BG129" s="29"/>
      <c r="BH129" s="29"/>
      <c r="BI129" s="29"/>
      <c r="BJ129" s="29"/>
      <c r="BK129" s="29"/>
      <c r="BL129" s="29"/>
      <c r="BM129" s="29"/>
      <c r="BN129" s="29"/>
      <c r="BO129" s="29"/>
      <c r="BP129" s="29"/>
      <c r="BQ129" s="29"/>
      <c r="BR129" s="29"/>
      <c r="BS129" s="29"/>
      <c r="BT129" s="29"/>
      <c r="BU129" s="29"/>
      <c r="BV129" s="29"/>
      <c r="BW129" s="29"/>
      <c r="BX129" s="29"/>
      <c r="BY129" s="29"/>
      <c r="BZ129" s="29"/>
      <c r="CA129" s="29"/>
      <c r="CB129" s="29"/>
      <c r="CC129" s="29"/>
      <c r="CD129" s="29"/>
      <c r="CE129" s="29"/>
      <c r="CF129" s="29"/>
      <c r="CG129" s="29"/>
      <c r="CH129" s="29"/>
      <c r="CI129" s="29"/>
      <c r="CJ129" s="29"/>
      <c r="CK129" s="29"/>
      <c r="CL129" s="29"/>
      <c r="CM129" s="29"/>
      <c r="CN129" s="29"/>
    </row>
    <row r="130" spans="1:92" s="3" customFormat="1" ht="22.5" customHeight="1" x14ac:dyDescent="0.2">
      <c r="A130" s="38"/>
      <c r="B130" s="38"/>
      <c r="C130" s="38"/>
      <c r="D130" s="38"/>
      <c r="E130" s="38"/>
      <c r="F130" s="38"/>
      <c r="G130" s="39"/>
      <c r="H130" s="38"/>
      <c r="I130" s="39"/>
      <c r="J130" s="38"/>
      <c r="K130" s="38"/>
      <c r="L130" s="38"/>
      <c r="M130" s="38"/>
      <c r="N130" s="38"/>
      <c r="O130" s="38"/>
      <c r="P130" s="39"/>
      <c r="Q130" s="38"/>
      <c r="R130" s="39"/>
      <c r="S130" s="39"/>
      <c r="T130" s="39"/>
      <c r="U130" s="39"/>
      <c r="V130" s="38"/>
      <c r="W130" s="40"/>
      <c r="X130" s="41"/>
      <c r="Y130" s="41"/>
      <c r="Z130" s="40"/>
      <c r="AA130" s="40"/>
      <c r="AB130" s="29"/>
      <c r="AC130" s="29"/>
      <c r="AD130" s="29"/>
      <c r="AE130" s="29"/>
      <c r="AF130" s="29"/>
      <c r="AG130" s="29"/>
      <c r="AH130" s="29"/>
      <c r="AI130" s="29"/>
      <c r="AJ130" s="29"/>
      <c r="AK130" s="29"/>
      <c r="AL130" s="29"/>
      <c r="AM130" s="29"/>
      <c r="AN130" s="29"/>
      <c r="AO130" s="29"/>
      <c r="AP130" s="29"/>
      <c r="AQ130" s="29"/>
      <c r="AR130" s="29"/>
      <c r="AS130" s="29"/>
      <c r="AT130" s="29"/>
      <c r="AU130" s="29"/>
      <c r="AV130" s="29"/>
      <c r="AW130" s="29"/>
      <c r="AX130" s="29"/>
      <c r="AY130" s="29"/>
      <c r="AZ130" s="29"/>
      <c r="BA130" s="29"/>
      <c r="BB130" s="29"/>
      <c r="BC130" s="29"/>
      <c r="BD130" s="29"/>
      <c r="BE130" s="29"/>
      <c r="BF130" s="29"/>
      <c r="BG130" s="29"/>
      <c r="BH130" s="29"/>
      <c r="BI130" s="29"/>
      <c r="BJ130" s="29"/>
      <c r="BK130" s="29"/>
      <c r="BL130" s="29"/>
      <c r="BM130" s="29"/>
      <c r="BN130" s="29"/>
      <c r="BO130" s="29"/>
      <c r="BP130" s="29"/>
      <c r="BQ130" s="29"/>
      <c r="BR130" s="29"/>
      <c r="BS130" s="29"/>
      <c r="BT130" s="29"/>
      <c r="BU130" s="29"/>
      <c r="BV130" s="29"/>
      <c r="BW130" s="29"/>
      <c r="BX130" s="29"/>
      <c r="BY130" s="29"/>
      <c r="BZ130" s="29"/>
      <c r="CA130" s="29"/>
      <c r="CB130" s="29"/>
      <c r="CC130" s="29"/>
      <c r="CD130" s="29"/>
      <c r="CE130" s="29"/>
      <c r="CF130" s="29"/>
      <c r="CG130" s="29"/>
      <c r="CH130" s="29"/>
      <c r="CI130" s="29"/>
      <c r="CJ130" s="29"/>
      <c r="CK130" s="29"/>
      <c r="CL130" s="29"/>
      <c r="CM130" s="29"/>
      <c r="CN130" s="29"/>
    </row>
    <row r="131" spans="1:92" s="3" customFormat="1" ht="24" customHeight="1" x14ac:dyDescent="0.2">
      <c r="A131" s="38"/>
      <c r="B131" s="38"/>
      <c r="C131" s="38"/>
      <c r="D131" s="38"/>
      <c r="E131" s="38"/>
      <c r="F131" s="38"/>
      <c r="G131" s="39"/>
      <c r="H131" s="38"/>
      <c r="I131" s="39"/>
      <c r="J131" s="38"/>
      <c r="K131" s="38"/>
      <c r="L131" s="38"/>
      <c r="M131" s="38"/>
      <c r="N131" s="38"/>
      <c r="O131" s="38"/>
      <c r="P131" s="39"/>
      <c r="Q131" s="38"/>
      <c r="R131" s="38"/>
      <c r="S131" s="39"/>
      <c r="T131" s="39"/>
      <c r="U131" s="39"/>
      <c r="V131" s="38"/>
      <c r="W131" s="40"/>
      <c r="X131" s="41"/>
      <c r="Y131" s="41"/>
      <c r="Z131" s="40"/>
      <c r="AA131" s="40"/>
      <c r="AB131" s="29"/>
      <c r="AC131" s="29"/>
      <c r="AD131" s="29"/>
      <c r="AE131" s="29"/>
      <c r="AF131" s="29"/>
      <c r="AG131" s="29"/>
      <c r="AH131" s="29"/>
      <c r="AI131" s="29"/>
      <c r="AJ131" s="29"/>
      <c r="AK131" s="29"/>
      <c r="AL131" s="29"/>
      <c r="AM131" s="29"/>
      <c r="AN131" s="29"/>
      <c r="AO131" s="29"/>
      <c r="AP131" s="29"/>
      <c r="AQ131" s="29"/>
      <c r="AR131" s="29"/>
      <c r="AS131" s="29"/>
      <c r="AT131" s="29"/>
      <c r="AU131" s="29"/>
      <c r="AV131" s="29"/>
      <c r="AW131" s="29"/>
      <c r="AX131" s="29"/>
      <c r="AY131" s="29"/>
      <c r="AZ131" s="29"/>
      <c r="BA131" s="29"/>
      <c r="BB131" s="29"/>
      <c r="BC131" s="29"/>
      <c r="BD131" s="29"/>
      <c r="BE131" s="29"/>
      <c r="BF131" s="29"/>
      <c r="BG131" s="29"/>
      <c r="BH131" s="29"/>
      <c r="BI131" s="29"/>
      <c r="BJ131" s="29"/>
      <c r="BK131" s="29"/>
      <c r="BL131" s="29"/>
      <c r="BM131" s="29"/>
      <c r="BN131" s="29"/>
      <c r="BO131" s="29"/>
      <c r="BP131" s="29"/>
      <c r="BQ131" s="29"/>
      <c r="BR131" s="29"/>
      <c r="BS131" s="29"/>
      <c r="BT131" s="29"/>
      <c r="BU131" s="29"/>
      <c r="BV131" s="29"/>
      <c r="BW131" s="29"/>
      <c r="BX131" s="29"/>
      <c r="BY131" s="29"/>
      <c r="BZ131" s="29"/>
      <c r="CA131" s="29"/>
      <c r="CB131" s="29"/>
      <c r="CC131" s="29"/>
      <c r="CD131" s="29"/>
      <c r="CE131" s="29"/>
      <c r="CF131" s="29"/>
      <c r="CG131" s="29"/>
      <c r="CH131" s="29"/>
      <c r="CI131" s="29"/>
      <c r="CJ131" s="29"/>
      <c r="CK131" s="29"/>
      <c r="CL131" s="29"/>
      <c r="CM131" s="29"/>
      <c r="CN131" s="29"/>
    </row>
    <row r="132" spans="1:92" s="3" customFormat="1" ht="23.25" customHeight="1" x14ac:dyDescent="0.2">
      <c r="A132" s="38"/>
      <c r="B132" s="38"/>
      <c r="C132" s="38"/>
      <c r="D132" s="38"/>
      <c r="E132" s="38"/>
      <c r="F132" s="38"/>
      <c r="G132" s="39"/>
      <c r="H132" s="38"/>
      <c r="I132" s="39"/>
      <c r="J132" s="38"/>
      <c r="K132" s="38"/>
      <c r="L132" s="38"/>
      <c r="M132" s="38"/>
      <c r="N132" s="38"/>
      <c r="O132" s="38"/>
      <c r="P132" s="39"/>
      <c r="Q132" s="38"/>
      <c r="R132" s="39"/>
      <c r="S132" s="39"/>
      <c r="T132" s="39"/>
      <c r="U132" s="39"/>
      <c r="V132" s="38"/>
      <c r="W132" s="40"/>
      <c r="X132" s="41"/>
      <c r="Y132" s="41"/>
      <c r="Z132" s="40"/>
      <c r="AA132" s="40"/>
      <c r="AB132" s="29"/>
      <c r="AC132" s="29"/>
      <c r="AD132" s="29"/>
      <c r="AE132" s="29"/>
      <c r="AF132" s="29"/>
      <c r="AG132" s="29"/>
      <c r="AH132" s="29"/>
      <c r="AI132" s="29"/>
      <c r="AJ132" s="29"/>
      <c r="AK132" s="29"/>
      <c r="AL132" s="29"/>
      <c r="AM132" s="29"/>
      <c r="AN132" s="29"/>
      <c r="AO132" s="29"/>
      <c r="AP132" s="29"/>
      <c r="AQ132" s="29"/>
      <c r="AR132" s="29"/>
      <c r="AS132" s="29"/>
      <c r="AT132" s="29"/>
      <c r="AU132" s="29"/>
      <c r="AV132" s="29"/>
      <c r="AW132" s="29"/>
      <c r="AX132" s="29"/>
      <c r="AY132" s="29"/>
      <c r="AZ132" s="29"/>
      <c r="BA132" s="29"/>
      <c r="BB132" s="29"/>
      <c r="BC132" s="29"/>
      <c r="BD132" s="29"/>
      <c r="BE132" s="29"/>
      <c r="BF132" s="29"/>
      <c r="BG132" s="29"/>
      <c r="BH132" s="29"/>
      <c r="BI132" s="29"/>
      <c r="BJ132" s="29"/>
      <c r="BK132" s="29"/>
      <c r="BL132" s="29"/>
      <c r="BM132" s="29"/>
      <c r="BN132" s="29"/>
      <c r="BO132" s="29"/>
      <c r="BP132" s="29"/>
      <c r="BQ132" s="29"/>
      <c r="BR132" s="29"/>
      <c r="BS132" s="29"/>
      <c r="BT132" s="29"/>
      <c r="BU132" s="29"/>
      <c r="BV132" s="29"/>
      <c r="BW132" s="29"/>
      <c r="BX132" s="29"/>
      <c r="BY132" s="29"/>
      <c r="BZ132" s="29"/>
      <c r="CA132" s="29"/>
      <c r="CB132" s="29"/>
      <c r="CC132" s="29"/>
      <c r="CD132" s="29"/>
      <c r="CE132" s="29"/>
      <c r="CF132" s="29"/>
      <c r="CG132" s="29"/>
      <c r="CH132" s="29"/>
      <c r="CI132" s="29"/>
      <c r="CJ132" s="29"/>
      <c r="CK132" s="29"/>
      <c r="CL132" s="29"/>
      <c r="CM132" s="29"/>
      <c r="CN132" s="29"/>
    </row>
    <row r="133" spans="1:92" s="3" customFormat="1" ht="24" customHeight="1" x14ac:dyDescent="0.2">
      <c r="A133" s="38"/>
      <c r="B133" s="38"/>
      <c r="C133" s="38"/>
      <c r="D133" s="38"/>
      <c r="E133" s="38"/>
      <c r="F133" s="38"/>
      <c r="G133" s="39"/>
      <c r="H133" s="38"/>
      <c r="I133" s="39"/>
      <c r="J133" s="38"/>
      <c r="K133" s="38"/>
      <c r="L133" s="38"/>
      <c r="M133" s="38"/>
      <c r="N133" s="38"/>
      <c r="O133" s="38"/>
      <c r="P133" s="39"/>
      <c r="Q133" s="38"/>
      <c r="R133" s="39"/>
      <c r="S133" s="39"/>
      <c r="T133" s="39"/>
      <c r="U133" s="39"/>
      <c r="V133" s="38"/>
      <c r="W133" s="40"/>
      <c r="X133" s="41"/>
      <c r="Y133" s="41"/>
      <c r="Z133" s="40"/>
      <c r="AA133" s="40"/>
      <c r="AB133" s="29"/>
      <c r="AC133" s="29"/>
      <c r="AD133" s="29"/>
      <c r="AE133" s="29"/>
      <c r="AF133" s="29"/>
      <c r="AG133" s="29"/>
      <c r="AH133" s="29"/>
      <c r="AI133" s="29"/>
      <c r="AJ133" s="29"/>
      <c r="AK133" s="29"/>
      <c r="AL133" s="29"/>
      <c r="AM133" s="29"/>
      <c r="AN133" s="29"/>
      <c r="AO133" s="29"/>
      <c r="AP133" s="29"/>
      <c r="AQ133" s="29"/>
      <c r="AR133" s="29"/>
      <c r="AS133" s="29"/>
      <c r="AT133" s="29"/>
      <c r="AU133" s="29"/>
      <c r="AV133" s="29"/>
      <c r="AW133" s="29"/>
      <c r="AX133" s="29"/>
      <c r="AY133" s="29"/>
      <c r="AZ133" s="29"/>
      <c r="BA133" s="29"/>
      <c r="BB133" s="29"/>
      <c r="BC133" s="29"/>
      <c r="BD133" s="29"/>
      <c r="BE133" s="29"/>
      <c r="BF133" s="29"/>
      <c r="BG133" s="29"/>
      <c r="BH133" s="29"/>
      <c r="BI133" s="29"/>
      <c r="BJ133" s="29"/>
      <c r="BK133" s="29"/>
      <c r="BL133" s="29"/>
      <c r="BM133" s="29"/>
      <c r="BN133" s="29"/>
      <c r="BO133" s="29"/>
      <c r="BP133" s="29"/>
      <c r="BQ133" s="29"/>
      <c r="BR133" s="29"/>
      <c r="BS133" s="29"/>
      <c r="BT133" s="29"/>
      <c r="BU133" s="29"/>
      <c r="BV133" s="29"/>
      <c r="BW133" s="29"/>
      <c r="BX133" s="29"/>
      <c r="BY133" s="29"/>
      <c r="BZ133" s="29"/>
      <c r="CA133" s="29"/>
      <c r="CB133" s="29"/>
      <c r="CC133" s="29"/>
      <c r="CD133" s="29"/>
      <c r="CE133" s="29"/>
      <c r="CF133" s="29"/>
      <c r="CG133" s="29"/>
      <c r="CH133" s="29"/>
      <c r="CI133" s="29"/>
      <c r="CJ133" s="29"/>
      <c r="CK133" s="29"/>
      <c r="CL133" s="29"/>
      <c r="CM133" s="29"/>
      <c r="CN133" s="29"/>
    </row>
    <row r="134" spans="1:92" s="3" customFormat="1" ht="23.25" customHeight="1" x14ac:dyDescent="0.2">
      <c r="A134" s="38"/>
      <c r="B134" s="38"/>
      <c r="C134" s="38"/>
      <c r="D134" s="38"/>
      <c r="E134" s="38"/>
      <c r="F134" s="38"/>
      <c r="G134" s="39"/>
      <c r="H134" s="38"/>
      <c r="I134" s="39"/>
      <c r="J134" s="38"/>
      <c r="K134" s="38"/>
      <c r="L134" s="38"/>
      <c r="M134" s="38"/>
      <c r="N134" s="38"/>
      <c r="O134" s="38"/>
      <c r="P134" s="39"/>
      <c r="Q134" s="38"/>
      <c r="R134" s="38"/>
      <c r="S134" s="39"/>
      <c r="T134" s="39"/>
      <c r="U134" s="39"/>
      <c r="V134" s="38"/>
      <c r="W134" s="40"/>
      <c r="X134" s="41"/>
      <c r="Y134" s="41"/>
      <c r="Z134" s="40"/>
      <c r="AA134" s="40"/>
      <c r="AB134" s="29"/>
      <c r="AC134" s="29"/>
      <c r="AD134" s="29"/>
      <c r="AE134" s="29"/>
      <c r="AF134" s="29"/>
      <c r="AG134" s="29"/>
      <c r="AH134" s="29"/>
      <c r="AI134" s="29"/>
      <c r="AJ134" s="29"/>
      <c r="AK134" s="29"/>
      <c r="AL134" s="29"/>
      <c r="AM134" s="29"/>
      <c r="AN134" s="29"/>
      <c r="AO134" s="29"/>
      <c r="AP134" s="29"/>
      <c r="AQ134" s="29"/>
      <c r="AR134" s="29"/>
      <c r="AS134" s="29"/>
      <c r="AT134" s="29"/>
      <c r="AU134" s="29"/>
      <c r="AV134" s="29"/>
      <c r="AW134" s="29"/>
      <c r="AX134" s="29"/>
      <c r="AY134" s="29"/>
      <c r="AZ134" s="29"/>
      <c r="BA134" s="29"/>
      <c r="BB134" s="29"/>
      <c r="BC134" s="29"/>
      <c r="BD134" s="29"/>
      <c r="BE134" s="29"/>
      <c r="BF134" s="29"/>
      <c r="BG134" s="29"/>
      <c r="BH134" s="29"/>
      <c r="BI134" s="29"/>
      <c r="BJ134" s="29"/>
      <c r="BK134" s="29"/>
      <c r="BL134" s="29"/>
      <c r="BM134" s="29"/>
      <c r="BN134" s="29"/>
      <c r="BO134" s="29"/>
      <c r="BP134" s="29"/>
      <c r="BQ134" s="29"/>
      <c r="BR134" s="29"/>
      <c r="BS134" s="29"/>
      <c r="BT134" s="29"/>
      <c r="BU134" s="29"/>
      <c r="BV134" s="29"/>
      <c r="BW134" s="29"/>
      <c r="BX134" s="29"/>
      <c r="BY134" s="29"/>
      <c r="BZ134" s="29"/>
      <c r="CA134" s="29"/>
      <c r="CB134" s="29"/>
      <c r="CC134" s="29"/>
      <c r="CD134" s="29"/>
      <c r="CE134" s="29"/>
      <c r="CF134" s="29"/>
      <c r="CG134" s="29"/>
      <c r="CH134" s="29"/>
      <c r="CI134" s="29"/>
      <c r="CJ134" s="29"/>
      <c r="CK134" s="29"/>
      <c r="CL134" s="29"/>
      <c r="CM134" s="29"/>
      <c r="CN134" s="29"/>
    </row>
    <row r="135" spans="1:92" s="3" customFormat="1" ht="24" customHeight="1" x14ac:dyDescent="0.2">
      <c r="A135" s="38"/>
      <c r="B135" s="38"/>
      <c r="C135" s="38"/>
      <c r="D135" s="38"/>
      <c r="E135" s="38"/>
      <c r="F135" s="38"/>
      <c r="G135" s="39"/>
      <c r="H135" s="38"/>
      <c r="I135" s="39"/>
      <c r="J135" s="38"/>
      <c r="K135" s="38"/>
      <c r="L135" s="38"/>
      <c r="M135" s="38"/>
      <c r="N135" s="38"/>
      <c r="O135" s="38"/>
      <c r="P135" s="39"/>
      <c r="Q135" s="38"/>
      <c r="R135" s="39"/>
      <c r="S135" s="39"/>
      <c r="T135" s="39"/>
      <c r="U135" s="39"/>
      <c r="V135" s="38"/>
      <c r="W135" s="40"/>
      <c r="X135" s="41"/>
      <c r="Y135" s="41"/>
      <c r="Z135" s="40"/>
      <c r="AA135" s="40"/>
      <c r="AB135" s="29"/>
      <c r="AC135" s="29"/>
      <c r="AD135" s="29"/>
      <c r="AE135" s="29"/>
      <c r="AF135" s="29"/>
      <c r="AG135" s="29"/>
      <c r="AH135" s="29"/>
      <c r="AI135" s="29"/>
      <c r="AJ135" s="29"/>
      <c r="AK135" s="29"/>
      <c r="AL135" s="29"/>
      <c r="AM135" s="29"/>
      <c r="AN135" s="29"/>
      <c r="AO135" s="29"/>
      <c r="AP135" s="29"/>
      <c r="AQ135" s="29"/>
      <c r="AR135" s="29"/>
      <c r="AS135" s="29"/>
      <c r="AT135" s="29"/>
      <c r="AU135" s="29"/>
      <c r="AV135" s="29"/>
      <c r="AW135" s="29"/>
      <c r="AX135" s="29"/>
      <c r="AY135" s="29"/>
      <c r="AZ135" s="29"/>
      <c r="BA135" s="29"/>
      <c r="BB135" s="29"/>
      <c r="BC135" s="29"/>
      <c r="BD135" s="29"/>
      <c r="BE135" s="29"/>
      <c r="BF135" s="29"/>
      <c r="BG135" s="29"/>
      <c r="BH135" s="29"/>
      <c r="BI135" s="29"/>
      <c r="BJ135" s="29"/>
      <c r="BK135" s="29"/>
      <c r="BL135" s="29"/>
      <c r="BM135" s="29"/>
      <c r="BN135" s="29"/>
      <c r="BO135" s="29"/>
      <c r="BP135" s="29"/>
      <c r="BQ135" s="29"/>
      <c r="BR135" s="29"/>
      <c r="BS135" s="29"/>
      <c r="BT135" s="29"/>
      <c r="BU135" s="29"/>
      <c r="BV135" s="29"/>
      <c r="BW135" s="29"/>
      <c r="BX135" s="29"/>
      <c r="BY135" s="29"/>
      <c r="BZ135" s="29"/>
      <c r="CA135" s="29"/>
      <c r="CB135" s="29"/>
      <c r="CC135" s="29"/>
      <c r="CD135" s="29"/>
      <c r="CE135" s="29"/>
      <c r="CF135" s="29"/>
      <c r="CG135" s="29"/>
      <c r="CH135" s="29"/>
      <c r="CI135" s="29"/>
      <c r="CJ135" s="29"/>
      <c r="CK135" s="29"/>
      <c r="CL135" s="29"/>
      <c r="CM135" s="29"/>
      <c r="CN135" s="29"/>
    </row>
    <row r="136" spans="1:92" s="3" customFormat="1" ht="24" customHeight="1" x14ac:dyDescent="0.2">
      <c r="A136" s="38"/>
      <c r="B136" s="38"/>
      <c r="C136" s="38"/>
      <c r="D136" s="38"/>
      <c r="E136" s="38"/>
      <c r="F136" s="38"/>
      <c r="G136" s="39"/>
      <c r="H136" s="38"/>
      <c r="I136" s="39"/>
      <c r="J136" s="38"/>
      <c r="K136" s="38"/>
      <c r="L136" s="38"/>
      <c r="M136" s="38"/>
      <c r="N136" s="38"/>
      <c r="O136" s="38"/>
      <c r="P136" s="39"/>
      <c r="Q136" s="38"/>
      <c r="R136" s="39"/>
      <c r="S136" s="39"/>
      <c r="T136" s="39"/>
      <c r="U136" s="39"/>
      <c r="V136" s="38"/>
      <c r="W136" s="40"/>
      <c r="X136" s="41"/>
      <c r="Y136" s="41"/>
      <c r="Z136" s="40"/>
      <c r="AA136" s="40"/>
      <c r="AB136" s="29"/>
      <c r="AC136" s="29"/>
      <c r="AD136" s="29"/>
      <c r="AE136" s="29"/>
      <c r="AF136" s="29"/>
      <c r="AG136" s="29"/>
      <c r="AH136" s="29"/>
      <c r="AI136" s="29"/>
      <c r="AJ136" s="29"/>
      <c r="AK136" s="29"/>
      <c r="AL136" s="29"/>
      <c r="AM136" s="29"/>
      <c r="AN136" s="29"/>
      <c r="AO136" s="29"/>
      <c r="AP136" s="29"/>
      <c r="AQ136" s="29"/>
      <c r="AR136" s="29"/>
      <c r="AS136" s="29"/>
      <c r="AT136" s="29"/>
      <c r="AU136" s="29"/>
      <c r="AV136" s="29"/>
      <c r="AW136" s="29"/>
      <c r="AX136" s="29"/>
      <c r="AY136" s="29"/>
      <c r="AZ136" s="29"/>
      <c r="BA136" s="29"/>
      <c r="BB136" s="29"/>
      <c r="BC136" s="29"/>
      <c r="BD136" s="29"/>
      <c r="BE136" s="29"/>
      <c r="BF136" s="29"/>
      <c r="BG136" s="29"/>
      <c r="BH136" s="29"/>
      <c r="BI136" s="29"/>
      <c r="BJ136" s="29"/>
      <c r="BK136" s="29"/>
      <c r="BL136" s="29"/>
      <c r="BM136" s="29"/>
      <c r="BN136" s="29"/>
      <c r="BO136" s="29"/>
      <c r="BP136" s="29"/>
      <c r="BQ136" s="29"/>
      <c r="BR136" s="29"/>
      <c r="BS136" s="29"/>
      <c r="BT136" s="29"/>
      <c r="BU136" s="29"/>
      <c r="BV136" s="29"/>
      <c r="BW136" s="29"/>
      <c r="BX136" s="29"/>
      <c r="BY136" s="29"/>
      <c r="BZ136" s="29"/>
      <c r="CA136" s="29"/>
      <c r="CB136" s="29"/>
      <c r="CC136" s="29"/>
      <c r="CD136" s="29"/>
      <c r="CE136" s="29"/>
      <c r="CF136" s="29"/>
      <c r="CG136" s="29"/>
      <c r="CH136" s="29"/>
      <c r="CI136" s="29"/>
      <c r="CJ136" s="29"/>
      <c r="CK136" s="29"/>
      <c r="CL136" s="29"/>
      <c r="CM136" s="29"/>
      <c r="CN136" s="29"/>
    </row>
    <row r="137" spans="1:92" s="3" customFormat="1" ht="23.25" customHeight="1" x14ac:dyDescent="0.2">
      <c r="A137" s="237" t="s">
        <v>775</v>
      </c>
      <c r="B137" s="238"/>
      <c r="C137" s="238"/>
      <c r="D137" s="238"/>
      <c r="E137" s="238"/>
      <c r="F137" s="238"/>
      <c r="G137" s="238"/>
      <c r="H137" s="238"/>
      <c r="I137" s="238"/>
      <c r="J137" s="238"/>
      <c r="K137" s="238"/>
      <c r="L137" s="239"/>
      <c r="M137" s="38"/>
      <c r="N137" s="38">
        <f>SUM(N126:N136)</f>
        <v>161</v>
      </c>
      <c r="O137" s="38">
        <f>SUM(O126:O136)</f>
        <v>13800</v>
      </c>
      <c r="P137" s="39">
        <f>SUM(P126:P136)</f>
        <v>1149400</v>
      </c>
      <c r="Q137" s="38"/>
      <c r="R137" s="38">
        <f>SUM(R126:R136)</f>
        <v>690284</v>
      </c>
      <c r="S137" s="39">
        <f>SUM(S126:S136)</f>
        <v>459116</v>
      </c>
      <c r="T137" s="39">
        <f>SUM(T126:T136)</f>
        <v>585116</v>
      </c>
      <c r="U137" s="39">
        <f>SUM(U126:U136)</f>
        <v>585116</v>
      </c>
      <c r="V137" s="38"/>
      <c r="W137" s="40">
        <f>SUM(W126:W136)</f>
        <v>132.08999999999997</v>
      </c>
      <c r="X137" s="41"/>
      <c r="Y137" s="41"/>
      <c r="Z137" s="40">
        <f>SUM(Z126:Z136)</f>
        <v>118.88099999999999</v>
      </c>
      <c r="AA137" s="40">
        <f>SUM(AA126:AA136)</f>
        <v>13.208999999999989</v>
      </c>
      <c r="AB137" s="29"/>
      <c r="AC137" s="29"/>
      <c r="AD137" s="29"/>
      <c r="AE137" s="29"/>
      <c r="AF137" s="29"/>
      <c r="AG137" s="29"/>
      <c r="AH137" s="29"/>
      <c r="AI137" s="29"/>
      <c r="AJ137" s="29"/>
      <c r="AK137" s="29"/>
      <c r="AL137" s="29"/>
      <c r="AM137" s="29"/>
      <c r="AN137" s="29"/>
      <c r="AO137" s="29"/>
      <c r="AP137" s="29"/>
      <c r="AQ137" s="29"/>
      <c r="AR137" s="29"/>
      <c r="AS137" s="29"/>
      <c r="AT137" s="29"/>
      <c r="AU137" s="29"/>
      <c r="AV137" s="29"/>
      <c r="AW137" s="29"/>
      <c r="AX137" s="29"/>
      <c r="AY137" s="29"/>
      <c r="AZ137" s="29"/>
      <c r="BA137" s="29"/>
      <c r="BB137" s="29"/>
      <c r="BC137" s="29"/>
      <c r="BD137" s="29"/>
      <c r="BE137" s="29"/>
      <c r="BF137" s="29"/>
      <c r="BG137" s="29"/>
      <c r="BH137" s="29"/>
      <c r="BI137" s="29"/>
      <c r="BJ137" s="29"/>
      <c r="BK137" s="29"/>
      <c r="BL137" s="29"/>
      <c r="BM137" s="29"/>
      <c r="BN137" s="29"/>
      <c r="BO137" s="29"/>
      <c r="BP137" s="29"/>
      <c r="BQ137" s="29"/>
      <c r="BR137" s="29"/>
      <c r="BS137" s="29"/>
      <c r="BT137" s="29"/>
      <c r="BU137" s="29"/>
      <c r="BV137" s="29"/>
      <c r="BW137" s="29"/>
      <c r="BX137" s="29"/>
      <c r="BY137" s="29"/>
      <c r="BZ137" s="29"/>
      <c r="CA137" s="29"/>
      <c r="CB137" s="29"/>
      <c r="CC137" s="29"/>
      <c r="CD137" s="29"/>
      <c r="CE137" s="29"/>
      <c r="CF137" s="29"/>
      <c r="CG137" s="29"/>
      <c r="CH137" s="29"/>
      <c r="CI137" s="29"/>
      <c r="CJ137" s="29"/>
      <c r="CK137" s="29"/>
      <c r="CL137" s="29"/>
      <c r="CM137" s="29"/>
      <c r="CN137" s="29"/>
    </row>
    <row r="138" spans="1:92" s="3" customFormat="1" ht="15" customHeight="1" x14ac:dyDescent="0.4">
      <c r="A138" s="46"/>
      <c r="B138" s="46"/>
      <c r="C138" s="46"/>
      <c r="D138" s="46"/>
      <c r="E138" s="46"/>
      <c r="F138" s="46"/>
      <c r="G138" s="46"/>
      <c r="H138" s="46"/>
      <c r="I138" s="46"/>
      <c r="J138" s="46"/>
      <c r="K138" s="46"/>
      <c r="L138" s="46"/>
      <c r="M138" s="46"/>
      <c r="N138" s="46"/>
      <c r="O138" s="46"/>
      <c r="P138" s="46"/>
      <c r="Q138" s="46"/>
      <c r="R138" s="46"/>
      <c r="S138" s="46"/>
      <c r="T138" s="46"/>
      <c r="U138" s="46"/>
      <c r="V138" s="46"/>
      <c r="W138" s="46"/>
      <c r="X138" s="46"/>
      <c r="Y138" s="46"/>
      <c r="Z138" s="46"/>
      <c r="AA138" s="43"/>
      <c r="AB138" s="29"/>
      <c r="AC138" s="29"/>
      <c r="AD138" s="29"/>
      <c r="AE138" s="29"/>
      <c r="AF138" s="29"/>
      <c r="AG138" s="29"/>
      <c r="AH138" s="29"/>
      <c r="AI138" s="29"/>
      <c r="AJ138" s="29"/>
      <c r="AK138" s="29"/>
      <c r="AL138" s="29"/>
      <c r="AM138" s="29"/>
      <c r="AN138" s="29"/>
      <c r="AO138" s="29"/>
      <c r="AP138" s="29"/>
      <c r="AQ138" s="29"/>
      <c r="AR138" s="29"/>
      <c r="AS138" s="29"/>
      <c r="AT138" s="29"/>
      <c r="AU138" s="29"/>
      <c r="AV138" s="29"/>
      <c r="AW138" s="29"/>
      <c r="AX138" s="29"/>
      <c r="AY138" s="29"/>
      <c r="AZ138" s="29"/>
      <c r="BA138" s="29"/>
      <c r="BB138" s="29"/>
      <c r="BC138" s="29"/>
      <c r="BD138" s="29"/>
      <c r="BE138" s="29"/>
      <c r="BF138" s="29"/>
      <c r="BG138" s="29"/>
      <c r="BH138" s="29"/>
      <c r="BI138" s="29"/>
      <c r="BJ138" s="29"/>
      <c r="BK138" s="29"/>
      <c r="BL138" s="29"/>
      <c r="BM138" s="29"/>
      <c r="BN138" s="29"/>
      <c r="BO138" s="29"/>
      <c r="BP138" s="29"/>
      <c r="BQ138" s="29"/>
      <c r="BR138" s="29"/>
      <c r="BS138" s="29"/>
      <c r="BT138" s="29"/>
      <c r="BU138" s="29"/>
      <c r="BV138" s="29"/>
      <c r="BW138" s="29"/>
      <c r="BX138" s="29"/>
      <c r="BY138" s="29"/>
      <c r="BZ138" s="29"/>
      <c r="CA138" s="29"/>
      <c r="CB138" s="29"/>
      <c r="CC138" s="29"/>
      <c r="CD138" s="29"/>
      <c r="CE138" s="29"/>
      <c r="CF138" s="29"/>
      <c r="CG138" s="29"/>
      <c r="CH138" s="29"/>
      <c r="CI138" s="29"/>
      <c r="CJ138" s="29"/>
      <c r="CK138" s="29"/>
      <c r="CL138" s="29"/>
      <c r="CM138" s="29"/>
      <c r="CN138" s="29"/>
    </row>
    <row r="139" spans="1:92" s="3" customFormat="1" ht="18" x14ac:dyDescent="0.4">
      <c r="A139" s="42" t="s">
        <v>17</v>
      </c>
      <c r="B139" s="42"/>
      <c r="C139" s="42"/>
      <c r="D139" s="42" t="s">
        <v>19</v>
      </c>
      <c r="E139" s="42"/>
      <c r="F139" s="42"/>
      <c r="G139" s="42"/>
      <c r="H139" s="42"/>
      <c r="I139" s="42"/>
      <c r="J139" s="43"/>
      <c r="K139" s="46"/>
      <c r="L139" s="46"/>
      <c r="M139" s="46"/>
      <c r="N139" s="46"/>
      <c r="O139" s="46"/>
      <c r="P139" s="46"/>
      <c r="Q139" s="46"/>
      <c r="R139" s="46"/>
      <c r="S139" s="46"/>
      <c r="T139" s="46"/>
      <c r="U139" s="46"/>
      <c r="V139" s="46"/>
      <c r="W139" s="46"/>
      <c r="X139" s="46"/>
      <c r="Y139" s="46"/>
      <c r="Z139" s="46"/>
      <c r="AA139" s="43"/>
      <c r="AB139" s="29"/>
      <c r="AC139" s="29"/>
      <c r="AD139" s="29"/>
      <c r="AE139" s="29"/>
      <c r="AF139" s="29"/>
      <c r="AG139" s="29"/>
      <c r="AH139" s="29"/>
      <c r="AI139" s="29"/>
      <c r="AJ139" s="29"/>
      <c r="AK139" s="29"/>
      <c r="AL139" s="29"/>
      <c r="AM139" s="29"/>
      <c r="AN139" s="29"/>
      <c r="AO139" s="29"/>
      <c r="AP139" s="29"/>
      <c r="AQ139" s="29"/>
      <c r="AR139" s="29"/>
      <c r="AS139" s="29"/>
      <c r="AT139" s="29"/>
      <c r="AU139" s="29"/>
      <c r="AV139" s="29"/>
      <c r="AW139" s="29"/>
      <c r="AX139" s="29"/>
      <c r="AY139" s="29"/>
      <c r="AZ139" s="29"/>
      <c r="BA139" s="29"/>
      <c r="BB139" s="29"/>
      <c r="BC139" s="29"/>
      <c r="BD139" s="29"/>
      <c r="BE139" s="29"/>
      <c r="BF139" s="29"/>
      <c r="BG139" s="29"/>
      <c r="BH139" s="29"/>
      <c r="BI139" s="29"/>
      <c r="BJ139" s="29"/>
      <c r="BK139" s="29"/>
      <c r="BL139" s="29"/>
      <c r="BM139" s="29"/>
      <c r="BN139" s="29"/>
      <c r="BO139" s="29"/>
      <c r="BP139" s="29"/>
      <c r="BQ139" s="29"/>
      <c r="BR139" s="29"/>
      <c r="BS139" s="29"/>
      <c r="BT139" s="29"/>
      <c r="BU139" s="29"/>
      <c r="BV139" s="29"/>
      <c r="BW139" s="29"/>
      <c r="BX139" s="29"/>
      <c r="BY139" s="29"/>
      <c r="BZ139" s="29"/>
      <c r="CA139" s="29"/>
      <c r="CB139" s="29"/>
      <c r="CC139" s="29"/>
      <c r="CD139" s="29"/>
      <c r="CE139" s="29"/>
      <c r="CF139" s="29"/>
      <c r="CG139" s="29"/>
      <c r="CH139" s="29"/>
      <c r="CI139" s="29"/>
      <c r="CJ139" s="29"/>
      <c r="CK139" s="29"/>
      <c r="CL139" s="29"/>
      <c r="CM139" s="29"/>
      <c r="CN139" s="29"/>
    </row>
    <row r="140" spans="1:92" s="3" customFormat="1" ht="18" x14ac:dyDescent="0.4">
      <c r="A140" s="42"/>
      <c r="B140" s="42"/>
      <c r="C140" s="42"/>
      <c r="D140" s="42" t="s">
        <v>20</v>
      </c>
      <c r="E140" s="42"/>
      <c r="F140" s="42"/>
      <c r="G140" s="42"/>
      <c r="H140" s="42"/>
      <c r="I140" s="42"/>
      <c r="J140" s="43"/>
      <c r="K140" s="46"/>
      <c r="L140" s="46"/>
      <c r="M140" s="46"/>
      <c r="N140" s="46"/>
      <c r="O140" s="46"/>
      <c r="P140" s="46"/>
      <c r="Q140" s="46"/>
      <c r="R140" s="46"/>
      <c r="S140" s="46"/>
      <c r="T140" s="46"/>
      <c r="U140" s="46"/>
      <c r="V140" s="46"/>
      <c r="W140" s="46"/>
      <c r="X140" s="46"/>
      <c r="Y140" s="46"/>
      <c r="Z140" s="46"/>
      <c r="AA140" s="43"/>
      <c r="AB140" s="29"/>
      <c r="AC140" s="29"/>
      <c r="AD140" s="29"/>
      <c r="AE140" s="29"/>
      <c r="AF140" s="29"/>
      <c r="AG140" s="29"/>
      <c r="AH140" s="29"/>
      <c r="AI140" s="29"/>
      <c r="AJ140" s="29"/>
      <c r="AK140" s="29"/>
      <c r="AL140" s="29"/>
      <c r="AM140" s="29"/>
      <c r="AN140" s="29"/>
      <c r="AO140" s="29"/>
      <c r="AP140" s="29"/>
      <c r="AQ140" s="29"/>
      <c r="AR140" s="29"/>
      <c r="AS140" s="29"/>
      <c r="AT140" s="29"/>
      <c r="AU140" s="29"/>
      <c r="AV140" s="29"/>
      <c r="AW140" s="29"/>
      <c r="AX140" s="29"/>
      <c r="AY140" s="29"/>
      <c r="AZ140" s="29"/>
      <c r="BA140" s="29"/>
      <c r="BB140" s="29"/>
      <c r="BC140" s="29"/>
      <c r="BD140" s="29"/>
      <c r="BE140" s="29"/>
      <c r="BF140" s="29"/>
      <c r="BG140" s="29"/>
      <c r="BH140" s="29"/>
      <c r="BI140" s="29"/>
      <c r="BJ140" s="29"/>
      <c r="BK140" s="29"/>
      <c r="BL140" s="29"/>
      <c r="BM140" s="29"/>
      <c r="BN140" s="29"/>
      <c r="BO140" s="29"/>
      <c r="BP140" s="29"/>
      <c r="BQ140" s="29"/>
      <c r="BR140" s="29"/>
      <c r="BS140" s="29"/>
      <c r="BT140" s="29"/>
      <c r="BU140" s="29"/>
      <c r="BV140" s="29"/>
      <c r="BW140" s="29"/>
      <c r="BX140" s="29"/>
      <c r="BY140" s="29"/>
      <c r="BZ140" s="29"/>
      <c r="CA140" s="29"/>
      <c r="CB140" s="29"/>
      <c r="CC140" s="29"/>
      <c r="CD140" s="29"/>
      <c r="CE140" s="29"/>
      <c r="CF140" s="29"/>
      <c r="CG140" s="29"/>
      <c r="CH140" s="29"/>
      <c r="CI140" s="29"/>
      <c r="CJ140" s="29"/>
      <c r="CK140" s="29"/>
      <c r="CL140" s="29"/>
      <c r="CM140" s="29"/>
      <c r="CN140" s="29"/>
    </row>
    <row r="141" spans="1:92" s="3" customFormat="1" ht="18" x14ac:dyDescent="0.4">
      <c r="A141" s="42"/>
      <c r="B141" s="42"/>
      <c r="C141" s="42"/>
      <c r="D141" s="42" t="s">
        <v>21</v>
      </c>
      <c r="E141" s="42"/>
      <c r="F141" s="42"/>
      <c r="G141" s="42"/>
      <c r="H141" s="42"/>
      <c r="I141" s="42"/>
      <c r="J141" s="43"/>
      <c r="K141" s="46"/>
      <c r="L141" s="46"/>
      <c r="M141" s="46"/>
      <c r="N141" s="46"/>
      <c r="O141" s="46"/>
      <c r="P141" s="46"/>
      <c r="Q141" s="46"/>
      <c r="R141" s="46"/>
      <c r="S141" s="46"/>
      <c r="T141" s="46"/>
      <c r="U141" s="46"/>
      <c r="V141" s="46"/>
      <c r="W141" s="46"/>
      <c r="X141" s="46"/>
      <c r="Y141" s="46"/>
      <c r="Z141" s="46"/>
      <c r="AA141" s="43"/>
      <c r="AB141" s="29"/>
      <c r="AC141" s="29"/>
      <c r="AD141" s="29"/>
      <c r="AE141" s="29"/>
      <c r="AF141" s="29"/>
      <c r="AG141" s="29"/>
      <c r="AH141" s="29"/>
      <c r="AI141" s="29"/>
      <c r="AJ141" s="29"/>
      <c r="AK141" s="29"/>
      <c r="AL141" s="29"/>
      <c r="AM141" s="29"/>
      <c r="AN141" s="29"/>
      <c r="AO141" s="29"/>
      <c r="AP141" s="29"/>
      <c r="AQ141" s="29"/>
      <c r="AR141" s="29"/>
      <c r="AS141" s="29"/>
      <c r="AT141" s="29"/>
      <c r="AU141" s="29"/>
      <c r="AV141" s="29"/>
      <c r="AW141" s="29"/>
      <c r="AX141" s="29"/>
      <c r="AY141" s="29"/>
      <c r="AZ141" s="29"/>
      <c r="BA141" s="29"/>
      <c r="BB141" s="29"/>
      <c r="BC141" s="29"/>
      <c r="BD141" s="29"/>
      <c r="BE141" s="29"/>
      <c r="BF141" s="29"/>
      <c r="BG141" s="29"/>
      <c r="BH141" s="29"/>
      <c r="BI141" s="29"/>
      <c r="BJ141" s="29"/>
      <c r="BK141" s="29"/>
      <c r="BL141" s="29"/>
      <c r="BM141" s="29"/>
      <c r="BN141" s="29"/>
      <c r="BO141" s="29"/>
      <c r="BP141" s="29"/>
      <c r="BQ141" s="29"/>
      <c r="BR141" s="29"/>
      <c r="BS141" s="29"/>
      <c r="BT141" s="29"/>
      <c r="BU141" s="29"/>
      <c r="BV141" s="29"/>
      <c r="BW141" s="29"/>
      <c r="BX141" s="29"/>
      <c r="BY141" s="29"/>
      <c r="BZ141" s="29"/>
      <c r="CA141" s="29"/>
      <c r="CB141" s="29"/>
      <c r="CC141" s="29"/>
      <c r="CD141" s="29"/>
      <c r="CE141" s="29"/>
      <c r="CF141" s="29"/>
      <c r="CG141" s="29"/>
      <c r="CH141" s="29"/>
      <c r="CI141" s="29"/>
      <c r="CJ141" s="29"/>
      <c r="CK141" s="29"/>
      <c r="CL141" s="29"/>
      <c r="CM141" s="29"/>
      <c r="CN141" s="29"/>
    </row>
    <row r="142" spans="1:92" s="3" customFormat="1" ht="15.75" x14ac:dyDescent="0.25">
      <c r="A142" s="42"/>
      <c r="B142" s="42"/>
      <c r="C142" s="42"/>
      <c r="D142" s="42" t="s">
        <v>22</v>
      </c>
      <c r="E142" s="42"/>
      <c r="F142" s="42"/>
      <c r="G142" s="42"/>
      <c r="H142" s="42"/>
      <c r="I142" s="42"/>
      <c r="J142" s="43"/>
      <c r="K142" s="43"/>
      <c r="L142" s="43"/>
      <c r="M142" s="43"/>
      <c r="N142" s="43"/>
      <c r="O142" s="43"/>
      <c r="P142" s="43"/>
      <c r="Q142" s="43"/>
      <c r="R142" s="43"/>
      <c r="S142" s="43"/>
      <c r="T142" s="43"/>
      <c r="U142" s="43"/>
      <c r="V142" s="43"/>
      <c r="W142" s="43"/>
      <c r="X142" s="43"/>
      <c r="Y142" s="43"/>
      <c r="Z142" s="43"/>
      <c r="AA142" s="43"/>
      <c r="AB142" s="29"/>
      <c r="AC142" s="29"/>
      <c r="AD142" s="29"/>
      <c r="AE142" s="29"/>
      <c r="AF142" s="29"/>
      <c r="AG142" s="29"/>
      <c r="AH142" s="29"/>
      <c r="AI142" s="29"/>
      <c r="AJ142" s="29"/>
      <c r="AK142" s="29"/>
      <c r="AL142" s="29"/>
      <c r="AM142" s="29"/>
      <c r="AN142" s="29"/>
      <c r="AO142" s="29"/>
      <c r="AP142" s="29"/>
      <c r="AQ142" s="29"/>
      <c r="AR142" s="29"/>
      <c r="AS142" s="29"/>
      <c r="AT142" s="29"/>
      <c r="AU142" s="29"/>
      <c r="AV142" s="29"/>
      <c r="AW142" s="29"/>
      <c r="AX142" s="29"/>
      <c r="AY142" s="29"/>
      <c r="AZ142" s="29"/>
      <c r="BA142" s="29"/>
      <c r="BB142" s="29"/>
      <c r="BC142" s="29"/>
      <c r="BD142" s="29"/>
      <c r="BE142" s="29"/>
      <c r="BF142" s="29"/>
      <c r="BG142" s="29"/>
      <c r="BH142" s="29"/>
      <c r="BI142" s="29"/>
      <c r="BJ142" s="29"/>
      <c r="BK142" s="29"/>
      <c r="BL142" s="29"/>
      <c r="BM142" s="29"/>
      <c r="BN142" s="29"/>
      <c r="BO142" s="29"/>
      <c r="BP142" s="29"/>
      <c r="BQ142" s="29"/>
      <c r="BR142" s="29"/>
      <c r="BS142" s="29"/>
      <c r="BT142" s="29"/>
      <c r="BU142" s="29"/>
      <c r="BV142" s="29"/>
      <c r="BW142" s="29"/>
      <c r="BX142" s="29"/>
      <c r="BY142" s="29"/>
      <c r="BZ142" s="29"/>
      <c r="CA142" s="29"/>
      <c r="CB142" s="29"/>
      <c r="CC142" s="29"/>
      <c r="CD142" s="29"/>
      <c r="CE142" s="29"/>
      <c r="CF142" s="29"/>
      <c r="CG142" s="29"/>
      <c r="CH142" s="29"/>
      <c r="CI142" s="29"/>
      <c r="CJ142" s="29"/>
      <c r="CK142" s="29"/>
      <c r="CL142" s="29"/>
      <c r="CM142" s="29"/>
      <c r="CN142" s="29"/>
    </row>
    <row r="143" spans="1:92" s="3" customFormat="1" ht="15.75" x14ac:dyDescent="0.25">
      <c r="A143" s="42"/>
      <c r="B143" s="42"/>
      <c r="C143" s="42"/>
      <c r="D143" s="42" t="s">
        <v>23</v>
      </c>
      <c r="E143" s="42"/>
      <c r="F143" s="42"/>
      <c r="G143" s="42"/>
      <c r="H143" s="42"/>
      <c r="I143" s="42"/>
      <c r="J143" s="43"/>
      <c r="K143" s="43"/>
      <c r="L143" s="43"/>
      <c r="M143" s="43"/>
      <c r="N143" s="43"/>
      <c r="O143" s="43"/>
      <c r="P143" s="43"/>
      <c r="Q143" s="43"/>
      <c r="R143" s="43"/>
      <c r="S143" s="43"/>
      <c r="T143" s="43"/>
      <c r="U143" s="43"/>
      <c r="V143" s="43"/>
      <c r="W143" s="43"/>
      <c r="X143" s="43"/>
      <c r="Y143" s="43"/>
      <c r="Z143" s="43"/>
      <c r="AA143" s="43"/>
      <c r="AB143" s="29"/>
      <c r="AC143" s="29"/>
      <c r="AD143" s="29"/>
      <c r="AE143" s="29"/>
      <c r="AF143" s="29"/>
      <c r="AG143" s="29"/>
      <c r="AH143" s="29"/>
      <c r="AI143" s="29"/>
      <c r="AJ143" s="29"/>
      <c r="AK143" s="29"/>
      <c r="AL143" s="29"/>
      <c r="AM143" s="29"/>
      <c r="AN143" s="29"/>
      <c r="AO143" s="29"/>
      <c r="AP143" s="29"/>
      <c r="AQ143" s="29"/>
      <c r="AR143" s="29"/>
      <c r="AS143" s="29"/>
      <c r="AT143" s="29"/>
      <c r="AU143" s="29"/>
      <c r="AV143" s="29"/>
      <c r="AW143" s="29"/>
      <c r="AX143" s="29"/>
      <c r="AY143" s="29"/>
      <c r="AZ143" s="29"/>
      <c r="BA143" s="29"/>
      <c r="BB143" s="29"/>
      <c r="BC143" s="29"/>
      <c r="BD143" s="29"/>
      <c r="BE143" s="29"/>
      <c r="BF143" s="29"/>
      <c r="BG143" s="29"/>
      <c r="BH143" s="29"/>
      <c r="BI143" s="29"/>
      <c r="BJ143" s="29"/>
      <c r="BK143" s="29"/>
      <c r="BL143" s="29"/>
      <c r="BM143" s="29"/>
      <c r="BN143" s="29"/>
      <c r="BO143" s="29"/>
      <c r="BP143" s="29"/>
      <c r="BQ143" s="29"/>
      <c r="BR143" s="29"/>
      <c r="BS143" s="29"/>
      <c r="BT143" s="29"/>
      <c r="BU143" s="29"/>
      <c r="BV143" s="29"/>
      <c r="BW143" s="29"/>
      <c r="BX143" s="29"/>
      <c r="BY143" s="29"/>
      <c r="BZ143" s="29"/>
      <c r="CA143" s="29"/>
      <c r="CB143" s="29"/>
      <c r="CC143" s="29"/>
      <c r="CD143" s="29"/>
      <c r="CE143" s="29"/>
      <c r="CF143" s="29"/>
      <c r="CG143" s="29"/>
      <c r="CH143" s="29"/>
      <c r="CI143" s="29"/>
      <c r="CJ143" s="29"/>
      <c r="CK143" s="29"/>
      <c r="CL143" s="29"/>
      <c r="CM143" s="29"/>
      <c r="CN143" s="29"/>
    </row>
    <row r="144" spans="1:92" s="3" customFormat="1" ht="15" x14ac:dyDescent="0.2">
      <c r="A144" s="43"/>
      <c r="B144" s="43"/>
      <c r="C144" s="43"/>
      <c r="D144" s="43"/>
      <c r="E144" s="43"/>
      <c r="F144" s="43"/>
      <c r="G144" s="43"/>
      <c r="H144" s="43"/>
      <c r="I144" s="43"/>
      <c r="J144" s="43"/>
      <c r="K144" s="43"/>
      <c r="L144" s="43"/>
      <c r="M144" s="43"/>
      <c r="N144" s="43"/>
      <c r="O144" s="43"/>
      <c r="P144" s="43"/>
      <c r="Q144" s="43"/>
      <c r="R144" s="43"/>
      <c r="S144" s="43"/>
      <c r="T144" s="43"/>
      <c r="U144" s="43"/>
      <c r="V144" s="43"/>
      <c r="W144" s="43"/>
      <c r="X144" s="43"/>
      <c r="Y144" s="43"/>
      <c r="Z144" s="43"/>
      <c r="AA144" s="43"/>
      <c r="AB144" s="29"/>
      <c r="AC144" s="29"/>
      <c r="AD144" s="29"/>
      <c r="AE144" s="29"/>
      <c r="AF144" s="29"/>
      <c r="AG144" s="29"/>
      <c r="AH144" s="29"/>
      <c r="AI144" s="29"/>
      <c r="AJ144" s="29"/>
      <c r="AK144" s="29"/>
      <c r="AL144" s="29"/>
      <c r="AM144" s="29"/>
      <c r="AN144" s="29"/>
      <c r="AO144" s="29"/>
      <c r="AP144" s="29"/>
      <c r="AQ144" s="29"/>
      <c r="AR144" s="29"/>
      <c r="AS144" s="29"/>
      <c r="AT144" s="29"/>
      <c r="AU144" s="29"/>
      <c r="AV144" s="29"/>
      <c r="AW144" s="29"/>
      <c r="AX144" s="29"/>
      <c r="AY144" s="29"/>
      <c r="AZ144" s="29"/>
      <c r="BA144" s="29"/>
      <c r="BB144" s="29"/>
      <c r="BC144" s="29"/>
      <c r="BD144" s="29"/>
      <c r="BE144" s="29"/>
      <c r="BF144" s="29"/>
      <c r="BG144" s="29"/>
      <c r="BH144" s="29"/>
      <c r="BI144" s="29"/>
      <c r="BJ144" s="29"/>
      <c r="BK144" s="29"/>
      <c r="BL144" s="29"/>
      <c r="BM144" s="29"/>
      <c r="BN144" s="29"/>
      <c r="BO144" s="29"/>
      <c r="BP144" s="29"/>
      <c r="BQ144" s="29"/>
      <c r="BR144" s="29"/>
      <c r="BS144" s="29"/>
      <c r="BT144" s="29"/>
      <c r="BU144" s="29"/>
      <c r="BV144" s="29"/>
      <c r="BW144" s="29"/>
      <c r="BX144" s="29"/>
      <c r="BY144" s="29"/>
      <c r="BZ144" s="29"/>
      <c r="CA144" s="29"/>
      <c r="CB144" s="29"/>
      <c r="CC144" s="29"/>
      <c r="CD144" s="29"/>
      <c r="CE144" s="29"/>
      <c r="CF144" s="29"/>
      <c r="CG144" s="29"/>
      <c r="CH144" s="29"/>
      <c r="CI144" s="29"/>
      <c r="CJ144" s="29"/>
      <c r="CK144" s="29"/>
      <c r="CL144" s="29"/>
      <c r="CM144" s="29"/>
      <c r="CN144" s="29"/>
    </row>
    <row r="145" spans="1:92" ht="15" x14ac:dyDescent="0.2">
      <c r="A145" s="43"/>
      <c r="B145" s="43"/>
      <c r="C145" s="43"/>
      <c r="D145" s="43"/>
      <c r="E145" s="43"/>
      <c r="F145" s="43"/>
      <c r="G145" s="43"/>
      <c r="H145" s="43"/>
      <c r="I145" s="43"/>
      <c r="J145" s="43"/>
      <c r="K145" s="43"/>
      <c r="L145" s="43"/>
      <c r="M145" s="43"/>
      <c r="N145" s="43"/>
      <c r="O145" s="43"/>
      <c r="P145" s="43"/>
      <c r="Q145" s="43"/>
      <c r="R145" s="43"/>
      <c r="S145" s="43"/>
      <c r="T145" s="43"/>
      <c r="U145" s="43"/>
      <c r="V145" s="43"/>
      <c r="W145" s="43"/>
      <c r="X145" s="43"/>
      <c r="Y145" s="43"/>
      <c r="Z145" s="43"/>
      <c r="AA145" s="43"/>
    </row>
    <row r="146" spans="1:92" ht="15" x14ac:dyDescent="0.2">
      <c r="A146" s="43"/>
      <c r="B146" s="43"/>
      <c r="C146" s="43"/>
      <c r="D146" s="43"/>
      <c r="E146" s="43"/>
      <c r="F146" s="43"/>
      <c r="G146" s="43"/>
      <c r="H146" s="43"/>
      <c r="I146" s="43"/>
      <c r="J146" s="43"/>
      <c r="K146" s="43"/>
      <c r="L146" s="43"/>
      <c r="M146" s="43"/>
      <c r="N146" s="43"/>
      <c r="O146" s="43"/>
      <c r="P146" s="43"/>
      <c r="Q146" s="43"/>
      <c r="R146" s="43"/>
      <c r="S146" s="43"/>
      <c r="T146" s="43"/>
      <c r="U146" s="43"/>
      <c r="V146" s="43"/>
      <c r="W146" s="43"/>
      <c r="X146" s="43"/>
      <c r="Y146" s="43"/>
      <c r="Z146" s="43"/>
      <c r="AA146" s="43"/>
    </row>
    <row r="147" spans="1:92" ht="15" x14ac:dyDescent="0.2">
      <c r="A147" s="43"/>
      <c r="B147" s="43"/>
      <c r="C147" s="43"/>
      <c r="D147" s="43"/>
      <c r="E147" s="43"/>
      <c r="F147" s="43"/>
      <c r="G147" s="43"/>
      <c r="H147" s="43"/>
      <c r="I147" s="43"/>
      <c r="J147" s="43"/>
      <c r="K147" s="43"/>
      <c r="L147" s="43"/>
      <c r="M147" s="43"/>
      <c r="N147" s="43"/>
      <c r="O147" s="43"/>
      <c r="P147" s="43"/>
      <c r="Q147" s="43"/>
      <c r="R147" s="43"/>
      <c r="S147" s="43"/>
      <c r="T147" s="43"/>
      <c r="U147" s="43"/>
      <c r="V147" s="43"/>
      <c r="W147" s="43"/>
      <c r="X147" s="43"/>
      <c r="Y147" s="43"/>
      <c r="Z147" s="43"/>
      <c r="AA147" s="43"/>
    </row>
    <row r="148" spans="1:92" ht="15" x14ac:dyDescent="0.2">
      <c r="A148" s="43"/>
      <c r="B148" s="43"/>
      <c r="C148" s="43"/>
      <c r="D148" s="43"/>
      <c r="E148" s="43"/>
      <c r="F148" s="43"/>
      <c r="G148" s="43"/>
      <c r="H148" s="43"/>
      <c r="I148" s="43"/>
      <c r="J148" s="43"/>
      <c r="K148" s="43"/>
      <c r="L148" s="43"/>
      <c r="M148" s="43"/>
      <c r="N148" s="43"/>
      <c r="O148" s="43"/>
      <c r="P148" s="43"/>
      <c r="Q148" s="43"/>
      <c r="R148" s="43"/>
      <c r="S148" s="43"/>
      <c r="T148" s="43"/>
      <c r="U148" s="43"/>
      <c r="V148" s="43"/>
      <c r="W148" s="43"/>
      <c r="X148" s="43"/>
      <c r="Y148" s="43"/>
      <c r="Z148" s="43"/>
      <c r="AA148" s="43"/>
    </row>
    <row r="149" spans="1:92" ht="15" x14ac:dyDescent="0.2">
      <c r="A149" s="43"/>
      <c r="B149" s="43"/>
      <c r="C149" s="43"/>
      <c r="D149" s="43"/>
      <c r="E149" s="43"/>
      <c r="F149" s="43"/>
      <c r="G149" s="43"/>
      <c r="H149" s="43"/>
      <c r="I149" s="43"/>
      <c r="J149" s="43"/>
      <c r="K149" s="43"/>
      <c r="L149" s="43"/>
      <c r="M149" s="43"/>
      <c r="N149" s="43"/>
      <c r="O149" s="43"/>
      <c r="P149" s="43"/>
      <c r="Q149" s="43"/>
      <c r="R149" s="43"/>
      <c r="S149" s="43"/>
      <c r="T149" s="43"/>
      <c r="U149" s="43"/>
      <c r="V149" s="43"/>
      <c r="W149" s="43"/>
      <c r="X149" s="43"/>
      <c r="Y149" s="43"/>
      <c r="Z149" s="43"/>
      <c r="AA149" s="43"/>
    </row>
    <row r="150" spans="1:92" ht="15" x14ac:dyDescent="0.2">
      <c r="A150" s="43"/>
      <c r="B150" s="43"/>
      <c r="C150" s="43"/>
      <c r="D150" s="43"/>
      <c r="E150" s="43"/>
      <c r="F150" s="43"/>
      <c r="G150" s="43"/>
      <c r="H150" s="43"/>
      <c r="I150" s="43"/>
      <c r="J150" s="43"/>
      <c r="K150" s="43"/>
      <c r="L150" s="43"/>
      <c r="M150" s="43"/>
      <c r="N150" s="43"/>
      <c r="O150" s="43"/>
      <c r="P150" s="43"/>
      <c r="Q150" s="43"/>
      <c r="R150" s="43"/>
      <c r="S150" s="43"/>
      <c r="T150" s="43"/>
      <c r="U150" s="43"/>
      <c r="V150" s="43"/>
      <c r="W150" s="43"/>
      <c r="X150" s="43"/>
      <c r="Y150" s="43"/>
      <c r="Z150" s="43"/>
      <c r="AA150" s="43"/>
    </row>
    <row r="151" spans="1:92" ht="15" x14ac:dyDescent="0.2">
      <c r="A151" s="43"/>
      <c r="B151" s="43"/>
      <c r="C151" s="43"/>
      <c r="D151" s="43"/>
      <c r="E151" s="43"/>
      <c r="F151" s="43"/>
      <c r="G151" s="43"/>
      <c r="H151" s="43"/>
      <c r="I151" s="43"/>
      <c r="J151" s="43"/>
      <c r="K151" s="43"/>
      <c r="L151" s="43"/>
      <c r="M151" s="43"/>
      <c r="N151" s="43"/>
      <c r="O151" s="43"/>
      <c r="P151" s="43"/>
      <c r="Q151" s="43"/>
      <c r="R151" s="43"/>
      <c r="S151" s="43"/>
      <c r="T151" s="43"/>
      <c r="U151" s="43"/>
      <c r="V151" s="43"/>
      <c r="W151" s="43"/>
      <c r="X151" s="43"/>
      <c r="Y151" s="43"/>
      <c r="Z151" s="43"/>
      <c r="AA151" s="43"/>
    </row>
    <row r="152" spans="1:92" ht="15" x14ac:dyDescent="0.2">
      <c r="A152" s="43"/>
      <c r="B152" s="43"/>
      <c r="C152" s="43"/>
      <c r="D152" s="43"/>
      <c r="E152" s="43"/>
      <c r="F152" s="43"/>
      <c r="G152" s="43"/>
      <c r="H152" s="43"/>
      <c r="I152" s="43"/>
      <c r="J152" s="43"/>
      <c r="K152" s="43"/>
      <c r="L152" s="43"/>
      <c r="M152" s="43"/>
      <c r="N152" s="43"/>
      <c r="O152" s="43"/>
      <c r="P152" s="43"/>
      <c r="Q152" s="43"/>
      <c r="R152" s="43"/>
      <c r="S152" s="43"/>
      <c r="T152" s="43"/>
      <c r="U152" s="43"/>
      <c r="V152" s="43"/>
      <c r="W152" s="43"/>
      <c r="X152" s="43"/>
      <c r="Y152" s="43"/>
      <c r="Z152" s="43"/>
      <c r="AA152" s="43"/>
    </row>
    <row r="153" spans="1:92" s="3" customFormat="1" ht="15" x14ac:dyDescent="0.2">
      <c r="A153" s="43"/>
      <c r="B153" s="43"/>
      <c r="C153" s="43"/>
      <c r="D153" s="43"/>
      <c r="E153" s="43"/>
      <c r="F153" s="43"/>
      <c r="G153" s="43"/>
      <c r="H153" s="43"/>
      <c r="I153" s="43"/>
      <c r="J153" s="43"/>
      <c r="K153" s="43"/>
      <c r="L153" s="43"/>
      <c r="M153" s="43"/>
      <c r="N153" s="43"/>
      <c r="O153" s="43"/>
      <c r="P153" s="43"/>
      <c r="Q153" s="43"/>
      <c r="R153" s="43"/>
      <c r="S153" s="43"/>
      <c r="T153" s="43"/>
      <c r="U153" s="43"/>
      <c r="V153" s="43"/>
      <c r="W153" s="43"/>
      <c r="X153" s="43"/>
      <c r="Y153" s="43"/>
      <c r="Z153" s="43"/>
      <c r="AA153" s="43"/>
      <c r="AB153" s="29"/>
      <c r="AC153" s="29"/>
      <c r="AD153" s="29"/>
      <c r="AE153" s="29"/>
      <c r="AF153" s="29"/>
      <c r="AG153" s="29"/>
      <c r="AH153" s="29"/>
      <c r="AI153" s="29"/>
      <c r="AJ153" s="29"/>
      <c r="AK153" s="29"/>
      <c r="AL153" s="29"/>
      <c r="AM153" s="29"/>
      <c r="AN153" s="29"/>
      <c r="AO153" s="29"/>
      <c r="AP153" s="29"/>
      <c r="AQ153" s="29"/>
      <c r="AR153" s="29"/>
      <c r="AS153" s="29"/>
      <c r="AT153" s="29"/>
      <c r="AU153" s="29"/>
      <c r="AV153" s="29"/>
      <c r="AW153" s="29"/>
      <c r="AX153" s="29"/>
      <c r="AY153" s="29"/>
      <c r="AZ153" s="29"/>
      <c r="BA153" s="29"/>
      <c r="BB153" s="29"/>
      <c r="BC153" s="29"/>
      <c r="BD153" s="29"/>
      <c r="BE153" s="29"/>
      <c r="BF153" s="29"/>
      <c r="BG153" s="29"/>
      <c r="BH153" s="29"/>
      <c r="BI153" s="29"/>
      <c r="BJ153" s="29"/>
      <c r="BK153" s="29"/>
      <c r="BL153" s="29"/>
      <c r="BM153" s="29"/>
      <c r="BN153" s="29"/>
      <c r="BO153" s="29"/>
      <c r="BP153" s="29"/>
      <c r="BQ153" s="29"/>
      <c r="BR153" s="29"/>
      <c r="BS153" s="29"/>
      <c r="BT153" s="29"/>
      <c r="BU153" s="29"/>
      <c r="BV153" s="29"/>
      <c r="BW153" s="29"/>
      <c r="BX153" s="29"/>
      <c r="BY153" s="29"/>
      <c r="BZ153" s="29"/>
      <c r="CA153" s="29"/>
      <c r="CB153" s="29"/>
      <c r="CC153" s="29"/>
      <c r="CD153" s="29"/>
      <c r="CE153" s="29"/>
      <c r="CF153" s="29"/>
      <c r="CG153" s="29"/>
      <c r="CH153" s="29"/>
      <c r="CI153" s="29"/>
      <c r="CJ153" s="29"/>
      <c r="CK153" s="29"/>
      <c r="CL153" s="29"/>
      <c r="CM153" s="29"/>
      <c r="CN153" s="29"/>
    </row>
    <row r="154" spans="1:92" ht="15" x14ac:dyDescent="0.2">
      <c r="A154" s="43"/>
      <c r="B154" s="43"/>
      <c r="C154" s="43"/>
      <c r="D154" s="43"/>
      <c r="E154" s="43"/>
      <c r="F154" s="43"/>
      <c r="G154" s="43"/>
      <c r="H154" s="43"/>
      <c r="I154" s="43"/>
      <c r="J154" s="43"/>
      <c r="K154" s="43"/>
      <c r="L154" s="43"/>
      <c r="M154" s="43"/>
      <c r="N154" s="43"/>
      <c r="O154" s="43"/>
      <c r="P154" s="43"/>
      <c r="Q154" s="43"/>
      <c r="R154" s="43"/>
      <c r="S154" s="43"/>
      <c r="T154" s="43"/>
      <c r="U154" s="43"/>
      <c r="V154" s="43"/>
      <c r="W154" s="43"/>
      <c r="X154" s="43"/>
      <c r="Y154" s="43"/>
      <c r="Z154" s="43"/>
      <c r="AA154" s="43"/>
    </row>
    <row r="155" spans="1:92" s="49" customFormat="1" ht="21" x14ac:dyDescent="0.35">
      <c r="A155" s="215" t="s">
        <v>764</v>
      </c>
      <c r="B155" s="215"/>
      <c r="C155" s="215"/>
      <c r="D155" s="215"/>
      <c r="E155" s="215"/>
      <c r="F155" s="215"/>
      <c r="G155" s="215"/>
      <c r="H155" s="215"/>
      <c r="I155" s="215"/>
      <c r="J155" s="215"/>
      <c r="K155" s="215"/>
      <c r="L155" s="215"/>
      <c r="M155" s="215"/>
      <c r="N155" s="215"/>
      <c r="O155" s="215"/>
      <c r="P155" s="215"/>
      <c r="Q155" s="215"/>
      <c r="R155" s="215"/>
      <c r="S155" s="215"/>
      <c r="T155" s="215"/>
      <c r="U155" s="215"/>
      <c r="V155" s="215"/>
      <c r="W155" s="215"/>
      <c r="X155" s="215"/>
      <c r="Y155" s="144"/>
      <c r="Z155" s="31"/>
      <c r="AA155" s="31"/>
      <c r="AB155" s="48"/>
      <c r="AC155" s="48"/>
      <c r="AD155" s="48"/>
      <c r="AE155" s="48"/>
      <c r="AF155" s="48"/>
      <c r="AG155" s="48"/>
      <c r="AH155" s="48"/>
      <c r="AI155" s="48"/>
      <c r="AJ155" s="48"/>
      <c r="AK155" s="48"/>
      <c r="AL155" s="48"/>
      <c r="AM155" s="48"/>
      <c r="AN155" s="48"/>
      <c r="AO155" s="48"/>
      <c r="AP155" s="48"/>
      <c r="AQ155" s="48"/>
      <c r="AR155" s="48"/>
      <c r="AS155" s="48"/>
      <c r="AT155" s="48"/>
      <c r="AU155" s="48"/>
      <c r="AV155" s="48"/>
      <c r="AW155" s="48"/>
      <c r="AX155" s="48"/>
      <c r="AY155" s="48"/>
      <c r="AZ155" s="48"/>
      <c r="BA155" s="48"/>
      <c r="BB155" s="48"/>
      <c r="BC155" s="48"/>
      <c r="BD155" s="48"/>
      <c r="BE155" s="48"/>
      <c r="BF155" s="48"/>
      <c r="BG155" s="48"/>
      <c r="BH155" s="48"/>
      <c r="BI155" s="48"/>
      <c r="BJ155" s="48"/>
      <c r="BK155" s="48"/>
      <c r="BL155" s="48"/>
      <c r="BM155" s="48"/>
      <c r="BN155" s="48"/>
      <c r="BO155" s="48"/>
      <c r="BP155" s="48"/>
      <c r="BQ155" s="48"/>
      <c r="BR155" s="48"/>
      <c r="BS155" s="48"/>
      <c r="BT155" s="48"/>
      <c r="BU155" s="48"/>
      <c r="BV155" s="48"/>
      <c r="BW155" s="48"/>
      <c r="BX155" s="48"/>
      <c r="BY155" s="48"/>
      <c r="BZ155" s="48"/>
      <c r="CA155" s="48"/>
      <c r="CB155" s="48"/>
      <c r="CC155" s="48"/>
      <c r="CD155" s="48"/>
      <c r="CE155" s="48"/>
      <c r="CF155" s="48"/>
      <c r="CG155" s="48"/>
      <c r="CH155" s="48"/>
      <c r="CI155" s="48"/>
      <c r="CJ155" s="48"/>
      <c r="CK155" s="48"/>
      <c r="CL155" s="48"/>
      <c r="CM155" s="48"/>
      <c r="CN155" s="48"/>
    </row>
    <row r="156" spans="1:92" s="49" customFormat="1" ht="21" x14ac:dyDescent="0.25">
      <c r="A156" s="215" t="s">
        <v>763</v>
      </c>
      <c r="B156" s="215"/>
      <c r="C156" s="215"/>
      <c r="D156" s="215"/>
      <c r="E156" s="215"/>
      <c r="F156" s="215"/>
      <c r="G156" s="215"/>
      <c r="H156" s="215"/>
      <c r="I156" s="215"/>
      <c r="J156" s="215"/>
      <c r="K156" s="215"/>
      <c r="L156" s="215"/>
      <c r="M156" s="215"/>
      <c r="N156" s="215"/>
      <c r="O156" s="215"/>
      <c r="P156" s="215"/>
      <c r="Q156" s="215"/>
      <c r="R156" s="215"/>
      <c r="S156" s="215"/>
      <c r="T156" s="215"/>
      <c r="U156" s="215"/>
      <c r="V156" s="215"/>
      <c r="W156" s="215"/>
      <c r="X156" s="215"/>
      <c r="Y156" s="215"/>
      <c r="Z156" s="215"/>
      <c r="AA156" s="215"/>
      <c r="AB156" s="48"/>
      <c r="AC156" s="48"/>
      <c r="AD156" s="48"/>
      <c r="AE156" s="48"/>
      <c r="AF156" s="48"/>
      <c r="AG156" s="48"/>
      <c r="AH156" s="48"/>
      <c r="AI156" s="48"/>
      <c r="AJ156" s="48"/>
      <c r="AK156" s="48"/>
      <c r="AL156" s="48"/>
      <c r="AM156" s="48"/>
      <c r="AN156" s="48"/>
      <c r="AO156" s="48"/>
      <c r="AP156" s="48"/>
      <c r="AQ156" s="48"/>
      <c r="AR156" s="48"/>
      <c r="AS156" s="48"/>
      <c r="AT156" s="48"/>
      <c r="AU156" s="48"/>
      <c r="AV156" s="48"/>
      <c r="AW156" s="48"/>
      <c r="AX156" s="48"/>
      <c r="AY156" s="48"/>
      <c r="AZ156" s="48"/>
      <c r="BA156" s="48"/>
      <c r="BB156" s="48"/>
      <c r="BC156" s="48"/>
      <c r="BD156" s="48"/>
      <c r="BE156" s="48"/>
      <c r="BF156" s="48"/>
      <c r="BG156" s="48"/>
      <c r="BH156" s="48"/>
      <c r="BI156" s="48"/>
      <c r="BJ156" s="48"/>
      <c r="BK156" s="48"/>
      <c r="BL156" s="48"/>
      <c r="BM156" s="48"/>
      <c r="BN156" s="48"/>
      <c r="BO156" s="48"/>
      <c r="BP156" s="48"/>
      <c r="BQ156" s="48"/>
      <c r="BR156" s="48"/>
      <c r="BS156" s="48"/>
      <c r="BT156" s="48"/>
      <c r="BU156" s="48"/>
      <c r="BV156" s="48"/>
      <c r="BW156" s="48"/>
      <c r="BX156" s="48"/>
      <c r="BY156" s="48"/>
      <c r="BZ156" s="48"/>
      <c r="CA156" s="48"/>
      <c r="CB156" s="48"/>
      <c r="CC156" s="48"/>
      <c r="CD156" s="48"/>
      <c r="CE156" s="48"/>
      <c r="CF156" s="48"/>
      <c r="CG156" s="48"/>
      <c r="CH156" s="48"/>
      <c r="CI156" s="48"/>
      <c r="CJ156" s="48"/>
      <c r="CK156" s="48"/>
      <c r="CL156" s="48"/>
      <c r="CM156" s="48"/>
      <c r="CN156" s="48"/>
    </row>
    <row r="157" spans="1:92" s="49" customFormat="1" ht="21" x14ac:dyDescent="0.35">
      <c r="A157" s="32"/>
      <c r="B157" s="32"/>
      <c r="C157" s="32"/>
      <c r="D157" s="32"/>
      <c r="E157" s="32"/>
      <c r="F157" s="32"/>
      <c r="G157" s="32"/>
      <c r="H157" s="32" t="s">
        <v>778</v>
      </c>
      <c r="I157" s="32"/>
      <c r="J157" s="32"/>
      <c r="K157" s="32"/>
      <c r="L157" s="32"/>
      <c r="M157" s="32"/>
      <c r="N157" s="32"/>
      <c r="O157" s="32"/>
      <c r="P157" s="32"/>
      <c r="Q157" s="32"/>
      <c r="R157" s="32"/>
      <c r="S157" s="32"/>
      <c r="T157" s="32"/>
      <c r="U157" s="32"/>
      <c r="V157" s="32"/>
      <c r="W157" s="32"/>
      <c r="X157" s="32"/>
      <c r="Y157" s="32"/>
      <c r="Z157" s="32" t="s">
        <v>903</v>
      </c>
      <c r="AA157" s="31"/>
      <c r="AB157" s="48"/>
      <c r="AC157" s="48"/>
      <c r="AD157" s="48"/>
      <c r="AE157" s="48"/>
      <c r="AF157" s="48"/>
      <c r="AG157" s="48"/>
      <c r="AH157" s="48"/>
      <c r="AI157" s="48"/>
      <c r="AJ157" s="48"/>
      <c r="AK157" s="48"/>
      <c r="AL157" s="48"/>
      <c r="AM157" s="48"/>
      <c r="AN157" s="48"/>
      <c r="AO157" s="48"/>
      <c r="AP157" s="48"/>
      <c r="AQ157" s="48"/>
      <c r="AR157" s="48"/>
      <c r="AS157" s="48"/>
      <c r="AT157" s="48"/>
      <c r="AU157" s="48"/>
      <c r="AV157" s="48"/>
      <c r="AW157" s="48"/>
      <c r="AX157" s="48"/>
      <c r="AY157" s="48"/>
      <c r="AZ157" s="48"/>
      <c r="BA157" s="48"/>
      <c r="BB157" s="48"/>
      <c r="BC157" s="48"/>
      <c r="BD157" s="48"/>
      <c r="BE157" s="48"/>
      <c r="BF157" s="48"/>
      <c r="BG157" s="48"/>
      <c r="BH157" s="48"/>
      <c r="BI157" s="48"/>
      <c r="BJ157" s="48"/>
      <c r="BK157" s="48"/>
      <c r="BL157" s="48"/>
      <c r="BM157" s="48"/>
      <c r="BN157" s="48"/>
      <c r="BO157" s="48"/>
      <c r="BP157" s="48"/>
      <c r="BQ157" s="48"/>
      <c r="BR157" s="48"/>
      <c r="BS157" s="48"/>
      <c r="BT157" s="48"/>
      <c r="BU157" s="48"/>
      <c r="BV157" s="48"/>
      <c r="BW157" s="48"/>
      <c r="BX157" s="48"/>
      <c r="BY157" s="48"/>
      <c r="BZ157" s="48"/>
      <c r="CA157" s="48"/>
      <c r="CB157" s="48"/>
      <c r="CC157" s="48"/>
      <c r="CD157" s="48"/>
      <c r="CE157" s="48"/>
      <c r="CF157" s="48"/>
      <c r="CG157" s="48"/>
      <c r="CH157" s="48"/>
      <c r="CI157" s="48"/>
      <c r="CJ157" s="48"/>
      <c r="CK157" s="48"/>
      <c r="CL157" s="48"/>
      <c r="CM157" s="48"/>
      <c r="CN157" s="48"/>
    </row>
    <row r="158" spans="1:92" s="3" customFormat="1" ht="15.75" customHeight="1" x14ac:dyDescent="0.2">
      <c r="A158" s="207" t="s">
        <v>3</v>
      </c>
      <c r="B158" s="207" t="s">
        <v>761</v>
      </c>
      <c r="C158" s="207" t="s">
        <v>18</v>
      </c>
      <c r="D158" s="210" t="s">
        <v>0</v>
      </c>
      <c r="E158" s="211"/>
      <c r="F158" s="211"/>
      <c r="G158" s="211"/>
      <c r="H158" s="211"/>
      <c r="I158" s="212"/>
      <c r="J158" s="210" t="s">
        <v>2</v>
      </c>
      <c r="K158" s="211"/>
      <c r="L158" s="211"/>
      <c r="M158" s="211"/>
      <c r="N158" s="211"/>
      <c r="O158" s="211"/>
      <c r="P158" s="211"/>
      <c r="Q158" s="211"/>
      <c r="R158" s="211"/>
      <c r="S158" s="211"/>
      <c r="T158" s="211"/>
      <c r="U158" s="212"/>
      <c r="V158" s="207" t="s">
        <v>756</v>
      </c>
      <c r="W158" s="207" t="s">
        <v>757</v>
      </c>
      <c r="X158" s="207" t="s">
        <v>758</v>
      </c>
      <c r="Y158" s="234" t="s">
        <v>1522</v>
      </c>
      <c r="Z158" s="207" t="s">
        <v>759</v>
      </c>
      <c r="AA158" s="234" t="s">
        <v>1522</v>
      </c>
      <c r="AB158" s="29"/>
      <c r="AC158" s="29"/>
      <c r="AD158" s="29"/>
      <c r="AE158" s="29"/>
      <c r="AF158" s="29"/>
      <c r="AG158" s="29"/>
      <c r="AH158" s="29"/>
      <c r="AI158" s="29"/>
      <c r="AJ158" s="29"/>
      <c r="AK158" s="29"/>
      <c r="AL158" s="29"/>
      <c r="AM158" s="29"/>
      <c r="AN158" s="29"/>
      <c r="AO158" s="29"/>
      <c r="AP158" s="29"/>
      <c r="AQ158" s="29"/>
      <c r="AR158" s="29"/>
      <c r="AS158" s="29"/>
      <c r="AT158" s="29"/>
      <c r="AU158" s="29"/>
      <c r="AV158" s="29"/>
      <c r="AW158" s="29"/>
      <c r="AX158" s="29"/>
      <c r="AY158" s="29"/>
      <c r="AZ158" s="29"/>
      <c r="BA158" s="29"/>
      <c r="BB158" s="29"/>
      <c r="BC158" s="29"/>
      <c r="BD158" s="29"/>
      <c r="BE158" s="29"/>
      <c r="BF158" s="29"/>
      <c r="BG158" s="29"/>
      <c r="BH158" s="29"/>
      <c r="BI158" s="29"/>
      <c r="BJ158" s="29"/>
      <c r="BK158" s="29"/>
      <c r="BL158" s="29"/>
      <c r="BM158" s="29"/>
      <c r="BN158" s="29"/>
      <c r="BO158" s="29"/>
      <c r="BP158" s="29"/>
      <c r="BQ158" s="29"/>
      <c r="BR158" s="29"/>
      <c r="BS158" s="29"/>
      <c r="BT158" s="29"/>
      <c r="BU158" s="29"/>
      <c r="BV158" s="29"/>
      <c r="BW158" s="29"/>
      <c r="BX158" s="29"/>
      <c r="BY158" s="29"/>
      <c r="BZ158" s="29"/>
      <c r="CA158" s="29"/>
      <c r="CB158" s="29"/>
      <c r="CC158" s="29"/>
      <c r="CD158" s="29"/>
      <c r="CE158" s="29"/>
      <c r="CF158" s="29"/>
      <c r="CG158" s="29"/>
      <c r="CH158" s="29"/>
      <c r="CI158" s="29"/>
      <c r="CJ158" s="29"/>
      <c r="CK158" s="29"/>
      <c r="CL158" s="29"/>
      <c r="CM158" s="29"/>
      <c r="CN158" s="29"/>
    </row>
    <row r="159" spans="1:92" s="27" customFormat="1" ht="33.75" customHeight="1" x14ac:dyDescent="0.2">
      <c r="A159" s="208"/>
      <c r="B159" s="208"/>
      <c r="C159" s="208"/>
      <c r="D159" s="210" t="s">
        <v>7</v>
      </c>
      <c r="E159" s="211"/>
      <c r="F159" s="212"/>
      <c r="G159" s="207" t="s">
        <v>743</v>
      </c>
      <c r="H159" s="207" t="s">
        <v>744</v>
      </c>
      <c r="I159" s="207" t="s">
        <v>745</v>
      </c>
      <c r="J159" s="204" t="s">
        <v>3</v>
      </c>
      <c r="K159" s="207" t="s">
        <v>746</v>
      </c>
      <c r="L159" s="207" t="s">
        <v>747</v>
      </c>
      <c r="M159" s="207" t="s">
        <v>18</v>
      </c>
      <c r="N159" s="207" t="s">
        <v>748</v>
      </c>
      <c r="O159" s="207" t="s">
        <v>749</v>
      </c>
      <c r="P159" s="207" t="s">
        <v>750</v>
      </c>
      <c r="Q159" s="207" t="s">
        <v>751</v>
      </c>
      <c r="R159" s="207" t="s">
        <v>752</v>
      </c>
      <c r="S159" s="207" t="s">
        <v>753</v>
      </c>
      <c r="T159" s="207" t="s">
        <v>754</v>
      </c>
      <c r="U159" s="207" t="s">
        <v>755</v>
      </c>
      <c r="V159" s="208"/>
      <c r="W159" s="208"/>
      <c r="X159" s="208"/>
      <c r="Y159" s="235"/>
      <c r="Z159" s="208"/>
      <c r="AA159" s="235"/>
      <c r="AB159" s="29"/>
      <c r="AC159" s="29"/>
      <c r="AD159" s="29"/>
      <c r="AE159" s="29"/>
      <c r="AF159" s="29"/>
      <c r="AG159" s="29"/>
      <c r="AH159" s="29"/>
      <c r="AI159" s="29"/>
      <c r="AJ159" s="29"/>
      <c r="AK159" s="29"/>
      <c r="AL159" s="29"/>
      <c r="AM159" s="29"/>
      <c r="AN159" s="29"/>
      <c r="AO159" s="29"/>
      <c r="AP159" s="29"/>
      <c r="AQ159" s="29"/>
      <c r="AR159" s="29"/>
      <c r="AS159" s="29"/>
      <c r="AT159" s="29"/>
      <c r="AU159" s="29"/>
      <c r="AV159" s="29"/>
      <c r="AW159" s="29"/>
      <c r="AX159" s="29"/>
      <c r="AY159" s="29"/>
      <c r="AZ159" s="29"/>
      <c r="BA159" s="29"/>
      <c r="BB159" s="29"/>
      <c r="BC159" s="29"/>
      <c r="BD159" s="29"/>
      <c r="BE159" s="29"/>
      <c r="BF159" s="29"/>
      <c r="BG159" s="29"/>
      <c r="BH159" s="29"/>
      <c r="BI159" s="29"/>
      <c r="BJ159" s="29"/>
      <c r="BK159" s="29"/>
      <c r="BL159" s="29"/>
      <c r="BM159" s="29"/>
      <c r="BN159" s="29"/>
      <c r="BO159" s="29"/>
      <c r="BP159" s="29"/>
      <c r="BQ159" s="29"/>
      <c r="BR159" s="29"/>
      <c r="BS159" s="29"/>
      <c r="BT159" s="29"/>
      <c r="BU159" s="29"/>
      <c r="BV159" s="29"/>
      <c r="BW159" s="29"/>
      <c r="BX159" s="29"/>
      <c r="BY159" s="29"/>
      <c r="BZ159" s="29"/>
      <c r="CA159" s="29"/>
      <c r="CB159" s="29"/>
      <c r="CC159" s="29"/>
      <c r="CD159" s="29"/>
      <c r="CE159" s="29"/>
      <c r="CF159" s="29"/>
      <c r="CG159" s="29"/>
      <c r="CH159" s="29"/>
      <c r="CI159" s="29"/>
      <c r="CJ159" s="29"/>
      <c r="CK159" s="29"/>
      <c r="CL159" s="29"/>
      <c r="CM159" s="29"/>
      <c r="CN159" s="29"/>
    </row>
    <row r="160" spans="1:92" s="3" customFormat="1" ht="33.75" customHeight="1" x14ac:dyDescent="0.2">
      <c r="A160" s="208"/>
      <c r="B160" s="208"/>
      <c r="C160" s="208"/>
      <c r="D160" s="204" t="s">
        <v>9</v>
      </c>
      <c r="E160" s="204" t="s">
        <v>10</v>
      </c>
      <c r="F160" s="204" t="s">
        <v>11</v>
      </c>
      <c r="G160" s="208"/>
      <c r="H160" s="208"/>
      <c r="I160" s="208"/>
      <c r="J160" s="205"/>
      <c r="K160" s="208"/>
      <c r="L160" s="208"/>
      <c r="M160" s="208"/>
      <c r="N160" s="208"/>
      <c r="O160" s="208"/>
      <c r="P160" s="208"/>
      <c r="Q160" s="208"/>
      <c r="R160" s="208"/>
      <c r="S160" s="208"/>
      <c r="T160" s="208"/>
      <c r="U160" s="208"/>
      <c r="V160" s="208"/>
      <c r="W160" s="208"/>
      <c r="X160" s="208"/>
      <c r="Y160" s="235"/>
      <c r="Z160" s="208"/>
      <c r="AA160" s="235"/>
      <c r="AB160" s="29"/>
      <c r="AC160" s="29"/>
      <c r="AD160" s="29"/>
      <c r="AE160" s="29"/>
      <c r="AF160" s="29"/>
      <c r="AG160" s="29"/>
      <c r="AH160" s="29"/>
      <c r="AI160" s="29"/>
      <c r="AJ160" s="29"/>
      <c r="AK160" s="29"/>
      <c r="AL160" s="29"/>
      <c r="AM160" s="29"/>
      <c r="AN160" s="29"/>
      <c r="AO160" s="29"/>
      <c r="AP160" s="29"/>
      <c r="AQ160" s="29"/>
      <c r="AR160" s="29"/>
      <c r="AS160" s="29"/>
      <c r="AT160" s="29"/>
      <c r="AU160" s="29"/>
      <c r="AV160" s="29"/>
      <c r="AW160" s="29"/>
      <c r="AX160" s="29"/>
      <c r="AY160" s="29"/>
      <c r="AZ160" s="29"/>
      <c r="BA160" s="29"/>
      <c r="BB160" s="29"/>
      <c r="BC160" s="29"/>
      <c r="BD160" s="29"/>
      <c r="BE160" s="29"/>
      <c r="BF160" s="29"/>
      <c r="BG160" s="29"/>
      <c r="BH160" s="29"/>
      <c r="BI160" s="29"/>
      <c r="BJ160" s="29"/>
      <c r="BK160" s="29"/>
      <c r="BL160" s="29"/>
      <c r="BM160" s="29"/>
      <c r="BN160" s="29"/>
      <c r="BO160" s="29"/>
      <c r="BP160" s="29"/>
      <c r="BQ160" s="29"/>
      <c r="BR160" s="29"/>
      <c r="BS160" s="29"/>
      <c r="BT160" s="29"/>
      <c r="BU160" s="29"/>
      <c r="BV160" s="29"/>
      <c r="BW160" s="29"/>
      <c r="BX160" s="29"/>
      <c r="BY160" s="29"/>
      <c r="BZ160" s="29"/>
      <c r="CA160" s="29"/>
      <c r="CB160" s="29"/>
      <c r="CC160" s="29"/>
      <c r="CD160" s="29"/>
      <c r="CE160" s="29"/>
      <c r="CF160" s="29"/>
      <c r="CG160" s="29"/>
      <c r="CH160" s="29"/>
      <c r="CI160" s="29"/>
      <c r="CJ160" s="29"/>
      <c r="CK160" s="29"/>
      <c r="CL160" s="29"/>
      <c r="CM160" s="29"/>
      <c r="CN160" s="29"/>
    </row>
    <row r="161" spans="1:92" s="3" customFormat="1" ht="22.5" customHeight="1" x14ac:dyDescent="0.2">
      <c r="A161" s="208"/>
      <c r="B161" s="208"/>
      <c r="C161" s="208"/>
      <c r="D161" s="205"/>
      <c r="E161" s="205"/>
      <c r="F161" s="205"/>
      <c r="G161" s="208"/>
      <c r="H161" s="208"/>
      <c r="I161" s="208"/>
      <c r="J161" s="205"/>
      <c r="K161" s="208"/>
      <c r="L161" s="208"/>
      <c r="M161" s="208"/>
      <c r="N161" s="208"/>
      <c r="O161" s="208"/>
      <c r="P161" s="208"/>
      <c r="Q161" s="208"/>
      <c r="R161" s="208"/>
      <c r="S161" s="208"/>
      <c r="T161" s="208"/>
      <c r="U161" s="208"/>
      <c r="V161" s="208"/>
      <c r="W161" s="208"/>
      <c r="X161" s="208"/>
      <c r="Y161" s="235"/>
      <c r="Z161" s="208"/>
      <c r="AA161" s="235"/>
      <c r="AB161" s="29"/>
      <c r="AC161" s="29"/>
      <c r="AD161" s="29"/>
      <c r="AE161" s="29"/>
      <c r="AF161" s="29"/>
      <c r="AG161" s="29"/>
      <c r="AH161" s="29"/>
      <c r="AI161" s="29"/>
      <c r="AJ161" s="29"/>
      <c r="AK161" s="29"/>
      <c r="AL161" s="29"/>
      <c r="AM161" s="29"/>
      <c r="AN161" s="29"/>
      <c r="AO161" s="29"/>
      <c r="AP161" s="29"/>
      <c r="AQ161" s="29"/>
      <c r="AR161" s="29"/>
      <c r="AS161" s="29"/>
      <c r="AT161" s="29"/>
      <c r="AU161" s="29"/>
      <c r="AV161" s="29"/>
      <c r="AW161" s="29"/>
      <c r="AX161" s="29"/>
      <c r="AY161" s="29"/>
      <c r="AZ161" s="29"/>
      <c r="BA161" s="29"/>
      <c r="BB161" s="29"/>
      <c r="BC161" s="29"/>
      <c r="BD161" s="29"/>
      <c r="BE161" s="29"/>
      <c r="BF161" s="29"/>
      <c r="BG161" s="29"/>
      <c r="BH161" s="29"/>
      <c r="BI161" s="29"/>
      <c r="BJ161" s="29"/>
      <c r="BK161" s="29"/>
      <c r="BL161" s="29"/>
      <c r="BM161" s="29"/>
      <c r="BN161" s="29"/>
      <c r="BO161" s="29"/>
      <c r="BP161" s="29"/>
      <c r="BQ161" s="29"/>
      <c r="BR161" s="29"/>
      <c r="BS161" s="29"/>
      <c r="BT161" s="29"/>
      <c r="BU161" s="29"/>
      <c r="BV161" s="29"/>
      <c r="BW161" s="29"/>
      <c r="BX161" s="29"/>
      <c r="BY161" s="29"/>
      <c r="BZ161" s="29"/>
      <c r="CA161" s="29"/>
      <c r="CB161" s="29"/>
      <c r="CC161" s="29"/>
      <c r="CD161" s="29"/>
      <c r="CE161" s="29"/>
      <c r="CF161" s="29"/>
      <c r="CG161" s="29"/>
      <c r="CH161" s="29"/>
      <c r="CI161" s="29"/>
      <c r="CJ161" s="29"/>
      <c r="CK161" s="29"/>
      <c r="CL161" s="29"/>
      <c r="CM161" s="29"/>
      <c r="CN161" s="29"/>
    </row>
    <row r="162" spans="1:92" s="3" customFormat="1" ht="14.25" customHeight="1" x14ac:dyDescent="0.2">
      <c r="A162" s="208"/>
      <c r="B162" s="208"/>
      <c r="C162" s="208"/>
      <c r="D162" s="205"/>
      <c r="E162" s="205"/>
      <c r="F162" s="205"/>
      <c r="G162" s="208"/>
      <c r="H162" s="208"/>
      <c r="I162" s="208"/>
      <c r="J162" s="205"/>
      <c r="K162" s="208"/>
      <c r="L162" s="208"/>
      <c r="M162" s="208"/>
      <c r="N162" s="208"/>
      <c r="O162" s="208"/>
      <c r="P162" s="208"/>
      <c r="Q162" s="208"/>
      <c r="R162" s="208"/>
      <c r="S162" s="208"/>
      <c r="T162" s="208"/>
      <c r="U162" s="208"/>
      <c r="V162" s="208"/>
      <c r="W162" s="208"/>
      <c r="X162" s="208"/>
      <c r="Y162" s="235"/>
      <c r="Z162" s="208"/>
      <c r="AA162" s="235"/>
      <c r="AB162" s="29"/>
      <c r="AC162" s="29"/>
      <c r="AD162" s="29"/>
      <c r="AE162" s="29"/>
      <c r="AF162" s="29"/>
      <c r="AG162" s="29"/>
      <c r="AH162" s="29"/>
      <c r="AI162" s="29"/>
      <c r="AJ162" s="29"/>
      <c r="AK162" s="29"/>
      <c r="AL162" s="29"/>
      <c r="AM162" s="29"/>
      <c r="AN162" s="29"/>
      <c r="AO162" s="29"/>
      <c r="AP162" s="29"/>
      <c r="AQ162" s="29"/>
      <c r="AR162" s="29"/>
      <c r="AS162" s="29"/>
      <c r="AT162" s="29"/>
      <c r="AU162" s="29"/>
      <c r="AV162" s="29"/>
      <c r="AW162" s="29"/>
      <c r="AX162" s="29"/>
      <c r="AY162" s="29"/>
      <c r="AZ162" s="29"/>
      <c r="BA162" s="29"/>
      <c r="BB162" s="29"/>
      <c r="BC162" s="29"/>
      <c r="BD162" s="29"/>
      <c r="BE162" s="29"/>
      <c r="BF162" s="29"/>
      <c r="BG162" s="29"/>
      <c r="BH162" s="29"/>
      <c r="BI162" s="29"/>
      <c r="BJ162" s="29"/>
      <c r="BK162" s="29"/>
      <c r="BL162" s="29"/>
      <c r="BM162" s="29"/>
      <c r="BN162" s="29"/>
      <c r="BO162" s="29"/>
      <c r="BP162" s="29"/>
      <c r="BQ162" s="29"/>
      <c r="BR162" s="29"/>
      <c r="BS162" s="29"/>
      <c r="BT162" s="29"/>
      <c r="BU162" s="29"/>
      <c r="BV162" s="29"/>
      <c r="BW162" s="29"/>
      <c r="BX162" s="29"/>
      <c r="BY162" s="29"/>
      <c r="BZ162" s="29"/>
      <c r="CA162" s="29"/>
      <c r="CB162" s="29"/>
      <c r="CC162" s="29"/>
      <c r="CD162" s="29"/>
      <c r="CE162" s="29"/>
      <c r="CF162" s="29"/>
      <c r="CG162" s="29"/>
      <c r="CH162" s="29"/>
      <c r="CI162" s="29"/>
      <c r="CJ162" s="29"/>
      <c r="CK162" s="29"/>
      <c r="CL162" s="29"/>
      <c r="CM162" s="29"/>
      <c r="CN162" s="29"/>
    </row>
    <row r="163" spans="1:92" s="3" customFormat="1" ht="14.25" customHeight="1" x14ac:dyDescent="0.2">
      <c r="A163" s="208"/>
      <c r="B163" s="208"/>
      <c r="C163" s="208"/>
      <c r="D163" s="205"/>
      <c r="E163" s="205"/>
      <c r="F163" s="205"/>
      <c r="G163" s="208"/>
      <c r="H163" s="208"/>
      <c r="I163" s="208"/>
      <c r="J163" s="205"/>
      <c r="K163" s="208"/>
      <c r="L163" s="208"/>
      <c r="M163" s="208"/>
      <c r="N163" s="208"/>
      <c r="O163" s="208"/>
      <c r="P163" s="208"/>
      <c r="Q163" s="208"/>
      <c r="R163" s="208"/>
      <c r="S163" s="208"/>
      <c r="T163" s="208"/>
      <c r="U163" s="208"/>
      <c r="V163" s="208"/>
      <c r="W163" s="208"/>
      <c r="X163" s="208"/>
      <c r="Y163" s="235"/>
      <c r="Z163" s="208"/>
      <c r="AA163" s="235"/>
      <c r="AB163" s="29"/>
      <c r="AC163" s="29"/>
      <c r="AD163" s="29"/>
      <c r="AE163" s="29"/>
      <c r="AF163" s="29"/>
      <c r="AG163" s="29"/>
      <c r="AH163" s="29"/>
      <c r="AI163" s="29"/>
      <c r="AJ163" s="29"/>
      <c r="AK163" s="29"/>
      <c r="AL163" s="29"/>
      <c r="AM163" s="29"/>
      <c r="AN163" s="29"/>
      <c r="AO163" s="29"/>
      <c r="AP163" s="29"/>
      <c r="AQ163" s="29"/>
      <c r="AR163" s="29"/>
      <c r="AS163" s="29"/>
      <c r="AT163" s="29"/>
      <c r="AU163" s="29"/>
      <c r="AV163" s="29"/>
      <c r="AW163" s="29"/>
      <c r="AX163" s="29"/>
      <c r="AY163" s="29"/>
      <c r="AZ163" s="29"/>
      <c r="BA163" s="29"/>
      <c r="BB163" s="29"/>
      <c r="BC163" s="29"/>
      <c r="BD163" s="29"/>
      <c r="BE163" s="29"/>
      <c r="BF163" s="29"/>
      <c r="BG163" s="29"/>
      <c r="BH163" s="29"/>
      <c r="BI163" s="29"/>
      <c r="BJ163" s="29"/>
      <c r="BK163" s="29"/>
      <c r="BL163" s="29"/>
      <c r="BM163" s="29"/>
      <c r="BN163" s="29"/>
      <c r="BO163" s="29"/>
      <c r="BP163" s="29"/>
      <c r="BQ163" s="29"/>
      <c r="BR163" s="29"/>
      <c r="BS163" s="29"/>
      <c r="BT163" s="29"/>
      <c r="BU163" s="29"/>
      <c r="BV163" s="29"/>
      <c r="BW163" s="29"/>
      <c r="BX163" s="29"/>
      <c r="BY163" s="29"/>
      <c r="BZ163" s="29"/>
      <c r="CA163" s="29"/>
      <c r="CB163" s="29"/>
      <c r="CC163" s="29"/>
      <c r="CD163" s="29"/>
      <c r="CE163" s="29"/>
      <c r="CF163" s="29"/>
      <c r="CG163" s="29"/>
      <c r="CH163" s="29"/>
      <c r="CI163" s="29"/>
      <c r="CJ163" s="29"/>
      <c r="CK163" s="29"/>
      <c r="CL163" s="29"/>
      <c r="CM163" s="29"/>
      <c r="CN163" s="29"/>
    </row>
    <row r="164" spans="1:92" s="3" customFormat="1" ht="14.25" customHeight="1" x14ac:dyDescent="0.2">
      <c r="A164" s="209"/>
      <c r="B164" s="209"/>
      <c r="C164" s="209"/>
      <c r="D164" s="206"/>
      <c r="E164" s="206"/>
      <c r="F164" s="206"/>
      <c r="G164" s="209"/>
      <c r="H164" s="209"/>
      <c r="I164" s="209"/>
      <c r="J164" s="206"/>
      <c r="K164" s="209"/>
      <c r="L164" s="209"/>
      <c r="M164" s="209"/>
      <c r="N164" s="209"/>
      <c r="O164" s="209"/>
      <c r="P164" s="209"/>
      <c r="Q164" s="209"/>
      <c r="R164" s="209"/>
      <c r="S164" s="209"/>
      <c r="T164" s="209"/>
      <c r="U164" s="209"/>
      <c r="V164" s="209"/>
      <c r="W164" s="209"/>
      <c r="X164" s="209"/>
      <c r="Y164" s="236"/>
      <c r="Z164" s="209"/>
      <c r="AA164" s="236"/>
      <c r="AB164" s="29"/>
      <c r="AC164" s="29"/>
      <c r="AD164" s="29"/>
      <c r="AE164" s="29"/>
      <c r="AF164" s="29"/>
      <c r="AG164" s="29"/>
      <c r="AH164" s="29"/>
      <c r="AI164" s="29"/>
      <c r="AJ164" s="29"/>
      <c r="AK164" s="29"/>
      <c r="AL164" s="29"/>
      <c r="AM164" s="29"/>
      <c r="AN164" s="29"/>
      <c r="AO164" s="29"/>
      <c r="AP164" s="29"/>
      <c r="AQ164" s="29"/>
      <c r="AR164" s="29"/>
      <c r="AS164" s="29"/>
      <c r="AT164" s="29"/>
      <c r="AU164" s="29"/>
      <c r="AV164" s="29"/>
      <c r="AW164" s="29"/>
      <c r="AX164" s="29"/>
      <c r="AY164" s="29"/>
      <c r="AZ164" s="29"/>
      <c r="BA164" s="29"/>
      <c r="BB164" s="29"/>
      <c r="BC164" s="29"/>
      <c r="BD164" s="29"/>
      <c r="BE164" s="29"/>
      <c r="BF164" s="29"/>
      <c r="BG164" s="29"/>
      <c r="BH164" s="29"/>
      <c r="BI164" s="29"/>
      <c r="BJ164" s="29"/>
      <c r="BK164" s="29"/>
      <c r="BL164" s="29"/>
      <c r="BM164" s="29"/>
      <c r="BN164" s="29"/>
      <c r="BO164" s="29"/>
      <c r="BP164" s="29"/>
      <c r="BQ164" s="29"/>
      <c r="BR164" s="29"/>
      <c r="BS164" s="29"/>
      <c r="BT164" s="29"/>
      <c r="BU164" s="29"/>
      <c r="BV164" s="29"/>
      <c r="BW164" s="29"/>
      <c r="BX164" s="29"/>
      <c r="BY164" s="29"/>
      <c r="BZ164" s="29"/>
      <c r="CA164" s="29"/>
      <c r="CB164" s="29"/>
      <c r="CC164" s="29"/>
      <c r="CD164" s="29"/>
      <c r="CE164" s="29"/>
      <c r="CF164" s="29"/>
      <c r="CG164" s="29"/>
      <c r="CH164" s="29"/>
      <c r="CI164" s="29"/>
      <c r="CJ164" s="29"/>
      <c r="CK164" s="29"/>
      <c r="CL164" s="29"/>
      <c r="CM164" s="29"/>
      <c r="CN164" s="29"/>
    </row>
    <row r="165" spans="1:92" s="3" customFormat="1" ht="22.5" customHeight="1" x14ac:dyDescent="0.2">
      <c r="A165" s="38">
        <v>1</v>
      </c>
      <c r="B165" s="38" t="s">
        <v>14</v>
      </c>
      <c r="C165" s="38">
        <v>2</v>
      </c>
      <c r="D165" s="38"/>
      <c r="E165" s="38">
        <v>2</v>
      </c>
      <c r="F165" s="38">
        <v>91</v>
      </c>
      <c r="G165" s="39">
        <f t="shared" ref="G165" si="29">D165*400+E165*100+F165</f>
        <v>291</v>
      </c>
      <c r="H165" s="38">
        <v>450</v>
      </c>
      <c r="I165" s="39">
        <f t="shared" ref="I165" si="30">G165*H165</f>
        <v>130950</v>
      </c>
      <c r="J165" s="38">
        <v>2</v>
      </c>
      <c r="K165" s="38" t="s">
        <v>704</v>
      </c>
      <c r="L165" s="38" t="s">
        <v>705</v>
      </c>
      <c r="M165" s="38">
        <v>2</v>
      </c>
      <c r="N165" s="38">
        <v>72</v>
      </c>
      <c r="O165" s="38">
        <v>6400</v>
      </c>
      <c r="P165" s="39">
        <f t="shared" ref="P165:P166" si="31">N165*O165</f>
        <v>460800</v>
      </c>
      <c r="Q165" s="38">
        <v>15</v>
      </c>
      <c r="R165" s="39">
        <f>P165*65%</f>
        <v>299520</v>
      </c>
      <c r="S165" s="39">
        <f t="shared" ref="S165:S166" si="32">P165-R165</f>
        <v>161280</v>
      </c>
      <c r="T165" s="39">
        <f t="shared" ref="T165:T166" si="33">I165+S165</f>
        <v>292230</v>
      </c>
      <c r="U165" s="39">
        <f t="shared" ref="U165:U166" si="34">I165+S165</f>
        <v>292230</v>
      </c>
      <c r="V165" s="38">
        <v>50</v>
      </c>
      <c r="W165" s="40">
        <v>0</v>
      </c>
      <c r="X165" s="41"/>
      <c r="Y165" s="41"/>
      <c r="Z165" s="40">
        <f>W165*90%</f>
        <v>0</v>
      </c>
      <c r="AA165" s="40">
        <f>W165-Z165</f>
        <v>0</v>
      </c>
    </row>
    <row r="166" spans="1:92" s="3" customFormat="1" ht="21" customHeight="1" x14ac:dyDescent="0.2">
      <c r="A166" s="38"/>
      <c r="B166" s="38"/>
      <c r="C166" s="38">
        <v>3</v>
      </c>
      <c r="D166" s="38"/>
      <c r="E166" s="38"/>
      <c r="F166" s="38"/>
      <c r="G166" s="39"/>
      <c r="H166" s="38"/>
      <c r="I166" s="39"/>
      <c r="J166" s="38">
        <v>3</v>
      </c>
      <c r="K166" s="38"/>
      <c r="L166" s="38" t="s">
        <v>706</v>
      </c>
      <c r="M166" s="38">
        <v>3</v>
      </c>
      <c r="N166" s="38">
        <v>110</v>
      </c>
      <c r="O166" s="38">
        <v>7400</v>
      </c>
      <c r="P166" s="39">
        <f t="shared" si="31"/>
        <v>814000</v>
      </c>
      <c r="Q166" s="38">
        <v>15</v>
      </c>
      <c r="R166" s="39">
        <f>P166*20%</f>
        <v>162800</v>
      </c>
      <c r="S166" s="39">
        <f t="shared" si="32"/>
        <v>651200</v>
      </c>
      <c r="T166" s="39">
        <f t="shared" si="33"/>
        <v>651200</v>
      </c>
      <c r="U166" s="39">
        <f t="shared" si="34"/>
        <v>651200</v>
      </c>
      <c r="V166" s="38">
        <v>0</v>
      </c>
      <c r="W166" s="40">
        <f>U166*0.03%</f>
        <v>195.35999999999999</v>
      </c>
      <c r="X166" s="41">
        <v>0.03</v>
      </c>
      <c r="Y166" s="41"/>
      <c r="Z166" s="40">
        <f>W166*90%</f>
        <v>175.82399999999998</v>
      </c>
      <c r="AA166" s="40">
        <f>W166-Z166</f>
        <v>19.536000000000001</v>
      </c>
    </row>
    <row r="167" spans="1:92" s="3" customFormat="1" ht="21.75" customHeight="1" x14ac:dyDescent="0.2">
      <c r="A167" s="38"/>
      <c r="B167" s="38"/>
      <c r="C167" s="38"/>
      <c r="D167" s="38"/>
      <c r="E167" s="38"/>
      <c r="F167" s="38"/>
      <c r="G167" s="39"/>
      <c r="H167" s="38"/>
      <c r="I167" s="39"/>
      <c r="J167" s="38"/>
      <c r="K167" s="38"/>
      <c r="L167" s="38"/>
      <c r="M167" s="38"/>
      <c r="N167" s="38"/>
      <c r="O167" s="38"/>
      <c r="P167" s="39"/>
      <c r="Q167" s="38"/>
      <c r="R167" s="38"/>
      <c r="S167" s="39"/>
      <c r="T167" s="39"/>
      <c r="U167" s="39"/>
      <c r="V167" s="38"/>
      <c r="W167" s="40"/>
      <c r="X167" s="41"/>
      <c r="Y167" s="41"/>
      <c r="Z167" s="40"/>
      <c r="AA167" s="40"/>
      <c r="AB167" s="29"/>
      <c r="AC167" s="29"/>
      <c r="AD167" s="29"/>
      <c r="AE167" s="29"/>
      <c r="AF167" s="29"/>
      <c r="AG167" s="29"/>
      <c r="AH167" s="29"/>
      <c r="AI167" s="29"/>
      <c r="AJ167" s="29"/>
      <c r="AK167" s="29"/>
      <c r="AL167" s="29"/>
      <c r="AM167" s="29"/>
      <c r="AN167" s="29"/>
      <c r="AO167" s="29"/>
      <c r="AP167" s="29"/>
      <c r="AQ167" s="29"/>
      <c r="AR167" s="29"/>
      <c r="AS167" s="29"/>
      <c r="AT167" s="29"/>
      <c r="AU167" s="29"/>
      <c r="AV167" s="29"/>
      <c r="AW167" s="29"/>
      <c r="AX167" s="29"/>
      <c r="AY167" s="29"/>
      <c r="AZ167" s="29"/>
      <c r="BA167" s="29"/>
      <c r="BB167" s="29"/>
      <c r="BC167" s="29"/>
      <c r="BD167" s="29"/>
      <c r="BE167" s="29"/>
      <c r="BF167" s="29"/>
      <c r="BG167" s="29"/>
      <c r="BH167" s="29"/>
      <c r="BI167" s="29"/>
      <c r="BJ167" s="29"/>
      <c r="BK167" s="29"/>
      <c r="BL167" s="29"/>
      <c r="BM167" s="29"/>
      <c r="BN167" s="29"/>
      <c r="BO167" s="29"/>
      <c r="BP167" s="29"/>
      <c r="BQ167" s="29"/>
      <c r="BR167" s="29"/>
      <c r="BS167" s="29"/>
      <c r="BT167" s="29"/>
      <c r="BU167" s="29"/>
      <c r="BV167" s="29"/>
      <c r="BW167" s="29"/>
      <c r="BX167" s="29"/>
      <c r="BY167" s="29"/>
      <c r="BZ167" s="29"/>
      <c r="CA167" s="29"/>
      <c r="CB167" s="29"/>
      <c r="CC167" s="29"/>
      <c r="CD167" s="29"/>
      <c r="CE167" s="29"/>
      <c r="CF167" s="29"/>
      <c r="CG167" s="29"/>
      <c r="CH167" s="29"/>
      <c r="CI167" s="29"/>
      <c r="CJ167" s="29"/>
      <c r="CK167" s="29"/>
      <c r="CL167" s="29"/>
      <c r="CM167" s="29"/>
      <c r="CN167" s="29"/>
    </row>
    <row r="168" spans="1:92" s="3" customFormat="1" ht="23.25" customHeight="1" x14ac:dyDescent="0.2">
      <c r="A168" s="38"/>
      <c r="B168" s="38"/>
      <c r="C168" s="38"/>
      <c r="D168" s="38"/>
      <c r="E168" s="38"/>
      <c r="F168" s="38"/>
      <c r="G168" s="39"/>
      <c r="H168" s="38"/>
      <c r="I168" s="39"/>
      <c r="J168" s="38"/>
      <c r="K168" s="38"/>
      <c r="L168" s="38"/>
      <c r="M168" s="38"/>
      <c r="N168" s="38"/>
      <c r="O168" s="38"/>
      <c r="P168" s="39"/>
      <c r="Q168" s="38"/>
      <c r="R168" s="39"/>
      <c r="S168" s="39"/>
      <c r="T168" s="39"/>
      <c r="U168" s="39"/>
      <c r="V168" s="38"/>
      <c r="W168" s="40"/>
      <c r="X168" s="41"/>
      <c r="Y168" s="41"/>
      <c r="Z168" s="40"/>
      <c r="AA168" s="40"/>
      <c r="AB168" s="29"/>
      <c r="AC168" s="29"/>
      <c r="AD168" s="29"/>
      <c r="AE168" s="29"/>
      <c r="AF168" s="29"/>
      <c r="AG168" s="29"/>
      <c r="AH168" s="29"/>
      <c r="AI168" s="29"/>
      <c r="AJ168" s="29"/>
      <c r="AK168" s="29"/>
      <c r="AL168" s="29"/>
      <c r="AM168" s="29"/>
      <c r="AN168" s="29"/>
      <c r="AO168" s="29"/>
      <c r="AP168" s="29"/>
      <c r="AQ168" s="29"/>
      <c r="AR168" s="29"/>
      <c r="AS168" s="29"/>
      <c r="AT168" s="29"/>
      <c r="AU168" s="29"/>
      <c r="AV168" s="29"/>
      <c r="AW168" s="29"/>
      <c r="AX168" s="29"/>
      <c r="AY168" s="29"/>
      <c r="AZ168" s="29"/>
      <c r="BA168" s="29"/>
      <c r="BB168" s="29"/>
      <c r="BC168" s="29"/>
      <c r="BD168" s="29"/>
      <c r="BE168" s="29"/>
      <c r="BF168" s="29"/>
      <c r="BG168" s="29"/>
      <c r="BH168" s="29"/>
      <c r="BI168" s="29"/>
      <c r="BJ168" s="29"/>
      <c r="BK168" s="29"/>
      <c r="BL168" s="29"/>
      <c r="BM168" s="29"/>
      <c r="BN168" s="29"/>
      <c r="BO168" s="29"/>
      <c r="BP168" s="29"/>
      <c r="BQ168" s="29"/>
      <c r="BR168" s="29"/>
      <c r="BS168" s="29"/>
      <c r="BT168" s="29"/>
      <c r="BU168" s="29"/>
      <c r="BV168" s="29"/>
      <c r="BW168" s="29"/>
      <c r="BX168" s="29"/>
      <c r="BY168" s="29"/>
      <c r="BZ168" s="29"/>
      <c r="CA168" s="29"/>
      <c r="CB168" s="29"/>
      <c r="CC168" s="29"/>
      <c r="CD168" s="29"/>
      <c r="CE168" s="29"/>
      <c r="CF168" s="29"/>
      <c r="CG168" s="29"/>
      <c r="CH168" s="29"/>
      <c r="CI168" s="29"/>
      <c r="CJ168" s="29"/>
      <c r="CK168" s="29"/>
      <c r="CL168" s="29"/>
      <c r="CM168" s="29"/>
      <c r="CN168" s="29"/>
    </row>
    <row r="169" spans="1:92" s="3" customFormat="1" ht="22.5" customHeight="1" x14ac:dyDescent="0.2">
      <c r="A169" s="38"/>
      <c r="B169" s="38"/>
      <c r="C169" s="38"/>
      <c r="D169" s="38"/>
      <c r="E169" s="38"/>
      <c r="F169" s="38"/>
      <c r="G169" s="39"/>
      <c r="H169" s="38"/>
      <c r="I169" s="39"/>
      <c r="J169" s="38"/>
      <c r="K169" s="38"/>
      <c r="L169" s="38"/>
      <c r="M169" s="38"/>
      <c r="N169" s="38"/>
      <c r="O169" s="38"/>
      <c r="P169" s="39"/>
      <c r="Q169" s="38"/>
      <c r="R169" s="39"/>
      <c r="S169" s="39"/>
      <c r="T169" s="39"/>
      <c r="U169" s="39"/>
      <c r="V169" s="38"/>
      <c r="W169" s="40"/>
      <c r="X169" s="41"/>
      <c r="Y169" s="41"/>
      <c r="Z169" s="40"/>
      <c r="AA169" s="40"/>
      <c r="AB169" s="29"/>
      <c r="AC169" s="29"/>
      <c r="AD169" s="29"/>
      <c r="AE169" s="29"/>
      <c r="AF169" s="29"/>
      <c r="AG169" s="29"/>
      <c r="AH169" s="29"/>
      <c r="AI169" s="29"/>
      <c r="AJ169" s="29"/>
      <c r="AK169" s="29"/>
      <c r="AL169" s="29"/>
      <c r="AM169" s="29"/>
      <c r="AN169" s="29"/>
      <c r="AO169" s="29"/>
      <c r="AP169" s="29"/>
      <c r="AQ169" s="29"/>
      <c r="AR169" s="29"/>
      <c r="AS169" s="29"/>
      <c r="AT169" s="29"/>
      <c r="AU169" s="29"/>
      <c r="AV169" s="29"/>
      <c r="AW169" s="29"/>
      <c r="AX169" s="29"/>
      <c r="AY169" s="29"/>
      <c r="AZ169" s="29"/>
      <c r="BA169" s="29"/>
      <c r="BB169" s="29"/>
      <c r="BC169" s="29"/>
      <c r="BD169" s="29"/>
      <c r="BE169" s="29"/>
      <c r="BF169" s="29"/>
      <c r="BG169" s="29"/>
      <c r="BH169" s="29"/>
      <c r="BI169" s="29"/>
      <c r="BJ169" s="29"/>
      <c r="BK169" s="29"/>
      <c r="BL169" s="29"/>
      <c r="BM169" s="29"/>
      <c r="BN169" s="29"/>
      <c r="BO169" s="29"/>
      <c r="BP169" s="29"/>
      <c r="BQ169" s="29"/>
      <c r="BR169" s="29"/>
      <c r="BS169" s="29"/>
      <c r="BT169" s="29"/>
      <c r="BU169" s="29"/>
      <c r="BV169" s="29"/>
      <c r="BW169" s="29"/>
      <c r="BX169" s="29"/>
      <c r="BY169" s="29"/>
      <c r="BZ169" s="29"/>
      <c r="CA169" s="29"/>
      <c r="CB169" s="29"/>
      <c r="CC169" s="29"/>
      <c r="CD169" s="29"/>
      <c r="CE169" s="29"/>
      <c r="CF169" s="29"/>
      <c r="CG169" s="29"/>
      <c r="CH169" s="29"/>
      <c r="CI169" s="29"/>
      <c r="CJ169" s="29"/>
      <c r="CK169" s="29"/>
      <c r="CL169" s="29"/>
      <c r="CM169" s="29"/>
      <c r="CN169" s="29"/>
    </row>
    <row r="170" spans="1:92" s="3" customFormat="1" ht="24" customHeight="1" x14ac:dyDescent="0.2">
      <c r="A170" s="38"/>
      <c r="B170" s="38"/>
      <c r="C170" s="38"/>
      <c r="D170" s="38"/>
      <c r="E170" s="38"/>
      <c r="F170" s="38"/>
      <c r="G170" s="39"/>
      <c r="H170" s="38"/>
      <c r="I170" s="39"/>
      <c r="J170" s="38"/>
      <c r="K170" s="38"/>
      <c r="L170" s="38"/>
      <c r="M170" s="38"/>
      <c r="N170" s="38"/>
      <c r="O170" s="38"/>
      <c r="P170" s="39"/>
      <c r="Q170" s="38"/>
      <c r="R170" s="38"/>
      <c r="S170" s="39"/>
      <c r="T170" s="39"/>
      <c r="U170" s="39"/>
      <c r="V170" s="38"/>
      <c r="W170" s="40"/>
      <c r="X170" s="41"/>
      <c r="Y170" s="41"/>
      <c r="Z170" s="40"/>
      <c r="AA170" s="40"/>
      <c r="AB170" s="29"/>
      <c r="AC170" s="29"/>
      <c r="AD170" s="29"/>
      <c r="AE170" s="29"/>
      <c r="AF170" s="29"/>
      <c r="AG170" s="29"/>
      <c r="AH170" s="29"/>
      <c r="AI170" s="29"/>
      <c r="AJ170" s="29"/>
      <c r="AK170" s="29"/>
      <c r="AL170" s="29"/>
      <c r="AM170" s="29"/>
      <c r="AN170" s="29"/>
      <c r="AO170" s="29"/>
      <c r="AP170" s="29"/>
      <c r="AQ170" s="29"/>
      <c r="AR170" s="29"/>
      <c r="AS170" s="29"/>
      <c r="AT170" s="29"/>
      <c r="AU170" s="29"/>
      <c r="AV170" s="29"/>
      <c r="AW170" s="29"/>
      <c r="AX170" s="29"/>
      <c r="AY170" s="29"/>
      <c r="AZ170" s="29"/>
      <c r="BA170" s="29"/>
      <c r="BB170" s="29"/>
      <c r="BC170" s="29"/>
      <c r="BD170" s="29"/>
      <c r="BE170" s="29"/>
      <c r="BF170" s="29"/>
      <c r="BG170" s="29"/>
      <c r="BH170" s="29"/>
      <c r="BI170" s="29"/>
      <c r="BJ170" s="29"/>
      <c r="BK170" s="29"/>
      <c r="BL170" s="29"/>
      <c r="BM170" s="29"/>
      <c r="BN170" s="29"/>
      <c r="BO170" s="29"/>
      <c r="BP170" s="29"/>
      <c r="BQ170" s="29"/>
      <c r="BR170" s="29"/>
      <c r="BS170" s="29"/>
      <c r="BT170" s="29"/>
      <c r="BU170" s="29"/>
      <c r="BV170" s="29"/>
      <c r="BW170" s="29"/>
      <c r="BX170" s="29"/>
      <c r="BY170" s="29"/>
      <c r="BZ170" s="29"/>
      <c r="CA170" s="29"/>
      <c r="CB170" s="29"/>
      <c r="CC170" s="29"/>
      <c r="CD170" s="29"/>
      <c r="CE170" s="29"/>
      <c r="CF170" s="29"/>
      <c r="CG170" s="29"/>
      <c r="CH170" s="29"/>
      <c r="CI170" s="29"/>
      <c r="CJ170" s="29"/>
      <c r="CK170" s="29"/>
      <c r="CL170" s="29"/>
      <c r="CM170" s="29"/>
      <c r="CN170" s="29"/>
    </row>
    <row r="171" spans="1:92" s="3" customFormat="1" ht="23.25" customHeight="1" x14ac:dyDescent="0.2">
      <c r="A171" s="38"/>
      <c r="B171" s="38"/>
      <c r="C171" s="38"/>
      <c r="D171" s="38"/>
      <c r="E171" s="38"/>
      <c r="F171" s="38"/>
      <c r="G171" s="39"/>
      <c r="H171" s="38"/>
      <c r="I171" s="39"/>
      <c r="J171" s="38"/>
      <c r="K171" s="38"/>
      <c r="L171" s="38"/>
      <c r="M171" s="38"/>
      <c r="N171" s="38"/>
      <c r="O171" s="38"/>
      <c r="P171" s="39"/>
      <c r="Q171" s="38"/>
      <c r="R171" s="39"/>
      <c r="S171" s="39"/>
      <c r="T171" s="39"/>
      <c r="U171" s="39"/>
      <c r="V171" s="38"/>
      <c r="W171" s="40"/>
      <c r="X171" s="41"/>
      <c r="Y171" s="41"/>
      <c r="Z171" s="40"/>
      <c r="AA171" s="40"/>
      <c r="AB171" s="29"/>
      <c r="AC171" s="29"/>
      <c r="AD171" s="29"/>
      <c r="AE171" s="29"/>
      <c r="AF171" s="29"/>
      <c r="AG171" s="29"/>
      <c r="AH171" s="29"/>
      <c r="AI171" s="29"/>
      <c r="AJ171" s="29"/>
      <c r="AK171" s="29"/>
      <c r="AL171" s="29"/>
      <c r="AM171" s="29"/>
      <c r="AN171" s="29"/>
      <c r="AO171" s="29"/>
      <c r="AP171" s="29"/>
      <c r="AQ171" s="29"/>
      <c r="AR171" s="29"/>
      <c r="AS171" s="29"/>
      <c r="AT171" s="29"/>
      <c r="AU171" s="29"/>
      <c r="AV171" s="29"/>
      <c r="AW171" s="29"/>
      <c r="AX171" s="29"/>
      <c r="AY171" s="29"/>
      <c r="AZ171" s="29"/>
      <c r="BA171" s="29"/>
      <c r="BB171" s="29"/>
      <c r="BC171" s="29"/>
      <c r="BD171" s="29"/>
      <c r="BE171" s="29"/>
      <c r="BF171" s="29"/>
      <c r="BG171" s="29"/>
      <c r="BH171" s="29"/>
      <c r="BI171" s="29"/>
      <c r="BJ171" s="29"/>
      <c r="BK171" s="29"/>
      <c r="BL171" s="29"/>
      <c r="BM171" s="29"/>
      <c r="BN171" s="29"/>
      <c r="BO171" s="29"/>
      <c r="BP171" s="29"/>
      <c r="BQ171" s="29"/>
      <c r="BR171" s="29"/>
      <c r="BS171" s="29"/>
      <c r="BT171" s="29"/>
      <c r="BU171" s="29"/>
      <c r="BV171" s="29"/>
      <c r="BW171" s="29"/>
      <c r="BX171" s="29"/>
      <c r="BY171" s="29"/>
      <c r="BZ171" s="29"/>
      <c r="CA171" s="29"/>
      <c r="CB171" s="29"/>
      <c r="CC171" s="29"/>
      <c r="CD171" s="29"/>
      <c r="CE171" s="29"/>
      <c r="CF171" s="29"/>
      <c r="CG171" s="29"/>
      <c r="CH171" s="29"/>
      <c r="CI171" s="29"/>
      <c r="CJ171" s="29"/>
      <c r="CK171" s="29"/>
      <c r="CL171" s="29"/>
      <c r="CM171" s="29"/>
      <c r="CN171" s="29"/>
    </row>
    <row r="172" spans="1:92" s="3" customFormat="1" ht="24" customHeight="1" x14ac:dyDescent="0.2">
      <c r="A172" s="38"/>
      <c r="B172" s="38"/>
      <c r="C172" s="38"/>
      <c r="D172" s="38"/>
      <c r="E172" s="38"/>
      <c r="F172" s="38"/>
      <c r="G172" s="39"/>
      <c r="H172" s="38"/>
      <c r="I172" s="39"/>
      <c r="J172" s="38"/>
      <c r="K172" s="38"/>
      <c r="L172" s="38"/>
      <c r="M172" s="38"/>
      <c r="N172" s="38"/>
      <c r="O172" s="38"/>
      <c r="P172" s="39"/>
      <c r="Q172" s="38"/>
      <c r="R172" s="39"/>
      <c r="S172" s="39"/>
      <c r="T172" s="39"/>
      <c r="U172" s="39"/>
      <c r="V172" s="38"/>
      <c r="W172" s="40"/>
      <c r="X172" s="41"/>
      <c r="Y172" s="41"/>
      <c r="Z172" s="40"/>
      <c r="AA172" s="40"/>
      <c r="AB172" s="29"/>
      <c r="AC172" s="29"/>
      <c r="AD172" s="29"/>
      <c r="AE172" s="29"/>
      <c r="AF172" s="29"/>
      <c r="AG172" s="29"/>
      <c r="AH172" s="29"/>
      <c r="AI172" s="29"/>
      <c r="AJ172" s="29"/>
      <c r="AK172" s="29"/>
      <c r="AL172" s="29"/>
      <c r="AM172" s="29"/>
      <c r="AN172" s="29"/>
      <c r="AO172" s="29"/>
      <c r="AP172" s="29"/>
      <c r="AQ172" s="29"/>
      <c r="AR172" s="29"/>
      <c r="AS172" s="29"/>
      <c r="AT172" s="29"/>
      <c r="AU172" s="29"/>
      <c r="AV172" s="29"/>
      <c r="AW172" s="29"/>
      <c r="AX172" s="29"/>
      <c r="AY172" s="29"/>
      <c r="AZ172" s="29"/>
      <c r="BA172" s="29"/>
      <c r="BB172" s="29"/>
      <c r="BC172" s="29"/>
      <c r="BD172" s="29"/>
      <c r="BE172" s="29"/>
      <c r="BF172" s="29"/>
      <c r="BG172" s="29"/>
      <c r="BH172" s="29"/>
      <c r="BI172" s="29"/>
      <c r="BJ172" s="29"/>
      <c r="BK172" s="29"/>
      <c r="BL172" s="29"/>
      <c r="BM172" s="29"/>
      <c r="BN172" s="29"/>
      <c r="BO172" s="29"/>
      <c r="BP172" s="29"/>
      <c r="BQ172" s="29"/>
      <c r="BR172" s="29"/>
      <c r="BS172" s="29"/>
      <c r="BT172" s="29"/>
      <c r="BU172" s="29"/>
      <c r="BV172" s="29"/>
      <c r="BW172" s="29"/>
      <c r="BX172" s="29"/>
      <c r="BY172" s="29"/>
      <c r="BZ172" s="29"/>
      <c r="CA172" s="29"/>
      <c r="CB172" s="29"/>
      <c r="CC172" s="29"/>
      <c r="CD172" s="29"/>
      <c r="CE172" s="29"/>
      <c r="CF172" s="29"/>
      <c r="CG172" s="29"/>
      <c r="CH172" s="29"/>
      <c r="CI172" s="29"/>
      <c r="CJ172" s="29"/>
      <c r="CK172" s="29"/>
      <c r="CL172" s="29"/>
      <c r="CM172" s="29"/>
      <c r="CN172" s="29"/>
    </row>
    <row r="173" spans="1:92" s="3" customFormat="1" ht="23.25" customHeight="1" x14ac:dyDescent="0.2">
      <c r="A173" s="38"/>
      <c r="B173" s="38"/>
      <c r="C173" s="38"/>
      <c r="D173" s="38"/>
      <c r="E173" s="38"/>
      <c r="F173" s="38"/>
      <c r="G173" s="39"/>
      <c r="H173" s="38"/>
      <c r="I173" s="39"/>
      <c r="J173" s="38"/>
      <c r="K173" s="38"/>
      <c r="L173" s="38"/>
      <c r="M173" s="38"/>
      <c r="N173" s="38"/>
      <c r="O173" s="38"/>
      <c r="P173" s="39"/>
      <c r="Q173" s="38"/>
      <c r="R173" s="38"/>
      <c r="S173" s="39"/>
      <c r="T173" s="39"/>
      <c r="U173" s="39"/>
      <c r="V173" s="38"/>
      <c r="W173" s="40"/>
      <c r="X173" s="41"/>
      <c r="Y173" s="41"/>
      <c r="Z173" s="40"/>
      <c r="AA173" s="40"/>
      <c r="AB173" s="29"/>
      <c r="AC173" s="29"/>
      <c r="AD173" s="29"/>
      <c r="AE173" s="29"/>
      <c r="AF173" s="29"/>
      <c r="AG173" s="29"/>
      <c r="AH173" s="29"/>
      <c r="AI173" s="29"/>
      <c r="AJ173" s="29"/>
      <c r="AK173" s="29"/>
      <c r="AL173" s="29"/>
      <c r="AM173" s="29"/>
      <c r="AN173" s="29"/>
      <c r="AO173" s="29"/>
      <c r="AP173" s="29"/>
      <c r="AQ173" s="29"/>
      <c r="AR173" s="29"/>
      <c r="AS173" s="29"/>
      <c r="AT173" s="29"/>
      <c r="AU173" s="29"/>
      <c r="AV173" s="29"/>
      <c r="AW173" s="29"/>
      <c r="AX173" s="29"/>
      <c r="AY173" s="29"/>
      <c r="AZ173" s="29"/>
      <c r="BA173" s="29"/>
      <c r="BB173" s="29"/>
      <c r="BC173" s="29"/>
      <c r="BD173" s="29"/>
      <c r="BE173" s="29"/>
      <c r="BF173" s="29"/>
      <c r="BG173" s="29"/>
      <c r="BH173" s="29"/>
      <c r="BI173" s="29"/>
      <c r="BJ173" s="29"/>
      <c r="BK173" s="29"/>
      <c r="BL173" s="29"/>
      <c r="BM173" s="29"/>
      <c r="BN173" s="29"/>
      <c r="BO173" s="29"/>
      <c r="BP173" s="29"/>
      <c r="BQ173" s="29"/>
      <c r="BR173" s="29"/>
      <c r="BS173" s="29"/>
      <c r="BT173" s="29"/>
      <c r="BU173" s="29"/>
      <c r="BV173" s="29"/>
      <c r="BW173" s="29"/>
      <c r="BX173" s="29"/>
      <c r="BY173" s="29"/>
      <c r="BZ173" s="29"/>
      <c r="CA173" s="29"/>
      <c r="CB173" s="29"/>
      <c r="CC173" s="29"/>
      <c r="CD173" s="29"/>
      <c r="CE173" s="29"/>
      <c r="CF173" s="29"/>
      <c r="CG173" s="29"/>
      <c r="CH173" s="29"/>
      <c r="CI173" s="29"/>
      <c r="CJ173" s="29"/>
      <c r="CK173" s="29"/>
      <c r="CL173" s="29"/>
      <c r="CM173" s="29"/>
      <c r="CN173" s="29"/>
    </row>
    <row r="174" spans="1:92" s="3" customFormat="1" ht="24" customHeight="1" x14ac:dyDescent="0.2">
      <c r="A174" s="38"/>
      <c r="B174" s="38"/>
      <c r="C174" s="38"/>
      <c r="D174" s="38"/>
      <c r="E174" s="38"/>
      <c r="F174" s="38"/>
      <c r="G174" s="39"/>
      <c r="H174" s="38"/>
      <c r="I174" s="39"/>
      <c r="J174" s="38"/>
      <c r="K174" s="38"/>
      <c r="L174" s="38"/>
      <c r="M174" s="38"/>
      <c r="N174" s="38"/>
      <c r="O174" s="38"/>
      <c r="P174" s="39"/>
      <c r="Q174" s="38"/>
      <c r="R174" s="39"/>
      <c r="S174" s="39"/>
      <c r="T174" s="39"/>
      <c r="U174" s="39"/>
      <c r="V174" s="38"/>
      <c r="W174" s="40"/>
      <c r="X174" s="41"/>
      <c r="Y174" s="41"/>
      <c r="Z174" s="40"/>
      <c r="AA174" s="40"/>
      <c r="AB174" s="29"/>
      <c r="AC174" s="29"/>
      <c r="AD174" s="29"/>
      <c r="AE174" s="29"/>
      <c r="AF174" s="29"/>
      <c r="AG174" s="29"/>
      <c r="AH174" s="29"/>
      <c r="AI174" s="29"/>
      <c r="AJ174" s="29"/>
      <c r="AK174" s="29"/>
      <c r="AL174" s="29"/>
      <c r="AM174" s="29"/>
      <c r="AN174" s="29"/>
      <c r="AO174" s="29"/>
      <c r="AP174" s="29"/>
      <c r="AQ174" s="29"/>
      <c r="AR174" s="29"/>
      <c r="AS174" s="29"/>
      <c r="AT174" s="29"/>
      <c r="AU174" s="29"/>
      <c r="AV174" s="29"/>
      <c r="AW174" s="29"/>
      <c r="AX174" s="29"/>
      <c r="AY174" s="29"/>
      <c r="AZ174" s="29"/>
      <c r="BA174" s="29"/>
      <c r="BB174" s="29"/>
      <c r="BC174" s="29"/>
      <c r="BD174" s="29"/>
      <c r="BE174" s="29"/>
      <c r="BF174" s="29"/>
      <c r="BG174" s="29"/>
      <c r="BH174" s="29"/>
      <c r="BI174" s="29"/>
      <c r="BJ174" s="29"/>
      <c r="BK174" s="29"/>
      <c r="BL174" s="29"/>
      <c r="BM174" s="29"/>
      <c r="BN174" s="29"/>
      <c r="BO174" s="29"/>
      <c r="BP174" s="29"/>
      <c r="BQ174" s="29"/>
      <c r="BR174" s="29"/>
      <c r="BS174" s="29"/>
      <c r="BT174" s="29"/>
      <c r="BU174" s="29"/>
      <c r="BV174" s="29"/>
      <c r="BW174" s="29"/>
      <c r="BX174" s="29"/>
      <c r="BY174" s="29"/>
      <c r="BZ174" s="29"/>
      <c r="CA174" s="29"/>
      <c r="CB174" s="29"/>
      <c r="CC174" s="29"/>
      <c r="CD174" s="29"/>
      <c r="CE174" s="29"/>
      <c r="CF174" s="29"/>
      <c r="CG174" s="29"/>
      <c r="CH174" s="29"/>
      <c r="CI174" s="29"/>
      <c r="CJ174" s="29"/>
      <c r="CK174" s="29"/>
      <c r="CL174" s="29"/>
      <c r="CM174" s="29"/>
      <c r="CN174" s="29"/>
    </row>
    <row r="175" spans="1:92" s="3" customFormat="1" ht="24" customHeight="1" x14ac:dyDescent="0.2">
      <c r="A175" s="38"/>
      <c r="B175" s="38"/>
      <c r="C175" s="38"/>
      <c r="D175" s="38"/>
      <c r="E175" s="38"/>
      <c r="F175" s="38"/>
      <c r="G175" s="39"/>
      <c r="H175" s="38"/>
      <c r="I175" s="39"/>
      <c r="J175" s="38"/>
      <c r="K175" s="38"/>
      <c r="L175" s="38"/>
      <c r="M175" s="38"/>
      <c r="N175" s="38"/>
      <c r="O175" s="38"/>
      <c r="P175" s="39"/>
      <c r="Q175" s="38"/>
      <c r="R175" s="39"/>
      <c r="S175" s="39"/>
      <c r="T175" s="39"/>
      <c r="U175" s="39"/>
      <c r="V175" s="38"/>
      <c r="W175" s="40"/>
      <c r="X175" s="41"/>
      <c r="Y175" s="41"/>
      <c r="Z175" s="40"/>
      <c r="AA175" s="40"/>
      <c r="AB175" s="29"/>
      <c r="AC175" s="29"/>
      <c r="AD175" s="29"/>
      <c r="AE175" s="29"/>
      <c r="AF175" s="29"/>
      <c r="AG175" s="29"/>
      <c r="AH175" s="29"/>
      <c r="AI175" s="29"/>
      <c r="AJ175" s="29"/>
      <c r="AK175" s="29"/>
      <c r="AL175" s="29"/>
      <c r="AM175" s="29"/>
      <c r="AN175" s="29"/>
      <c r="AO175" s="29"/>
      <c r="AP175" s="29"/>
      <c r="AQ175" s="29"/>
      <c r="AR175" s="29"/>
      <c r="AS175" s="29"/>
      <c r="AT175" s="29"/>
      <c r="AU175" s="29"/>
      <c r="AV175" s="29"/>
      <c r="AW175" s="29"/>
      <c r="AX175" s="29"/>
      <c r="AY175" s="29"/>
      <c r="AZ175" s="29"/>
      <c r="BA175" s="29"/>
      <c r="BB175" s="29"/>
      <c r="BC175" s="29"/>
      <c r="BD175" s="29"/>
      <c r="BE175" s="29"/>
      <c r="BF175" s="29"/>
      <c r="BG175" s="29"/>
      <c r="BH175" s="29"/>
      <c r="BI175" s="29"/>
      <c r="BJ175" s="29"/>
      <c r="BK175" s="29"/>
      <c r="BL175" s="29"/>
      <c r="BM175" s="29"/>
      <c r="BN175" s="29"/>
      <c r="BO175" s="29"/>
      <c r="BP175" s="29"/>
      <c r="BQ175" s="29"/>
      <c r="BR175" s="29"/>
      <c r="BS175" s="29"/>
      <c r="BT175" s="29"/>
      <c r="BU175" s="29"/>
      <c r="BV175" s="29"/>
      <c r="BW175" s="29"/>
      <c r="BX175" s="29"/>
      <c r="BY175" s="29"/>
      <c r="BZ175" s="29"/>
      <c r="CA175" s="29"/>
      <c r="CB175" s="29"/>
      <c r="CC175" s="29"/>
      <c r="CD175" s="29"/>
      <c r="CE175" s="29"/>
      <c r="CF175" s="29"/>
      <c r="CG175" s="29"/>
      <c r="CH175" s="29"/>
      <c r="CI175" s="29"/>
      <c r="CJ175" s="29"/>
      <c r="CK175" s="29"/>
      <c r="CL175" s="29"/>
      <c r="CM175" s="29"/>
      <c r="CN175" s="29"/>
    </row>
    <row r="176" spans="1:92" s="3" customFormat="1" ht="23.25" customHeight="1" x14ac:dyDescent="0.2">
      <c r="A176" s="237" t="s">
        <v>775</v>
      </c>
      <c r="B176" s="238"/>
      <c r="C176" s="238"/>
      <c r="D176" s="238"/>
      <c r="E176" s="238"/>
      <c r="F176" s="238"/>
      <c r="G176" s="238"/>
      <c r="H176" s="238"/>
      <c r="I176" s="238"/>
      <c r="J176" s="238"/>
      <c r="K176" s="238"/>
      <c r="L176" s="239"/>
      <c r="M176" s="38"/>
      <c r="N176" s="38">
        <f>SUM(N165:N175)</f>
        <v>182</v>
      </c>
      <c r="O176" s="38">
        <f>SUM(O165:O175)</f>
        <v>13800</v>
      </c>
      <c r="P176" s="39">
        <f>SUM(P165:P175)</f>
        <v>1274800</v>
      </c>
      <c r="Q176" s="38"/>
      <c r="R176" s="38">
        <f>SUM(R165:R175)</f>
        <v>462320</v>
      </c>
      <c r="S176" s="39">
        <f>SUM(S165:S175)</f>
        <v>812480</v>
      </c>
      <c r="T176" s="39">
        <f>SUM(T165:T175)</f>
        <v>943430</v>
      </c>
      <c r="U176" s="39">
        <f>SUM(U165:U175)</f>
        <v>943430</v>
      </c>
      <c r="V176" s="38"/>
      <c r="W176" s="40">
        <f>SUM(W165:W175)</f>
        <v>195.35999999999999</v>
      </c>
      <c r="X176" s="41"/>
      <c r="Y176" s="41"/>
      <c r="Z176" s="40">
        <f>SUM(Z165:Z175)</f>
        <v>175.82399999999998</v>
      </c>
      <c r="AA176" s="40">
        <f>SUM(AA165:AA175)</f>
        <v>19.536000000000001</v>
      </c>
      <c r="AB176" s="29"/>
      <c r="AC176" s="29"/>
      <c r="AD176" s="29"/>
      <c r="AE176" s="29"/>
      <c r="AF176" s="29"/>
      <c r="AG176" s="29"/>
      <c r="AH176" s="29"/>
      <c r="AI176" s="29"/>
      <c r="AJ176" s="29"/>
      <c r="AK176" s="29"/>
      <c r="AL176" s="29"/>
      <c r="AM176" s="29"/>
      <c r="AN176" s="29"/>
      <c r="AO176" s="29"/>
      <c r="AP176" s="29"/>
      <c r="AQ176" s="29"/>
      <c r="AR176" s="29"/>
      <c r="AS176" s="29"/>
      <c r="AT176" s="29"/>
      <c r="AU176" s="29"/>
      <c r="AV176" s="29"/>
      <c r="AW176" s="29"/>
      <c r="AX176" s="29"/>
      <c r="AY176" s="29"/>
      <c r="AZ176" s="29"/>
      <c r="BA176" s="29"/>
      <c r="BB176" s="29"/>
      <c r="BC176" s="29"/>
      <c r="BD176" s="29"/>
      <c r="BE176" s="29"/>
      <c r="BF176" s="29"/>
      <c r="BG176" s="29"/>
      <c r="BH176" s="29"/>
      <c r="BI176" s="29"/>
      <c r="BJ176" s="29"/>
      <c r="BK176" s="29"/>
      <c r="BL176" s="29"/>
      <c r="BM176" s="29"/>
      <c r="BN176" s="29"/>
      <c r="BO176" s="29"/>
      <c r="BP176" s="29"/>
      <c r="BQ176" s="29"/>
      <c r="BR176" s="29"/>
      <c r="BS176" s="29"/>
      <c r="BT176" s="29"/>
      <c r="BU176" s="29"/>
      <c r="BV176" s="29"/>
      <c r="BW176" s="29"/>
      <c r="BX176" s="29"/>
      <c r="BY176" s="29"/>
      <c r="BZ176" s="29"/>
      <c r="CA176" s="29"/>
      <c r="CB176" s="29"/>
      <c r="CC176" s="29"/>
      <c r="CD176" s="29"/>
      <c r="CE176" s="29"/>
      <c r="CF176" s="29"/>
      <c r="CG176" s="29"/>
      <c r="CH176" s="29"/>
      <c r="CI176" s="29"/>
      <c r="CJ176" s="29"/>
      <c r="CK176" s="29"/>
      <c r="CL176" s="29"/>
      <c r="CM176" s="29"/>
      <c r="CN176" s="29"/>
    </row>
    <row r="177" spans="1:92" s="3" customFormat="1" ht="23.25" customHeight="1" x14ac:dyDescent="0.4">
      <c r="A177" s="46"/>
      <c r="B177" s="46"/>
      <c r="C177" s="46"/>
      <c r="D177" s="46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  <c r="AA177" s="43"/>
      <c r="AB177" s="29"/>
      <c r="AC177" s="29"/>
      <c r="AD177" s="29"/>
      <c r="AE177" s="29"/>
      <c r="AF177" s="29"/>
      <c r="AG177" s="29"/>
      <c r="AH177" s="29"/>
      <c r="AI177" s="29"/>
      <c r="AJ177" s="29"/>
      <c r="AK177" s="29"/>
      <c r="AL177" s="29"/>
      <c r="AM177" s="29"/>
      <c r="AN177" s="29"/>
      <c r="AO177" s="29"/>
      <c r="AP177" s="29"/>
      <c r="AQ177" s="29"/>
      <c r="AR177" s="29"/>
      <c r="AS177" s="29"/>
      <c r="AT177" s="29"/>
      <c r="AU177" s="29"/>
      <c r="AV177" s="29"/>
      <c r="AW177" s="29"/>
      <c r="AX177" s="29"/>
      <c r="AY177" s="29"/>
      <c r="AZ177" s="29"/>
      <c r="BA177" s="29"/>
      <c r="BB177" s="29"/>
      <c r="BC177" s="29"/>
      <c r="BD177" s="29"/>
      <c r="BE177" s="29"/>
      <c r="BF177" s="29"/>
      <c r="BG177" s="29"/>
      <c r="BH177" s="29"/>
      <c r="BI177" s="29"/>
      <c r="BJ177" s="29"/>
      <c r="BK177" s="29"/>
      <c r="BL177" s="29"/>
      <c r="BM177" s="29"/>
      <c r="BN177" s="29"/>
      <c r="BO177" s="29"/>
      <c r="BP177" s="29"/>
      <c r="BQ177" s="29"/>
      <c r="BR177" s="29"/>
      <c r="BS177" s="29"/>
      <c r="BT177" s="29"/>
      <c r="BU177" s="29"/>
      <c r="BV177" s="29"/>
      <c r="BW177" s="29"/>
      <c r="BX177" s="29"/>
      <c r="BY177" s="29"/>
      <c r="BZ177" s="29"/>
      <c r="CA177" s="29"/>
      <c r="CB177" s="29"/>
      <c r="CC177" s="29"/>
      <c r="CD177" s="29"/>
      <c r="CE177" s="29"/>
      <c r="CF177" s="29"/>
      <c r="CG177" s="29"/>
      <c r="CH177" s="29"/>
      <c r="CI177" s="29"/>
      <c r="CJ177" s="29"/>
      <c r="CK177" s="29"/>
      <c r="CL177" s="29"/>
      <c r="CM177" s="29"/>
      <c r="CN177" s="29"/>
    </row>
    <row r="178" spans="1:92" s="3" customFormat="1" ht="18" x14ac:dyDescent="0.4">
      <c r="A178" s="42" t="s">
        <v>17</v>
      </c>
      <c r="B178" s="42"/>
      <c r="C178" s="42"/>
      <c r="D178" s="42" t="s">
        <v>19</v>
      </c>
      <c r="E178" s="42"/>
      <c r="F178" s="42"/>
      <c r="G178" s="42"/>
      <c r="H178" s="42"/>
      <c r="I178" s="42"/>
      <c r="J178" s="43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  <c r="AA178" s="43"/>
      <c r="AB178" s="29"/>
      <c r="AC178" s="29"/>
      <c r="AD178" s="29"/>
      <c r="AE178" s="29"/>
      <c r="AF178" s="29"/>
      <c r="AG178" s="29"/>
      <c r="AH178" s="29"/>
      <c r="AI178" s="29"/>
      <c r="AJ178" s="29"/>
      <c r="AK178" s="29"/>
      <c r="AL178" s="29"/>
      <c r="AM178" s="29"/>
      <c r="AN178" s="29"/>
      <c r="AO178" s="29"/>
      <c r="AP178" s="29"/>
      <c r="AQ178" s="29"/>
      <c r="AR178" s="29"/>
      <c r="AS178" s="29"/>
      <c r="AT178" s="29"/>
      <c r="AU178" s="29"/>
      <c r="AV178" s="29"/>
      <c r="AW178" s="29"/>
      <c r="AX178" s="29"/>
      <c r="AY178" s="29"/>
      <c r="AZ178" s="29"/>
      <c r="BA178" s="29"/>
      <c r="BB178" s="29"/>
      <c r="BC178" s="29"/>
      <c r="BD178" s="29"/>
      <c r="BE178" s="29"/>
      <c r="BF178" s="29"/>
      <c r="BG178" s="29"/>
      <c r="BH178" s="29"/>
      <c r="BI178" s="29"/>
      <c r="BJ178" s="29"/>
      <c r="BK178" s="29"/>
      <c r="BL178" s="29"/>
      <c r="BM178" s="29"/>
      <c r="BN178" s="29"/>
      <c r="BO178" s="29"/>
      <c r="BP178" s="29"/>
      <c r="BQ178" s="29"/>
      <c r="BR178" s="29"/>
      <c r="BS178" s="29"/>
      <c r="BT178" s="29"/>
      <c r="BU178" s="29"/>
      <c r="BV178" s="29"/>
      <c r="BW178" s="29"/>
      <c r="BX178" s="29"/>
      <c r="BY178" s="29"/>
      <c r="BZ178" s="29"/>
      <c r="CA178" s="29"/>
      <c r="CB178" s="29"/>
      <c r="CC178" s="29"/>
      <c r="CD178" s="29"/>
      <c r="CE178" s="29"/>
      <c r="CF178" s="29"/>
      <c r="CG178" s="29"/>
      <c r="CH178" s="29"/>
      <c r="CI178" s="29"/>
      <c r="CJ178" s="29"/>
      <c r="CK178" s="29"/>
      <c r="CL178" s="29"/>
      <c r="CM178" s="29"/>
      <c r="CN178" s="29"/>
    </row>
    <row r="179" spans="1:92" s="3" customFormat="1" ht="18" x14ac:dyDescent="0.4">
      <c r="A179" s="42"/>
      <c r="B179" s="42"/>
      <c r="C179" s="42"/>
      <c r="D179" s="42" t="s">
        <v>20</v>
      </c>
      <c r="E179" s="42"/>
      <c r="F179" s="42"/>
      <c r="G179" s="42"/>
      <c r="H179" s="42"/>
      <c r="I179" s="42"/>
      <c r="J179" s="43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  <c r="AA179" s="43"/>
      <c r="AB179" s="29"/>
      <c r="AC179" s="29"/>
      <c r="AD179" s="29"/>
      <c r="AE179" s="29"/>
      <c r="AF179" s="29"/>
      <c r="AG179" s="29"/>
      <c r="AH179" s="29"/>
      <c r="AI179" s="29"/>
      <c r="AJ179" s="29"/>
      <c r="AK179" s="29"/>
      <c r="AL179" s="29"/>
      <c r="AM179" s="29"/>
      <c r="AN179" s="29"/>
      <c r="AO179" s="29"/>
      <c r="AP179" s="29"/>
      <c r="AQ179" s="29"/>
      <c r="AR179" s="29"/>
      <c r="AS179" s="29"/>
      <c r="AT179" s="29"/>
      <c r="AU179" s="29"/>
      <c r="AV179" s="29"/>
      <c r="AW179" s="29"/>
      <c r="AX179" s="29"/>
      <c r="AY179" s="29"/>
      <c r="AZ179" s="29"/>
      <c r="BA179" s="29"/>
      <c r="BB179" s="29"/>
      <c r="BC179" s="29"/>
      <c r="BD179" s="29"/>
      <c r="BE179" s="29"/>
      <c r="BF179" s="29"/>
      <c r="BG179" s="29"/>
      <c r="BH179" s="29"/>
      <c r="BI179" s="29"/>
      <c r="BJ179" s="29"/>
      <c r="BK179" s="29"/>
      <c r="BL179" s="29"/>
      <c r="BM179" s="29"/>
      <c r="BN179" s="29"/>
      <c r="BO179" s="29"/>
      <c r="BP179" s="29"/>
      <c r="BQ179" s="29"/>
      <c r="BR179" s="29"/>
      <c r="BS179" s="29"/>
      <c r="BT179" s="29"/>
      <c r="BU179" s="29"/>
      <c r="BV179" s="29"/>
      <c r="BW179" s="29"/>
      <c r="BX179" s="29"/>
      <c r="BY179" s="29"/>
      <c r="BZ179" s="29"/>
      <c r="CA179" s="29"/>
      <c r="CB179" s="29"/>
      <c r="CC179" s="29"/>
      <c r="CD179" s="29"/>
      <c r="CE179" s="29"/>
      <c r="CF179" s="29"/>
      <c r="CG179" s="29"/>
      <c r="CH179" s="29"/>
      <c r="CI179" s="29"/>
      <c r="CJ179" s="29"/>
      <c r="CK179" s="29"/>
      <c r="CL179" s="29"/>
      <c r="CM179" s="29"/>
      <c r="CN179" s="29"/>
    </row>
    <row r="180" spans="1:92" s="3" customFormat="1" ht="18" x14ac:dyDescent="0.4">
      <c r="A180" s="42"/>
      <c r="B180" s="42"/>
      <c r="C180" s="42"/>
      <c r="D180" s="42" t="s">
        <v>21</v>
      </c>
      <c r="E180" s="42"/>
      <c r="F180" s="42"/>
      <c r="G180" s="42"/>
      <c r="H180" s="42"/>
      <c r="I180" s="42"/>
      <c r="J180" s="43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  <c r="AA180" s="43"/>
      <c r="AB180" s="29"/>
      <c r="AC180" s="29"/>
      <c r="AD180" s="29"/>
      <c r="AE180" s="29"/>
      <c r="AF180" s="29"/>
      <c r="AG180" s="29"/>
      <c r="AH180" s="29"/>
      <c r="AI180" s="29"/>
      <c r="AJ180" s="29"/>
      <c r="AK180" s="29"/>
      <c r="AL180" s="29"/>
      <c r="AM180" s="29"/>
      <c r="AN180" s="29"/>
      <c r="AO180" s="29"/>
      <c r="AP180" s="29"/>
      <c r="AQ180" s="29"/>
      <c r="AR180" s="29"/>
      <c r="AS180" s="29"/>
      <c r="AT180" s="29"/>
      <c r="AU180" s="29"/>
      <c r="AV180" s="29"/>
      <c r="AW180" s="29"/>
      <c r="AX180" s="29"/>
      <c r="AY180" s="29"/>
      <c r="AZ180" s="29"/>
      <c r="BA180" s="29"/>
      <c r="BB180" s="29"/>
      <c r="BC180" s="29"/>
      <c r="BD180" s="29"/>
      <c r="BE180" s="29"/>
      <c r="BF180" s="29"/>
      <c r="BG180" s="29"/>
      <c r="BH180" s="29"/>
      <c r="BI180" s="29"/>
      <c r="BJ180" s="29"/>
      <c r="BK180" s="29"/>
      <c r="BL180" s="29"/>
      <c r="BM180" s="29"/>
      <c r="BN180" s="29"/>
      <c r="BO180" s="29"/>
      <c r="BP180" s="29"/>
      <c r="BQ180" s="29"/>
      <c r="BR180" s="29"/>
      <c r="BS180" s="29"/>
      <c r="BT180" s="29"/>
      <c r="BU180" s="29"/>
      <c r="BV180" s="29"/>
      <c r="BW180" s="29"/>
      <c r="BX180" s="29"/>
      <c r="BY180" s="29"/>
      <c r="BZ180" s="29"/>
      <c r="CA180" s="29"/>
      <c r="CB180" s="29"/>
      <c r="CC180" s="29"/>
      <c r="CD180" s="29"/>
      <c r="CE180" s="29"/>
      <c r="CF180" s="29"/>
      <c r="CG180" s="29"/>
      <c r="CH180" s="29"/>
      <c r="CI180" s="29"/>
      <c r="CJ180" s="29"/>
      <c r="CK180" s="29"/>
      <c r="CL180" s="29"/>
      <c r="CM180" s="29"/>
      <c r="CN180" s="29"/>
    </row>
    <row r="181" spans="1:92" s="3" customFormat="1" ht="15.75" x14ac:dyDescent="0.25">
      <c r="A181" s="42"/>
      <c r="B181" s="42"/>
      <c r="C181" s="42"/>
      <c r="D181" s="42" t="s">
        <v>22</v>
      </c>
      <c r="E181" s="42"/>
      <c r="F181" s="42"/>
      <c r="G181" s="42"/>
      <c r="H181" s="42"/>
      <c r="I181" s="42"/>
      <c r="J181" s="43"/>
      <c r="K181" s="43"/>
      <c r="L181" s="43"/>
      <c r="M181" s="43"/>
      <c r="N181" s="43"/>
      <c r="O181" s="43"/>
      <c r="P181" s="43"/>
      <c r="Q181" s="43"/>
      <c r="R181" s="43"/>
      <c r="S181" s="43"/>
      <c r="T181" s="43"/>
      <c r="U181" s="43"/>
      <c r="V181" s="43"/>
      <c r="W181" s="43"/>
      <c r="X181" s="43"/>
      <c r="Y181" s="43"/>
      <c r="Z181" s="43"/>
      <c r="AA181" s="43"/>
      <c r="AB181" s="29"/>
      <c r="AC181" s="29"/>
      <c r="AD181" s="29"/>
      <c r="AE181" s="29"/>
      <c r="AF181" s="29"/>
      <c r="AG181" s="29"/>
      <c r="AH181" s="29"/>
      <c r="AI181" s="29"/>
      <c r="AJ181" s="29"/>
      <c r="AK181" s="29"/>
      <c r="AL181" s="29"/>
      <c r="AM181" s="29"/>
      <c r="AN181" s="29"/>
      <c r="AO181" s="29"/>
      <c r="AP181" s="29"/>
      <c r="AQ181" s="29"/>
      <c r="AR181" s="29"/>
      <c r="AS181" s="29"/>
      <c r="AT181" s="29"/>
      <c r="AU181" s="29"/>
      <c r="AV181" s="29"/>
      <c r="AW181" s="29"/>
      <c r="AX181" s="29"/>
      <c r="AY181" s="29"/>
      <c r="AZ181" s="29"/>
      <c r="BA181" s="29"/>
      <c r="BB181" s="29"/>
      <c r="BC181" s="29"/>
      <c r="BD181" s="29"/>
      <c r="BE181" s="29"/>
      <c r="BF181" s="29"/>
      <c r="BG181" s="29"/>
      <c r="BH181" s="29"/>
      <c r="BI181" s="29"/>
      <c r="BJ181" s="29"/>
      <c r="BK181" s="29"/>
      <c r="BL181" s="29"/>
      <c r="BM181" s="29"/>
      <c r="BN181" s="29"/>
      <c r="BO181" s="29"/>
      <c r="BP181" s="29"/>
      <c r="BQ181" s="29"/>
      <c r="BR181" s="29"/>
      <c r="BS181" s="29"/>
      <c r="BT181" s="29"/>
      <c r="BU181" s="29"/>
      <c r="BV181" s="29"/>
      <c r="BW181" s="29"/>
      <c r="BX181" s="29"/>
      <c r="BY181" s="29"/>
      <c r="BZ181" s="29"/>
      <c r="CA181" s="29"/>
      <c r="CB181" s="29"/>
      <c r="CC181" s="29"/>
      <c r="CD181" s="29"/>
      <c r="CE181" s="29"/>
      <c r="CF181" s="29"/>
      <c r="CG181" s="29"/>
      <c r="CH181" s="29"/>
      <c r="CI181" s="29"/>
      <c r="CJ181" s="29"/>
      <c r="CK181" s="29"/>
      <c r="CL181" s="29"/>
      <c r="CM181" s="29"/>
      <c r="CN181" s="29"/>
    </row>
    <row r="182" spans="1:92" s="3" customFormat="1" ht="15.75" x14ac:dyDescent="0.25">
      <c r="A182" s="42"/>
      <c r="B182" s="42"/>
      <c r="C182" s="42"/>
      <c r="D182" s="42" t="s">
        <v>23</v>
      </c>
      <c r="E182" s="42"/>
      <c r="F182" s="42"/>
      <c r="G182" s="42"/>
      <c r="H182" s="42"/>
      <c r="I182" s="42"/>
      <c r="J182" s="43"/>
      <c r="K182" s="43"/>
      <c r="L182" s="43"/>
      <c r="M182" s="43"/>
      <c r="N182" s="43"/>
      <c r="O182" s="43"/>
      <c r="P182" s="43"/>
      <c r="Q182" s="43"/>
      <c r="R182" s="43"/>
      <c r="S182" s="43"/>
      <c r="T182" s="43"/>
      <c r="U182" s="43"/>
      <c r="V182" s="43"/>
      <c r="W182" s="43"/>
      <c r="X182" s="43"/>
      <c r="Y182" s="43"/>
      <c r="Z182" s="43"/>
      <c r="AA182" s="43"/>
      <c r="AB182" s="29"/>
      <c r="AC182" s="29"/>
      <c r="AD182" s="29"/>
      <c r="AE182" s="29"/>
      <c r="AF182" s="29"/>
      <c r="AG182" s="29"/>
      <c r="AH182" s="29"/>
      <c r="AI182" s="29"/>
      <c r="AJ182" s="29"/>
      <c r="AK182" s="29"/>
      <c r="AL182" s="29"/>
      <c r="AM182" s="29"/>
      <c r="AN182" s="29"/>
      <c r="AO182" s="29"/>
      <c r="AP182" s="29"/>
      <c r="AQ182" s="29"/>
      <c r="AR182" s="29"/>
      <c r="AS182" s="29"/>
      <c r="AT182" s="29"/>
      <c r="AU182" s="29"/>
      <c r="AV182" s="29"/>
      <c r="AW182" s="29"/>
      <c r="AX182" s="29"/>
      <c r="AY182" s="29"/>
      <c r="AZ182" s="29"/>
      <c r="BA182" s="29"/>
      <c r="BB182" s="29"/>
      <c r="BC182" s="29"/>
      <c r="BD182" s="29"/>
      <c r="BE182" s="29"/>
      <c r="BF182" s="29"/>
      <c r="BG182" s="29"/>
      <c r="BH182" s="29"/>
      <c r="BI182" s="29"/>
      <c r="BJ182" s="29"/>
      <c r="BK182" s="29"/>
      <c r="BL182" s="29"/>
      <c r="BM182" s="29"/>
      <c r="BN182" s="29"/>
      <c r="BO182" s="29"/>
      <c r="BP182" s="29"/>
      <c r="BQ182" s="29"/>
      <c r="BR182" s="29"/>
      <c r="BS182" s="29"/>
      <c r="BT182" s="29"/>
      <c r="BU182" s="29"/>
      <c r="BV182" s="29"/>
      <c r="BW182" s="29"/>
      <c r="BX182" s="29"/>
      <c r="BY182" s="29"/>
      <c r="BZ182" s="29"/>
      <c r="CA182" s="29"/>
      <c r="CB182" s="29"/>
      <c r="CC182" s="29"/>
      <c r="CD182" s="29"/>
      <c r="CE182" s="29"/>
      <c r="CF182" s="29"/>
      <c r="CG182" s="29"/>
      <c r="CH182" s="29"/>
      <c r="CI182" s="29"/>
      <c r="CJ182" s="29"/>
      <c r="CK182" s="29"/>
      <c r="CL182" s="29"/>
      <c r="CM182" s="29"/>
      <c r="CN182" s="29"/>
    </row>
    <row r="183" spans="1:92" s="3" customFormat="1" ht="15" x14ac:dyDescent="0.2">
      <c r="A183" s="43"/>
      <c r="B183" s="43"/>
      <c r="C183" s="43"/>
      <c r="D183" s="43"/>
      <c r="E183" s="43"/>
      <c r="F183" s="43"/>
      <c r="G183" s="43"/>
      <c r="H183" s="43"/>
      <c r="I183" s="43"/>
      <c r="J183" s="43"/>
      <c r="K183" s="43"/>
      <c r="L183" s="43"/>
      <c r="M183" s="43"/>
      <c r="N183" s="43"/>
      <c r="O183" s="43"/>
      <c r="P183" s="43"/>
      <c r="Q183" s="43"/>
      <c r="R183" s="43"/>
      <c r="S183" s="43"/>
      <c r="T183" s="43"/>
      <c r="U183" s="43"/>
      <c r="V183" s="43"/>
      <c r="W183" s="43"/>
      <c r="X183" s="43"/>
      <c r="Y183" s="43"/>
      <c r="Z183" s="43"/>
      <c r="AA183" s="43"/>
      <c r="AB183" s="29"/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  <c r="AW183" s="29"/>
      <c r="AX183" s="29"/>
      <c r="AY183" s="29"/>
      <c r="AZ183" s="29"/>
      <c r="BA183" s="29"/>
      <c r="BB183" s="29"/>
      <c r="BC183" s="29"/>
      <c r="BD183" s="29"/>
      <c r="BE183" s="29"/>
      <c r="BF183" s="29"/>
      <c r="BG183" s="29"/>
      <c r="BH183" s="29"/>
      <c r="BI183" s="29"/>
      <c r="BJ183" s="29"/>
      <c r="BK183" s="29"/>
      <c r="BL183" s="29"/>
      <c r="BM183" s="29"/>
      <c r="BN183" s="29"/>
      <c r="BO183" s="29"/>
      <c r="BP183" s="29"/>
      <c r="BQ183" s="29"/>
      <c r="BR183" s="29"/>
      <c r="BS183" s="29"/>
      <c r="BT183" s="29"/>
      <c r="BU183" s="29"/>
      <c r="BV183" s="29"/>
      <c r="BW183" s="29"/>
      <c r="BX183" s="29"/>
      <c r="BY183" s="29"/>
      <c r="BZ183" s="29"/>
      <c r="CA183" s="29"/>
      <c r="CB183" s="29"/>
      <c r="CC183" s="29"/>
      <c r="CD183" s="29"/>
      <c r="CE183" s="29"/>
      <c r="CF183" s="29"/>
      <c r="CG183" s="29"/>
      <c r="CH183" s="29"/>
      <c r="CI183" s="29"/>
      <c r="CJ183" s="29"/>
      <c r="CK183" s="29"/>
      <c r="CL183" s="29"/>
      <c r="CM183" s="29"/>
      <c r="CN183" s="29"/>
    </row>
    <row r="184" spans="1:92" ht="15" x14ac:dyDescent="0.2">
      <c r="A184" s="43"/>
      <c r="B184" s="43"/>
      <c r="C184" s="43"/>
      <c r="D184" s="43"/>
      <c r="E184" s="43"/>
      <c r="F184" s="43"/>
      <c r="G184" s="43"/>
      <c r="H184" s="43"/>
      <c r="I184" s="43"/>
      <c r="J184" s="43"/>
      <c r="K184" s="43"/>
      <c r="L184" s="43"/>
      <c r="M184" s="43"/>
      <c r="N184" s="43"/>
      <c r="O184" s="43"/>
      <c r="P184" s="43"/>
      <c r="Q184" s="43"/>
      <c r="R184" s="43"/>
      <c r="S184" s="43"/>
      <c r="T184" s="43"/>
      <c r="U184" s="43"/>
      <c r="V184" s="43"/>
      <c r="W184" s="43"/>
      <c r="X184" s="43"/>
      <c r="Y184" s="43"/>
      <c r="Z184" s="43"/>
      <c r="AA184" s="43"/>
    </row>
    <row r="185" spans="1:92" ht="15" x14ac:dyDescent="0.2">
      <c r="A185" s="43"/>
      <c r="B185" s="43"/>
      <c r="C185" s="43"/>
      <c r="D185" s="43"/>
      <c r="E185" s="43"/>
      <c r="F185" s="43"/>
      <c r="G185" s="43"/>
      <c r="H185" s="43"/>
      <c r="I185" s="43"/>
      <c r="J185" s="43"/>
      <c r="K185" s="43"/>
      <c r="L185" s="43"/>
      <c r="M185" s="43"/>
      <c r="N185" s="43"/>
      <c r="O185" s="43"/>
      <c r="P185" s="43"/>
      <c r="Q185" s="43"/>
      <c r="R185" s="43"/>
      <c r="S185" s="43"/>
      <c r="T185" s="43"/>
      <c r="U185" s="43"/>
      <c r="V185" s="43"/>
      <c r="W185" s="43"/>
      <c r="X185" s="43"/>
      <c r="Y185" s="43"/>
      <c r="Z185" s="43"/>
      <c r="AA185" s="43"/>
    </row>
    <row r="186" spans="1:92" ht="15" x14ac:dyDescent="0.2">
      <c r="A186" s="43"/>
      <c r="B186" s="43"/>
      <c r="C186" s="43"/>
      <c r="D186" s="43"/>
      <c r="E186" s="43"/>
      <c r="F186" s="43"/>
      <c r="G186" s="43"/>
      <c r="H186" s="43"/>
      <c r="I186" s="43"/>
      <c r="J186" s="43"/>
      <c r="K186" s="43"/>
      <c r="L186" s="43"/>
      <c r="M186" s="43"/>
      <c r="N186" s="43"/>
      <c r="O186" s="43"/>
      <c r="P186" s="43"/>
      <c r="Q186" s="43"/>
      <c r="R186" s="43"/>
      <c r="S186" s="43"/>
      <c r="T186" s="43"/>
      <c r="U186" s="43"/>
      <c r="V186" s="43"/>
      <c r="W186" s="43"/>
      <c r="X186" s="43"/>
      <c r="Y186" s="43"/>
      <c r="Z186" s="43"/>
      <c r="AA186" s="43"/>
    </row>
    <row r="187" spans="1:92" ht="15" x14ac:dyDescent="0.2">
      <c r="A187" s="43"/>
      <c r="B187" s="43"/>
      <c r="C187" s="43"/>
      <c r="D187" s="43"/>
      <c r="E187" s="43"/>
      <c r="F187" s="43"/>
      <c r="G187" s="43"/>
      <c r="H187" s="43"/>
      <c r="I187" s="43"/>
      <c r="J187" s="43"/>
      <c r="K187" s="43"/>
      <c r="L187" s="43"/>
      <c r="M187" s="43"/>
      <c r="N187" s="43"/>
      <c r="O187" s="43"/>
      <c r="P187" s="43"/>
      <c r="Q187" s="43"/>
      <c r="R187" s="43"/>
      <c r="S187" s="43"/>
      <c r="T187" s="43"/>
      <c r="U187" s="43"/>
      <c r="V187" s="43"/>
      <c r="W187" s="43"/>
      <c r="X187" s="43"/>
      <c r="Y187" s="43"/>
      <c r="Z187" s="43"/>
      <c r="AA187" s="43"/>
    </row>
    <row r="188" spans="1:92" ht="15" x14ac:dyDescent="0.2">
      <c r="A188" s="43"/>
      <c r="B188" s="43"/>
      <c r="C188" s="43"/>
      <c r="D188" s="43"/>
      <c r="E188" s="43"/>
      <c r="F188" s="43"/>
      <c r="G188" s="43"/>
      <c r="H188" s="43"/>
      <c r="I188" s="43"/>
      <c r="J188" s="43"/>
      <c r="K188" s="43"/>
      <c r="L188" s="43"/>
      <c r="M188" s="43"/>
      <c r="N188" s="43"/>
      <c r="O188" s="43"/>
      <c r="P188" s="43"/>
      <c r="Q188" s="43"/>
      <c r="R188" s="43"/>
      <c r="S188" s="43"/>
      <c r="T188" s="43"/>
      <c r="U188" s="43"/>
      <c r="V188" s="43"/>
      <c r="W188" s="43"/>
      <c r="X188" s="43"/>
      <c r="Y188" s="43"/>
      <c r="Z188" s="43"/>
      <c r="AA188" s="43"/>
    </row>
    <row r="189" spans="1:92" ht="15" x14ac:dyDescent="0.2">
      <c r="A189" s="43"/>
      <c r="B189" s="43"/>
      <c r="C189" s="43"/>
      <c r="D189" s="43"/>
      <c r="E189" s="43"/>
      <c r="F189" s="43"/>
      <c r="G189" s="43"/>
      <c r="H189" s="43"/>
      <c r="I189" s="43"/>
      <c r="J189" s="43"/>
      <c r="K189" s="43"/>
      <c r="L189" s="43"/>
      <c r="M189" s="43"/>
      <c r="N189" s="43"/>
      <c r="O189" s="43"/>
      <c r="P189" s="43"/>
      <c r="Q189" s="43"/>
      <c r="R189" s="43"/>
      <c r="S189" s="43"/>
      <c r="T189" s="43"/>
      <c r="U189" s="43"/>
      <c r="V189" s="43"/>
      <c r="W189" s="43"/>
      <c r="X189" s="43"/>
      <c r="Y189" s="43"/>
      <c r="Z189" s="43"/>
      <c r="AA189" s="43"/>
    </row>
    <row r="190" spans="1:92" ht="15" x14ac:dyDescent="0.2">
      <c r="A190" s="43"/>
      <c r="B190" s="43"/>
      <c r="C190" s="43"/>
      <c r="D190" s="43"/>
      <c r="E190" s="43"/>
      <c r="F190" s="43"/>
      <c r="G190" s="43"/>
      <c r="H190" s="43"/>
      <c r="I190" s="43"/>
      <c r="J190" s="43"/>
      <c r="K190" s="43"/>
      <c r="L190" s="43"/>
      <c r="M190" s="43"/>
      <c r="N190" s="43"/>
      <c r="O190" s="43"/>
      <c r="P190" s="43"/>
      <c r="Q190" s="43"/>
      <c r="R190" s="43"/>
      <c r="S190" s="43"/>
      <c r="T190" s="43"/>
      <c r="U190" s="43"/>
      <c r="V190" s="43"/>
      <c r="W190" s="43"/>
      <c r="X190" s="43"/>
      <c r="Y190" s="43"/>
      <c r="Z190" s="43"/>
      <c r="AA190" s="43"/>
    </row>
    <row r="191" spans="1:92" ht="15" x14ac:dyDescent="0.2">
      <c r="A191" s="43"/>
      <c r="B191" s="43"/>
      <c r="C191" s="43"/>
      <c r="D191" s="43"/>
      <c r="E191" s="43"/>
      <c r="F191" s="43"/>
      <c r="G191" s="43"/>
      <c r="H191" s="43"/>
      <c r="I191" s="43"/>
      <c r="J191" s="43"/>
      <c r="K191" s="43"/>
      <c r="L191" s="43"/>
      <c r="M191" s="43"/>
      <c r="N191" s="43"/>
      <c r="O191" s="43"/>
      <c r="P191" s="43"/>
      <c r="Q191" s="43"/>
      <c r="R191" s="43"/>
      <c r="S191" s="43"/>
      <c r="T191" s="43"/>
      <c r="U191" s="43"/>
      <c r="V191" s="43"/>
      <c r="W191" s="43"/>
      <c r="X191" s="43"/>
      <c r="Y191" s="43"/>
      <c r="Z191" s="43"/>
      <c r="AA191" s="43"/>
    </row>
    <row r="192" spans="1:92" ht="15" x14ac:dyDescent="0.2">
      <c r="A192" s="43"/>
      <c r="B192" s="43"/>
      <c r="C192" s="43"/>
      <c r="D192" s="43"/>
      <c r="E192" s="43"/>
      <c r="F192" s="43"/>
      <c r="G192" s="43"/>
      <c r="H192" s="43"/>
      <c r="I192" s="43"/>
      <c r="J192" s="43"/>
      <c r="K192" s="43"/>
      <c r="L192" s="43"/>
      <c r="M192" s="43"/>
      <c r="N192" s="43"/>
      <c r="O192" s="43"/>
      <c r="P192" s="43"/>
      <c r="Q192" s="43"/>
      <c r="R192" s="43"/>
      <c r="S192" s="43"/>
      <c r="T192" s="43"/>
      <c r="U192" s="43"/>
      <c r="V192" s="43"/>
      <c r="W192" s="43"/>
      <c r="X192" s="43"/>
      <c r="Y192" s="43"/>
      <c r="Z192" s="43"/>
      <c r="AA192" s="43"/>
    </row>
    <row r="193" spans="1:92" s="49" customFormat="1" ht="21" x14ac:dyDescent="0.35">
      <c r="A193" s="215" t="s">
        <v>764</v>
      </c>
      <c r="B193" s="215"/>
      <c r="C193" s="215"/>
      <c r="D193" s="215"/>
      <c r="E193" s="215"/>
      <c r="F193" s="215"/>
      <c r="G193" s="215"/>
      <c r="H193" s="215"/>
      <c r="I193" s="215"/>
      <c r="J193" s="215"/>
      <c r="K193" s="215"/>
      <c r="L193" s="215"/>
      <c r="M193" s="215"/>
      <c r="N193" s="215"/>
      <c r="O193" s="215"/>
      <c r="P193" s="215"/>
      <c r="Q193" s="215"/>
      <c r="R193" s="215"/>
      <c r="S193" s="215"/>
      <c r="T193" s="215"/>
      <c r="U193" s="215"/>
      <c r="V193" s="215"/>
      <c r="W193" s="215"/>
      <c r="X193" s="215"/>
      <c r="Y193" s="144"/>
      <c r="Z193" s="31"/>
      <c r="AA193" s="31"/>
      <c r="AB193" s="48"/>
      <c r="AC193" s="48"/>
      <c r="AD193" s="48"/>
      <c r="AE193" s="48"/>
      <c r="AF193" s="48"/>
      <c r="AG193" s="48"/>
      <c r="AH193" s="48"/>
      <c r="AI193" s="48"/>
      <c r="AJ193" s="48"/>
      <c r="AK193" s="48"/>
      <c r="AL193" s="48"/>
      <c r="AM193" s="48"/>
      <c r="AN193" s="48"/>
      <c r="AO193" s="48"/>
      <c r="AP193" s="48"/>
      <c r="AQ193" s="48"/>
      <c r="AR193" s="48"/>
      <c r="AS193" s="48"/>
      <c r="AT193" s="48"/>
      <c r="AU193" s="48"/>
      <c r="AV193" s="48"/>
      <c r="AW193" s="48"/>
      <c r="AX193" s="48"/>
      <c r="AY193" s="48"/>
      <c r="AZ193" s="48"/>
      <c r="BA193" s="48"/>
      <c r="BB193" s="48"/>
      <c r="BC193" s="48"/>
      <c r="BD193" s="48"/>
      <c r="BE193" s="48"/>
      <c r="BF193" s="48"/>
      <c r="BG193" s="48"/>
      <c r="BH193" s="48"/>
      <c r="BI193" s="48"/>
      <c r="BJ193" s="48"/>
      <c r="BK193" s="48"/>
      <c r="BL193" s="48"/>
      <c r="BM193" s="48"/>
      <c r="BN193" s="48"/>
      <c r="BO193" s="48"/>
      <c r="BP193" s="48"/>
      <c r="BQ193" s="48"/>
      <c r="BR193" s="48"/>
      <c r="BS193" s="48"/>
      <c r="BT193" s="48"/>
      <c r="BU193" s="48"/>
      <c r="BV193" s="48"/>
      <c r="BW193" s="48"/>
      <c r="BX193" s="48"/>
      <c r="BY193" s="48"/>
      <c r="BZ193" s="48"/>
      <c r="CA193" s="48"/>
      <c r="CB193" s="48"/>
      <c r="CC193" s="48"/>
      <c r="CD193" s="48"/>
      <c r="CE193" s="48"/>
      <c r="CF193" s="48"/>
      <c r="CG193" s="48"/>
      <c r="CH193" s="48"/>
      <c r="CI193" s="48"/>
      <c r="CJ193" s="48"/>
      <c r="CK193" s="48"/>
      <c r="CL193" s="48"/>
      <c r="CM193" s="48"/>
      <c r="CN193" s="48"/>
    </row>
    <row r="194" spans="1:92" s="49" customFormat="1" ht="21" x14ac:dyDescent="0.25">
      <c r="A194" s="215" t="s">
        <v>763</v>
      </c>
      <c r="B194" s="215"/>
      <c r="C194" s="215"/>
      <c r="D194" s="215"/>
      <c r="E194" s="215"/>
      <c r="F194" s="215"/>
      <c r="G194" s="215"/>
      <c r="H194" s="215"/>
      <c r="I194" s="215"/>
      <c r="J194" s="215"/>
      <c r="K194" s="215"/>
      <c r="L194" s="215"/>
      <c r="M194" s="215"/>
      <c r="N194" s="215"/>
      <c r="O194" s="215"/>
      <c r="P194" s="215"/>
      <c r="Q194" s="215"/>
      <c r="R194" s="215"/>
      <c r="S194" s="215"/>
      <c r="T194" s="215"/>
      <c r="U194" s="215"/>
      <c r="V194" s="215"/>
      <c r="W194" s="215"/>
      <c r="X194" s="215"/>
      <c r="Y194" s="215"/>
      <c r="Z194" s="215"/>
      <c r="AA194" s="215"/>
      <c r="AB194" s="48"/>
      <c r="AC194" s="48"/>
      <c r="AD194" s="48"/>
      <c r="AE194" s="48"/>
      <c r="AF194" s="48"/>
      <c r="AG194" s="48"/>
      <c r="AH194" s="48"/>
      <c r="AI194" s="48"/>
      <c r="AJ194" s="48"/>
      <c r="AK194" s="48"/>
      <c r="AL194" s="48"/>
      <c r="AM194" s="48"/>
      <c r="AN194" s="48"/>
      <c r="AO194" s="48"/>
      <c r="AP194" s="48"/>
      <c r="AQ194" s="48"/>
      <c r="AR194" s="48"/>
      <c r="AS194" s="48"/>
      <c r="AT194" s="48"/>
      <c r="AU194" s="48"/>
      <c r="AV194" s="48"/>
      <c r="AW194" s="48"/>
      <c r="AX194" s="48"/>
      <c r="AY194" s="48"/>
      <c r="AZ194" s="48"/>
      <c r="BA194" s="48"/>
      <c r="BB194" s="48"/>
      <c r="BC194" s="48"/>
      <c r="BD194" s="48"/>
      <c r="BE194" s="48"/>
      <c r="BF194" s="48"/>
      <c r="BG194" s="48"/>
      <c r="BH194" s="48"/>
      <c r="BI194" s="48"/>
      <c r="BJ194" s="48"/>
      <c r="BK194" s="48"/>
      <c r="BL194" s="48"/>
      <c r="BM194" s="48"/>
      <c r="BN194" s="48"/>
      <c r="BO194" s="48"/>
      <c r="BP194" s="48"/>
      <c r="BQ194" s="48"/>
      <c r="BR194" s="48"/>
      <c r="BS194" s="48"/>
      <c r="BT194" s="48"/>
      <c r="BU194" s="48"/>
      <c r="BV194" s="48"/>
      <c r="BW194" s="48"/>
      <c r="BX194" s="48"/>
      <c r="BY194" s="48"/>
      <c r="BZ194" s="48"/>
      <c r="CA194" s="48"/>
      <c r="CB194" s="48"/>
      <c r="CC194" s="48"/>
      <c r="CD194" s="48"/>
      <c r="CE194" s="48"/>
      <c r="CF194" s="48"/>
      <c r="CG194" s="48"/>
      <c r="CH194" s="48"/>
      <c r="CI194" s="48"/>
      <c r="CJ194" s="48"/>
      <c r="CK194" s="48"/>
      <c r="CL194" s="48"/>
      <c r="CM194" s="48"/>
      <c r="CN194" s="48"/>
    </row>
    <row r="195" spans="1:92" s="49" customFormat="1" ht="21" x14ac:dyDescent="0.35">
      <c r="A195" s="32"/>
      <c r="B195" s="32"/>
      <c r="C195" s="32"/>
      <c r="D195" s="32"/>
      <c r="E195" s="32"/>
      <c r="F195" s="32"/>
      <c r="G195" s="32"/>
      <c r="H195" s="32" t="s">
        <v>779</v>
      </c>
      <c r="I195" s="32"/>
      <c r="J195" s="32"/>
      <c r="K195" s="32"/>
      <c r="L195" s="32"/>
      <c r="M195" s="32"/>
      <c r="N195" s="32"/>
      <c r="O195" s="32"/>
      <c r="P195" s="32"/>
      <c r="Q195" s="32"/>
      <c r="R195" s="32"/>
      <c r="S195" s="32"/>
      <c r="T195" s="32"/>
      <c r="U195" s="32"/>
      <c r="V195" s="32"/>
      <c r="W195" s="32"/>
      <c r="X195" s="32"/>
      <c r="Y195" s="32"/>
      <c r="Z195" s="32" t="s">
        <v>903</v>
      </c>
      <c r="AA195" s="31"/>
      <c r="AB195" s="48"/>
      <c r="AC195" s="48"/>
      <c r="AD195" s="48"/>
      <c r="AE195" s="48"/>
      <c r="AF195" s="48"/>
      <c r="AG195" s="48"/>
      <c r="AH195" s="48"/>
      <c r="AI195" s="48"/>
      <c r="AJ195" s="48"/>
      <c r="AK195" s="48"/>
      <c r="AL195" s="48"/>
      <c r="AM195" s="48"/>
      <c r="AN195" s="48"/>
      <c r="AO195" s="48"/>
      <c r="AP195" s="48"/>
      <c r="AQ195" s="48"/>
      <c r="AR195" s="48"/>
      <c r="AS195" s="48"/>
      <c r="AT195" s="48"/>
      <c r="AU195" s="48"/>
      <c r="AV195" s="48"/>
      <c r="AW195" s="48"/>
      <c r="AX195" s="48"/>
      <c r="AY195" s="48"/>
      <c r="AZ195" s="48"/>
      <c r="BA195" s="48"/>
      <c r="BB195" s="48"/>
      <c r="BC195" s="48"/>
      <c r="BD195" s="48"/>
      <c r="BE195" s="48"/>
      <c r="BF195" s="48"/>
      <c r="BG195" s="48"/>
      <c r="BH195" s="48"/>
      <c r="BI195" s="48"/>
      <c r="BJ195" s="48"/>
      <c r="BK195" s="48"/>
      <c r="BL195" s="48"/>
      <c r="BM195" s="48"/>
      <c r="BN195" s="48"/>
      <c r="BO195" s="48"/>
      <c r="BP195" s="48"/>
      <c r="BQ195" s="48"/>
      <c r="BR195" s="48"/>
      <c r="BS195" s="48"/>
      <c r="BT195" s="48"/>
      <c r="BU195" s="48"/>
      <c r="BV195" s="48"/>
      <c r="BW195" s="48"/>
      <c r="BX195" s="48"/>
      <c r="BY195" s="48"/>
      <c r="BZ195" s="48"/>
      <c r="CA195" s="48"/>
      <c r="CB195" s="48"/>
      <c r="CC195" s="48"/>
      <c r="CD195" s="48"/>
      <c r="CE195" s="48"/>
      <c r="CF195" s="48"/>
      <c r="CG195" s="48"/>
      <c r="CH195" s="48"/>
      <c r="CI195" s="48"/>
      <c r="CJ195" s="48"/>
      <c r="CK195" s="48"/>
      <c r="CL195" s="48"/>
      <c r="CM195" s="48"/>
      <c r="CN195" s="48"/>
    </row>
    <row r="196" spans="1:92" s="3" customFormat="1" ht="15.75" customHeight="1" x14ac:dyDescent="0.2">
      <c r="A196" s="207" t="s">
        <v>3</v>
      </c>
      <c r="B196" s="207" t="s">
        <v>761</v>
      </c>
      <c r="C196" s="207" t="s">
        <v>18</v>
      </c>
      <c r="D196" s="210" t="s">
        <v>0</v>
      </c>
      <c r="E196" s="211"/>
      <c r="F196" s="211"/>
      <c r="G196" s="211"/>
      <c r="H196" s="211"/>
      <c r="I196" s="212"/>
      <c r="J196" s="210" t="s">
        <v>2</v>
      </c>
      <c r="K196" s="211"/>
      <c r="L196" s="211"/>
      <c r="M196" s="211"/>
      <c r="N196" s="211"/>
      <c r="O196" s="211"/>
      <c r="P196" s="211"/>
      <c r="Q196" s="211"/>
      <c r="R196" s="211"/>
      <c r="S196" s="211"/>
      <c r="T196" s="211"/>
      <c r="U196" s="212"/>
      <c r="V196" s="207" t="s">
        <v>756</v>
      </c>
      <c r="W196" s="207" t="s">
        <v>757</v>
      </c>
      <c r="X196" s="207" t="s">
        <v>758</v>
      </c>
      <c r="Y196" s="234" t="s">
        <v>1522</v>
      </c>
      <c r="Z196" s="207" t="s">
        <v>759</v>
      </c>
      <c r="AA196" s="234" t="s">
        <v>1522</v>
      </c>
      <c r="AB196" s="29"/>
      <c r="AC196" s="29"/>
      <c r="AD196" s="29"/>
      <c r="AE196" s="29"/>
      <c r="AF196" s="29"/>
      <c r="AG196" s="29"/>
      <c r="AH196" s="29"/>
      <c r="AI196" s="29"/>
      <c r="AJ196" s="29"/>
      <c r="AK196" s="29"/>
      <c r="AL196" s="29"/>
      <c r="AM196" s="29"/>
      <c r="AN196" s="29"/>
      <c r="AO196" s="29"/>
      <c r="AP196" s="29"/>
      <c r="AQ196" s="29"/>
      <c r="AR196" s="29"/>
      <c r="AS196" s="29"/>
      <c r="AT196" s="29"/>
      <c r="AU196" s="29"/>
      <c r="AV196" s="29"/>
      <c r="AW196" s="29"/>
      <c r="AX196" s="29"/>
      <c r="AY196" s="29"/>
      <c r="AZ196" s="29"/>
      <c r="BA196" s="29"/>
      <c r="BB196" s="29"/>
      <c r="BC196" s="29"/>
      <c r="BD196" s="29"/>
      <c r="BE196" s="29"/>
      <c r="BF196" s="29"/>
      <c r="BG196" s="29"/>
      <c r="BH196" s="29"/>
      <c r="BI196" s="29"/>
      <c r="BJ196" s="29"/>
      <c r="BK196" s="29"/>
      <c r="BL196" s="29"/>
      <c r="BM196" s="29"/>
      <c r="BN196" s="29"/>
      <c r="BO196" s="29"/>
      <c r="BP196" s="29"/>
      <c r="BQ196" s="29"/>
      <c r="BR196" s="29"/>
      <c r="BS196" s="29"/>
      <c r="BT196" s="29"/>
      <c r="BU196" s="29"/>
      <c r="BV196" s="29"/>
      <c r="BW196" s="29"/>
      <c r="BX196" s="29"/>
      <c r="BY196" s="29"/>
      <c r="BZ196" s="29"/>
      <c r="CA196" s="29"/>
      <c r="CB196" s="29"/>
      <c r="CC196" s="29"/>
      <c r="CD196" s="29"/>
      <c r="CE196" s="29"/>
      <c r="CF196" s="29"/>
      <c r="CG196" s="29"/>
      <c r="CH196" s="29"/>
      <c r="CI196" s="29"/>
      <c r="CJ196" s="29"/>
      <c r="CK196" s="29"/>
      <c r="CL196" s="29"/>
      <c r="CM196" s="29"/>
      <c r="CN196" s="29"/>
    </row>
    <row r="197" spans="1:92" s="27" customFormat="1" ht="33.75" customHeight="1" x14ac:dyDescent="0.2">
      <c r="A197" s="208"/>
      <c r="B197" s="208"/>
      <c r="C197" s="208"/>
      <c r="D197" s="210" t="s">
        <v>7</v>
      </c>
      <c r="E197" s="211"/>
      <c r="F197" s="212"/>
      <c r="G197" s="207" t="s">
        <v>743</v>
      </c>
      <c r="H197" s="207" t="s">
        <v>744</v>
      </c>
      <c r="I197" s="207" t="s">
        <v>745</v>
      </c>
      <c r="J197" s="204" t="s">
        <v>3</v>
      </c>
      <c r="K197" s="207" t="s">
        <v>746</v>
      </c>
      <c r="L197" s="207" t="s">
        <v>747</v>
      </c>
      <c r="M197" s="207" t="s">
        <v>18</v>
      </c>
      <c r="N197" s="207" t="s">
        <v>748</v>
      </c>
      <c r="O197" s="207" t="s">
        <v>749</v>
      </c>
      <c r="P197" s="207" t="s">
        <v>750</v>
      </c>
      <c r="Q197" s="207" t="s">
        <v>751</v>
      </c>
      <c r="R197" s="207" t="s">
        <v>752</v>
      </c>
      <c r="S197" s="207" t="s">
        <v>753</v>
      </c>
      <c r="T197" s="207" t="s">
        <v>754</v>
      </c>
      <c r="U197" s="207" t="s">
        <v>755</v>
      </c>
      <c r="V197" s="208"/>
      <c r="W197" s="208"/>
      <c r="X197" s="208"/>
      <c r="Y197" s="235"/>
      <c r="Z197" s="208"/>
      <c r="AA197" s="235"/>
      <c r="AB197" s="29"/>
      <c r="AC197" s="29"/>
      <c r="AD197" s="29"/>
      <c r="AE197" s="29"/>
      <c r="AF197" s="29"/>
      <c r="AG197" s="29"/>
      <c r="AH197" s="29"/>
      <c r="AI197" s="29"/>
      <c r="AJ197" s="29"/>
      <c r="AK197" s="29"/>
      <c r="AL197" s="29"/>
      <c r="AM197" s="29"/>
      <c r="AN197" s="29"/>
      <c r="AO197" s="29"/>
      <c r="AP197" s="29"/>
      <c r="AQ197" s="29"/>
      <c r="AR197" s="29"/>
      <c r="AS197" s="29"/>
      <c r="AT197" s="29"/>
      <c r="AU197" s="29"/>
      <c r="AV197" s="29"/>
      <c r="AW197" s="29"/>
      <c r="AX197" s="29"/>
      <c r="AY197" s="29"/>
      <c r="AZ197" s="29"/>
      <c r="BA197" s="29"/>
      <c r="BB197" s="29"/>
      <c r="BC197" s="29"/>
      <c r="BD197" s="29"/>
      <c r="BE197" s="29"/>
      <c r="BF197" s="29"/>
      <c r="BG197" s="29"/>
      <c r="BH197" s="29"/>
      <c r="BI197" s="29"/>
      <c r="BJ197" s="29"/>
      <c r="BK197" s="29"/>
      <c r="BL197" s="29"/>
      <c r="BM197" s="29"/>
      <c r="BN197" s="29"/>
      <c r="BO197" s="29"/>
      <c r="BP197" s="29"/>
      <c r="BQ197" s="29"/>
      <c r="BR197" s="29"/>
      <c r="BS197" s="29"/>
      <c r="BT197" s="29"/>
      <c r="BU197" s="29"/>
      <c r="BV197" s="29"/>
      <c r="BW197" s="29"/>
      <c r="BX197" s="29"/>
      <c r="BY197" s="29"/>
      <c r="BZ197" s="29"/>
      <c r="CA197" s="29"/>
      <c r="CB197" s="29"/>
      <c r="CC197" s="29"/>
      <c r="CD197" s="29"/>
      <c r="CE197" s="29"/>
      <c r="CF197" s="29"/>
      <c r="CG197" s="29"/>
      <c r="CH197" s="29"/>
      <c r="CI197" s="29"/>
      <c r="CJ197" s="29"/>
      <c r="CK197" s="29"/>
      <c r="CL197" s="29"/>
      <c r="CM197" s="29"/>
      <c r="CN197" s="29"/>
    </row>
    <row r="198" spans="1:92" s="3" customFormat="1" ht="33.75" customHeight="1" x14ac:dyDescent="0.2">
      <c r="A198" s="208"/>
      <c r="B198" s="208"/>
      <c r="C198" s="208"/>
      <c r="D198" s="204" t="s">
        <v>9</v>
      </c>
      <c r="E198" s="204" t="s">
        <v>10</v>
      </c>
      <c r="F198" s="204" t="s">
        <v>11</v>
      </c>
      <c r="G198" s="208"/>
      <c r="H198" s="208"/>
      <c r="I198" s="208"/>
      <c r="J198" s="205"/>
      <c r="K198" s="208"/>
      <c r="L198" s="208"/>
      <c r="M198" s="208"/>
      <c r="N198" s="208"/>
      <c r="O198" s="208"/>
      <c r="P198" s="208"/>
      <c r="Q198" s="208"/>
      <c r="R198" s="208"/>
      <c r="S198" s="208"/>
      <c r="T198" s="208"/>
      <c r="U198" s="208"/>
      <c r="V198" s="208"/>
      <c r="W198" s="208"/>
      <c r="X198" s="208"/>
      <c r="Y198" s="235"/>
      <c r="Z198" s="208"/>
      <c r="AA198" s="235"/>
      <c r="AB198" s="29"/>
      <c r="AC198" s="29"/>
      <c r="AD198" s="29"/>
      <c r="AE198" s="29"/>
      <c r="AF198" s="29"/>
      <c r="AG198" s="29"/>
      <c r="AH198" s="29"/>
      <c r="AI198" s="29"/>
      <c r="AJ198" s="29"/>
      <c r="AK198" s="29"/>
      <c r="AL198" s="29"/>
      <c r="AM198" s="29"/>
      <c r="AN198" s="29"/>
      <c r="AO198" s="29"/>
      <c r="AP198" s="29"/>
      <c r="AQ198" s="29"/>
      <c r="AR198" s="29"/>
      <c r="AS198" s="29"/>
      <c r="AT198" s="29"/>
      <c r="AU198" s="29"/>
      <c r="AV198" s="29"/>
      <c r="AW198" s="29"/>
      <c r="AX198" s="29"/>
      <c r="AY198" s="29"/>
      <c r="AZ198" s="29"/>
      <c r="BA198" s="29"/>
      <c r="BB198" s="29"/>
      <c r="BC198" s="29"/>
      <c r="BD198" s="29"/>
      <c r="BE198" s="29"/>
      <c r="BF198" s="29"/>
      <c r="BG198" s="29"/>
      <c r="BH198" s="29"/>
      <c r="BI198" s="29"/>
      <c r="BJ198" s="29"/>
      <c r="BK198" s="29"/>
      <c r="BL198" s="29"/>
      <c r="BM198" s="29"/>
      <c r="BN198" s="29"/>
      <c r="BO198" s="29"/>
      <c r="BP198" s="29"/>
      <c r="BQ198" s="29"/>
      <c r="BR198" s="29"/>
      <c r="BS198" s="29"/>
      <c r="BT198" s="29"/>
      <c r="BU198" s="29"/>
      <c r="BV198" s="29"/>
      <c r="BW198" s="29"/>
      <c r="BX198" s="29"/>
      <c r="BY198" s="29"/>
      <c r="BZ198" s="29"/>
      <c r="CA198" s="29"/>
      <c r="CB198" s="29"/>
      <c r="CC198" s="29"/>
      <c r="CD198" s="29"/>
      <c r="CE198" s="29"/>
      <c r="CF198" s="29"/>
      <c r="CG198" s="29"/>
      <c r="CH198" s="29"/>
      <c r="CI198" s="29"/>
      <c r="CJ198" s="29"/>
      <c r="CK198" s="29"/>
      <c r="CL198" s="29"/>
      <c r="CM198" s="29"/>
      <c r="CN198" s="29"/>
    </row>
    <row r="199" spans="1:92" s="3" customFormat="1" ht="22.5" customHeight="1" x14ac:dyDescent="0.2">
      <c r="A199" s="208"/>
      <c r="B199" s="208"/>
      <c r="C199" s="208"/>
      <c r="D199" s="205"/>
      <c r="E199" s="205"/>
      <c r="F199" s="205"/>
      <c r="G199" s="208"/>
      <c r="H199" s="208"/>
      <c r="I199" s="208"/>
      <c r="J199" s="205"/>
      <c r="K199" s="208"/>
      <c r="L199" s="208"/>
      <c r="M199" s="208"/>
      <c r="N199" s="208"/>
      <c r="O199" s="208"/>
      <c r="P199" s="208"/>
      <c r="Q199" s="208"/>
      <c r="R199" s="208"/>
      <c r="S199" s="208"/>
      <c r="T199" s="208"/>
      <c r="U199" s="208"/>
      <c r="V199" s="208"/>
      <c r="W199" s="208"/>
      <c r="X199" s="208"/>
      <c r="Y199" s="235"/>
      <c r="Z199" s="208"/>
      <c r="AA199" s="235"/>
      <c r="AB199" s="29"/>
      <c r="AC199" s="29"/>
      <c r="AD199" s="29"/>
      <c r="AE199" s="29"/>
      <c r="AF199" s="29"/>
      <c r="AG199" s="29"/>
      <c r="AH199" s="29"/>
      <c r="AI199" s="29"/>
      <c r="AJ199" s="29"/>
      <c r="AK199" s="29"/>
      <c r="AL199" s="29"/>
      <c r="AM199" s="29"/>
      <c r="AN199" s="29"/>
      <c r="AO199" s="29"/>
      <c r="AP199" s="29"/>
      <c r="AQ199" s="29"/>
      <c r="AR199" s="29"/>
      <c r="AS199" s="29"/>
      <c r="AT199" s="29"/>
      <c r="AU199" s="29"/>
      <c r="AV199" s="29"/>
      <c r="AW199" s="29"/>
      <c r="AX199" s="29"/>
      <c r="AY199" s="29"/>
      <c r="AZ199" s="29"/>
      <c r="BA199" s="29"/>
      <c r="BB199" s="29"/>
      <c r="BC199" s="29"/>
      <c r="BD199" s="29"/>
      <c r="BE199" s="29"/>
      <c r="BF199" s="29"/>
      <c r="BG199" s="29"/>
      <c r="BH199" s="29"/>
      <c r="BI199" s="29"/>
      <c r="BJ199" s="29"/>
      <c r="BK199" s="29"/>
      <c r="BL199" s="29"/>
      <c r="BM199" s="29"/>
      <c r="BN199" s="29"/>
      <c r="BO199" s="29"/>
      <c r="BP199" s="29"/>
      <c r="BQ199" s="29"/>
      <c r="BR199" s="29"/>
      <c r="BS199" s="29"/>
      <c r="BT199" s="29"/>
      <c r="BU199" s="29"/>
      <c r="BV199" s="29"/>
      <c r="BW199" s="29"/>
      <c r="BX199" s="29"/>
      <c r="BY199" s="29"/>
      <c r="BZ199" s="29"/>
      <c r="CA199" s="29"/>
      <c r="CB199" s="29"/>
      <c r="CC199" s="29"/>
      <c r="CD199" s="29"/>
      <c r="CE199" s="29"/>
      <c r="CF199" s="29"/>
      <c r="CG199" s="29"/>
      <c r="CH199" s="29"/>
      <c r="CI199" s="29"/>
      <c r="CJ199" s="29"/>
      <c r="CK199" s="29"/>
      <c r="CL199" s="29"/>
      <c r="CM199" s="29"/>
      <c r="CN199" s="29"/>
    </row>
    <row r="200" spans="1:92" s="3" customFormat="1" ht="14.25" customHeight="1" x14ac:dyDescent="0.2">
      <c r="A200" s="208"/>
      <c r="B200" s="208"/>
      <c r="C200" s="208"/>
      <c r="D200" s="205"/>
      <c r="E200" s="205"/>
      <c r="F200" s="205"/>
      <c r="G200" s="208"/>
      <c r="H200" s="208"/>
      <c r="I200" s="208"/>
      <c r="J200" s="205"/>
      <c r="K200" s="208"/>
      <c r="L200" s="208"/>
      <c r="M200" s="208"/>
      <c r="N200" s="208"/>
      <c r="O200" s="208"/>
      <c r="P200" s="208"/>
      <c r="Q200" s="208"/>
      <c r="R200" s="208"/>
      <c r="S200" s="208"/>
      <c r="T200" s="208"/>
      <c r="U200" s="208"/>
      <c r="V200" s="208"/>
      <c r="W200" s="208"/>
      <c r="X200" s="208"/>
      <c r="Y200" s="235"/>
      <c r="Z200" s="208"/>
      <c r="AA200" s="235"/>
      <c r="AB200" s="29"/>
      <c r="AC200" s="29"/>
      <c r="AD200" s="29"/>
      <c r="AE200" s="29"/>
      <c r="AF200" s="29"/>
      <c r="AG200" s="29"/>
      <c r="AH200" s="29"/>
      <c r="AI200" s="29"/>
      <c r="AJ200" s="29"/>
      <c r="AK200" s="29"/>
      <c r="AL200" s="29"/>
      <c r="AM200" s="29"/>
      <c r="AN200" s="29"/>
      <c r="AO200" s="29"/>
      <c r="AP200" s="29"/>
      <c r="AQ200" s="29"/>
      <c r="AR200" s="29"/>
      <c r="AS200" s="29"/>
      <c r="AT200" s="29"/>
      <c r="AU200" s="29"/>
      <c r="AV200" s="29"/>
      <c r="AW200" s="29"/>
      <c r="AX200" s="29"/>
      <c r="AY200" s="29"/>
      <c r="AZ200" s="29"/>
      <c r="BA200" s="29"/>
      <c r="BB200" s="29"/>
      <c r="BC200" s="29"/>
      <c r="BD200" s="29"/>
      <c r="BE200" s="29"/>
      <c r="BF200" s="29"/>
      <c r="BG200" s="29"/>
      <c r="BH200" s="29"/>
      <c r="BI200" s="29"/>
      <c r="BJ200" s="29"/>
      <c r="BK200" s="29"/>
      <c r="BL200" s="29"/>
      <c r="BM200" s="29"/>
      <c r="BN200" s="29"/>
      <c r="BO200" s="29"/>
      <c r="BP200" s="29"/>
      <c r="BQ200" s="29"/>
      <c r="BR200" s="29"/>
      <c r="BS200" s="29"/>
      <c r="BT200" s="29"/>
      <c r="BU200" s="29"/>
      <c r="BV200" s="29"/>
      <c r="BW200" s="29"/>
      <c r="BX200" s="29"/>
      <c r="BY200" s="29"/>
      <c r="BZ200" s="29"/>
      <c r="CA200" s="29"/>
      <c r="CB200" s="29"/>
      <c r="CC200" s="29"/>
      <c r="CD200" s="29"/>
      <c r="CE200" s="29"/>
      <c r="CF200" s="29"/>
      <c r="CG200" s="29"/>
      <c r="CH200" s="29"/>
      <c r="CI200" s="29"/>
      <c r="CJ200" s="29"/>
      <c r="CK200" s="29"/>
      <c r="CL200" s="29"/>
      <c r="CM200" s="29"/>
      <c r="CN200" s="29"/>
    </row>
    <row r="201" spans="1:92" s="3" customFormat="1" ht="14.25" customHeight="1" x14ac:dyDescent="0.2">
      <c r="A201" s="208"/>
      <c r="B201" s="208"/>
      <c r="C201" s="208"/>
      <c r="D201" s="205"/>
      <c r="E201" s="205"/>
      <c r="F201" s="205"/>
      <c r="G201" s="208"/>
      <c r="H201" s="208"/>
      <c r="I201" s="208"/>
      <c r="J201" s="205"/>
      <c r="K201" s="208"/>
      <c r="L201" s="208"/>
      <c r="M201" s="208"/>
      <c r="N201" s="208"/>
      <c r="O201" s="208"/>
      <c r="P201" s="208"/>
      <c r="Q201" s="208"/>
      <c r="R201" s="208"/>
      <c r="S201" s="208"/>
      <c r="T201" s="208"/>
      <c r="U201" s="208"/>
      <c r="V201" s="208"/>
      <c r="W201" s="208"/>
      <c r="X201" s="208"/>
      <c r="Y201" s="235"/>
      <c r="Z201" s="208"/>
      <c r="AA201" s="235"/>
      <c r="AB201" s="29"/>
      <c r="AC201" s="29"/>
      <c r="AD201" s="29"/>
      <c r="AE201" s="29"/>
      <c r="AF201" s="29"/>
      <c r="AG201" s="29"/>
      <c r="AH201" s="29"/>
      <c r="AI201" s="29"/>
      <c r="AJ201" s="29"/>
      <c r="AK201" s="29"/>
      <c r="AL201" s="29"/>
      <c r="AM201" s="29"/>
      <c r="AN201" s="29"/>
      <c r="AO201" s="29"/>
      <c r="AP201" s="29"/>
      <c r="AQ201" s="29"/>
      <c r="AR201" s="29"/>
      <c r="AS201" s="29"/>
      <c r="AT201" s="29"/>
      <c r="AU201" s="29"/>
      <c r="AV201" s="29"/>
      <c r="AW201" s="29"/>
      <c r="AX201" s="29"/>
      <c r="AY201" s="29"/>
      <c r="AZ201" s="29"/>
      <c r="BA201" s="29"/>
      <c r="BB201" s="29"/>
      <c r="BC201" s="29"/>
      <c r="BD201" s="29"/>
      <c r="BE201" s="29"/>
      <c r="BF201" s="29"/>
      <c r="BG201" s="29"/>
      <c r="BH201" s="29"/>
      <c r="BI201" s="29"/>
      <c r="BJ201" s="29"/>
      <c r="BK201" s="29"/>
      <c r="BL201" s="29"/>
      <c r="BM201" s="29"/>
      <c r="BN201" s="29"/>
      <c r="BO201" s="29"/>
      <c r="BP201" s="29"/>
      <c r="BQ201" s="29"/>
      <c r="BR201" s="29"/>
      <c r="BS201" s="29"/>
      <c r="BT201" s="29"/>
      <c r="BU201" s="29"/>
      <c r="BV201" s="29"/>
      <c r="BW201" s="29"/>
      <c r="BX201" s="29"/>
      <c r="BY201" s="29"/>
      <c r="BZ201" s="29"/>
      <c r="CA201" s="29"/>
      <c r="CB201" s="29"/>
      <c r="CC201" s="29"/>
      <c r="CD201" s="29"/>
      <c r="CE201" s="29"/>
      <c r="CF201" s="29"/>
      <c r="CG201" s="29"/>
      <c r="CH201" s="29"/>
      <c r="CI201" s="29"/>
      <c r="CJ201" s="29"/>
      <c r="CK201" s="29"/>
      <c r="CL201" s="29"/>
      <c r="CM201" s="29"/>
      <c r="CN201" s="29"/>
    </row>
    <row r="202" spans="1:92" s="3" customFormat="1" ht="14.25" customHeight="1" x14ac:dyDescent="0.2">
      <c r="A202" s="209"/>
      <c r="B202" s="209"/>
      <c r="C202" s="209"/>
      <c r="D202" s="206"/>
      <c r="E202" s="206"/>
      <c r="F202" s="206"/>
      <c r="G202" s="209"/>
      <c r="H202" s="209"/>
      <c r="I202" s="209"/>
      <c r="J202" s="206"/>
      <c r="K202" s="209"/>
      <c r="L202" s="209"/>
      <c r="M202" s="209"/>
      <c r="N202" s="209"/>
      <c r="O202" s="209"/>
      <c r="P202" s="209"/>
      <c r="Q202" s="209"/>
      <c r="R202" s="209"/>
      <c r="S202" s="209"/>
      <c r="T202" s="209"/>
      <c r="U202" s="209"/>
      <c r="V202" s="209"/>
      <c r="W202" s="209"/>
      <c r="X202" s="209"/>
      <c r="Y202" s="236"/>
      <c r="Z202" s="209"/>
      <c r="AA202" s="236"/>
      <c r="AB202" s="29"/>
      <c r="AC202" s="29"/>
      <c r="AD202" s="29"/>
      <c r="AE202" s="29"/>
      <c r="AF202" s="29"/>
      <c r="AG202" s="29"/>
      <c r="AH202" s="29"/>
      <c r="AI202" s="29"/>
      <c r="AJ202" s="29"/>
      <c r="AK202" s="29"/>
      <c r="AL202" s="29"/>
      <c r="AM202" s="29"/>
      <c r="AN202" s="29"/>
      <c r="AO202" s="29"/>
      <c r="AP202" s="29"/>
      <c r="AQ202" s="29"/>
      <c r="AR202" s="29"/>
      <c r="AS202" s="29"/>
      <c r="AT202" s="29"/>
      <c r="AU202" s="29"/>
      <c r="AV202" s="29"/>
      <c r="AW202" s="29"/>
      <c r="AX202" s="29"/>
      <c r="AY202" s="29"/>
      <c r="AZ202" s="29"/>
      <c r="BA202" s="29"/>
      <c r="BB202" s="29"/>
      <c r="BC202" s="29"/>
      <c r="BD202" s="29"/>
      <c r="BE202" s="29"/>
      <c r="BF202" s="29"/>
      <c r="BG202" s="29"/>
      <c r="BH202" s="29"/>
      <c r="BI202" s="29"/>
      <c r="BJ202" s="29"/>
      <c r="BK202" s="29"/>
      <c r="BL202" s="29"/>
      <c r="BM202" s="29"/>
      <c r="BN202" s="29"/>
      <c r="BO202" s="29"/>
      <c r="BP202" s="29"/>
      <c r="BQ202" s="29"/>
      <c r="BR202" s="29"/>
      <c r="BS202" s="29"/>
      <c r="BT202" s="29"/>
      <c r="BU202" s="29"/>
      <c r="BV202" s="29"/>
      <c r="BW202" s="29"/>
      <c r="BX202" s="29"/>
      <c r="BY202" s="29"/>
      <c r="BZ202" s="29"/>
      <c r="CA202" s="29"/>
      <c r="CB202" s="29"/>
      <c r="CC202" s="29"/>
      <c r="CD202" s="29"/>
      <c r="CE202" s="29"/>
      <c r="CF202" s="29"/>
      <c r="CG202" s="29"/>
      <c r="CH202" s="29"/>
      <c r="CI202" s="29"/>
      <c r="CJ202" s="29"/>
      <c r="CK202" s="29"/>
      <c r="CL202" s="29"/>
      <c r="CM202" s="29"/>
      <c r="CN202" s="29"/>
    </row>
    <row r="203" spans="1:92" s="43" customFormat="1" ht="23.25" customHeight="1" x14ac:dyDescent="0.2">
      <c r="A203" s="38">
        <v>1</v>
      </c>
      <c r="B203" s="38" t="s">
        <v>14</v>
      </c>
      <c r="C203" s="38">
        <v>2</v>
      </c>
      <c r="D203" s="38"/>
      <c r="E203" s="38">
        <v>1</v>
      </c>
      <c r="F203" s="38">
        <v>85</v>
      </c>
      <c r="G203" s="39">
        <f t="shared" ref="G203" si="35">D203*400+E203*100+F203</f>
        <v>185</v>
      </c>
      <c r="H203" s="38">
        <v>430</v>
      </c>
      <c r="I203" s="39">
        <f t="shared" ref="I203" si="36">G203*H203</f>
        <v>79550</v>
      </c>
      <c r="J203" s="38">
        <v>2</v>
      </c>
      <c r="K203" s="38" t="s">
        <v>704</v>
      </c>
      <c r="L203" s="38" t="s">
        <v>16</v>
      </c>
      <c r="M203" s="38">
        <v>2</v>
      </c>
      <c r="N203" s="38">
        <v>318</v>
      </c>
      <c r="O203" s="38">
        <v>6400</v>
      </c>
      <c r="P203" s="39">
        <f t="shared" ref="P203:P204" si="37">N203*O203</f>
        <v>2035200</v>
      </c>
      <c r="Q203" s="38">
        <v>40</v>
      </c>
      <c r="R203" s="39">
        <f>P203*85%</f>
        <v>1729920</v>
      </c>
      <c r="S203" s="39">
        <f t="shared" ref="S203:S204" si="38">P203-R203</f>
        <v>305280</v>
      </c>
      <c r="T203" s="39">
        <f t="shared" ref="T203:T204" si="39">I203+S203</f>
        <v>384830</v>
      </c>
      <c r="U203" s="39">
        <f t="shared" ref="U203:U204" si="40">I203+S203</f>
        <v>384830</v>
      </c>
      <c r="V203" s="38">
        <v>50</v>
      </c>
      <c r="W203" s="40">
        <v>0</v>
      </c>
      <c r="X203" s="41"/>
      <c r="Y203" s="41"/>
      <c r="Z203" s="40">
        <f>W203*90%</f>
        <v>0</v>
      </c>
      <c r="AA203" s="40">
        <f>W203-Z203</f>
        <v>0</v>
      </c>
    </row>
    <row r="204" spans="1:92" s="43" customFormat="1" ht="21" customHeight="1" x14ac:dyDescent="0.2">
      <c r="A204" s="38"/>
      <c r="B204" s="38"/>
      <c r="C204" s="38">
        <v>3</v>
      </c>
      <c r="D204" s="38"/>
      <c r="E204" s="38"/>
      <c r="F204" s="38"/>
      <c r="G204" s="39"/>
      <c r="H204" s="38"/>
      <c r="I204" s="39"/>
      <c r="J204" s="38">
        <v>3</v>
      </c>
      <c r="K204" s="38"/>
      <c r="L204" s="38" t="s">
        <v>706</v>
      </c>
      <c r="M204" s="38">
        <v>3</v>
      </c>
      <c r="N204" s="38">
        <v>16</v>
      </c>
      <c r="O204" s="38">
        <v>7400</v>
      </c>
      <c r="P204" s="39">
        <f t="shared" si="37"/>
        <v>118400</v>
      </c>
      <c r="Q204" s="38">
        <v>20</v>
      </c>
      <c r="R204" s="39">
        <f>P204*30%</f>
        <v>35520</v>
      </c>
      <c r="S204" s="39">
        <f t="shared" si="38"/>
        <v>82880</v>
      </c>
      <c r="T204" s="39">
        <f t="shared" si="39"/>
        <v>82880</v>
      </c>
      <c r="U204" s="39">
        <f t="shared" si="40"/>
        <v>82880</v>
      </c>
      <c r="V204" s="38"/>
      <c r="W204" s="40">
        <f>U204*0.03%</f>
        <v>24.863999999999997</v>
      </c>
      <c r="X204" s="41">
        <v>0.03</v>
      </c>
      <c r="Y204" s="41"/>
      <c r="Z204" s="40">
        <f>W204*90%</f>
        <v>22.377599999999997</v>
      </c>
      <c r="AA204" s="40">
        <f>W204-Z204</f>
        <v>2.4863999999999997</v>
      </c>
    </row>
    <row r="205" spans="1:92" s="3" customFormat="1" ht="21.75" customHeight="1" x14ac:dyDescent="0.2">
      <c r="A205" s="38"/>
      <c r="B205" s="38"/>
      <c r="C205" s="38"/>
      <c r="D205" s="38"/>
      <c r="E205" s="38"/>
      <c r="F205" s="38"/>
      <c r="G205" s="39"/>
      <c r="H205" s="38"/>
      <c r="I205" s="39"/>
      <c r="J205" s="38"/>
      <c r="K205" s="38"/>
      <c r="L205" s="38"/>
      <c r="M205" s="38"/>
      <c r="N205" s="38"/>
      <c r="O205" s="38"/>
      <c r="P205" s="39"/>
      <c r="Q205" s="38"/>
      <c r="R205" s="38"/>
      <c r="S205" s="39"/>
      <c r="T205" s="39"/>
      <c r="U205" s="39"/>
      <c r="V205" s="38"/>
      <c r="W205" s="40"/>
      <c r="X205" s="41"/>
      <c r="Y205" s="41"/>
      <c r="Z205" s="40"/>
      <c r="AA205" s="40"/>
      <c r="AB205" s="29"/>
      <c r="AC205" s="29"/>
      <c r="AD205" s="29"/>
      <c r="AE205" s="29"/>
      <c r="AF205" s="29"/>
      <c r="AG205" s="29"/>
      <c r="AH205" s="29"/>
      <c r="AI205" s="29"/>
      <c r="AJ205" s="29"/>
      <c r="AK205" s="29"/>
      <c r="AL205" s="29"/>
      <c r="AM205" s="29"/>
      <c r="AN205" s="29"/>
      <c r="AO205" s="29"/>
      <c r="AP205" s="29"/>
      <c r="AQ205" s="29"/>
      <c r="AR205" s="29"/>
      <c r="AS205" s="29"/>
      <c r="AT205" s="29"/>
      <c r="AU205" s="29"/>
      <c r="AV205" s="29"/>
      <c r="AW205" s="29"/>
      <c r="AX205" s="29"/>
      <c r="AY205" s="29"/>
      <c r="AZ205" s="29"/>
      <c r="BA205" s="29"/>
      <c r="BB205" s="29"/>
      <c r="BC205" s="29"/>
      <c r="BD205" s="29"/>
      <c r="BE205" s="29"/>
      <c r="BF205" s="29"/>
      <c r="BG205" s="29"/>
      <c r="BH205" s="29"/>
      <c r="BI205" s="29"/>
      <c r="BJ205" s="29"/>
      <c r="BK205" s="29"/>
      <c r="BL205" s="29"/>
      <c r="BM205" s="29"/>
      <c r="BN205" s="29"/>
      <c r="BO205" s="29"/>
      <c r="BP205" s="29"/>
      <c r="BQ205" s="29"/>
      <c r="BR205" s="29"/>
      <c r="BS205" s="29"/>
      <c r="BT205" s="29"/>
      <c r="BU205" s="29"/>
      <c r="BV205" s="29"/>
      <c r="BW205" s="29"/>
      <c r="BX205" s="29"/>
      <c r="BY205" s="29"/>
      <c r="BZ205" s="29"/>
      <c r="CA205" s="29"/>
      <c r="CB205" s="29"/>
      <c r="CC205" s="29"/>
      <c r="CD205" s="29"/>
      <c r="CE205" s="29"/>
      <c r="CF205" s="29"/>
      <c r="CG205" s="29"/>
      <c r="CH205" s="29"/>
      <c r="CI205" s="29"/>
      <c r="CJ205" s="29"/>
      <c r="CK205" s="29"/>
      <c r="CL205" s="29"/>
      <c r="CM205" s="29"/>
      <c r="CN205" s="29"/>
    </row>
    <row r="206" spans="1:92" s="3" customFormat="1" ht="23.25" customHeight="1" x14ac:dyDescent="0.2">
      <c r="A206" s="38"/>
      <c r="B206" s="38"/>
      <c r="C206" s="38"/>
      <c r="D206" s="38"/>
      <c r="E206" s="38"/>
      <c r="F206" s="38"/>
      <c r="G206" s="39"/>
      <c r="H206" s="38"/>
      <c r="I206" s="39"/>
      <c r="J206" s="38"/>
      <c r="K206" s="38"/>
      <c r="L206" s="38"/>
      <c r="M206" s="38"/>
      <c r="N206" s="38"/>
      <c r="O206" s="38"/>
      <c r="P206" s="39"/>
      <c r="Q206" s="38"/>
      <c r="R206" s="39"/>
      <c r="S206" s="39"/>
      <c r="T206" s="39"/>
      <c r="U206" s="39"/>
      <c r="V206" s="38"/>
      <c r="W206" s="40"/>
      <c r="X206" s="41"/>
      <c r="Y206" s="41"/>
      <c r="Z206" s="40"/>
      <c r="AA206" s="40"/>
      <c r="AB206" s="29"/>
      <c r="AC206" s="29"/>
      <c r="AD206" s="29"/>
      <c r="AE206" s="29"/>
      <c r="AF206" s="29"/>
      <c r="AG206" s="29"/>
      <c r="AH206" s="29"/>
      <c r="AI206" s="29"/>
      <c r="AJ206" s="29"/>
      <c r="AK206" s="29"/>
      <c r="AL206" s="29"/>
      <c r="AM206" s="29"/>
      <c r="AN206" s="29"/>
      <c r="AO206" s="29"/>
      <c r="AP206" s="29"/>
      <c r="AQ206" s="29"/>
      <c r="AR206" s="29"/>
      <c r="AS206" s="29"/>
      <c r="AT206" s="29"/>
      <c r="AU206" s="29"/>
      <c r="AV206" s="29"/>
      <c r="AW206" s="29"/>
      <c r="AX206" s="29"/>
      <c r="AY206" s="29"/>
      <c r="AZ206" s="29"/>
      <c r="BA206" s="29"/>
      <c r="BB206" s="29"/>
      <c r="BC206" s="29"/>
      <c r="BD206" s="29"/>
      <c r="BE206" s="29"/>
      <c r="BF206" s="29"/>
      <c r="BG206" s="29"/>
      <c r="BH206" s="29"/>
      <c r="BI206" s="29"/>
      <c r="BJ206" s="29"/>
      <c r="BK206" s="29"/>
      <c r="BL206" s="29"/>
      <c r="BM206" s="29"/>
      <c r="BN206" s="29"/>
      <c r="BO206" s="29"/>
      <c r="BP206" s="29"/>
      <c r="BQ206" s="29"/>
      <c r="BR206" s="29"/>
      <c r="BS206" s="29"/>
      <c r="BT206" s="29"/>
      <c r="BU206" s="29"/>
      <c r="BV206" s="29"/>
      <c r="BW206" s="29"/>
      <c r="BX206" s="29"/>
      <c r="BY206" s="29"/>
      <c r="BZ206" s="29"/>
      <c r="CA206" s="29"/>
      <c r="CB206" s="29"/>
      <c r="CC206" s="29"/>
      <c r="CD206" s="29"/>
      <c r="CE206" s="29"/>
      <c r="CF206" s="29"/>
      <c r="CG206" s="29"/>
      <c r="CH206" s="29"/>
      <c r="CI206" s="29"/>
      <c r="CJ206" s="29"/>
      <c r="CK206" s="29"/>
      <c r="CL206" s="29"/>
      <c r="CM206" s="29"/>
      <c r="CN206" s="29"/>
    </row>
    <row r="207" spans="1:92" s="3" customFormat="1" ht="22.5" customHeight="1" x14ac:dyDescent="0.2">
      <c r="A207" s="38"/>
      <c r="B207" s="38"/>
      <c r="C207" s="38"/>
      <c r="D207" s="38"/>
      <c r="E207" s="38"/>
      <c r="F207" s="38"/>
      <c r="G207" s="39"/>
      <c r="H207" s="38"/>
      <c r="I207" s="39"/>
      <c r="J207" s="38"/>
      <c r="K207" s="38"/>
      <c r="L207" s="38"/>
      <c r="M207" s="38"/>
      <c r="N207" s="38"/>
      <c r="O207" s="38"/>
      <c r="P207" s="39"/>
      <c r="Q207" s="38"/>
      <c r="R207" s="39"/>
      <c r="S207" s="39"/>
      <c r="T207" s="39"/>
      <c r="U207" s="39"/>
      <c r="V207" s="38"/>
      <c r="W207" s="40"/>
      <c r="X207" s="41"/>
      <c r="Y207" s="41"/>
      <c r="Z207" s="40"/>
      <c r="AA207" s="40"/>
      <c r="AB207" s="29"/>
      <c r="AC207" s="29"/>
      <c r="AD207" s="29"/>
      <c r="AE207" s="29"/>
      <c r="AF207" s="29"/>
      <c r="AG207" s="29"/>
      <c r="AH207" s="29"/>
      <c r="AI207" s="29"/>
      <c r="AJ207" s="29"/>
      <c r="AK207" s="29"/>
      <c r="AL207" s="29"/>
      <c r="AM207" s="29"/>
      <c r="AN207" s="29"/>
      <c r="AO207" s="29"/>
      <c r="AP207" s="29"/>
      <c r="AQ207" s="29"/>
      <c r="AR207" s="29"/>
      <c r="AS207" s="29"/>
      <c r="AT207" s="29"/>
      <c r="AU207" s="29"/>
      <c r="AV207" s="29"/>
      <c r="AW207" s="29"/>
      <c r="AX207" s="29"/>
      <c r="AY207" s="29"/>
      <c r="AZ207" s="29"/>
      <c r="BA207" s="29"/>
      <c r="BB207" s="29"/>
      <c r="BC207" s="29"/>
      <c r="BD207" s="29"/>
      <c r="BE207" s="29"/>
      <c r="BF207" s="29"/>
      <c r="BG207" s="29"/>
      <c r="BH207" s="29"/>
      <c r="BI207" s="29"/>
      <c r="BJ207" s="29"/>
      <c r="BK207" s="29"/>
      <c r="BL207" s="29"/>
      <c r="BM207" s="29"/>
      <c r="BN207" s="29"/>
      <c r="BO207" s="29"/>
      <c r="BP207" s="29"/>
      <c r="BQ207" s="29"/>
      <c r="BR207" s="29"/>
      <c r="BS207" s="29"/>
      <c r="BT207" s="29"/>
      <c r="BU207" s="29"/>
      <c r="BV207" s="29"/>
      <c r="BW207" s="29"/>
      <c r="BX207" s="29"/>
      <c r="BY207" s="29"/>
      <c r="BZ207" s="29"/>
      <c r="CA207" s="29"/>
      <c r="CB207" s="29"/>
      <c r="CC207" s="29"/>
      <c r="CD207" s="29"/>
      <c r="CE207" s="29"/>
      <c r="CF207" s="29"/>
      <c r="CG207" s="29"/>
      <c r="CH207" s="29"/>
      <c r="CI207" s="29"/>
      <c r="CJ207" s="29"/>
      <c r="CK207" s="29"/>
      <c r="CL207" s="29"/>
      <c r="CM207" s="29"/>
      <c r="CN207" s="29"/>
    </row>
    <row r="208" spans="1:92" s="3" customFormat="1" ht="24" customHeight="1" x14ac:dyDescent="0.2">
      <c r="A208" s="38"/>
      <c r="B208" s="38"/>
      <c r="C208" s="38"/>
      <c r="D208" s="38"/>
      <c r="E208" s="38"/>
      <c r="F208" s="38"/>
      <c r="G208" s="39"/>
      <c r="H208" s="38"/>
      <c r="I208" s="39"/>
      <c r="J208" s="38"/>
      <c r="K208" s="38"/>
      <c r="L208" s="38"/>
      <c r="M208" s="38"/>
      <c r="N208" s="38"/>
      <c r="O208" s="38"/>
      <c r="P208" s="39"/>
      <c r="Q208" s="38"/>
      <c r="R208" s="38"/>
      <c r="S208" s="39"/>
      <c r="T208" s="39"/>
      <c r="U208" s="39"/>
      <c r="V208" s="38"/>
      <c r="W208" s="40"/>
      <c r="X208" s="41"/>
      <c r="Y208" s="41"/>
      <c r="Z208" s="40"/>
      <c r="AA208" s="40"/>
      <c r="AB208" s="29"/>
      <c r="AC208" s="29"/>
      <c r="AD208" s="29"/>
      <c r="AE208" s="29"/>
      <c r="AF208" s="29"/>
      <c r="AG208" s="29"/>
      <c r="AH208" s="29"/>
      <c r="AI208" s="29"/>
      <c r="AJ208" s="29"/>
      <c r="AK208" s="29"/>
      <c r="AL208" s="29"/>
      <c r="AM208" s="29"/>
      <c r="AN208" s="29"/>
      <c r="AO208" s="29"/>
      <c r="AP208" s="29"/>
      <c r="AQ208" s="29"/>
      <c r="AR208" s="29"/>
      <c r="AS208" s="29"/>
      <c r="AT208" s="29"/>
      <c r="AU208" s="29"/>
      <c r="AV208" s="29"/>
      <c r="AW208" s="29"/>
      <c r="AX208" s="29"/>
      <c r="AY208" s="29"/>
      <c r="AZ208" s="29"/>
      <c r="BA208" s="29"/>
      <c r="BB208" s="29"/>
      <c r="BC208" s="29"/>
      <c r="BD208" s="29"/>
      <c r="BE208" s="29"/>
      <c r="BF208" s="29"/>
      <c r="BG208" s="29"/>
      <c r="BH208" s="29"/>
      <c r="BI208" s="29"/>
      <c r="BJ208" s="29"/>
      <c r="BK208" s="29"/>
      <c r="BL208" s="29"/>
      <c r="BM208" s="29"/>
      <c r="BN208" s="29"/>
      <c r="BO208" s="29"/>
      <c r="BP208" s="29"/>
      <c r="BQ208" s="29"/>
      <c r="BR208" s="29"/>
      <c r="BS208" s="29"/>
      <c r="BT208" s="29"/>
      <c r="BU208" s="29"/>
      <c r="BV208" s="29"/>
      <c r="BW208" s="29"/>
      <c r="BX208" s="29"/>
      <c r="BY208" s="29"/>
      <c r="BZ208" s="29"/>
      <c r="CA208" s="29"/>
      <c r="CB208" s="29"/>
      <c r="CC208" s="29"/>
      <c r="CD208" s="29"/>
      <c r="CE208" s="29"/>
      <c r="CF208" s="29"/>
      <c r="CG208" s="29"/>
      <c r="CH208" s="29"/>
      <c r="CI208" s="29"/>
      <c r="CJ208" s="29"/>
      <c r="CK208" s="29"/>
      <c r="CL208" s="29"/>
      <c r="CM208" s="29"/>
      <c r="CN208" s="29"/>
    </row>
    <row r="209" spans="1:92" s="3" customFormat="1" ht="23.25" customHeight="1" x14ac:dyDescent="0.2">
      <c r="A209" s="38"/>
      <c r="B209" s="38"/>
      <c r="C209" s="38"/>
      <c r="D209" s="38"/>
      <c r="E209" s="38"/>
      <c r="F209" s="38"/>
      <c r="G209" s="39"/>
      <c r="H209" s="38"/>
      <c r="I209" s="39"/>
      <c r="J209" s="38"/>
      <c r="K209" s="38"/>
      <c r="L209" s="38"/>
      <c r="M209" s="38"/>
      <c r="N209" s="38"/>
      <c r="O209" s="38"/>
      <c r="P209" s="39"/>
      <c r="Q209" s="38"/>
      <c r="R209" s="39"/>
      <c r="S209" s="39"/>
      <c r="T209" s="39"/>
      <c r="U209" s="39"/>
      <c r="V209" s="38"/>
      <c r="W209" s="40"/>
      <c r="X209" s="41"/>
      <c r="Y209" s="41"/>
      <c r="Z209" s="40"/>
      <c r="AA209" s="40"/>
      <c r="AB209" s="29"/>
      <c r="AC209" s="29"/>
      <c r="AD209" s="29"/>
      <c r="AE209" s="29"/>
      <c r="AF209" s="29"/>
      <c r="AG209" s="29"/>
      <c r="AH209" s="29"/>
      <c r="AI209" s="29"/>
      <c r="AJ209" s="29"/>
      <c r="AK209" s="29"/>
      <c r="AL209" s="29"/>
      <c r="AM209" s="29"/>
      <c r="AN209" s="29"/>
      <c r="AO209" s="29"/>
      <c r="AP209" s="29"/>
      <c r="AQ209" s="29"/>
      <c r="AR209" s="29"/>
      <c r="AS209" s="29"/>
      <c r="AT209" s="29"/>
      <c r="AU209" s="29"/>
      <c r="AV209" s="29"/>
      <c r="AW209" s="29"/>
      <c r="AX209" s="29"/>
      <c r="AY209" s="29"/>
      <c r="AZ209" s="29"/>
      <c r="BA209" s="29"/>
      <c r="BB209" s="29"/>
      <c r="BC209" s="29"/>
      <c r="BD209" s="29"/>
      <c r="BE209" s="29"/>
      <c r="BF209" s="29"/>
      <c r="BG209" s="29"/>
      <c r="BH209" s="29"/>
      <c r="BI209" s="29"/>
      <c r="BJ209" s="29"/>
      <c r="BK209" s="29"/>
      <c r="BL209" s="29"/>
      <c r="BM209" s="29"/>
      <c r="BN209" s="29"/>
      <c r="BO209" s="29"/>
      <c r="BP209" s="29"/>
      <c r="BQ209" s="29"/>
      <c r="BR209" s="29"/>
      <c r="BS209" s="29"/>
      <c r="BT209" s="29"/>
      <c r="BU209" s="29"/>
      <c r="BV209" s="29"/>
      <c r="BW209" s="29"/>
      <c r="BX209" s="29"/>
      <c r="BY209" s="29"/>
      <c r="BZ209" s="29"/>
      <c r="CA209" s="29"/>
      <c r="CB209" s="29"/>
      <c r="CC209" s="29"/>
      <c r="CD209" s="29"/>
      <c r="CE209" s="29"/>
      <c r="CF209" s="29"/>
      <c r="CG209" s="29"/>
      <c r="CH209" s="29"/>
      <c r="CI209" s="29"/>
      <c r="CJ209" s="29"/>
      <c r="CK209" s="29"/>
      <c r="CL209" s="29"/>
      <c r="CM209" s="29"/>
      <c r="CN209" s="29"/>
    </row>
    <row r="210" spans="1:92" s="3" customFormat="1" ht="24" customHeight="1" x14ac:dyDescent="0.2">
      <c r="A210" s="38"/>
      <c r="B210" s="38"/>
      <c r="C210" s="38"/>
      <c r="D210" s="38"/>
      <c r="E210" s="38"/>
      <c r="F210" s="38"/>
      <c r="G210" s="39"/>
      <c r="H210" s="38"/>
      <c r="I210" s="39"/>
      <c r="J210" s="38"/>
      <c r="K210" s="38"/>
      <c r="L210" s="38"/>
      <c r="M210" s="38"/>
      <c r="N210" s="38"/>
      <c r="O210" s="38"/>
      <c r="P210" s="39"/>
      <c r="Q210" s="38"/>
      <c r="R210" s="39"/>
      <c r="S210" s="39"/>
      <c r="T210" s="39"/>
      <c r="U210" s="39"/>
      <c r="V210" s="38"/>
      <c r="W210" s="40"/>
      <c r="X210" s="41"/>
      <c r="Y210" s="41"/>
      <c r="Z210" s="40"/>
      <c r="AA210" s="40"/>
      <c r="AB210" s="29"/>
      <c r="AC210" s="29"/>
      <c r="AD210" s="29"/>
      <c r="AE210" s="29"/>
      <c r="AF210" s="29"/>
      <c r="AG210" s="29"/>
      <c r="AH210" s="29"/>
      <c r="AI210" s="29"/>
      <c r="AJ210" s="29"/>
      <c r="AK210" s="29"/>
      <c r="AL210" s="29"/>
      <c r="AM210" s="29"/>
      <c r="AN210" s="29"/>
      <c r="AO210" s="29"/>
      <c r="AP210" s="29"/>
      <c r="AQ210" s="29"/>
      <c r="AR210" s="29"/>
      <c r="AS210" s="29"/>
      <c r="AT210" s="29"/>
      <c r="AU210" s="29"/>
      <c r="AV210" s="29"/>
      <c r="AW210" s="29"/>
      <c r="AX210" s="29"/>
      <c r="AY210" s="29"/>
      <c r="AZ210" s="29"/>
      <c r="BA210" s="29"/>
      <c r="BB210" s="29"/>
      <c r="BC210" s="29"/>
      <c r="BD210" s="29"/>
      <c r="BE210" s="29"/>
      <c r="BF210" s="29"/>
      <c r="BG210" s="29"/>
      <c r="BH210" s="29"/>
      <c r="BI210" s="29"/>
      <c r="BJ210" s="29"/>
      <c r="BK210" s="29"/>
      <c r="BL210" s="29"/>
      <c r="BM210" s="29"/>
      <c r="BN210" s="29"/>
      <c r="BO210" s="29"/>
      <c r="BP210" s="29"/>
      <c r="BQ210" s="29"/>
      <c r="BR210" s="29"/>
      <c r="BS210" s="29"/>
      <c r="BT210" s="29"/>
      <c r="BU210" s="29"/>
      <c r="BV210" s="29"/>
      <c r="BW210" s="29"/>
      <c r="BX210" s="29"/>
      <c r="BY210" s="29"/>
      <c r="BZ210" s="29"/>
      <c r="CA210" s="29"/>
      <c r="CB210" s="29"/>
      <c r="CC210" s="29"/>
      <c r="CD210" s="29"/>
      <c r="CE210" s="29"/>
      <c r="CF210" s="29"/>
      <c r="CG210" s="29"/>
      <c r="CH210" s="29"/>
      <c r="CI210" s="29"/>
      <c r="CJ210" s="29"/>
      <c r="CK210" s="29"/>
      <c r="CL210" s="29"/>
      <c r="CM210" s="29"/>
      <c r="CN210" s="29"/>
    </row>
    <row r="211" spans="1:92" s="3" customFormat="1" ht="23.25" customHeight="1" x14ac:dyDescent="0.2">
      <c r="A211" s="38"/>
      <c r="B211" s="38"/>
      <c r="C211" s="38"/>
      <c r="D211" s="38"/>
      <c r="E211" s="38"/>
      <c r="F211" s="38"/>
      <c r="G211" s="39"/>
      <c r="H211" s="38"/>
      <c r="I211" s="39"/>
      <c r="J211" s="38"/>
      <c r="K211" s="38"/>
      <c r="L211" s="38"/>
      <c r="M211" s="38"/>
      <c r="N211" s="38"/>
      <c r="O211" s="38"/>
      <c r="P211" s="39"/>
      <c r="Q211" s="38"/>
      <c r="R211" s="38"/>
      <c r="S211" s="39"/>
      <c r="T211" s="39"/>
      <c r="U211" s="39"/>
      <c r="V211" s="38"/>
      <c r="W211" s="40"/>
      <c r="X211" s="41"/>
      <c r="Y211" s="41"/>
      <c r="Z211" s="40"/>
      <c r="AA211" s="40"/>
      <c r="AB211" s="29"/>
      <c r="AC211" s="29"/>
      <c r="AD211" s="29"/>
      <c r="AE211" s="29"/>
      <c r="AF211" s="29"/>
      <c r="AG211" s="29"/>
      <c r="AH211" s="29"/>
      <c r="AI211" s="29"/>
      <c r="AJ211" s="29"/>
      <c r="AK211" s="29"/>
      <c r="AL211" s="29"/>
      <c r="AM211" s="29"/>
      <c r="AN211" s="29"/>
      <c r="AO211" s="29"/>
      <c r="AP211" s="29"/>
      <c r="AQ211" s="29"/>
      <c r="AR211" s="29"/>
      <c r="AS211" s="29"/>
      <c r="AT211" s="29"/>
      <c r="AU211" s="29"/>
      <c r="AV211" s="29"/>
      <c r="AW211" s="29"/>
      <c r="AX211" s="29"/>
      <c r="AY211" s="29"/>
      <c r="AZ211" s="29"/>
      <c r="BA211" s="29"/>
      <c r="BB211" s="29"/>
      <c r="BC211" s="29"/>
      <c r="BD211" s="29"/>
      <c r="BE211" s="29"/>
      <c r="BF211" s="29"/>
      <c r="BG211" s="29"/>
      <c r="BH211" s="29"/>
      <c r="BI211" s="29"/>
      <c r="BJ211" s="29"/>
      <c r="BK211" s="29"/>
      <c r="BL211" s="29"/>
      <c r="BM211" s="29"/>
      <c r="BN211" s="29"/>
      <c r="BO211" s="29"/>
      <c r="BP211" s="29"/>
      <c r="BQ211" s="29"/>
      <c r="BR211" s="29"/>
      <c r="BS211" s="29"/>
      <c r="BT211" s="29"/>
      <c r="BU211" s="29"/>
      <c r="BV211" s="29"/>
      <c r="BW211" s="29"/>
      <c r="BX211" s="29"/>
      <c r="BY211" s="29"/>
      <c r="BZ211" s="29"/>
      <c r="CA211" s="29"/>
      <c r="CB211" s="29"/>
      <c r="CC211" s="29"/>
      <c r="CD211" s="29"/>
      <c r="CE211" s="29"/>
      <c r="CF211" s="29"/>
      <c r="CG211" s="29"/>
      <c r="CH211" s="29"/>
      <c r="CI211" s="29"/>
      <c r="CJ211" s="29"/>
      <c r="CK211" s="29"/>
      <c r="CL211" s="29"/>
      <c r="CM211" s="29"/>
      <c r="CN211" s="29"/>
    </row>
    <row r="212" spans="1:92" s="3" customFormat="1" ht="24" customHeight="1" x14ac:dyDescent="0.2">
      <c r="A212" s="38"/>
      <c r="B212" s="38"/>
      <c r="C212" s="38"/>
      <c r="D212" s="38"/>
      <c r="E212" s="38"/>
      <c r="F212" s="38"/>
      <c r="G212" s="39"/>
      <c r="H212" s="38"/>
      <c r="I212" s="39"/>
      <c r="J212" s="38"/>
      <c r="K212" s="38"/>
      <c r="L212" s="38"/>
      <c r="M212" s="38"/>
      <c r="N212" s="38"/>
      <c r="O212" s="38"/>
      <c r="P212" s="39"/>
      <c r="Q212" s="38"/>
      <c r="R212" s="39"/>
      <c r="S212" s="39"/>
      <c r="T212" s="39"/>
      <c r="U212" s="39"/>
      <c r="V212" s="38"/>
      <c r="W212" s="40"/>
      <c r="X212" s="41"/>
      <c r="Y212" s="41"/>
      <c r="Z212" s="40"/>
      <c r="AA212" s="40"/>
      <c r="AB212" s="29"/>
      <c r="AC212" s="29"/>
      <c r="AD212" s="29"/>
      <c r="AE212" s="29"/>
      <c r="AF212" s="29"/>
      <c r="AG212" s="29"/>
      <c r="AH212" s="29"/>
      <c r="AI212" s="29"/>
      <c r="AJ212" s="29"/>
      <c r="AK212" s="29"/>
      <c r="AL212" s="29"/>
      <c r="AM212" s="29"/>
      <c r="AN212" s="29"/>
      <c r="AO212" s="29"/>
      <c r="AP212" s="29"/>
      <c r="AQ212" s="29"/>
      <c r="AR212" s="29"/>
      <c r="AS212" s="29"/>
      <c r="AT212" s="29"/>
      <c r="AU212" s="29"/>
      <c r="AV212" s="29"/>
      <c r="AW212" s="29"/>
      <c r="AX212" s="29"/>
      <c r="AY212" s="29"/>
      <c r="AZ212" s="29"/>
      <c r="BA212" s="29"/>
      <c r="BB212" s="29"/>
      <c r="BC212" s="29"/>
      <c r="BD212" s="29"/>
      <c r="BE212" s="29"/>
      <c r="BF212" s="29"/>
      <c r="BG212" s="29"/>
      <c r="BH212" s="29"/>
      <c r="BI212" s="29"/>
      <c r="BJ212" s="29"/>
      <c r="BK212" s="29"/>
      <c r="BL212" s="29"/>
      <c r="BM212" s="29"/>
      <c r="BN212" s="29"/>
      <c r="BO212" s="29"/>
      <c r="BP212" s="29"/>
      <c r="BQ212" s="29"/>
      <c r="BR212" s="29"/>
      <c r="BS212" s="29"/>
      <c r="BT212" s="29"/>
      <c r="BU212" s="29"/>
      <c r="BV212" s="29"/>
      <c r="BW212" s="29"/>
      <c r="BX212" s="29"/>
      <c r="BY212" s="29"/>
      <c r="BZ212" s="29"/>
      <c r="CA212" s="29"/>
      <c r="CB212" s="29"/>
      <c r="CC212" s="29"/>
      <c r="CD212" s="29"/>
      <c r="CE212" s="29"/>
      <c r="CF212" s="29"/>
      <c r="CG212" s="29"/>
      <c r="CH212" s="29"/>
      <c r="CI212" s="29"/>
      <c r="CJ212" s="29"/>
      <c r="CK212" s="29"/>
      <c r="CL212" s="29"/>
      <c r="CM212" s="29"/>
      <c r="CN212" s="29"/>
    </row>
    <row r="213" spans="1:92" s="3" customFormat="1" ht="24" customHeight="1" x14ac:dyDescent="0.2">
      <c r="A213" s="38"/>
      <c r="B213" s="38"/>
      <c r="C213" s="38"/>
      <c r="D213" s="38"/>
      <c r="E213" s="38"/>
      <c r="F213" s="38"/>
      <c r="G213" s="39"/>
      <c r="H213" s="38"/>
      <c r="I213" s="39"/>
      <c r="J213" s="38"/>
      <c r="K213" s="38"/>
      <c r="L213" s="38"/>
      <c r="M213" s="38"/>
      <c r="N213" s="38"/>
      <c r="O213" s="38"/>
      <c r="P213" s="39"/>
      <c r="Q213" s="38"/>
      <c r="R213" s="39"/>
      <c r="S213" s="39"/>
      <c r="T213" s="39"/>
      <c r="U213" s="39"/>
      <c r="V213" s="38"/>
      <c r="W213" s="40"/>
      <c r="X213" s="41"/>
      <c r="Y213" s="41"/>
      <c r="Z213" s="40"/>
      <c r="AA213" s="40"/>
      <c r="AB213" s="29"/>
      <c r="AC213" s="29"/>
      <c r="AD213" s="29"/>
      <c r="AE213" s="29"/>
      <c r="AF213" s="29"/>
      <c r="AG213" s="29"/>
      <c r="AH213" s="29"/>
      <c r="AI213" s="29"/>
      <c r="AJ213" s="29"/>
      <c r="AK213" s="29"/>
      <c r="AL213" s="29"/>
      <c r="AM213" s="29"/>
      <c r="AN213" s="29"/>
      <c r="AO213" s="29"/>
      <c r="AP213" s="29"/>
      <c r="AQ213" s="29"/>
      <c r="AR213" s="29"/>
      <c r="AS213" s="29"/>
      <c r="AT213" s="29"/>
      <c r="AU213" s="29"/>
      <c r="AV213" s="29"/>
      <c r="AW213" s="29"/>
      <c r="AX213" s="29"/>
      <c r="AY213" s="29"/>
      <c r="AZ213" s="29"/>
      <c r="BA213" s="29"/>
      <c r="BB213" s="29"/>
      <c r="BC213" s="29"/>
      <c r="BD213" s="29"/>
      <c r="BE213" s="29"/>
      <c r="BF213" s="29"/>
      <c r="BG213" s="29"/>
      <c r="BH213" s="29"/>
      <c r="BI213" s="29"/>
      <c r="BJ213" s="29"/>
      <c r="BK213" s="29"/>
      <c r="BL213" s="29"/>
      <c r="BM213" s="29"/>
      <c r="BN213" s="29"/>
      <c r="BO213" s="29"/>
      <c r="BP213" s="29"/>
      <c r="BQ213" s="29"/>
      <c r="BR213" s="29"/>
      <c r="BS213" s="29"/>
      <c r="BT213" s="29"/>
      <c r="BU213" s="29"/>
      <c r="BV213" s="29"/>
      <c r="BW213" s="29"/>
      <c r="BX213" s="29"/>
      <c r="BY213" s="29"/>
      <c r="BZ213" s="29"/>
      <c r="CA213" s="29"/>
      <c r="CB213" s="29"/>
      <c r="CC213" s="29"/>
      <c r="CD213" s="29"/>
      <c r="CE213" s="29"/>
      <c r="CF213" s="29"/>
      <c r="CG213" s="29"/>
      <c r="CH213" s="29"/>
      <c r="CI213" s="29"/>
      <c r="CJ213" s="29"/>
      <c r="CK213" s="29"/>
      <c r="CL213" s="29"/>
      <c r="CM213" s="29"/>
      <c r="CN213" s="29"/>
    </row>
    <row r="214" spans="1:92" s="3" customFormat="1" ht="23.25" customHeight="1" x14ac:dyDescent="0.2">
      <c r="A214" s="237" t="s">
        <v>775</v>
      </c>
      <c r="B214" s="238"/>
      <c r="C214" s="238"/>
      <c r="D214" s="238"/>
      <c r="E214" s="238"/>
      <c r="F214" s="238"/>
      <c r="G214" s="238"/>
      <c r="H214" s="238"/>
      <c r="I214" s="238"/>
      <c r="J214" s="238"/>
      <c r="K214" s="238"/>
      <c r="L214" s="239"/>
      <c r="M214" s="38"/>
      <c r="N214" s="38">
        <f>SUM(N203:N213)</f>
        <v>334</v>
      </c>
      <c r="O214" s="38">
        <f>SUM(O203:O213)</f>
        <v>13800</v>
      </c>
      <c r="P214" s="39">
        <f>SUM(P203:P213)</f>
        <v>2153600</v>
      </c>
      <c r="Q214" s="38"/>
      <c r="R214" s="38">
        <f>SUM(R203:R213)</f>
        <v>1765440</v>
      </c>
      <c r="S214" s="39">
        <f>SUM(S203:S213)</f>
        <v>388160</v>
      </c>
      <c r="T214" s="39">
        <f>SUM(T203:T213)</f>
        <v>467710</v>
      </c>
      <c r="U214" s="39">
        <f>SUM(U203:U213)</f>
        <v>467710</v>
      </c>
      <c r="V214" s="38"/>
      <c r="W214" s="40">
        <f>SUM(W203:W213)</f>
        <v>24.863999999999997</v>
      </c>
      <c r="X214" s="41"/>
      <c r="Y214" s="41"/>
      <c r="Z214" s="40">
        <f>SUM(Z203:Z213)</f>
        <v>22.377599999999997</v>
      </c>
      <c r="AA214" s="40">
        <f>SUM(AA203:AA213)</f>
        <v>2.4863999999999997</v>
      </c>
      <c r="AB214" s="29"/>
      <c r="AC214" s="29"/>
      <c r="AD214" s="29"/>
      <c r="AE214" s="29"/>
      <c r="AF214" s="29"/>
      <c r="AG214" s="29"/>
      <c r="AH214" s="29"/>
      <c r="AI214" s="29"/>
      <c r="AJ214" s="29"/>
      <c r="AK214" s="29"/>
      <c r="AL214" s="29"/>
      <c r="AM214" s="29"/>
      <c r="AN214" s="29"/>
      <c r="AO214" s="29"/>
      <c r="AP214" s="29"/>
      <c r="AQ214" s="29"/>
      <c r="AR214" s="29"/>
      <c r="AS214" s="29"/>
      <c r="AT214" s="29"/>
      <c r="AU214" s="29"/>
      <c r="AV214" s="29"/>
      <c r="AW214" s="29"/>
      <c r="AX214" s="29"/>
      <c r="AY214" s="29"/>
      <c r="AZ214" s="29"/>
      <c r="BA214" s="29"/>
      <c r="BB214" s="29"/>
      <c r="BC214" s="29"/>
      <c r="BD214" s="29"/>
      <c r="BE214" s="29"/>
      <c r="BF214" s="29"/>
      <c r="BG214" s="29"/>
      <c r="BH214" s="29"/>
      <c r="BI214" s="29"/>
      <c r="BJ214" s="29"/>
      <c r="BK214" s="29"/>
      <c r="BL214" s="29"/>
      <c r="BM214" s="29"/>
      <c r="BN214" s="29"/>
      <c r="BO214" s="29"/>
      <c r="BP214" s="29"/>
      <c r="BQ214" s="29"/>
      <c r="BR214" s="29"/>
      <c r="BS214" s="29"/>
      <c r="BT214" s="29"/>
      <c r="BU214" s="29"/>
      <c r="BV214" s="29"/>
      <c r="BW214" s="29"/>
      <c r="BX214" s="29"/>
      <c r="BY214" s="29"/>
      <c r="BZ214" s="29"/>
      <c r="CA214" s="29"/>
      <c r="CB214" s="29"/>
      <c r="CC214" s="29"/>
      <c r="CD214" s="29"/>
      <c r="CE214" s="29"/>
      <c r="CF214" s="29"/>
      <c r="CG214" s="29"/>
      <c r="CH214" s="29"/>
      <c r="CI214" s="29"/>
      <c r="CJ214" s="29"/>
      <c r="CK214" s="29"/>
      <c r="CL214" s="29"/>
      <c r="CM214" s="29"/>
      <c r="CN214" s="29"/>
    </row>
    <row r="215" spans="1:92" s="3" customFormat="1" ht="15.75" customHeight="1" x14ac:dyDescent="0.4">
      <c r="A215" s="46"/>
      <c r="B215" s="46"/>
      <c r="C215" s="46"/>
      <c r="D215" s="46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  <c r="AA215" s="43"/>
      <c r="AB215" s="29"/>
      <c r="AC215" s="29"/>
      <c r="AD215" s="29"/>
      <c r="AE215" s="29"/>
      <c r="AF215" s="29"/>
      <c r="AG215" s="29"/>
      <c r="AH215" s="29"/>
      <c r="AI215" s="29"/>
      <c r="AJ215" s="29"/>
      <c r="AK215" s="29"/>
      <c r="AL215" s="29"/>
      <c r="AM215" s="29"/>
      <c r="AN215" s="29"/>
      <c r="AO215" s="29"/>
      <c r="AP215" s="29"/>
      <c r="AQ215" s="29"/>
      <c r="AR215" s="29"/>
      <c r="AS215" s="29"/>
      <c r="AT215" s="29"/>
      <c r="AU215" s="29"/>
      <c r="AV215" s="29"/>
      <c r="AW215" s="29"/>
      <c r="AX215" s="29"/>
      <c r="AY215" s="29"/>
      <c r="AZ215" s="29"/>
      <c r="BA215" s="29"/>
      <c r="BB215" s="29"/>
      <c r="BC215" s="29"/>
      <c r="BD215" s="29"/>
      <c r="BE215" s="29"/>
      <c r="BF215" s="29"/>
      <c r="BG215" s="29"/>
      <c r="BH215" s="29"/>
      <c r="BI215" s="29"/>
      <c r="BJ215" s="29"/>
      <c r="BK215" s="29"/>
      <c r="BL215" s="29"/>
      <c r="BM215" s="29"/>
      <c r="BN215" s="29"/>
      <c r="BO215" s="29"/>
      <c r="BP215" s="29"/>
      <c r="BQ215" s="29"/>
      <c r="BR215" s="29"/>
      <c r="BS215" s="29"/>
      <c r="BT215" s="29"/>
      <c r="BU215" s="29"/>
      <c r="BV215" s="29"/>
      <c r="BW215" s="29"/>
      <c r="BX215" s="29"/>
      <c r="BY215" s="29"/>
      <c r="BZ215" s="29"/>
      <c r="CA215" s="29"/>
      <c r="CB215" s="29"/>
      <c r="CC215" s="29"/>
      <c r="CD215" s="29"/>
      <c r="CE215" s="29"/>
      <c r="CF215" s="29"/>
      <c r="CG215" s="29"/>
      <c r="CH215" s="29"/>
      <c r="CI215" s="29"/>
      <c r="CJ215" s="29"/>
      <c r="CK215" s="29"/>
      <c r="CL215" s="29"/>
      <c r="CM215" s="29"/>
      <c r="CN215" s="29"/>
    </row>
    <row r="216" spans="1:92" s="3" customFormat="1" ht="18" x14ac:dyDescent="0.4">
      <c r="A216" s="42" t="s">
        <v>17</v>
      </c>
      <c r="B216" s="42"/>
      <c r="C216" s="42"/>
      <c r="D216" s="42" t="s">
        <v>19</v>
      </c>
      <c r="E216" s="42"/>
      <c r="F216" s="42"/>
      <c r="G216" s="42"/>
      <c r="H216" s="42"/>
      <c r="I216" s="42"/>
      <c r="J216" s="43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  <c r="AA216" s="43"/>
      <c r="AB216" s="29"/>
      <c r="AC216" s="29"/>
      <c r="AD216" s="29"/>
      <c r="AE216" s="29"/>
      <c r="AF216" s="29"/>
      <c r="AG216" s="29"/>
      <c r="AH216" s="29"/>
      <c r="AI216" s="29"/>
      <c r="AJ216" s="29"/>
      <c r="AK216" s="29"/>
      <c r="AL216" s="29"/>
      <c r="AM216" s="29"/>
      <c r="AN216" s="29"/>
      <c r="AO216" s="29"/>
      <c r="AP216" s="29"/>
      <c r="AQ216" s="29"/>
      <c r="AR216" s="29"/>
      <c r="AS216" s="29"/>
      <c r="AT216" s="29"/>
      <c r="AU216" s="29"/>
      <c r="AV216" s="29"/>
      <c r="AW216" s="29"/>
      <c r="AX216" s="29"/>
      <c r="AY216" s="29"/>
      <c r="AZ216" s="29"/>
      <c r="BA216" s="29"/>
      <c r="BB216" s="29"/>
      <c r="BC216" s="29"/>
      <c r="BD216" s="29"/>
      <c r="BE216" s="29"/>
      <c r="BF216" s="29"/>
      <c r="BG216" s="29"/>
      <c r="BH216" s="29"/>
      <c r="BI216" s="29"/>
      <c r="BJ216" s="29"/>
      <c r="BK216" s="29"/>
      <c r="BL216" s="29"/>
      <c r="BM216" s="29"/>
      <c r="BN216" s="29"/>
      <c r="BO216" s="29"/>
      <c r="BP216" s="29"/>
      <c r="BQ216" s="29"/>
      <c r="BR216" s="29"/>
      <c r="BS216" s="29"/>
      <c r="BT216" s="29"/>
      <c r="BU216" s="29"/>
      <c r="BV216" s="29"/>
      <c r="BW216" s="29"/>
      <c r="BX216" s="29"/>
      <c r="BY216" s="29"/>
      <c r="BZ216" s="29"/>
      <c r="CA216" s="29"/>
      <c r="CB216" s="29"/>
      <c r="CC216" s="29"/>
      <c r="CD216" s="29"/>
      <c r="CE216" s="29"/>
      <c r="CF216" s="29"/>
      <c r="CG216" s="29"/>
      <c r="CH216" s="29"/>
      <c r="CI216" s="29"/>
      <c r="CJ216" s="29"/>
      <c r="CK216" s="29"/>
      <c r="CL216" s="29"/>
      <c r="CM216" s="29"/>
      <c r="CN216" s="29"/>
    </row>
    <row r="217" spans="1:92" s="3" customFormat="1" ht="18" x14ac:dyDescent="0.4">
      <c r="A217" s="42"/>
      <c r="B217" s="42"/>
      <c r="C217" s="42"/>
      <c r="D217" s="42" t="s">
        <v>20</v>
      </c>
      <c r="E217" s="42"/>
      <c r="F217" s="42"/>
      <c r="G217" s="42"/>
      <c r="H217" s="42"/>
      <c r="I217" s="42"/>
      <c r="J217" s="43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  <c r="AA217" s="43"/>
      <c r="AB217" s="29"/>
      <c r="AC217" s="29"/>
      <c r="AD217" s="29"/>
      <c r="AE217" s="29"/>
      <c r="AF217" s="29"/>
      <c r="AG217" s="29"/>
      <c r="AH217" s="29"/>
      <c r="AI217" s="29"/>
      <c r="AJ217" s="29"/>
      <c r="AK217" s="29"/>
      <c r="AL217" s="29"/>
      <c r="AM217" s="29"/>
      <c r="AN217" s="29"/>
      <c r="AO217" s="29"/>
      <c r="AP217" s="29"/>
      <c r="AQ217" s="29"/>
      <c r="AR217" s="29"/>
      <c r="AS217" s="29"/>
      <c r="AT217" s="29"/>
      <c r="AU217" s="29"/>
      <c r="AV217" s="29"/>
      <c r="AW217" s="29"/>
      <c r="AX217" s="29"/>
      <c r="AY217" s="29"/>
      <c r="AZ217" s="29"/>
      <c r="BA217" s="29"/>
      <c r="BB217" s="29"/>
      <c r="BC217" s="29"/>
      <c r="BD217" s="29"/>
      <c r="BE217" s="29"/>
      <c r="BF217" s="29"/>
      <c r="BG217" s="29"/>
      <c r="BH217" s="29"/>
      <c r="BI217" s="29"/>
      <c r="BJ217" s="29"/>
      <c r="BK217" s="29"/>
      <c r="BL217" s="29"/>
      <c r="BM217" s="29"/>
      <c r="BN217" s="29"/>
      <c r="BO217" s="29"/>
      <c r="BP217" s="29"/>
      <c r="BQ217" s="29"/>
      <c r="BR217" s="29"/>
      <c r="BS217" s="29"/>
      <c r="BT217" s="29"/>
      <c r="BU217" s="29"/>
      <c r="BV217" s="29"/>
      <c r="BW217" s="29"/>
      <c r="BX217" s="29"/>
      <c r="BY217" s="29"/>
      <c r="BZ217" s="29"/>
      <c r="CA217" s="29"/>
      <c r="CB217" s="29"/>
      <c r="CC217" s="29"/>
      <c r="CD217" s="29"/>
      <c r="CE217" s="29"/>
      <c r="CF217" s="29"/>
      <c r="CG217" s="29"/>
      <c r="CH217" s="29"/>
      <c r="CI217" s="29"/>
      <c r="CJ217" s="29"/>
      <c r="CK217" s="29"/>
      <c r="CL217" s="29"/>
      <c r="CM217" s="29"/>
      <c r="CN217" s="29"/>
    </row>
    <row r="218" spans="1:92" s="3" customFormat="1" ht="18" x14ac:dyDescent="0.4">
      <c r="A218" s="42"/>
      <c r="B218" s="42"/>
      <c r="C218" s="42"/>
      <c r="D218" s="42" t="s">
        <v>21</v>
      </c>
      <c r="E218" s="42"/>
      <c r="F218" s="42"/>
      <c r="G218" s="42"/>
      <c r="H218" s="42"/>
      <c r="I218" s="42"/>
      <c r="J218" s="43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  <c r="AA218" s="43"/>
      <c r="AB218" s="29"/>
      <c r="AC218" s="29"/>
      <c r="AD218" s="29"/>
      <c r="AE218" s="29"/>
      <c r="AF218" s="29"/>
      <c r="AG218" s="29"/>
      <c r="AH218" s="29"/>
      <c r="AI218" s="29"/>
      <c r="AJ218" s="29"/>
      <c r="AK218" s="29"/>
      <c r="AL218" s="29"/>
      <c r="AM218" s="29"/>
      <c r="AN218" s="29"/>
      <c r="AO218" s="29"/>
      <c r="AP218" s="29"/>
      <c r="AQ218" s="29"/>
      <c r="AR218" s="29"/>
      <c r="AS218" s="29"/>
      <c r="AT218" s="29"/>
      <c r="AU218" s="29"/>
      <c r="AV218" s="29"/>
      <c r="AW218" s="29"/>
      <c r="AX218" s="29"/>
      <c r="AY218" s="29"/>
      <c r="AZ218" s="29"/>
      <c r="BA218" s="29"/>
      <c r="BB218" s="29"/>
      <c r="BC218" s="29"/>
      <c r="BD218" s="29"/>
      <c r="BE218" s="29"/>
      <c r="BF218" s="29"/>
      <c r="BG218" s="29"/>
      <c r="BH218" s="29"/>
      <c r="BI218" s="29"/>
      <c r="BJ218" s="29"/>
      <c r="BK218" s="29"/>
      <c r="BL218" s="29"/>
      <c r="BM218" s="29"/>
      <c r="BN218" s="29"/>
      <c r="BO218" s="29"/>
      <c r="BP218" s="29"/>
      <c r="BQ218" s="29"/>
      <c r="BR218" s="29"/>
      <c r="BS218" s="29"/>
      <c r="BT218" s="29"/>
      <c r="BU218" s="29"/>
      <c r="BV218" s="29"/>
      <c r="BW218" s="29"/>
      <c r="BX218" s="29"/>
      <c r="BY218" s="29"/>
      <c r="BZ218" s="29"/>
      <c r="CA218" s="29"/>
      <c r="CB218" s="29"/>
      <c r="CC218" s="29"/>
      <c r="CD218" s="29"/>
      <c r="CE218" s="29"/>
      <c r="CF218" s="29"/>
      <c r="CG218" s="29"/>
      <c r="CH218" s="29"/>
      <c r="CI218" s="29"/>
      <c r="CJ218" s="29"/>
      <c r="CK218" s="29"/>
      <c r="CL218" s="29"/>
      <c r="CM218" s="29"/>
      <c r="CN218" s="29"/>
    </row>
    <row r="219" spans="1:92" s="3" customFormat="1" ht="15.75" x14ac:dyDescent="0.25">
      <c r="A219" s="42"/>
      <c r="B219" s="42"/>
      <c r="C219" s="42"/>
      <c r="D219" s="42" t="s">
        <v>22</v>
      </c>
      <c r="E219" s="42"/>
      <c r="F219" s="42"/>
      <c r="G219" s="42"/>
      <c r="H219" s="42"/>
      <c r="I219" s="42"/>
      <c r="J219" s="43"/>
      <c r="K219" s="43"/>
      <c r="L219" s="43"/>
      <c r="M219" s="43"/>
      <c r="N219" s="43"/>
      <c r="O219" s="43"/>
      <c r="P219" s="43"/>
      <c r="Q219" s="43"/>
      <c r="R219" s="43"/>
      <c r="S219" s="43"/>
      <c r="T219" s="43"/>
      <c r="U219" s="43"/>
      <c r="V219" s="43"/>
      <c r="W219" s="43"/>
      <c r="X219" s="43"/>
      <c r="Y219" s="43"/>
      <c r="Z219" s="43"/>
      <c r="AA219" s="43"/>
      <c r="AB219" s="29"/>
      <c r="AC219" s="29"/>
      <c r="AD219" s="29"/>
      <c r="AE219" s="29"/>
      <c r="AF219" s="29"/>
      <c r="AG219" s="29"/>
      <c r="AH219" s="29"/>
      <c r="AI219" s="29"/>
      <c r="AJ219" s="29"/>
      <c r="AK219" s="29"/>
      <c r="AL219" s="29"/>
      <c r="AM219" s="29"/>
      <c r="AN219" s="29"/>
      <c r="AO219" s="29"/>
      <c r="AP219" s="29"/>
      <c r="AQ219" s="29"/>
      <c r="AR219" s="29"/>
      <c r="AS219" s="29"/>
      <c r="AT219" s="29"/>
      <c r="AU219" s="29"/>
      <c r="AV219" s="29"/>
      <c r="AW219" s="29"/>
      <c r="AX219" s="29"/>
      <c r="AY219" s="29"/>
      <c r="AZ219" s="29"/>
      <c r="BA219" s="29"/>
      <c r="BB219" s="29"/>
      <c r="BC219" s="29"/>
      <c r="BD219" s="29"/>
      <c r="BE219" s="29"/>
      <c r="BF219" s="29"/>
      <c r="BG219" s="29"/>
      <c r="BH219" s="29"/>
      <c r="BI219" s="29"/>
      <c r="BJ219" s="29"/>
      <c r="BK219" s="29"/>
      <c r="BL219" s="29"/>
      <c r="BM219" s="29"/>
      <c r="BN219" s="29"/>
      <c r="BO219" s="29"/>
      <c r="BP219" s="29"/>
      <c r="BQ219" s="29"/>
      <c r="BR219" s="29"/>
      <c r="BS219" s="29"/>
      <c r="BT219" s="29"/>
      <c r="BU219" s="29"/>
      <c r="BV219" s="29"/>
      <c r="BW219" s="29"/>
      <c r="BX219" s="29"/>
      <c r="BY219" s="29"/>
      <c r="BZ219" s="29"/>
      <c r="CA219" s="29"/>
      <c r="CB219" s="29"/>
      <c r="CC219" s="29"/>
      <c r="CD219" s="29"/>
      <c r="CE219" s="29"/>
      <c r="CF219" s="29"/>
      <c r="CG219" s="29"/>
      <c r="CH219" s="29"/>
      <c r="CI219" s="29"/>
      <c r="CJ219" s="29"/>
      <c r="CK219" s="29"/>
      <c r="CL219" s="29"/>
      <c r="CM219" s="29"/>
      <c r="CN219" s="29"/>
    </row>
    <row r="220" spans="1:92" s="3" customFormat="1" ht="15.75" x14ac:dyDescent="0.25">
      <c r="A220" s="42"/>
      <c r="B220" s="42"/>
      <c r="C220" s="42"/>
      <c r="D220" s="42" t="s">
        <v>23</v>
      </c>
      <c r="E220" s="42"/>
      <c r="F220" s="42"/>
      <c r="G220" s="42"/>
      <c r="H220" s="42"/>
      <c r="I220" s="42"/>
      <c r="J220" s="43"/>
      <c r="K220" s="43"/>
      <c r="L220" s="43"/>
      <c r="M220" s="43"/>
      <c r="N220" s="43"/>
      <c r="O220" s="43"/>
      <c r="P220" s="43"/>
      <c r="Q220" s="43"/>
      <c r="R220" s="43"/>
      <c r="S220" s="43"/>
      <c r="T220" s="43"/>
      <c r="U220" s="43"/>
      <c r="V220" s="43"/>
      <c r="W220" s="43"/>
      <c r="X220" s="43"/>
      <c r="Y220" s="43"/>
      <c r="Z220" s="43"/>
      <c r="AA220" s="43"/>
      <c r="AB220" s="29"/>
      <c r="AC220" s="29"/>
      <c r="AD220" s="29"/>
      <c r="AE220" s="29"/>
      <c r="AF220" s="29"/>
      <c r="AG220" s="29"/>
      <c r="AH220" s="29"/>
      <c r="AI220" s="29"/>
      <c r="AJ220" s="29"/>
      <c r="AK220" s="29"/>
      <c r="AL220" s="29"/>
      <c r="AM220" s="29"/>
      <c r="AN220" s="29"/>
      <c r="AO220" s="29"/>
      <c r="AP220" s="29"/>
      <c r="AQ220" s="29"/>
      <c r="AR220" s="29"/>
      <c r="AS220" s="29"/>
      <c r="AT220" s="29"/>
      <c r="AU220" s="29"/>
      <c r="AV220" s="29"/>
      <c r="AW220" s="29"/>
      <c r="AX220" s="29"/>
      <c r="AY220" s="29"/>
      <c r="AZ220" s="29"/>
      <c r="BA220" s="29"/>
      <c r="BB220" s="29"/>
      <c r="BC220" s="29"/>
      <c r="BD220" s="29"/>
      <c r="BE220" s="29"/>
      <c r="BF220" s="29"/>
      <c r="BG220" s="29"/>
      <c r="BH220" s="29"/>
      <c r="BI220" s="29"/>
      <c r="BJ220" s="29"/>
      <c r="BK220" s="29"/>
      <c r="BL220" s="29"/>
      <c r="BM220" s="29"/>
      <c r="BN220" s="29"/>
      <c r="BO220" s="29"/>
      <c r="BP220" s="29"/>
      <c r="BQ220" s="29"/>
      <c r="BR220" s="29"/>
      <c r="BS220" s="29"/>
      <c r="BT220" s="29"/>
      <c r="BU220" s="29"/>
      <c r="BV220" s="29"/>
      <c r="BW220" s="29"/>
      <c r="BX220" s="29"/>
      <c r="BY220" s="29"/>
      <c r="BZ220" s="29"/>
      <c r="CA220" s="29"/>
      <c r="CB220" s="29"/>
      <c r="CC220" s="29"/>
      <c r="CD220" s="29"/>
      <c r="CE220" s="29"/>
      <c r="CF220" s="29"/>
      <c r="CG220" s="29"/>
      <c r="CH220" s="29"/>
      <c r="CI220" s="29"/>
      <c r="CJ220" s="29"/>
      <c r="CK220" s="29"/>
      <c r="CL220" s="29"/>
      <c r="CM220" s="29"/>
      <c r="CN220" s="29"/>
    </row>
    <row r="221" spans="1:92" s="3" customFormat="1" ht="15" x14ac:dyDescent="0.2">
      <c r="A221" s="43"/>
      <c r="B221" s="43"/>
      <c r="C221" s="43"/>
      <c r="D221" s="43"/>
      <c r="E221" s="43"/>
      <c r="F221" s="43"/>
      <c r="G221" s="43"/>
      <c r="H221" s="43"/>
      <c r="I221" s="43"/>
      <c r="J221" s="43"/>
      <c r="K221" s="43"/>
      <c r="L221" s="43"/>
      <c r="M221" s="43"/>
      <c r="N221" s="43"/>
      <c r="O221" s="43"/>
      <c r="P221" s="43"/>
      <c r="Q221" s="43"/>
      <c r="R221" s="43"/>
      <c r="S221" s="43"/>
      <c r="T221" s="43"/>
      <c r="U221" s="43"/>
      <c r="V221" s="43"/>
      <c r="W221" s="43"/>
      <c r="X221" s="43"/>
      <c r="Y221" s="43"/>
      <c r="Z221" s="43"/>
      <c r="AA221" s="43"/>
      <c r="AB221" s="29"/>
      <c r="AC221" s="29"/>
      <c r="AD221" s="29"/>
      <c r="AE221" s="29"/>
      <c r="AF221" s="29"/>
      <c r="AG221" s="29"/>
      <c r="AH221" s="29"/>
      <c r="AI221" s="29"/>
      <c r="AJ221" s="29"/>
      <c r="AK221" s="29"/>
      <c r="AL221" s="29"/>
      <c r="AM221" s="29"/>
      <c r="AN221" s="29"/>
      <c r="AO221" s="29"/>
      <c r="AP221" s="29"/>
      <c r="AQ221" s="29"/>
      <c r="AR221" s="29"/>
      <c r="AS221" s="29"/>
      <c r="AT221" s="29"/>
      <c r="AU221" s="29"/>
      <c r="AV221" s="29"/>
      <c r="AW221" s="29"/>
      <c r="AX221" s="29"/>
      <c r="AY221" s="29"/>
      <c r="AZ221" s="29"/>
      <c r="BA221" s="29"/>
      <c r="BB221" s="29"/>
      <c r="BC221" s="29"/>
      <c r="BD221" s="29"/>
      <c r="BE221" s="29"/>
      <c r="BF221" s="29"/>
      <c r="BG221" s="29"/>
      <c r="BH221" s="29"/>
      <c r="BI221" s="29"/>
      <c r="BJ221" s="29"/>
      <c r="BK221" s="29"/>
      <c r="BL221" s="29"/>
      <c r="BM221" s="29"/>
      <c r="BN221" s="29"/>
      <c r="BO221" s="29"/>
      <c r="BP221" s="29"/>
      <c r="BQ221" s="29"/>
      <c r="BR221" s="29"/>
      <c r="BS221" s="29"/>
      <c r="BT221" s="29"/>
      <c r="BU221" s="29"/>
      <c r="BV221" s="29"/>
      <c r="BW221" s="29"/>
      <c r="BX221" s="29"/>
      <c r="BY221" s="29"/>
      <c r="BZ221" s="29"/>
      <c r="CA221" s="29"/>
      <c r="CB221" s="29"/>
      <c r="CC221" s="29"/>
      <c r="CD221" s="29"/>
      <c r="CE221" s="29"/>
      <c r="CF221" s="29"/>
      <c r="CG221" s="29"/>
      <c r="CH221" s="29"/>
      <c r="CI221" s="29"/>
      <c r="CJ221" s="29"/>
      <c r="CK221" s="29"/>
      <c r="CL221" s="29"/>
      <c r="CM221" s="29"/>
      <c r="CN221" s="29"/>
    </row>
    <row r="222" spans="1:92" ht="15" x14ac:dyDescent="0.2">
      <c r="A222" s="43"/>
      <c r="B222" s="43"/>
      <c r="C222" s="43"/>
      <c r="D222" s="43"/>
      <c r="E222" s="43"/>
      <c r="F222" s="43"/>
      <c r="G222" s="43"/>
      <c r="H222" s="43"/>
      <c r="I222" s="43"/>
      <c r="J222" s="43"/>
      <c r="K222" s="43"/>
      <c r="L222" s="43"/>
      <c r="M222" s="43"/>
      <c r="N222" s="43"/>
      <c r="O222" s="43"/>
      <c r="P222" s="43"/>
      <c r="Q222" s="43"/>
      <c r="R222" s="43"/>
      <c r="S222" s="43"/>
      <c r="T222" s="43"/>
      <c r="U222" s="43"/>
      <c r="V222" s="43"/>
      <c r="W222" s="43"/>
      <c r="X222" s="43"/>
      <c r="Y222" s="43"/>
      <c r="Z222" s="43"/>
      <c r="AA222" s="43"/>
    </row>
    <row r="223" spans="1:92" ht="15" x14ac:dyDescent="0.2">
      <c r="A223" s="43"/>
      <c r="B223" s="43"/>
      <c r="C223" s="43"/>
      <c r="D223" s="43"/>
      <c r="E223" s="43"/>
      <c r="F223" s="43"/>
      <c r="G223" s="43"/>
      <c r="H223" s="43"/>
      <c r="I223" s="43"/>
      <c r="J223" s="43"/>
      <c r="K223" s="43"/>
      <c r="L223" s="43"/>
      <c r="M223" s="43"/>
      <c r="N223" s="43"/>
      <c r="O223" s="43"/>
      <c r="P223" s="43"/>
      <c r="Q223" s="43"/>
      <c r="R223" s="43"/>
      <c r="S223" s="43"/>
      <c r="T223" s="43"/>
      <c r="U223" s="43"/>
      <c r="V223" s="43"/>
      <c r="W223" s="43"/>
      <c r="X223" s="43"/>
      <c r="Y223" s="43"/>
      <c r="Z223" s="43"/>
      <c r="AA223" s="43"/>
    </row>
    <row r="224" spans="1:92" ht="15" x14ac:dyDescent="0.2">
      <c r="A224" s="43"/>
      <c r="B224" s="43"/>
      <c r="C224" s="43"/>
      <c r="D224" s="43"/>
      <c r="E224" s="43"/>
      <c r="F224" s="43"/>
      <c r="G224" s="43"/>
      <c r="H224" s="43"/>
      <c r="I224" s="43"/>
      <c r="J224" s="43"/>
      <c r="K224" s="43"/>
      <c r="L224" s="43"/>
      <c r="M224" s="43"/>
      <c r="N224" s="43"/>
      <c r="O224" s="43"/>
      <c r="P224" s="43"/>
      <c r="Q224" s="43"/>
      <c r="R224" s="43"/>
      <c r="S224" s="43"/>
      <c r="T224" s="43"/>
      <c r="U224" s="43"/>
      <c r="V224" s="43"/>
      <c r="W224" s="43"/>
      <c r="X224" s="43"/>
      <c r="Y224" s="43"/>
      <c r="Z224" s="43"/>
      <c r="AA224" s="43"/>
    </row>
    <row r="225" spans="1:92" ht="15" x14ac:dyDescent="0.2">
      <c r="A225" s="43"/>
      <c r="B225" s="43"/>
      <c r="C225" s="43"/>
      <c r="D225" s="43"/>
      <c r="E225" s="43"/>
      <c r="F225" s="43"/>
      <c r="G225" s="43"/>
      <c r="H225" s="43"/>
      <c r="I225" s="43"/>
      <c r="J225" s="43"/>
      <c r="K225" s="43"/>
      <c r="L225" s="43"/>
      <c r="M225" s="43"/>
      <c r="N225" s="43"/>
      <c r="O225" s="43"/>
      <c r="P225" s="43"/>
      <c r="Q225" s="43"/>
      <c r="R225" s="43"/>
      <c r="S225" s="43"/>
      <c r="T225" s="43"/>
      <c r="U225" s="43"/>
      <c r="V225" s="43"/>
      <c r="W225" s="43"/>
      <c r="X225" s="43"/>
      <c r="Y225" s="43"/>
      <c r="Z225" s="43"/>
      <c r="AA225" s="43"/>
    </row>
    <row r="226" spans="1:92" ht="15" x14ac:dyDescent="0.2">
      <c r="A226" s="43"/>
      <c r="B226" s="43"/>
      <c r="C226" s="43"/>
      <c r="D226" s="43"/>
      <c r="E226" s="43"/>
      <c r="F226" s="43"/>
      <c r="G226" s="43"/>
      <c r="H226" s="43"/>
      <c r="I226" s="43"/>
      <c r="J226" s="43"/>
      <c r="K226" s="43"/>
      <c r="L226" s="43"/>
      <c r="M226" s="43"/>
      <c r="N226" s="43"/>
      <c r="O226" s="43"/>
      <c r="P226" s="43"/>
      <c r="Q226" s="43"/>
      <c r="R226" s="43"/>
      <c r="S226" s="43"/>
      <c r="T226" s="43"/>
      <c r="U226" s="43"/>
      <c r="V226" s="43"/>
      <c r="W226" s="43"/>
      <c r="X226" s="43"/>
      <c r="Y226" s="43"/>
      <c r="Z226" s="43"/>
      <c r="AA226" s="43"/>
    </row>
    <row r="227" spans="1:92" ht="15" x14ac:dyDescent="0.2">
      <c r="A227" s="43"/>
      <c r="B227" s="43"/>
      <c r="C227" s="43"/>
      <c r="D227" s="43"/>
      <c r="E227" s="43"/>
      <c r="F227" s="43"/>
      <c r="G227" s="43"/>
      <c r="H227" s="43"/>
      <c r="I227" s="43"/>
      <c r="J227" s="43"/>
      <c r="K227" s="43"/>
      <c r="L227" s="43"/>
      <c r="M227" s="43"/>
      <c r="N227" s="43"/>
      <c r="O227" s="43"/>
      <c r="P227" s="43"/>
      <c r="Q227" s="43"/>
      <c r="R227" s="43"/>
      <c r="S227" s="43"/>
      <c r="T227" s="43"/>
      <c r="U227" s="43"/>
      <c r="V227" s="43"/>
      <c r="W227" s="43"/>
      <c r="X227" s="43"/>
      <c r="Y227" s="43"/>
      <c r="Z227" s="43"/>
      <c r="AA227" s="43"/>
    </row>
    <row r="228" spans="1:92" ht="15" x14ac:dyDescent="0.2">
      <c r="A228" s="43"/>
      <c r="B228" s="43"/>
      <c r="C228" s="43"/>
      <c r="D228" s="43"/>
      <c r="E228" s="43"/>
      <c r="F228" s="43"/>
      <c r="G228" s="43"/>
      <c r="H228" s="43"/>
      <c r="I228" s="43"/>
      <c r="J228" s="43"/>
      <c r="K228" s="43"/>
      <c r="L228" s="43"/>
      <c r="M228" s="43"/>
      <c r="N228" s="43"/>
      <c r="O228" s="43"/>
      <c r="P228" s="43"/>
      <c r="Q228" s="43"/>
      <c r="R228" s="43"/>
      <c r="S228" s="43"/>
      <c r="T228" s="43"/>
      <c r="U228" s="43"/>
      <c r="V228" s="43"/>
      <c r="W228" s="43"/>
      <c r="X228" s="43"/>
      <c r="Y228" s="43"/>
      <c r="Z228" s="43"/>
      <c r="AA228" s="43"/>
    </row>
    <row r="229" spans="1:92" s="3" customFormat="1" ht="15" x14ac:dyDescent="0.2">
      <c r="A229" s="43"/>
      <c r="B229" s="43"/>
      <c r="C229" s="43"/>
      <c r="D229" s="43"/>
      <c r="E229" s="43"/>
      <c r="F229" s="43"/>
      <c r="G229" s="43"/>
      <c r="H229" s="43"/>
      <c r="I229" s="43"/>
      <c r="J229" s="43"/>
      <c r="K229" s="43"/>
      <c r="L229" s="43"/>
      <c r="M229" s="43"/>
      <c r="N229" s="43"/>
      <c r="O229" s="43"/>
      <c r="P229" s="43"/>
      <c r="Q229" s="43"/>
      <c r="R229" s="43"/>
      <c r="S229" s="43"/>
      <c r="T229" s="43"/>
      <c r="U229" s="43"/>
      <c r="V229" s="43"/>
      <c r="W229" s="43"/>
      <c r="X229" s="43"/>
      <c r="Y229" s="43"/>
      <c r="Z229" s="43"/>
      <c r="AA229" s="43"/>
      <c r="AB229" s="29"/>
      <c r="AC229" s="29"/>
      <c r="AD229" s="29"/>
      <c r="AE229" s="29"/>
      <c r="AF229" s="29"/>
      <c r="AG229" s="29"/>
      <c r="AH229" s="29"/>
      <c r="AI229" s="29"/>
      <c r="AJ229" s="29"/>
      <c r="AK229" s="29"/>
      <c r="AL229" s="29"/>
      <c r="AM229" s="29"/>
      <c r="AN229" s="29"/>
      <c r="AO229" s="29"/>
      <c r="AP229" s="29"/>
      <c r="AQ229" s="29"/>
      <c r="AR229" s="29"/>
      <c r="AS229" s="29"/>
      <c r="AT229" s="29"/>
      <c r="AU229" s="29"/>
      <c r="AV229" s="29"/>
      <c r="AW229" s="29"/>
      <c r="AX229" s="29"/>
      <c r="AY229" s="29"/>
      <c r="AZ229" s="29"/>
      <c r="BA229" s="29"/>
      <c r="BB229" s="29"/>
      <c r="BC229" s="29"/>
      <c r="BD229" s="29"/>
      <c r="BE229" s="29"/>
      <c r="BF229" s="29"/>
      <c r="BG229" s="29"/>
      <c r="BH229" s="29"/>
      <c r="BI229" s="29"/>
      <c r="BJ229" s="29"/>
      <c r="BK229" s="29"/>
      <c r="BL229" s="29"/>
      <c r="BM229" s="29"/>
      <c r="BN229" s="29"/>
      <c r="BO229" s="29"/>
      <c r="BP229" s="29"/>
      <c r="BQ229" s="29"/>
      <c r="BR229" s="29"/>
      <c r="BS229" s="29"/>
      <c r="BT229" s="29"/>
      <c r="BU229" s="29"/>
      <c r="BV229" s="29"/>
      <c r="BW229" s="29"/>
      <c r="BX229" s="29"/>
      <c r="BY229" s="29"/>
      <c r="BZ229" s="29"/>
      <c r="CA229" s="29"/>
      <c r="CB229" s="29"/>
      <c r="CC229" s="29"/>
      <c r="CD229" s="29"/>
      <c r="CE229" s="29"/>
      <c r="CF229" s="29"/>
      <c r="CG229" s="29"/>
      <c r="CH229" s="29"/>
      <c r="CI229" s="29"/>
      <c r="CJ229" s="29"/>
      <c r="CK229" s="29"/>
      <c r="CL229" s="29"/>
      <c r="CM229" s="29"/>
      <c r="CN229" s="29"/>
    </row>
    <row r="230" spans="1:92" s="3" customFormat="1" ht="15" x14ac:dyDescent="0.2">
      <c r="A230" s="43"/>
      <c r="B230" s="43"/>
      <c r="C230" s="43"/>
      <c r="D230" s="43"/>
      <c r="E230" s="43"/>
      <c r="F230" s="43"/>
      <c r="G230" s="43"/>
      <c r="H230" s="43"/>
      <c r="I230" s="43"/>
      <c r="J230" s="43"/>
      <c r="K230" s="43"/>
      <c r="L230" s="43"/>
      <c r="M230" s="43"/>
      <c r="N230" s="43"/>
      <c r="O230" s="43"/>
      <c r="P230" s="43"/>
      <c r="Q230" s="43"/>
      <c r="R230" s="43"/>
      <c r="S230" s="43"/>
      <c r="T230" s="43"/>
      <c r="U230" s="43"/>
      <c r="V230" s="43"/>
      <c r="W230" s="43"/>
      <c r="X230" s="43"/>
      <c r="Y230" s="43"/>
      <c r="Z230" s="43"/>
      <c r="AA230" s="43"/>
      <c r="AB230" s="29"/>
      <c r="AC230" s="29"/>
      <c r="AD230" s="29"/>
      <c r="AE230" s="29"/>
      <c r="AF230" s="29"/>
      <c r="AG230" s="29"/>
      <c r="AH230" s="29"/>
      <c r="AI230" s="29"/>
      <c r="AJ230" s="29"/>
      <c r="AK230" s="29"/>
      <c r="AL230" s="29"/>
      <c r="AM230" s="29"/>
      <c r="AN230" s="29"/>
      <c r="AO230" s="29"/>
      <c r="AP230" s="29"/>
      <c r="AQ230" s="29"/>
      <c r="AR230" s="29"/>
      <c r="AS230" s="29"/>
      <c r="AT230" s="29"/>
      <c r="AU230" s="29"/>
      <c r="AV230" s="29"/>
      <c r="AW230" s="29"/>
      <c r="AX230" s="29"/>
      <c r="AY230" s="29"/>
      <c r="AZ230" s="29"/>
      <c r="BA230" s="29"/>
      <c r="BB230" s="29"/>
      <c r="BC230" s="29"/>
      <c r="BD230" s="29"/>
      <c r="BE230" s="29"/>
      <c r="BF230" s="29"/>
      <c r="BG230" s="29"/>
      <c r="BH230" s="29"/>
      <c r="BI230" s="29"/>
      <c r="BJ230" s="29"/>
      <c r="BK230" s="29"/>
      <c r="BL230" s="29"/>
      <c r="BM230" s="29"/>
      <c r="BN230" s="29"/>
      <c r="BO230" s="29"/>
      <c r="BP230" s="29"/>
      <c r="BQ230" s="29"/>
      <c r="BR230" s="29"/>
      <c r="BS230" s="29"/>
      <c r="BT230" s="29"/>
      <c r="BU230" s="29"/>
      <c r="BV230" s="29"/>
      <c r="BW230" s="29"/>
      <c r="BX230" s="29"/>
      <c r="BY230" s="29"/>
      <c r="BZ230" s="29"/>
      <c r="CA230" s="29"/>
      <c r="CB230" s="29"/>
      <c r="CC230" s="29"/>
      <c r="CD230" s="29"/>
      <c r="CE230" s="29"/>
      <c r="CF230" s="29"/>
      <c r="CG230" s="29"/>
      <c r="CH230" s="29"/>
      <c r="CI230" s="29"/>
      <c r="CJ230" s="29"/>
      <c r="CK230" s="29"/>
      <c r="CL230" s="29"/>
      <c r="CM230" s="29"/>
      <c r="CN230" s="29"/>
    </row>
    <row r="231" spans="1:92" ht="15" x14ac:dyDescent="0.2">
      <c r="A231" s="43"/>
      <c r="B231" s="43"/>
      <c r="C231" s="43"/>
      <c r="D231" s="43"/>
      <c r="E231" s="43"/>
      <c r="F231" s="43"/>
      <c r="G231" s="43"/>
      <c r="H231" s="43"/>
      <c r="I231" s="43"/>
      <c r="J231" s="43"/>
      <c r="K231" s="43"/>
      <c r="L231" s="43"/>
      <c r="M231" s="43"/>
      <c r="N231" s="43"/>
      <c r="O231" s="43"/>
      <c r="P231" s="43"/>
      <c r="Q231" s="43"/>
      <c r="R231" s="43"/>
      <c r="S231" s="43"/>
      <c r="T231" s="43"/>
      <c r="U231" s="43"/>
      <c r="V231" s="43"/>
      <c r="W231" s="43"/>
      <c r="X231" s="43"/>
      <c r="Y231" s="43"/>
      <c r="Z231" s="43"/>
      <c r="AA231" s="43"/>
    </row>
    <row r="232" spans="1:92" s="49" customFormat="1" ht="21" x14ac:dyDescent="0.35">
      <c r="A232" s="215" t="s">
        <v>764</v>
      </c>
      <c r="B232" s="215"/>
      <c r="C232" s="215"/>
      <c r="D232" s="215"/>
      <c r="E232" s="215"/>
      <c r="F232" s="215"/>
      <c r="G232" s="215"/>
      <c r="H232" s="215"/>
      <c r="I232" s="215"/>
      <c r="J232" s="215"/>
      <c r="K232" s="215"/>
      <c r="L232" s="215"/>
      <c r="M232" s="215"/>
      <c r="N232" s="215"/>
      <c r="O232" s="215"/>
      <c r="P232" s="215"/>
      <c r="Q232" s="215"/>
      <c r="R232" s="215"/>
      <c r="S232" s="215"/>
      <c r="T232" s="215"/>
      <c r="U232" s="215"/>
      <c r="V232" s="215"/>
      <c r="W232" s="215"/>
      <c r="X232" s="215"/>
      <c r="Y232" s="144"/>
      <c r="Z232" s="31"/>
      <c r="AA232" s="31"/>
      <c r="AB232" s="48"/>
      <c r="AC232" s="48"/>
      <c r="AD232" s="48"/>
      <c r="AE232" s="48"/>
      <c r="AF232" s="48"/>
      <c r="AG232" s="48"/>
      <c r="AH232" s="48"/>
      <c r="AI232" s="48"/>
      <c r="AJ232" s="48"/>
      <c r="AK232" s="48"/>
      <c r="AL232" s="48"/>
      <c r="AM232" s="48"/>
      <c r="AN232" s="48"/>
      <c r="AO232" s="48"/>
      <c r="AP232" s="48"/>
      <c r="AQ232" s="48"/>
      <c r="AR232" s="48"/>
      <c r="AS232" s="48"/>
      <c r="AT232" s="48"/>
      <c r="AU232" s="48"/>
      <c r="AV232" s="48"/>
      <c r="AW232" s="48"/>
      <c r="AX232" s="48"/>
      <c r="AY232" s="48"/>
      <c r="AZ232" s="48"/>
      <c r="BA232" s="48"/>
      <c r="BB232" s="48"/>
      <c r="BC232" s="48"/>
      <c r="BD232" s="48"/>
      <c r="BE232" s="48"/>
      <c r="BF232" s="48"/>
      <c r="BG232" s="48"/>
      <c r="BH232" s="48"/>
      <c r="BI232" s="48"/>
      <c r="BJ232" s="48"/>
      <c r="BK232" s="48"/>
      <c r="BL232" s="48"/>
      <c r="BM232" s="48"/>
      <c r="BN232" s="48"/>
      <c r="BO232" s="48"/>
      <c r="BP232" s="48"/>
      <c r="BQ232" s="48"/>
      <c r="BR232" s="48"/>
      <c r="BS232" s="48"/>
      <c r="BT232" s="48"/>
      <c r="BU232" s="48"/>
      <c r="BV232" s="48"/>
      <c r="BW232" s="48"/>
      <c r="BX232" s="48"/>
      <c r="BY232" s="48"/>
      <c r="BZ232" s="48"/>
      <c r="CA232" s="48"/>
      <c r="CB232" s="48"/>
      <c r="CC232" s="48"/>
      <c r="CD232" s="48"/>
      <c r="CE232" s="48"/>
      <c r="CF232" s="48"/>
      <c r="CG232" s="48"/>
      <c r="CH232" s="48"/>
      <c r="CI232" s="48"/>
      <c r="CJ232" s="48"/>
      <c r="CK232" s="48"/>
      <c r="CL232" s="48"/>
      <c r="CM232" s="48"/>
      <c r="CN232" s="48"/>
    </row>
    <row r="233" spans="1:92" s="49" customFormat="1" ht="21" x14ac:dyDescent="0.25">
      <c r="A233" s="215" t="s">
        <v>763</v>
      </c>
      <c r="B233" s="215"/>
      <c r="C233" s="215"/>
      <c r="D233" s="215"/>
      <c r="E233" s="215"/>
      <c r="F233" s="215"/>
      <c r="G233" s="215"/>
      <c r="H233" s="215"/>
      <c r="I233" s="215"/>
      <c r="J233" s="215"/>
      <c r="K233" s="215"/>
      <c r="L233" s="215"/>
      <c r="M233" s="215"/>
      <c r="N233" s="215"/>
      <c r="O233" s="215"/>
      <c r="P233" s="215"/>
      <c r="Q233" s="215"/>
      <c r="R233" s="215"/>
      <c r="S233" s="215"/>
      <c r="T233" s="215"/>
      <c r="U233" s="215"/>
      <c r="V233" s="215"/>
      <c r="W233" s="215"/>
      <c r="X233" s="215"/>
      <c r="Y233" s="215"/>
      <c r="Z233" s="215"/>
      <c r="AA233" s="215"/>
      <c r="AB233" s="48"/>
      <c r="AC233" s="48"/>
      <c r="AD233" s="48"/>
      <c r="AE233" s="48"/>
      <c r="AF233" s="48"/>
      <c r="AG233" s="48"/>
      <c r="AH233" s="48"/>
      <c r="AI233" s="48"/>
      <c r="AJ233" s="48"/>
      <c r="AK233" s="48"/>
      <c r="AL233" s="48"/>
      <c r="AM233" s="48"/>
      <c r="AN233" s="48"/>
      <c r="AO233" s="48"/>
      <c r="AP233" s="48"/>
      <c r="AQ233" s="48"/>
      <c r="AR233" s="48"/>
      <c r="AS233" s="48"/>
      <c r="AT233" s="48"/>
      <c r="AU233" s="48"/>
      <c r="AV233" s="48"/>
      <c r="AW233" s="48"/>
      <c r="AX233" s="48"/>
      <c r="AY233" s="48"/>
      <c r="AZ233" s="48"/>
      <c r="BA233" s="48"/>
      <c r="BB233" s="48"/>
      <c r="BC233" s="48"/>
      <c r="BD233" s="48"/>
      <c r="BE233" s="48"/>
      <c r="BF233" s="48"/>
      <c r="BG233" s="48"/>
      <c r="BH233" s="48"/>
      <c r="BI233" s="48"/>
      <c r="BJ233" s="48"/>
      <c r="BK233" s="48"/>
      <c r="BL233" s="48"/>
      <c r="BM233" s="48"/>
      <c r="BN233" s="48"/>
      <c r="BO233" s="48"/>
      <c r="BP233" s="48"/>
      <c r="BQ233" s="48"/>
      <c r="BR233" s="48"/>
      <c r="BS233" s="48"/>
      <c r="BT233" s="48"/>
      <c r="BU233" s="48"/>
      <c r="BV233" s="48"/>
      <c r="BW233" s="48"/>
      <c r="BX233" s="48"/>
      <c r="BY233" s="48"/>
      <c r="BZ233" s="48"/>
      <c r="CA233" s="48"/>
      <c r="CB233" s="48"/>
      <c r="CC233" s="48"/>
      <c r="CD233" s="48"/>
      <c r="CE233" s="48"/>
      <c r="CF233" s="48"/>
      <c r="CG233" s="48"/>
      <c r="CH233" s="48"/>
      <c r="CI233" s="48"/>
      <c r="CJ233" s="48"/>
      <c r="CK233" s="48"/>
      <c r="CL233" s="48"/>
      <c r="CM233" s="48"/>
      <c r="CN233" s="48"/>
    </row>
    <row r="234" spans="1:92" s="49" customFormat="1" ht="21" x14ac:dyDescent="0.35">
      <c r="A234" s="32"/>
      <c r="B234" s="32"/>
      <c r="C234" s="32"/>
      <c r="D234" s="32"/>
      <c r="E234" s="32"/>
      <c r="F234" s="32"/>
      <c r="G234" s="32"/>
      <c r="H234" s="32" t="s">
        <v>781</v>
      </c>
      <c r="I234" s="32"/>
      <c r="J234" s="32"/>
      <c r="K234" s="32"/>
      <c r="L234" s="32"/>
      <c r="M234" s="32"/>
      <c r="N234" s="32"/>
      <c r="O234" s="32"/>
      <c r="P234" s="32"/>
      <c r="Q234" s="32"/>
      <c r="R234" s="32"/>
      <c r="S234" s="32"/>
      <c r="T234" s="32"/>
      <c r="U234" s="32"/>
      <c r="V234" s="32"/>
      <c r="W234" s="32"/>
      <c r="X234" s="32"/>
      <c r="Y234" s="32"/>
      <c r="Z234" s="32" t="s">
        <v>903</v>
      </c>
      <c r="AA234" s="31"/>
      <c r="AB234" s="48"/>
      <c r="AC234" s="48"/>
      <c r="AD234" s="48"/>
      <c r="AE234" s="48"/>
      <c r="AF234" s="48"/>
      <c r="AG234" s="48"/>
      <c r="AH234" s="48"/>
      <c r="AI234" s="48"/>
      <c r="AJ234" s="48"/>
      <c r="AK234" s="48"/>
      <c r="AL234" s="48"/>
      <c r="AM234" s="48"/>
      <c r="AN234" s="48"/>
      <c r="AO234" s="48"/>
      <c r="AP234" s="48"/>
      <c r="AQ234" s="48"/>
      <c r="AR234" s="48"/>
      <c r="AS234" s="48"/>
      <c r="AT234" s="48"/>
      <c r="AU234" s="48"/>
      <c r="AV234" s="48"/>
      <c r="AW234" s="48"/>
      <c r="AX234" s="48"/>
      <c r="AY234" s="48"/>
      <c r="AZ234" s="48"/>
      <c r="BA234" s="48"/>
      <c r="BB234" s="48"/>
      <c r="BC234" s="48"/>
      <c r="BD234" s="48"/>
      <c r="BE234" s="48"/>
      <c r="BF234" s="48"/>
      <c r="BG234" s="48"/>
      <c r="BH234" s="48"/>
      <c r="BI234" s="48"/>
      <c r="BJ234" s="48"/>
      <c r="BK234" s="48"/>
      <c r="BL234" s="48"/>
      <c r="BM234" s="48"/>
      <c r="BN234" s="48"/>
      <c r="BO234" s="48"/>
      <c r="BP234" s="48"/>
      <c r="BQ234" s="48"/>
      <c r="BR234" s="48"/>
      <c r="BS234" s="48"/>
      <c r="BT234" s="48"/>
      <c r="BU234" s="48"/>
      <c r="BV234" s="48"/>
      <c r="BW234" s="48"/>
      <c r="BX234" s="48"/>
      <c r="BY234" s="48"/>
      <c r="BZ234" s="48"/>
      <c r="CA234" s="48"/>
      <c r="CB234" s="48"/>
      <c r="CC234" s="48"/>
      <c r="CD234" s="48"/>
      <c r="CE234" s="48"/>
      <c r="CF234" s="48"/>
      <c r="CG234" s="48"/>
      <c r="CH234" s="48"/>
      <c r="CI234" s="48"/>
      <c r="CJ234" s="48"/>
      <c r="CK234" s="48"/>
      <c r="CL234" s="48"/>
      <c r="CM234" s="48"/>
      <c r="CN234" s="48"/>
    </row>
    <row r="235" spans="1:92" s="3" customFormat="1" ht="15.75" customHeight="1" x14ac:dyDescent="0.2">
      <c r="A235" s="207" t="s">
        <v>3</v>
      </c>
      <c r="B235" s="207" t="s">
        <v>761</v>
      </c>
      <c r="C235" s="207" t="s">
        <v>18</v>
      </c>
      <c r="D235" s="210" t="s">
        <v>0</v>
      </c>
      <c r="E235" s="211"/>
      <c r="F235" s="211"/>
      <c r="G235" s="211"/>
      <c r="H235" s="211"/>
      <c r="I235" s="212"/>
      <c r="J235" s="210" t="s">
        <v>2</v>
      </c>
      <c r="K235" s="211"/>
      <c r="L235" s="211"/>
      <c r="M235" s="211"/>
      <c r="N235" s="211"/>
      <c r="O235" s="211"/>
      <c r="P235" s="211"/>
      <c r="Q235" s="211"/>
      <c r="R235" s="211"/>
      <c r="S235" s="211"/>
      <c r="T235" s="211"/>
      <c r="U235" s="212"/>
      <c r="V235" s="207" t="s">
        <v>756</v>
      </c>
      <c r="W235" s="207" t="s">
        <v>757</v>
      </c>
      <c r="X235" s="207" t="s">
        <v>758</v>
      </c>
      <c r="Y235" s="234" t="s">
        <v>1522</v>
      </c>
      <c r="Z235" s="207" t="s">
        <v>759</v>
      </c>
      <c r="AA235" s="234" t="s">
        <v>1522</v>
      </c>
      <c r="AB235" s="29"/>
      <c r="AC235" s="29"/>
      <c r="AD235" s="29"/>
      <c r="AE235" s="29"/>
      <c r="AF235" s="29"/>
      <c r="AG235" s="29"/>
      <c r="AH235" s="29"/>
      <c r="AI235" s="29"/>
      <c r="AJ235" s="29"/>
      <c r="AK235" s="29"/>
      <c r="AL235" s="29"/>
      <c r="AM235" s="29"/>
      <c r="AN235" s="29"/>
      <c r="AO235" s="29"/>
      <c r="AP235" s="29"/>
      <c r="AQ235" s="29"/>
      <c r="AR235" s="29"/>
      <c r="AS235" s="29"/>
      <c r="AT235" s="29"/>
      <c r="AU235" s="29"/>
      <c r="AV235" s="29"/>
      <c r="AW235" s="29"/>
      <c r="AX235" s="29"/>
      <c r="AY235" s="29"/>
      <c r="AZ235" s="29"/>
      <c r="BA235" s="29"/>
      <c r="BB235" s="29"/>
      <c r="BC235" s="29"/>
      <c r="BD235" s="29"/>
      <c r="BE235" s="29"/>
      <c r="BF235" s="29"/>
      <c r="BG235" s="29"/>
      <c r="BH235" s="29"/>
      <c r="BI235" s="29"/>
      <c r="BJ235" s="29"/>
      <c r="BK235" s="29"/>
      <c r="BL235" s="29"/>
      <c r="BM235" s="29"/>
      <c r="BN235" s="29"/>
      <c r="BO235" s="29"/>
      <c r="BP235" s="29"/>
      <c r="BQ235" s="29"/>
      <c r="BR235" s="29"/>
      <c r="BS235" s="29"/>
      <c r="BT235" s="29"/>
      <c r="BU235" s="29"/>
      <c r="BV235" s="29"/>
      <c r="BW235" s="29"/>
      <c r="BX235" s="29"/>
      <c r="BY235" s="29"/>
      <c r="BZ235" s="29"/>
      <c r="CA235" s="29"/>
      <c r="CB235" s="29"/>
      <c r="CC235" s="29"/>
      <c r="CD235" s="29"/>
      <c r="CE235" s="29"/>
      <c r="CF235" s="29"/>
      <c r="CG235" s="29"/>
      <c r="CH235" s="29"/>
      <c r="CI235" s="29"/>
      <c r="CJ235" s="29"/>
      <c r="CK235" s="29"/>
      <c r="CL235" s="29"/>
      <c r="CM235" s="29"/>
      <c r="CN235" s="29"/>
    </row>
    <row r="236" spans="1:92" s="27" customFormat="1" ht="33.75" customHeight="1" x14ac:dyDescent="0.2">
      <c r="A236" s="208"/>
      <c r="B236" s="208"/>
      <c r="C236" s="208"/>
      <c r="D236" s="210" t="s">
        <v>7</v>
      </c>
      <c r="E236" s="211"/>
      <c r="F236" s="212"/>
      <c r="G236" s="207" t="s">
        <v>743</v>
      </c>
      <c r="H236" s="207" t="s">
        <v>744</v>
      </c>
      <c r="I236" s="207" t="s">
        <v>745</v>
      </c>
      <c r="J236" s="204" t="s">
        <v>3</v>
      </c>
      <c r="K236" s="207" t="s">
        <v>746</v>
      </c>
      <c r="L236" s="207" t="s">
        <v>747</v>
      </c>
      <c r="M236" s="207" t="s">
        <v>18</v>
      </c>
      <c r="N236" s="207" t="s">
        <v>748</v>
      </c>
      <c r="O236" s="207" t="s">
        <v>749</v>
      </c>
      <c r="P236" s="207" t="s">
        <v>750</v>
      </c>
      <c r="Q236" s="207" t="s">
        <v>751</v>
      </c>
      <c r="R236" s="207" t="s">
        <v>752</v>
      </c>
      <c r="S236" s="207" t="s">
        <v>753</v>
      </c>
      <c r="T236" s="207" t="s">
        <v>754</v>
      </c>
      <c r="U236" s="207" t="s">
        <v>755</v>
      </c>
      <c r="V236" s="208"/>
      <c r="W236" s="208"/>
      <c r="X236" s="208"/>
      <c r="Y236" s="235"/>
      <c r="Z236" s="208"/>
      <c r="AA236" s="235"/>
      <c r="AB236" s="29"/>
      <c r="AC236" s="29"/>
      <c r="AD236" s="29"/>
      <c r="AE236" s="29"/>
      <c r="AF236" s="29"/>
      <c r="AG236" s="29"/>
      <c r="AH236" s="29"/>
      <c r="AI236" s="29"/>
      <c r="AJ236" s="29"/>
      <c r="AK236" s="29"/>
      <c r="AL236" s="29"/>
      <c r="AM236" s="29"/>
      <c r="AN236" s="29"/>
      <c r="AO236" s="29"/>
      <c r="AP236" s="29"/>
      <c r="AQ236" s="29"/>
      <c r="AR236" s="29"/>
      <c r="AS236" s="29"/>
      <c r="AT236" s="29"/>
      <c r="AU236" s="29"/>
      <c r="AV236" s="29"/>
      <c r="AW236" s="29"/>
      <c r="AX236" s="29"/>
      <c r="AY236" s="29"/>
      <c r="AZ236" s="29"/>
      <c r="BA236" s="29"/>
      <c r="BB236" s="29"/>
      <c r="BC236" s="29"/>
      <c r="BD236" s="29"/>
      <c r="BE236" s="29"/>
      <c r="BF236" s="29"/>
      <c r="BG236" s="29"/>
      <c r="BH236" s="29"/>
      <c r="BI236" s="29"/>
      <c r="BJ236" s="29"/>
      <c r="BK236" s="29"/>
      <c r="BL236" s="29"/>
      <c r="BM236" s="29"/>
      <c r="BN236" s="29"/>
      <c r="BO236" s="29"/>
      <c r="BP236" s="29"/>
      <c r="BQ236" s="29"/>
      <c r="BR236" s="29"/>
      <c r="BS236" s="29"/>
      <c r="BT236" s="29"/>
      <c r="BU236" s="29"/>
      <c r="BV236" s="29"/>
      <c r="BW236" s="29"/>
      <c r="BX236" s="29"/>
      <c r="BY236" s="29"/>
      <c r="BZ236" s="29"/>
      <c r="CA236" s="29"/>
      <c r="CB236" s="29"/>
      <c r="CC236" s="29"/>
      <c r="CD236" s="29"/>
      <c r="CE236" s="29"/>
      <c r="CF236" s="29"/>
      <c r="CG236" s="29"/>
      <c r="CH236" s="29"/>
      <c r="CI236" s="29"/>
      <c r="CJ236" s="29"/>
      <c r="CK236" s="29"/>
      <c r="CL236" s="29"/>
      <c r="CM236" s="29"/>
      <c r="CN236" s="29"/>
    </row>
    <row r="237" spans="1:92" s="3" customFormat="1" ht="33.75" customHeight="1" x14ac:dyDescent="0.2">
      <c r="A237" s="208"/>
      <c r="B237" s="208"/>
      <c r="C237" s="208"/>
      <c r="D237" s="204" t="s">
        <v>9</v>
      </c>
      <c r="E237" s="204" t="s">
        <v>10</v>
      </c>
      <c r="F237" s="204" t="s">
        <v>11</v>
      </c>
      <c r="G237" s="208"/>
      <c r="H237" s="208"/>
      <c r="I237" s="208"/>
      <c r="J237" s="205"/>
      <c r="K237" s="208"/>
      <c r="L237" s="208"/>
      <c r="M237" s="208"/>
      <c r="N237" s="208"/>
      <c r="O237" s="208"/>
      <c r="P237" s="208"/>
      <c r="Q237" s="208"/>
      <c r="R237" s="208"/>
      <c r="S237" s="208"/>
      <c r="T237" s="208"/>
      <c r="U237" s="208"/>
      <c r="V237" s="208"/>
      <c r="W237" s="208"/>
      <c r="X237" s="208"/>
      <c r="Y237" s="235"/>
      <c r="Z237" s="208"/>
      <c r="AA237" s="235"/>
      <c r="AB237" s="29"/>
      <c r="AC237" s="29"/>
      <c r="AD237" s="29"/>
      <c r="AE237" s="29"/>
      <c r="AF237" s="29"/>
      <c r="AG237" s="29"/>
      <c r="AH237" s="29"/>
      <c r="AI237" s="29"/>
      <c r="AJ237" s="29"/>
      <c r="AK237" s="29"/>
      <c r="AL237" s="29"/>
      <c r="AM237" s="29"/>
      <c r="AN237" s="29"/>
      <c r="AO237" s="29"/>
      <c r="AP237" s="29"/>
      <c r="AQ237" s="29"/>
      <c r="AR237" s="29"/>
      <c r="AS237" s="29"/>
      <c r="AT237" s="29"/>
      <c r="AU237" s="29"/>
      <c r="AV237" s="29"/>
      <c r="AW237" s="29"/>
      <c r="AX237" s="29"/>
      <c r="AY237" s="29"/>
      <c r="AZ237" s="29"/>
      <c r="BA237" s="29"/>
      <c r="BB237" s="29"/>
      <c r="BC237" s="29"/>
      <c r="BD237" s="29"/>
      <c r="BE237" s="29"/>
      <c r="BF237" s="29"/>
      <c r="BG237" s="29"/>
      <c r="BH237" s="29"/>
      <c r="BI237" s="29"/>
      <c r="BJ237" s="29"/>
      <c r="BK237" s="29"/>
      <c r="BL237" s="29"/>
      <c r="BM237" s="29"/>
      <c r="BN237" s="29"/>
      <c r="BO237" s="29"/>
      <c r="BP237" s="29"/>
      <c r="BQ237" s="29"/>
      <c r="BR237" s="29"/>
      <c r="BS237" s="29"/>
      <c r="BT237" s="29"/>
      <c r="BU237" s="29"/>
      <c r="BV237" s="29"/>
      <c r="BW237" s="29"/>
      <c r="BX237" s="29"/>
      <c r="BY237" s="29"/>
      <c r="BZ237" s="29"/>
      <c r="CA237" s="29"/>
      <c r="CB237" s="29"/>
      <c r="CC237" s="29"/>
      <c r="CD237" s="29"/>
      <c r="CE237" s="29"/>
      <c r="CF237" s="29"/>
      <c r="CG237" s="29"/>
      <c r="CH237" s="29"/>
      <c r="CI237" s="29"/>
      <c r="CJ237" s="29"/>
      <c r="CK237" s="29"/>
      <c r="CL237" s="29"/>
      <c r="CM237" s="29"/>
      <c r="CN237" s="29"/>
    </row>
    <row r="238" spans="1:92" s="3" customFormat="1" ht="22.5" customHeight="1" x14ac:dyDescent="0.2">
      <c r="A238" s="208"/>
      <c r="B238" s="208"/>
      <c r="C238" s="208"/>
      <c r="D238" s="205"/>
      <c r="E238" s="205"/>
      <c r="F238" s="205"/>
      <c r="G238" s="208"/>
      <c r="H238" s="208"/>
      <c r="I238" s="208"/>
      <c r="J238" s="205"/>
      <c r="K238" s="208"/>
      <c r="L238" s="208"/>
      <c r="M238" s="208"/>
      <c r="N238" s="208"/>
      <c r="O238" s="208"/>
      <c r="P238" s="208"/>
      <c r="Q238" s="208"/>
      <c r="R238" s="208"/>
      <c r="S238" s="208"/>
      <c r="T238" s="208"/>
      <c r="U238" s="208"/>
      <c r="V238" s="208"/>
      <c r="W238" s="208"/>
      <c r="X238" s="208"/>
      <c r="Y238" s="235"/>
      <c r="Z238" s="208"/>
      <c r="AA238" s="235"/>
      <c r="AB238" s="29"/>
      <c r="AC238" s="29"/>
      <c r="AD238" s="29"/>
      <c r="AE238" s="29"/>
      <c r="AF238" s="29"/>
      <c r="AG238" s="29"/>
      <c r="AH238" s="29"/>
      <c r="AI238" s="29"/>
      <c r="AJ238" s="29"/>
      <c r="AK238" s="29"/>
      <c r="AL238" s="29"/>
      <c r="AM238" s="29"/>
      <c r="AN238" s="29"/>
      <c r="AO238" s="29"/>
      <c r="AP238" s="29"/>
      <c r="AQ238" s="29"/>
      <c r="AR238" s="29"/>
      <c r="AS238" s="29"/>
      <c r="AT238" s="29"/>
      <c r="AU238" s="29"/>
      <c r="AV238" s="29"/>
      <c r="AW238" s="29"/>
      <c r="AX238" s="29"/>
      <c r="AY238" s="29"/>
      <c r="AZ238" s="29"/>
      <c r="BA238" s="29"/>
      <c r="BB238" s="29"/>
      <c r="BC238" s="29"/>
      <c r="BD238" s="29"/>
      <c r="BE238" s="29"/>
      <c r="BF238" s="29"/>
      <c r="BG238" s="29"/>
      <c r="BH238" s="29"/>
      <c r="BI238" s="29"/>
      <c r="BJ238" s="29"/>
      <c r="BK238" s="29"/>
      <c r="BL238" s="29"/>
      <c r="BM238" s="29"/>
      <c r="BN238" s="29"/>
      <c r="BO238" s="29"/>
      <c r="BP238" s="29"/>
      <c r="BQ238" s="29"/>
      <c r="BR238" s="29"/>
      <c r="BS238" s="29"/>
      <c r="BT238" s="29"/>
      <c r="BU238" s="29"/>
      <c r="BV238" s="29"/>
      <c r="BW238" s="29"/>
      <c r="BX238" s="29"/>
      <c r="BY238" s="29"/>
      <c r="BZ238" s="29"/>
      <c r="CA238" s="29"/>
      <c r="CB238" s="29"/>
      <c r="CC238" s="29"/>
      <c r="CD238" s="29"/>
      <c r="CE238" s="29"/>
      <c r="CF238" s="29"/>
      <c r="CG238" s="29"/>
      <c r="CH238" s="29"/>
      <c r="CI238" s="29"/>
      <c r="CJ238" s="29"/>
      <c r="CK238" s="29"/>
      <c r="CL238" s="29"/>
      <c r="CM238" s="29"/>
      <c r="CN238" s="29"/>
    </row>
    <row r="239" spans="1:92" s="3" customFormat="1" ht="14.25" customHeight="1" x14ac:dyDescent="0.2">
      <c r="A239" s="208"/>
      <c r="B239" s="208"/>
      <c r="C239" s="208"/>
      <c r="D239" s="205"/>
      <c r="E239" s="205"/>
      <c r="F239" s="205"/>
      <c r="G239" s="208"/>
      <c r="H239" s="208"/>
      <c r="I239" s="208"/>
      <c r="J239" s="205"/>
      <c r="K239" s="208"/>
      <c r="L239" s="208"/>
      <c r="M239" s="208"/>
      <c r="N239" s="208"/>
      <c r="O239" s="208"/>
      <c r="P239" s="208"/>
      <c r="Q239" s="208"/>
      <c r="R239" s="208"/>
      <c r="S239" s="208"/>
      <c r="T239" s="208"/>
      <c r="U239" s="208"/>
      <c r="V239" s="208"/>
      <c r="W239" s="208"/>
      <c r="X239" s="208"/>
      <c r="Y239" s="235"/>
      <c r="Z239" s="208"/>
      <c r="AA239" s="235"/>
      <c r="AB239" s="29"/>
      <c r="AC239" s="29"/>
      <c r="AD239" s="29"/>
      <c r="AE239" s="29"/>
      <c r="AF239" s="29"/>
      <c r="AG239" s="29"/>
      <c r="AH239" s="29"/>
      <c r="AI239" s="29"/>
      <c r="AJ239" s="29"/>
      <c r="AK239" s="29"/>
      <c r="AL239" s="29"/>
      <c r="AM239" s="29"/>
      <c r="AN239" s="29"/>
      <c r="AO239" s="29"/>
      <c r="AP239" s="29"/>
      <c r="AQ239" s="29"/>
      <c r="AR239" s="29"/>
      <c r="AS239" s="29"/>
      <c r="AT239" s="29"/>
      <c r="AU239" s="29"/>
      <c r="AV239" s="29"/>
      <c r="AW239" s="29"/>
      <c r="AX239" s="29"/>
      <c r="AY239" s="29"/>
      <c r="AZ239" s="29"/>
      <c r="BA239" s="29"/>
      <c r="BB239" s="29"/>
      <c r="BC239" s="29"/>
      <c r="BD239" s="29"/>
      <c r="BE239" s="29"/>
      <c r="BF239" s="29"/>
      <c r="BG239" s="29"/>
      <c r="BH239" s="29"/>
      <c r="BI239" s="29"/>
      <c r="BJ239" s="29"/>
      <c r="BK239" s="29"/>
      <c r="BL239" s="29"/>
      <c r="BM239" s="29"/>
      <c r="BN239" s="29"/>
      <c r="BO239" s="29"/>
      <c r="BP239" s="29"/>
      <c r="BQ239" s="29"/>
      <c r="BR239" s="29"/>
      <c r="BS239" s="29"/>
      <c r="BT239" s="29"/>
      <c r="BU239" s="29"/>
      <c r="BV239" s="29"/>
      <c r="BW239" s="29"/>
      <c r="BX239" s="29"/>
      <c r="BY239" s="29"/>
      <c r="BZ239" s="29"/>
      <c r="CA239" s="29"/>
      <c r="CB239" s="29"/>
      <c r="CC239" s="29"/>
      <c r="CD239" s="29"/>
      <c r="CE239" s="29"/>
      <c r="CF239" s="29"/>
      <c r="CG239" s="29"/>
      <c r="CH239" s="29"/>
      <c r="CI239" s="29"/>
      <c r="CJ239" s="29"/>
      <c r="CK239" s="29"/>
      <c r="CL239" s="29"/>
      <c r="CM239" s="29"/>
      <c r="CN239" s="29"/>
    </row>
    <row r="240" spans="1:92" s="3" customFormat="1" ht="14.25" customHeight="1" x14ac:dyDescent="0.2">
      <c r="A240" s="208"/>
      <c r="B240" s="208"/>
      <c r="C240" s="208"/>
      <c r="D240" s="205"/>
      <c r="E240" s="205"/>
      <c r="F240" s="205"/>
      <c r="G240" s="208"/>
      <c r="H240" s="208"/>
      <c r="I240" s="208"/>
      <c r="J240" s="205"/>
      <c r="K240" s="208"/>
      <c r="L240" s="208"/>
      <c r="M240" s="208"/>
      <c r="N240" s="208"/>
      <c r="O240" s="208"/>
      <c r="P240" s="208"/>
      <c r="Q240" s="208"/>
      <c r="R240" s="208"/>
      <c r="S240" s="208"/>
      <c r="T240" s="208"/>
      <c r="U240" s="208"/>
      <c r="V240" s="208"/>
      <c r="W240" s="208"/>
      <c r="X240" s="208"/>
      <c r="Y240" s="235"/>
      <c r="Z240" s="208"/>
      <c r="AA240" s="235"/>
      <c r="AB240" s="29"/>
      <c r="AC240" s="29"/>
      <c r="AD240" s="29"/>
      <c r="AE240" s="29"/>
      <c r="AF240" s="29"/>
      <c r="AG240" s="29"/>
      <c r="AH240" s="29"/>
      <c r="AI240" s="29"/>
      <c r="AJ240" s="29"/>
      <c r="AK240" s="29"/>
      <c r="AL240" s="29"/>
      <c r="AM240" s="29"/>
      <c r="AN240" s="29"/>
      <c r="AO240" s="29"/>
      <c r="AP240" s="29"/>
      <c r="AQ240" s="29"/>
      <c r="AR240" s="29"/>
      <c r="AS240" s="29"/>
      <c r="AT240" s="29"/>
      <c r="AU240" s="29"/>
      <c r="AV240" s="29"/>
      <c r="AW240" s="29"/>
      <c r="AX240" s="29"/>
      <c r="AY240" s="29"/>
      <c r="AZ240" s="29"/>
      <c r="BA240" s="29"/>
      <c r="BB240" s="29"/>
      <c r="BC240" s="29"/>
      <c r="BD240" s="29"/>
      <c r="BE240" s="29"/>
      <c r="BF240" s="29"/>
      <c r="BG240" s="29"/>
      <c r="BH240" s="29"/>
      <c r="BI240" s="29"/>
      <c r="BJ240" s="29"/>
      <c r="BK240" s="29"/>
      <c r="BL240" s="29"/>
      <c r="BM240" s="29"/>
      <c r="BN240" s="29"/>
      <c r="BO240" s="29"/>
      <c r="BP240" s="29"/>
      <c r="BQ240" s="29"/>
      <c r="BR240" s="29"/>
      <c r="BS240" s="29"/>
      <c r="BT240" s="29"/>
      <c r="BU240" s="29"/>
      <c r="BV240" s="29"/>
      <c r="BW240" s="29"/>
      <c r="BX240" s="29"/>
      <c r="BY240" s="29"/>
      <c r="BZ240" s="29"/>
      <c r="CA240" s="29"/>
      <c r="CB240" s="29"/>
      <c r="CC240" s="29"/>
      <c r="CD240" s="29"/>
      <c r="CE240" s="29"/>
      <c r="CF240" s="29"/>
      <c r="CG240" s="29"/>
      <c r="CH240" s="29"/>
      <c r="CI240" s="29"/>
      <c r="CJ240" s="29"/>
      <c r="CK240" s="29"/>
      <c r="CL240" s="29"/>
      <c r="CM240" s="29"/>
      <c r="CN240" s="29"/>
    </row>
    <row r="241" spans="1:92" s="3" customFormat="1" ht="14.25" customHeight="1" x14ac:dyDescent="0.2">
      <c r="A241" s="209"/>
      <c r="B241" s="209"/>
      <c r="C241" s="209"/>
      <c r="D241" s="206"/>
      <c r="E241" s="206"/>
      <c r="F241" s="206"/>
      <c r="G241" s="209"/>
      <c r="H241" s="209"/>
      <c r="I241" s="209"/>
      <c r="J241" s="206"/>
      <c r="K241" s="209"/>
      <c r="L241" s="209"/>
      <c r="M241" s="209"/>
      <c r="N241" s="209"/>
      <c r="O241" s="209"/>
      <c r="P241" s="209"/>
      <c r="Q241" s="209"/>
      <c r="R241" s="209"/>
      <c r="S241" s="209"/>
      <c r="T241" s="209"/>
      <c r="U241" s="209"/>
      <c r="V241" s="209"/>
      <c r="W241" s="209"/>
      <c r="X241" s="209"/>
      <c r="Y241" s="236"/>
      <c r="Z241" s="209"/>
      <c r="AA241" s="236"/>
      <c r="AB241" s="29"/>
      <c r="AC241" s="29"/>
      <c r="AD241" s="29"/>
      <c r="AE241" s="29"/>
      <c r="AF241" s="29"/>
      <c r="AG241" s="29"/>
      <c r="AH241" s="29"/>
      <c r="AI241" s="29"/>
      <c r="AJ241" s="29"/>
      <c r="AK241" s="29"/>
      <c r="AL241" s="29"/>
      <c r="AM241" s="29"/>
      <c r="AN241" s="29"/>
      <c r="AO241" s="29"/>
      <c r="AP241" s="29"/>
      <c r="AQ241" s="29"/>
      <c r="AR241" s="29"/>
      <c r="AS241" s="29"/>
      <c r="AT241" s="29"/>
      <c r="AU241" s="29"/>
      <c r="AV241" s="29"/>
      <c r="AW241" s="29"/>
      <c r="AX241" s="29"/>
      <c r="AY241" s="29"/>
      <c r="AZ241" s="29"/>
      <c r="BA241" s="29"/>
      <c r="BB241" s="29"/>
      <c r="BC241" s="29"/>
      <c r="BD241" s="29"/>
      <c r="BE241" s="29"/>
      <c r="BF241" s="29"/>
      <c r="BG241" s="29"/>
      <c r="BH241" s="29"/>
      <c r="BI241" s="29"/>
      <c r="BJ241" s="29"/>
      <c r="BK241" s="29"/>
      <c r="BL241" s="29"/>
      <c r="BM241" s="29"/>
      <c r="BN241" s="29"/>
      <c r="BO241" s="29"/>
      <c r="BP241" s="29"/>
      <c r="BQ241" s="29"/>
      <c r="BR241" s="29"/>
      <c r="BS241" s="29"/>
      <c r="BT241" s="29"/>
      <c r="BU241" s="29"/>
      <c r="BV241" s="29"/>
      <c r="BW241" s="29"/>
      <c r="BX241" s="29"/>
      <c r="BY241" s="29"/>
      <c r="BZ241" s="29"/>
      <c r="CA241" s="29"/>
      <c r="CB241" s="29"/>
      <c r="CC241" s="29"/>
      <c r="CD241" s="29"/>
      <c r="CE241" s="29"/>
      <c r="CF241" s="29"/>
      <c r="CG241" s="29"/>
      <c r="CH241" s="29"/>
      <c r="CI241" s="29"/>
      <c r="CJ241" s="29"/>
      <c r="CK241" s="29"/>
      <c r="CL241" s="29"/>
      <c r="CM241" s="29"/>
      <c r="CN241" s="29"/>
    </row>
    <row r="242" spans="1:92" s="43" customFormat="1" ht="24" customHeight="1" x14ac:dyDescent="0.2">
      <c r="A242" s="38">
        <v>1</v>
      </c>
      <c r="B242" s="38" t="s">
        <v>14</v>
      </c>
      <c r="C242" s="38">
        <v>2</v>
      </c>
      <c r="D242" s="38"/>
      <c r="E242" s="38"/>
      <c r="F242" s="38">
        <v>55</v>
      </c>
      <c r="G242" s="39">
        <f t="shared" ref="G242:G243" si="41">D242*400+E242*100+F242</f>
        <v>55</v>
      </c>
      <c r="H242" s="38">
        <v>430</v>
      </c>
      <c r="I242" s="39">
        <f t="shared" ref="I242:I243" si="42">G242*H242</f>
        <v>23650</v>
      </c>
      <c r="J242" s="38">
        <v>3</v>
      </c>
      <c r="K242" s="38" t="s">
        <v>27</v>
      </c>
      <c r="L242" s="38" t="s">
        <v>706</v>
      </c>
      <c r="M242" s="38">
        <v>3</v>
      </c>
      <c r="N242" s="38">
        <v>16</v>
      </c>
      <c r="O242" s="38">
        <v>7400</v>
      </c>
      <c r="P242" s="39">
        <f t="shared" ref="P242:P243" si="43">N242*O242</f>
        <v>118400</v>
      </c>
      <c r="Q242" s="38">
        <v>10</v>
      </c>
      <c r="R242" s="39">
        <f>P242*10%</f>
        <v>11840</v>
      </c>
      <c r="S242" s="39">
        <f t="shared" ref="S242:S243" si="44">P242-R242</f>
        <v>106560</v>
      </c>
      <c r="T242" s="39">
        <f t="shared" ref="T242:T243" si="45">I242+S242</f>
        <v>130210</v>
      </c>
      <c r="U242" s="39">
        <f t="shared" ref="U242:U243" si="46">I242+S242</f>
        <v>130210</v>
      </c>
      <c r="V242" s="38">
        <v>0</v>
      </c>
      <c r="W242" s="40">
        <f>U242*0.03%</f>
        <v>39.062999999999995</v>
      </c>
      <c r="X242" s="41">
        <v>0.03</v>
      </c>
      <c r="Y242" s="41"/>
      <c r="Z242" s="40">
        <f>W242*90%</f>
        <v>35.156699999999994</v>
      </c>
      <c r="AA242" s="40">
        <f>W242-Z242</f>
        <v>3.9063000000000017</v>
      </c>
    </row>
    <row r="243" spans="1:92" s="43" customFormat="1" ht="22.5" customHeight="1" x14ac:dyDescent="0.2">
      <c r="A243" s="38"/>
      <c r="B243" s="38"/>
      <c r="C243" s="38">
        <v>3</v>
      </c>
      <c r="D243" s="38"/>
      <c r="E243" s="38"/>
      <c r="F243" s="38">
        <v>60</v>
      </c>
      <c r="G243" s="39">
        <f t="shared" si="41"/>
        <v>60</v>
      </c>
      <c r="H243" s="38">
        <v>430</v>
      </c>
      <c r="I243" s="39">
        <f t="shared" si="42"/>
        <v>25800</v>
      </c>
      <c r="J243" s="38">
        <v>2</v>
      </c>
      <c r="K243" s="38" t="s">
        <v>27</v>
      </c>
      <c r="L243" s="38" t="s">
        <v>35</v>
      </c>
      <c r="M243" s="38">
        <v>2</v>
      </c>
      <c r="N243" s="38">
        <v>204</v>
      </c>
      <c r="O243" s="38">
        <v>6400</v>
      </c>
      <c r="P243" s="39">
        <f t="shared" si="43"/>
        <v>1305600</v>
      </c>
      <c r="Q243" s="38">
        <v>40</v>
      </c>
      <c r="R243" s="39">
        <f>P243*93%</f>
        <v>1214208</v>
      </c>
      <c r="S243" s="39">
        <f t="shared" si="44"/>
        <v>91392</v>
      </c>
      <c r="T243" s="39">
        <f t="shared" si="45"/>
        <v>117192</v>
      </c>
      <c r="U243" s="39">
        <f t="shared" si="46"/>
        <v>117192</v>
      </c>
      <c r="V243" s="38">
        <v>50</v>
      </c>
      <c r="W243" s="40">
        <v>0</v>
      </c>
      <c r="X243" s="41"/>
      <c r="Y243" s="41"/>
      <c r="Z243" s="40">
        <f>W243*90%</f>
        <v>0</v>
      </c>
      <c r="AA243" s="40">
        <f>W243-Z243</f>
        <v>0</v>
      </c>
    </row>
    <row r="244" spans="1:92" s="3" customFormat="1" ht="23.25" customHeight="1" x14ac:dyDescent="0.2">
      <c r="A244" s="38"/>
      <c r="B244" s="38"/>
      <c r="C244" s="38"/>
      <c r="D244" s="38"/>
      <c r="E244" s="38"/>
      <c r="F244" s="38"/>
      <c r="G244" s="39"/>
      <c r="H244" s="38"/>
      <c r="I244" s="39"/>
      <c r="J244" s="38"/>
      <c r="K244" s="38"/>
      <c r="L244" s="38"/>
      <c r="M244" s="38"/>
      <c r="N244" s="38"/>
      <c r="O244" s="38"/>
      <c r="P244" s="39"/>
      <c r="Q244" s="38"/>
      <c r="R244" s="39"/>
      <c r="S244" s="39"/>
      <c r="T244" s="39"/>
      <c r="U244" s="39"/>
      <c r="V244" s="38"/>
      <c r="W244" s="40"/>
      <c r="X244" s="41"/>
      <c r="Y244" s="41"/>
      <c r="Z244" s="40"/>
      <c r="AA244" s="40"/>
      <c r="AB244" s="29"/>
      <c r="AC244" s="29"/>
      <c r="AD244" s="29"/>
      <c r="AE244" s="29"/>
      <c r="AF244" s="29"/>
      <c r="AG244" s="29"/>
      <c r="AH244" s="29"/>
      <c r="AI244" s="29"/>
      <c r="AJ244" s="29"/>
      <c r="AK244" s="29"/>
      <c r="AL244" s="29"/>
      <c r="AM244" s="29"/>
      <c r="AN244" s="29"/>
      <c r="AO244" s="29"/>
      <c r="AP244" s="29"/>
      <c r="AQ244" s="29"/>
      <c r="AR244" s="29"/>
      <c r="AS244" s="29"/>
      <c r="AT244" s="29"/>
      <c r="AU244" s="29"/>
      <c r="AV244" s="29"/>
      <c r="AW244" s="29"/>
      <c r="AX244" s="29"/>
      <c r="AY244" s="29"/>
      <c r="AZ244" s="29"/>
      <c r="BA244" s="29"/>
      <c r="BB244" s="29"/>
      <c r="BC244" s="29"/>
      <c r="BD244" s="29"/>
      <c r="BE244" s="29"/>
      <c r="BF244" s="29"/>
      <c r="BG244" s="29"/>
      <c r="BH244" s="29"/>
      <c r="BI244" s="29"/>
      <c r="BJ244" s="29"/>
      <c r="BK244" s="29"/>
      <c r="BL244" s="29"/>
      <c r="BM244" s="29"/>
      <c r="BN244" s="29"/>
      <c r="BO244" s="29"/>
      <c r="BP244" s="29"/>
      <c r="BQ244" s="29"/>
      <c r="BR244" s="29"/>
      <c r="BS244" s="29"/>
      <c r="BT244" s="29"/>
      <c r="BU244" s="29"/>
      <c r="BV244" s="29"/>
      <c r="BW244" s="29"/>
      <c r="BX244" s="29"/>
      <c r="BY244" s="29"/>
      <c r="BZ244" s="29"/>
      <c r="CA244" s="29"/>
      <c r="CB244" s="29"/>
      <c r="CC244" s="29"/>
      <c r="CD244" s="29"/>
      <c r="CE244" s="29"/>
      <c r="CF244" s="29"/>
      <c r="CG244" s="29"/>
      <c r="CH244" s="29"/>
      <c r="CI244" s="29"/>
      <c r="CJ244" s="29"/>
      <c r="CK244" s="29"/>
      <c r="CL244" s="29"/>
      <c r="CM244" s="29"/>
      <c r="CN244" s="29"/>
    </row>
    <row r="245" spans="1:92" s="3" customFormat="1" ht="21.75" customHeight="1" x14ac:dyDescent="0.2">
      <c r="A245" s="38"/>
      <c r="B245" s="38"/>
      <c r="C245" s="38"/>
      <c r="D245" s="38"/>
      <c r="E245" s="38"/>
      <c r="F245" s="38"/>
      <c r="G245" s="39"/>
      <c r="H245" s="38"/>
      <c r="I245" s="39"/>
      <c r="J245" s="38"/>
      <c r="K245" s="38"/>
      <c r="L245" s="38"/>
      <c r="M245" s="38"/>
      <c r="N245" s="38"/>
      <c r="O245" s="38"/>
      <c r="P245" s="39"/>
      <c r="Q245" s="38"/>
      <c r="R245" s="38"/>
      <c r="S245" s="39"/>
      <c r="T245" s="39"/>
      <c r="U245" s="39"/>
      <c r="V245" s="38"/>
      <c r="W245" s="40"/>
      <c r="X245" s="41"/>
      <c r="Y245" s="41"/>
      <c r="Z245" s="40"/>
      <c r="AA245" s="40"/>
      <c r="AB245" s="29"/>
      <c r="AC245" s="29"/>
      <c r="AD245" s="29"/>
      <c r="AE245" s="29"/>
      <c r="AF245" s="29"/>
      <c r="AG245" s="29"/>
      <c r="AH245" s="29"/>
      <c r="AI245" s="29"/>
      <c r="AJ245" s="29"/>
      <c r="AK245" s="29"/>
      <c r="AL245" s="29"/>
      <c r="AM245" s="29"/>
      <c r="AN245" s="29"/>
      <c r="AO245" s="29"/>
      <c r="AP245" s="29"/>
      <c r="AQ245" s="29"/>
      <c r="AR245" s="29"/>
      <c r="AS245" s="29"/>
      <c r="AT245" s="29"/>
      <c r="AU245" s="29"/>
      <c r="AV245" s="29"/>
      <c r="AW245" s="29"/>
      <c r="AX245" s="29"/>
      <c r="AY245" s="29"/>
      <c r="AZ245" s="29"/>
      <c r="BA245" s="29"/>
      <c r="BB245" s="29"/>
      <c r="BC245" s="29"/>
      <c r="BD245" s="29"/>
      <c r="BE245" s="29"/>
      <c r="BF245" s="29"/>
      <c r="BG245" s="29"/>
      <c r="BH245" s="29"/>
      <c r="BI245" s="29"/>
      <c r="BJ245" s="29"/>
      <c r="BK245" s="29"/>
      <c r="BL245" s="29"/>
      <c r="BM245" s="29"/>
      <c r="BN245" s="29"/>
      <c r="BO245" s="29"/>
      <c r="BP245" s="29"/>
      <c r="BQ245" s="29"/>
      <c r="BR245" s="29"/>
      <c r="BS245" s="29"/>
      <c r="BT245" s="29"/>
      <c r="BU245" s="29"/>
      <c r="BV245" s="29"/>
      <c r="BW245" s="29"/>
      <c r="BX245" s="29"/>
      <c r="BY245" s="29"/>
      <c r="BZ245" s="29"/>
      <c r="CA245" s="29"/>
      <c r="CB245" s="29"/>
      <c r="CC245" s="29"/>
      <c r="CD245" s="29"/>
      <c r="CE245" s="29"/>
      <c r="CF245" s="29"/>
      <c r="CG245" s="29"/>
      <c r="CH245" s="29"/>
      <c r="CI245" s="29"/>
      <c r="CJ245" s="29"/>
      <c r="CK245" s="29"/>
      <c r="CL245" s="29"/>
      <c r="CM245" s="29"/>
      <c r="CN245" s="29"/>
    </row>
    <row r="246" spans="1:92" s="3" customFormat="1" ht="23.25" customHeight="1" x14ac:dyDescent="0.2">
      <c r="A246" s="38"/>
      <c r="B246" s="38"/>
      <c r="C246" s="38"/>
      <c r="D246" s="38"/>
      <c r="E246" s="38"/>
      <c r="F246" s="38"/>
      <c r="G246" s="39"/>
      <c r="H246" s="38"/>
      <c r="I246" s="39"/>
      <c r="J246" s="38"/>
      <c r="K246" s="38"/>
      <c r="L246" s="38"/>
      <c r="M246" s="38"/>
      <c r="N246" s="38"/>
      <c r="O246" s="38"/>
      <c r="P246" s="39"/>
      <c r="Q246" s="38"/>
      <c r="R246" s="39"/>
      <c r="S246" s="39"/>
      <c r="T246" s="39"/>
      <c r="U246" s="39"/>
      <c r="V246" s="38"/>
      <c r="W246" s="40"/>
      <c r="X246" s="41"/>
      <c r="Y246" s="41"/>
      <c r="Z246" s="40"/>
      <c r="AA246" s="40"/>
      <c r="AB246" s="29"/>
      <c r="AC246" s="29"/>
      <c r="AD246" s="29"/>
      <c r="AE246" s="29"/>
      <c r="AF246" s="29"/>
      <c r="AG246" s="29"/>
      <c r="AH246" s="29"/>
      <c r="AI246" s="29"/>
      <c r="AJ246" s="29"/>
      <c r="AK246" s="29"/>
      <c r="AL246" s="29"/>
      <c r="AM246" s="29"/>
      <c r="AN246" s="29"/>
      <c r="AO246" s="29"/>
      <c r="AP246" s="29"/>
      <c r="AQ246" s="29"/>
      <c r="AR246" s="29"/>
      <c r="AS246" s="29"/>
      <c r="AT246" s="29"/>
      <c r="AU246" s="29"/>
      <c r="AV246" s="29"/>
      <c r="AW246" s="29"/>
      <c r="AX246" s="29"/>
      <c r="AY246" s="29"/>
      <c r="AZ246" s="29"/>
      <c r="BA246" s="29"/>
      <c r="BB246" s="29"/>
      <c r="BC246" s="29"/>
      <c r="BD246" s="29"/>
      <c r="BE246" s="29"/>
      <c r="BF246" s="29"/>
      <c r="BG246" s="29"/>
      <c r="BH246" s="29"/>
      <c r="BI246" s="29"/>
      <c r="BJ246" s="29"/>
      <c r="BK246" s="29"/>
      <c r="BL246" s="29"/>
      <c r="BM246" s="29"/>
      <c r="BN246" s="29"/>
      <c r="BO246" s="29"/>
      <c r="BP246" s="29"/>
      <c r="BQ246" s="29"/>
      <c r="BR246" s="29"/>
      <c r="BS246" s="29"/>
      <c r="BT246" s="29"/>
      <c r="BU246" s="29"/>
      <c r="BV246" s="29"/>
      <c r="BW246" s="29"/>
      <c r="BX246" s="29"/>
      <c r="BY246" s="29"/>
      <c r="BZ246" s="29"/>
      <c r="CA246" s="29"/>
      <c r="CB246" s="29"/>
      <c r="CC246" s="29"/>
      <c r="CD246" s="29"/>
      <c r="CE246" s="29"/>
      <c r="CF246" s="29"/>
      <c r="CG246" s="29"/>
      <c r="CH246" s="29"/>
      <c r="CI246" s="29"/>
      <c r="CJ246" s="29"/>
      <c r="CK246" s="29"/>
      <c r="CL246" s="29"/>
      <c r="CM246" s="29"/>
      <c r="CN246" s="29"/>
    </row>
    <row r="247" spans="1:92" s="3" customFormat="1" ht="22.5" customHeight="1" x14ac:dyDescent="0.2">
      <c r="A247" s="38"/>
      <c r="B247" s="38"/>
      <c r="C247" s="38"/>
      <c r="D247" s="38"/>
      <c r="E247" s="38"/>
      <c r="F247" s="38"/>
      <c r="G247" s="39"/>
      <c r="H247" s="38"/>
      <c r="I247" s="39"/>
      <c r="J247" s="38"/>
      <c r="K247" s="38"/>
      <c r="L247" s="38"/>
      <c r="M247" s="38"/>
      <c r="N247" s="38"/>
      <c r="O247" s="38"/>
      <c r="P247" s="39"/>
      <c r="Q247" s="38"/>
      <c r="R247" s="39"/>
      <c r="S247" s="39"/>
      <c r="T247" s="39"/>
      <c r="U247" s="39"/>
      <c r="V247" s="38"/>
      <c r="W247" s="40"/>
      <c r="X247" s="41"/>
      <c r="Y247" s="41"/>
      <c r="Z247" s="40"/>
      <c r="AA247" s="40"/>
      <c r="AB247" s="29"/>
      <c r="AC247" s="29"/>
      <c r="AD247" s="29"/>
      <c r="AE247" s="29"/>
      <c r="AF247" s="29"/>
      <c r="AG247" s="29"/>
      <c r="AH247" s="29"/>
      <c r="AI247" s="29"/>
      <c r="AJ247" s="29"/>
      <c r="AK247" s="29"/>
      <c r="AL247" s="29"/>
      <c r="AM247" s="29"/>
      <c r="AN247" s="29"/>
      <c r="AO247" s="29"/>
      <c r="AP247" s="29"/>
      <c r="AQ247" s="29"/>
      <c r="AR247" s="29"/>
      <c r="AS247" s="29"/>
      <c r="AT247" s="29"/>
      <c r="AU247" s="29"/>
      <c r="AV247" s="29"/>
      <c r="AW247" s="29"/>
      <c r="AX247" s="29"/>
      <c r="AY247" s="29"/>
      <c r="AZ247" s="29"/>
      <c r="BA247" s="29"/>
      <c r="BB247" s="29"/>
      <c r="BC247" s="29"/>
      <c r="BD247" s="29"/>
      <c r="BE247" s="29"/>
      <c r="BF247" s="29"/>
      <c r="BG247" s="29"/>
      <c r="BH247" s="29"/>
      <c r="BI247" s="29"/>
      <c r="BJ247" s="29"/>
      <c r="BK247" s="29"/>
      <c r="BL247" s="29"/>
      <c r="BM247" s="29"/>
      <c r="BN247" s="29"/>
      <c r="BO247" s="29"/>
      <c r="BP247" s="29"/>
      <c r="BQ247" s="29"/>
      <c r="BR247" s="29"/>
      <c r="BS247" s="29"/>
      <c r="BT247" s="29"/>
      <c r="BU247" s="29"/>
      <c r="BV247" s="29"/>
      <c r="BW247" s="29"/>
      <c r="BX247" s="29"/>
      <c r="BY247" s="29"/>
      <c r="BZ247" s="29"/>
      <c r="CA247" s="29"/>
      <c r="CB247" s="29"/>
      <c r="CC247" s="29"/>
      <c r="CD247" s="29"/>
      <c r="CE247" s="29"/>
      <c r="CF247" s="29"/>
      <c r="CG247" s="29"/>
      <c r="CH247" s="29"/>
      <c r="CI247" s="29"/>
      <c r="CJ247" s="29"/>
      <c r="CK247" s="29"/>
      <c r="CL247" s="29"/>
      <c r="CM247" s="29"/>
      <c r="CN247" s="29"/>
    </row>
    <row r="248" spans="1:92" s="3" customFormat="1" ht="24" customHeight="1" x14ac:dyDescent="0.2">
      <c r="A248" s="38"/>
      <c r="B248" s="38"/>
      <c r="C248" s="38"/>
      <c r="D248" s="38"/>
      <c r="E248" s="38"/>
      <c r="F248" s="38"/>
      <c r="G248" s="39"/>
      <c r="H248" s="38"/>
      <c r="I248" s="39"/>
      <c r="J248" s="38"/>
      <c r="K248" s="38"/>
      <c r="L248" s="38"/>
      <c r="M248" s="38"/>
      <c r="N248" s="38"/>
      <c r="O248" s="38"/>
      <c r="P248" s="39"/>
      <c r="Q248" s="38"/>
      <c r="R248" s="38"/>
      <c r="S248" s="39"/>
      <c r="T248" s="39"/>
      <c r="U248" s="39"/>
      <c r="V248" s="38"/>
      <c r="W248" s="40"/>
      <c r="X248" s="41"/>
      <c r="Y248" s="41"/>
      <c r="Z248" s="40"/>
      <c r="AA248" s="40"/>
      <c r="AB248" s="29"/>
      <c r="AC248" s="29"/>
      <c r="AD248" s="29"/>
      <c r="AE248" s="29"/>
      <c r="AF248" s="29"/>
      <c r="AG248" s="29"/>
      <c r="AH248" s="29"/>
      <c r="AI248" s="29"/>
      <c r="AJ248" s="29"/>
      <c r="AK248" s="29"/>
      <c r="AL248" s="29"/>
      <c r="AM248" s="29"/>
      <c r="AN248" s="29"/>
      <c r="AO248" s="29"/>
      <c r="AP248" s="29"/>
      <c r="AQ248" s="29"/>
      <c r="AR248" s="29"/>
      <c r="AS248" s="29"/>
      <c r="AT248" s="29"/>
      <c r="AU248" s="29"/>
      <c r="AV248" s="29"/>
      <c r="AW248" s="29"/>
      <c r="AX248" s="29"/>
      <c r="AY248" s="29"/>
      <c r="AZ248" s="29"/>
      <c r="BA248" s="29"/>
      <c r="BB248" s="29"/>
      <c r="BC248" s="29"/>
      <c r="BD248" s="29"/>
      <c r="BE248" s="29"/>
      <c r="BF248" s="29"/>
      <c r="BG248" s="29"/>
      <c r="BH248" s="29"/>
      <c r="BI248" s="29"/>
      <c r="BJ248" s="29"/>
      <c r="BK248" s="29"/>
      <c r="BL248" s="29"/>
      <c r="BM248" s="29"/>
      <c r="BN248" s="29"/>
      <c r="BO248" s="29"/>
      <c r="BP248" s="29"/>
      <c r="BQ248" s="29"/>
      <c r="BR248" s="29"/>
      <c r="BS248" s="29"/>
      <c r="BT248" s="29"/>
      <c r="BU248" s="29"/>
      <c r="BV248" s="29"/>
      <c r="BW248" s="29"/>
      <c r="BX248" s="29"/>
      <c r="BY248" s="29"/>
      <c r="BZ248" s="29"/>
      <c r="CA248" s="29"/>
      <c r="CB248" s="29"/>
      <c r="CC248" s="29"/>
      <c r="CD248" s="29"/>
      <c r="CE248" s="29"/>
      <c r="CF248" s="29"/>
      <c r="CG248" s="29"/>
      <c r="CH248" s="29"/>
      <c r="CI248" s="29"/>
      <c r="CJ248" s="29"/>
      <c r="CK248" s="29"/>
      <c r="CL248" s="29"/>
      <c r="CM248" s="29"/>
      <c r="CN248" s="29"/>
    </row>
    <row r="249" spans="1:92" s="3" customFormat="1" ht="23.25" customHeight="1" x14ac:dyDescent="0.2">
      <c r="A249" s="38"/>
      <c r="B249" s="38"/>
      <c r="C249" s="38"/>
      <c r="D249" s="38"/>
      <c r="E249" s="38"/>
      <c r="F249" s="38"/>
      <c r="G249" s="39"/>
      <c r="H249" s="38"/>
      <c r="I249" s="39"/>
      <c r="J249" s="38"/>
      <c r="K249" s="38"/>
      <c r="L249" s="38"/>
      <c r="M249" s="38"/>
      <c r="N249" s="38"/>
      <c r="O249" s="38"/>
      <c r="P249" s="39"/>
      <c r="Q249" s="38"/>
      <c r="R249" s="39"/>
      <c r="S249" s="39"/>
      <c r="T249" s="39"/>
      <c r="U249" s="39"/>
      <c r="V249" s="38"/>
      <c r="W249" s="40"/>
      <c r="X249" s="41"/>
      <c r="Y249" s="41"/>
      <c r="Z249" s="40"/>
      <c r="AA249" s="40"/>
      <c r="AB249" s="29"/>
      <c r="AC249" s="29"/>
      <c r="AD249" s="29"/>
      <c r="AE249" s="29"/>
      <c r="AF249" s="29"/>
      <c r="AG249" s="29"/>
      <c r="AH249" s="29"/>
      <c r="AI249" s="29"/>
      <c r="AJ249" s="29"/>
      <c r="AK249" s="29"/>
      <c r="AL249" s="29"/>
      <c r="AM249" s="29"/>
      <c r="AN249" s="29"/>
      <c r="AO249" s="29"/>
      <c r="AP249" s="29"/>
      <c r="AQ249" s="29"/>
      <c r="AR249" s="29"/>
      <c r="AS249" s="29"/>
      <c r="AT249" s="29"/>
      <c r="AU249" s="29"/>
      <c r="AV249" s="29"/>
      <c r="AW249" s="29"/>
      <c r="AX249" s="29"/>
      <c r="AY249" s="29"/>
      <c r="AZ249" s="29"/>
      <c r="BA249" s="29"/>
      <c r="BB249" s="29"/>
      <c r="BC249" s="29"/>
      <c r="BD249" s="29"/>
      <c r="BE249" s="29"/>
      <c r="BF249" s="29"/>
      <c r="BG249" s="29"/>
      <c r="BH249" s="29"/>
      <c r="BI249" s="29"/>
      <c r="BJ249" s="29"/>
      <c r="BK249" s="29"/>
      <c r="BL249" s="29"/>
      <c r="BM249" s="29"/>
      <c r="BN249" s="29"/>
      <c r="BO249" s="29"/>
      <c r="BP249" s="29"/>
      <c r="BQ249" s="29"/>
      <c r="BR249" s="29"/>
      <c r="BS249" s="29"/>
      <c r="BT249" s="29"/>
      <c r="BU249" s="29"/>
      <c r="BV249" s="29"/>
      <c r="BW249" s="29"/>
      <c r="BX249" s="29"/>
      <c r="BY249" s="29"/>
      <c r="BZ249" s="29"/>
      <c r="CA249" s="29"/>
      <c r="CB249" s="29"/>
      <c r="CC249" s="29"/>
      <c r="CD249" s="29"/>
      <c r="CE249" s="29"/>
      <c r="CF249" s="29"/>
      <c r="CG249" s="29"/>
      <c r="CH249" s="29"/>
      <c r="CI249" s="29"/>
      <c r="CJ249" s="29"/>
      <c r="CK249" s="29"/>
      <c r="CL249" s="29"/>
      <c r="CM249" s="29"/>
      <c r="CN249" s="29"/>
    </row>
    <row r="250" spans="1:92" s="3" customFormat="1" ht="24" customHeight="1" x14ac:dyDescent="0.2">
      <c r="A250" s="38"/>
      <c r="B250" s="38"/>
      <c r="C250" s="38"/>
      <c r="D250" s="38"/>
      <c r="E250" s="38"/>
      <c r="F250" s="38"/>
      <c r="G250" s="39"/>
      <c r="H250" s="38"/>
      <c r="I250" s="39"/>
      <c r="J250" s="38"/>
      <c r="K250" s="38"/>
      <c r="L250" s="38"/>
      <c r="M250" s="38"/>
      <c r="N250" s="38"/>
      <c r="O250" s="38"/>
      <c r="P250" s="39"/>
      <c r="Q250" s="38"/>
      <c r="R250" s="39"/>
      <c r="S250" s="39"/>
      <c r="T250" s="39"/>
      <c r="U250" s="39"/>
      <c r="V250" s="38"/>
      <c r="W250" s="40"/>
      <c r="X250" s="41"/>
      <c r="Y250" s="41"/>
      <c r="Z250" s="40"/>
      <c r="AA250" s="40"/>
      <c r="AB250" s="29"/>
      <c r="AC250" s="29"/>
      <c r="AD250" s="29"/>
      <c r="AE250" s="29"/>
      <c r="AF250" s="29"/>
      <c r="AG250" s="29"/>
      <c r="AH250" s="29"/>
      <c r="AI250" s="29"/>
      <c r="AJ250" s="29"/>
      <c r="AK250" s="29"/>
      <c r="AL250" s="29"/>
      <c r="AM250" s="29"/>
      <c r="AN250" s="29"/>
      <c r="AO250" s="29"/>
      <c r="AP250" s="29"/>
      <c r="AQ250" s="29"/>
      <c r="AR250" s="29"/>
      <c r="AS250" s="29"/>
      <c r="AT250" s="29"/>
      <c r="AU250" s="29"/>
      <c r="AV250" s="29"/>
      <c r="AW250" s="29"/>
      <c r="AX250" s="29"/>
      <c r="AY250" s="29"/>
      <c r="AZ250" s="29"/>
      <c r="BA250" s="29"/>
      <c r="BB250" s="29"/>
      <c r="BC250" s="29"/>
      <c r="BD250" s="29"/>
      <c r="BE250" s="29"/>
      <c r="BF250" s="29"/>
      <c r="BG250" s="29"/>
      <c r="BH250" s="29"/>
      <c r="BI250" s="29"/>
      <c r="BJ250" s="29"/>
      <c r="BK250" s="29"/>
      <c r="BL250" s="29"/>
      <c r="BM250" s="29"/>
      <c r="BN250" s="29"/>
      <c r="BO250" s="29"/>
      <c r="BP250" s="29"/>
      <c r="BQ250" s="29"/>
      <c r="BR250" s="29"/>
      <c r="BS250" s="29"/>
      <c r="BT250" s="29"/>
      <c r="BU250" s="29"/>
      <c r="BV250" s="29"/>
      <c r="BW250" s="29"/>
      <c r="BX250" s="29"/>
      <c r="BY250" s="29"/>
      <c r="BZ250" s="29"/>
      <c r="CA250" s="29"/>
      <c r="CB250" s="29"/>
      <c r="CC250" s="29"/>
      <c r="CD250" s="29"/>
      <c r="CE250" s="29"/>
      <c r="CF250" s="29"/>
      <c r="CG250" s="29"/>
      <c r="CH250" s="29"/>
      <c r="CI250" s="29"/>
      <c r="CJ250" s="29"/>
      <c r="CK250" s="29"/>
      <c r="CL250" s="29"/>
      <c r="CM250" s="29"/>
      <c r="CN250" s="29"/>
    </row>
    <row r="251" spans="1:92" s="3" customFormat="1" ht="23.25" customHeight="1" x14ac:dyDescent="0.2">
      <c r="A251" s="38"/>
      <c r="B251" s="38"/>
      <c r="C251" s="38"/>
      <c r="D251" s="38"/>
      <c r="E251" s="38"/>
      <c r="F251" s="38"/>
      <c r="G251" s="39"/>
      <c r="H251" s="38"/>
      <c r="I251" s="39"/>
      <c r="J251" s="38"/>
      <c r="K251" s="38"/>
      <c r="L251" s="38"/>
      <c r="M251" s="38"/>
      <c r="N251" s="38"/>
      <c r="O251" s="38"/>
      <c r="P251" s="39"/>
      <c r="Q251" s="38"/>
      <c r="R251" s="38"/>
      <c r="S251" s="39"/>
      <c r="T251" s="39"/>
      <c r="U251" s="39"/>
      <c r="V251" s="38"/>
      <c r="W251" s="40"/>
      <c r="X251" s="41"/>
      <c r="Y251" s="41"/>
      <c r="Z251" s="40"/>
      <c r="AA251" s="40"/>
      <c r="AB251" s="29"/>
      <c r="AC251" s="29"/>
      <c r="AD251" s="29"/>
      <c r="AE251" s="29"/>
      <c r="AF251" s="29"/>
      <c r="AG251" s="29"/>
      <c r="AH251" s="29"/>
      <c r="AI251" s="29"/>
      <c r="AJ251" s="29"/>
      <c r="AK251" s="29"/>
      <c r="AL251" s="29"/>
      <c r="AM251" s="29"/>
      <c r="AN251" s="29"/>
      <c r="AO251" s="29"/>
      <c r="AP251" s="29"/>
      <c r="AQ251" s="29"/>
      <c r="AR251" s="29"/>
      <c r="AS251" s="29"/>
      <c r="AT251" s="29"/>
      <c r="AU251" s="29"/>
      <c r="AV251" s="29"/>
      <c r="AW251" s="29"/>
      <c r="AX251" s="29"/>
      <c r="AY251" s="29"/>
      <c r="AZ251" s="29"/>
      <c r="BA251" s="29"/>
      <c r="BB251" s="29"/>
      <c r="BC251" s="29"/>
      <c r="BD251" s="29"/>
      <c r="BE251" s="29"/>
      <c r="BF251" s="29"/>
      <c r="BG251" s="29"/>
      <c r="BH251" s="29"/>
      <c r="BI251" s="29"/>
      <c r="BJ251" s="29"/>
      <c r="BK251" s="29"/>
      <c r="BL251" s="29"/>
      <c r="BM251" s="29"/>
      <c r="BN251" s="29"/>
      <c r="BO251" s="29"/>
      <c r="BP251" s="29"/>
      <c r="BQ251" s="29"/>
      <c r="BR251" s="29"/>
      <c r="BS251" s="29"/>
      <c r="BT251" s="29"/>
      <c r="BU251" s="29"/>
      <c r="BV251" s="29"/>
      <c r="BW251" s="29"/>
      <c r="BX251" s="29"/>
      <c r="BY251" s="29"/>
      <c r="BZ251" s="29"/>
      <c r="CA251" s="29"/>
      <c r="CB251" s="29"/>
      <c r="CC251" s="29"/>
      <c r="CD251" s="29"/>
      <c r="CE251" s="29"/>
      <c r="CF251" s="29"/>
      <c r="CG251" s="29"/>
      <c r="CH251" s="29"/>
      <c r="CI251" s="29"/>
      <c r="CJ251" s="29"/>
      <c r="CK251" s="29"/>
      <c r="CL251" s="29"/>
      <c r="CM251" s="29"/>
      <c r="CN251" s="29"/>
    </row>
    <row r="252" spans="1:92" s="3" customFormat="1" ht="24" customHeight="1" x14ac:dyDescent="0.2">
      <c r="A252" s="38"/>
      <c r="B252" s="38"/>
      <c r="C252" s="38"/>
      <c r="D252" s="38"/>
      <c r="E252" s="38"/>
      <c r="F252" s="38"/>
      <c r="G252" s="39"/>
      <c r="H252" s="38"/>
      <c r="I252" s="39"/>
      <c r="J252" s="38"/>
      <c r="K252" s="38"/>
      <c r="L252" s="38"/>
      <c r="M252" s="38"/>
      <c r="N252" s="38"/>
      <c r="O252" s="38"/>
      <c r="P252" s="39"/>
      <c r="Q252" s="38"/>
      <c r="R252" s="39"/>
      <c r="S252" s="39"/>
      <c r="T252" s="39"/>
      <c r="U252" s="39"/>
      <c r="V252" s="38"/>
      <c r="W252" s="40"/>
      <c r="X252" s="41"/>
      <c r="Y252" s="41"/>
      <c r="Z252" s="40"/>
      <c r="AA252" s="40"/>
      <c r="AB252" s="29"/>
      <c r="AC252" s="29"/>
      <c r="AD252" s="29"/>
      <c r="AE252" s="29"/>
      <c r="AF252" s="29"/>
      <c r="AG252" s="29"/>
      <c r="AH252" s="29"/>
      <c r="AI252" s="29"/>
      <c r="AJ252" s="29"/>
      <c r="AK252" s="29"/>
      <c r="AL252" s="29"/>
      <c r="AM252" s="29"/>
      <c r="AN252" s="29"/>
      <c r="AO252" s="29"/>
      <c r="AP252" s="29"/>
      <c r="AQ252" s="29"/>
      <c r="AR252" s="29"/>
      <c r="AS252" s="29"/>
      <c r="AT252" s="29"/>
      <c r="AU252" s="29"/>
      <c r="AV252" s="29"/>
      <c r="AW252" s="29"/>
      <c r="AX252" s="29"/>
      <c r="AY252" s="29"/>
      <c r="AZ252" s="29"/>
      <c r="BA252" s="29"/>
      <c r="BB252" s="29"/>
      <c r="BC252" s="29"/>
      <c r="BD252" s="29"/>
      <c r="BE252" s="29"/>
      <c r="BF252" s="29"/>
      <c r="BG252" s="29"/>
      <c r="BH252" s="29"/>
      <c r="BI252" s="29"/>
      <c r="BJ252" s="29"/>
      <c r="BK252" s="29"/>
      <c r="BL252" s="29"/>
      <c r="BM252" s="29"/>
      <c r="BN252" s="29"/>
      <c r="BO252" s="29"/>
      <c r="BP252" s="29"/>
      <c r="BQ252" s="29"/>
      <c r="BR252" s="29"/>
      <c r="BS252" s="29"/>
      <c r="BT252" s="29"/>
      <c r="BU252" s="29"/>
      <c r="BV252" s="29"/>
      <c r="BW252" s="29"/>
      <c r="BX252" s="29"/>
      <c r="BY252" s="29"/>
      <c r="BZ252" s="29"/>
      <c r="CA252" s="29"/>
      <c r="CB252" s="29"/>
      <c r="CC252" s="29"/>
      <c r="CD252" s="29"/>
      <c r="CE252" s="29"/>
      <c r="CF252" s="29"/>
      <c r="CG252" s="29"/>
      <c r="CH252" s="29"/>
      <c r="CI252" s="29"/>
      <c r="CJ252" s="29"/>
      <c r="CK252" s="29"/>
      <c r="CL252" s="29"/>
      <c r="CM252" s="29"/>
      <c r="CN252" s="29"/>
    </row>
    <row r="253" spans="1:92" s="3" customFormat="1" ht="24" customHeight="1" x14ac:dyDescent="0.2">
      <c r="A253" s="38"/>
      <c r="B253" s="38"/>
      <c r="C253" s="38"/>
      <c r="D253" s="38"/>
      <c r="E253" s="38"/>
      <c r="F253" s="38"/>
      <c r="G253" s="39"/>
      <c r="H253" s="38"/>
      <c r="I253" s="39"/>
      <c r="J253" s="38"/>
      <c r="K253" s="38"/>
      <c r="L253" s="38"/>
      <c r="M253" s="38"/>
      <c r="N253" s="38"/>
      <c r="O253" s="38"/>
      <c r="P253" s="39"/>
      <c r="Q253" s="38"/>
      <c r="R253" s="39"/>
      <c r="S253" s="39"/>
      <c r="T253" s="39"/>
      <c r="U253" s="39"/>
      <c r="V253" s="38"/>
      <c r="W253" s="40"/>
      <c r="X253" s="41"/>
      <c r="Y253" s="41"/>
      <c r="Z253" s="40"/>
      <c r="AA253" s="40"/>
      <c r="AB253" s="29"/>
      <c r="AC253" s="29"/>
      <c r="AD253" s="29"/>
      <c r="AE253" s="29"/>
      <c r="AF253" s="29"/>
      <c r="AG253" s="29"/>
      <c r="AH253" s="29"/>
      <c r="AI253" s="29"/>
      <c r="AJ253" s="29"/>
      <c r="AK253" s="29"/>
      <c r="AL253" s="29"/>
      <c r="AM253" s="29"/>
      <c r="AN253" s="29"/>
      <c r="AO253" s="29"/>
      <c r="AP253" s="29"/>
      <c r="AQ253" s="29"/>
      <c r="AR253" s="29"/>
      <c r="AS253" s="29"/>
      <c r="AT253" s="29"/>
      <c r="AU253" s="29"/>
      <c r="AV253" s="29"/>
      <c r="AW253" s="29"/>
      <c r="AX253" s="29"/>
      <c r="AY253" s="29"/>
      <c r="AZ253" s="29"/>
      <c r="BA253" s="29"/>
      <c r="BB253" s="29"/>
      <c r="BC253" s="29"/>
      <c r="BD253" s="29"/>
      <c r="BE253" s="29"/>
      <c r="BF253" s="29"/>
      <c r="BG253" s="29"/>
      <c r="BH253" s="29"/>
      <c r="BI253" s="29"/>
      <c r="BJ253" s="29"/>
      <c r="BK253" s="29"/>
      <c r="BL253" s="29"/>
      <c r="BM253" s="29"/>
      <c r="BN253" s="29"/>
      <c r="BO253" s="29"/>
      <c r="BP253" s="29"/>
      <c r="BQ253" s="29"/>
      <c r="BR253" s="29"/>
      <c r="BS253" s="29"/>
      <c r="BT253" s="29"/>
      <c r="BU253" s="29"/>
      <c r="BV253" s="29"/>
      <c r="BW253" s="29"/>
      <c r="BX253" s="29"/>
      <c r="BY253" s="29"/>
      <c r="BZ253" s="29"/>
      <c r="CA253" s="29"/>
      <c r="CB253" s="29"/>
      <c r="CC253" s="29"/>
      <c r="CD253" s="29"/>
      <c r="CE253" s="29"/>
      <c r="CF253" s="29"/>
      <c r="CG253" s="29"/>
      <c r="CH253" s="29"/>
      <c r="CI253" s="29"/>
      <c r="CJ253" s="29"/>
      <c r="CK253" s="29"/>
      <c r="CL253" s="29"/>
      <c r="CM253" s="29"/>
      <c r="CN253" s="29"/>
    </row>
    <row r="254" spans="1:92" s="3" customFormat="1" ht="23.25" customHeight="1" x14ac:dyDescent="0.2">
      <c r="A254" s="237" t="s">
        <v>775</v>
      </c>
      <c r="B254" s="211"/>
      <c r="C254" s="211"/>
      <c r="D254" s="211"/>
      <c r="E254" s="211"/>
      <c r="F254" s="211"/>
      <c r="G254" s="211"/>
      <c r="H254" s="211"/>
      <c r="I254" s="211"/>
      <c r="J254" s="211"/>
      <c r="K254" s="211"/>
      <c r="L254" s="212"/>
      <c r="M254" s="38"/>
      <c r="N254" s="38">
        <f>SUM(N242:N253)</f>
        <v>220</v>
      </c>
      <c r="O254" s="38">
        <f>SUM(O242:O253)</f>
        <v>13800</v>
      </c>
      <c r="P254" s="39">
        <f>SUM(P242:P253)</f>
        <v>1424000</v>
      </c>
      <c r="Q254" s="38"/>
      <c r="R254" s="38">
        <f>SUM(R242:R253)</f>
        <v>1226048</v>
      </c>
      <c r="S254" s="39">
        <f>SUM(S242:S253)</f>
        <v>197952</v>
      </c>
      <c r="T254" s="39">
        <f>SUM(T242:T253)</f>
        <v>247402</v>
      </c>
      <c r="U254" s="39">
        <f>SUM(U242:U253)</f>
        <v>247402</v>
      </c>
      <c r="V254" s="38"/>
      <c r="W254" s="40">
        <f>SUM(W242:W253)</f>
        <v>39.062999999999995</v>
      </c>
      <c r="X254" s="41"/>
      <c r="Y254" s="41"/>
      <c r="Z254" s="40">
        <f>SUM(Z242:Z253)</f>
        <v>35.156699999999994</v>
      </c>
      <c r="AA254" s="40">
        <f>SUM(AA242:AA253)</f>
        <v>3.9063000000000017</v>
      </c>
      <c r="AB254" s="29"/>
      <c r="AC254" s="29"/>
      <c r="AD254" s="29"/>
      <c r="AE254" s="29"/>
      <c r="AF254" s="29"/>
      <c r="AG254" s="29"/>
      <c r="AH254" s="29"/>
      <c r="AI254" s="29"/>
      <c r="AJ254" s="29"/>
      <c r="AK254" s="29"/>
      <c r="AL254" s="29"/>
      <c r="AM254" s="29"/>
      <c r="AN254" s="29"/>
      <c r="AO254" s="29"/>
      <c r="AP254" s="29"/>
      <c r="AQ254" s="29"/>
      <c r="AR254" s="29"/>
      <c r="AS254" s="29"/>
      <c r="AT254" s="29"/>
      <c r="AU254" s="29"/>
      <c r="AV254" s="29"/>
      <c r="AW254" s="29"/>
      <c r="AX254" s="29"/>
      <c r="AY254" s="29"/>
      <c r="AZ254" s="29"/>
      <c r="BA254" s="29"/>
      <c r="BB254" s="29"/>
      <c r="BC254" s="29"/>
      <c r="BD254" s="29"/>
      <c r="BE254" s="29"/>
      <c r="BF254" s="29"/>
      <c r="BG254" s="29"/>
      <c r="BH254" s="29"/>
      <c r="BI254" s="29"/>
      <c r="BJ254" s="29"/>
      <c r="BK254" s="29"/>
      <c r="BL254" s="29"/>
      <c r="BM254" s="29"/>
      <c r="BN254" s="29"/>
      <c r="BO254" s="29"/>
      <c r="BP254" s="29"/>
      <c r="BQ254" s="29"/>
      <c r="BR254" s="29"/>
      <c r="BS254" s="29"/>
      <c r="BT254" s="29"/>
      <c r="BU254" s="29"/>
      <c r="BV254" s="29"/>
      <c r="BW254" s="29"/>
      <c r="BX254" s="29"/>
      <c r="BY254" s="29"/>
      <c r="BZ254" s="29"/>
      <c r="CA254" s="29"/>
      <c r="CB254" s="29"/>
      <c r="CC254" s="29"/>
      <c r="CD254" s="29"/>
      <c r="CE254" s="29"/>
      <c r="CF254" s="29"/>
      <c r="CG254" s="29"/>
      <c r="CH254" s="29"/>
      <c r="CI254" s="29"/>
      <c r="CJ254" s="29"/>
      <c r="CK254" s="29"/>
      <c r="CL254" s="29"/>
      <c r="CM254" s="29"/>
      <c r="CN254" s="29"/>
    </row>
    <row r="255" spans="1:92" s="3" customFormat="1" ht="23.25" customHeight="1" x14ac:dyDescent="0.4">
      <c r="A255" s="46"/>
      <c r="B255" s="46"/>
      <c r="C255" s="46"/>
      <c r="D255" s="46"/>
      <c r="E255" s="46"/>
      <c r="F255" s="46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  <c r="AA255" s="43"/>
      <c r="AB255" s="29"/>
      <c r="AC255" s="29"/>
      <c r="AD255" s="29"/>
      <c r="AE255" s="29"/>
      <c r="AF255" s="29"/>
      <c r="AG255" s="29"/>
      <c r="AH255" s="29"/>
      <c r="AI255" s="29"/>
      <c r="AJ255" s="29"/>
      <c r="AK255" s="29"/>
      <c r="AL255" s="29"/>
      <c r="AM255" s="29"/>
      <c r="AN255" s="29"/>
      <c r="AO255" s="29"/>
      <c r="AP255" s="29"/>
      <c r="AQ255" s="29"/>
      <c r="AR255" s="29"/>
      <c r="AS255" s="29"/>
      <c r="AT255" s="29"/>
      <c r="AU255" s="29"/>
      <c r="AV255" s="29"/>
      <c r="AW255" s="29"/>
      <c r="AX255" s="29"/>
      <c r="AY255" s="29"/>
      <c r="AZ255" s="29"/>
      <c r="BA255" s="29"/>
      <c r="BB255" s="29"/>
      <c r="BC255" s="29"/>
      <c r="BD255" s="29"/>
      <c r="BE255" s="29"/>
      <c r="BF255" s="29"/>
      <c r="BG255" s="29"/>
      <c r="BH255" s="29"/>
      <c r="BI255" s="29"/>
      <c r="BJ255" s="29"/>
      <c r="BK255" s="29"/>
      <c r="BL255" s="29"/>
      <c r="BM255" s="29"/>
      <c r="BN255" s="29"/>
      <c r="BO255" s="29"/>
      <c r="BP255" s="29"/>
      <c r="BQ255" s="29"/>
      <c r="BR255" s="29"/>
      <c r="BS255" s="29"/>
      <c r="BT255" s="29"/>
      <c r="BU255" s="29"/>
      <c r="BV255" s="29"/>
      <c r="BW255" s="29"/>
      <c r="BX255" s="29"/>
      <c r="BY255" s="29"/>
      <c r="BZ255" s="29"/>
      <c r="CA255" s="29"/>
      <c r="CB255" s="29"/>
      <c r="CC255" s="29"/>
      <c r="CD255" s="29"/>
      <c r="CE255" s="29"/>
      <c r="CF255" s="29"/>
      <c r="CG255" s="29"/>
      <c r="CH255" s="29"/>
      <c r="CI255" s="29"/>
      <c r="CJ255" s="29"/>
      <c r="CK255" s="29"/>
      <c r="CL255" s="29"/>
      <c r="CM255" s="29"/>
      <c r="CN255" s="29"/>
    </row>
    <row r="256" spans="1:92" s="3" customFormat="1" ht="18" x14ac:dyDescent="0.4">
      <c r="A256" s="42" t="s">
        <v>17</v>
      </c>
      <c r="B256" s="42"/>
      <c r="C256" s="42"/>
      <c r="D256" s="42" t="s">
        <v>19</v>
      </c>
      <c r="E256" s="42"/>
      <c r="F256" s="42"/>
      <c r="G256" s="42"/>
      <c r="H256" s="42"/>
      <c r="I256" s="42"/>
      <c r="J256" s="43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  <c r="AA256" s="43"/>
      <c r="AB256" s="29"/>
      <c r="AC256" s="29"/>
      <c r="AD256" s="29"/>
      <c r="AE256" s="29"/>
      <c r="AF256" s="29"/>
      <c r="AG256" s="29"/>
      <c r="AH256" s="29"/>
      <c r="AI256" s="29"/>
      <c r="AJ256" s="29"/>
      <c r="AK256" s="29"/>
      <c r="AL256" s="29"/>
      <c r="AM256" s="29"/>
      <c r="AN256" s="29"/>
      <c r="AO256" s="29"/>
      <c r="AP256" s="29"/>
      <c r="AQ256" s="29"/>
      <c r="AR256" s="29"/>
      <c r="AS256" s="29"/>
      <c r="AT256" s="29"/>
      <c r="AU256" s="29"/>
      <c r="AV256" s="29"/>
      <c r="AW256" s="29"/>
      <c r="AX256" s="29"/>
      <c r="AY256" s="29"/>
      <c r="AZ256" s="29"/>
      <c r="BA256" s="29"/>
      <c r="BB256" s="29"/>
      <c r="BC256" s="29"/>
      <c r="BD256" s="29"/>
      <c r="BE256" s="29"/>
      <c r="BF256" s="29"/>
      <c r="BG256" s="29"/>
      <c r="BH256" s="29"/>
      <c r="BI256" s="29"/>
      <c r="BJ256" s="29"/>
      <c r="BK256" s="29"/>
      <c r="BL256" s="29"/>
      <c r="BM256" s="29"/>
      <c r="BN256" s="29"/>
      <c r="BO256" s="29"/>
      <c r="BP256" s="29"/>
      <c r="BQ256" s="29"/>
      <c r="BR256" s="29"/>
      <c r="BS256" s="29"/>
      <c r="BT256" s="29"/>
      <c r="BU256" s="29"/>
      <c r="BV256" s="29"/>
      <c r="BW256" s="29"/>
      <c r="BX256" s="29"/>
      <c r="BY256" s="29"/>
      <c r="BZ256" s="29"/>
      <c r="CA256" s="29"/>
      <c r="CB256" s="29"/>
      <c r="CC256" s="29"/>
      <c r="CD256" s="29"/>
      <c r="CE256" s="29"/>
      <c r="CF256" s="29"/>
      <c r="CG256" s="29"/>
      <c r="CH256" s="29"/>
      <c r="CI256" s="29"/>
      <c r="CJ256" s="29"/>
      <c r="CK256" s="29"/>
      <c r="CL256" s="29"/>
      <c r="CM256" s="29"/>
      <c r="CN256" s="29"/>
    </row>
    <row r="257" spans="1:92" s="3" customFormat="1" ht="18" x14ac:dyDescent="0.4">
      <c r="A257" s="42"/>
      <c r="B257" s="42"/>
      <c r="C257" s="42"/>
      <c r="D257" s="42" t="s">
        <v>20</v>
      </c>
      <c r="E257" s="42"/>
      <c r="F257" s="42"/>
      <c r="G257" s="42"/>
      <c r="H257" s="42"/>
      <c r="I257" s="42"/>
      <c r="J257" s="43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  <c r="AA257" s="43"/>
      <c r="AB257" s="29"/>
      <c r="AC257" s="29"/>
      <c r="AD257" s="29"/>
      <c r="AE257" s="29"/>
      <c r="AF257" s="29"/>
      <c r="AG257" s="29"/>
      <c r="AH257" s="29"/>
      <c r="AI257" s="29"/>
      <c r="AJ257" s="29"/>
      <c r="AK257" s="29"/>
      <c r="AL257" s="29"/>
      <c r="AM257" s="29"/>
      <c r="AN257" s="29"/>
      <c r="AO257" s="29"/>
      <c r="AP257" s="29"/>
      <c r="AQ257" s="29"/>
      <c r="AR257" s="29"/>
      <c r="AS257" s="29"/>
      <c r="AT257" s="29"/>
      <c r="AU257" s="29"/>
      <c r="AV257" s="29"/>
      <c r="AW257" s="29"/>
      <c r="AX257" s="29"/>
      <c r="AY257" s="29"/>
      <c r="AZ257" s="29"/>
      <c r="BA257" s="29"/>
      <c r="BB257" s="29"/>
      <c r="BC257" s="29"/>
      <c r="BD257" s="29"/>
      <c r="BE257" s="29"/>
      <c r="BF257" s="29"/>
      <c r="BG257" s="29"/>
      <c r="BH257" s="29"/>
      <c r="BI257" s="29"/>
      <c r="BJ257" s="29"/>
      <c r="BK257" s="29"/>
      <c r="BL257" s="29"/>
      <c r="BM257" s="29"/>
      <c r="BN257" s="29"/>
      <c r="BO257" s="29"/>
      <c r="BP257" s="29"/>
      <c r="BQ257" s="29"/>
      <c r="BR257" s="29"/>
      <c r="BS257" s="29"/>
      <c r="BT257" s="29"/>
      <c r="BU257" s="29"/>
      <c r="BV257" s="29"/>
      <c r="BW257" s="29"/>
      <c r="BX257" s="29"/>
      <c r="BY257" s="29"/>
      <c r="BZ257" s="29"/>
      <c r="CA257" s="29"/>
      <c r="CB257" s="29"/>
      <c r="CC257" s="29"/>
      <c r="CD257" s="29"/>
      <c r="CE257" s="29"/>
      <c r="CF257" s="29"/>
      <c r="CG257" s="29"/>
      <c r="CH257" s="29"/>
      <c r="CI257" s="29"/>
      <c r="CJ257" s="29"/>
      <c r="CK257" s="29"/>
      <c r="CL257" s="29"/>
      <c r="CM257" s="29"/>
      <c r="CN257" s="29"/>
    </row>
    <row r="258" spans="1:92" s="3" customFormat="1" ht="18" x14ac:dyDescent="0.4">
      <c r="A258" s="42"/>
      <c r="B258" s="42"/>
      <c r="C258" s="42"/>
      <c r="D258" s="42" t="s">
        <v>21</v>
      </c>
      <c r="E258" s="42"/>
      <c r="F258" s="42"/>
      <c r="G258" s="42"/>
      <c r="H258" s="42"/>
      <c r="I258" s="42"/>
      <c r="J258" s="43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  <c r="AA258" s="43"/>
      <c r="AB258" s="29"/>
      <c r="AC258" s="29"/>
      <c r="AD258" s="29"/>
      <c r="AE258" s="29"/>
      <c r="AF258" s="29"/>
      <c r="AG258" s="29"/>
      <c r="AH258" s="29"/>
      <c r="AI258" s="29"/>
      <c r="AJ258" s="29"/>
      <c r="AK258" s="29"/>
      <c r="AL258" s="29"/>
      <c r="AM258" s="29"/>
      <c r="AN258" s="29"/>
      <c r="AO258" s="29"/>
      <c r="AP258" s="29"/>
      <c r="AQ258" s="29"/>
      <c r="AR258" s="29"/>
      <c r="AS258" s="29"/>
      <c r="AT258" s="29"/>
      <c r="AU258" s="29"/>
      <c r="AV258" s="29"/>
      <c r="AW258" s="29"/>
      <c r="AX258" s="29"/>
      <c r="AY258" s="29"/>
      <c r="AZ258" s="29"/>
      <c r="BA258" s="29"/>
      <c r="BB258" s="29"/>
      <c r="BC258" s="29"/>
      <c r="BD258" s="29"/>
      <c r="BE258" s="29"/>
      <c r="BF258" s="29"/>
      <c r="BG258" s="29"/>
      <c r="BH258" s="29"/>
      <c r="BI258" s="29"/>
      <c r="BJ258" s="29"/>
      <c r="BK258" s="29"/>
      <c r="BL258" s="29"/>
      <c r="BM258" s="29"/>
      <c r="BN258" s="29"/>
      <c r="BO258" s="29"/>
      <c r="BP258" s="29"/>
      <c r="BQ258" s="29"/>
      <c r="BR258" s="29"/>
      <c r="BS258" s="29"/>
      <c r="BT258" s="29"/>
      <c r="BU258" s="29"/>
      <c r="BV258" s="29"/>
      <c r="BW258" s="29"/>
      <c r="BX258" s="29"/>
      <c r="BY258" s="29"/>
      <c r="BZ258" s="29"/>
      <c r="CA258" s="29"/>
      <c r="CB258" s="29"/>
      <c r="CC258" s="29"/>
      <c r="CD258" s="29"/>
      <c r="CE258" s="29"/>
      <c r="CF258" s="29"/>
      <c r="CG258" s="29"/>
      <c r="CH258" s="29"/>
      <c r="CI258" s="29"/>
      <c r="CJ258" s="29"/>
      <c r="CK258" s="29"/>
      <c r="CL258" s="29"/>
      <c r="CM258" s="29"/>
      <c r="CN258" s="29"/>
    </row>
    <row r="259" spans="1:92" s="3" customFormat="1" ht="15.75" x14ac:dyDescent="0.25">
      <c r="A259" s="42"/>
      <c r="B259" s="42"/>
      <c r="C259" s="42"/>
      <c r="D259" s="42" t="s">
        <v>22</v>
      </c>
      <c r="E259" s="42"/>
      <c r="F259" s="42"/>
      <c r="G259" s="42"/>
      <c r="H259" s="42"/>
      <c r="I259" s="42"/>
      <c r="J259" s="43"/>
      <c r="K259" s="43"/>
      <c r="L259" s="43"/>
      <c r="M259" s="43"/>
      <c r="N259" s="43"/>
      <c r="O259" s="43"/>
      <c r="P259" s="43"/>
      <c r="Q259" s="43"/>
      <c r="R259" s="43"/>
      <c r="S259" s="43"/>
      <c r="T259" s="43"/>
      <c r="U259" s="43"/>
      <c r="V259" s="43"/>
      <c r="W259" s="43"/>
      <c r="X259" s="43"/>
      <c r="Y259" s="43"/>
      <c r="Z259" s="43"/>
      <c r="AA259" s="43"/>
      <c r="AB259" s="29"/>
      <c r="AC259" s="29"/>
      <c r="AD259" s="29"/>
      <c r="AE259" s="29"/>
      <c r="AF259" s="29"/>
      <c r="AG259" s="29"/>
      <c r="AH259" s="29"/>
      <c r="AI259" s="29"/>
      <c r="AJ259" s="29"/>
      <c r="AK259" s="29"/>
      <c r="AL259" s="29"/>
      <c r="AM259" s="29"/>
      <c r="AN259" s="29"/>
      <c r="AO259" s="29"/>
      <c r="AP259" s="29"/>
      <c r="AQ259" s="29"/>
      <c r="AR259" s="29"/>
      <c r="AS259" s="29"/>
      <c r="AT259" s="29"/>
      <c r="AU259" s="29"/>
      <c r="AV259" s="29"/>
      <c r="AW259" s="29"/>
      <c r="AX259" s="29"/>
      <c r="AY259" s="29"/>
      <c r="AZ259" s="29"/>
      <c r="BA259" s="29"/>
      <c r="BB259" s="29"/>
      <c r="BC259" s="29"/>
      <c r="BD259" s="29"/>
      <c r="BE259" s="29"/>
      <c r="BF259" s="29"/>
      <c r="BG259" s="29"/>
      <c r="BH259" s="29"/>
      <c r="BI259" s="29"/>
      <c r="BJ259" s="29"/>
      <c r="BK259" s="29"/>
      <c r="BL259" s="29"/>
      <c r="BM259" s="29"/>
      <c r="BN259" s="29"/>
      <c r="BO259" s="29"/>
      <c r="BP259" s="29"/>
      <c r="BQ259" s="29"/>
      <c r="BR259" s="29"/>
      <c r="BS259" s="29"/>
      <c r="BT259" s="29"/>
      <c r="BU259" s="29"/>
      <c r="BV259" s="29"/>
      <c r="BW259" s="29"/>
      <c r="BX259" s="29"/>
      <c r="BY259" s="29"/>
      <c r="BZ259" s="29"/>
      <c r="CA259" s="29"/>
      <c r="CB259" s="29"/>
      <c r="CC259" s="29"/>
      <c r="CD259" s="29"/>
      <c r="CE259" s="29"/>
      <c r="CF259" s="29"/>
      <c r="CG259" s="29"/>
      <c r="CH259" s="29"/>
      <c r="CI259" s="29"/>
      <c r="CJ259" s="29"/>
      <c r="CK259" s="29"/>
      <c r="CL259" s="29"/>
      <c r="CM259" s="29"/>
      <c r="CN259" s="29"/>
    </row>
    <row r="260" spans="1:92" s="3" customFormat="1" ht="15.75" x14ac:dyDescent="0.25">
      <c r="A260" s="42"/>
      <c r="B260" s="42"/>
      <c r="C260" s="42"/>
      <c r="D260" s="42" t="s">
        <v>23</v>
      </c>
      <c r="E260" s="42"/>
      <c r="F260" s="42"/>
      <c r="G260" s="42"/>
      <c r="H260" s="42"/>
      <c r="I260" s="42"/>
      <c r="J260" s="43"/>
      <c r="K260" s="43"/>
      <c r="L260" s="43"/>
      <c r="M260" s="43"/>
      <c r="N260" s="43"/>
      <c r="O260" s="43"/>
      <c r="P260" s="43"/>
      <c r="Q260" s="43"/>
      <c r="R260" s="43"/>
      <c r="S260" s="43"/>
      <c r="T260" s="43"/>
      <c r="U260" s="43"/>
      <c r="V260" s="43"/>
      <c r="W260" s="43"/>
      <c r="X260" s="43"/>
      <c r="Y260" s="43"/>
      <c r="Z260" s="43"/>
      <c r="AA260" s="43"/>
      <c r="AB260" s="29"/>
      <c r="AC260" s="29"/>
      <c r="AD260" s="29"/>
      <c r="AE260" s="29"/>
      <c r="AF260" s="29"/>
      <c r="AG260" s="29"/>
      <c r="AH260" s="29"/>
      <c r="AI260" s="29"/>
      <c r="AJ260" s="29"/>
      <c r="AK260" s="29"/>
      <c r="AL260" s="29"/>
      <c r="AM260" s="29"/>
      <c r="AN260" s="29"/>
      <c r="AO260" s="29"/>
      <c r="AP260" s="29"/>
      <c r="AQ260" s="29"/>
      <c r="AR260" s="29"/>
      <c r="AS260" s="29"/>
      <c r="AT260" s="29"/>
      <c r="AU260" s="29"/>
      <c r="AV260" s="29"/>
      <c r="AW260" s="29"/>
      <c r="AX260" s="29"/>
      <c r="AY260" s="29"/>
      <c r="AZ260" s="29"/>
      <c r="BA260" s="29"/>
      <c r="BB260" s="29"/>
      <c r="BC260" s="29"/>
      <c r="BD260" s="29"/>
      <c r="BE260" s="29"/>
      <c r="BF260" s="29"/>
      <c r="BG260" s="29"/>
      <c r="BH260" s="29"/>
      <c r="BI260" s="29"/>
      <c r="BJ260" s="29"/>
      <c r="BK260" s="29"/>
      <c r="BL260" s="29"/>
      <c r="BM260" s="29"/>
      <c r="BN260" s="29"/>
      <c r="BO260" s="29"/>
      <c r="BP260" s="29"/>
      <c r="BQ260" s="29"/>
      <c r="BR260" s="29"/>
      <c r="BS260" s="29"/>
      <c r="BT260" s="29"/>
      <c r="BU260" s="29"/>
      <c r="BV260" s="29"/>
      <c r="BW260" s="29"/>
      <c r="BX260" s="29"/>
      <c r="BY260" s="29"/>
      <c r="BZ260" s="29"/>
      <c r="CA260" s="29"/>
      <c r="CB260" s="29"/>
      <c r="CC260" s="29"/>
      <c r="CD260" s="29"/>
      <c r="CE260" s="29"/>
      <c r="CF260" s="29"/>
      <c r="CG260" s="29"/>
      <c r="CH260" s="29"/>
      <c r="CI260" s="29"/>
      <c r="CJ260" s="29"/>
      <c r="CK260" s="29"/>
      <c r="CL260" s="29"/>
      <c r="CM260" s="29"/>
      <c r="CN260" s="29"/>
    </row>
    <row r="261" spans="1:92" s="3" customFormat="1" ht="15" x14ac:dyDescent="0.2">
      <c r="A261" s="43"/>
      <c r="B261" s="43"/>
      <c r="C261" s="43"/>
      <c r="D261" s="43"/>
      <c r="E261" s="43"/>
      <c r="F261" s="43"/>
      <c r="G261" s="43"/>
      <c r="H261" s="43"/>
      <c r="I261" s="43"/>
      <c r="J261" s="43"/>
      <c r="K261" s="43"/>
      <c r="L261" s="43"/>
      <c r="M261" s="43"/>
      <c r="N261" s="43"/>
      <c r="O261" s="43"/>
      <c r="P261" s="43"/>
      <c r="Q261" s="43"/>
      <c r="R261" s="43"/>
      <c r="S261" s="43"/>
      <c r="T261" s="43"/>
      <c r="U261" s="43"/>
      <c r="V261" s="43"/>
      <c r="W261" s="43"/>
      <c r="X261" s="43"/>
      <c r="Y261" s="43"/>
      <c r="Z261" s="43"/>
      <c r="AA261" s="43"/>
      <c r="AB261" s="29"/>
      <c r="AC261" s="29"/>
      <c r="AD261" s="29"/>
      <c r="AE261" s="29"/>
      <c r="AF261" s="29"/>
      <c r="AG261" s="29"/>
      <c r="AH261" s="29"/>
      <c r="AI261" s="29"/>
      <c r="AJ261" s="29"/>
      <c r="AK261" s="29"/>
      <c r="AL261" s="29"/>
      <c r="AM261" s="29"/>
      <c r="AN261" s="29"/>
      <c r="AO261" s="29"/>
      <c r="AP261" s="29"/>
      <c r="AQ261" s="29"/>
      <c r="AR261" s="29"/>
      <c r="AS261" s="29"/>
      <c r="AT261" s="29"/>
      <c r="AU261" s="29"/>
      <c r="AV261" s="29"/>
      <c r="AW261" s="29"/>
      <c r="AX261" s="29"/>
      <c r="AY261" s="29"/>
      <c r="AZ261" s="29"/>
      <c r="BA261" s="29"/>
      <c r="BB261" s="29"/>
      <c r="BC261" s="29"/>
      <c r="BD261" s="29"/>
      <c r="BE261" s="29"/>
      <c r="BF261" s="29"/>
      <c r="BG261" s="29"/>
      <c r="BH261" s="29"/>
      <c r="BI261" s="29"/>
      <c r="BJ261" s="29"/>
      <c r="BK261" s="29"/>
      <c r="BL261" s="29"/>
      <c r="BM261" s="29"/>
      <c r="BN261" s="29"/>
      <c r="BO261" s="29"/>
      <c r="BP261" s="29"/>
      <c r="BQ261" s="29"/>
      <c r="BR261" s="29"/>
      <c r="BS261" s="29"/>
      <c r="BT261" s="29"/>
      <c r="BU261" s="29"/>
      <c r="BV261" s="29"/>
      <c r="BW261" s="29"/>
      <c r="BX261" s="29"/>
      <c r="BY261" s="29"/>
      <c r="BZ261" s="29"/>
      <c r="CA261" s="29"/>
      <c r="CB261" s="29"/>
      <c r="CC261" s="29"/>
      <c r="CD261" s="29"/>
      <c r="CE261" s="29"/>
      <c r="CF261" s="29"/>
      <c r="CG261" s="29"/>
      <c r="CH261" s="29"/>
      <c r="CI261" s="29"/>
      <c r="CJ261" s="29"/>
      <c r="CK261" s="29"/>
      <c r="CL261" s="29"/>
      <c r="CM261" s="29"/>
      <c r="CN261" s="29"/>
    </row>
    <row r="262" spans="1:92" ht="15" x14ac:dyDescent="0.2">
      <c r="A262" s="43"/>
      <c r="B262" s="43"/>
      <c r="C262" s="43"/>
      <c r="D262" s="43"/>
      <c r="E262" s="43"/>
      <c r="F262" s="43"/>
      <c r="G262" s="43"/>
      <c r="H262" s="43"/>
      <c r="I262" s="43"/>
      <c r="J262" s="43"/>
      <c r="K262" s="43"/>
      <c r="L262" s="43"/>
      <c r="M262" s="43"/>
      <c r="N262" s="43"/>
      <c r="O262" s="43"/>
      <c r="P262" s="43"/>
      <c r="Q262" s="43"/>
      <c r="R262" s="43"/>
      <c r="S262" s="43"/>
      <c r="T262" s="43"/>
      <c r="U262" s="43"/>
      <c r="V262" s="43"/>
      <c r="W262" s="43"/>
      <c r="X262" s="43"/>
      <c r="Y262" s="43"/>
      <c r="Z262" s="43"/>
      <c r="AA262" s="43"/>
    </row>
    <row r="263" spans="1:92" ht="15" x14ac:dyDescent="0.2">
      <c r="A263" s="43"/>
      <c r="B263" s="43"/>
      <c r="C263" s="43"/>
      <c r="D263" s="43"/>
      <c r="E263" s="43"/>
      <c r="F263" s="43"/>
      <c r="G263" s="43"/>
      <c r="H263" s="43"/>
      <c r="I263" s="43"/>
      <c r="J263" s="43"/>
      <c r="K263" s="43"/>
      <c r="L263" s="43"/>
      <c r="M263" s="43"/>
      <c r="N263" s="43"/>
      <c r="O263" s="43"/>
      <c r="P263" s="43"/>
      <c r="Q263" s="43"/>
      <c r="R263" s="43"/>
      <c r="S263" s="43"/>
      <c r="T263" s="43"/>
      <c r="U263" s="43"/>
      <c r="V263" s="43"/>
      <c r="W263" s="43"/>
      <c r="X263" s="43"/>
      <c r="Y263" s="43"/>
      <c r="Z263" s="43"/>
      <c r="AA263" s="43"/>
    </row>
    <row r="264" spans="1:92" ht="15" x14ac:dyDescent="0.2">
      <c r="A264" s="43"/>
      <c r="B264" s="43"/>
      <c r="C264" s="43"/>
      <c r="D264" s="43"/>
      <c r="E264" s="43"/>
      <c r="F264" s="43"/>
      <c r="G264" s="43"/>
      <c r="H264" s="43"/>
      <c r="I264" s="43"/>
      <c r="J264" s="43"/>
      <c r="K264" s="43"/>
      <c r="L264" s="43"/>
      <c r="M264" s="43"/>
      <c r="N264" s="43"/>
      <c r="O264" s="43"/>
      <c r="P264" s="43"/>
      <c r="Q264" s="43"/>
      <c r="R264" s="43"/>
      <c r="S264" s="43"/>
      <c r="T264" s="43"/>
      <c r="U264" s="43"/>
      <c r="V264" s="43"/>
      <c r="W264" s="43"/>
      <c r="X264" s="43"/>
      <c r="Y264" s="43"/>
      <c r="Z264" s="43"/>
      <c r="AA264" s="43"/>
    </row>
    <row r="265" spans="1:92" ht="15" x14ac:dyDescent="0.2">
      <c r="A265" s="43"/>
      <c r="B265" s="43"/>
      <c r="C265" s="43"/>
      <c r="D265" s="43"/>
      <c r="E265" s="43"/>
      <c r="F265" s="43"/>
      <c r="G265" s="43"/>
      <c r="H265" s="43"/>
      <c r="I265" s="43"/>
      <c r="J265" s="43"/>
      <c r="K265" s="43"/>
      <c r="L265" s="43"/>
      <c r="M265" s="43"/>
      <c r="N265" s="43"/>
      <c r="O265" s="43"/>
      <c r="P265" s="43"/>
      <c r="Q265" s="43"/>
      <c r="R265" s="43"/>
      <c r="S265" s="43"/>
      <c r="T265" s="43"/>
      <c r="U265" s="43"/>
      <c r="V265" s="43"/>
      <c r="W265" s="43"/>
      <c r="X265" s="43"/>
      <c r="Y265" s="43"/>
      <c r="Z265" s="43"/>
      <c r="AA265" s="43"/>
    </row>
    <row r="266" spans="1:92" ht="15" x14ac:dyDescent="0.2">
      <c r="A266" s="43"/>
      <c r="B266" s="43"/>
      <c r="C266" s="43"/>
      <c r="D266" s="43"/>
      <c r="E266" s="43"/>
      <c r="F266" s="43"/>
      <c r="G266" s="43"/>
      <c r="H266" s="43"/>
      <c r="I266" s="43"/>
      <c r="J266" s="43"/>
      <c r="K266" s="43"/>
      <c r="L266" s="43"/>
      <c r="M266" s="43"/>
      <c r="N266" s="43"/>
      <c r="O266" s="43"/>
      <c r="P266" s="43"/>
      <c r="Q266" s="43"/>
      <c r="R266" s="43"/>
      <c r="S266" s="43"/>
      <c r="T266" s="43"/>
      <c r="U266" s="43"/>
      <c r="V266" s="43"/>
      <c r="W266" s="43"/>
      <c r="X266" s="43"/>
      <c r="Y266" s="43"/>
      <c r="Z266" s="43"/>
      <c r="AA266" s="43"/>
    </row>
    <row r="267" spans="1:92" ht="15" x14ac:dyDescent="0.2">
      <c r="A267" s="43"/>
      <c r="B267" s="43"/>
      <c r="C267" s="43"/>
      <c r="D267" s="43"/>
      <c r="E267" s="43"/>
      <c r="F267" s="43"/>
      <c r="G267" s="43"/>
      <c r="H267" s="43"/>
      <c r="I267" s="43"/>
      <c r="J267" s="43"/>
      <c r="K267" s="43"/>
      <c r="L267" s="43"/>
      <c r="M267" s="43"/>
      <c r="N267" s="43"/>
      <c r="O267" s="43"/>
      <c r="P267" s="43"/>
      <c r="Q267" s="43"/>
      <c r="R267" s="43"/>
      <c r="S267" s="43"/>
      <c r="T267" s="43"/>
      <c r="U267" s="43"/>
      <c r="V267" s="43"/>
      <c r="W267" s="43"/>
      <c r="X267" s="43"/>
      <c r="Y267" s="43"/>
      <c r="Z267" s="43"/>
      <c r="AA267" s="43"/>
    </row>
    <row r="268" spans="1:92" ht="15" x14ac:dyDescent="0.2">
      <c r="A268" s="43"/>
      <c r="B268" s="43"/>
      <c r="C268" s="43"/>
      <c r="D268" s="43"/>
      <c r="E268" s="43"/>
      <c r="F268" s="43"/>
      <c r="G268" s="43"/>
      <c r="H268" s="43"/>
      <c r="I268" s="43"/>
      <c r="J268" s="43"/>
      <c r="K268" s="43"/>
      <c r="L268" s="43"/>
      <c r="M268" s="43"/>
      <c r="N268" s="43"/>
      <c r="O268" s="43"/>
      <c r="P268" s="43"/>
      <c r="Q268" s="43"/>
      <c r="R268" s="43"/>
      <c r="S268" s="43"/>
      <c r="T268" s="43"/>
      <c r="U268" s="43"/>
      <c r="V268" s="43"/>
      <c r="W268" s="43"/>
      <c r="X268" s="43"/>
      <c r="Y268" s="43"/>
      <c r="Z268" s="43"/>
      <c r="AA268" s="43"/>
    </row>
    <row r="269" spans="1:92" s="49" customFormat="1" ht="21" x14ac:dyDescent="0.35">
      <c r="A269" s="215" t="s">
        <v>764</v>
      </c>
      <c r="B269" s="215"/>
      <c r="C269" s="215"/>
      <c r="D269" s="215"/>
      <c r="E269" s="215"/>
      <c r="F269" s="215"/>
      <c r="G269" s="215"/>
      <c r="H269" s="215"/>
      <c r="I269" s="215"/>
      <c r="J269" s="215"/>
      <c r="K269" s="215"/>
      <c r="L269" s="215"/>
      <c r="M269" s="215"/>
      <c r="N269" s="215"/>
      <c r="O269" s="215"/>
      <c r="P269" s="215"/>
      <c r="Q269" s="215"/>
      <c r="R269" s="215"/>
      <c r="S269" s="215"/>
      <c r="T269" s="215"/>
      <c r="U269" s="215"/>
      <c r="V269" s="215"/>
      <c r="W269" s="215"/>
      <c r="X269" s="215"/>
      <c r="Y269" s="144"/>
      <c r="Z269" s="31"/>
      <c r="AA269" s="31"/>
      <c r="AB269" s="48"/>
      <c r="AC269" s="48"/>
      <c r="AD269" s="48"/>
      <c r="AE269" s="48"/>
      <c r="AF269" s="48"/>
      <c r="AG269" s="48"/>
      <c r="AH269" s="48"/>
      <c r="AI269" s="48"/>
      <c r="AJ269" s="48"/>
      <c r="AK269" s="48"/>
      <c r="AL269" s="48"/>
      <c r="AM269" s="48"/>
      <c r="AN269" s="48"/>
      <c r="AO269" s="48"/>
      <c r="AP269" s="48"/>
      <c r="AQ269" s="48"/>
      <c r="AR269" s="48"/>
      <c r="AS269" s="48"/>
      <c r="AT269" s="48"/>
      <c r="AU269" s="48"/>
      <c r="AV269" s="48"/>
      <c r="AW269" s="48"/>
      <c r="AX269" s="48"/>
      <c r="AY269" s="48"/>
      <c r="AZ269" s="48"/>
      <c r="BA269" s="48"/>
      <c r="BB269" s="48"/>
      <c r="BC269" s="48"/>
      <c r="BD269" s="48"/>
      <c r="BE269" s="48"/>
      <c r="BF269" s="48"/>
      <c r="BG269" s="48"/>
      <c r="BH269" s="48"/>
      <c r="BI269" s="48"/>
      <c r="BJ269" s="48"/>
      <c r="BK269" s="48"/>
      <c r="BL269" s="48"/>
      <c r="BM269" s="48"/>
      <c r="BN269" s="48"/>
      <c r="BO269" s="48"/>
      <c r="BP269" s="48"/>
      <c r="BQ269" s="48"/>
      <c r="BR269" s="48"/>
      <c r="BS269" s="48"/>
      <c r="BT269" s="48"/>
      <c r="BU269" s="48"/>
      <c r="BV269" s="48"/>
      <c r="BW269" s="48"/>
      <c r="BX269" s="48"/>
      <c r="BY269" s="48"/>
      <c r="BZ269" s="48"/>
      <c r="CA269" s="48"/>
      <c r="CB269" s="48"/>
      <c r="CC269" s="48"/>
      <c r="CD269" s="48"/>
      <c r="CE269" s="48"/>
      <c r="CF269" s="48"/>
      <c r="CG269" s="48"/>
      <c r="CH269" s="48"/>
      <c r="CI269" s="48"/>
      <c r="CJ269" s="48"/>
      <c r="CK269" s="48"/>
      <c r="CL269" s="48"/>
      <c r="CM269" s="48"/>
      <c r="CN269" s="48"/>
    </row>
    <row r="270" spans="1:92" s="49" customFormat="1" ht="21" x14ac:dyDescent="0.25">
      <c r="A270" s="215" t="s">
        <v>763</v>
      </c>
      <c r="B270" s="215"/>
      <c r="C270" s="215"/>
      <c r="D270" s="215"/>
      <c r="E270" s="215"/>
      <c r="F270" s="215"/>
      <c r="G270" s="215"/>
      <c r="H270" s="215"/>
      <c r="I270" s="215"/>
      <c r="J270" s="215"/>
      <c r="K270" s="215"/>
      <c r="L270" s="215"/>
      <c r="M270" s="215"/>
      <c r="N270" s="215"/>
      <c r="O270" s="215"/>
      <c r="P270" s="215"/>
      <c r="Q270" s="215"/>
      <c r="R270" s="215"/>
      <c r="S270" s="215"/>
      <c r="T270" s="215"/>
      <c r="U270" s="215"/>
      <c r="V270" s="215"/>
      <c r="W270" s="215"/>
      <c r="X270" s="215"/>
      <c r="Y270" s="215"/>
      <c r="Z270" s="215"/>
      <c r="AA270" s="215"/>
      <c r="AB270" s="48"/>
      <c r="AC270" s="48"/>
      <c r="AD270" s="48"/>
      <c r="AE270" s="48"/>
      <c r="AF270" s="48"/>
      <c r="AG270" s="48"/>
      <c r="AH270" s="48"/>
      <c r="AI270" s="48"/>
      <c r="AJ270" s="48"/>
      <c r="AK270" s="48"/>
      <c r="AL270" s="48"/>
      <c r="AM270" s="48"/>
      <c r="AN270" s="48"/>
      <c r="AO270" s="48"/>
      <c r="AP270" s="48"/>
      <c r="AQ270" s="48"/>
      <c r="AR270" s="48"/>
      <c r="AS270" s="48"/>
      <c r="AT270" s="48"/>
      <c r="AU270" s="48"/>
      <c r="AV270" s="48"/>
      <c r="AW270" s="48"/>
      <c r="AX270" s="48"/>
      <c r="AY270" s="48"/>
      <c r="AZ270" s="48"/>
      <c r="BA270" s="48"/>
      <c r="BB270" s="48"/>
      <c r="BC270" s="48"/>
      <c r="BD270" s="48"/>
      <c r="BE270" s="48"/>
      <c r="BF270" s="48"/>
      <c r="BG270" s="48"/>
      <c r="BH270" s="48"/>
      <c r="BI270" s="48"/>
      <c r="BJ270" s="48"/>
      <c r="BK270" s="48"/>
      <c r="BL270" s="48"/>
      <c r="BM270" s="48"/>
      <c r="BN270" s="48"/>
      <c r="BO270" s="48"/>
      <c r="BP270" s="48"/>
      <c r="BQ270" s="48"/>
      <c r="BR270" s="48"/>
      <c r="BS270" s="48"/>
      <c r="BT270" s="48"/>
      <c r="BU270" s="48"/>
      <c r="BV270" s="48"/>
      <c r="BW270" s="48"/>
      <c r="BX270" s="48"/>
      <c r="BY270" s="48"/>
      <c r="BZ270" s="48"/>
      <c r="CA270" s="48"/>
      <c r="CB270" s="48"/>
      <c r="CC270" s="48"/>
      <c r="CD270" s="48"/>
      <c r="CE270" s="48"/>
      <c r="CF270" s="48"/>
      <c r="CG270" s="48"/>
      <c r="CH270" s="48"/>
      <c r="CI270" s="48"/>
      <c r="CJ270" s="48"/>
      <c r="CK270" s="48"/>
      <c r="CL270" s="48"/>
      <c r="CM270" s="48"/>
      <c r="CN270" s="48"/>
    </row>
    <row r="271" spans="1:92" s="49" customFormat="1" ht="21" x14ac:dyDescent="0.35">
      <c r="A271" s="32"/>
      <c r="B271" s="32"/>
      <c r="C271" s="32"/>
      <c r="D271" s="32"/>
      <c r="E271" s="32"/>
      <c r="F271" s="32"/>
      <c r="G271" s="32"/>
      <c r="H271" s="32" t="s">
        <v>780</v>
      </c>
      <c r="I271" s="32"/>
      <c r="J271" s="32"/>
      <c r="K271" s="32"/>
      <c r="L271" s="32"/>
      <c r="M271" s="32"/>
      <c r="N271" s="32"/>
      <c r="O271" s="32"/>
      <c r="P271" s="32"/>
      <c r="Q271" s="32"/>
      <c r="R271" s="32"/>
      <c r="S271" s="32"/>
      <c r="T271" s="32"/>
      <c r="U271" s="32"/>
      <c r="V271" s="32"/>
      <c r="W271" s="32"/>
      <c r="X271" s="32"/>
      <c r="Y271" s="32"/>
      <c r="Z271" s="32" t="s">
        <v>903</v>
      </c>
      <c r="AA271" s="31"/>
      <c r="AB271" s="48"/>
      <c r="AC271" s="48"/>
      <c r="AD271" s="48"/>
      <c r="AE271" s="48"/>
      <c r="AF271" s="48"/>
      <c r="AG271" s="48"/>
      <c r="AH271" s="48"/>
      <c r="AI271" s="48"/>
      <c r="AJ271" s="48"/>
      <c r="AK271" s="48"/>
      <c r="AL271" s="48"/>
      <c r="AM271" s="48"/>
      <c r="AN271" s="48"/>
      <c r="AO271" s="48"/>
      <c r="AP271" s="48"/>
      <c r="AQ271" s="48"/>
      <c r="AR271" s="48"/>
      <c r="AS271" s="48"/>
      <c r="AT271" s="48"/>
      <c r="AU271" s="48"/>
      <c r="AV271" s="48"/>
      <c r="AW271" s="48"/>
      <c r="AX271" s="48"/>
      <c r="AY271" s="48"/>
      <c r="AZ271" s="48"/>
      <c r="BA271" s="48"/>
      <c r="BB271" s="48"/>
      <c r="BC271" s="48"/>
      <c r="BD271" s="48"/>
      <c r="BE271" s="48"/>
      <c r="BF271" s="48"/>
      <c r="BG271" s="48"/>
      <c r="BH271" s="48"/>
      <c r="BI271" s="48"/>
      <c r="BJ271" s="48"/>
      <c r="BK271" s="48"/>
      <c r="BL271" s="48"/>
      <c r="BM271" s="48"/>
      <c r="BN271" s="48"/>
      <c r="BO271" s="48"/>
      <c r="BP271" s="48"/>
      <c r="BQ271" s="48"/>
      <c r="BR271" s="48"/>
      <c r="BS271" s="48"/>
      <c r="BT271" s="48"/>
      <c r="BU271" s="48"/>
      <c r="BV271" s="48"/>
      <c r="BW271" s="48"/>
      <c r="BX271" s="48"/>
      <c r="BY271" s="48"/>
      <c r="BZ271" s="48"/>
      <c r="CA271" s="48"/>
      <c r="CB271" s="48"/>
      <c r="CC271" s="48"/>
      <c r="CD271" s="48"/>
      <c r="CE271" s="48"/>
      <c r="CF271" s="48"/>
      <c r="CG271" s="48"/>
      <c r="CH271" s="48"/>
      <c r="CI271" s="48"/>
      <c r="CJ271" s="48"/>
      <c r="CK271" s="48"/>
      <c r="CL271" s="48"/>
      <c r="CM271" s="48"/>
      <c r="CN271" s="48"/>
    </row>
    <row r="272" spans="1:92" s="3" customFormat="1" ht="15.75" customHeight="1" x14ac:dyDescent="0.2">
      <c r="A272" s="207" t="s">
        <v>3</v>
      </c>
      <c r="B272" s="207" t="s">
        <v>761</v>
      </c>
      <c r="C272" s="207" t="s">
        <v>18</v>
      </c>
      <c r="D272" s="210" t="s">
        <v>0</v>
      </c>
      <c r="E272" s="211"/>
      <c r="F272" s="211"/>
      <c r="G272" s="211"/>
      <c r="H272" s="211"/>
      <c r="I272" s="212"/>
      <c r="J272" s="210" t="s">
        <v>2</v>
      </c>
      <c r="K272" s="211"/>
      <c r="L272" s="211"/>
      <c r="M272" s="211"/>
      <c r="N272" s="211"/>
      <c r="O272" s="211"/>
      <c r="P272" s="211"/>
      <c r="Q272" s="211"/>
      <c r="R272" s="211"/>
      <c r="S272" s="211"/>
      <c r="T272" s="211"/>
      <c r="U272" s="212"/>
      <c r="V272" s="207" t="s">
        <v>756</v>
      </c>
      <c r="W272" s="207" t="s">
        <v>757</v>
      </c>
      <c r="X272" s="207" t="s">
        <v>758</v>
      </c>
      <c r="Y272" s="234" t="s">
        <v>1522</v>
      </c>
      <c r="Z272" s="207" t="s">
        <v>759</v>
      </c>
      <c r="AA272" s="234" t="s">
        <v>1522</v>
      </c>
      <c r="AB272" s="29"/>
      <c r="AC272" s="29"/>
      <c r="AD272" s="29"/>
      <c r="AE272" s="29"/>
      <c r="AF272" s="29"/>
      <c r="AG272" s="29"/>
      <c r="AH272" s="29"/>
      <c r="AI272" s="29"/>
      <c r="AJ272" s="29"/>
      <c r="AK272" s="29"/>
      <c r="AL272" s="29"/>
      <c r="AM272" s="29"/>
      <c r="AN272" s="29"/>
      <c r="AO272" s="29"/>
      <c r="AP272" s="29"/>
      <c r="AQ272" s="29"/>
      <c r="AR272" s="29"/>
      <c r="AS272" s="29"/>
      <c r="AT272" s="29"/>
      <c r="AU272" s="29"/>
      <c r="AV272" s="29"/>
      <c r="AW272" s="29"/>
      <c r="AX272" s="29"/>
      <c r="AY272" s="29"/>
      <c r="AZ272" s="29"/>
      <c r="BA272" s="29"/>
      <c r="BB272" s="29"/>
      <c r="BC272" s="29"/>
      <c r="BD272" s="29"/>
      <c r="BE272" s="29"/>
      <c r="BF272" s="29"/>
      <c r="BG272" s="29"/>
      <c r="BH272" s="29"/>
      <c r="BI272" s="29"/>
      <c r="BJ272" s="29"/>
      <c r="BK272" s="29"/>
      <c r="BL272" s="29"/>
      <c r="BM272" s="29"/>
      <c r="BN272" s="29"/>
      <c r="BO272" s="29"/>
      <c r="BP272" s="29"/>
      <c r="BQ272" s="29"/>
      <c r="BR272" s="29"/>
      <c r="BS272" s="29"/>
      <c r="BT272" s="29"/>
      <c r="BU272" s="29"/>
      <c r="BV272" s="29"/>
      <c r="BW272" s="29"/>
      <c r="BX272" s="29"/>
      <c r="BY272" s="29"/>
      <c r="BZ272" s="29"/>
      <c r="CA272" s="29"/>
      <c r="CB272" s="29"/>
      <c r="CC272" s="29"/>
      <c r="CD272" s="29"/>
      <c r="CE272" s="29"/>
      <c r="CF272" s="29"/>
      <c r="CG272" s="29"/>
      <c r="CH272" s="29"/>
      <c r="CI272" s="29"/>
      <c r="CJ272" s="29"/>
      <c r="CK272" s="29"/>
      <c r="CL272" s="29"/>
      <c r="CM272" s="29"/>
      <c r="CN272" s="29"/>
    </row>
    <row r="273" spans="1:92" s="27" customFormat="1" ht="33.75" customHeight="1" x14ac:dyDescent="0.2">
      <c r="A273" s="208"/>
      <c r="B273" s="208"/>
      <c r="C273" s="208"/>
      <c r="D273" s="210" t="s">
        <v>7</v>
      </c>
      <c r="E273" s="211"/>
      <c r="F273" s="212"/>
      <c r="G273" s="207" t="s">
        <v>743</v>
      </c>
      <c r="H273" s="207" t="s">
        <v>744</v>
      </c>
      <c r="I273" s="207" t="s">
        <v>745</v>
      </c>
      <c r="J273" s="204" t="s">
        <v>3</v>
      </c>
      <c r="K273" s="207" t="s">
        <v>746</v>
      </c>
      <c r="L273" s="207" t="s">
        <v>747</v>
      </c>
      <c r="M273" s="207" t="s">
        <v>18</v>
      </c>
      <c r="N273" s="207" t="s">
        <v>748</v>
      </c>
      <c r="O273" s="207" t="s">
        <v>749</v>
      </c>
      <c r="P273" s="207" t="s">
        <v>750</v>
      </c>
      <c r="Q273" s="207" t="s">
        <v>751</v>
      </c>
      <c r="R273" s="207" t="s">
        <v>752</v>
      </c>
      <c r="S273" s="207" t="s">
        <v>753</v>
      </c>
      <c r="T273" s="207" t="s">
        <v>754</v>
      </c>
      <c r="U273" s="207" t="s">
        <v>755</v>
      </c>
      <c r="V273" s="208"/>
      <c r="W273" s="208"/>
      <c r="X273" s="208"/>
      <c r="Y273" s="235"/>
      <c r="Z273" s="208"/>
      <c r="AA273" s="235"/>
      <c r="AB273" s="29"/>
      <c r="AC273" s="29"/>
      <c r="AD273" s="29"/>
      <c r="AE273" s="29"/>
      <c r="AF273" s="29"/>
      <c r="AG273" s="29"/>
      <c r="AH273" s="29"/>
      <c r="AI273" s="29"/>
      <c r="AJ273" s="29"/>
      <c r="AK273" s="29"/>
      <c r="AL273" s="29"/>
      <c r="AM273" s="29"/>
      <c r="AN273" s="29"/>
      <c r="AO273" s="29"/>
      <c r="AP273" s="29"/>
      <c r="AQ273" s="29"/>
      <c r="AR273" s="29"/>
      <c r="AS273" s="29"/>
      <c r="AT273" s="29"/>
      <c r="AU273" s="29"/>
      <c r="AV273" s="29"/>
      <c r="AW273" s="29"/>
      <c r="AX273" s="29"/>
      <c r="AY273" s="29"/>
      <c r="AZ273" s="29"/>
      <c r="BA273" s="29"/>
      <c r="BB273" s="29"/>
      <c r="BC273" s="29"/>
      <c r="BD273" s="29"/>
      <c r="BE273" s="29"/>
      <c r="BF273" s="29"/>
      <c r="BG273" s="29"/>
      <c r="BH273" s="29"/>
      <c r="BI273" s="29"/>
      <c r="BJ273" s="29"/>
      <c r="BK273" s="29"/>
      <c r="BL273" s="29"/>
      <c r="BM273" s="29"/>
      <c r="BN273" s="29"/>
      <c r="BO273" s="29"/>
      <c r="BP273" s="29"/>
      <c r="BQ273" s="29"/>
      <c r="BR273" s="29"/>
      <c r="BS273" s="29"/>
      <c r="BT273" s="29"/>
      <c r="BU273" s="29"/>
      <c r="BV273" s="29"/>
      <c r="BW273" s="29"/>
      <c r="BX273" s="29"/>
      <c r="BY273" s="29"/>
      <c r="BZ273" s="29"/>
      <c r="CA273" s="29"/>
      <c r="CB273" s="29"/>
      <c r="CC273" s="29"/>
      <c r="CD273" s="29"/>
      <c r="CE273" s="29"/>
      <c r="CF273" s="29"/>
      <c r="CG273" s="29"/>
      <c r="CH273" s="29"/>
      <c r="CI273" s="29"/>
      <c r="CJ273" s="29"/>
      <c r="CK273" s="29"/>
      <c r="CL273" s="29"/>
      <c r="CM273" s="29"/>
      <c r="CN273" s="29"/>
    </row>
    <row r="274" spans="1:92" s="3" customFormat="1" ht="33.75" customHeight="1" x14ac:dyDescent="0.2">
      <c r="A274" s="208"/>
      <c r="B274" s="208"/>
      <c r="C274" s="208"/>
      <c r="D274" s="204" t="s">
        <v>9</v>
      </c>
      <c r="E274" s="204" t="s">
        <v>10</v>
      </c>
      <c r="F274" s="204" t="s">
        <v>11</v>
      </c>
      <c r="G274" s="208"/>
      <c r="H274" s="208"/>
      <c r="I274" s="208"/>
      <c r="J274" s="205"/>
      <c r="K274" s="208"/>
      <c r="L274" s="208"/>
      <c r="M274" s="208"/>
      <c r="N274" s="208"/>
      <c r="O274" s="208"/>
      <c r="P274" s="208"/>
      <c r="Q274" s="208"/>
      <c r="R274" s="208"/>
      <c r="S274" s="208"/>
      <c r="T274" s="208"/>
      <c r="U274" s="208"/>
      <c r="V274" s="208"/>
      <c r="W274" s="208"/>
      <c r="X274" s="208"/>
      <c r="Y274" s="235"/>
      <c r="Z274" s="208"/>
      <c r="AA274" s="235"/>
      <c r="AB274" s="29"/>
      <c r="AC274" s="29"/>
      <c r="AD274" s="29"/>
      <c r="AE274" s="29"/>
      <c r="AF274" s="29"/>
      <c r="AG274" s="29"/>
      <c r="AH274" s="29"/>
      <c r="AI274" s="29"/>
      <c r="AJ274" s="29"/>
      <c r="AK274" s="29"/>
      <c r="AL274" s="29"/>
      <c r="AM274" s="29"/>
      <c r="AN274" s="29"/>
      <c r="AO274" s="29"/>
      <c r="AP274" s="29"/>
      <c r="AQ274" s="29"/>
      <c r="AR274" s="29"/>
      <c r="AS274" s="29"/>
      <c r="AT274" s="29"/>
      <c r="AU274" s="29"/>
      <c r="AV274" s="29"/>
      <c r="AW274" s="29"/>
      <c r="AX274" s="29"/>
      <c r="AY274" s="29"/>
      <c r="AZ274" s="29"/>
      <c r="BA274" s="29"/>
      <c r="BB274" s="29"/>
      <c r="BC274" s="29"/>
      <c r="BD274" s="29"/>
      <c r="BE274" s="29"/>
      <c r="BF274" s="29"/>
      <c r="BG274" s="29"/>
      <c r="BH274" s="29"/>
      <c r="BI274" s="29"/>
      <c r="BJ274" s="29"/>
      <c r="BK274" s="29"/>
      <c r="BL274" s="29"/>
      <c r="BM274" s="29"/>
      <c r="BN274" s="29"/>
      <c r="BO274" s="29"/>
      <c r="BP274" s="29"/>
      <c r="BQ274" s="29"/>
      <c r="BR274" s="29"/>
      <c r="BS274" s="29"/>
      <c r="BT274" s="29"/>
      <c r="BU274" s="29"/>
      <c r="BV274" s="29"/>
      <c r="BW274" s="29"/>
      <c r="BX274" s="29"/>
      <c r="BY274" s="29"/>
      <c r="BZ274" s="29"/>
      <c r="CA274" s="29"/>
      <c r="CB274" s="29"/>
      <c r="CC274" s="29"/>
      <c r="CD274" s="29"/>
      <c r="CE274" s="29"/>
      <c r="CF274" s="29"/>
      <c r="CG274" s="29"/>
      <c r="CH274" s="29"/>
      <c r="CI274" s="29"/>
      <c r="CJ274" s="29"/>
      <c r="CK274" s="29"/>
      <c r="CL274" s="29"/>
      <c r="CM274" s="29"/>
      <c r="CN274" s="29"/>
    </row>
    <row r="275" spans="1:92" s="3" customFormat="1" ht="22.5" customHeight="1" x14ac:dyDescent="0.2">
      <c r="A275" s="208"/>
      <c r="B275" s="208"/>
      <c r="C275" s="208"/>
      <c r="D275" s="205"/>
      <c r="E275" s="205"/>
      <c r="F275" s="205"/>
      <c r="G275" s="208"/>
      <c r="H275" s="208"/>
      <c r="I275" s="208"/>
      <c r="J275" s="205"/>
      <c r="K275" s="208"/>
      <c r="L275" s="208"/>
      <c r="M275" s="208"/>
      <c r="N275" s="208"/>
      <c r="O275" s="208"/>
      <c r="P275" s="208"/>
      <c r="Q275" s="208"/>
      <c r="R275" s="208"/>
      <c r="S275" s="208"/>
      <c r="T275" s="208"/>
      <c r="U275" s="208"/>
      <c r="V275" s="208"/>
      <c r="W275" s="208"/>
      <c r="X275" s="208"/>
      <c r="Y275" s="235"/>
      <c r="Z275" s="208"/>
      <c r="AA275" s="235"/>
      <c r="AB275" s="29"/>
      <c r="AC275" s="29"/>
      <c r="AD275" s="29"/>
      <c r="AE275" s="29"/>
      <c r="AF275" s="29"/>
      <c r="AG275" s="29"/>
      <c r="AH275" s="29"/>
      <c r="AI275" s="29"/>
      <c r="AJ275" s="29"/>
      <c r="AK275" s="29"/>
      <c r="AL275" s="29"/>
      <c r="AM275" s="29"/>
      <c r="AN275" s="29"/>
      <c r="AO275" s="29"/>
      <c r="AP275" s="29"/>
      <c r="AQ275" s="29"/>
      <c r="AR275" s="29"/>
      <c r="AS275" s="29"/>
      <c r="AT275" s="29"/>
      <c r="AU275" s="29"/>
      <c r="AV275" s="29"/>
      <c r="AW275" s="29"/>
      <c r="AX275" s="29"/>
      <c r="AY275" s="29"/>
      <c r="AZ275" s="29"/>
      <c r="BA275" s="29"/>
      <c r="BB275" s="29"/>
      <c r="BC275" s="29"/>
      <c r="BD275" s="29"/>
      <c r="BE275" s="29"/>
      <c r="BF275" s="29"/>
      <c r="BG275" s="29"/>
      <c r="BH275" s="29"/>
      <c r="BI275" s="29"/>
      <c r="BJ275" s="29"/>
      <c r="BK275" s="29"/>
      <c r="BL275" s="29"/>
      <c r="BM275" s="29"/>
      <c r="BN275" s="29"/>
      <c r="BO275" s="29"/>
      <c r="BP275" s="29"/>
      <c r="BQ275" s="29"/>
      <c r="BR275" s="29"/>
      <c r="BS275" s="29"/>
      <c r="BT275" s="29"/>
      <c r="BU275" s="29"/>
      <c r="BV275" s="29"/>
      <c r="BW275" s="29"/>
      <c r="BX275" s="29"/>
      <c r="BY275" s="29"/>
      <c r="BZ275" s="29"/>
      <c r="CA275" s="29"/>
      <c r="CB275" s="29"/>
      <c r="CC275" s="29"/>
      <c r="CD275" s="29"/>
      <c r="CE275" s="29"/>
      <c r="CF275" s="29"/>
      <c r="CG275" s="29"/>
      <c r="CH275" s="29"/>
      <c r="CI275" s="29"/>
      <c r="CJ275" s="29"/>
      <c r="CK275" s="29"/>
      <c r="CL275" s="29"/>
      <c r="CM275" s="29"/>
      <c r="CN275" s="29"/>
    </row>
    <row r="276" spans="1:92" s="3" customFormat="1" ht="14.25" customHeight="1" x14ac:dyDescent="0.2">
      <c r="A276" s="208"/>
      <c r="B276" s="208"/>
      <c r="C276" s="208"/>
      <c r="D276" s="205"/>
      <c r="E276" s="205"/>
      <c r="F276" s="205"/>
      <c r="G276" s="208"/>
      <c r="H276" s="208"/>
      <c r="I276" s="208"/>
      <c r="J276" s="205"/>
      <c r="K276" s="208"/>
      <c r="L276" s="208"/>
      <c r="M276" s="208"/>
      <c r="N276" s="208"/>
      <c r="O276" s="208"/>
      <c r="P276" s="208"/>
      <c r="Q276" s="208"/>
      <c r="R276" s="208"/>
      <c r="S276" s="208"/>
      <c r="T276" s="208"/>
      <c r="U276" s="208"/>
      <c r="V276" s="208"/>
      <c r="W276" s="208"/>
      <c r="X276" s="208"/>
      <c r="Y276" s="235"/>
      <c r="Z276" s="208"/>
      <c r="AA276" s="235"/>
      <c r="AB276" s="29"/>
      <c r="AC276" s="29"/>
      <c r="AD276" s="29"/>
      <c r="AE276" s="29"/>
      <c r="AF276" s="29"/>
      <c r="AG276" s="29"/>
      <c r="AH276" s="29"/>
      <c r="AI276" s="29"/>
      <c r="AJ276" s="29"/>
      <c r="AK276" s="29"/>
      <c r="AL276" s="29"/>
      <c r="AM276" s="29"/>
      <c r="AN276" s="29"/>
      <c r="AO276" s="29"/>
      <c r="AP276" s="29"/>
      <c r="AQ276" s="29"/>
      <c r="AR276" s="29"/>
      <c r="AS276" s="29"/>
      <c r="AT276" s="29"/>
      <c r="AU276" s="29"/>
      <c r="AV276" s="29"/>
      <c r="AW276" s="29"/>
      <c r="AX276" s="29"/>
      <c r="AY276" s="29"/>
      <c r="AZ276" s="29"/>
      <c r="BA276" s="29"/>
      <c r="BB276" s="29"/>
      <c r="BC276" s="29"/>
      <c r="BD276" s="29"/>
      <c r="BE276" s="29"/>
      <c r="BF276" s="29"/>
      <c r="BG276" s="29"/>
      <c r="BH276" s="29"/>
      <c r="BI276" s="29"/>
      <c r="BJ276" s="29"/>
      <c r="BK276" s="29"/>
      <c r="BL276" s="29"/>
      <c r="BM276" s="29"/>
      <c r="BN276" s="29"/>
      <c r="BO276" s="29"/>
      <c r="BP276" s="29"/>
      <c r="BQ276" s="29"/>
      <c r="BR276" s="29"/>
      <c r="BS276" s="29"/>
      <c r="BT276" s="29"/>
      <c r="BU276" s="29"/>
      <c r="BV276" s="29"/>
      <c r="BW276" s="29"/>
      <c r="BX276" s="29"/>
      <c r="BY276" s="29"/>
      <c r="BZ276" s="29"/>
      <c r="CA276" s="29"/>
      <c r="CB276" s="29"/>
      <c r="CC276" s="29"/>
      <c r="CD276" s="29"/>
      <c r="CE276" s="29"/>
      <c r="CF276" s="29"/>
      <c r="CG276" s="29"/>
      <c r="CH276" s="29"/>
      <c r="CI276" s="29"/>
      <c r="CJ276" s="29"/>
      <c r="CK276" s="29"/>
      <c r="CL276" s="29"/>
      <c r="CM276" s="29"/>
      <c r="CN276" s="29"/>
    </row>
    <row r="277" spans="1:92" s="3" customFormat="1" ht="14.25" customHeight="1" x14ac:dyDescent="0.2">
      <c r="A277" s="208"/>
      <c r="B277" s="208"/>
      <c r="C277" s="208"/>
      <c r="D277" s="205"/>
      <c r="E277" s="205"/>
      <c r="F277" s="205"/>
      <c r="G277" s="208"/>
      <c r="H277" s="208"/>
      <c r="I277" s="208"/>
      <c r="J277" s="205"/>
      <c r="K277" s="208"/>
      <c r="L277" s="208"/>
      <c r="M277" s="208"/>
      <c r="N277" s="208"/>
      <c r="O277" s="208"/>
      <c r="P277" s="208"/>
      <c r="Q277" s="208"/>
      <c r="R277" s="208"/>
      <c r="S277" s="208"/>
      <c r="T277" s="208"/>
      <c r="U277" s="208"/>
      <c r="V277" s="208"/>
      <c r="W277" s="208"/>
      <c r="X277" s="208"/>
      <c r="Y277" s="235"/>
      <c r="Z277" s="208"/>
      <c r="AA277" s="235"/>
      <c r="AB277" s="29"/>
      <c r="AC277" s="29"/>
      <c r="AD277" s="29"/>
      <c r="AE277" s="29"/>
      <c r="AF277" s="29"/>
      <c r="AG277" s="29"/>
      <c r="AH277" s="29"/>
      <c r="AI277" s="29"/>
      <c r="AJ277" s="29"/>
      <c r="AK277" s="29"/>
      <c r="AL277" s="29"/>
      <c r="AM277" s="29"/>
      <c r="AN277" s="29"/>
      <c r="AO277" s="29"/>
      <c r="AP277" s="29"/>
      <c r="AQ277" s="29"/>
      <c r="AR277" s="29"/>
      <c r="AS277" s="29"/>
      <c r="AT277" s="29"/>
      <c r="AU277" s="29"/>
      <c r="AV277" s="29"/>
      <c r="AW277" s="29"/>
      <c r="AX277" s="29"/>
      <c r="AY277" s="29"/>
      <c r="AZ277" s="29"/>
      <c r="BA277" s="29"/>
      <c r="BB277" s="29"/>
      <c r="BC277" s="29"/>
      <c r="BD277" s="29"/>
      <c r="BE277" s="29"/>
      <c r="BF277" s="29"/>
      <c r="BG277" s="29"/>
      <c r="BH277" s="29"/>
      <c r="BI277" s="29"/>
      <c r="BJ277" s="29"/>
      <c r="BK277" s="29"/>
      <c r="BL277" s="29"/>
      <c r="BM277" s="29"/>
      <c r="BN277" s="29"/>
      <c r="BO277" s="29"/>
      <c r="BP277" s="29"/>
      <c r="BQ277" s="29"/>
      <c r="BR277" s="29"/>
      <c r="BS277" s="29"/>
      <c r="BT277" s="29"/>
      <c r="BU277" s="29"/>
      <c r="BV277" s="29"/>
      <c r="BW277" s="29"/>
      <c r="BX277" s="29"/>
      <c r="BY277" s="29"/>
      <c r="BZ277" s="29"/>
      <c r="CA277" s="29"/>
      <c r="CB277" s="29"/>
      <c r="CC277" s="29"/>
      <c r="CD277" s="29"/>
      <c r="CE277" s="29"/>
      <c r="CF277" s="29"/>
      <c r="CG277" s="29"/>
      <c r="CH277" s="29"/>
      <c r="CI277" s="29"/>
      <c r="CJ277" s="29"/>
      <c r="CK277" s="29"/>
      <c r="CL277" s="29"/>
      <c r="CM277" s="29"/>
      <c r="CN277" s="29"/>
    </row>
    <row r="278" spans="1:92" s="3" customFormat="1" ht="14.25" customHeight="1" x14ac:dyDescent="0.2">
      <c r="A278" s="209"/>
      <c r="B278" s="209"/>
      <c r="C278" s="209"/>
      <c r="D278" s="206"/>
      <c r="E278" s="206"/>
      <c r="F278" s="206"/>
      <c r="G278" s="209"/>
      <c r="H278" s="209"/>
      <c r="I278" s="209"/>
      <c r="J278" s="206"/>
      <c r="K278" s="209"/>
      <c r="L278" s="209"/>
      <c r="M278" s="209"/>
      <c r="N278" s="209"/>
      <c r="O278" s="209"/>
      <c r="P278" s="209"/>
      <c r="Q278" s="209"/>
      <c r="R278" s="209"/>
      <c r="S278" s="209"/>
      <c r="T278" s="209"/>
      <c r="U278" s="209"/>
      <c r="V278" s="209"/>
      <c r="W278" s="209"/>
      <c r="X278" s="209"/>
      <c r="Y278" s="236"/>
      <c r="Z278" s="209"/>
      <c r="AA278" s="236"/>
      <c r="AB278" s="29"/>
      <c r="AC278" s="29"/>
      <c r="AD278" s="29"/>
      <c r="AE278" s="29"/>
      <c r="AF278" s="29"/>
      <c r="AG278" s="29"/>
      <c r="AH278" s="29"/>
      <c r="AI278" s="29"/>
      <c r="AJ278" s="29"/>
      <c r="AK278" s="29"/>
      <c r="AL278" s="29"/>
      <c r="AM278" s="29"/>
      <c r="AN278" s="29"/>
      <c r="AO278" s="29"/>
      <c r="AP278" s="29"/>
      <c r="AQ278" s="29"/>
      <c r="AR278" s="29"/>
      <c r="AS278" s="29"/>
      <c r="AT278" s="29"/>
      <c r="AU278" s="29"/>
      <c r="AV278" s="29"/>
      <c r="AW278" s="29"/>
      <c r="AX278" s="29"/>
      <c r="AY278" s="29"/>
      <c r="AZ278" s="29"/>
      <c r="BA278" s="29"/>
      <c r="BB278" s="29"/>
      <c r="BC278" s="29"/>
      <c r="BD278" s="29"/>
      <c r="BE278" s="29"/>
      <c r="BF278" s="29"/>
      <c r="BG278" s="29"/>
      <c r="BH278" s="29"/>
      <c r="BI278" s="29"/>
      <c r="BJ278" s="29"/>
      <c r="BK278" s="29"/>
      <c r="BL278" s="29"/>
      <c r="BM278" s="29"/>
      <c r="BN278" s="29"/>
      <c r="BO278" s="29"/>
      <c r="BP278" s="29"/>
      <c r="BQ278" s="29"/>
      <c r="BR278" s="29"/>
      <c r="BS278" s="29"/>
      <c r="BT278" s="29"/>
      <c r="BU278" s="29"/>
      <c r="BV278" s="29"/>
      <c r="BW278" s="29"/>
      <c r="BX278" s="29"/>
      <c r="BY278" s="29"/>
      <c r="BZ278" s="29"/>
      <c r="CA278" s="29"/>
      <c r="CB278" s="29"/>
      <c r="CC278" s="29"/>
      <c r="CD278" s="29"/>
      <c r="CE278" s="29"/>
      <c r="CF278" s="29"/>
      <c r="CG278" s="29"/>
      <c r="CH278" s="29"/>
      <c r="CI278" s="29"/>
      <c r="CJ278" s="29"/>
      <c r="CK278" s="29"/>
      <c r="CL278" s="29"/>
      <c r="CM278" s="29"/>
      <c r="CN278" s="29"/>
    </row>
    <row r="279" spans="1:92" s="43" customFormat="1" ht="22.5" customHeight="1" x14ac:dyDescent="0.2">
      <c r="A279" s="38">
        <v>1</v>
      </c>
      <c r="B279" s="38"/>
      <c r="C279" s="38">
        <v>2</v>
      </c>
      <c r="D279" s="38"/>
      <c r="E279" s="38"/>
      <c r="F279" s="38"/>
      <c r="G279" s="39">
        <f t="shared" ref="G279:G280" si="47">D279*400+E279*100+F279</f>
        <v>0</v>
      </c>
      <c r="H279" s="38"/>
      <c r="I279" s="39">
        <f t="shared" ref="I279:I280" si="48">G279*H279</f>
        <v>0</v>
      </c>
      <c r="J279" s="38">
        <v>2</v>
      </c>
      <c r="K279" s="38" t="s">
        <v>27</v>
      </c>
      <c r="L279" s="38" t="s">
        <v>16</v>
      </c>
      <c r="M279" s="38">
        <v>2</v>
      </c>
      <c r="N279" s="38">
        <v>168</v>
      </c>
      <c r="O279" s="38">
        <v>6400</v>
      </c>
      <c r="P279" s="39">
        <f t="shared" ref="P279:P280" si="49">N279*O279</f>
        <v>1075200</v>
      </c>
      <c r="Q279" s="38">
        <v>20</v>
      </c>
      <c r="R279" s="39">
        <f>P279*75%</f>
        <v>806400</v>
      </c>
      <c r="S279" s="39">
        <f t="shared" ref="S279:S280" si="50">P279-R279</f>
        <v>268800</v>
      </c>
      <c r="T279" s="39">
        <f t="shared" ref="T279:T280" si="51">I279+S279</f>
        <v>268800</v>
      </c>
      <c r="U279" s="39">
        <f t="shared" ref="U279:U280" si="52">I279+S279</f>
        <v>268800</v>
      </c>
      <c r="V279" s="38">
        <v>50</v>
      </c>
      <c r="W279" s="40">
        <v>0</v>
      </c>
      <c r="X279" s="41"/>
      <c r="Y279" s="41"/>
      <c r="Z279" s="40">
        <f>W279*90%</f>
        <v>0</v>
      </c>
      <c r="AA279" s="40">
        <f>W279-Z279</f>
        <v>0</v>
      </c>
    </row>
    <row r="280" spans="1:92" s="43" customFormat="1" ht="22.5" customHeight="1" x14ac:dyDescent="0.2">
      <c r="A280" s="38"/>
      <c r="B280" s="38"/>
      <c r="C280" s="38">
        <v>3</v>
      </c>
      <c r="D280" s="38"/>
      <c r="E280" s="38"/>
      <c r="F280" s="38"/>
      <c r="G280" s="39">
        <f t="shared" si="47"/>
        <v>0</v>
      </c>
      <c r="H280" s="38"/>
      <c r="I280" s="39">
        <f t="shared" si="48"/>
        <v>0</v>
      </c>
      <c r="J280" s="38"/>
      <c r="K280" s="38"/>
      <c r="L280" s="38" t="s">
        <v>706</v>
      </c>
      <c r="M280" s="38">
        <v>3</v>
      </c>
      <c r="N280" s="38">
        <v>49</v>
      </c>
      <c r="O280" s="38">
        <v>7400</v>
      </c>
      <c r="P280" s="39">
        <f t="shared" si="49"/>
        <v>362600</v>
      </c>
      <c r="Q280" s="38">
        <v>10</v>
      </c>
      <c r="R280" s="39">
        <f>P280*10%</f>
        <v>36260</v>
      </c>
      <c r="S280" s="39">
        <f t="shared" si="50"/>
        <v>326340</v>
      </c>
      <c r="T280" s="39">
        <f t="shared" si="51"/>
        <v>326340</v>
      </c>
      <c r="U280" s="39">
        <f t="shared" si="52"/>
        <v>326340</v>
      </c>
      <c r="V280" s="38">
        <v>0</v>
      </c>
      <c r="W280" s="40">
        <f>U280*0.03%</f>
        <v>97.901999999999987</v>
      </c>
      <c r="X280" s="41">
        <v>0.03</v>
      </c>
      <c r="Y280" s="41"/>
      <c r="Z280" s="40">
        <f>W280*90%</f>
        <v>88.111799999999988</v>
      </c>
      <c r="AA280" s="40">
        <f>W280-Z280</f>
        <v>9.7901999999999987</v>
      </c>
    </row>
    <row r="281" spans="1:92" s="3" customFormat="1" ht="23.25" customHeight="1" x14ac:dyDescent="0.2">
      <c r="A281" s="38"/>
      <c r="B281" s="38"/>
      <c r="C281" s="38"/>
      <c r="D281" s="38"/>
      <c r="E281" s="38"/>
      <c r="F281" s="38"/>
      <c r="G281" s="39"/>
      <c r="H281" s="38"/>
      <c r="I281" s="39"/>
      <c r="J281" s="38"/>
      <c r="K281" s="38"/>
      <c r="L281" s="38"/>
      <c r="M281" s="38"/>
      <c r="N281" s="38"/>
      <c r="O281" s="38"/>
      <c r="P281" s="39"/>
      <c r="Q281" s="38"/>
      <c r="R281" s="39"/>
      <c r="S281" s="39"/>
      <c r="T281" s="39"/>
      <c r="U281" s="39"/>
      <c r="V281" s="38"/>
      <c r="W281" s="40"/>
      <c r="X281" s="41"/>
      <c r="Y281" s="41"/>
      <c r="Z281" s="40"/>
      <c r="AA281" s="40"/>
      <c r="AB281" s="29"/>
      <c r="AC281" s="29"/>
      <c r="AD281" s="29"/>
      <c r="AE281" s="29"/>
      <c r="AF281" s="29"/>
      <c r="AG281" s="29"/>
      <c r="AH281" s="29"/>
      <c r="AI281" s="29"/>
      <c r="AJ281" s="29"/>
      <c r="AK281" s="29"/>
      <c r="AL281" s="29"/>
      <c r="AM281" s="29"/>
      <c r="AN281" s="29"/>
      <c r="AO281" s="29"/>
      <c r="AP281" s="29"/>
      <c r="AQ281" s="29"/>
      <c r="AR281" s="29"/>
      <c r="AS281" s="29"/>
      <c r="AT281" s="29"/>
      <c r="AU281" s="29"/>
      <c r="AV281" s="29"/>
      <c r="AW281" s="29"/>
      <c r="AX281" s="29"/>
      <c r="AY281" s="29"/>
      <c r="AZ281" s="29"/>
      <c r="BA281" s="29"/>
      <c r="BB281" s="29"/>
      <c r="BC281" s="29"/>
      <c r="BD281" s="29"/>
      <c r="BE281" s="29"/>
      <c r="BF281" s="29"/>
      <c r="BG281" s="29"/>
      <c r="BH281" s="29"/>
      <c r="BI281" s="29"/>
      <c r="BJ281" s="29"/>
      <c r="BK281" s="29"/>
      <c r="BL281" s="29"/>
      <c r="BM281" s="29"/>
      <c r="BN281" s="29"/>
      <c r="BO281" s="29"/>
      <c r="BP281" s="29"/>
      <c r="BQ281" s="29"/>
      <c r="BR281" s="29"/>
      <c r="BS281" s="29"/>
      <c r="BT281" s="29"/>
      <c r="BU281" s="29"/>
      <c r="BV281" s="29"/>
      <c r="BW281" s="29"/>
      <c r="BX281" s="29"/>
      <c r="BY281" s="29"/>
      <c r="BZ281" s="29"/>
      <c r="CA281" s="29"/>
      <c r="CB281" s="29"/>
      <c r="CC281" s="29"/>
      <c r="CD281" s="29"/>
      <c r="CE281" s="29"/>
      <c r="CF281" s="29"/>
      <c r="CG281" s="29"/>
      <c r="CH281" s="29"/>
      <c r="CI281" s="29"/>
      <c r="CJ281" s="29"/>
      <c r="CK281" s="29"/>
      <c r="CL281" s="29"/>
      <c r="CM281" s="29"/>
      <c r="CN281" s="29"/>
    </row>
    <row r="282" spans="1:92" s="3" customFormat="1" ht="21.75" customHeight="1" x14ac:dyDescent="0.2">
      <c r="A282" s="38"/>
      <c r="B282" s="38"/>
      <c r="C282" s="38"/>
      <c r="D282" s="38"/>
      <c r="E282" s="38"/>
      <c r="F282" s="38"/>
      <c r="G282" s="39"/>
      <c r="H282" s="38"/>
      <c r="I282" s="39"/>
      <c r="J282" s="38"/>
      <c r="K282" s="38"/>
      <c r="L282" s="38"/>
      <c r="M282" s="38"/>
      <c r="N282" s="38"/>
      <c r="O282" s="38"/>
      <c r="P282" s="39"/>
      <c r="Q282" s="38"/>
      <c r="R282" s="38"/>
      <c r="S282" s="39"/>
      <c r="T282" s="39"/>
      <c r="U282" s="39"/>
      <c r="V282" s="38"/>
      <c r="W282" s="40"/>
      <c r="X282" s="41"/>
      <c r="Y282" s="41"/>
      <c r="Z282" s="40"/>
      <c r="AA282" s="40"/>
      <c r="AB282" s="29"/>
      <c r="AC282" s="29"/>
      <c r="AD282" s="29"/>
      <c r="AE282" s="29"/>
      <c r="AF282" s="29"/>
      <c r="AG282" s="29"/>
      <c r="AH282" s="29"/>
      <c r="AI282" s="29"/>
      <c r="AJ282" s="29"/>
      <c r="AK282" s="29"/>
      <c r="AL282" s="29"/>
      <c r="AM282" s="29"/>
      <c r="AN282" s="29"/>
      <c r="AO282" s="29"/>
      <c r="AP282" s="29"/>
      <c r="AQ282" s="29"/>
      <c r="AR282" s="29"/>
      <c r="AS282" s="29"/>
      <c r="AT282" s="29"/>
      <c r="AU282" s="29"/>
      <c r="AV282" s="29"/>
      <c r="AW282" s="29"/>
      <c r="AX282" s="29"/>
      <c r="AY282" s="29"/>
      <c r="AZ282" s="29"/>
      <c r="BA282" s="29"/>
      <c r="BB282" s="29"/>
      <c r="BC282" s="29"/>
      <c r="BD282" s="29"/>
      <c r="BE282" s="29"/>
      <c r="BF282" s="29"/>
      <c r="BG282" s="29"/>
      <c r="BH282" s="29"/>
      <c r="BI282" s="29"/>
      <c r="BJ282" s="29"/>
      <c r="BK282" s="29"/>
      <c r="BL282" s="29"/>
      <c r="BM282" s="29"/>
      <c r="BN282" s="29"/>
      <c r="BO282" s="29"/>
      <c r="BP282" s="29"/>
      <c r="BQ282" s="29"/>
      <c r="BR282" s="29"/>
      <c r="BS282" s="29"/>
      <c r="BT282" s="29"/>
      <c r="BU282" s="29"/>
      <c r="BV282" s="29"/>
      <c r="BW282" s="29"/>
      <c r="BX282" s="29"/>
      <c r="BY282" s="29"/>
      <c r="BZ282" s="29"/>
      <c r="CA282" s="29"/>
      <c r="CB282" s="29"/>
      <c r="CC282" s="29"/>
      <c r="CD282" s="29"/>
      <c r="CE282" s="29"/>
      <c r="CF282" s="29"/>
      <c r="CG282" s="29"/>
      <c r="CH282" s="29"/>
      <c r="CI282" s="29"/>
      <c r="CJ282" s="29"/>
      <c r="CK282" s="29"/>
      <c r="CL282" s="29"/>
      <c r="CM282" s="29"/>
      <c r="CN282" s="29"/>
    </row>
    <row r="283" spans="1:92" s="3" customFormat="1" ht="23.25" customHeight="1" x14ac:dyDescent="0.2">
      <c r="A283" s="38"/>
      <c r="B283" s="38"/>
      <c r="C283" s="38"/>
      <c r="D283" s="38"/>
      <c r="E283" s="38"/>
      <c r="F283" s="38"/>
      <c r="G283" s="39"/>
      <c r="H283" s="38"/>
      <c r="I283" s="39"/>
      <c r="J283" s="38"/>
      <c r="K283" s="38"/>
      <c r="L283" s="38"/>
      <c r="M283" s="38"/>
      <c r="N283" s="38"/>
      <c r="O283" s="38"/>
      <c r="P283" s="39"/>
      <c r="Q283" s="38"/>
      <c r="R283" s="39"/>
      <c r="S283" s="39"/>
      <c r="T283" s="39"/>
      <c r="U283" s="39"/>
      <c r="V283" s="38"/>
      <c r="W283" s="40"/>
      <c r="X283" s="41"/>
      <c r="Y283" s="41"/>
      <c r="Z283" s="40"/>
      <c r="AA283" s="40"/>
      <c r="AB283" s="29"/>
      <c r="AC283" s="29"/>
      <c r="AD283" s="29"/>
      <c r="AE283" s="29"/>
      <c r="AF283" s="29"/>
      <c r="AG283" s="29"/>
      <c r="AH283" s="29"/>
      <c r="AI283" s="29"/>
      <c r="AJ283" s="29"/>
      <c r="AK283" s="29"/>
      <c r="AL283" s="29"/>
      <c r="AM283" s="29"/>
      <c r="AN283" s="29"/>
      <c r="AO283" s="29"/>
      <c r="AP283" s="29"/>
      <c r="AQ283" s="29"/>
      <c r="AR283" s="29"/>
      <c r="AS283" s="29"/>
      <c r="AT283" s="29"/>
      <c r="AU283" s="29"/>
      <c r="AV283" s="29"/>
      <c r="AW283" s="29"/>
      <c r="AX283" s="29"/>
      <c r="AY283" s="29"/>
      <c r="AZ283" s="29"/>
      <c r="BA283" s="29"/>
      <c r="BB283" s="29"/>
      <c r="BC283" s="29"/>
      <c r="BD283" s="29"/>
      <c r="BE283" s="29"/>
      <c r="BF283" s="29"/>
      <c r="BG283" s="29"/>
      <c r="BH283" s="29"/>
      <c r="BI283" s="29"/>
      <c r="BJ283" s="29"/>
      <c r="BK283" s="29"/>
      <c r="BL283" s="29"/>
      <c r="BM283" s="29"/>
      <c r="BN283" s="29"/>
      <c r="BO283" s="29"/>
      <c r="BP283" s="29"/>
      <c r="BQ283" s="29"/>
      <c r="BR283" s="29"/>
      <c r="BS283" s="29"/>
      <c r="BT283" s="29"/>
      <c r="BU283" s="29"/>
      <c r="BV283" s="29"/>
      <c r="BW283" s="29"/>
      <c r="BX283" s="29"/>
      <c r="BY283" s="29"/>
      <c r="BZ283" s="29"/>
      <c r="CA283" s="29"/>
      <c r="CB283" s="29"/>
      <c r="CC283" s="29"/>
      <c r="CD283" s="29"/>
      <c r="CE283" s="29"/>
      <c r="CF283" s="29"/>
      <c r="CG283" s="29"/>
      <c r="CH283" s="29"/>
      <c r="CI283" s="29"/>
      <c r="CJ283" s="29"/>
      <c r="CK283" s="29"/>
      <c r="CL283" s="29"/>
      <c r="CM283" s="29"/>
      <c r="CN283" s="29"/>
    </row>
    <row r="284" spans="1:92" s="3" customFormat="1" ht="22.5" customHeight="1" x14ac:dyDescent="0.2">
      <c r="A284" s="38"/>
      <c r="B284" s="38"/>
      <c r="C284" s="38"/>
      <c r="D284" s="38"/>
      <c r="E284" s="38"/>
      <c r="F284" s="38"/>
      <c r="G284" s="39"/>
      <c r="H284" s="38"/>
      <c r="I284" s="39"/>
      <c r="J284" s="38"/>
      <c r="K284" s="38"/>
      <c r="L284" s="38"/>
      <c r="M284" s="38"/>
      <c r="N284" s="38"/>
      <c r="O284" s="38"/>
      <c r="P284" s="39"/>
      <c r="Q284" s="38"/>
      <c r="R284" s="39"/>
      <c r="S284" s="39"/>
      <c r="T284" s="39"/>
      <c r="U284" s="39"/>
      <c r="V284" s="38"/>
      <c r="W284" s="40"/>
      <c r="X284" s="41"/>
      <c r="Y284" s="41"/>
      <c r="Z284" s="40"/>
      <c r="AA284" s="40"/>
      <c r="AB284" s="29"/>
      <c r="AC284" s="29"/>
      <c r="AD284" s="29"/>
      <c r="AE284" s="29"/>
      <c r="AF284" s="29"/>
      <c r="AG284" s="29"/>
      <c r="AH284" s="29"/>
      <c r="AI284" s="29"/>
      <c r="AJ284" s="29"/>
      <c r="AK284" s="29"/>
      <c r="AL284" s="29"/>
      <c r="AM284" s="29"/>
      <c r="AN284" s="29"/>
      <c r="AO284" s="29"/>
      <c r="AP284" s="29"/>
      <c r="AQ284" s="29"/>
      <c r="AR284" s="29"/>
      <c r="AS284" s="29"/>
      <c r="AT284" s="29"/>
      <c r="AU284" s="29"/>
      <c r="AV284" s="29"/>
      <c r="AW284" s="29"/>
      <c r="AX284" s="29"/>
      <c r="AY284" s="29"/>
      <c r="AZ284" s="29"/>
      <c r="BA284" s="29"/>
      <c r="BB284" s="29"/>
      <c r="BC284" s="29"/>
      <c r="BD284" s="29"/>
      <c r="BE284" s="29"/>
      <c r="BF284" s="29"/>
      <c r="BG284" s="29"/>
      <c r="BH284" s="29"/>
      <c r="BI284" s="29"/>
      <c r="BJ284" s="29"/>
      <c r="BK284" s="29"/>
      <c r="BL284" s="29"/>
      <c r="BM284" s="29"/>
      <c r="BN284" s="29"/>
      <c r="BO284" s="29"/>
      <c r="BP284" s="29"/>
      <c r="BQ284" s="29"/>
      <c r="BR284" s="29"/>
      <c r="BS284" s="29"/>
      <c r="BT284" s="29"/>
      <c r="BU284" s="29"/>
      <c r="BV284" s="29"/>
      <c r="BW284" s="29"/>
      <c r="BX284" s="29"/>
      <c r="BY284" s="29"/>
      <c r="BZ284" s="29"/>
      <c r="CA284" s="29"/>
      <c r="CB284" s="29"/>
      <c r="CC284" s="29"/>
      <c r="CD284" s="29"/>
      <c r="CE284" s="29"/>
      <c r="CF284" s="29"/>
      <c r="CG284" s="29"/>
      <c r="CH284" s="29"/>
      <c r="CI284" s="29"/>
      <c r="CJ284" s="29"/>
      <c r="CK284" s="29"/>
      <c r="CL284" s="29"/>
      <c r="CM284" s="29"/>
      <c r="CN284" s="29"/>
    </row>
    <row r="285" spans="1:92" s="3" customFormat="1" ht="24" customHeight="1" x14ac:dyDescent="0.2">
      <c r="A285" s="38"/>
      <c r="B285" s="38"/>
      <c r="C285" s="38"/>
      <c r="D285" s="38"/>
      <c r="E285" s="38"/>
      <c r="F285" s="38"/>
      <c r="G285" s="39"/>
      <c r="H285" s="38"/>
      <c r="I285" s="39"/>
      <c r="J285" s="38"/>
      <c r="K285" s="38"/>
      <c r="L285" s="38"/>
      <c r="M285" s="38"/>
      <c r="N285" s="38"/>
      <c r="O285" s="38"/>
      <c r="P285" s="39"/>
      <c r="Q285" s="38"/>
      <c r="R285" s="38"/>
      <c r="S285" s="39"/>
      <c r="T285" s="39"/>
      <c r="U285" s="39"/>
      <c r="V285" s="38"/>
      <c r="W285" s="40"/>
      <c r="X285" s="41"/>
      <c r="Y285" s="41"/>
      <c r="Z285" s="40"/>
      <c r="AA285" s="40"/>
      <c r="AB285" s="29"/>
      <c r="AC285" s="29"/>
      <c r="AD285" s="29"/>
      <c r="AE285" s="29"/>
      <c r="AF285" s="29"/>
      <c r="AG285" s="29"/>
      <c r="AH285" s="29"/>
      <c r="AI285" s="29"/>
      <c r="AJ285" s="29"/>
      <c r="AK285" s="29"/>
      <c r="AL285" s="29"/>
      <c r="AM285" s="29"/>
      <c r="AN285" s="29"/>
      <c r="AO285" s="29"/>
      <c r="AP285" s="29"/>
      <c r="AQ285" s="29"/>
      <c r="AR285" s="29"/>
      <c r="AS285" s="29"/>
      <c r="AT285" s="29"/>
      <c r="AU285" s="29"/>
      <c r="AV285" s="29"/>
      <c r="AW285" s="29"/>
      <c r="AX285" s="29"/>
      <c r="AY285" s="29"/>
      <c r="AZ285" s="29"/>
      <c r="BA285" s="29"/>
      <c r="BB285" s="29"/>
      <c r="BC285" s="29"/>
      <c r="BD285" s="29"/>
      <c r="BE285" s="29"/>
      <c r="BF285" s="29"/>
      <c r="BG285" s="29"/>
      <c r="BH285" s="29"/>
      <c r="BI285" s="29"/>
      <c r="BJ285" s="29"/>
      <c r="BK285" s="29"/>
      <c r="BL285" s="29"/>
      <c r="BM285" s="29"/>
      <c r="BN285" s="29"/>
      <c r="BO285" s="29"/>
      <c r="BP285" s="29"/>
      <c r="BQ285" s="29"/>
      <c r="BR285" s="29"/>
      <c r="BS285" s="29"/>
      <c r="BT285" s="29"/>
      <c r="BU285" s="29"/>
      <c r="BV285" s="29"/>
      <c r="BW285" s="29"/>
      <c r="BX285" s="29"/>
      <c r="BY285" s="29"/>
      <c r="BZ285" s="29"/>
      <c r="CA285" s="29"/>
      <c r="CB285" s="29"/>
      <c r="CC285" s="29"/>
      <c r="CD285" s="29"/>
      <c r="CE285" s="29"/>
      <c r="CF285" s="29"/>
      <c r="CG285" s="29"/>
      <c r="CH285" s="29"/>
      <c r="CI285" s="29"/>
      <c r="CJ285" s="29"/>
      <c r="CK285" s="29"/>
      <c r="CL285" s="29"/>
      <c r="CM285" s="29"/>
      <c r="CN285" s="29"/>
    </row>
    <row r="286" spans="1:92" s="3" customFormat="1" ht="23.25" customHeight="1" x14ac:dyDescent="0.2">
      <c r="A286" s="38"/>
      <c r="B286" s="38"/>
      <c r="C286" s="38"/>
      <c r="D286" s="38"/>
      <c r="E286" s="38"/>
      <c r="F286" s="38"/>
      <c r="G286" s="39"/>
      <c r="H286" s="38"/>
      <c r="I286" s="39"/>
      <c r="J286" s="38"/>
      <c r="K286" s="38"/>
      <c r="L286" s="38"/>
      <c r="M286" s="38"/>
      <c r="N286" s="38"/>
      <c r="O286" s="38"/>
      <c r="P286" s="39"/>
      <c r="Q286" s="38"/>
      <c r="R286" s="39"/>
      <c r="S286" s="39"/>
      <c r="T286" s="39"/>
      <c r="U286" s="39"/>
      <c r="V286" s="38"/>
      <c r="W286" s="40"/>
      <c r="X286" s="41"/>
      <c r="Y286" s="41"/>
      <c r="Z286" s="40"/>
      <c r="AA286" s="40"/>
      <c r="AB286" s="29"/>
      <c r="AC286" s="29"/>
      <c r="AD286" s="29"/>
      <c r="AE286" s="29"/>
      <c r="AF286" s="29"/>
      <c r="AG286" s="29"/>
      <c r="AH286" s="29"/>
      <c r="AI286" s="29"/>
      <c r="AJ286" s="29"/>
      <c r="AK286" s="29"/>
      <c r="AL286" s="29"/>
      <c r="AM286" s="29"/>
      <c r="AN286" s="29"/>
      <c r="AO286" s="29"/>
      <c r="AP286" s="29"/>
      <c r="AQ286" s="29"/>
      <c r="AR286" s="29"/>
      <c r="AS286" s="29"/>
      <c r="AT286" s="29"/>
      <c r="AU286" s="29"/>
      <c r="AV286" s="29"/>
      <c r="AW286" s="29"/>
      <c r="AX286" s="29"/>
      <c r="AY286" s="29"/>
      <c r="AZ286" s="29"/>
      <c r="BA286" s="29"/>
      <c r="BB286" s="29"/>
      <c r="BC286" s="29"/>
      <c r="BD286" s="29"/>
      <c r="BE286" s="29"/>
      <c r="BF286" s="29"/>
      <c r="BG286" s="29"/>
      <c r="BH286" s="29"/>
      <c r="BI286" s="29"/>
      <c r="BJ286" s="29"/>
      <c r="BK286" s="29"/>
      <c r="BL286" s="29"/>
      <c r="BM286" s="29"/>
      <c r="BN286" s="29"/>
      <c r="BO286" s="29"/>
      <c r="BP286" s="29"/>
      <c r="BQ286" s="29"/>
      <c r="BR286" s="29"/>
      <c r="BS286" s="29"/>
      <c r="BT286" s="29"/>
      <c r="BU286" s="29"/>
      <c r="BV286" s="29"/>
      <c r="BW286" s="29"/>
      <c r="BX286" s="29"/>
      <c r="BY286" s="29"/>
      <c r="BZ286" s="29"/>
      <c r="CA286" s="29"/>
      <c r="CB286" s="29"/>
      <c r="CC286" s="29"/>
      <c r="CD286" s="29"/>
      <c r="CE286" s="29"/>
      <c r="CF286" s="29"/>
      <c r="CG286" s="29"/>
      <c r="CH286" s="29"/>
      <c r="CI286" s="29"/>
      <c r="CJ286" s="29"/>
      <c r="CK286" s="29"/>
      <c r="CL286" s="29"/>
      <c r="CM286" s="29"/>
      <c r="CN286" s="29"/>
    </row>
    <row r="287" spans="1:92" s="3" customFormat="1" ht="24" customHeight="1" x14ac:dyDescent="0.2">
      <c r="A287" s="38"/>
      <c r="B287" s="38"/>
      <c r="C287" s="38"/>
      <c r="D287" s="38"/>
      <c r="E287" s="38"/>
      <c r="F287" s="38"/>
      <c r="G287" s="39"/>
      <c r="H287" s="38"/>
      <c r="I287" s="39"/>
      <c r="J287" s="38"/>
      <c r="K287" s="38"/>
      <c r="L287" s="38"/>
      <c r="M287" s="38"/>
      <c r="N287" s="38"/>
      <c r="O287" s="38"/>
      <c r="P287" s="39"/>
      <c r="Q287" s="38"/>
      <c r="R287" s="39"/>
      <c r="S287" s="39"/>
      <c r="T287" s="39"/>
      <c r="U287" s="39"/>
      <c r="V287" s="38"/>
      <c r="W287" s="40"/>
      <c r="X287" s="41"/>
      <c r="Y287" s="41"/>
      <c r="Z287" s="40"/>
      <c r="AA287" s="40"/>
      <c r="AB287" s="29"/>
      <c r="AC287" s="29"/>
      <c r="AD287" s="29"/>
      <c r="AE287" s="29"/>
      <c r="AF287" s="29"/>
      <c r="AG287" s="29"/>
      <c r="AH287" s="29"/>
      <c r="AI287" s="29"/>
      <c r="AJ287" s="29"/>
      <c r="AK287" s="29"/>
      <c r="AL287" s="29"/>
      <c r="AM287" s="29"/>
      <c r="AN287" s="29"/>
      <c r="AO287" s="29"/>
      <c r="AP287" s="29"/>
      <c r="AQ287" s="29"/>
      <c r="AR287" s="29"/>
      <c r="AS287" s="29"/>
      <c r="AT287" s="29"/>
      <c r="AU287" s="29"/>
      <c r="AV287" s="29"/>
      <c r="AW287" s="29"/>
      <c r="AX287" s="29"/>
      <c r="AY287" s="29"/>
      <c r="AZ287" s="29"/>
      <c r="BA287" s="29"/>
      <c r="BB287" s="29"/>
      <c r="BC287" s="29"/>
      <c r="BD287" s="29"/>
      <c r="BE287" s="29"/>
      <c r="BF287" s="29"/>
      <c r="BG287" s="29"/>
      <c r="BH287" s="29"/>
      <c r="BI287" s="29"/>
      <c r="BJ287" s="29"/>
      <c r="BK287" s="29"/>
      <c r="BL287" s="29"/>
      <c r="BM287" s="29"/>
      <c r="BN287" s="29"/>
      <c r="BO287" s="29"/>
      <c r="BP287" s="29"/>
      <c r="BQ287" s="29"/>
      <c r="BR287" s="29"/>
      <c r="BS287" s="29"/>
      <c r="BT287" s="29"/>
      <c r="BU287" s="29"/>
      <c r="BV287" s="29"/>
      <c r="BW287" s="29"/>
      <c r="BX287" s="29"/>
      <c r="BY287" s="29"/>
      <c r="BZ287" s="29"/>
      <c r="CA287" s="29"/>
      <c r="CB287" s="29"/>
      <c r="CC287" s="29"/>
      <c r="CD287" s="29"/>
      <c r="CE287" s="29"/>
      <c r="CF287" s="29"/>
      <c r="CG287" s="29"/>
      <c r="CH287" s="29"/>
      <c r="CI287" s="29"/>
      <c r="CJ287" s="29"/>
      <c r="CK287" s="29"/>
      <c r="CL287" s="29"/>
      <c r="CM287" s="29"/>
      <c r="CN287" s="29"/>
    </row>
    <row r="288" spans="1:92" s="3" customFormat="1" ht="23.25" customHeight="1" x14ac:dyDescent="0.2">
      <c r="A288" s="38"/>
      <c r="B288" s="38"/>
      <c r="C288" s="38"/>
      <c r="D288" s="38"/>
      <c r="E288" s="38"/>
      <c r="F288" s="38"/>
      <c r="G288" s="39"/>
      <c r="H288" s="38"/>
      <c r="I288" s="39"/>
      <c r="J288" s="38"/>
      <c r="K288" s="38"/>
      <c r="L288" s="38"/>
      <c r="M288" s="38"/>
      <c r="N288" s="38"/>
      <c r="O288" s="38"/>
      <c r="P288" s="39"/>
      <c r="Q288" s="38"/>
      <c r="R288" s="38"/>
      <c r="S288" s="39"/>
      <c r="T288" s="39"/>
      <c r="U288" s="39"/>
      <c r="V288" s="38"/>
      <c r="W288" s="40"/>
      <c r="X288" s="41"/>
      <c r="Y288" s="41"/>
      <c r="Z288" s="40"/>
      <c r="AA288" s="40"/>
      <c r="AB288" s="29"/>
      <c r="AC288" s="29"/>
      <c r="AD288" s="29"/>
      <c r="AE288" s="29"/>
      <c r="AF288" s="29"/>
      <c r="AG288" s="29"/>
      <c r="AH288" s="29"/>
      <c r="AI288" s="29"/>
      <c r="AJ288" s="29"/>
      <c r="AK288" s="29"/>
      <c r="AL288" s="29"/>
      <c r="AM288" s="29"/>
      <c r="AN288" s="29"/>
      <c r="AO288" s="29"/>
      <c r="AP288" s="29"/>
      <c r="AQ288" s="29"/>
      <c r="AR288" s="29"/>
      <c r="AS288" s="29"/>
      <c r="AT288" s="29"/>
      <c r="AU288" s="29"/>
      <c r="AV288" s="29"/>
      <c r="AW288" s="29"/>
      <c r="AX288" s="29"/>
      <c r="AY288" s="29"/>
      <c r="AZ288" s="29"/>
      <c r="BA288" s="29"/>
      <c r="BB288" s="29"/>
      <c r="BC288" s="29"/>
      <c r="BD288" s="29"/>
      <c r="BE288" s="29"/>
      <c r="BF288" s="29"/>
      <c r="BG288" s="29"/>
      <c r="BH288" s="29"/>
      <c r="BI288" s="29"/>
      <c r="BJ288" s="29"/>
      <c r="BK288" s="29"/>
      <c r="BL288" s="29"/>
      <c r="BM288" s="29"/>
      <c r="BN288" s="29"/>
      <c r="BO288" s="29"/>
      <c r="BP288" s="29"/>
      <c r="BQ288" s="29"/>
      <c r="BR288" s="29"/>
      <c r="BS288" s="29"/>
      <c r="BT288" s="29"/>
      <c r="BU288" s="29"/>
      <c r="BV288" s="29"/>
      <c r="BW288" s="29"/>
      <c r="BX288" s="29"/>
      <c r="BY288" s="29"/>
      <c r="BZ288" s="29"/>
      <c r="CA288" s="29"/>
      <c r="CB288" s="29"/>
      <c r="CC288" s="29"/>
      <c r="CD288" s="29"/>
      <c r="CE288" s="29"/>
      <c r="CF288" s="29"/>
      <c r="CG288" s="29"/>
      <c r="CH288" s="29"/>
      <c r="CI288" s="29"/>
      <c r="CJ288" s="29"/>
      <c r="CK288" s="29"/>
      <c r="CL288" s="29"/>
      <c r="CM288" s="29"/>
      <c r="CN288" s="29"/>
    </row>
    <row r="289" spans="1:92" s="3" customFormat="1" ht="24" customHeight="1" x14ac:dyDescent="0.2">
      <c r="A289" s="38"/>
      <c r="B289" s="38"/>
      <c r="C289" s="38"/>
      <c r="D289" s="38"/>
      <c r="E289" s="38"/>
      <c r="F289" s="38"/>
      <c r="G289" s="39"/>
      <c r="H289" s="38"/>
      <c r="I289" s="39"/>
      <c r="J289" s="38"/>
      <c r="K289" s="38"/>
      <c r="L289" s="38"/>
      <c r="M289" s="38"/>
      <c r="N289" s="38"/>
      <c r="O289" s="38"/>
      <c r="P289" s="39"/>
      <c r="Q289" s="38"/>
      <c r="R289" s="39"/>
      <c r="S289" s="39"/>
      <c r="T289" s="39"/>
      <c r="U289" s="39"/>
      <c r="V289" s="38"/>
      <c r="W289" s="40"/>
      <c r="X289" s="41"/>
      <c r="Y289" s="41"/>
      <c r="Z289" s="40"/>
      <c r="AA289" s="40"/>
      <c r="AB289" s="29"/>
      <c r="AC289" s="29"/>
      <c r="AD289" s="29"/>
      <c r="AE289" s="29"/>
      <c r="AF289" s="29"/>
      <c r="AG289" s="29"/>
      <c r="AH289" s="29"/>
      <c r="AI289" s="29"/>
      <c r="AJ289" s="29"/>
      <c r="AK289" s="29"/>
      <c r="AL289" s="29"/>
      <c r="AM289" s="29"/>
      <c r="AN289" s="29"/>
      <c r="AO289" s="29"/>
      <c r="AP289" s="29"/>
      <c r="AQ289" s="29"/>
      <c r="AR289" s="29"/>
      <c r="AS289" s="29"/>
      <c r="AT289" s="29"/>
      <c r="AU289" s="29"/>
      <c r="AV289" s="29"/>
      <c r="AW289" s="29"/>
      <c r="AX289" s="29"/>
      <c r="AY289" s="29"/>
      <c r="AZ289" s="29"/>
      <c r="BA289" s="29"/>
      <c r="BB289" s="29"/>
      <c r="BC289" s="29"/>
      <c r="BD289" s="29"/>
      <c r="BE289" s="29"/>
      <c r="BF289" s="29"/>
      <c r="BG289" s="29"/>
      <c r="BH289" s="29"/>
      <c r="BI289" s="29"/>
      <c r="BJ289" s="29"/>
      <c r="BK289" s="29"/>
      <c r="BL289" s="29"/>
      <c r="BM289" s="29"/>
      <c r="BN289" s="29"/>
      <c r="BO289" s="29"/>
      <c r="BP289" s="29"/>
      <c r="BQ289" s="29"/>
      <c r="BR289" s="29"/>
      <c r="BS289" s="29"/>
      <c r="BT289" s="29"/>
      <c r="BU289" s="29"/>
      <c r="BV289" s="29"/>
      <c r="BW289" s="29"/>
      <c r="BX289" s="29"/>
      <c r="BY289" s="29"/>
      <c r="BZ289" s="29"/>
      <c r="CA289" s="29"/>
      <c r="CB289" s="29"/>
      <c r="CC289" s="29"/>
      <c r="CD289" s="29"/>
      <c r="CE289" s="29"/>
      <c r="CF289" s="29"/>
      <c r="CG289" s="29"/>
      <c r="CH289" s="29"/>
      <c r="CI289" s="29"/>
      <c r="CJ289" s="29"/>
      <c r="CK289" s="29"/>
      <c r="CL289" s="29"/>
      <c r="CM289" s="29"/>
      <c r="CN289" s="29"/>
    </row>
    <row r="290" spans="1:92" s="3" customFormat="1" ht="24" customHeight="1" x14ac:dyDescent="0.2">
      <c r="A290" s="38"/>
      <c r="B290" s="38"/>
      <c r="C290" s="38"/>
      <c r="D290" s="38"/>
      <c r="E290" s="38"/>
      <c r="F290" s="38"/>
      <c r="G290" s="39"/>
      <c r="H290" s="38"/>
      <c r="I290" s="39"/>
      <c r="J290" s="38"/>
      <c r="K290" s="38"/>
      <c r="L290" s="38"/>
      <c r="M290" s="38"/>
      <c r="N290" s="38"/>
      <c r="O290" s="38"/>
      <c r="P290" s="39"/>
      <c r="Q290" s="38"/>
      <c r="R290" s="39"/>
      <c r="S290" s="39"/>
      <c r="T290" s="39"/>
      <c r="U290" s="39"/>
      <c r="V290" s="38"/>
      <c r="W290" s="40"/>
      <c r="X290" s="41"/>
      <c r="Y290" s="41"/>
      <c r="Z290" s="40"/>
      <c r="AA290" s="40"/>
      <c r="AB290" s="29"/>
      <c r="AC290" s="29"/>
      <c r="AD290" s="29"/>
      <c r="AE290" s="29"/>
      <c r="AF290" s="29"/>
      <c r="AG290" s="29"/>
      <c r="AH290" s="29"/>
      <c r="AI290" s="29"/>
      <c r="AJ290" s="29"/>
      <c r="AK290" s="29"/>
      <c r="AL290" s="29"/>
      <c r="AM290" s="29"/>
      <c r="AN290" s="29"/>
      <c r="AO290" s="29"/>
      <c r="AP290" s="29"/>
      <c r="AQ290" s="29"/>
      <c r="AR290" s="29"/>
      <c r="AS290" s="29"/>
      <c r="AT290" s="29"/>
      <c r="AU290" s="29"/>
      <c r="AV290" s="29"/>
      <c r="AW290" s="29"/>
      <c r="AX290" s="29"/>
      <c r="AY290" s="29"/>
      <c r="AZ290" s="29"/>
      <c r="BA290" s="29"/>
      <c r="BB290" s="29"/>
      <c r="BC290" s="29"/>
      <c r="BD290" s="29"/>
      <c r="BE290" s="29"/>
      <c r="BF290" s="29"/>
      <c r="BG290" s="29"/>
      <c r="BH290" s="29"/>
      <c r="BI290" s="29"/>
      <c r="BJ290" s="29"/>
      <c r="BK290" s="29"/>
      <c r="BL290" s="29"/>
      <c r="BM290" s="29"/>
      <c r="BN290" s="29"/>
      <c r="BO290" s="29"/>
      <c r="BP290" s="29"/>
      <c r="BQ290" s="29"/>
      <c r="BR290" s="29"/>
      <c r="BS290" s="29"/>
      <c r="BT290" s="29"/>
      <c r="BU290" s="29"/>
      <c r="BV290" s="29"/>
      <c r="BW290" s="29"/>
      <c r="BX290" s="29"/>
      <c r="BY290" s="29"/>
      <c r="BZ290" s="29"/>
      <c r="CA290" s="29"/>
      <c r="CB290" s="29"/>
      <c r="CC290" s="29"/>
      <c r="CD290" s="29"/>
      <c r="CE290" s="29"/>
      <c r="CF290" s="29"/>
      <c r="CG290" s="29"/>
      <c r="CH290" s="29"/>
      <c r="CI290" s="29"/>
      <c r="CJ290" s="29"/>
      <c r="CK290" s="29"/>
      <c r="CL290" s="29"/>
      <c r="CM290" s="29"/>
      <c r="CN290" s="29"/>
    </row>
    <row r="291" spans="1:92" s="3" customFormat="1" ht="23.25" customHeight="1" x14ac:dyDescent="0.2">
      <c r="A291" s="237" t="s">
        <v>775</v>
      </c>
      <c r="B291" s="211"/>
      <c r="C291" s="211"/>
      <c r="D291" s="211"/>
      <c r="E291" s="211"/>
      <c r="F291" s="211"/>
      <c r="G291" s="211"/>
      <c r="H291" s="211"/>
      <c r="I291" s="211"/>
      <c r="J291" s="211"/>
      <c r="K291" s="211"/>
      <c r="L291" s="212"/>
      <c r="M291" s="38"/>
      <c r="N291" s="38">
        <f>SUM(N279:N290)</f>
        <v>217</v>
      </c>
      <c r="O291" s="38">
        <f>SUM(O279:O290)</f>
        <v>13800</v>
      </c>
      <c r="P291" s="39">
        <f>SUM(P279:P290)</f>
        <v>1437800</v>
      </c>
      <c r="Q291" s="38"/>
      <c r="R291" s="38">
        <f>SUM(R279:R290)</f>
        <v>842660</v>
      </c>
      <c r="S291" s="39">
        <f>SUM(S279:S290)</f>
        <v>595140</v>
      </c>
      <c r="T291" s="39">
        <f>SUM(T279:T290)</f>
        <v>595140</v>
      </c>
      <c r="U291" s="39">
        <f>SUM(U279:U290)</f>
        <v>595140</v>
      </c>
      <c r="V291" s="38"/>
      <c r="W291" s="40">
        <f>SUM(W279:W290)</f>
        <v>97.901999999999987</v>
      </c>
      <c r="X291" s="41"/>
      <c r="Y291" s="41"/>
      <c r="Z291" s="40">
        <f>SUM(Z279:Z290)</f>
        <v>88.111799999999988</v>
      </c>
      <c r="AA291" s="40">
        <f>SUM(AA279:AA290)</f>
        <v>9.7901999999999987</v>
      </c>
      <c r="AB291" s="29"/>
      <c r="AC291" s="29"/>
      <c r="AD291" s="29"/>
      <c r="AE291" s="29"/>
      <c r="AF291" s="29"/>
      <c r="AG291" s="29"/>
      <c r="AH291" s="29"/>
      <c r="AI291" s="29"/>
      <c r="AJ291" s="29"/>
      <c r="AK291" s="29"/>
      <c r="AL291" s="29"/>
      <c r="AM291" s="29"/>
      <c r="AN291" s="29"/>
      <c r="AO291" s="29"/>
      <c r="AP291" s="29"/>
      <c r="AQ291" s="29"/>
      <c r="AR291" s="29"/>
      <c r="AS291" s="29"/>
      <c r="AT291" s="29"/>
      <c r="AU291" s="29"/>
      <c r="AV291" s="29"/>
      <c r="AW291" s="29"/>
      <c r="AX291" s="29"/>
      <c r="AY291" s="29"/>
      <c r="AZ291" s="29"/>
      <c r="BA291" s="29"/>
      <c r="BB291" s="29"/>
      <c r="BC291" s="29"/>
      <c r="BD291" s="29"/>
      <c r="BE291" s="29"/>
      <c r="BF291" s="29"/>
      <c r="BG291" s="29"/>
      <c r="BH291" s="29"/>
      <c r="BI291" s="29"/>
      <c r="BJ291" s="29"/>
      <c r="BK291" s="29"/>
      <c r="BL291" s="29"/>
      <c r="BM291" s="29"/>
      <c r="BN291" s="29"/>
      <c r="BO291" s="29"/>
      <c r="BP291" s="29"/>
      <c r="BQ291" s="29"/>
      <c r="BR291" s="29"/>
      <c r="BS291" s="29"/>
      <c r="BT291" s="29"/>
      <c r="BU291" s="29"/>
      <c r="BV291" s="29"/>
      <c r="BW291" s="29"/>
      <c r="BX291" s="29"/>
      <c r="BY291" s="29"/>
      <c r="BZ291" s="29"/>
      <c r="CA291" s="29"/>
      <c r="CB291" s="29"/>
      <c r="CC291" s="29"/>
      <c r="CD291" s="29"/>
      <c r="CE291" s="29"/>
      <c r="CF291" s="29"/>
      <c r="CG291" s="29"/>
      <c r="CH291" s="29"/>
      <c r="CI291" s="29"/>
      <c r="CJ291" s="29"/>
      <c r="CK291" s="29"/>
      <c r="CL291" s="29"/>
      <c r="CM291" s="29"/>
      <c r="CN291" s="29"/>
    </row>
    <row r="292" spans="1:92" s="3" customFormat="1" ht="23.25" customHeight="1" x14ac:dyDescent="0.4">
      <c r="A292" s="46"/>
      <c r="B292" s="46"/>
      <c r="C292" s="46"/>
      <c r="D292" s="46"/>
      <c r="E292" s="46"/>
      <c r="F292" s="46"/>
      <c r="G292" s="46"/>
      <c r="H292" s="46"/>
      <c r="I292" s="46"/>
      <c r="J292" s="46"/>
      <c r="K292" s="46"/>
      <c r="L292" s="46"/>
      <c r="M292" s="46"/>
      <c r="N292" s="46"/>
      <c r="O292" s="46"/>
      <c r="P292" s="46"/>
      <c r="Q292" s="46"/>
      <c r="R292" s="46"/>
      <c r="S292" s="46"/>
      <c r="T292" s="46"/>
      <c r="U292" s="46"/>
      <c r="V292" s="46"/>
      <c r="W292" s="46"/>
      <c r="X292" s="46"/>
      <c r="Y292" s="46"/>
      <c r="Z292" s="46"/>
      <c r="AA292" s="43"/>
      <c r="AB292" s="29"/>
      <c r="AC292" s="29"/>
      <c r="AD292" s="29"/>
      <c r="AE292" s="29"/>
      <c r="AF292" s="29"/>
      <c r="AG292" s="29"/>
      <c r="AH292" s="29"/>
      <c r="AI292" s="29"/>
      <c r="AJ292" s="29"/>
      <c r="AK292" s="29"/>
      <c r="AL292" s="29"/>
      <c r="AM292" s="29"/>
      <c r="AN292" s="29"/>
      <c r="AO292" s="29"/>
      <c r="AP292" s="29"/>
      <c r="AQ292" s="29"/>
      <c r="AR292" s="29"/>
      <c r="AS292" s="29"/>
      <c r="AT292" s="29"/>
      <c r="AU292" s="29"/>
      <c r="AV292" s="29"/>
      <c r="AW292" s="29"/>
      <c r="AX292" s="29"/>
      <c r="AY292" s="29"/>
      <c r="AZ292" s="29"/>
      <c r="BA292" s="29"/>
      <c r="BB292" s="29"/>
      <c r="BC292" s="29"/>
      <c r="BD292" s="29"/>
      <c r="BE292" s="29"/>
      <c r="BF292" s="29"/>
      <c r="BG292" s="29"/>
      <c r="BH292" s="29"/>
      <c r="BI292" s="29"/>
      <c r="BJ292" s="29"/>
      <c r="BK292" s="29"/>
      <c r="BL292" s="29"/>
      <c r="BM292" s="29"/>
      <c r="BN292" s="29"/>
      <c r="BO292" s="29"/>
      <c r="BP292" s="29"/>
      <c r="BQ292" s="29"/>
      <c r="BR292" s="29"/>
      <c r="BS292" s="29"/>
      <c r="BT292" s="29"/>
      <c r="BU292" s="29"/>
      <c r="BV292" s="29"/>
      <c r="BW292" s="29"/>
      <c r="BX292" s="29"/>
      <c r="BY292" s="29"/>
      <c r="BZ292" s="29"/>
      <c r="CA292" s="29"/>
      <c r="CB292" s="29"/>
      <c r="CC292" s="29"/>
      <c r="CD292" s="29"/>
      <c r="CE292" s="29"/>
      <c r="CF292" s="29"/>
      <c r="CG292" s="29"/>
      <c r="CH292" s="29"/>
      <c r="CI292" s="29"/>
      <c r="CJ292" s="29"/>
      <c r="CK292" s="29"/>
      <c r="CL292" s="29"/>
      <c r="CM292" s="29"/>
      <c r="CN292" s="29"/>
    </row>
    <row r="293" spans="1:92" s="3" customFormat="1" ht="18" x14ac:dyDescent="0.4">
      <c r="A293" s="42" t="s">
        <v>17</v>
      </c>
      <c r="B293" s="42"/>
      <c r="C293" s="42"/>
      <c r="D293" s="42" t="s">
        <v>19</v>
      </c>
      <c r="E293" s="42"/>
      <c r="F293" s="42"/>
      <c r="G293" s="42"/>
      <c r="H293" s="42"/>
      <c r="I293" s="42"/>
      <c r="J293" s="43"/>
      <c r="K293" s="46"/>
      <c r="L293" s="46"/>
      <c r="M293" s="46"/>
      <c r="N293" s="46"/>
      <c r="O293" s="46"/>
      <c r="P293" s="46"/>
      <c r="Q293" s="46"/>
      <c r="R293" s="46"/>
      <c r="S293" s="46"/>
      <c r="T293" s="46"/>
      <c r="U293" s="46"/>
      <c r="V293" s="46"/>
      <c r="W293" s="46"/>
      <c r="X293" s="46"/>
      <c r="Y293" s="46"/>
      <c r="Z293" s="46"/>
      <c r="AA293" s="43"/>
      <c r="AB293" s="29"/>
      <c r="AC293" s="29"/>
      <c r="AD293" s="29"/>
      <c r="AE293" s="29"/>
      <c r="AF293" s="29"/>
      <c r="AG293" s="29"/>
      <c r="AH293" s="29"/>
      <c r="AI293" s="29"/>
      <c r="AJ293" s="29"/>
      <c r="AK293" s="29"/>
      <c r="AL293" s="29"/>
      <c r="AM293" s="29"/>
      <c r="AN293" s="29"/>
      <c r="AO293" s="29"/>
      <c r="AP293" s="29"/>
      <c r="AQ293" s="29"/>
      <c r="AR293" s="29"/>
      <c r="AS293" s="29"/>
      <c r="AT293" s="29"/>
      <c r="AU293" s="29"/>
      <c r="AV293" s="29"/>
      <c r="AW293" s="29"/>
      <c r="AX293" s="29"/>
      <c r="AY293" s="29"/>
      <c r="AZ293" s="29"/>
      <c r="BA293" s="29"/>
      <c r="BB293" s="29"/>
      <c r="BC293" s="29"/>
      <c r="BD293" s="29"/>
      <c r="BE293" s="29"/>
      <c r="BF293" s="29"/>
      <c r="BG293" s="29"/>
      <c r="BH293" s="29"/>
      <c r="BI293" s="29"/>
      <c r="BJ293" s="29"/>
      <c r="BK293" s="29"/>
      <c r="BL293" s="29"/>
      <c r="BM293" s="29"/>
      <c r="BN293" s="29"/>
      <c r="BO293" s="29"/>
      <c r="BP293" s="29"/>
      <c r="BQ293" s="29"/>
      <c r="BR293" s="29"/>
      <c r="BS293" s="29"/>
      <c r="BT293" s="29"/>
      <c r="BU293" s="29"/>
      <c r="BV293" s="29"/>
      <c r="BW293" s="29"/>
      <c r="BX293" s="29"/>
      <c r="BY293" s="29"/>
      <c r="BZ293" s="29"/>
      <c r="CA293" s="29"/>
      <c r="CB293" s="29"/>
      <c r="CC293" s="29"/>
      <c r="CD293" s="29"/>
      <c r="CE293" s="29"/>
      <c r="CF293" s="29"/>
      <c r="CG293" s="29"/>
      <c r="CH293" s="29"/>
      <c r="CI293" s="29"/>
      <c r="CJ293" s="29"/>
      <c r="CK293" s="29"/>
      <c r="CL293" s="29"/>
      <c r="CM293" s="29"/>
      <c r="CN293" s="29"/>
    </row>
    <row r="294" spans="1:92" s="3" customFormat="1" ht="18" x14ac:dyDescent="0.4">
      <c r="A294" s="42"/>
      <c r="B294" s="42"/>
      <c r="C294" s="42"/>
      <c r="D294" s="42" t="s">
        <v>20</v>
      </c>
      <c r="E294" s="42"/>
      <c r="F294" s="42"/>
      <c r="G294" s="42"/>
      <c r="H294" s="42"/>
      <c r="I294" s="42"/>
      <c r="J294" s="43"/>
      <c r="K294" s="46"/>
      <c r="L294" s="46"/>
      <c r="M294" s="46"/>
      <c r="N294" s="46"/>
      <c r="O294" s="46"/>
      <c r="P294" s="46"/>
      <c r="Q294" s="46"/>
      <c r="R294" s="46"/>
      <c r="S294" s="46"/>
      <c r="T294" s="46"/>
      <c r="U294" s="46"/>
      <c r="V294" s="46"/>
      <c r="W294" s="46"/>
      <c r="X294" s="46"/>
      <c r="Y294" s="46"/>
      <c r="Z294" s="46"/>
      <c r="AA294" s="43"/>
      <c r="AB294" s="29"/>
      <c r="AC294" s="29"/>
      <c r="AD294" s="29"/>
      <c r="AE294" s="29"/>
      <c r="AF294" s="29"/>
      <c r="AG294" s="29"/>
      <c r="AH294" s="29"/>
      <c r="AI294" s="29"/>
      <c r="AJ294" s="29"/>
      <c r="AK294" s="29"/>
      <c r="AL294" s="29"/>
      <c r="AM294" s="29"/>
      <c r="AN294" s="29"/>
      <c r="AO294" s="29"/>
      <c r="AP294" s="29"/>
      <c r="AQ294" s="29"/>
      <c r="AR294" s="29"/>
      <c r="AS294" s="29"/>
      <c r="AT294" s="29"/>
      <c r="AU294" s="29"/>
      <c r="AV294" s="29"/>
      <c r="AW294" s="29"/>
      <c r="AX294" s="29"/>
      <c r="AY294" s="29"/>
      <c r="AZ294" s="29"/>
      <c r="BA294" s="29"/>
      <c r="BB294" s="29"/>
      <c r="BC294" s="29"/>
      <c r="BD294" s="29"/>
      <c r="BE294" s="29"/>
      <c r="BF294" s="29"/>
      <c r="BG294" s="29"/>
      <c r="BH294" s="29"/>
      <c r="BI294" s="29"/>
      <c r="BJ294" s="29"/>
      <c r="BK294" s="29"/>
      <c r="BL294" s="29"/>
      <c r="BM294" s="29"/>
      <c r="BN294" s="29"/>
      <c r="BO294" s="29"/>
      <c r="BP294" s="29"/>
      <c r="BQ294" s="29"/>
      <c r="BR294" s="29"/>
      <c r="BS294" s="29"/>
      <c r="BT294" s="29"/>
      <c r="BU294" s="29"/>
      <c r="BV294" s="29"/>
      <c r="BW294" s="29"/>
      <c r="BX294" s="29"/>
      <c r="BY294" s="29"/>
      <c r="BZ294" s="29"/>
      <c r="CA294" s="29"/>
      <c r="CB294" s="29"/>
      <c r="CC294" s="29"/>
      <c r="CD294" s="29"/>
      <c r="CE294" s="29"/>
      <c r="CF294" s="29"/>
      <c r="CG294" s="29"/>
      <c r="CH294" s="29"/>
      <c r="CI294" s="29"/>
      <c r="CJ294" s="29"/>
      <c r="CK294" s="29"/>
      <c r="CL294" s="29"/>
      <c r="CM294" s="29"/>
      <c r="CN294" s="29"/>
    </row>
    <row r="295" spans="1:92" s="3" customFormat="1" ht="18" x14ac:dyDescent="0.4">
      <c r="A295" s="42"/>
      <c r="B295" s="42"/>
      <c r="C295" s="42"/>
      <c r="D295" s="42" t="s">
        <v>21</v>
      </c>
      <c r="E295" s="42"/>
      <c r="F295" s="42"/>
      <c r="G295" s="42"/>
      <c r="H295" s="42"/>
      <c r="I295" s="42"/>
      <c r="J295" s="43"/>
      <c r="K295" s="46"/>
      <c r="L295" s="46"/>
      <c r="M295" s="46"/>
      <c r="N295" s="46"/>
      <c r="O295" s="46"/>
      <c r="P295" s="46"/>
      <c r="Q295" s="46"/>
      <c r="R295" s="46"/>
      <c r="S295" s="46"/>
      <c r="T295" s="46"/>
      <c r="U295" s="46"/>
      <c r="V295" s="46"/>
      <c r="W295" s="46"/>
      <c r="X295" s="46"/>
      <c r="Y295" s="46"/>
      <c r="Z295" s="46"/>
      <c r="AA295" s="43"/>
      <c r="AB295" s="29"/>
      <c r="AC295" s="29"/>
      <c r="AD295" s="29"/>
      <c r="AE295" s="29"/>
      <c r="AF295" s="29"/>
      <c r="AG295" s="29"/>
      <c r="AH295" s="29"/>
      <c r="AI295" s="29"/>
      <c r="AJ295" s="29"/>
      <c r="AK295" s="29"/>
      <c r="AL295" s="29"/>
      <c r="AM295" s="29"/>
      <c r="AN295" s="29"/>
      <c r="AO295" s="29"/>
      <c r="AP295" s="29"/>
      <c r="AQ295" s="29"/>
      <c r="AR295" s="29"/>
      <c r="AS295" s="29"/>
      <c r="AT295" s="29"/>
      <c r="AU295" s="29"/>
      <c r="AV295" s="29"/>
      <c r="AW295" s="29"/>
      <c r="AX295" s="29"/>
      <c r="AY295" s="29"/>
      <c r="AZ295" s="29"/>
      <c r="BA295" s="29"/>
      <c r="BB295" s="29"/>
      <c r="BC295" s="29"/>
      <c r="BD295" s="29"/>
      <c r="BE295" s="29"/>
      <c r="BF295" s="29"/>
      <c r="BG295" s="29"/>
      <c r="BH295" s="29"/>
      <c r="BI295" s="29"/>
      <c r="BJ295" s="29"/>
      <c r="BK295" s="29"/>
      <c r="BL295" s="29"/>
      <c r="BM295" s="29"/>
      <c r="BN295" s="29"/>
      <c r="BO295" s="29"/>
      <c r="BP295" s="29"/>
      <c r="BQ295" s="29"/>
      <c r="BR295" s="29"/>
      <c r="BS295" s="29"/>
      <c r="BT295" s="29"/>
      <c r="BU295" s="29"/>
      <c r="BV295" s="29"/>
      <c r="BW295" s="29"/>
      <c r="BX295" s="29"/>
      <c r="BY295" s="29"/>
      <c r="BZ295" s="29"/>
      <c r="CA295" s="29"/>
      <c r="CB295" s="29"/>
      <c r="CC295" s="29"/>
      <c r="CD295" s="29"/>
      <c r="CE295" s="29"/>
      <c r="CF295" s="29"/>
      <c r="CG295" s="29"/>
      <c r="CH295" s="29"/>
      <c r="CI295" s="29"/>
      <c r="CJ295" s="29"/>
      <c r="CK295" s="29"/>
      <c r="CL295" s="29"/>
      <c r="CM295" s="29"/>
      <c r="CN295" s="29"/>
    </row>
    <row r="296" spans="1:92" s="3" customFormat="1" ht="15.75" x14ac:dyDescent="0.25">
      <c r="A296" s="42"/>
      <c r="B296" s="42"/>
      <c r="C296" s="42"/>
      <c r="D296" s="42" t="s">
        <v>22</v>
      </c>
      <c r="E296" s="42"/>
      <c r="F296" s="42"/>
      <c r="G296" s="42"/>
      <c r="H296" s="42"/>
      <c r="I296" s="42"/>
      <c r="J296" s="43"/>
      <c r="K296" s="43"/>
      <c r="L296" s="43"/>
      <c r="M296" s="43"/>
      <c r="N296" s="43"/>
      <c r="O296" s="43"/>
      <c r="P296" s="43"/>
      <c r="Q296" s="43"/>
      <c r="R296" s="43"/>
      <c r="S296" s="43"/>
      <c r="T296" s="43"/>
      <c r="U296" s="43"/>
      <c r="V296" s="43"/>
      <c r="W296" s="43"/>
      <c r="X296" s="43"/>
      <c r="Y296" s="43"/>
      <c r="Z296" s="43"/>
      <c r="AA296" s="43"/>
      <c r="AB296" s="29"/>
      <c r="AC296" s="29"/>
      <c r="AD296" s="29"/>
      <c r="AE296" s="29"/>
      <c r="AF296" s="29"/>
      <c r="AG296" s="29"/>
      <c r="AH296" s="29"/>
      <c r="AI296" s="29"/>
      <c r="AJ296" s="29"/>
      <c r="AK296" s="29"/>
      <c r="AL296" s="29"/>
      <c r="AM296" s="29"/>
      <c r="AN296" s="29"/>
      <c r="AO296" s="29"/>
      <c r="AP296" s="29"/>
      <c r="AQ296" s="29"/>
      <c r="AR296" s="29"/>
      <c r="AS296" s="29"/>
      <c r="AT296" s="29"/>
      <c r="AU296" s="29"/>
      <c r="AV296" s="29"/>
      <c r="AW296" s="29"/>
      <c r="AX296" s="29"/>
      <c r="AY296" s="29"/>
      <c r="AZ296" s="29"/>
      <c r="BA296" s="29"/>
      <c r="BB296" s="29"/>
      <c r="BC296" s="29"/>
      <c r="BD296" s="29"/>
      <c r="BE296" s="29"/>
      <c r="BF296" s="29"/>
      <c r="BG296" s="29"/>
      <c r="BH296" s="29"/>
      <c r="BI296" s="29"/>
      <c r="BJ296" s="29"/>
      <c r="BK296" s="29"/>
      <c r="BL296" s="29"/>
      <c r="BM296" s="29"/>
      <c r="BN296" s="29"/>
      <c r="BO296" s="29"/>
      <c r="BP296" s="29"/>
      <c r="BQ296" s="29"/>
      <c r="BR296" s="29"/>
      <c r="BS296" s="29"/>
      <c r="BT296" s="29"/>
      <c r="BU296" s="29"/>
      <c r="BV296" s="29"/>
      <c r="BW296" s="29"/>
      <c r="BX296" s="29"/>
      <c r="BY296" s="29"/>
      <c r="BZ296" s="29"/>
      <c r="CA296" s="29"/>
      <c r="CB296" s="29"/>
      <c r="CC296" s="29"/>
      <c r="CD296" s="29"/>
      <c r="CE296" s="29"/>
      <c r="CF296" s="29"/>
      <c r="CG296" s="29"/>
      <c r="CH296" s="29"/>
      <c r="CI296" s="29"/>
      <c r="CJ296" s="29"/>
      <c r="CK296" s="29"/>
      <c r="CL296" s="29"/>
      <c r="CM296" s="29"/>
      <c r="CN296" s="29"/>
    </row>
    <row r="297" spans="1:92" s="3" customFormat="1" ht="15.75" x14ac:dyDescent="0.25">
      <c r="A297" s="42"/>
      <c r="B297" s="42"/>
      <c r="C297" s="42"/>
      <c r="D297" s="42" t="s">
        <v>23</v>
      </c>
      <c r="E297" s="42"/>
      <c r="F297" s="42"/>
      <c r="G297" s="42"/>
      <c r="H297" s="42"/>
      <c r="I297" s="42"/>
      <c r="J297" s="43"/>
      <c r="K297" s="43"/>
      <c r="L297" s="43"/>
      <c r="M297" s="43"/>
      <c r="N297" s="43"/>
      <c r="O297" s="43"/>
      <c r="P297" s="43"/>
      <c r="Q297" s="43"/>
      <c r="R297" s="43"/>
      <c r="S297" s="43"/>
      <c r="T297" s="43"/>
      <c r="U297" s="43"/>
      <c r="V297" s="43"/>
      <c r="W297" s="43"/>
      <c r="X297" s="43"/>
      <c r="Y297" s="43"/>
      <c r="Z297" s="43"/>
      <c r="AA297" s="43"/>
      <c r="AB297" s="29"/>
      <c r="AC297" s="29"/>
      <c r="AD297" s="29"/>
      <c r="AE297" s="29"/>
      <c r="AF297" s="29"/>
      <c r="AG297" s="29"/>
      <c r="AH297" s="29"/>
      <c r="AI297" s="29"/>
      <c r="AJ297" s="29"/>
      <c r="AK297" s="29"/>
      <c r="AL297" s="29"/>
      <c r="AM297" s="29"/>
      <c r="AN297" s="29"/>
      <c r="AO297" s="29"/>
      <c r="AP297" s="29"/>
      <c r="AQ297" s="29"/>
      <c r="AR297" s="29"/>
      <c r="AS297" s="29"/>
      <c r="AT297" s="29"/>
      <c r="AU297" s="29"/>
      <c r="AV297" s="29"/>
      <c r="AW297" s="29"/>
      <c r="AX297" s="29"/>
      <c r="AY297" s="29"/>
      <c r="AZ297" s="29"/>
      <c r="BA297" s="29"/>
      <c r="BB297" s="29"/>
      <c r="BC297" s="29"/>
      <c r="BD297" s="29"/>
      <c r="BE297" s="29"/>
      <c r="BF297" s="29"/>
      <c r="BG297" s="29"/>
      <c r="BH297" s="29"/>
      <c r="BI297" s="29"/>
      <c r="BJ297" s="29"/>
      <c r="BK297" s="29"/>
      <c r="BL297" s="29"/>
      <c r="BM297" s="29"/>
      <c r="BN297" s="29"/>
      <c r="BO297" s="29"/>
      <c r="BP297" s="29"/>
      <c r="BQ297" s="29"/>
      <c r="BR297" s="29"/>
      <c r="BS297" s="29"/>
      <c r="BT297" s="29"/>
      <c r="BU297" s="29"/>
      <c r="BV297" s="29"/>
      <c r="BW297" s="29"/>
      <c r="BX297" s="29"/>
      <c r="BY297" s="29"/>
      <c r="BZ297" s="29"/>
      <c r="CA297" s="29"/>
      <c r="CB297" s="29"/>
      <c r="CC297" s="29"/>
      <c r="CD297" s="29"/>
      <c r="CE297" s="29"/>
      <c r="CF297" s="29"/>
      <c r="CG297" s="29"/>
      <c r="CH297" s="29"/>
      <c r="CI297" s="29"/>
      <c r="CJ297" s="29"/>
      <c r="CK297" s="29"/>
      <c r="CL297" s="29"/>
      <c r="CM297" s="29"/>
      <c r="CN297" s="29"/>
    </row>
    <row r="298" spans="1:92" s="3" customFormat="1" ht="15" x14ac:dyDescent="0.2">
      <c r="A298" s="43"/>
      <c r="B298" s="43"/>
      <c r="C298" s="43"/>
      <c r="D298" s="43"/>
      <c r="E298" s="43"/>
      <c r="F298" s="43"/>
      <c r="G298" s="43"/>
      <c r="H298" s="43"/>
      <c r="I298" s="43"/>
      <c r="J298" s="43"/>
      <c r="K298" s="43"/>
      <c r="L298" s="43"/>
      <c r="M298" s="43"/>
      <c r="N298" s="43"/>
      <c r="O298" s="43"/>
      <c r="P298" s="43"/>
      <c r="Q298" s="43"/>
      <c r="R298" s="43"/>
      <c r="S298" s="43"/>
      <c r="T298" s="43"/>
      <c r="U298" s="43"/>
      <c r="V298" s="43"/>
      <c r="W298" s="43"/>
      <c r="X298" s="43"/>
      <c r="Y298" s="43"/>
      <c r="Z298" s="43"/>
      <c r="AA298" s="43"/>
      <c r="AB298" s="29"/>
      <c r="AC298" s="29"/>
      <c r="AD298" s="29"/>
      <c r="AE298" s="29"/>
      <c r="AF298" s="29"/>
      <c r="AG298" s="29"/>
      <c r="AH298" s="29"/>
      <c r="AI298" s="29"/>
      <c r="AJ298" s="29"/>
      <c r="AK298" s="29"/>
      <c r="AL298" s="29"/>
      <c r="AM298" s="29"/>
      <c r="AN298" s="29"/>
      <c r="AO298" s="29"/>
      <c r="AP298" s="29"/>
      <c r="AQ298" s="29"/>
      <c r="AR298" s="29"/>
      <c r="AS298" s="29"/>
      <c r="AT298" s="29"/>
      <c r="AU298" s="29"/>
      <c r="AV298" s="29"/>
      <c r="AW298" s="29"/>
      <c r="AX298" s="29"/>
      <c r="AY298" s="29"/>
      <c r="AZ298" s="29"/>
      <c r="BA298" s="29"/>
      <c r="BB298" s="29"/>
      <c r="BC298" s="29"/>
      <c r="BD298" s="29"/>
      <c r="BE298" s="29"/>
      <c r="BF298" s="29"/>
      <c r="BG298" s="29"/>
      <c r="BH298" s="29"/>
      <c r="BI298" s="29"/>
      <c r="BJ298" s="29"/>
      <c r="BK298" s="29"/>
      <c r="BL298" s="29"/>
      <c r="BM298" s="29"/>
      <c r="BN298" s="29"/>
      <c r="BO298" s="29"/>
      <c r="BP298" s="29"/>
      <c r="BQ298" s="29"/>
      <c r="BR298" s="29"/>
      <c r="BS298" s="29"/>
      <c r="BT298" s="29"/>
      <c r="BU298" s="29"/>
      <c r="BV298" s="29"/>
      <c r="BW298" s="29"/>
      <c r="BX298" s="29"/>
      <c r="BY298" s="29"/>
      <c r="BZ298" s="29"/>
      <c r="CA298" s="29"/>
      <c r="CB298" s="29"/>
      <c r="CC298" s="29"/>
      <c r="CD298" s="29"/>
      <c r="CE298" s="29"/>
      <c r="CF298" s="29"/>
      <c r="CG298" s="29"/>
      <c r="CH298" s="29"/>
      <c r="CI298" s="29"/>
      <c r="CJ298" s="29"/>
      <c r="CK298" s="29"/>
      <c r="CL298" s="29"/>
      <c r="CM298" s="29"/>
      <c r="CN298" s="29"/>
    </row>
    <row r="299" spans="1:92" ht="15" x14ac:dyDescent="0.2">
      <c r="A299" s="43"/>
      <c r="B299" s="43"/>
      <c r="C299" s="43"/>
      <c r="D299" s="43"/>
      <c r="E299" s="43"/>
      <c r="F299" s="43"/>
      <c r="G299" s="43"/>
      <c r="H299" s="43"/>
      <c r="I299" s="43"/>
      <c r="J299" s="43"/>
      <c r="K299" s="43"/>
      <c r="L299" s="43"/>
      <c r="M299" s="43"/>
      <c r="N299" s="43"/>
      <c r="O299" s="43"/>
      <c r="P299" s="43"/>
      <c r="Q299" s="43"/>
      <c r="R299" s="43"/>
      <c r="S299" s="43"/>
      <c r="T299" s="43"/>
      <c r="U299" s="43"/>
      <c r="V299" s="43"/>
      <c r="W299" s="43"/>
      <c r="X299" s="43"/>
      <c r="Y299" s="43"/>
      <c r="Z299" s="43"/>
      <c r="AA299" s="43"/>
    </row>
    <row r="300" spans="1:92" ht="15" x14ac:dyDescent="0.2">
      <c r="A300" s="43"/>
      <c r="B300" s="43"/>
      <c r="C300" s="43"/>
      <c r="D300" s="43"/>
      <c r="E300" s="43"/>
      <c r="F300" s="43"/>
      <c r="G300" s="43"/>
      <c r="H300" s="43"/>
      <c r="I300" s="43"/>
      <c r="J300" s="43"/>
      <c r="K300" s="43"/>
      <c r="L300" s="43"/>
      <c r="M300" s="43"/>
      <c r="N300" s="43"/>
      <c r="O300" s="43"/>
      <c r="P300" s="43"/>
      <c r="Q300" s="43"/>
      <c r="R300" s="43"/>
      <c r="S300" s="43"/>
      <c r="T300" s="43"/>
      <c r="U300" s="43"/>
      <c r="V300" s="43"/>
      <c r="W300" s="43"/>
      <c r="X300" s="43"/>
      <c r="Y300" s="43"/>
      <c r="Z300" s="43"/>
      <c r="AA300" s="43"/>
    </row>
    <row r="301" spans="1:92" ht="15" x14ac:dyDescent="0.2">
      <c r="A301" s="43"/>
      <c r="B301" s="43"/>
      <c r="C301" s="43"/>
      <c r="D301" s="43"/>
      <c r="E301" s="43"/>
      <c r="F301" s="43"/>
      <c r="G301" s="43"/>
      <c r="H301" s="43"/>
      <c r="I301" s="43"/>
      <c r="J301" s="43"/>
      <c r="K301" s="43"/>
      <c r="L301" s="43"/>
      <c r="M301" s="43"/>
      <c r="N301" s="43"/>
      <c r="O301" s="43"/>
      <c r="P301" s="43"/>
      <c r="Q301" s="43"/>
      <c r="R301" s="43"/>
      <c r="S301" s="43"/>
      <c r="T301" s="43"/>
      <c r="U301" s="43"/>
      <c r="V301" s="43"/>
      <c r="W301" s="43"/>
      <c r="X301" s="43"/>
      <c r="Y301" s="43"/>
      <c r="Z301" s="43"/>
      <c r="AA301" s="43"/>
    </row>
    <row r="302" spans="1:92" ht="15" x14ac:dyDescent="0.2">
      <c r="A302" s="43"/>
      <c r="B302" s="43"/>
      <c r="C302" s="43"/>
      <c r="D302" s="43"/>
      <c r="E302" s="43"/>
      <c r="F302" s="43"/>
      <c r="G302" s="43"/>
      <c r="H302" s="43"/>
      <c r="I302" s="43"/>
      <c r="J302" s="43"/>
      <c r="K302" s="43"/>
      <c r="L302" s="43"/>
      <c r="M302" s="43"/>
      <c r="N302" s="43"/>
      <c r="O302" s="43"/>
      <c r="P302" s="43"/>
      <c r="Q302" s="43"/>
      <c r="R302" s="43"/>
      <c r="S302" s="43"/>
      <c r="T302" s="43"/>
      <c r="U302" s="43"/>
      <c r="V302" s="43"/>
      <c r="W302" s="43"/>
      <c r="X302" s="43"/>
      <c r="Y302" s="43"/>
      <c r="Z302" s="43"/>
      <c r="AA302" s="43"/>
    </row>
    <row r="303" spans="1:92" s="3" customFormat="1" ht="15" x14ac:dyDescent="0.2">
      <c r="A303" s="43"/>
      <c r="B303" s="43"/>
      <c r="C303" s="43"/>
      <c r="D303" s="43"/>
      <c r="E303" s="43"/>
      <c r="F303" s="43"/>
      <c r="G303" s="43"/>
      <c r="H303" s="43"/>
      <c r="I303" s="43"/>
      <c r="J303" s="43"/>
      <c r="K303" s="43"/>
      <c r="L303" s="43"/>
      <c r="M303" s="43"/>
      <c r="N303" s="43"/>
      <c r="O303" s="43"/>
      <c r="P303" s="43"/>
      <c r="Q303" s="43"/>
      <c r="R303" s="43"/>
      <c r="S303" s="43"/>
      <c r="T303" s="43"/>
      <c r="U303" s="43"/>
      <c r="V303" s="43"/>
      <c r="W303" s="43"/>
      <c r="X303" s="43"/>
      <c r="Y303" s="43"/>
      <c r="Z303" s="43"/>
      <c r="AA303" s="43"/>
      <c r="AB303" s="29"/>
      <c r="AC303" s="29"/>
      <c r="AD303" s="29"/>
      <c r="AE303" s="29"/>
      <c r="AF303" s="29"/>
      <c r="AG303" s="29"/>
      <c r="AH303" s="29"/>
      <c r="AI303" s="29"/>
      <c r="AJ303" s="29"/>
      <c r="AK303" s="29"/>
      <c r="AL303" s="29"/>
      <c r="AM303" s="29"/>
      <c r="AN303" s="29"/>
      <c r="AO303" s="29"/>
      <c r="AP303" s="29"/>
      <c r="AQ303" s="29"/>
      <c r="AR303" s="29"/>
      <c r="AS303" s="29"/>
      <c r="AT303" s="29"/>
      <c r="AU303" s="29"/>
      <c r="AV303" s="29"/>
      <c r="AW303" s="29"/>
      <c r="AX303" s="29"/>
      <c r="AY303" s="29"/>
      <c r="AZ303" s="29"/>
      <c r="BA303" s="29"/>
      <c r="BB303" s="29"/>
      <c r="BC303" s="29"/>
      <c r="BD303" s="29"/>
      <c r="BE303" s="29"/>
      <c r="BF303" s="29"/>
      <c r="BG303" s="29"/>
      <c r="BH303" s="29"/>
      <c r="BI303" s="29"/>
      <c r="BJ303" s="29"/>
      <c r="BK303" s="29"/>
      <c r="BL303" s="29"/>
      <c r="BM303" s="29"/>
      <c r="BN303" s="29"/>
      <c r="BO303" s="29"/>
      <c r="BP303" s="29"/>
      <c r="BQ303" s="29"/>
      <c r="BR303" s="29"/>
      <c r="BS303" s="29"/>
      <c r="BT303" s="29"/>
      <c r="BU303" s="29"/>
      <c r="BV303" s="29"/>
      <c r="BW303" s="29"/>
      <c r="BX303" s="29"/>
      <c r="BY303" s="29"/>
      <c r="BZ303" s="29"/>
      <c r="CA303" s="29"/>
      <c r="CB303" s="29"/>
      <c r="CC303" s="29"/>
      <c r="CD303" s="29"/>
      <c r="CE303" s="29"/>
      <c r="CF303" s="29"/>
      <c r="CG303" s="29"/>
      <c r="CH303" s="29"/>
      <c r="CI303" s="29"/>
      <c r="CJ303" s="29"/>
      <c r="CK303" s="29"/>
      <c r="CL303" s="29"/>
      <c r="CM303" s="29"/>
      <c r="CN303" s="29"/>
    </row>
    <row r="304" spans="1:92" s="3" customFormat="1" ht="15" x14ac:dyDescent="0.2">
      <c r="A304" s="43"/>
      <c r="B304" s="43"/>
      <c r="C304" s="43"/>
      <c r="D304" s="43"/>
      <c r="E304" s="43"/>
      <c r="F304" s="43"/>
      <c r="G304" s="43"/>
      <c r="H304" s="43"/>
      <c r="I304" s="43"/>
      <c r="J304" s="43"/>
      <c r="K304" s="43"/>
      <c r="L304" s="43"/>
      <c r="M304" s="43"/>
      <c r="N304" s="43"/>
      <c r="O304" s="43"/>
      <c r="P304" s="43"/>
      <c r="Q304" s="43"/>
      <c r="R304" s="43"/>
      <c r="S304" s="43"/>
      <c r="T304" s="43"/>
      <c r="U304" s="43"/>
      <c r="V304" s="43"/>
      <c r="W304" s="43"/>
      <c r="X304" s="43"/>
      <c r="Y304" s="43"/>
      <c r="Z304" s="43"/>
      <c r="AA304" s="43"/>
      <c r="AB304" s="29"/>
      <c r="AC304" s="29"/>
      <c r="AD304" s="29"/>
      <c r="AE304" s="29"/>
      <c r="AF304" s="29"/>
      <c r="AG304" s="29"/>
      <c r="AH304" s="29"/>
      <c r="AI304" s="29"/>
      <c r="AJ304" s="29"/>
      <c r="AK304" s="29"/>
      <c r="AL304" s="29"/>
      <c r="AM304" s="29"/>
      <c r="AN304" s="29"/>
      <c r="AO304" s="29"/>
      <c r="AP304" s="29"/>
      <c r="AQ304" s="29"/>
      <c r="AR304" s="29"/>
      <c r="AS304" s="29"/>
      <c r="AT304" s="29"/>
      <c r="AU304" s="29"/>
      <c r="AV304" s="29"/>
      <c r="AW304" s="29"/>
      <c r="AX304" s="29"/>
      <c r="AY304" s="29"/>
      <c r="AZ304" s="29"/>
      <c r="BA304" s="29"/>
      <c r="BB304" s="29"/>
      <c r="BC304" s="29"/>
      <c r="BD304" s="29"/>
      <c r="BE304" s="29"/>
      <c r="BF304" s="29"/>
      <c r="BG304" s="29"/>
      <c r="BH304" s="29"/>
      <c r="BI304" s="29"/>
      <c r="BJ304" s="29"/>
      <c r="BK304" s="29"/>
      <c r="BL304" s="29"/>
      <c r="BM304" s="29"/>
      <c r="BN304" s="29"/>
      <c r="BO304" s="29"/>
      <c r="BP304" s="29"/>
      <c r="BQ304" s="29"/>
      <c r="BR304" s="29"/>
      <c r="BS304" s="29"/>
      <c r="BT304" s="29"/>
      <c r="BU304" s="29"/>
      <c r="BV304" s="29"/>
      <c r="BW304" s="29"/>
      <c r="BX304" s="29"/>
      <c r="BY304" s="29"/>
      <c r="BZ304" s="29"/>
      <c r="CA304" s="29"/>
      <c r="CB304" s="29"/>
      <c r="CC304" s="29"/>
      <c r="CD304" s="29"/>
      <c r="CE304" s="29"/>
      <c r="CF304" s="29"/>
      <c r="CG304" s="29"/>
      <c r="CH304" s="29"/>
      <c r="CI304" s="29"/>
      <c r="CJ304" s="29"/>
      <c r="CK304" s="29"/>
      <c r="CL304" s="29"/>
      <c r="CM304" s="29"/>
      <c r="CN304" s="29"/>
    </row>
    <row r="305" spans="1:92" s="49" customFormat="1" ht="14.25" customHeight="1" x14ac:dyDescent="0.25">
      <c r="AB305" s="48"/>
      <c r="AC305" s="48"/>
      <c r="AD305" s="48"/>
      <c r="AE305" s="48"/>
      <c r="AF305" s="48"/>
      <c r="AG305" s="48"/>
      <c r="AH305" s="48"/>
      <c r="AI305" s="48"/>
      <c r="AJ305" s="48"/>
      <c r="AK305" s="48"/>
      <c r="AL305" s="48"/>
      <c r="AM305" s="48"/>
      <c r="AN305" s="48"/>
      <c r="AO305" s="48"/>
      <c r="AP305" s="48"/>
      <c r="AQ305" s="48"/>
      <c r="AR305" s="48"/>
      <c r="AS305" s="48"/>
      <c r="AT305" s="48"/>
      <c r="AU305" s="48"/>
      <c r="AV305" s="48"/>
      <c r="AW305" s="48"/>
      <c r="AX305" s="48"/>
      <c r="AY305" s="48"/>
      <c r="AZ305" s="48"/>
      <c r="BA305" s="48"/>
      <c r="BB305" s="48"/>
      <c r="BC305" s="48"/>
      <c r="BD305" s="48"/>
      <c r="BE305" s="48"/>
      <c r="BF305" s="48"/>
      <c r="BG305" s="48"/>
      <c r="BH305" s="48"/>
      <c r="BI305" s="48"/>
      <c r="BJ305" s="48"/>
      <c r="BK305" s="48"/>
      <c r="BL305" s="48"/>
      <c r="BM305" s="48"/>
      <c r="BN305" s="48"/>
      <c r="BO305" s="48"/>
      <c r="BP305" s="48"/>
      <c r="BQ305" s="48"/>
      <c r="BR305" s="48"/>
      <c r="BS305" s="48"/>
      <c r="BT305" s="48"/>
      <c r="BU305" s="48"/>
      <c r="BV305" s="48"/>
      <c r="BW305" s="48"/>
      <c r="BX305" s="48"/>
      <c r="BY305" s="48"/>
      <c r="BZ305" s="48"/>
      <c r="CA305" s="48"/>
      <c r="CB305" s="48"/>
      <c r="CC305" s="48"/>
      <c r="CD305" s="48"/>
      <c r="CE305" s="48"/>
      <c r="CF305" s="48"/>
      <c r="CG305" s="48"/>
      <c r="CH305" s="48"/>
      <c r="CI305" s="48"/>
      <c r="CJ305" s="48"/>
      <c r="CK305" s="48"/>
      <c r="CL305" s="48"/>
      <c r="CM305" s="48"/>
      <c r="CN305" s="48"/>
    </row>
    <row r="306" spans="1:92" s="49" customFormat="1" ht="21" x14ac:dyDescent="0.35">
      <c r="A306" s="215" t="s">
        <v>764</v>
      </c>
      <c r="B306" s="215"/>
      <c r="C306" s="215"/>
      <c r="D306" s="215"/>
      <c r="E306" s="215"/>
      <c r="F306" s="215"/>
      <c r="G306" s="215"/>
      <c r="H306" s="215"/>
      <c r="I306" s="215"/>
      <c r="J306" s="215"/>
      <c r="K306" s="215"/>
      <c r="L306" s="215"/>
      <c r="M306" s="215"/>
      <c r="N306" s="215"/>
      <c r="O306" s="215"/>
      <c r="P306" s="215"/>
      <c r="Q306" s="215"/>
      <c r="R306" s="215"/>
      <c r="S306" s="215"/>
      <c r="T306" s="215"/>
      <c r="U306" s="215"/>
      <c r="V306" s="215"/>
      <c r="W306" s="215"/>
      <c r="X306" s="215"/>
      <c r="Y306" s="144"/>
      <c r="Z306" s="31"/>
      <c r="AA306" s="31"/>
      <c r="AB306" s="48"/>
      <c r="AC306" s="48"/>
      <c r="AD306" s="48"/>
      <c r="AE306" s="48"/>
      <c r="AF306" s="48"/>
      <c r="AG306" s="48"/>
      <c r="AH306" s="48"/>
      <c r="AI306" s="48"/>
      <c r="AJ306" s="48"/>
      <c r="AK306" s="48"/>
      <c r="AL306" s="48"/>
      <c r="AM306" s="48"/>
      <c r="AN306" s="48"/>
      <c r="AO306" s="48"/>
      <c r="AP306" s="48"/>
      <c r="AQ306" s="48"/>
      <c r="AR306" s="48"/>
      <c r="AS306" s="48"/>
      <c r="AT306" s="48"/>
      <c r="AU306" s="48"/>
      <c r="AV306" s="48"/>
      <c r="AW306" s="48"/>
      <c r="AX306" s="48"/>
      <c r="AY306" s="48"/>
      <c r="AZ306" s="48"/>
      <c r="BA306" s="48"/>
      <c r="BB306" s="48"/>
      <c r="BC306" s="48"/>
      <c r="BD306" s="48"/>
      <c r="BE306" s="48"/>
      <c r="BF306" s="48"/>
      <c r="BG306" s="48"/>
      <c r="BH306" s="48"/>
      <c r="BI306" s="48"/>
      <c r="BJ306" s="48"/>
      <c r="BK306" s="48"/>
      <c r="BL306" s="48"/>
      <c r="BM306" s="48"/>
      <c r="BN306" s="48"/>
      <c r="BO306" s="48"/>
      <c r="BP306" s="48"/>
      <c r="BQ306" s="48"/>
      <c r="BR306" s="48"/>
      <c r="BS306" s="48"/>
      <c r="BT306" s="48"/>
      <c r="BU306" s="48"/>
      <c r="BV306" s="48"/>
      <c r="BW306" s="48"/>
      <c r="BX306" s="48"/>
      <c r="BY306" s="48"/>
      <c r="BZ306" s="48"/>
      <c r="CA306" s="48"/>
      <c r="CB306" s="48"/>
      <c r="CC306" s="48"/>
      <c r="CD306" s="48"/>
      <c r="CE306" s="48"/>
      <c r="CF306" s="48"/>
      <c r="CG306" s="48"/>
      <c r="CH306" s="48"/>
      <c r="CI306" s="48"/>
      <c r="CJ306" s="48"/>
      <c r="CK306" s="48"/>
      <c r="CL306" s="48"/>
      <c r="CM306" s="48"/>
      <c r="CN306" s="48"/>
    </row>
    <row r="307" spans="1:92" s="49" customFormat="1" ht="21" x14ac:dyDescent="0.25">
      <c r="A307" s="215" t="s">
        <v>763</v>
      </c>
      <c r="B307" s="215"/>
      <c r="C307" s="215"/>
      <c r="D307" s="215"/>
      <c r="E307" s="215"/>
      <c r="F307" s="215"/>
      <c r="G307" s="215"/>
      <c r="H307" s="215"/>
      <c r="I307" s="215"/>
      <c r="J307" s="215"/>
      <c r="K307" s="215"/>
      <c r="L307" s="215"/>
      <c r="M307" s="215"/>
      <c r="N307" s="215"/>
      <c r="O307" s="215"/>
      <c r="P307" s="215"/>
      <c r="Q307" s="215"/>
      <c r="R307" s="215"/>
      <c r="S307" s="215"/>
      <c r="T307" s="215"/>
      <c r="U307" s="215"/>
      <c r="V307" s="215"/>
      <c r="W307" s="215"/>
      <c r="X307" s="215"/>
      <c r="Y307" s="215"/>
      <c r="Z307" s="215"/>
      <c r="AA307" s="215"/>
      <c r="AB307" s="48"/>
      <c r="AC307" s="48"/>
      <c r="AD307" s="48"/>
      <c r="AE307" s="48"/>
      <c r="AF307" s="48"/>
      <c r="AG307" s="48"/>
      <c r="AH307" s="48"/>
      <c r="AI307" s="48"/>
      <c r="AJ307" s="48"/>
      <c r="AK307" s="48"/>
      <c r="AL307" s="48"/>
      <c r="AM307" s="48"/>
      <c r="AN307" s="48"/>
      <c r="AO307" s="48"/>
      <c r="AP307" s="48"/>
      <c r="AQ307" s="48"/>
      <c r="AR307" s="48"/>
      <c r="AS307" s="48"/>
      <c r="AT307" s="48"/>
      <c r="AU307" s="48"/>
      <c r="AV307" s="48"/>
      <c r="AW307" s="48"/>
      <c r="AX307" s="48"/>
      <c r="AY307" s="48"/>
      <c r="AZ307" s="48"/>
      <c r="BA307" s="48"/>
      <c r="BB307" s="48"/>
      <c r="BC307" s="48"/>
      <c r="BD307" s="48"/>
      <c r="BE307" s="48"/>
      <c r="BF307" s="48"/>
      <c r="BG307" s="48"/>
      <c r="BH307" s="48"/>
      <c r="BI307" s="48"/>
      <c r="BJ307" s="48"/>
      <c r="BK307" s="48"/>
      <c r="BL307" s="48"/>
      <c r="BM307" s="48"/>
      <c r="BN307" s="48"/>
      <c r="BO307" s="48"/>
      <c r="BP307" s="48"/>
      <c r="BQ307" s="48"/>
      <c r="BR307" s="48"/>
      <c r="BS307" s="48"/>
      <c r="BT307" s="48"/>
      <c r="BU307" s="48"/>
      <c r="BV307" s="48"/>
      <c r="BW307" s="48"/>
      <c r="BX307" s="48"/>
      <c r="BY307" s="48"/>
      <c r="BZ307" s="48"/>
      <c r="CA307" s="48"/>
      <c r="CB307" s="48"/>
      <c r="CC307" s="48"/>
      <c r="CD307" s="48"/>
      <c r="CE307" s="48"/>
      <c r="CF307" s="48"/>
      <c r="CG307" s="48"/>
      <c r="CH307" s="48"/>
      <c r="CI307" s="48"/>
      <c r="CJ307" s="48"/>
      <c r="CK307" s="48"/>
      <c r="CL307" s="48"/>
      <c r="CM307" s="48"/>
      <c r="CN307" s="48"/>
    </row>
    <row r="308" spans="1:92" s="49" customFormat="1" ht="21" x14ac:dyDescent="0.35">
      <c r="A308" s="32"/>
      <c r="B308" s="32"/>
      <c r="C308" s="32"/>
      <c r="D308" s="32"/>
      <c r="E308" s="32"/>
      <c r="F308" s="32"/>
      <c r="G308" s="32"/>
      <c r="H308" s="32" t="s">
        <v>782</v>
      </c>
      <c r="I308" s="32"/>
      <c r="J308" s="32"/>
      <c r="K308" s="32"/>
      <c r="L308" s="32"/>
      <c r="M308" s="32"/>
      <c r="N308" s="32"/>
      <c r="O308" s="32"/>
      <c r="P308" s="32"/>
      <c r="Q308" s="32"/>
      <c r="R308" s="32"/>
      <c r="S308" s="32"/>
      <c r="T308" s="32"/>
      <c r="U308" s="32"/>
      <c r="V308" s="32"/>
      <c r="W308" s="32"/>
      <c r="X308" s="32"/>
      <c r="Y308" s="32"/>
      <c r="Z308" s="32" t="s">
        <v>903</v>
      </c>
      <c r="AA308" s="31"/>
      <c r="AB308" s="48"/>
      <c r="AC308" s="48"/>
      <c r="AD308" s="48"/>
      <c r="AE308" s="48"/>
      <c r="AF308" s="48"/>
      <c r="AG308" s="48"/>
      <c r="AH308" s="48"/>
      <c r="AI308" s="48"/>
      <c r="AJ308" s="48"/>
      <c r="AK308" s="48"/>
      <c r="AL308" s="48"/>
      <c r="AM308" s="48"/>
      <c r="AN308" s="48"/>
      <c r="AO308" s="48"/>
      <c r="AP308" s="48"/>
      <c r="AQ308" s="48"/>
      <c r="AR308" s="48"/>
      <c r="AS308" s="48"/>
      <c r="AT308" s="48"/>
      <c r="AU308" s="48"/>
      <c r="AV308" s="48"/>
      <c r="AW308" s="48"/>
      <c r="AX308" s="48"/>
      <c r="AY308" s="48"/>
      <c r="AZ308" s="48"/>
      <c r="BA308" s="48"/>
      <c r="BB308" s="48"/>
      <c r="BC308" s="48"/>
      <c r="BD308" s="48"/>
      <c r="BE308" s="48"/>
      <c r="BF308" s="48"/>
      <c r="BG308" s="48"/>
      <c r="BH308" s="48"/>
      <c r="BI308" s="48"/>
      <c r="BJ308" s="48"/>
      <c r="BK308" s="48"/>
      <c r="BL308" s="48"/>
      <c r="BM308" s="48"/>
      <c r="BN308" s="48"/>
      <c r="BO308" s="48"/>
      <c r="BP308" s="48"/>
      <c r="BQ308" s="48"/>
      <c r="BR308" s="48"/>
      <c r="BS308" s="48"/>
      <c r="BT308" s="48"/>
      <c r="BU308" s="48"/>
      <c r="BV308" s="48"/>
      <c r="BW308" s="48"/>
      <c r="BX308" s="48"/>
      <c r="BY308" s="48"/>
      <c r="BZ308" s="48"/>
      <c r="CA308" s="48"/>
      <c r="CB308" s="48"/>
      <c r="CC308" s="48"/>
      <c r="CD308" s="48"/>
      <c r="CE308" s="48"/>
      <c r="CF308" s="48"/>
      <c r="CG308" s="48"/>
      <c r="CH308" s="48"/>
      <c r="CI308" s="48"/>
      <c r="CJ308" s="48"/>
      <c r="CK308" s="48"/>
      <c r="CL308" s="48"/>
      <c r="CM308" s="48"/>
      <c r="CN308" s="48"/>
    </row>
    <row r="309" spans="1:92" s="3" customFormat="1" ht="15.75" customHeight="1" x14ac:dyDescent="0.2">
      <c r="A309" s="207" t="s">
        <v>3</v>
      </c>
      <c r="B309" s="207" t="s">
        <v>761</v>
      </c>
      <c r="C309" s="207" t="s">
        <v>18</v>
      </c>
      <c r="D309" s="210" t="s">
        <v>0</v>
      </c>
      <c r="E309" s="211"/>
      <c r="F309" s="211"/>
      <c r="G309" s="211"/>
      <c r="H309" s="211"/>
      <c r="I309" s="212"/>
      <c r="J309" s="210" t="s">
        <v>2</v>
      </c>
      <c r="K309" s="211"/>
      <c r="L309" s="211"/>
      <c r="M309" s="211"/>
      <c r="N309" s="211"/>
      <c r="O309" s="211"/>
      <c r="P309" s="211"/>
      <c r="Q309" s="211"/>
      <c r="R309" s="211"/>
      <c r="S309" s="211"/>
      <c r="T309" s="211"/>
      <c r="U309" s="212"/>
      <c r="V309" s="207" t="s">
        <v>756</v>
      </c>
      <c r="W309" s="207" t="s">
        <v>757</v>
      </c>
      <c r="X309" s="207" t="s">
        <v>758</v>
      </c>
      <c r="Y309" s="141"/>
      <c r="Z309" s="207" t="s">
        <v>759</v>
      </c>
      <c r="AA309" s="207" t="s">
        <v>760</v>
      </c>
      <c r="AB309" s="29"/>
      <c r="AC309" s="29"/>
      <c r="AD309" s="29"/>
      <c r="AE309" s="29"/>
      <c r="AF309" s="29"/>
      <c r="AG309" s="29"/>
      <c r="AH309" s="29"/>
      <c r="AI309" s="29"/>
      <c r="AJ309" s="29"/>
      <c r="AK309" s="29"/>
      <c r="AL309" s="29"/>
      <c r="AM309" s="29"/>
      <c r="AN309" s="29"/>
      <c r="AO309" s="29"/>
      <c r="AP309" s="29"/>
      <c r="AQ309" s="29"/>
      <c r="AR309" s="29"/>
      <c r="AS309" s="29"/>
      <c r="AT309" s="29"/>
      <c r="AU309" s="29"/>
      <c r="AV309" s="29"/>
      <c r="AW309" s="29"/>
      <c r="AX309" s="29"/>
      <c r="AY309" s="29"/>
      <c r="AZ309" s="29"/>
      <c r="BA309" s="29"/>
      <c r="BB309" s="29"/>
      <c r="BC309" s="29"/>
      <c r="BD309" s="29"/>
      <c r="BE309" s="29"/>
      <c r="BF309" s="29"/>
      <c r="BG309" s="29"/>
      <c r="BH309" s="29"/>
      <c r="BI309" s="29"/>
      <c r="BJ309" s="29"/>
      <c r="BK309" s="29"/>
      <c r="BL309" s="29"/>
      <c r="BM309" s="29"/>
      <c r="BN309" s="29"/>
      <c r="BO309" s="29"/>
      <c r="BP309" s="29"/>
      <c r="BQ309" s="29"/>
      <c r="BR309" s="29"/>
      <c r="BS309" s="29"/>
      <c r="BT309" s="29"/>
      <c r="BU309" s="29"/>
      <c r="BV309" s="29"/>
      <c r="BW309" s="29"/>
      <c r="BX309" s="29"/>
      <c r="BY309" s="29"/>
      <c r="BZ309" s="29"/>
      <c r="CA309" s="29"/>
      <c r="CB309" s="29"/>
      <c r="CC309" s="29"/>
      <c r="CD309" s="29"/>
      <c r="CE309" s="29"/>
      <c r="CF309" s="29"/>
      <c r="CG309" s="29"/>
      <c r="CH309" s="29"/>
      <c r="CI309" s="29"/>
      <c r="CJ309" s="29"/>
      <c r="CK309" s="29"/>
      <c r="CL309" s="29"/>
      <c r="CM309" s="29"/>
      <c r="CN309" s="29"/>
    </row>
    <row r="310" spans="1:92" s="27" customFormat="1" ht="33.75" customHeight="1" x14ac:dyDescent="0.2">
      <c r="A310" s="208"/>
      <c r="B310" s="208"/>
      <c r="C310" s="208"/>
      <c r="D310" s="210" t="s">
        <v>7</v>
      </c>
      <c r="E310" s="211"/>
      <c r="F310" s="212"/>
      <c r="G310" s="207" t="s">
        <v>743</v>
      </c>
      <c r="H310" s="207" t="s">
        <v>744</v>
      </c>
      <c r="I310" s="207" t="s">
        <v>745</v>
      </c>
      <c r="J310" s="204" t="s">
        <v>3</v>
      </c>
      <c r="K310" s="207" t="s">
        <v>746</v>
      </c>
      <c r="L310" s="207" t="s">
        <v>747</v>
      </c>
      <c r="M310" s="207" t="s">
        <v>18</v>
      </c>
      <c r="N310" s="207" t="s">
        <v>748</v>
      </c>
      <c r="O310" s="207" t="s">
        <v>749</v>
      </c>
      <c r="P310" s="207" t="s">
        <v>750</v>
      </c>
      <c r="Q310" s="207" t="s">
        <v>751</v>
      </c>
      <c r="R310" s="207" t="s">
        <v>752</v>
      </c>
      <c r="S310" s="207" t="s">
        <v>753</v>
      </c>
      <c r="T310" s="207" t="s">
        <v>754</v>
      </c>
      <c r="U310" s="207" t="s">
        <v>755</v>
      </c>
      <c r="V310" s="208"/>
      <c r="W310" s="208"/>
      <c r="X310" s="208"/>
      <c r="Y310" s="142"/>
      <c r="Z310" s="208"/>
      <c r="AA310" s="208"/>
      <c r="AB310" s="29"/>
      <c r="AC310" s="29"/>
      <c r="AD310" s="29"/>
      <c r="AE310" s="29"/>
      <c r="AF310" s="29"/>
      <c r="AG310" s="29"/>
      <c r="AH310" s="29"/>
      <c r="AI310" s="29"/>
      <c r="AJ310" s="29"/>
      <c r="AK310" s="29"/>
      <c r="AL310" s="29"/>
      <c r="AM310" s="29"/>
      <c r="AN310" s="29"/>
      <c r="AO310" s="29"/>
      <c r="AP310" s="29"/>
      <c r="AQ310" s="29"/>
      <c r="AR310" s="29"/>
      <c r="AS310" s="29"/>
      <c r="AT310" s="29"/>
      <c r="AU310" s="29"/>
      <c r="AV310" s="29"/>
      <c r="AW310" s="29"/>
      <c r="AX310" s="29"/>
      <c r="AY310" s="29"/>
      <c r="AZ310" s="29"/>
      <c r="BA310" s="29"/>
      <c r="BB310" s="29"/>
      <c r="BC310" s="29"/>
      <c r="BD310" s="29"/>
      <c r="BE310" s="29"/>
      <c r="BF310" s="29"/>
      <c r="BG310" s="29"/>
      <c r="BH310" s="29"/>
      <c r="BI310" s="29"/>
      <c r="BJ310" s="29"/>
      <c r="BK310" s="29"/>
      <c r="BL310" s="29"/>
      <c r="BM310" s="29"/>
      <c r="BN310" s="29"/>
      <c r="BO310" s="29"/>
      <c r="BP310" s="29"/>
      <c r="BQ310" s="29"/>
      <c r="BR310" s="29"/>
      <c r="BS310" s="29"/>
      <c r="BT310" s="29"/>
      <c r="BU310" s="29"/>
      <c r="BV310" s="29"/>
      <c r="BW310" s="29"/>
      <c r="BX310" s="29"/>
      <c r="BY310" s="29"/>
      <c r="BZ310" s="29"/>
      <c r="CA310" s="29"/>
      <c r="CB310" s="29"/>
      <c r="CC310" s="29"/>
      <c r="CD310" s="29"/>
      <c r="CE310" s="29"/>
      <c r="CF310" s="29"/>
      <c r="CG310" s="29"/>
      <c r="CH310" s="29"/>
      <c r="CI310" s="29"/>
      <c r="CJ310" s="29"/>
      <c r="CK310" s="29"/>
      <c r="CL310" s="29"/>
      <c r="CM310" s="29"/>
      <c r="CN310" s="29"/>
    </row>
    <row r="311" spans="1:92" s="3" customFormat="1" ht="33.75" customHeight="1" x14ac:dyDescent="0.2">
      <c r="A311" s="208"/>
      <c r="B311" s="208"/>
      <c r="C311" s="208"/>
      <c r="D311" s="204" t="s">
        <v>9</v>
      </c>
      <c r="E311" s="204" t="s">
        <v>10</v>
      </c>
      <c r="F311" s="204" t="s">
        <v>11</v>
      </c>
      <c r="G311" s="208"/>
      <c r="H311" s="208"/>
      <c r="I311" s="208"/>
      <c r="J311" s="205"/>
      <c r="K311" s="208"/>
      <c r="L311" s="208"/>
      <c r="M311" s="208"/>
      <c r="N311" s="208"/>
      <c r="O311" s="208"/>
      <c r="P311" s="208"/>
      <c r="Q311" s="208"/>
      <c r="R311" s="208"/>
      <c r="S311" s="208"/>
      <c r="T311" s="208"/>
      <c r="U311" s="208"/>
      <c r="V311" s="208"/>
      <c r="W311" s="208"/>
      <c r="X311" s="208"/>
      <c r="Y311" s="142"/>
      <c r="Z311" s="208"/>
      <c r="AA311" s="208"/>
      <c r="AB311" s="29"/>
      <c r="AC311" s="29"/>
      <c r="AD311" s="29"/>
      <c r="AE311" s="29"/>
      <c r="AF311" s="29"/>
      <c r="AG311" s="29"/>
      <c r="AH311" s="29"/>
      <c r="AI311" s="29"/>
      <c r="AJ311" s="29"/>
      <c r="AK311" s="29"/>
      <c r="AL311" s="29"/>
      <c r="AM311" s="29"/>
      <c r="AN311" s="29"/>
      <c r="AO311" s="29"/>
      <c r="AP311" s="29"/>
      <c r="AQ311" s="29"/>
      <c r="AR311" s="29"/>
      <c r="AS311" s="29"/>
      <c r="AT311" s="29"/>
      <c r="AU311" s="29"/>
      <c r="AV311" s="29"/>
      <c r="AW311" s="29"/>
      <c r="AX311" s="29"/>
      <c r="AY311" s="29"/>
      <c r="AZ311" s="29"/>
      <c r="BA311" s="29"/>
      <c r="BB311" s="29"/>
      <c r="BC311" s="29"/>
      <c r="BD311" s="29"/>
      <c r="BE311" s="29"/>
      <c r="BF311" s="29"/>
      <c r="BG311" s="29"/>
      <c r="BH311" s="29"/>
      <c r="BI311" s="29"/>
      <c r="BJ311" s="29"/>
      <c r="BK311" s="29"/>
      <c r="BL311" s="29"/>
      <c r="BM311" s="29"/>
      <c r="BN311" s="29"/>
      <c r="BO311" s="29"/>
      <c r="BP311" s="29"/>
      <c r="BQ311" s="29"/>
      <c r="BR311" s="29"/>
      <c r="BS311" s="29"/>
      <c r="BT311" s="29"/>
      <c r="BU311" s="29"/>
      <c r="BV311" s="29"/>
      <c r="BW311" s="29"/>
      <c r="BX311" s="29"/>
      <c r="BY311" s="29"/>
      <c r="BZ311" s="29"/>
      <c r="CA311" s="29"/>
      <c r="CB311" s="29"/>
      <c r="CC311" s="29"/>
      <c r="CD311" s="29"/>
      <c r="CE311" s="29"/>
      <c r="CF311" s="29"/>
      <c r="CG311" s="29"/>
      <c r="CH311" s="29"/>
      <c r="CI311" s="29"/>
      <c r="CJ311" s="29"/>
      <c r="CK311" s="29"/>
      <c r="CL311" s="29"/>
      <c r="CM311" s="29"/>
      <c r="CN311" s="29"/>
    </row>
    <row r="312" spans="1:92" s="3" customFormat="1" ht="22.5" customHeight="1" x14ac:dyDescent="0.2">
      <c r="A312" s="208"/>
      <c r="B312" s="208"/>
      <c r="C312" s="208"/>
      <c r="D312" s="205"/>
      <c r="E312" s="205"/>
      <c r="F312" s="205"/>
      <c r="G312" s="208"/>
      <c r="H312" s="208"/>
      <c r="I312" s="208"/>
      <c r="J312" s="205"/>
      <c r="K312" s="208"/>
      <c r="L312" s="208"/>
      <c r="M312" s="208"/>
      <c r="N312" s="208"/>
      <c r="O312" s="208"/>
      <c r="P312" s="208"/>
      <c r="Q312" s="208"/>
      <c r="R312" s="208"/>
      <c r="S312" s="208"/>
      <c r="T312" s="208"/>
      <c r="U312" s="208"/>
      <c r="V312" s="208"/>
      <c r="W312" s="208"/>
      <c r="X312" s="208"/>
      <c r="Y312" s="142"/>
      <c r="Z312" s="208"/>
      <c r="AA312" s="208"/>
      <c r="AB312" s="29"/>
      <c r="AC312" s="29"/>
      <c r="AD312" s="29"/>
      <c r="AE312" s="29"/>
      <c r="AF312" s="29"/>
      <c r="AG312" s="29"/>
      <c r="AH312" s="29"/>
      <c r="AI312" s="29"/>
      <c r="AJ312" s="29"/>
      <c r="AK312" s="29"/>
      <c r="AL312" s="29"/>
      <c r="AM312" s="29"/>
      <c r="AN312" s="29"/>
      <c r="AO312" s="29"/>
      <c r="AP312" s="29"/>
      <c r="AQ312" s="29"/>
      <c r="AR312" s="29"/>
      <c r="AS312" s="29"/>
      <c r="AT312" s="29"/>
      <c r="AU312" s="29"/>
      <c r="AV312" s="29"/>
      <c r="AW312" s="29"/>
      <c r="AX312" s="29"/>
      <c r="AY312" s="29"/>
      <c r="AZ312" s="29"/>
      <c r="BA312" s="29"/>
      <c r="BB312" s="29"/>
      <c r="BC312" s="29"/>
      <c r="BD312" s="29"/>
      <c r="BE312" s="29"/>
      <c r="BF312" s="29"/>
      <c r="BG312" s="29"/>
      <c r="BH312" s="29"/>
      <c r="BI312" s="29"/>
      <c r="BJ312" s="29"/>
      <c r="BK312" s="29"/>
      <c r="BL312" s="29"/>
      <c r="BM312" s="29"/>
      <c r="BN312" s="29"/>
      <c r="BO312" s="29"/>
      <c r="BP312" s="29"/>
      <c r="BQ312" s="29"/>
      <c r="BR312" s="29"/>
      <c r="BS312" s="29"/>
      <c r="BT312" s="29"/>
      <c r="BU312" s="29"/>
      <c r="BV312" s="29"/>
      <c r="BW312" s="29"/>
      <c r="BX312" s="29"/>
      <c r="BY312" s="29"/>
      <c r="BZ312" s="29"/>
      <c r="CA312" s="29"/>
      <c r="CB312" s="29"/>
      <c r="CC312" s="29"/>
      <c r="CD312" s="29"/>
      <c r="CE312" s="29"/>
      <c r="CF312" s="29"/>
      <c r="CG312" s="29"/>
      <c r="CH312" s="29"/>
      <c r="CI312" s="29"/>
      <c r="CJ312" s="29"/>
      <c r="CK312" s="29"/>
      <c r="CL312" s="29"/>
      <c r="CM312" s="29"/>
      <c r="CN312" s="29"/>
    </row>
    <row r="313" spans="1:92" s="3" customFormat="1" ht="14.25" customHeight="1" x14ac:dyDescent="0.2">
      <c r="A313" s="208"/>
      <c r="B313" s="208"/>
      <c r="C313" s="208"/>
      <c r="D313" s="205"/>
      <c r="E313" s="205"/>
      <c r="F313" s="205"/>
      <c r="G313" s="208"/>
      <c r="H313" s="208"/>
      <c r="I313" s="208"/>
      <c r="J313" s="205"/>
      <c r="K313" s="208"/>
      <c r="L313" s="208"/>
      <c r="M313" s="208"/>
      <c r="N313" s="208"/>
      <c r="O313" s="208"/>
      <c r="P313" s="208"/>
      <c r="Q313" s="208"/>
      <c r="R313" s="208"/>
      <c r="S313" s="208"/>
      <c r="T313" s="208"/>
      <c r="U313" s="208"/>
      <c r="V313" s="208"/>
      <c r="W313" s="208"/>
      <c r="X313" s="208"/>
      <c r="Y313" s="142"/>
      <c r="Z313" s="208"/>
      <c r="AA313" s="208"/>
      <c r="AB313" s="29"/>
      <c r="AC313" s="29"/>
      <c r="AD313" s="29"/>
      <c r="AE313" s="29"/>
      <c r="AF313" s="29"/>
      <c r="AG313" s="29"/>
      <c r="AH313" s="29"/>
      <c r="AI313" s="29"/>
      <c r="AJ313" s="29"/>
      <c r="AK313" s="29"/>
      <c r="AL313" s="29"/>
      <c r="AM313" s="29"/>
      <c r="AN313" s="29"/>
      <c r="AO313" s="29"/>
      <c r="AP313" s="29"/>
      <c r="AQ313" s="29"/>
      <c r="AR313" s="29"/>
      <c r="AS313" s="29"/>
      <c r="AT313" s="29"/>
      <c r="AU313" s="29"/>
      <c r="AV313" s="29"/>
      <c r="AW313" s="29"/>
      <c r="AX313" s="29"/>
      <c r="AY313" s="29"/>
      <c r="AZ313" s="29"/>
      <c r="BA313" s="29"/>
      <c r="BB313" s="29"/>
      <c r="BC313" s="29"/>
      <c r="BD313" s="29"/>
      <c r="BE313" s="29"/>
      <c r="BF313" s="29"/>
      <c r="BG313" s="29"/>
      <c r="BH313" s="29"/>
      <c r="BI313" s="29"/>
      <c r="BJ313" s="29"/>
      <c r="BK313" s="29"/>
      <c r="BL313" s="29"/>
      <c r="BM313" s="29"/>
      <c r="BN313" s="29"/>
      <c r="BO313" s="29"/>
      <c r="BP313" s="29"/>
      <c r="BQ313" s="29"/>
      <c r="BR313" s="29"/>
      <c r="BS313" s="29"/>
      <c r="BT313" s="29"/>
      <c r="BU313" s="29"/>
      <c r="BV313" s="29"/>
      <c r="BW313" s="29"/>
      <c r="BX313" s="29"/>
      <c r="BY313" s="29"/>
      <c r="BZ313" s="29"/>
      <c r="CA313" s="29"/>
      <c r="CB313" s="29"/>
      <c r="CC313" s="29"/>
      <c r="CD313" s="29"/>
      <c r="CE313" s="29"/>
      <c r="CF313" s="29"/>
      <c r="CG313" s="29"/>
      <c r="CH313" s="29"/>
      <c r="CI313" s="29"/>
      <c r="CJ313" s="29"/>
      <c r="CK313" s="29"/>
      <c r="CL313" s="29"/>
      <c r="CM313" s="29"/>
      <c r="CN313" s="29"/>
    </row>
    <row r="314" spans="1:92" s="3" customFormat="1" ht="14.25" customHeight="1" x14ac:dyDescent="0.2">
      <c r="A314" s="208"/>
      <c r="B314" s="208"/>
      <c r="C314" s="208"/>
      <c r="D314" s="205"/>
      <c r="E314" s="205"/>
      <c r="F314" s="205"/>
      <c r="G314" s="208"/>
      <c r="H314" s="208"/>
      <c r="I314" s="208"/>
      <c r="J314" s="205"/>
      <c r="K314" s="208"/>
      <c r="L314" s="208"/>
      <c r="M314" s="208"/>
      <c r="N314" s="208"/>
      <c r="O314" s="208"/>
      <c r="P314" s="208"/>
      <c r="Q314" s="208"/>
      <c r="R314" s="208"/>
      <c r="S314" s="208"/>
      <c r="T314" s="208"/>
      <c r="U314" s="208"/>
      <c r="V314" s="208"/>
      <c r="W314" s="208"/>
      <c r="X314" s="208"/>
      <c r="Y314" s="142"/>
      <c r="Z314" s="208"/>
      <c r="AA314" s="208"/>
      <c r="AB314" s="29"/>
      <c r="AC314" s="29"/>
      <c r="AD314" s="29"/>
      <c r="AE314" s="29"/>
      <c r="AF314" s="29"/>
      <c r="AG314" s="29"/>
      <c r="AH314" s="29"/>
      <c r="AI314" s="29"/>
      <c r="AJ314" s="29"/>
      <c r="AK314" s="29"/>
      <c r="AL314" s="29"/>
      <c r="AM314" s="29"/>
      <c r="AN314" s="29"/>
      <c r="AO314" s="29"/>
      <c r="AP314" s="29"/>
      <c r="AQ314" s="29"/>
      <c r="AR314" s="29"/>
      <c r="AS314" s="29"/>
      <c r="AT314" s="29"/>
      <c r="AU314" s="29"/>
      <c r="AV314" s="29"/>
      <c r="AW314" s="29"/>
      <c r="AX314" s="29"/>
      <c r="AY314" s="29"/>
      <c r="AZ314" s="29"/>
      <c r="BA314" s="29"/>
      <c r="BB314" s="29"/>
      <c r="BC314" s="29"/>
      <c r="BD314" s="29"/>
      <c r="BE314" s="29"/>
      <c r="BF314" s="29"/>
      <c r="BG314" s="29"/>
      <c r="BH314" s="29"/>
      <c r="BI314" s="29"/>
      <c r="BJ314" s="29"/>
      <c r="BK314" s="29"/>
      <c r="BL314" s="29"/>
      <c r="BM314" s="29"/>
      <c r="BN314" s="29"/>
      <c r="BO314" s="29"/>
      <c r="BP314" s="29"/>
      <c r="BQ314" s="29"/>
      <c r="BR314" s="29"/>
      <c r="BS314" s="29"/>
      <c r="BT314" s="29"/>
      <c r="BU314" s="29"/>
      <c r="BV314" s="29"/>
      <c r="BW314" s="29"/>
      <c r="BX314" s="29"/>
      <c r="BY314" s="29"/>
      <c r="BZ314" s="29"/>
      <c r="CA314" s="29"/>
      <c r="CB314" s="29"/>
      <c r="CC314" s="29"/>
      <c r="CD314" s="29"/>
      <c r="CE314" s="29"/>
      <c r="CF314" s="29"/>
      <c r="CG314" s="29"/>
      <c r="CH314" s="29"/>
      <c r="CI314" s="29"/>
      <c r="CJ314" s="29"/>
      <c r="CK314" s="29"/>
      <c r="CL314" s="29"/>
      <c r="CM314" s="29"/>
      <c r="CN314" s="29"/>
    </row>
    <row r="315" spans="1:92" s="3" customFormat="1" ht="14.25" customHeight="1" x14ac:dyDescent="0.2">
      <c r="A315" s="209"/>
      <c r="B315" s="209"/>
      <c r="C315" s="209"/>
      <c r="D315" s="206"/>
      <c r="E315" s="206"/>
      <c r="F315" s="206"/>
      <c r="G315" s="209"/>
      <c r="H315" s="209"/>
      <c r="I315" s="209"/>
      <c r="J315" s="206"/>
      <c r="K315" s="209"/>
      <c r="L315" s="209"/>
      <c r="M315" s="209"/>
      <c r="N315" s="209"/>
      <c r="O315" s="209"/>
      <c r="P315" s="209"/>
      <c r="Q315" s="209"/>
      <c r="R315" s="209"/>
      <c r="S315" s="209"/>
      <c r="T315" s="209"/>
      <c r="U315" s="209"/>
      <c r="V315" s="209"/>
      <c r="W315" s="209"/>
      <c r="X315" s="209"/>
      <c r="Y315" s="143"/>
      <c r="Z315" s="209"/>
      <c r="AA315" s="209"/>
      <c r="AB315" s="29"/>
      <c r="AC315" s="29"/>
      <c r="AD315" s="29"/>
      <c r="AE315" s="29"/>
      <c r="AF315" s="29"/>
      <c r="AG315" s="29"/>
      <c r="AH315" s="29"/>
      <c r="AI315" s="29"/>
      <c r="AJ315" s="29"/>
      <c r="AK315" s="29"/>
      <c r="AL315" s="29"/>
      <c r="AM315" s="29"/>
      <c r="AN315" s="29"/>
      <c r="AO315" s="29"/>
      <c r="AP315" s="29"/>
      <c r="AQ315" s="29"/>
      <c r="AR315" s="29"/>
      <c r="AS315" s="29"/>
      <c r="AT315" s="29"/>
      <c r="AU315" s="29"/>
      <c r="AV315" s="29"/>
      <c r="AW315" s="29"/>
      <c r="AX315" s="29"/>
      <c r="AY315" s="29"/>
      <c r="AZ315" s="29"/>
      <c r="BA315" s="29"/>
      <c r="BB315" s="29"/>
      <c r="BC315" s="29"/>
      <c r="BD315" s="29"/>
      <c r="BE315" s="29"/>
      <c r="BF315" s="29"/>
      <c r="BG315" s="29"/>
      <c r="BH315" s="29"/>
      <c r="BI315" s="29"/>
      <c r="BJ315" s="29"/>
      <c r="BK315" s="29"/>
      <c r="BL315" s="29"/>
      <c r="BM315" s="29"/>
      <c r="BN315" s="29"/>
      <c r="BO315" s="29"/>
      <c r="BP315" s="29"/>
      <c r="BQ315" s="29"/>
      <c r="BR315" s="29"/>
      <c r="BS315" s="29"/>
      <c r="BT315" s="29"/>
      <c r="BU315" s="29"/>
      <c r="BV315" s="29"/>
      <c r="BW315" s="29"/>
      <c r="BX315" s="29"/>
      <c r="BY315" s="29"/>
      <c r="BZ315" s="29"/>
      <c r="CA315" s="29"/>
      <c r="CB315" s="29"/>
      <c r="CC315" s="29"/>
      <c r="CD315" s="29"/>
      <c r="CE315" s="29"/>
      <c r="CF315" s="29"/>
      <c r="CG315" s="29"/>
      <c r="CH315" s="29"/>
      <c r="CI315" s="29"/>
      <c r="CJ315" s="29"/>
      <c r="CK315" s="29"/>
      <c r="CL315" s="29"/>
      <c r="CM315" s="29"/>
      <c r="CN315" s="29"/>
    </row>
    <row r="316" spans="1:92" s="43" customFormat="1" ht="24" customHeight="1" x14ac:dyDescent="0.2">
      <c r="A316" s="38">
        <v>1</v>
      </c>
      <c r="B316" s="38" t="s">
        <v>14</v>
      </c>
      <c r="C316" s="38">
        <v>2</v>
      </c>
      <c r="D316" s="38"/>
      <c r="E316" s="38">
        <v>1</v>
      </c>
      <c r="F316" s="38">
        <v>9</v>
      </c>
      <c r="G316" s="39">
        <f t="shared" ref="G316:G320" si="53">D316*400+E316*100+F316</f>
        <v>109</v>
      </c>
      <c r="H316" s="38">
        <v>450</v>
      </c>
      <c r="I316" s="39">
        <f t="shared" ref="I316:I320" si="54">G316*H316</f>
        <v>49050</v>
      </c>
      <c r="J316" s="38">
        <v>2</v>
      </c>
      <c r="K316" s="38" t="s">
        <v>704</v>
      </c>
      <c r="L316" s="38" t="s">
        <v>60</v>
      </c>
      <c r="M316" s="38">
        <v>2</v>
      </c>
      <c r="N316" s="38">
        <v>450</v>
      </c>
      <c r="O316" s="38">
        <v>6400</v>
      </c>
      <c r="P316" s="39">
        <f t="shared" ref="P316:P320" si="55">N316*O316</f>
        <v>2880000</v>
      </c>
      <c r="Q316" s="38">
        <v>10</v>
      </c>
      <c r="R316" s="39">
        <f>P316*10%</f>
        <v>288000</v>
      </c>
      <c r="S316" s="39">
        <f t="shared" ref="S316:S320" si="56">P316-R316</f>
        <v>2592000</v>
      </c>
      <c r="T316" s="39">
        <f t="shared" ref="T316:T320" si="57">I316+S316</f>
        <v>2641050</v>
      </c>
      <c r="U316" s="39">
        <f t="shared" ref="U316:U320" si="58">I316+S316</f>
        <v>2641050</v>
      </c>
      <c r="V316" s="38">
        <v>50</v>
      </c>
      <c r="W316" s="40">
        <v>0</v>
      </c>
      <c r="X316" s="41"/>
      <c r="Y316" s="41"/>
      <c r="Z316" s="40">
        <f>W316*90%</f>
        <v>0</v>
      </c>
      <c r="AA316" s="40">
        <f>W316-Z316</f>
        <v>0</v>
      </c>
    </row>
    <row r="317" spans="1:92" s="43" customFormat="1" ht="24" customHeight="1" x14ac:dyDescent="0.2">
      <c r="A317" s="38">
        <v>2</v>
      </c>
      <c r="B317" s="38" t="s">
        <v>14</v>
      </c>
      <c r="C317" s="38">
        <v>3</v>
      </c>
      <c r="D317" s="38"/>
      <c r="E317" s="38">
        <v>1</v>
      </c>
      <c r="F317" s="38">
        <v>97</v>
      </c>
      <c r="G317" s="39">
        <f t="shared" si="53"/>
        <v>197</v>
      </c>
      <c r="H317" s="38">
        <v>430</v>
      </c>
      <c r="I317" s="39">
        <f t="shared" si="54"/>
        <v>84710</v>
      </c>
      <c r="J317" s="38">
        <v>3</v>
      </c>
      <c r="K317" s="38"/>
      <c r="L317" s="38" t="s">
        <v>706</v>
      </c>
      <c r="M317" s="38">
        <v>3</v>
      </c>
      <c r="N317" s="38">
        <v>200</v>
      </c>
      <c r="O317" s="38">
        <v>7400</v>
      </c>
      <c r="P317" s="39">
        <f t="shared" si="55"/>
        <v>1480000</v>
      </c>
      <c r="Q317" s="38">
        <v>20</v>
      </c>
      <c r="R317" s="39">
        <f>P317*30%</f>
        <v>444000</v>
      </c>
      <c r="S317" s="39">
        <f t="shared" si="56"/>
        <v>1036000</v>
      </c>
      <c r="T317" s="39">
        <f t="shared" si="57"/>
        <v>1120710</v>
      </c>
      <c r="U317" s="39">
        <f t="shared" si="58"/>
        <v>1120710</v>
      </c>
      <c r="V317" s="38"/>
      <c r="W317" s="40">
        <f>U317*0.03%</f>
        <v>336.21299999999997</v>
      </c>
      <c r="X317" s="41">
        <v>0.03</v>
      </c>
      <c r="Y317" s="41"/>
      <c r="Z317" s="40">
        <f>W317*90%</f>
        <v>302.5917</v>
      </c>
      <c r="AA317" s="40">
        <f>W317-Z317</f>
        <v>33.621299999999962</v>
      </c>
    </row>
    <row r="318" spans="1:92" s="43" customFormat="1" ht="24" customHeight="1" x14ac:dyDescent="0.2">
      <c r="A318" s="38">
        <v>3</v>
      </c>
      <c r="B318" s="38" t="s">
        <v>14</v>
      </c>
      <c r="C318" s="38">
        <v>3</v>
      </c>
      <c r="D318" s="38"/>
      <c r="E318" s="38"/>
      <c r="F318" s="38">
        <v>99</v>
      </c>
      <c r="G318" s="39">
        <f t="shared" si="53"/>
        <v>99</v>
      </c>
      <c r="H318" s="38">
        <v>430</v>
      </c>
      <c r="I318" s="39">
        <f t="shared" si="54"/>
        <v>42570</v>
      </c>
      <c r="J318" s="38">
        <v>3</v>
      </c>
      <c r="K318" s="38"/>
      <c r="L318" s="38"/>
      <c r="M318" s="38"/>
      <c r="N318" s="38"/>
      <c r="O318" s="38"/>
      <c r="P318" s="39">
        <f t="shared" si="55"/>
        <v>0</v>
      </c>
      <c r="Q318" s="38"/>
      <c r="R318" s="38"/>
      <c r="S318" s="39">
        <f t="shared" si="56"/>
        <v>0</v>
      </c>
      <c r="T318" s="39">
        <f t="shared" si="57"/>
        <v>42570</v>
      </c>
      <c r="U318" s="39">
        <f t="shared" si="58"/>
        <v>42570</v>
      </c>
      <c r="V318" s="38"/>
      <c r="W318" s="40">
        <f>U318*0.03%</f>
        <v>12.770999999999999</v>
      </c>
      <c r="X318" s="41">
        <v>0.03</v>
      </c>
      <c r="Y318" s="41"/>
      <c r="Z318" s="40">
        <f>W318*90%</f>
        <v>11.4939</v>
      </c>
      <c r="AA318" s="40">
        <f>W318-Z318</f>
        <v>1.277099999999999</v>
      </c>
    </row>
    <row r="319" spans="1:92" s="43" customFormat="1" ht="24" customHeight="1" x14ac:dyDescent="0.2">
      <c r="A319" s="38">
        <v>4</v>
      </c>
      <c r="B319" s="38" t="s">
        <v>14</v>
      </c>
      <c r="C319" s="38">
        <v>3</v>
      </c>
      <c r="D319" s="38"/>
      <c r="E319" s="38">
        <v>2</v>
      </c>
      <c r="F319" s="38">
        <v>12</v>
      </c>
      <c r="G319" s="39">
        <f t="shared" si="53"/>
        <v>212</v>
      </c>
      <c r="H319" s="38">
        <v>430</v>
      </c>
      <c r="I319" s="39">
        <f t="shared" si="54"/>
        <v>91160</v>
      </c>
      <c r="J319" s="38">
        <v>3</v>
      </c>
      <c r="K319" s="38"/>
      <c r="L319" s="38"/>
      <c r="M319" s="38"/>
      <c r="N319" s="38"/>
      <c r="O319" s="38"/>
      <c r="P319" s="39">
        <f t="shared" si="55"/>
        <v>0</v>
      </c>
      <c r="Q319" s="38"/>
      <c r="R319" s="38"/>
      <c r="S319" s="39">
        <f t="shared" si="56"/>
        <v>0</v>
      </c>
      <c r="T319" s="39">
        <f t="shared" si="57"/>
        <v>91160</v>
      </c>
      <c r="U319" s="39">
        <f t="shared" si="58"/>
        <v>91160</v>
      </c>
      <c r="V319" s="38"/>
      <c r="W319" s="40">
        <f>U319*0.03%</f>
        <v>27.347999999999999</v>
      </c>
      <c r="X319" s="41">
        <v>0.03</v>
      </c>
      <c r="Y319" s="41"/>
      <c r="Z319" s="40">
        <f>W319*90%</f>
        <v>24.613199999999999</v>
      </c>
      <c r="AA319" s="40">
        <f>W319-Z319</f>
        <v>2.7347999999999999</v>
      </c>
    </row>
    <row r="320" spans="1:92" s="43" customFormat="1" ht="24" customHeight="1" x14ac:dyDescent="0.2">
      <c r="A320" s="38">
        <v>5</v>
      </c>
      <c r="B320" s="38" t="s">
        <v>14</v>
      </c>
      <c r="C320" s="38">
        <v>3</v>
      </c>
      <c r="D320" s="38"/>
      <c r="E320" s="38"/>
      <c r="F320" s="38">
        <v>59</v>
      </c>
      <c r="G320" s="39">
        <f t="shared" si="53"/>
        <v>59</v>
      </c>
      <c r="H320" s="38">
        <v>75</v>
      </c>
      <c r="I320" s="39">
        <f t="shared" si="54"/>
        <v>4425</v>
      </c>
      <c r="J320" s="38">
        <v>3</v>
      </c>
      <c r="K320" s="38"/>
      <c r="L320" s="38"/>
      <c r="M320" s="38"/>
      <c r="N320" s="38"/>
      <c r="O320" s="38"/>
      <c r="P320" s="39">
        <f t="shared" si="55"/>
        <v>0</v>
      </c>
      <c r="Q320" s="38"/>
      <c r="R320" s="38"/>
      <c r="S320" s="39">
        <f t="shared" si="56"/>
        <v>0</v>
      </c>
      <c r="T320" s="39">
        <f t="shared" si="57"/>
        <v>4425</v>
      </c>
      <c r="U320" s="39">
        <f t="shared" si="58"/>
        <v>4425</v>
      </c>
      <c r="V320" s="38"/>
      <c r="W320" s="40">
        <f>U320*0.03%</f>
        <v>1.3274999999999999</v>
      </c>
      <c r="X320" s="41">
        <v>0.03</v>
      </c>
      <c r="Y320" s="41"/>
      <c r="Z320" s="40">
        <f>W320*90%</f>
        <v>1.19475</v>
      </c>
      <c r="AA320" s="40">
        <f>W320-Z320</f>
        <v>0.13274999999999992</v>
      </c>
    </row>
    <row r="321" spans="1:92" s="3" customFormat="1" ht="22.5" customHeight="1" x14ac:dyDescent="0.2">
      <c r="A321" s="38"/>
      <c r="B321" s="38"/>
      <c r="C321" s="38"/>
      <c r="D321" s="38"/>
      <c r="E321" s="38"/>
      <c r="F321" s="38"/>
      <c r="G321" s="39"/>
      <c r="H321" s="38"/>
      <c r="I321" s="39"/>
      <c r="J321" s="38"/>
      <c r="K321" s="38"/>
      <c r="L321" s="38"/>
      <c r="M321" s="38"/>
      <c r="N321" s="38"/>
      <c r="O321" s="38"/>
      <c r="P321" s="39"/>
      <c r="Q321" s="38"/>
      <c r="R321" s="39"/>
      <c r="S321" s="39"/>
      <c r="T321" s="39"/>
      <c r="U321" s="39"/>
      <c r="V321" s="38"/>
      <c r="W321" s="40"/>
      <c r="X321" s="41"/>
      <c r="Y321" s="41"/>
      <c r="Z321" s="40"/>
      <c r="AA321" s="40"/>
      <c r="AB321" s="29"/>
      <c r="AC321" s="29"/>
      <c r="AD321" s="29"/>
      <c r="AE321" s="29"/>
      <c r="AF321" s="29"/>
      <c r="AG321" s="29"/>
      <c r="AH321" s="29"/>
      <c r="AI321" s="29"/>
      <c r="AJ321" s="29"/>
      <c r="AK321" s="29"/>
      <c r="AL321" s="29"/>
      <c r="AM321" s="29"/>
      <c r="AN321" s="29"/>
      <c r="AO321" s="29"/>
      <c r="AP321" s="29"/>
      <c r="AQ321" s="29"/>
      <c r="AR321" s="29"/>
      <c r="AS321" s="29"/>
      <c r="AT321" s="29"/>
      <c r="AU321" s="29"/>
      <c r="AV321" s="29"/>
      <c r="AW321" s="29"/>
      <c r="AX321" s="29"/>
      <c r="AY321" s="29"/>
      <c r="AZ321" s="29"/>
      <c r="BA321" s="29"/>
      <c r="BB321" s="29"/>
      <c r="BC321" s="29"/>
      <c r="BD321" s="29"/>
      <c r="BE321" s="29"/>
      <c r="BF321" s="29"/>
      <c r="BG321" s="29"/>
      <c r="BH321" s="29"/>
      <c r="BI321" s="29"/>
      <c r="BJ321" s="29"/>
      <c r="BK321" s="29"/>
      <c r="BL321" s="29"/>
      <c r="BM321" s="29"/>
      <c r="BN321" s="29"/>
      <c r="BO321" s="29"/>
      <c r="BP321" s="29"/>
      <c r="BQ321" s="29"/>
      <c r="BR321" s="29"/>
      <c r="BS321" s="29"/>
      <c r="BT321" s="29"/>
      <c r="BU321" s="29"/>
      <c r="BV321" s="29"/>
      <c r="BW321" s="29"/>
      <c r="BX321" s="29"/>
      <c r="BY321" s="29"/>
      <c r="BZ321" s="29"/>
      <c r="CA321" s="29"/>
      <c r="CB321" s="29"/>
      <c r="CC321" s="29"/>
      <c r="CD321" s="29"/>
      <c r="CE321" s="29"/>
      <c r="CF321" s="29"/>
      <c r="CG321" s="29"/>
      <c r="CH321" s="29"/>
      <c r="CI321" s="29"/>
      <c r="CJ321" s="29"/>
      <c r="CK321" s="29"/>
      <c r="CL321" s="29"/>
      <c r="CM321" s="29"/>
      <c r="CN321" s="29"/>
    </row>
    <row r="322" spans="1:92" s="3" customFormat="1" ht="24" customHeight="1" x14ac:dyDescent="0.2">
      <c r="A322" s="38"/>
      <c r="B322" s="38"/>
      <c r="C322" s="38"/>
      <c r="D322" s="38"/>
      <c r="E322" s="38"/>
      <c r="F322" s="38"/>
      <c r="G322" s="39"/>
      <c r="H322" s="38"/>
      <c r="I322" s="39"/>
      <c r="J322" s="38"/>
      <c r="K322" s="38"/>
      <c r="L322" s="38"/>
      <c r="M322" s="38"/>
      <c r="N322" s="38"/>
      <c r="O322" s="38"/>
      <c r="P322" s="39"/>
      <c r="Q322" s="38"/>
      <c r="R322" s="38"/>
      <c r="S322" s="39"/>
      <c r="T322" s="39"/>
      <c r="U322" s="39"/>
      <c r="V322" s="38"/>
      <c r="W322" s="40"/>
      <c r="X322" s="41"/>
      <c r="Y322" s="41"/>
      <c r="Z322" s="40"/>
      <c r="AA322" s="40"/>
      <c r="AB322" s="29"/>
      <c r="AC322" s="29"/>
      <c r="AD322" s="29"/>
      <c r="AE322" s="29"/>
      <c r="AF322" s="29"/>
      <c r="AG322" s="29"/>
      <c r="AH322" s="29"/>
      <c r="AI322" s="29"/>
      <c r="AJ322" s="29"/>
      <c r="AK322" s="29"/>
      <c r="AL322" s="29"/>
      <c r="AM322" s="29"/>
      <c r="AN322" s="29"/>
      <c r="AO322" s="29"/>
      <c r="AP322" s="29"/>
      <c r="AQ322" s="29"/>
      <c r="AR322" s="29"/>
      <c r="AS322" s="29"/>
      <c r="AT322" s="29"/>
      <c r="AU322" s="29"/>
      <c r="AV322" s="29"/>
      <c r="AW322" s="29"/>
      <c r="AX322" s="29"/>
      <c r="AY322" s="29"/>
      <c r="AZ322" s="29"/>
      <c r="BA322" s="29"/>
      <c r="BB322" s="29"/>
      <c r="BC322" s="29"/>
      <c r="BD322" s="29"/>
      <c r="BE322" s="29"/>
      <c r="BF322" s="29"/>
      <c r="BG322" s="29"/>
      <c r="BH322" s="29"/>
      <c r="BI322" s="29"/>
      <c r="BJ322" s="29"/>
      <c r="BK322" s="29"/>
      <c r="BL322" s="29"/>
      <c r="BM322" s="29"/>
      <c r="BN322" s="29"/>
      <c r="BO322" s="29"/>
      <c r="BP322" s="29"/>
      <c r="BQ322" s="29"/>
      <c r="BR322" s="29"/>
      <c r="BS322" s="29"/>
      <c r="BT322" s="29"/>
      <c r="BU322" s="29"/>
      <c r="BV322" s="29"/>
      <c r="BW322" s="29"/>
      <c r="BX322" s="29"/>
      <c r="BY322" s="29"/>
      <c r="BZ322" s="29"/>
      <c r="CA322" s="29"/>
      <c r="CB322" s="29"/>
      <c r="CC322" s="29"/>
      <c r="CD322" s="29"/>
      <c r="CE322" s="29"/>
      <c r="CF322" s="29"/>
      <c r="CG322" s="29"/>
      <c r="CH322" s="29"/>
      <c r="CI322" s="29"/>
      <c r="CJ322" s="29"/>
      <c r="CK322" s="29"/>
      <c r="CL322" s="29"/>
      <c r="CM322" s="29"/>
      <c r="CN322" s="29"/>
    </row>
    <row r="323" spans="1:92" s="3" customFormat="1" ht="23.25" customHeight="1" x14ac:dyDescent="0.2">
      <c r="A323" s="38"/>
      <c r="B323" s="38"/>
      <c r="C323" s="38"/>
      <c r="D323" s="38"/>
      <c r="E323" s="38"/>
      <c r="F323" s="38"/>
      <c r="G323" s="39"/>
      <c r="H323" s="38"/>
      <c r="I323" s="39"/>
      <c r="J323" s="38"/>
      <c r="K323" s="38"/>
      <c r="L323" s="38"/>
      <c r="M323" s="38"/>
      <c r="N323" s="38"/>
      <c r="O323" s="38"/>
      <c r="P323" s="39"/>
      <c r="Q323" s="38"/>
      <c r="R323" s="39"/>
      <c r="S323" s="39"/>
      <c r="T323" s="39"/>
      <c r="U323" s="39"/>
      <c r="V323" s="38"/>
      <c r="W323" s="40"/>
      <c r="X323" s="41"/>
      <c r="Y323" s="41"/>
      <c r="Z323" s="40"/>
      <c r="AA323" s="40"/>
      <c r="AB323" s="29"/>
      <c r="AC323" s="29"/>
      <c r="AD323" s="29"/>
      <c r="AE323" s="29"/>
      <c r="AF323" s="29"/>
      <c r="AG323" s="29"/>
      <c r="AH323" s="29"/>
      <c r="AI323" s="29"/>
      <c r="AJ323" s="29"/>
      <c r="AK323" s="29"/>
      <c r="AL323" s="29"/>
      <c r="AM323" s="29"/>
      <c r="AN323" s="29"/>
      <c r="AO323" s="29"/>
      <c r="AP323" s="29"/>
      <c r="AQ323" s="29"/>
      <c r="AR323" s="29"/>
      <c r="AS323" s="29"/>
      <c r="AT323" s="29"/>
      <c r="AU323" s="29"/>
      <c r="AV323" s="29"/>
      <c r="AW323" s="29"/>
      <c r="AX323" s="29"/>
      <c r="AY323" s="29"/>
      <c r="AZ323" s="29"/>
      <c r="BA323" s="29"/>
      <c r="BB323" s="29"/>
      <c r="BC323" s="29"/>
      <c r="BD323" s="29"/>
      <c r="BE323" s="29"/>
      <c r="BF323" s="29"/>
      <c r="BG323" s="29"/>
      <c r="BH323" s="29"/>
      <c r="BI323" s="29"/>
      <c r="BJ323" s="29"/>
      <c r="BK323" s="29"/>
      <c r="BL323" s="29"/>
      <c r="BM323" s="29"/>
      <c r="BN323" s="29"/>
      <c r="BO323" s="29"/>
      <c r="BP323" s="29"/>
      <c r="BQ323" s="29"/>
      <c r="BR323" s="29"/>
      <c r="BS323" s="29"/>
      <c r="BT323" s="29"/>
      <c r="BU323" s="29"/>
      <c r="BV323" s="29"/>
      <c r="BW323" s="29"/>
      <c r="BX323" s="29"/>
      <c r="BY323" s="29"/>
      <c r="BZ323" s="29"/>
      <c r="CA323" s="29"/>
      <c r="CB323" s="29"/>
      <c r="CC323" s="29"/>
      <c r="CD323" s="29"/>
      <c r="CE323" s="29"/>
      <c r="CF323" s="29"/>
      <c r="CG323" s="29"/>
      <c r="CH323" s="29"/>
      <c r="CI323" s="29"/>
      <c r="CJ323" s="29"/>
      <c r="CK323" s="29"/>
      <c r="CL323" s="29"/>
      <c r="CM323" s="29"/>
      <c r="CN323" s="29"/>
    </row>
    <row r="324" spans="1:92" s="3" customFormat="1" ht="24" customHeight="1" x14ac:dyDescent="0.2">
      <c r="A324" s="38"/>
      <c r="B324" s="38"/>
      <c r="C324" s="38"/>
      <c r="D324" s="38"/>
      <c r="E324" s="38"/>
      <c r="F324" s="38"/>
      <c r="G324" s="39"/>
      <c r="H324" s="38"/>
      <c r="I324" s="39"/>
      <c r="J324" s="38"/>
      <c r="K324" s="38"/>
      <c r="L324" s="38"/>
      <c r="M324" s="38"/>
      <c r="N324" s="38"/>
      <c r="O324" s="38"/>
      <c r="P324" s="39"/>
      <c r="Q324" s="38"/>
      <c r="R324" s="39"/>
      <c r="S324" s="39"/>
      <c r="T324" s="39"/>
      <c r="U324" s="39"/>
      <c r="V324" s="38"/>
      <c r="W324" s="40"/>
      <c r="X324" s="41"/>
      <c r="Y324" s="41"/>
      <c r="Z324" s="40"/>
      <c r="AA324" s="40"/>
      <c r="AB324" s="29"/>
      <c r="AC324" s="29"/>
      <c r="AD324" s="29"/>
      <c r="AE324" s="29"/>
      <c r="AF324" s="29"/>
      <c r="AG324" s="29"/>
      <c r="AH324" s="29"/>
      <c r="AI324" s="29"/>
      <c r="AJ324" s="29"/>
      <c r="AK324" s="29"/>
      <c r="AL324" s="29"/>
      <c r="AM324" s="29"/>
      <c r="AN324" s="29"/>
      <c r="AO324" s="29"/>
      <c r="AP324" s="29"/>
      <c r="AQ324" s="29"/>
      <c r="AR324" s="29"/>
      <c r="AS324" s="29"/>
      <c r="AT324" s="29"/>
      <c r="AU324" s="29"/>
      <c r="AV324" s="29"/>
      <c r="AW324" s="29"/>
      <c r="AX324" s="29"/>
      <c r="AY324" s="29"/>
      <c r="AZ324" s="29"/>
      <c r="BA324" s="29"/>
      <c r="BB324" s="29"/>
      <c r="BC324" s="29"/>
      <c r="BD324" s="29"/>
      <c r="BE324" s="29"/>
      <c r="BF324" s="29"/>
      <c r="BG324" s="29"/>
      <c r="BH324" s="29"/>
      <c r="BI324" s="29"/>
      <c r="BJ324" s="29"/>
      <c r="BK324" s="29"/>
      <c r="BL324" s="29"/>
      <c r="BM324" s="29"/>
      <c r="BN324" s="29"/>
      <c r="BO324" s="29"/>
      <c r="BP324" s="29"/>
      <c r="BQ324" s="29"/>
      <c r="BR324" s="29"/>
      <c r="BS324" s="29"/>
      <c r="BT324" s="29"/>
      <c r="BU324" s="29"/>
      <c r="BV324" s="29"/>
      <c r="BW324" s="29"/>
      <c r="BX324" s="29"/>
      <c r="BY324" s="29"/>
      <c r="BZ324" s="29"/>
      <c r="CA324" s="29"/>
      <c r="CB324" s="29"/>
      <c r="CC324" s="29"/>
      <c r="CD324" s="29"/>
      <c r="CE324" s="29"/>
      <c r="CF324" s="29"/>
      <c r="CG324" s="29"/>
      <c r="CH324" s="29"/>
      <c r="CI324" s="29"/>
      <c r="CJ324" s="29"/>
      <c r="CK324" s="29"/>
      <c r="CL324" s="29"/>
      <c r="CM324" s="29"/>
      <c r="CN324" s="29"/>
    </row>
    <row r="325" spans="1:92" s="3" customFormat="1" ht="23.25" customHeight="1" x14ac:dyDescent="0.2">
      <c r="A325" s="38"/>
      <c r="B325" s="38"/>
      <c r="C325" s="38"/>
      <c r="D325" s="38"/>
      <c r="E325" s="38"/>
      <c r="F325" s="38"/>
      <c r="G325" s="39"/>
      <c r="H325" s="38"/>
      <c r="I325" s="39"/>
      <c r="J325" s="38"/>
      <c r="K325" s="38"/>
      <c r="L325" s="38"/>
      <c r="M325" s="38"/>
      <c r="N325" s="38"/>
      <c r="O325" s="38"/>
      <c r="P325" s="39"/>
      <c r="Q325" s="38"/>
      <c r="R325" s="38"/>
      <c r="S325" s="39"/>
      <c r="T325" s="39"/>
      <c r="U325" s="39"/>
      <c r="V325" s="38"/>
      <c r="W325" s="40"/>
      <c r="X325" s="41"/>
      <c r="Y325" s="41"/>
      <c r="Z325" s="40"/>
      <c r="AA325" s="40"/>
      <c r="AB325" s="29"/>
      <c r="AC325" s="29"/>
      <c r="AD325" s="29"/>
      <c r="AE325" s="29"/>
      <c r="AF325" s="29"/>
      <c r="AG325" s="29"/>
      <c r="AH325" s="29"/>
      <c r="AI325" s="29"/>
      <c r="AJ325" s="29"/>
      <c r="AK325" s="29"/>
      <c r="AL325" s="29"/>
      <c r="AM325" s="29"/>
      <c r="AN325" s="29"/>
      <c r="AO325" s="29"/>
      <c r="AP325" s="29"/>
      <c r="AQ325" s="29"/>
      <c r="AR325" s="29"/>
      <c r="AS325" s="29"/>
      <c r="AT325" s="29"/>
      <c r="AU325" s="29"/>
      <c r="AV325" s="29"/>
      <c r="AW325" s="29"/>
      <c r="AX325" s="29"/>
      <c r="AY325" s="29"/>
      <c r="AZ325" s="29"/>
      <c r="BA325" s="29"/>
      <c r="BB325" s="29"/>
      <c r="BC325" s="29"/>
      <c r="BD325" s="29"/>
      <c r="BE325" s="29"/>
      <c r="BF325" s="29"/>
      <c r="BG325" s="29"/>
      <c r="BH325" s="29"/>
      <c r="BI325" s="29"/>
      <c r="BJ325" s="29"/>
      <c r="BK325" s="29"/>
      <c r="BL325" s="29"/>
      <c r="BM325" s="29"/>
      <c r="BN325" s="29"/>
      <c r="BO325" s="29"/>
      <c r="BP325" s="29"/>
      <c r="BQ325" s="29"/>
      <c r="BR325" s="29"/>
      <c r="BS325" s="29"/>
      <c r="BT325" s="29"/>
      <c r="BU325" s="29"/>
      <c r="BV325" s="29"/>
      <c r="BW325" s="29"/>
      <c r="BX325" s="29"/>
      <c r="BY325" s="29"/>
      <c r="BZ325" s="29"/>
      <c r="CA325" s="29"/>
      <c r="CB325" s="29"/>
      <c r="CC325" s="29"/>
      <c r="CD325" s="29"/>
      <c r="CE325" s="29"/>
      <c r="CF325" s="29"/>
      <c r="CG325" s="29"/>
      <c r="CH325" s="29"/>
      <c r="CI325" s="29"/>
      <c r="CJ325" s="29"/>
      <c r="CK325" s="29"/>
      <c r="CL325" s="29"/>
      <c r="CM325" s="29"/>
      <c r="CN325" s="29"/>
    </row>
    <row r="326" spans="1:92" s="3" customFormat="1" ht="24" customHeight="1" x14ac:dyDescent="0.2">
      <c r="A326" s="38"/>
      <c r="B326" s="38"/>
      <c r="C326" s="38"/>
      <c r="D326" s="38"/>
      <c r="E326" s="38"/>
      <c r="F326" s="38"/>
      <c r="G326" s="39"/>
      <c r="H326" s="38"/>
      <c r="I326" s="39"/>
      <c r="J326" s="38"/>
      <c r="K326" s="38"/>
      <c r="L326" s="38"/>
      <c r="M326" s="38"/>
      <c r="N326" s="38"/>
      <c r="O326" s="38"/>
      <c r="P326" s="39"/>
      <c r="Q326" s="38"/>
      <c r="R326" s="39"/>
      <c r="S326" s="39"/>
      <c r="T326" s="39"/>
      <c r="U326" s="39"/>
      <c r="V326" s="38"/>
      <c r="W326" s="40"/>
      <c r="X326" s="41"/>
      <c r="Y326" s="41"/>
      <c r="Z326" s="40"/>
      <c r="AA326" s="40"/>
      <c r="AB326" s="29"/>
      <c r="AC326" s="29"/>
      <c r="AD326" s="29"/>
      <c r="AE326" s="29"/>
      <c r="AF326" s="29"/>
      <c r="AG326" s="29"/>
      <c r="AH326" s="29"/>
      <c r="AI326" s="29"/>
      <c r="AJ326" s="29"/>
      <c r="AK326" s="29"/>
      <c r="AL326" s="29"/>
      <c r="AM326" s="29"/>
      <c r="AN326" s="29"/>
      <c r="AO326" s="29"/>
      <c r="AP326" s="29"/>
      <c r="AQ326" s="29"/>
      <c r="AR326" s="29"/>
      <c r="AS326" s="29"/>
      <c r="AT326" s="29"/>
      <c r="AU326" s="29"/>
      <c r="AV326" s="29"/>
      <c r="AW326" s="29"/>
      <c r="AX326" s="29"/>
      <c r="AY326" s="29"/>
      <c r="AZ326" s="29"/>
      <c r="BA326" s="29"/>
      <c r="BB326" s="29"/>
      <c r="BC326" s="29"/>
      <c r="BD326" s="29"/>
      <c r="BE326" s="29"/>
      <c r="BF326" s="29"/>
      <c r="BG326" s="29"/>
      <c r="BH326" s="29"/>
      <c r="BI326" s="29"/>
      <c r="BJ326" s="29"/>
      <c r="BK326" s="29"/>
      <c r="BL326" s="29"/>
      <c r="BM326" s="29"/>
      <c r="BN326" s="29"/>
      <c r="BO326" s="29"/>
      <c r="BP326" s="29"/>
      <c r="BQ326" s="29"/>
      <c r="BR326" s="29"/>
      <c r="BS326" s="29"/>
      <c r="BT326" s="29"/>
      <c r="BU326" s="29"/>
      <c r="BV326" s="29"/>
      <c r="BW326" s="29"/>
      <c r="BX326" s="29"/>
      <c r="BY326" s="29"/>
      <c r="BZ326" s="29"/>
      <c r="CA326" s="29"/>
      <c r="CB326" s="29"/>
      <c r="CC326" s="29"/>
      <c r="CD326" s="29"/>
      <c r="CE326" s="29"/>
      <c r="CF326" s="29"/>
      <c r="CG326" s="29"/>
      <c r="CH326" s="29"/>
      <c r="CI326" s="29"/>
      <c r="CJ326" s="29"/>
      <c r="CK326" s="29"/>
      <c r="CL326" s="29"/>
      <c r="CM326" s="29"/>
      <c r="CN326" s="29"/>
    </row>
    <row r="327" spans="1:92" s="3" customFormat="1" ht="24" customHeight="1" x14ac:dyDescent="0.2">
      <c r="A327" s="38"/>
      <c r="B327" s="38"/>
      <c r="C327" s="38"/>
      <c r="D327" s="38"/>
      <c r="E327" s="38"/>
      <c r="F327" s="38"/>
      <c r="G327" s="39"/>
      <c r="H327" s="38"/>
      <c r="I327" s="39"/>
      <c r="J327" s="38"/>
      <c r="K327" s="38"/>
      <c r="L327" s="38"/>
      <c r="M327" s="38"/>
      <c r="N327" s="38"/>
      <c r="O327" s="38"/>
      <c r="P327" s="39"/>
      <c r="Q327" s="38"/>
      <c r="R327" s="39"/>
      <c r="S327" s="39"/>
      <c r="T327" s="39"/>
      <c r="U327" s="39"/>
      <c r="V327" s="38"/>
      <c r="W327" s="40"/>
      <c r="X327" s="41"/>
      <c r="Y327" s="41"/>
      <c r="Z327" s="40"/>
      <c r="AA327" s="40"/>
      <c r="AB327" s="29"/>
      <c r="AC327" s="29"/>
      <c r="AD327" s="29"/>
      <c r="AE327" s="29"/>
      <c r="AF327" s="29"/>
      <c r="AG327" s="29"/>
      <c r="AH327" s="29"/>
      <c r="AI327" s="29"/>
      <c r="AJ327" s="29"/>
      <c r="AK327" s="29"/>
      <c r="AL327" s="29"/>
      <c r="AM327" s="29"/>
      <c r="AN327" s="29"/>
      <c r="AO327" s="29"/>
      <c r="AP327" s="29"/>
      <c r="AQ327" s="29"/>
      <c r="AR327" s="29"/>
      <c r="AS327" s="29"/>
      <c r="AT327" s="29"/>
      <c r="AU327" s="29"/>
      <c r="AV327" s="29"/>
      <c r="AW327" s="29"/>
      <c r="AX327" s="29"/>
      <c r="AY327" s="29"/>
      <c r="AZ327" s="29"/>
      <c r="BA327" s="29"/>
      <c r="BB327" s="29"/>
      <c r="BC327" s="29"/>
      <c r="BD327" s="29"/>
      <c r="BE327" s="29"/>
      <c r="BF327" s="29"/>
      <c r="BG327" s="29"/>
      <c r="BH327" s="29"/>
      <c r="BI327" s="29"/>
      <c r="BJ327" s="29"/>
      <c r="BK327" s="29"/>
      <c r="BL327" s="29"/>
      <c r="BM327" s="29"/>
      <c r="BN327" s="29"/>
      <c r="BO327" s="29"/>
      <c r="BP327" s="29"/>
      <c r="BQ327" s="29"/>
      <c r="BR327" s="29"/>
      <c r="BS327" s="29"/>
      <c r="BT327" s="29"/>
      <c r="BU327" s="29"/>
      <c r="BV327" s="29"/>
      <c r="BW327" s="29"/>
      <c r="BX327" s="29"/>
      <c r="BY327" s="29"/>
      <c r="BZ327" s="29"/>
      <c r="CA327" s="29"/>
      <c r="CB327" s="29"/>
      <c r="CC327" s="29"/>
      <c r="CD327" s="29"/>
      <c r="CE327" s="29"/>
      <c r="CF327" s="29"/>
      <c r="CG327" s="29"/>
      <c r="CH327" s="29"/>
      <c r="CI327" s="29"/>
      <c r="CJ327" s="29"/>
      <c r="CK327" s="29"/>
      <c r="CL327" s="29"/>
      <c r="CM327" s="29"/>
      <c r="CN327" s="29"/>
    </row>
    <row r="328" spans="1:92" s="3" customFormat="1" ht="23.25" customHeight="1" x14ac:dyDescent="0.2">
      <c r="A328" s="237" t="s">
        <v>775</v>
      </c>
      <c r="B328" s="211"/>
      <c r="C328" s="211"/>
      <c r="D328" s="211"/>
      <c r="E328" s="211"/>
      <c r="F328" s="211"/>
      <c r="G328" s="211"/>
      <c r="H328" s="211"/>
      <c r="I328" s="211"/>
      <c r="J328" s="211"/>
      <c r="K328" s="211"/>
      <c r="L328" s="212"/>
      <c r="M328" s="38"/>
      <c r="N328" s="38">
        <f>SUM(N316:N327)</f>
        <v>650</v>
      </c>
      <c r="O328" s="38">
        <f>SUM(O316:O327)</f>
        <v>13800</v>
      </c>
      <c r="P328" s="39">
        <f>SUM(P316:P327)</f>
        <v>4360000</v>
      </c>
      <c r="Q328" s="38"/>
      <c r="R328" s="38">
        <f>SUM(R316:R327)</f>
        <v>732000</v>
      </c>
      <c r="S328" s="39">
        <f>SUM(S316:S327)</f>
        <v>3628000</v>
      </c>
      <c r="T328" s="39">
        <f>SUM(T316:T327)</f>
        <v>3899915</v>
      </c>
      <c r="U328" s="39">
        <f>SUM(U316:U327)</f>
        <v>3899915</v>
      </c>
      <c r="V328" s="38"/>
      <c r="W328" s="40">
        <f>SUM(W316:W327)</f>
        <v>377.65949999999998</v>
      </c>
      <c r="X328" s="41"/>
      <c r="Y328" s="41"/>
      <c r="Z328" s="40">
        <f>SUM(Z316:Z327)</f>
        <v>339.89355</v>
      </c>
      <c r="AA328" s="40">
        <f>SUM(AA316:AA327)</f>
        <v>37.765949999999961</v>
      </c>
      <c r="AB328" s="29"/>
      <c r="AC328" s="29"/>
      <c r="AD328" s="29"/>
      <c r="AE328" s="29"/>
      <c r="AF328" s="29"/>
      <c r="AG328" s="29"/>
      <c r="AH328" s="29"/>
      <c r="AI328" s="29"/>
      <c r="AJ328" s="29"/>
      <c r="AK328" s="29"/>
      <c r="AL328" s="29"/>
      <c r="AM328" s="29"/>
      <c r="AN328" s="29"/>
      <c r="AO328" s="29"/>
      <c r="AP328" s="29"/>
      <c r="AQ328" s="29"/>
      <c r="AR328" s="29"/>
      <c r="AS328" s="29"/>
      <c r="AT328" s="29"/>
      <c r="AU328" s="29"/>
      <c r="AV328" s="29"/>
      <c r="AW328" s="29"/>
      <c r="AX328" s="29"/>
      <c r="AY328" s="29"/>
      <c r="AZ328" s="29"/>
      <c r="BA328" s="29"/>
      <c r="BB328" s="29"/>
      <c r="BC328" s="29"/>
      <c r="BD328" s="29"/>
      <c r="BE328" s="29"/>
      <c r="BF328" s="29"/>
      <c r="BG328" s="29"/>
      <c r="BH328" s="29"/>
      <c r="BI328" s="29"/>
      <c r="BJ328" s="29"/>
      <c r="BK328" s="29"/>
      <c r="BL328" s="29"/>
      <c r="BM328" s="29"/>
      <c r="BN328" s="29"/>
      <c r="BO328" s="29"/>
      <c r="BP328" s="29"/>
      <c r="BQ328" s="29"/>
      <c r="BR328" s="29"/>
      <c r="BS328" s="29"/>
      <c r="BT328" s="29"/>
      <c r="BU328" s="29"/>
      <c r="BV328" s="29"/>
      <c r="BW328" s="29"/>
      <c r="BX328" s="29"/>
      <c r="BY328" s="29"/>
      <c r="BZ328" s="29"/>
      <c r="CA328" s="29"/>
      <c r="CB328" s="29"/>
      <c r="CC328" s="29"/>
      <c r="CD328" s="29"/>
      <c r="CE328" s="29"/>
      <c r="CF328" s="29"/>
      <c r="CG328" s="29"/>
      <c r="CH328" s="29"/>
      <c r="CI328" s="29"/>
      <c r="CJ328" s="29"/>
      <c r="CK328" s="29"/>
      <c r="CL328" s="29"/>
      <c r="CM328" s="29"/>
      <c r="CN328" s="29"/>
    </row>
    <row r="329" spans="1:92" s="3" customFormat="1" ht="23.25" customHeight="1" x14ac:dyDescent="0.4">
      <c r="A329" s="46"/>
      <c r="B329" s="46"/>
      <c r="C329" s="46"/>
      <c r="D329" s="46"/>
      <c r="E329" s="46"/>
      <c r="F329" s="46"/>
      <c r="G329" s="46"/>
      <c r="H329" s="46"/>
      <c r="I329" s="46"/>
      <c r="J329" s="46"/>
      <c r="K329" s="46"/>
      <c r="L329" s="46"/>
      <c r="M329" s="46"/>
      <c r="N329" s="46"/>
      <c r="O329" s="46"/>
      <c r="P329" s="46"/>
      <c r="Q329" s="46"/>
      <c r="R329" s="46"/>
      <c r="S329" s="46"/>
      <c r="T329" s="46"/>
      <c r="U329" s="46"/>
      <c r="V329" s="46"/>
      <c r="W329" s="46"/>
      <c r="X329" s="46"/>
      <c r="Y329" s="46"/>
      <c r="Z329" s="46"/>
      <c r="AA329" s="43"/>
      <c r="AB329" s="29"/>
      <c r="AC329" s="29"/>
      <c r="AD329" s="29"/>
      <c r="AE329" s="29"/>
      <c r="AF329" s="29"/>
      <c r="AG329" s="29"/>
      <c r="AH329" s="29"/>
      <c r="AI329" s="29"/>
      <c r="AJ329" s="29"/>
      <c r="AK329" s="29"/>
      <c r="AL329" s="29"/>
      <c r="AM329" s="29"/>
      <c r="AN329" s="29"/>
      <c r="AO329" s="29"/>
      <c r="AP329" s="29"/>
      <c r="AQ329" s="29"/>
      <c r="AR329" s="29"/>
      <c r="AS329" s="29"/>
      <c r="AT329" s="29"/>
      <c r="AU329" s="29"/>
      <c r="AV329" s="29"/>
      <c r="AW329" s="29"/>
      <c r="AX329" s="29"/>
      <c r="AY329" s="29"/>
      <c r="AZ329" s="29"/>
      <c r="BA329" s="29"/>
      <c r="BB329" s="29"/>
      <c r="BC329" s="29"/>
      <c r="BD329" s="29"/>
      <c r="BE329" s="29"/>
      <c r="BF329" s="29"/>
      <c r="BG329" s="29"/>
      <c r="BH329" s="29"/>
      <c r="BI329" s="29"/>
      <c r="BJ329" s="29"/>
      <c r="BK329" s="29"/>
      <c r="BL329" s="29"/>
      <c r="BM329" s="29"/>
      <c r="BN329" s="29"/>
      <c r="BO329" s="29"/>
      <c r="BP329" s="29"/>
      <c r="BQ329" s="29"/>
      <c r="BR329" s="29"/>
      <c r="BS329" s="29"/>
      <c r="BT329" s="29"/>
      <c r="BU329" s="29"/>
      <c r="BV329" s="29"/>
      <c r="BW329" s="29"/>
      <c r="BX329" s="29"/>
      <c r="BY329" s="29"/>
      <c r="BZ329" s="29"/>
      <c r="CA329" s="29"/>
      <c r="CB329" s="29"/>
      <c r="CC329" s="29"/>
      <c r="CD329" s="29"/>
      <c r="CE329" s="29"/>
      <c r="CF329" s="29"/>
      <c r="CG329" s="29"/>
      <c r="CH329" s="29"/>
      <c r="CI329" s="29"/>
      <c r="CJ329" s="29"/>
      <c r="CK329" s="29"/>
      <c r="CL329" s="29"/>
      <c r="CM329" s="29"/>
      <c r="CN329" s="29"/>
    </row>
    <row r="330" spans="1:92" s="3" customFormat="1" ht="18" x14ac:dyDescent="0.4">
      <c r="A330" s="42" t="s">
        <v>17</v>
      </c>
      <c r="B330" s="42"/>
      <c r="C330" s="42"/>
      <c r="D330" s="42" t="s">
        <v>19</v>
      </c>
      <c r="E330" s="42"/>
      <c r="F330" s="42"/>
      <c r="G330" s="42"/>
      <c r="H330" s="42"/>
      <c r="I330" s="42"/>
      <c r="J330" s="43"/>
      <c r="K330" s="46"/>
      <c r="L330" s="46"/>
      <c r="M330" s="46"/>
      <c r="N330" s="46"/>
      <c r="O330" s="46"/>
      <c r="P330" s="46"/>
      <c r="Q330" s="46"/>
      <c r="R330" s="46"/>
      <c r="S330" s="46"/>
      <c r="T330" s="46"/>
      <c r="U330" s="46"/>
      <c r="V330" s="46"/>
      <c r="W330" s="46"/>
      <c r="X330" s="46"/>
      <c r="Y330" s="46"/>
      <c r="Z330" s="46"/>
      <c r="AA330" s="43"/>
      <c r="AB330" s="29"/>
      <c r="AC330" s="29"/>
      <c r="AD330" s="29"/>
      <c r="AE330" s="29"/>
      <c r="AF330" s="29"/>
      <c r="AG330" s="29"/>
      <c r="AH330" s="29"/>
      <c r="AI330" s="29"/>
      <c r="AJ330" s="29"/>
      <c r="AK330" s="29"/>
      <c r="AL330" s="29"/>
      <c r="AM330" s="29"/>
      <c r="AN330" s="29"/>
      <c r="AO330" s="29"/>
      <c r="AP330" s="29"/>
      <c r="AQ330" s="29"/>
      <c r="AR330" s="29"/>
      <c r="AS330" s="29"/>
      <c r="AT330" s="29"/>
      <c r="AU330" s="29"/>
      <c r="AV330" s="29"/>
      <c r="AW330" s="29"/>
      <c r="AX330" s="29"/>
      <c r="AY330" s="29"/>
      <c r="AZ330" s="29"/>
      <c r="BA330" s="29"/>
      <c r="BB330" s="29"/>
      <c r="BC330" s="29"/>
      <c r="BD330" s="29"/>
      <c r="BE330" s="29"/>
      <c r="BF330" s="29"/>
      <c r="BG330" s="29"/>
      <c r="BH330" s="29"/>
      <c r="BI330" s="29"/>
      <c r="BJ330" s="29"/>
      <c r="BK330" s="29"/>
      <c r="BL330" s="29"/>
      <c r="BM330" s="29"/>
      <c r="BN330" s="29"/>
      <c r="BO330" s="29"/>
      <c r="BP330" s="29"/>
      <c r="BQ330" s="29"/>
      <c r="BR330" s="29"/>
      <c r="BS330" s="29"/>
      <c r="BT330" s="29"/>
      <c r="BU330" s="29"/>
      <c r="BV330" s="29"/>
      <c r="BW330" s="29"/>
      <c r="BX330" s="29"/>
      <c r="BY330" s="29"/>
      <c r="BZ330" s="29"/>
      <c r="CA330" s="29"/>
      <c r="CB330" s="29"/>
      <c r="CC330" s="29"/>
      <c r="CD330" s="29"/>
      <c r="CE330" s="29"/>
      <c r="CF330" s="29"/>
      <c r="CG330" s="29"/>
      <c r="CH330" s="29"/>
      <c r="CI330" s="29"/>
      <c r="CJ330" s="29"/>
      <c r="CK330" s="29"/>
      <c r="CL330" s="29"/>
      <c r="CM330" s="29"/>
      <c r="CN330" s="29"/>
    </row>
    <row r="331" spans="1:92" s="3" customFormat="1" ht="18" x14ac:dyDescent="0.4">
      <c r="A331" s="42"/>
      <c r="B331" s="42"/>
      <c r="C331" s="42"/>
      <c r="D331" s="42" t="s">
        <v>20</v>
      </c>
      <c r="E331" s="42"/>
      <c r="F331" s="42"/>
      <c r="G331" s="42"/>
      <c r="H331" s="42"/>
      <c r="I331" s="42"/>
      <c r="J331" s="43"/>
      <c r="K331" s="46"/>
      <c r="L331" s="46"/>
      <c r="M331" s="46"/>
      <c r="N331" s="46"/>
      <c r="O331" s="46"/>
      <c r="P331" s="46"/>
      <c r="Q331" s="46"/>
      <c r="R331" s="46"/>
      <c r="S331" s="46"/>
      <c r="T331" s="46"/>
      <c r="U331" s="46"/>
      <c r="V331" s="46"/>
      <c r="W331" s="46"/>
      <c r="X331" s="46"/>
      <c r="Y331" s="46"/>
      <c r="Z331" s="46"/>
      <c r="AA331" s="43"/>
      <c r="AB331" s="29"/>
      <c r="AC331" s="29"/>
      <c r="AD331" s="29"/>
      <c r="AE331" s="29"/>
      <c r="AF331" s="29"/>
      <c r="AG331" s="29"/>
      <c r="AH331" s="29"/>
      <c r="AI331" s="29"/>
      <c r="AJ331" s="29"/>
      <c r="AK331" s="29"/>
      <c r="AL331" s="29"/>
      <c r="AM331" s="29"/>
      <c r="AN331" s="29"/>
      <c r="AO331" s="29"/>
      <c r="AP331" s="29"/>
      <c r="AQ331" s="29"/>
      <c r="AR331" s="29"/>
      <c r="AS331" s="29"/>
      <c r="AT331" s="29"/>
      <c r="AU331" s="29"/>
      <c r="AV331" s="29"/>
      <c r="AW331" s="29"/>
      <c r="AX331" s="29"/>
      <c r="AY331" s="29"/>
      <c r="AZ331" s="29"/>
      <c r="BA331" s="29"/>
      <c r="BB331" s="29"/>
      <c r="BC331" s="29"/>
      <c r="BD331" s="29"/>
      <c r="BE331" s="29"/>
      <c r="BF331" s="29"/>
      <c r="BG331" s="29"/>
      <c r="BH331" s="29"/>
      <c r="BI331" s="29"/>
      <c r="BJ331" s="29"/>
      <c r="BK331" s="29"/>
      <c r="BL331" s="29"/>
      <c r="BM331" s="29"/>
      <c r="BN331" s="29"/>
      <c r="BO331" s="29"/>
      <c r="BP331" s="29"/>
      <c r="BQ331" s="29"/>
      <c r="BR331" s="29"/>
      <c r="BS331" s="29"/>
      <c r="BT331" s="29"/>
      <c r="BU331" s="29"/>
      <c r="BV331" s="29"/>
      <c r="BW331" s="29"/>
      <c r="BX331" s="29"/>
      <c r="BY331" s="29"/>
      <c r="BZ331" s="29"/>
      <c r="CA331" s="29"/>
      <c r="CB331" s="29"/>
      <c r="CC331" s="29"/>
      <c r="CD331" s="29"/>
      <c r="CE331" s="29"/>
      <c r="CF331" s="29"/>
      <c r="CG331" s="29"/>
      <c r="CH331" s="29"/>
      <c r="CI331" s="29"/>
      <c r="CJ331" s="29"/>
      <c r="CK331" s="29"/>
      <c r="CL331" s="29"/>
      <c r="CM331" s="29"/>
      <c r="CN331" s="29"/>
    </row>
    <row r="332" spans="1:92" s="3" customFormat="1" ht="18" x14ac:dyDescent="0.4">
      <c r="A332" s="42"/>
      <c r="B332" s="42"/>
      <c r="C332" s="42"/>
      <c r="D332" s="42" t="s">
        <v>21</v>
      </c>
      <c r="E332" s="42"/>
      <c r="F332" s="42"/>
      <c r="G332" s="42"/>
      <c r="H332" s="42"/>
      <c r="I332" s="42"/>
      <c r="J332" s="43"/>
      <c r="K332" s="46"/>
      <c r="L332" s="46"/>
      <c r="M332" s="46"/>
      <c r="N332" s="46"/>
      <c r="O332" s="46"/>
      <c r="P332" s="46"/>
      <c r="Q332" s="46"/>
      <c r="R332" s="46"/>
      <c r="S332" s="46"/>
      <c r="T332" s="46"/>
      <c r="U332" s="46"/>
      <c r="V332" s="46"/>
      <c r="W332" s="46"/>
      <c r="X332" s="46"/>
      <c r="Y332" s="46"/>
      <c r="Z332" s="46"/>
      <c r="AA332" s="43"/>
      <c r="AB332" s="29"/>
      <c r="AC332" s="29"/>
      <c r="AD332" s="29"/>
      <c r="AE332" s="29"/>
      <c r="AF332" s="29"/>
      <c r="AG332" s="29"/>
      <c r="AH332" s="29"/>
      <c r="AI332" s="29"/>
      <c r="AJ332" s="29"/>
      <c r="AK332" s="29"/>
      <c r="AL332" s="29"/>
      <c r="AM332" s="29"/>
      <c r="AN332" s="29"/>
      <c r="AO332" s="29"/>
      <c r="AP332" s="29"/>
      <c r="AQ332" s="29"/>
      <c r="AR332" s="29"/>
      <c r="AS332" s="29"/>
      <c r="AT332" s="29"/>
      <c r="AU332" s="29"/>
      <c r="AV332" s="29"/>
      <c r="AW332" s="29"/>
      <c r="AX332" s="29"/>
      <c r="AY332" s="29"/>
      <c r="AZ332" s="29"/>
      <c r="BA332" s="29"/>
      <c r="BB332" s="29"/>
      <c r="BC332" s="29"/>
      <c r="BD332" s="29"/>
      <c r="BE332" s="29"/>
      <c r="BF332" s="29"/>
      <c r="BG332" s="29"/>
      <c r="BH332" s="29"/>
      <c r="BI332" s="29"/>
      <c r="BJ332" s="29"/>
      <c r="BK332" s="29"/>
      <c r="BL332" s="29"/>
      <c r="BM332" s="29"/>
      <c r="BN332" s="29"/>
      <c r="BO332" s="29"/>
      <c r="BP332" s="29"/>
      <c r="BQ332" s="29"/>
      <c r="BR332" s="29"/>
      <c r="BS332" s="29"/>
      <c r="BT332" s="29"/>
      <c r="BU332" s="29"/>
      <c r="BV332" s="29"/>
      <c r="BW332" s="29"/>
      <c r="BX332" s="29"/>
      <c r="BY332" s="29"/>
      <c r="BZ332" s="29"/>
      <c r="CA332" s="29"/>
      <c r="CB332" s="29"/>
      <c r="CC332" s="29"/>
      <c r="CD332" s="29"/>
      <c r="CE332" s="29"/>
      <c r="CF332" s="29"/>
      <c r="CG332" s="29"/>
      <c r="CH332" s="29"/>
      <c r="CI332" s="29"/>
      <c r="CJ332" s="29"/>
      <c r="CK332" s="29"/>
      <c r="CL332" s="29"/>
      <c r="CM332" s="29"/>
      <c r="CN332" s="29"/>
    </row>
    <row r="333" spans="1:92" s="3" customFormat="1" ht="15.75" x14ac:dyDescent="0.25">
      <c r="A333" s="42"/>
      <c r="B333" s="42"/>
      <c r="C333" s="42"/>
      <c r="D333" s="42" t="s">
        <v>22</v>
      </c>
      <c r="E333" s="42"/>
      <c r="F333" s="42"/>
      <c r="G333" s="42"/>
      <c r="H333" s="42"/>
      <c r="I333" s="42"/>
      <c r="J333" s="43"/>
      <c r="K333" s="43"/>
      <c r="L333" s="43"/>
      <c r="M333" s="43"/>
      <c r="N333" s="43"/>
      <c r="O333" s="43"/>
      <c r="P333" s="43"/>
      <c r="Q333" s="43"/>
      <c r="R333" s="43"/>
      <c r="S333" s="43"/>
      <c r="T333" s="43"/>
      <c r="U333" s="43"/>
      <c r="V333" s="43"/>
      <c r="W333" s="43"/>
      <c r="X333" s="43"/>
      <c r="Y333" s="43"/>
      <c r="Z333" s="43"/>
      <c r="AA333" s="43"/>
      <c r="AB333" s="29"/>
      <c r="AC333" s="29"/>
      <c r="AD333" s="29"/>
      <c r="AE333" s="29"/>
      <c r="AF333" s="29"/>
      <c r="AG333" s="29"/>
      <c r="AH333" s="29"/>
      <c r="AI333" s="29"/>
      <c r="AJ333" s="29"/>
      <c r="AK333" s="29"/>
      <c r="AL333" s="29"/>
      <c r="AM333" s="29"/>
      <c r="AN333" s="29"/>
      <c r="AO333" s="29"/>
      <c r="AP333" s="29"/>
      <c r="AQ333" s="29"/>
      <c r="AR333" s="29"/>
      <c r="AS333" s="29"/>
      <c r="AT333" s="29"/>
      <c r="AU333" s="29"/>
      <c r="AV333" s="29"/>
      <c r="AW333" s="29"/>
      <c r="AX333" s="29"/>
      <c r="AY333" s="29"/>
      <c r="AZ333" s="29"/>
      <c r="BA333" s="29"/>
      <c r="BB333" s="29"/>
      <c r="BC333" s="29"/>
      <c r="BD333" s="29"/>
      <c r="BE333" s="29"/>
      <c r="BF333" s="29"/>
      <c r="BG333" s="29"/>
      <c r="BH333" s="29"/>
      <c r="BI333" s="29"/>
      <c r="BJ333" s="29"/>
      <c r="BK333" s="29"/>
      <c r="BL333" s="29"/>
      <c r="BM333" s="29"/>
      <c r="BN333" s="29"/>
      <c r="BO333" s="29"/>
      <c r="BP333" s="29"/>
      <c r="BQ333" s="29"/>
      <c r="BR333" s="29"/>
      <c r="BS333" s="29"/>
      <c r="BT333" s="29"/>
      <c r="BU333" s="29"/>
      <c r="BV333" s="29"/>
      <c r="BW333" s="29"/>
      <c r="BX333" s="29"/>
      <c r="BY333" s="29"/>
      <c r="BZ333" s="29"/>
      <c r="CA333" s="29"/>
      <c r="CB333" s="29"/>
      <c r="CC333" s="29"/>
      <c r="CD333" s="29"/>
      <c r="CE333" s="29"/>
      <c r="CF333" s="29"/>
      <c r="CG333" s="29"/>
      <c r="CH333" s="29"/>
      <c r="CI333" s="29"/>
      <c r="CJ333" s="29"/>
      <c r="CK333" s="29"/>
      <c r="CL333" s="29"/>
      <c r="CM333" s="29"/>
      <c r="CN333" s="29"/>
    </row>
    <row r="334" spans="1:92" s="3" customFormat="1" ht="15.75" x14ac:dyDescent="0.25">
      <c r="A334" s="42"/>
      <c r="B334" s="42"/>
      <c r="C334" s="42"/>
      <c r="D334" s="42" t="s">
        <v>23</v>
      </c>
      <c r="E334" s="42"/>
      <c r="F334" s="42"/>
      <c r="G334" s="42"/>
      <c r="H334" s="42"/>
      <c r="I334" s="42"/>
      <c r="J334" s="43"/>
      <c r="K334" s="43"/>
      <c r="L334" s="43"/>
      <c r="M334" s="43"/>
      <c r="N334" s="43"/>
      <c r="O334" s="43"/>
      <c r="P334" s="43"/>
      <c r="Q334" s="43"/>
      <c r="R334" s="43"/>
      <c r="S334" s="43"/>
      <c r="T334" s="43"/>
      <c r="U334" s="43"/>
      <c r="V334" s="43"/>
      <c r="W334" s="43"/>
      <c r="X334" s="43"/>
      <c r="Y334" s="43"/>
      <c r="Z334" s="43"/>
      <c r="AA334" s="43"/>
      <c r="AB334" s="29"/>
      <c r="AC334" s="29"/>
      <c r="AD334" s="29"/>
      <c r="AE334" s="29"/>
      <c r="AF334" s="29"/>
      <c r="AG334" s="29"/>
      <c r="AH334" s="29"/>
      <c r="AI334" s="29"/>
      <c r="AJ334" s="29"/>
      <c r="AK334" s="29"/>
      <c r="AL334" s="29"/>
      <c r="AM334" s="29"/>
      <c r="AN334" s="29"/>
      <c r="AO334" s="29"/>
      <c r="AP334" s="29"/>
      <c r="AQ334" s="29"/>
      <c r="AR334" s="29"/>
      <c r="AS334" s="29"/>
      <c r="AT334" s="29"/>
      <c r="AU334" s="29"/>
      <c r="AV334" s="29"/>
      <c r="AW334" s="29"/>
      <c r="AX334" s="29"/>
      <c r="AY334" s="29"/>
      <c r="AZ334" s="29"/>
      <c r="BA334" s="29"/>
      <c r="BB334" s="29"/>
      <c r="BC334" s="29"/>
      <c r="BD334" s="29"/>
      <c r="BE334" s="29"/>
      <c r="BF334" s="29"/>
      <c r="BG334" s="29"/>
      <c r="BH334" s="29"/>
      <c r="BI334" s="29"/>
      <c r="BJ334" s="29"/>
      <c r="BK334" s="29"/>
      <c r="BL334" s="29"/>
      <c r="BM334" s="29"/>
      <c r="BN334" s="29"/>
      <c r="BO334" s="29"/>
      <c r="BP334" s="29"/>
      <c r="BQ334" s="29"/>
      <c r="BR334" s="29"/>
      <c r="BS334" s="29"/>
      <c r="BT334" s="29"/>
      <c r="BU334" s="29"/>
      <c r="BV334" s="29"/>
      <c r="BW334" s="29"/>
      <c r="BX334" s="29"/>
      <c r="BY334" s="29"/>
      <c r="BZ334" s="29"/>
      <c r="CA334" s="29"/>
      <c r="CB334" s="29"/>
      <c r="CC334" s="29"/>
      <c r="CD334" s="29"/>
      <c r="CE334" s="29"/>
      <c r="CF334" s="29"/>
      <c r="CG334" s="29"/>
      <c r="CH334" s="29"/>
      <c r="CI334" s="29"/>
      <c r="CJ334" s="29"/>
      <c r="CK334" s="29"/>
      <c r="CL334" s="29"/>
      <c r="CM334" s="29"/>
      <c r="CN334" s="29"/>
    </row>
    <row r="335" spans="1:92" s="3" customFormat="1" ht="15" x14ac:dyDescent="0.2">
      <c r="A335" s="43"/>
      <c r="B335" s="43"/>
      <c r="C335" s="43"/>
      <c r="D335" s="43"/>
      <c r="E335" s="43"/>
      <c r="F335" s="43"/>
      <c r="G335" s="43"/>
      <c r="H335" s="43"/>
      <c r="I335" s="43"/>
      <c r="J335" s="43"/>
      <c r="K335" s="43"/>
      <c r="L335" s="43"/>
      <c r="M335" s="43"/>
      <c r="N335" s="43"/>
      <c r="O335" s="43"/>
      <c r="P335" s="43"/>
      <c r="Q335" s="43"/>
      <c r="R335" s="43"/>
      <c r="S335" s="43"/>
      <c r="T335" s="43"/>
      <c r="U335" s="43"/>
      <c r="V335" s="43"/>
      <c r="W335" s="43"/>
      <c r="X335" s="43"/>
      <c r="Y335" s="43"/>
      <c r="Z335" s="43"/>
      <c r="AA335" s="43"/>
      <c r="AB335" s="29"/>
      <c r="AC335" s="29"/>
      <c r="AD335" s="29"/>
      <c r="AE335" s="29"/>
      <c r="AF335" s="29"/>
      <c r="AG335" s="29"/>
      <c r="AH335" s="29"/>
      <c r="AI335" s="29"/>
      <c r="AJ335" s="29"/>
      <c r="AK335" s="29"/>
      <c r="AL335" s="29"/>
      <c r="AM335" s="29"/>
      <c r="AN335" s="29"/>
      <c r="AO335" s="29"/>
      <c r="AP335" s="29"/>
      <c r="AQ335" s="29"/>
      <c r="AR335" s="29"/>
      <c r="AS335" s="29"/>
      <c r="AT335" s="29"/>
      <c r="AU335" s="29"/>
      <c r="AV335" s="29"/>
      <c r="AW335" s="29"/>
      <c r="AX335" s="29"/>
      <c r="AY335" s="29"/>
      <c r="AZ335" s="29"/>
      <c r="BA335" s="29"/>
      <c r="BB335" s="29"/>
      <c r="BC335" s="29"/>
      <c r="BD335" s="29"/>
      <c r="BE335" s="29"/>
      <c r="BF335" s="29"/>
      <c r="BG335" s="29"/>
      <c r="BH335" s="29"/>
      <c r="BI335" s="29"/>
      <c r="BJ335" s="29"/>
      <c r="BK335" s="29"/>
      <c r="BL335" s="29"/>
      <c r="BM335" s="29"/>
      <c r="BN335" s="29"/>
      <c r="BO335" s="29"/>
      <c r="BP335" s="29"/>
      <c r="BQ335" s="29"/>
      <c r="BR335" s="29"/>
      <c r="BS335" s="29"/>
      <c r="BT335" s="29"/>
      <c r="BU335" s="29"/>
      <c r="BV335" s="29"/>
      <c r="BW335" s="29"/>
      <c r="BX335" s="29"/>
      <c r="BY335" s="29"/>
      <c r="BZ335" s="29"/>
      <c r="CA335" s="29"/>
      <c r="CB335" s="29"/>
      <c r="CC335" s="29"/>
      <c r="CD335" s="29"/>
      <c r="CE335" s="29"/>
      <c r="CF335" s="29"/>
      <c r="CG335" s="29"/>
      <c r="CH335" s="29"/>
      <c r="CI335" s="29"/>
      <c r="CJ335" s="29"/>
      <c r="CK335" s="29"/>
      <c r="CL335" s="29"/>
      <c r="CM335" s="29"/>
      <c r="CN335" s="29"/>
    </row>
    <row r="336" spans="1:92" ht="15" x14ac:dyDescent="0.2">
      <c r="A336" s="43"/>
      <c r="B336" s="43"/>
      <c r="C336" s="43"/>
      <c r="D336" s="43"/>
      <c r="E336" s="43"/>
      <c r="F336" s="43"/>
      <c r="G336" s="43"/>
      <c r="H336" s="43"/>
      <c r="I336" s="43"/>
      <c r="J336" s="43"/>
      <c r="K336" s="43"/>
      <c r="L336" s="43"/>
      <c r="M336" s="43"/>
      <c r="N336" s="43"/>
      <c r="O336" s="43"/>
      <c r="P336" s="43"/>
      <c r="Q336" s="43"/>
      <c r="R336" s="43"/>
      <c r="S336" s="43"/>
      <c r="T336" s="43"/>
      <c r="U336" s="43"/>
      <c r="V336" s="43"/>
      <c r="W336" s="43"/>
      <c r="X336" s="43"/>
      <c r="Y336" s="43"/>
      <c r="Z336" s="43"/>
      <c r="AA336" s="43"/>
    </row>
    <row r="337" spans="1:92" ht="15" x14ac:dyDescent="0.2">
      <c r="A337" s="43"/>
      <c r="B337" s="43"/>
      <c r="C337" s="43"/>
      <c r="D337" s="43"/>
      <c r="E337" s="43"/>
      <c r="F337" s="43"/>
      <c r="G337" s="43"/>
      <c r="H337" s="43"/>
      <c r="I337" s="43"/>
      <c r="J337" s="43"/>
      <c r="K337" s="43"/>
      <c r="L337" s="43"/>
      <c r="M337" s="43"/>
      <c r="N337" s="43"/>
      <c r="O337" s="43"/>
      <c r="P337" s="43"/>
      <c r="Q337" s="43"/>
      <c r="R337" s="43"/>
      <c r="S337" s="43"/>
      <c r="T337" s="43"/>
      <c r="U337" s="43"/>
      <c r="V337" s="43"/>
      <c r="W337" s="43"/>
      <c r="X337" s="43"/>
      <c r="Y337" s="43"/>
      <c r="Z337" s="43"/>
      <c r="AA337" s="43"/>
    </row>
    <row r="338" spans="1:92" ht="15" x14ac:dyDescent="0.2">
      <c r="A338" s="43"/>
      <c r="B338" s="43"/>
      <c r="C338" s="43"/>
      <c r="D338" s="43"/>
      <c r="E338" s="43"/>
      <c r="F338" s="43"/>
      <c r="G338" s="43"/>
      <c r="H338" s="43"/>
      <c r="I338" s="43"/>
      <c r="J338" s="43"/>
      <c r="K338" s="43"/>
      <c r="L338" s="43"/>
      <c r="M338" s="43"/>
      <c r="N338" s="43"/>
      <c r="O338" s="43"/>
      <c r="P338" s="43"/>
      <c r="Q338" s="43"/>
      <c r="R338" s="43"/>
      <c r="S338" s="43"/>
      <c r="T338" s="43"/>
      <c r="U338" s="43"/>
      <c r="V338" s="43"/>
      <c r="W338" s="43"/>
      <c r="X338" s="43"/>
      <c r="Y338" s="43"/>
      <c r="Z338" s="43"/>
      <c r="AA338" s="43"/>
    </row>
    <row r="339" spans="1:92" ht="15" x14ac:dyDescent="0.2">
      <c r="A339" s="43"/>
      <c r="B339" s="43"/>
      <c r="C339" s="43"/>
      <c r="D339" s="43"/>
      <c r="E339" s="43"/>
      <c r="F339" s="43"/>
      <c r="G339" s="43"/>
      <c r="H339" s="43"/>
      <c r="I339" s="43"/>
      <c r="J339" s="43"/>
      <c r="K339" s="43"/>
      <c r="L339" s="43"/>
      <c r="M339" s="43"/>
      <c r="N339" s="43"/>
      <c r="O339" s="43"/>
      <c r="P339" s="43"/>
      <c r="Q339" s="43"/>
      <c r="R339" s="43"/>
      <c r="S339" s="43"/>
      <c r="T339" s="43"/>
      <c r="U339" s="43"/>
      <c r="V339" s="43"/>
      <c r="W339" s="43"/>
      <c r="X339" s="43"/>
      <c r="Y339" s="43"/>
      <c r="Z339" s="43"/>
      <c r="AA339" s="43"/>
    </row>
    <row r="340" spans="1:92" ht="15" x14ac:dyDescent="0.2">
      <c r="A340" s="43"/>
      <c r="B340" s="43"/>
      <c r="C340" s="43"/>
      <c r="D340" s="43"/>
      <c r="E340" s="43"/>
      <c r="F340" s="43"/>
      <c r="G340" s="43"/>
      <c r="H340" s="43"/>
      <c r="I340" s="43"/>
      <c r="J340" s="43"/>
      <c r="K340" s="43"/>
      <c r="L340" s="43"/>
      <c r="M340" s="43"/>
      <c r="N340" s="43"/>
      <c r="O340" s="43"/>
      <c r="P340" s="43"/>
      <c r="Q340" s="43"/>
      <c r="R340" s="43"/>
      <c r="S340" s="43"/>
      <c r="T340" s="43"/>
      <c r="U340" s="43"/>
      <c r="V340" s="43"/>
      <c r="W340" s="43"/>
      <c r="X340" s="43"/>
      <c r="Y340" s="43"/>
      <c r="Z340" s="43"/>
      <c r="AA340" s="43"/>
    </row>
    <row r="341" spans="1:92" ht="15" x14ac:dyDescent="0.2">
      <c r="A341" s="43"/>
      <c r="B341" s="43"/>
      <c r="C341" s="43"/>
      <c r="D341" s="43"/>
      <c r="E341" s="43"/>
      <c r="F341" s="43"/>
      <c r="G341" s="43"/>
      <c r="H341" s="43"/>
      <c r="I341" s="43"/>
      <c r="J341" s="43"/>
      <c r="K341" s="43"/>
      <c r="L341" s="43"/>
      <c r="M341" s="43"/>
      <c r="N341" s="43"/>
      <c r="O341" s="43"/>
      <c r="P341" s="43"/>
      <c r="Q341" s="43"/>
      <c r="R341" s="43"/>
      <c r="S341" s="43"/>
      <c r="T341" s="43"/>
      <c r="U341" s="43"/>
      <c r="V341" s="43"/>
      <c r="W341" s="43"/>
      <c r="X341" s="43"/>
      <c r="Y341" s="43"/>
      <c r="Z341" s="43"/>
      <c r="AA341" s="43"/>
    </row>
    <row r="342" spans="1:92" ht="15" x14ac:dyDescent="0.2">
      <c r="A342" s="43"/>
      <c r="B342" s="43"/>
      <c r="C342" s="43"/>
      <c r="D342" s="43"/>
      <c r="E342" s="43"/>
      <c r="F342" s="43"/>
      <c r="G342" s="43"/>
      <c r="H342" s="43"/>
      <c r="I342" s="43"/>
      <c r="J342" s="43"/>
      <c r="K342" s="43"/>
      <c r="L342" s="43"/>
      <c r="M342" s="43"/>
      <c r="N342" s="43"/>
      <c r="O342" s="43"/>
      <c r="P342" s="43"/>
      <c r="Q342" s="43"/>
      <c r="R342" s="43"/>
      <c r="S342" s="43"/>
      <c r="T342" s="43"/>
      <c r="U342" s="43"/>
      <c r="V342" s="43"/>
      <c r="W342" s="43"/>
      <c r="X342" s="43"/>
      <c r="Y342" s="43"/>
      <c r="Z342" s="43"/>
      <c r="AA342" s="43"/>
    </row>
    <row r="343" spans="1:92" s="49" customFormat="1" ht="21" x14ac:dyDescent="0.35">
      <c r="A343" s="215" t="s">
        <v>764</v>
      </c>
      <c r="B343" s="215"/>
      <c r="C343" s="215"/>
      <c r="D343" s="215"/>
      <c r="E343" s="215"/>
      <c r="F343" s="215"/>
      <c r="G343" s="215"/>
      <c r="H343" s="215"/>
      <c r="I343" s="215"/>
      <c r="J343" s="215"/>
      <c r="K343" s="215"/>
      <c r="L343" s="215"/>
      <c r="M343" s="215"/>
      <c r="N343" s="215"/>
      <c r="O343" s="215"/>
      <c r="P343" s="215"/>
      <c r="Q343" s="215"/>
      <c r="R343" s="215"/>
      <c r="S343" s="215"/>
      <c r="T343" s="215"/>
      <c r="U343" s="215"/>
      <c r="V343" s="215"/>
      <c r="W343" s="215"/>
      <c r="X343" s="215"/>
      <c r="Y343" s="144"/>
      <c r="Z343" s="31"/>
      <c r="AA343" s="31"/>
      <c r="AB343" s="48"/>
      <c r="AC343" s="48"/>
      <c r="AD343" s="48"/>
      <c r="AE343" s="48"/>
      <c r="AF343" s="48"/>
      <c r="AG343" s="48"/>
      <c r="AH343" s="48"/>
      <c r="AI343" s="48"/>
      <c r="AJ343" s="48"/>
      <c r="AK343" s="48"/>
      <c r="AL343" s="48"/>
      <c r="AM343" s="48"/>
      <c r="AN343" s="48"/>
      <c r="AO343" s="48"/>
      <c r="AP343" s="48"/>
      <c r="AQ343" s="48"/>
      <c r="AR343" s="48"/>
      <c r="AS343" s="48"/>
      <c r="AT343" s="48"/>
      <c r="AU343" s="48"/>
      <c r="AV343" s="48"/>
      <c r="AW343" s="48"/>
      <c r="AX343" s="48"/>
      <c r="AY343" s="48"/>
      <c r="AZ343" s="48"/>
      <c r="BA343" s="48"/>
      <c r="BB343" s="48"/>
      <c r="BC343" s="48"/>
      <c r="BD343" s="48"/>
      <c r="BE343" s="48"/>
      <c r="BF343" s="48"/>
      <c r="BG343" s="48"/>
      <c r="BH343" s="48"/>
      <c r="BI343" s="48"/>
      <c r="BJ343" s="48"/>
      <c r="BK343" s="48"/>
      <c r="BL343" s="48"/>
      <c r="BM343" s="48"/>
      <c r="BN343" s="48"/>
      <c r="BO343" s="48"/>
      <c r="BP343" s="48"/>
      <c r="BQ343" s="48"/>
      <c r="BR343" s="48"/>
      <c r="BS343" s="48"/>
      <c r="BT343" s="48"/>
      <c r="BU343" s="48"/>
      <c r="BV343" s="48"/>
      <c r="BW343" s="48"/>
      <c r="BX343" s="48"/>
      <c r="BY343" s="48"/>
      <c r="BZ343" s="48"/>
      <c r="CA343" s="48"/>
      <c r="CB343" s="48"/>
      <c r="CC343" s="48"/>
      <c r="CD343" s="48"/>
      <c r="CE343" s="48"/>
      <c r="CF343" s="48"/>
      <c r="CG343" s="48"/>
      <c r="CH343" s="48"/>
      <c r="CI343" s="48"/>
      <c r="CJ343" s="48"/>
      <c r="CK343" s="48"/>
      <c r="CL343" s="48"/>
      <c r="CM343" s="48"/>
      <c r="CN343" s="48"/>
    </row>
    <row r="344" spans="1:92" s="49" customFormat="1" ht="21" x14ac:dyDescent="0.25">
      <c r="A344" s="215" t="s">
        <v>763</v>
      </c>
      <c r="B344" s="215"/>
      <c r="C344" s="215"/>
      <c r="D344" s="215"/>
      <c r="E344" s="215"/>
      <c r="F344" s="215"/>
      <c r="G344" s="215"/>
      <c r="H344" s="215"/>
      <c r="I344" s="215"/>
      <c r="J344" s="215"/>
      <c r="K344" s="215"/>
      <c r="L344" s="215"/>
      <c r="M344" s="215"/>
      <c r="N344" s="215"/>
      <c r="O344" s="215"/>
      <c r="P344" s="215"/>
      <c r="Q344" s="215"/>
      <c r="R344" s="215"/>
      <c r="S344" s="215"/>
      <c r="T344" s="215"/>
      <c r="U344" s="215"/>
      <c r="V344" s="215"/>
      <c r="W344" s="215"/>
      <c r="X344" s="215"/>
      <c r="Y344" s="215"/>
      <c r="Z344" s="215"/>
      <c r="AA344" s="215"/>
      <c r="AB344" s="48"/>
      <c r="AC344" s="48"/>
      <c r="AD344" s="48"/>
      <c r="AE344" s="48"/>
      <c r="AF344" s="48"/>
      <c r="AG344" s="48"/>
      <c r="AH344" s="48"/>
      <c r="AI344" s="48"/>
      <c r="AJ344" s="48"/>
      <c r="AK344" s="48"/>
      <c r="AL344" s="48"/>
      <c r="AM344" s="48"/>
      <c r="AN344" s="48"/>
      <c r="AO344" s="48"/>
      <c r="AP344" s="48"/>
      <c r="AQ344" s="48"/>
      <c r="AR344" s="48"/>
      <c r="AS344" s="48"/>
      <c r="AT344" s="48"/>
      <c r="AU344" s="48"/>
      <c r="AV344" s="48"/>
      <c r="AW344" s="48"/>
      <c r="AX344" s="48"/>
      <c r="AY344" s="48"/>
      <c r="AZ344" s="48"/>
      <c r="BA344" s="48"/>
      <c r="BB344" s="48"/>
      <c r="BC344" s="48"/>
      <c r="BD344" s="48"/>
      <c r="BE344" s="48"/>
      <c r="BF344" s="48"/>
      <c r="BG344" s="48"/>
      <c r="BH344" s="48"/>
      <c r="BI344" s="48"/>
      <c r="BJ344" s="48"/>
      <c r="BK344" s="48"/>
      <c r="BL344" s="48"/>
      <c r="BM344" s="48"/>
      <c r="BN344" s="48"/>
      <c r="BO344" s="48"/>
      <c r="BP344" s="48"/>
      <c r="BQ344" s="48"/>
      <c r="BR344" s="48"/>
      <c r="BS344" s="48"/>
      <c r="BT344" s="48"/>
      <c r="BU344" s="48"/>
      <c r="BV344" s="48"/>
      <c r="BW344" s="48"/>
      <c r="BX344" s="48"/>
      <c r="BY344" s="48"/>
      <c r="BZ344" s="48"/>
      <c r="CA344" s="48"/>
      <c r="CB344" s="48"/>
      <c r="CC344" s="48"/>
      <c r="CD344" s="48"/>
      <c r="CE344" s="48"/>
      <c r="CF344" s="48"/>
      <c r="CG344" s="48"/>
      <c r="CH344" s="48"/>
      <c r="CI344" s="48"/>
      <c r="CJ344" s="48"/>
      <c r="CK344" s="48"/>
      <c r="CL344" s="48"/>
      <c r="CM344" s="48"/>
      <c r="CN344" s="48"/>
    </row>
    <row r="345" spans="1:92" s="49" customFormat="1" ht="21" x14ac:dyDescent="0.35">
      <c r="A345" s="32"/>
      <c r="B345" s="32"/>
      <c r="C345" s="32"/>
      <c r="D345" s="32"/>
      <c r="E345" s="32"/>
      <c r="F345" s="32"/>
      <c r="G345" s="32"/>
      <c r="H345" s="32" t="s">
        <v>783</v>
      </c>
      <c r="I345" s="32"/>
      <c r="J345" s="32"/>
      <c r="K345" s="32"/>
      <c r="L345" s="32"/>
      <c r="M345" s="32"/>
      <c r="N345" s="32"/>
      <c r="O345" s="32"/>
      <c r="P345" s="32"/>
      <c r="Q345" s="32"/>
      <c r="R345" s="32"/>
      <c r="S345" s="32"/>
      <c r="T345" s="32"/>
      <c r="U345" s="32"/>
      <c r="V345" s="32"/>
      <c r="W345" s="32"/>
      <c r="X345" s="32"/>
      <c r="Y345" s="32"/>
      <c r="Z345" s="32" t="s">
        <v>903</v>
      </c>
      <c r="AA345" s="31"/>
      <c r="AB345" s="48"/>
      <c r="AC345" s="48"/>
      <c r="AD345" s="48"/>
      <c r="AE345" s="48"/>
      <c r="AF345" s="48"/>
      <c r="AG345" s="48"/>
      <c r="AH345" s="48"/>
      <c r="AI345" s="48"/>
      <c r="AJ345" s="48"/>
      <c r="AK345" s="48"/>
      <c r="AL345" s="48"/>
      <c r="AM345" s="48"/>
      <c r="AN345" s="48"/>
      <c r="AO345" s="48"/>
      <c r="AP345" s="48"/>
      <c r="AQ345" s="48"/>
      <c r="AR345" s="48"/>
      <c r="AS345" s="48"/>
      <c r="AT345" s="48"/>
      <c r="AU345" s="48"/>
      <c r="AV345" s="48"/>
      <c r="AW345" s="48"/>
      <c r="AX345" s="48"/>
      <c r="AY345" s="48"/>
      <c r="AZ345" s="48"/>
      <c r="BA345" s="48"/>
      <c r="BB345" s="48"/>
      <c r="BC345" s="48"/>
      <c r="BD345" s="48"/>
      <c r="BE345" s="48"/>
      <c r="BF345" s="48"/>
      <c r="BG345" s="48"/>
      <c r="BH345" s="48"/>
      <c r="BI345" s="48"/>
      <c r="BJ345" s="48"/>
      <c r="BK345" s="48"/>
      <c r="BL345" s="48"/>
      <c r="BM345" s="48"/>
      <c r="BN345" s="48"/>
      <c r="BO345" s="48"/>
      <c r="BP345" s="48"/>
      <c r="BQ345" s="48"/>
      <c r="BR345" s="48"/>
      <c r="BS345" s="48"/>
      <c r="BT345" s="48"/>
      <c r="BU345" s="48"/>
      <c r="BV345" s="48"/>
      <c r="BW345" s="48"/>
      <c r="BX345" s="48"/>
      <c r="BY345" s="48"/>
      <c r="BZ345" s="48"/>
      <c r="CA345" s="48"/>
      <c r="CB345" s="48"/>
      <c r="CC345" s="48"/>
      <c r="CD345" s="48"/>
      <c r="CE345" s="48"/>
      <c r="CF345" s="48"/>
      <c r="CG345" s="48"/>
      <c r="CH345" s="48"/>
      <c r="CI345" s="48"/>
      <c r="CJ345" s="48"/>
      <c r="CK345" s="48"/>
      <c r="CL345" s="48"/>
      <c r="CM345" s="48"/>
      <c r="CN345" s="48"/>
    </row>
    <row r="346" spans="1:92" s="3" customFormat="1" ht="15.75" customHeight="1" x14ac:dyDescent="0.2">
      <c r="A346" s="207" t="s">
        <v>3</v>
      </c>
      <c r="B346" s="207" t="s">
        <v>761</v>
      </c>
      <c r="C346" s="207" t="s">
        <v>18</v>
      </c>
      <c r="D346" s="210" t="s">
        <v>0</v>
      </c>
      <c r="E346" s="211"/>
      <c r="F346" s="211"/>
      <c r="G346" s="211"/>
      <c r="H346" s="211"/>
      <c r="I346" s="212"/>
      <c r="J346" s="210" t="s">
        <v>2</v>
      </c>
      <c r="K346" s="211"/>
      <c r="L346" s="211"/>
      <c r="M346" s="211"/>
      <c r="N346" s="211"/>
      <c r="O346" s="211"/>
      <c r="P346" s="211"/>
      <c r="Q346" s="211"/>
      <c r="R346" s="211"/>
      <c r="S346" s="211"/>
      <c r="T346" s="211"/>
      <c r="U346" s="212"/>
      <c r="V346" s="207" t="s">
        <v>756</v>
      </c>
      <c r="W346" s="207" t="s">
        <v>757</v>
      </c>
      <c r="X346" s="207" t="s">
        <v>758</v>
      </c>
      <c r="Y346" s="141"/>
      <c r="Z346" s="207" t="s">
        <v>759</v>
      </c>
      <c r="AA346" s="207" t="s">
        <v>760</v>
      </c>
      <c r="AB346" s="29"/>
      <c r="AC346" s="29"/>
      <c r="AD346" s="29"/>
      <c r="AE346" s="29"/>
      <c r="AF346" s="29"/>
      <c r="AG346" s="29"/>
      <c r="AH346" s="29"/>
      <c r="AI346" s="29"/>
      <c r="AJ346" s="29"/>
      <c r="AK346" s="29"/>
      <c r="AL346" s="29"/>
      <c r="AM346" s="29"/>
      <c r="AN346" s="29"/>
      <c r="AO346" s="29"/>
      <c r="AP346" s="29"/>
      <c r="AQ346" s="29"/>
      <c r="AR346" s="29"/>
      <c r="AS346" s="29"/>
      <c r="AT346" s="29"/>
      <c r="AU346" s="29"/>
      <c r="AV346" s="29"/>
      <c r="AW346" s="29"/>
      <c r="AX346" s="29"/>
      <c r="AY346" s="29"/>
      <c r="AZ346" s="29"/>
      <c r="BA346" s="29"/>
      <c r="BB346" s="29"/>
      <c r="BC346" s="29"/>
      <c r="BD346" s="29"/>
      <c r="BE346" s="29"/>
      <c r="BF346" s="29"/>
      <c r="BG346" s="29"/>
      <c r="BH346" s="29"/>
      <c r="BI346" s="29"/>
      <c r="BJ346" s="29"/>
      <c r="BK346" s="29"/>
      <c r="BL346" s="29"/>
      <c r="BM346" s="29"/>
      <c r="BN346" s="29"/>
      <c r="BO346" s="29"/>
      <c r="BP346" s="29"/>
      <c r="BQ346" s="29"/>
      <c r="BR346" s="29"/>
      <c r="BS346" s="29"/>
      <c r="BT346" s="29"/>
      <c r="BU346" s="29"/>
      <c r="BV346" s="29"/>
      <c r="BW346" s="29"/>
      <c r="BX346" s="29"/>
      <c r="BY346" s="29"/>
      <c r="BZ346" s="29"/>
      <c r="CA346" s="29"/>
      <c r="CB346" s="29"/>
      <c r="CC346" s="29"/>
      <c r="CD346" s="29"/>
      <c r="CE346" s="29"/>
      <c r="CF346" s="29"/>
      <c r="CG346" s="29"/>
      <c r="CH346" s="29"/>
      <c r="CI346" s="29"/>
      <c r="CJ346" s="29"/>
      <c r="CK346" s="29"/>
      <c r="CL346" s="29"/>
      <c r="CM346" s="29"/>
      <c r="CN346" s="29"/>
    </row>
    <row r="347" spans="1:92" s="27" customFormat="1" ht="33.75" customHeight="1" x14ac:dyDescent="0.2">
      <c r="A347" s="208"/>
      <c r="B347" s="208"/>
      <c r="C347" s="208"/>
      <c r="D347" s="210" t="s">
        <v>7</v>
      </c>
      <c r="E347" s="211"/>
      <c r="F347" s="212"/>
      <c r="G347" s="207" t="s">
        <v>743</v>
      </c>
      <c r="H347" s="207" t="s">
        <v>744</v>
      </c>
      <c r="I347" s="207" t="s">
        <v>745</v>
      </c>
      <c r="J347" s="204" t="s">
        <v>3</v>
      </c>
      <c r="K347" s="207" t="s">
        <v>746</v>
      </c>
      <c r="L347" s="207" t="s">
        <v>747</v>
      </c>
      <c r="M347" s="207" t="s">
        <v>18</v>
      </c>
      <c r="N347" s="207" t="s">
        <v>748</v>
      </c>
      <c r="O347" s="207" t="s">
        <v>749</v>
      </c>
      <c r="P347" s="207" t="s">
        <v>750</v>
      </c>
      <c r="Q347" s="207" t="s">
        <v>751</v>
      </c>
      <c r="R347" s="207" t="s">
        <v>752</v>
      </c>
      <c r="S347" s="207" t="s">
        <v>753</v>
      </c>
      <c r="T347" s="207" t="s">
        <v>754</v>
      </c>
      <c r="U347" s="207" t="s">
        <v>755</v>
      </c>
      <c r="V347" s="208"/>
      <c r="W347" s="208"/>
      <c r="X347" s="208"/>
      <c r="Y347" s="142"/>
      <c r="Z347" s="208"/>
      <c r="AA347" s="208"/>
      <c r="AB347" s="29"/>
      <c r="AC347" s="29"/>
      <c r="AD347" s="29"/>
      <c r="AE347" s="29"/>
      <c r="AF347" s="29"/>
      <c r="AG347" s="29"/>
      <c r="AH347" s="29"/>
      <c r="AI347" s="29"/>
      <c r="AJ347" s="29"/>
      <c r="AK347" s="29"/>
      <c r="AL347" s="29"/>
      <c r="AM347" s="29"/>
      <c r="AN347" s="29"/>
      <c r="AO347" s="29"/>
      <c r="AP347" s="29"/>
      <c r="AQ347" s="29"/>
      <c r="AR347" s="29"/>
      <c r="AS347" s="29"/>
      <c r="AT347" s="29"/>
      <c r="AU347" s="29"/>
      <c r="AV347" s="29"/>
      <c r="AW347" s="29"/>
      <c r="AX347" s="29"/>
      <c r="AY347" s="29"/>
      <c r="AZ347" s="29"/>
      <c r="BA347" s="29"/>
      <c r="BB347" s="29"/>
      <c r="BC347" s="29"/>
      <c r="BD347" s="29"/>
      <c r="BE347" s="29"/>
      <c r="BF347" s="29"/>
      <c r="BG347" s="29"/>
      <c r="BH347" s="29"/>
      <c r="BI347" s="29"/>
      <c r="BJ347" s="29"/>
      <c r="BK347" s="29"/>
      <c r="BL347" s="29"/>
      <c r="BM347" s="29"/>
      <c r="BN347" s="29"/>
      <c r="BO347" s="29"/>
      <c r="BP347" s="29"/>
      <c r="BQ347" s="29"/>
      <c r="BR347" s="29"/>
      <c r="BS347" s="29"/>
      <c r="BT347" s="29"/>
      <c r="BU347" s="29"/>
      <c r="BV347" s="29"/>
      <c r="BW347" s="29"/>
      <c r="BX347" s="29"/>
      <c r="BY347" s="29"/>
      <c r="BZ347" s="29"/>
      <c r="CA347" s="29"/>
      <c r="CB347" s="29"/>
      <c r="CC347" s="29"/>
      <c r="CD347" s="29"/>
      <c r="CE347" s="29"/>
      <c r="CF347" s="29"/>
      <c r="CG347" s="29"/>
      <c r="CH347" s="29"/>
      <c r="CI347" s="29"/>
      <c r="CJ347" s="29"/>
      <c r="CK347" s="29"/>
      <c r="CL347" s="29"/>
      <c r="CM347" s="29"/>
      <c r="CN347" s="29"/>
    </row>
    <row r="348" spans="1:92" s="3" customFormat="1" ht="33.75" customHeight="1" x14ac:dyDescent="0.2">
      <c r="A348" s="208"/>
      <c r="B348" s="208"/>
      <c r="C348" s="208"/>
      <c r="D348" s="204" t="s">
        <v>9</v>
      </c>
      <c r="E348" s="204" t="s">
        <v>10</v>
      </c>
      <c r="F348" s="204" t="s">
        <v>11</v>
      </c>
      <c r="G348" s="208"/>
      <c r="H348" s="208"/>
      <c r="I348" s="208"/>
      <c r="J348" s="205"/>
      <c r="K348" s="208"/>
      <c r="L348" s="208"/>
      <c r="M348" s="208"/>
      <c r="N348" s="208"/>
      <c r="O348" s="208"/>
      <c r="P348" s="208"/>
      <c r="Q348" s="208"/>
      <c r="R348" s="208"/>
      <c r="S348" s="208"/>
      <c r="T348" s="208"/>
      <c r="U348" s="208"/>
      <c r="V348" s="208"/>
      <c r="W348" s="208"/>
      <c r="X348" s="208"/>
      <c r="Y348" s="142"/>
      <c r="Z348" s="208"/>
      <c r="AA348" s="208"/>
      <c r="AB348" s="29"/>
      <c r="AC348" s="29"/>
      <c r="AD348" s="29"/>
      <c r="AE348" s="29"/>
      <c r="AF348" s="29"/>
      <c r="AG348" s="29"/>
      <c r="AH348" s="29"/>
      <c r="AI348" s="29"/>
      <c r="AJ348" s="29"/>
      <c r="AK348" s="29"/>
      <c r="AL348" s="29"/>
      <c r="AM348" s="29"/>
      <c r="AN348" s="29"/>
      <c r="AO348" s="29"/>
      <c r="AP348" s="29"/>
      <c r="AQ348" s="29"/>
      <c r="AR348" s="29"/>
      <c r="AS348" s="29"/>
      <c r="AT348" s="29"/>
      <c r="AU348" s="29"/>
      <c r="AV348" s="29"/>
      <c r="AW348" s="29"/>
      <c r="AX348" s="29"/>
      <c r="AY348" s="29"/>
      <c r="AZ348" s="29"/>
      <c r="BA348" s="29"/>
      <c r="BB348" s="29"/>
      <c r="BC348" s="29"/>
      <c r="BD348" s="29"/>
      <c r="BE348" s="29"/>
      <c r="BF348" s="29"/>
      <c r="BG348" s="29"/>
      <c r="BH348" s="29"/>
      <c r="BI348" s="29"/>
      <c r="BJ348" s="29"/>
      <c r="BK348" s="29"/>
      <c r="BL348" s="29"/>
      <c r="BM348" s="29"/>
      <c r="BN348" s="29"/>
      <c r="BO348" s="29"/>
      <c r="BP348" s="29"/>
      <c r="BQ348" s="29"/>
      <c r="BR348" s="29"/>
      <c r="BS348" s="29"/>
      <c r="BT348" s="29"/>
      <c r="BU348" s="29"/>
      <c r="BV348" s="29"/>
      <c r="BW348" s="29"/>
      <c r="BX348" s="29"/>
      <c r="BY348" s="29"/>
      <c r="BZ348" s="29"/>
      <c r="CA348" s="29"/>
      <c r="CB348" s="29"/>
      <c r="CC348" s="29"/>
      <c r="CD348" s="29"/>
      <c r="CE348" s="29"/>
      <c r="CF348" s="29"/>
      <c r="CG348" s="29"/>
      <c r="CH348" s="29"/>
      <c r="CI348" s="29"/>
      <c r="CJ348" s="29"/>
      <c r="CK348" s="29"/>
      <c r="CL348" s="29"/>
      <c r="CM348" s="29"/>
      <c r="CN348" s="29"/>
    </row>
    <row r="349" spans="1:92" s="3" customFormat="1" ht="22.5" customHeight="1" x14ac:dyDescent="0.2">
      <c r="A349" s="208"/>
      <c r="B349" s="208"/>
      <c r="C349" s="208"/>
      <c r="D349" s="205"/>
      <c r="E349" s="205"/>
      <c r="F349" s="205"/>
      <c r="G349" s="208"/>
      <c r="H349" s="208"/>
      <c r="I349" s="208"/>
      <c r="J349" s="205"/>
      <c r="K349" s="208"/>
      <c r="L349" s="208"/>
      <c r="M349" s="208"/>
      <c r="N349" s="208"/>
      <c r="O349" s="208"/>
      <c r="P349" s="208"/>
      <c r="Q349" s="208"/>
      <c r="R349" s="208"/>
      <c r="S349" s="208"/>
      <c r="T349" s="208"/>
      <c r="U349" s="208"/>
      <c r="V349" s="208"/>
      <c r="W349" s="208"/>
      <c r="X349" s="208"/>
      <c r="Y349" s="142"/>
      <c r="Z349" s="208"/>
      <c r="AA349" s="208"/>
      <c r="AB349" s="29"/>
      <c r="AC349" s="29"/>
      <c r="AD349" s="29"/>
      <c r="AE349" s="29"/>
      <c r="AF349" s="29"/>
      <c r="AG349" s="29"/>
      <c r="AH349" s="29"/>
      <c r="AI349" s="29"/>
      <c r="AJ349" s="29"/>
      <c r="AK349" s="29"/>
      <c r="AL349" s="29"/>
      <c r="AM349" s="29"/>
      <c r="AN349" s="29"/>
      <c r="AO349" s="29"/>
      <c r="AP349" s="29"/>
      <c r="AQ349" s="29"/>
      <c r="AR349" s="29"/>
      <c r="AS349" s="29"/>
      <c r="AT349" s="29"/>
      <c r="AU349" s="29"/>
      <c r="AV349" s="29"/>
      <c r="AW349" s="29"/>
      <c r="AX349" s="29"/>
      <c r="AY349" s="29"/>
      <c r="AZ349" s="29"/>
      <c r="BA349" s="29"/>
      <c r="BB349" s="29"/>
      <c r="BC349" s="29"/>
      <c r="BD349" s="29"/>
      <c r="BE349" s="29"/>
      <c r="BF349" s="29"/>
      <c r="BG349" s="29"/>
      <c r="BH349" s="29"/>
      <c r="BI349" s="29"/>
      <c r="BJ349" s="29"/>
      <c r="BK349" s="29"/>
      <c r="BL349" s="29"/>
      <c r="BM349" s="29"/>
      <c r="BN349" s="29"/>
      <c r="BO349" s="29"/>
      <c r="BP349" s="29"/>
      <c r="BQ349" s="29"/>
      <c r="BR349" s="29"/>
      <c r="BS349" s="29"/>
      <c r="BT349" s="29"/>
      <c r="BU349" s="29"/>
      <c r="BV349" s="29"/>
      <c r="BW349" s="29"/>
      <c r="BX349" s="29"/>
      <c r="BY349" s="29"/>
      <c r="BZ349" s="29"/>
      <c r="CA349" s="29"/>
      <c r="CB349" s="29"/>
      <c r="CC349" s="29"/>
      <c r="CD349" s="29"/>
      <c r="CE349" s="29"/>
      <c r="CF349" s="29"/>
      <c r="CG349" s="29"/>
      <c r="CH349" s="29"/>
      <c r="CI349" s="29"/>
      <c r="CJ349" s="29"/>
      <c r="CK349" s="29"/>
      <c r="CL349" s="29"/>
      <c r="CM349" s="29"/>
      <c r="CN349" s="29"/>
    </row>
    <row r="350" spans="1:92" s="3" customFormat="1" ht="14.25" customHeight="1" x14ac:dyDescent="0.2">
      <c r="A350" s="208"/>
      <c r="B350" s="208"/>
      <c r="C350" s="208"/>
      <c r="D350" s="205"/>
      <c r="E350" s="205"/>
      <c r="F350" s="205"/>
      <c r="G350" s="208"/>
      <c r="H350" s="208"/>
      <c r="I350" s="208"/>
      <c r="J350" s="205"/>
      <c r="K350" s="208"/>
      <c r="L350" s="208"/>
      <c r="M350" s="208"/>
      <c r="N350" s="208"/>
      <c r="O350" s="208"/>
      <c r="P350" s="208"/>
      <c r="Q350" s="208"/>
      <c r="R350" s="208"/>
      <c r="S350" s="208"/>
      <c r="T350" s="208"/>
      <c r="U350" s="208"/>
      <c r="V350" s="208"/>
      <c r="W350" s="208"/>
      <c r="X350" s="208"/>
      <c r="Y350" s="142"/>
      <c r="Z350" s="208"/>
      <c r="AA350" s="208"/>
      <c r="AB350" s="29"/>
      <c r="AC350" s="29"/>
      <c r="AD350" s="29"/>
      <c r="AE350" s="29"/>
      <c r="AF350" s="29"/>
      <c r="AG350" s="29"/>
      <c r="AH350" s="29"/>
      <c r="AI350" s="29"/>
      <c r="AJ350" s="29"/>
      <c r="AK350" s="29"/>
      <c r="AL350" s="29"/>
      <c r="AM350" s="29"/>
      <c r="AN350" s="29"/>
      <c r="AO350" s="29"/>
      <c r="AP350" s="29"/>
      <c r="AQ350" s="29"/>
      <c r="AR350" s="29"/>
      <c r="AS350" s="29"/>
      <c r="AT350" s="29"/>
      <c r="AU350" s="29"/>
      <c r="AV350" s="29"/>
      <c r="AW350" s="29"/>
      <c r="AX350" s="29"/>
      <c r="AY350" s="29"/>
      <c r="AZ350" s="29"/>
      <c r="BA350" s="29"/>
      <c r="BB350" s="29"/>
      <c r="BC350" s="29"/>
      <c r="BD350" s="29"/>
      <c r="BE350" s="29"/>
      <c r="BF350" s="29"/>
      <c r="BG350" s="29"/>
      <c r="BH350" s="29"/>
      <c r="BI350" s="29"/>
      <c r="BJ350" s="29"/>
      <c r="BK350" s="29"/>
      <c r="BL350" s="29"/>
      <c r="BM350" s="29"/>
      <c r="BN350" s="29"/>
      <c r="BO350" s="29"/>
      <c r="BP350" s="29"/>
      <c r="BQ350" s="29"/>
      <c r="BR350" s="29"/>
      <c r="BS350" s="29"/>
      <c r="BT350" s="29"/>
      <c r="BU350" s="29"/>
      <c r="BV350" s="29"/>
      <c r="BW350" s="29"/>
      <c r="BX350" s="29"/>
      <c r="BY350" s="29"/>
      <c r="BZ350" s="29"/>
      <c r="CA350" s="29"/>
      <c r="CB350" s="29"/>
      <c r="CC350" s="29"/>
      <c r="CD350" s="29"/>
      <c r="CE350" s="29"/>
      <c r="CF350" s="29"/>
      <c r="CG350" s="29"/>
      <c r="CH350" s="29"/>
      <c r="CI350" s="29"/>
      <c r="CJ350" s="29"/>
      <c r="CK350" s="29"/>
      <c r="CL350" s="29"/>
      <c r="CM350" s="29"/>
      <c r="CN350" s="29"/>
    </row>
    <row r="351" spans="1:92" s="3" customFormat="1" ht="14.25" customHeight="1" x14ac:dyDescent="0.2">
      <c r="A351" s="208"/>
      <c r="B351" s="208"/>
      <c r="C351" s="208"/>
      <c r="D351" s="205"/>
      <c r="E351" s="205"/>
      <c r="F351" s="205"/>
      <c r="G351" s="208"/>
      <c r="H351" s="208"/>
      <c r="I351" s="208"/>
      <c r="J351" s="205"/>
      <c r="K351" s="208"/>
      <c r="L351" s="208"/>
      <c r="M351" s="208"/>
      <c r="N351" s="208"/>
      <c r="O351" s="208"/>
      <c r="P351" s="208"/>
      <c r="Q351" s="208"/>
      <c r="R351" s="208"/>
      <c r="S351" s="208"/>
      <c r="T351" s="208"/>
      <c r="U351" s="208"/>
      <c r="V351" s="208"/>
      <c r="W351" s="208"/>
      <c r="X351" s="208"/>
      <c r="Y351" s="142"/>
      <c r="Z351" s="208"/>
      <c r="AA351" s="208"/>
      <c r="AB351" s="29"/>
      <c r="AC351" s="29"/>
      <c r="AD351" s="29"/>
      <c r="AE351" s="29"/>
      <c r="AF351" s="29"/>
      <c r="AG351" s="29"/>
      <c r="AH351" s="29"/>
      <c r="AI351" s="29"/>
      <c r="AJ351" s="29"/>
      <c r="AK351" s="29"/>
      <c r="AL351" s="29"/>
      <c r="AM351" s="29"/>
      <c r="AN351" s="29"/>
      <c r="AO351" s="29"/>
      <c r="AP351" s="29"/>
      <c r="AQ351" s="29"/>
      <c r="AR351" s="29"/>
      <c r="AS351" s="29"/>
      <c r="AT351" s="29"/>
      <c r="AU351" s="29"/>
      <c r="AV351" s="29"/>
      <c r="AW351" s="29"/>
      <c r="AX351" s="29"/>
      <c r="AY351" s="29"/>
      <c r="AZ351" s="29"/>
      <c r="BA351" s="29"/>
      <c r="BB351" s="29"/>
      <c r="BC351" s="29"/>
      <c r="BD351" s="29"/>
      <c r="BE351" s="29"/>
      <c r="BF351" s="29"/>
      <c r="BG351" s="29"/>
      <c r="BH351" s="29"/>
      <c r="BI351" s="29"/>
      <c r="BJ351" s="29"/>
      <c r="BK351" s="29"/>
      <c r="BL351" s="29"/>
      <c r="BM351" s="29"/>
      <c r="BN351" s="29"/>
      <c r="BO351" s="29"/>
      <c r="BP351" s="29"/>
      <c r="BQ351" s="29"/>
      <c r="BR351" s="29"/>
      <c r="BS351" s="29"/>
      <c r="BT351" s="29"/>
      <c r="BU351" s="29"/>
      <c r="BV351" s="29"/>
      <c r="BW351" s="29"/>
      <c r="BX351" s="29"/>
      <c r="BY351" s="29"/>
      <c r="BZ351" s="29"/>
      <c r="CA351" s="29"/>
      <c r="CB351" s="29"/>
      <c r="CC351" s="29"/>
      <c r="CD351" s="29"/>
      <c r="CE351" s="29"/>
      <c r="CF351" s="29"/>
      <c r="CG351" s="29"/>
      <c r="CH351" s="29"/>
      <c r="CI351" s="29"/>
      <c r="CJ351" s="29"/>
      <c r="CK351" s="29"/>
      <c r="CL351" s="29"/>
      <c r="CM351" s="29"/>
      <c r="CN351" s="29"/>
    </row>
    <row r="352" spans="1:92" s="3" customFormat="1" ht="14.25" customHeight="1" x14ac:dyDescent="0.2">
      <c r="A352" s="209"/>
      <c r="B352" s="209"/>
      <c r="C352" s="209"/>
      <c r="D352" s="206"/>
      <c r="E352" s="206"/>
      <c r="F352" s="206"/>
      <c r="G352" s="209"/>
      <c r="H352" s="209"/>
      <c r="I352" s="209"/>
      <c r="J352" s="206"/>
      <c r="K352" s="209"/>
      <c r="L352" s="209"/>
      <c r="M352" s="209"/>
      <c r="N352" s="209"/>
      <c r="O352" s="209"/>
      <c r="P352" s="209"/>
      <c r="Q352" s="209"/>
      <c r="R352" s="209"/>
      <c r="S352" s="209"/>
      <c r="T352" s="209"/>
      <c r="U352" s="209"/>
      <c r="V352" s="209"/>
      <c r="W352" s="209"/>
      <c r="X352" s="209"/>
      <c r="Y352" s="143"/>
      <c r="Z352" s="209"/>
      <c r="AA352" s="209"/>
      <c r="AB352" s="29"/>
      <c r="AC352" s="29"/>
      <c r="AD352" s="29"/>
      <c r="AE352" s="29"/>
      <c r="AF352" s="29"/>
      <c r="AG352" s="29"/>
      <c r="AH352" s="29"/>
      <c r="AI352" s="29"/>
      <c r="AJ352" s="29"/>
      <c r="AK352" s="29"/>
      <c r="AL352" s="29"/>
      <c r="AM352" s="29"/>
      <c r="AN352" s="29"/>
      <c r="AO352" s="29"/>
      <c r="AP352" s="29"/>
      <c r="AQ352" s="29"/>
      <c r="AR352" s="29"/>
      <c r="AS352" s="29"/>
      <c r="AT352" s="29"/>
      <c r="AU352" s="29"/>
      <c r="AV352" s="29"/>
      <c r="AW352" s="29"/>
      <c r="AX352" s="29"/>
      <c r="AY352" s="29"/>
      <c r="AZ352" s="29"/>
      <c r="BA352" s="29"/>
      <c r="BB352" s="29"/>
      <c r="BC352" s="29"/>
      <c r="BD352" s="29"/>
      <c r="BE352" s="29"/>
      <c r="BF352" s="29"/>
      <c r="BG352" s="29"/>
      <c r="BH352" s="29"/>
      <c r="BI352" s="29"/>
      <c r="BJ352" s="29"/>
      <c r="BK352" s="29"/>
      <c r="BL352" s="29"/>
      <c r="BM352" s="29"/>
      <c r="BN352" s="29"/>
      <c r="BO352" s="29"/>
      <c r="BP352" s="29"/>
      <c r="BQ352" s="29"/>
      <c r="BR352" s="29"/>
      <c r="BS352" s="29"/>
      <c r="BT352" s="29"/>
      <c r="BU352" s="29"/>
      <c r="BV352" s="29"/>
      <c r="BW352" s="29"/>
      <c r="BX352" s="29"/>
      <c r="BY352" s="29"/>
      <c r="BZ352" s="29"/>
      <c r="CA352" s="29"/>
      <c r="CB352" s="29"/>
      <c r="CC352" s="29"/>
      <c r="CD352" s="29"/>
      <c r="CE352" s="29"/>
      <c r="CF352" s="29"/>
      <c r="CG352" s="29"/>
      <c r="CH352" s="29"/>
      <c r="CI352" s="29"/>
      <c r="CJ352" s="29"/>
      <c r="CK352" s="29"/>
      <c r="CL352" s="29"/>
      <c r="CM352" s="29"/>
      <c r="CN352" s="29"/>
    </row>
    <row r="353" spans="1:92" s="43" customFormat="1" ht="24" customHeight="1" x14ac:dyDescent="0.2">
      <c r="A353" s="38"/>
      <c r="B353" s="38" t="s">
        <v>14</v>
      </c>
      <c r="C353" s="38">
        <v>2</v>
      </c>
      <c r="D353" s="38"/>
      <c r="E353" s="38">
        <v>1</v>
      </c>
      <c r="F353" s="38">
        <v>38</v>
      </c>
      <c r="G353" s="39">
        <f t="shared" ref="G353:G354" si="59">D353*400+E353*100+F353</f>
        <v>138</v>
      </c>
      <c r="H353" s="38">
        <v>450</v>
      </c>
      <c r="I353" s="39">
        <f t="shared" ref="I353:I354" si="60">G353*H353</f>
        <v>62100</v>
      </c>
      <c r="J353" s="38">
        <v>2</v>
      </c>
      <c r="K353" s="38" t="s">
        <v>704</v>
      </c>
      <c r="L353" s="38" t="s">
        <v>705</v>
      </c>
      <c r="M353" s="38">
        <v>2</v>
      </c>
      <c r="N353" s="38">
        <v>204</v>
      </c>
      <c r="O353" s="38">
        <v>6400</v>
      </c>
      <c r="P353" s="39">
        <f t="shared" ref="P353:P354" si="61">N353*O353</f>
        <v>1305600</v>
      </c>
      <c r="Q353" s="38">
        <v>20</v>
      </c>
      <c r="R353" s="39">
        <f>P353*75%</f>
        <v>979200</v>
      </c>
      <c r="S353" s="39">
        <f t="shared" ref="S353:S354" si="62">P353-R353</f>
        <v>326400</v>
      </c>
      <c r="T353" s="39">
        <f t="shared" ref="T353:T354" si="63">I353+S353</f>
        <v>388500</v>
      </c>
      <c r="U353" s="39">
        <f t="shared" ref="U353:U354" si="64">I353+S353</f>
        <v>388500</v>
      </c>
      <c r="V353" s="38">
        <v>50</v>
      </c>
      <c r="W353" s="40">
        <v>0</v>
      </c>
      <c r="X353" s="41"/>
      <c r="Y353" s="41"/>
      <c r="Z353" s="40">
        <f>W353*90%</f>
        <v>0</v>
      </c>
      <c r="AA353" s="40">
        <f>W353-Z353</f>
        <v>0</v>
      </c>
    </row>
    <row r="354" spans="1:92" s="43" customFormat="1" ht="24" customHeight="1" x14ac:dyDescent="0.2">
      <c r="A354" s="38"/>
      <c r="B354" s="38"/>
      <c r="C354" s="38">
        <v>3</v>
      </c>
      <c r="D354" s="38"/>
      <c r="E354" s="38"/>
      <c r="F354" s="38"/>
      <c r="G354" s="39">
        <f t="shared" si="59"/>
        <v>0</v>
      </c>
      <c r="H354" s="38"/>
      <c r="I354" s="39">
        <f t="shared" si="60"/>
        <v>0</v>
      </c>
      <c r="J354" s="38"/>
      <c r="K354" s="38"/>
      <c r="L354" s="38" t="s">
        <v>706</v>
      </c>
      <c r="M354" s="38">
        <v>3</v>
      </c>
      <c r="N354" s="38">
        <v>30</v>
      </c>
      <c r="O354" s="38">
        <v>7400</v>
      </c>
      <c r="P354" s="39">
        <f t="shared" si="61"/>
        <v>222000</v>
      </c>
      <c r="Q354" s="38">
        <v>15</v>
      </c>
      <c r="R354" s="39">
        <f>P354*20%</f>
        <v>44400</v>
      </c>
      <c r="S354" s="39">
        <f t="shared" si="62"/>
        <v>177600</v>
      </c>
      <c r="T354" s="39">
        <f t="shared" si="63"/>
        <v>177600</v>
      </c>
      <c r="U354" s="39">
        <f t="shared" si="64"/>
        <v>177600</v>
      </c>
      <c r="V354" s="38"/>
      <c r="W354" s="40">
        <f>U354*0.03%</f>
        <v>53.279999999999994</v>
      </c>
      <c r="X354" s="41">
        <v>0.03</v>
      </c>
      <c r="Y354" s="41"/>
      <c r="Z354" s="40">
        <f>W354*90%</f>
        <v>47.951999999999998</v>
      </c>
      <c r="AA354" s="40">
        <f>W354-Z354</f>
        <v>5.3279999999999959</v>
      </c>
    </row>
    <row r="355" spans="1:92" s="3" customFormat="1" ht="23.25" customHeight="1" x14ac:dyDescent="0.2">
      <c r="A355" s="38"/>
      <c r="B355" s="38"/>
      <c r="C355" s="38"/>
      <c r="D355" s="38"/>
      <c r="E355" s="38"/>
      <c r="F355" s="38"/>
      <c r="G355" s="39"/>
      <c r="H355" s="38"/>
      <c r="I355" s="39"/>
      <c r="J355" s="38"/>
      <c r="K355" s="38"/>
      <c r="L355" s="38"/>
      <c r="M355" s="38"/>
      <c r="N355" s="38"/>
      <c r="O355" s="38"/>
      <c r="P355" s="39"/>
      <c r="Q355" s="38"/>
      <c r="R355" s="39"/>
      <c r="S355" s="39"/>
      <c r="T355" s="39"/>
      <c r="U355" s="39"/>
      <c r="V355" s="38"/>
      <c r="W355" s="40"/>
      <c r="X355" s="41"/>
      <c r="Y355" s="41"/>
      <c r="Z355" s="40"/>
      <c r="AA355" s="40"/>
      <c r="AB355" s="29"/>
      <c r="AC355" s="29"/>
      <c r="AD355" s="29"/>
      <c r="AE355" s="29"/>
      <c r="AF355" s="29"/>
      <c r="AG355" s="29"/>
      <c r="AH355" s="29"/>
      <c r="AI355" s="29"/>
      <c r="AJ355" s="29"/>
      <c r="AK355" s="29"/>
      <c r="AL355" s="29"/>
      <c r="AM355" s="29"/>
      <c r="AN355" s="29"/>
      <c r="AO355" s="29"/>
      <c r="AP355" s="29"/>
      <c r="AQ355" s="29"/>
      <c r="AR355" s="29"/>
      <c r="AS355" s="29"/>
      <c r="AT355" s="29"/>
      <c r="AU355" s="29"/>
      <c r="AV355" s="29"/>
      <c r="AW355" s="29"/>
      <c r="AX355" s="29"/>
      <c r="AY355" s="29"/>
      <c r="AZ355" s="29"/>
      <c r="BA355" s="29"/>
      <c r="BB355" s="29"/>
      <c r="BC355" s="29"/>
      <c r="BD355" s="29"/>
      <c r="BE355" s="29"/>
      <c r="BF355" s="29"/>
      <c r="BG355" s="29"/>
      <c r="BH355" s="29"/>
      <c r="BI355" s="29"/>
      <c r="BJ355" s="29"/>
      <c r="BK355" s="29"/>
      <c r="BL355" s="29"/>
      <c r="BM355" s="29"/>
      <c r="BN355" s="29"/>
      <c r="BO355" s="29"/>
      <c r="BP355" s="29"/>
      <c r="BQ355" s="29"/>
      <c r="BR355" s="29"/>
      <c r="BS355" s="29"/>
      <c r="BT355" s="29"/>
      <c r="BU355" s="29"/>
      <c r="BV355" s="29"/>
      <c r="BW355" s="29"/>
      <c r="BX355" s="29"/>
      <c r="BY355" s="29"/>
      <c r="BZ355" s="29"/>
      <c r="CA355" s="29"/>
      <c r="CB355" s="29"/>
      <c r="CC355" s="29"/>
      <c r="CD355" s="29"/>
      <c r="CE355" s="29"/>
      <c r="CF355" s="29"/>
      <c r="CG355" s="29"/>
      <c r="CH355" s="29"/>
      <c r="CI355" s="29"/>
      <c r="CJ355" s="29"/>
      <c r="CK355" s="29"/>
      <c r="CL355" s="29"/>
      <c r="CM355" s="29"/>
      <c r="CN355" s="29"/>
    </row>
    <row r="356" spans="1:92" s="3" customFormat="1" ht="21.75" customHeight="1" x14ac:dyDescent="0.2">
      <c r="A356" s="38"/>
      <c r="B356" s="38"/>
      <c r="C356" s="38"/>
      <c r="D356" s="38"/>
      <c r="E356" s="38"/>
      <c r="F356" s="38"/>
      <c r="G356" s="39"/>
      <c r="H356" s="38"/>
      <c r="I356" s="39"/>
      <c r="J356" s="38"/>
      <c r="K356" s="38"/>
      <c r="L356" s="38"/>
      <c r="M356" s="38"/>
      <c r="N356" s="38"/>
      <c r="O356" s="38"/>
      <c r="P356" s="39"/>
      <c r="Q356" s="38"/>
      <c r="R356" s="38"/>
      <c r="S356" s="39"/>
      <c r="T356" s="39"/>
      <c r="U356" s="39"/>
      <c r="V356" s="38"/>
      <c r="W356" s="40"/>
      <c r="X356" s="41"/>
      <c r="Y356" s="41"/>
      <c r="Z356" s="40"/>
      <c r="AA356" s="40"/>
      <c r="AB356" s="29"/>
      <c r="AC356" s="29"/>
      <c r="AD356" s="29"/>
      <c r="AE356" s="29"/>
      <c r="AF356" s="29"/>
      <c r="AG356" s="29"/>
      <c r="AH356" s="29"/>
      <c r="AI356" s="29"/>
      <c r="AJ356" s="29"/>
      <c r="AK356" s="29"/>
      <c r="AL356" s="29"/>
      <c r="AM356" s="29"/>
      <c r="AN356" s="29"/>
      <c r="AO356" s="29"/>
      <c r="AP356" s="29"/>
      <c r="AQ356" s="29"/>
      <c r="AR356" s="29"/>
      <c r="AS356" s="29"/>
      <c r="AT356" s="29"/>
      <c r="AU356" s="29"/>
      <c r="AV356" s="29"/>
      <c r="AW356" s="29"/>
      <c r="AX356" s="29"/>
      <c r="AY356" s="29"/>
      <c r="AZ356" s="29"/>
      <c r="BA356" s="29"/>
      <c r="BB356" s="29"/>
      <c r="BC356" s="29"/>
      <c r="BD356" s="29"/>
      <c r="BE356" s="29"/>
      <c r="BF356" s="29"/>
      <c r="BG356" s="29"/>
      <c r="BH356" s="29"/>
      <c r="BI356" s="29"/>
      <c r="BJ356" s="29"/>
      <c r="BK356" s="29"/>
      <c r="BL356" s="29"/>
      <c r="BM356" s="29"/>
      <c r="BN356" s="29"/>
      <c r="BO356" s="29"/>
      <c r="BP356" s="29"/>
      <c r="BQ356" s="29"/>
      <c r="BR356" s="29"/>
      <c r="BS356" s="29"/>
      <c r="BT356" s="29"/>
      <c r="BU356" s="29"/>
      <c r="BV356" s="29"/>
      <c r="BW356" s="29"/>
      <c r="BX356" s="29"/>
      <c r="BY356" s="29"/>
      <c r="BZ356" s="29"/>
      <c r="CA356" s="29"/>
      <c r="CB356" s="29"/>
      <c r="CC356" s="29"/>
      <c r="CD356" s="29"/>
      <c r="CE356" s="29"/>
      <c r="CF356" s="29"/>
      <c r="CG356" s="29"/>
      <c r="CH356" s="29"/>
      <c r="CI356" s="29"/>
      <c r="CJ356" s="29"/>
      <c r="CK356" s="29"/>
      <c r="CL356" s="29"/>
      <c r="CM356" s="29"/>
      <c r="CN356" s="29"/>
    </row>
    <row r="357" spans="1:92" s="3" customFormat="1" ht="23.25" customHeight="1" x14ac:dyDescent="0.2">
      <c r="A357" s="38"/>
      <c r="B357" s="38"/>
      <c r="C357" s="38"/>
      <c r="D357" s="38"/>
      <c r="E357" s="38"/>
      <c r="F357" s="38"/>
      <c r="G357" s="39"/>
      <c r="H357" s="38"/>
      <c r="I357" s="39"/>
      <c r="J357" s="38"/>
      <c r="K357" s="38"/>
      <c r="L357" s="38"/>
      <c r="M357" s="38"/>
      <c r="N357" s="38"/>
      <c r="O357" s="38"/>
      <c r="P357" s="39"/>
      <c r="Q357" s="38"/>
      <c r="R357" s="39"/>
      <c r="S357" s="39"/>
      <c r="T357" s="39"/>
      <c r="U357" s="39"/>
      <c r="V357" s="38"/>
      <c r="W357" s="40"/>
      <c r="X357" s="41"/>
      <c r="Y357" s="41"/>
      <c r="Z357" s="40"/>
      <c r="AA357" s="40"/>
      <c r="AB357" s="29"/>
      <c r="AC357" s="29"/>
      <c r="AD357" s="29"/>
      <c r="AE357" s="29"/>
      <c r="AF357" s="29"/>
      <c r="AG357" s="29"/>
      <c r="AH357" s="29"/>
      <c r="AI357" s="29"/>
      <c r="AJ357" s="29"/>
      <c r="AK357" s="29"/>
      <c r="AL357" s="29"/>
      <c r="AM357" s="29"/>
      <c r="AN357" s="29"/>
      <c r="AO357" s="29"/>
      <c r="AP357" s="29"/>
      <c r="AQ357" s="29"/>
      <c r="AR357" s="29"/>
      <c r="AS357" s="29"/>
      <c r="AT357" s="29"/>
      <c r="AU357" s="29"/>
      <c r="AV357" s="29"/>
      <c r="AW357" s="29"/>
      <c r="AX357" s="29"/>
      <c r="AY357" s="29"/>
      <c r="AZ357" s="29"/>
      <c r="BA357" s="29"/>
      <c r="BB357" s="29"/>
      <c r="BC357" s="29"/>
      <c r="BD357" s="29"/>
      <c r="BE357" s="29"/>
      <c r="BF357" s="29"/>
      <c r="BG357" s="29"/>
      <c r="BH357" s="29"/>
      <c r="BI357" s="29"/>
      <c r="BJ357" s="29"/>
      <c r="BK357" s="29"/>
      <c r="BL357" s="29"/>
      <c r="BM357" s="29"/>
      <c r="BN357" s="29"/>
      <c r="BO357" s="29"/>
      <c r="BP357" s="29"/>
      <c r="BQ357" s="29"/>
      <c r="BR357" s="29"/>
      <c r="BS357" s="29"/>
      <c r="BT357" s="29"/>
      <c r="BU357" s="29"/>
      <c r="BV357" s="29"/>
      <c r="BW357" s="29"/>
      <c r="BX357" s="29"/>
      <c r="BY357" s="29"/>
      <c r="BZ357" s="29"/>
      <c r="CA357" s="29"/>
      <c r="CB357" s="29"/>
      <c r="CC357" s="29"/>
      <c r="CD357" s="29"/>
      <c r="CE357" s="29"/>
      <c r="CF357" s="29"/>
      <c r="CG357" s="29"/>
      <c r="CH357" s="29"/>
      <c r="CI357" s="29"/>
      <c r="CJ357" s="29"/>
      <c r="CK357" s="29"/>
      <c r="CL357" s="29"/>
      <c r="CM357" s="29"/>
      <c r="CN357" s="29"/>
    </row>
    <row r="358" spans="1:92" s="3" customFormat="1" ht="22.5" customHeight="1" x14ac:dyDescent="0.2">
      <c r="A358" s="38"/>
      <c r="B358" s="38"/>
      <c r="C358" s="38"/>
      <c r="D358" s="38"/>
      <c r="E358" s="38"/>
      <c r="F358" s="38"/>
      <c r="G358" s="39"/>
      <c r="H358" s="38"/>
      <c r="I358" s="39"/>
      <c r="J358" s="38"/>
      <c r="K358" s="38"/>
      <c r="L358" s="38"/>
      <c r="M358" s="38"/>
      <c r="N358" s="38"/>
      <c r="O358" s="38"/>
      <c r="P358" s="39"/>
      <c r="Q358" s="38"/>
      <c r="R358" s="39"/>
      <c r="S358" s="39"/>
      <c r="T358" s="39"/>
      <c r="U358" s="39"/>
      <c r="V358" s="38"/>
      <c r="W358" s="40"/>
      <c r="X358" s="41"/>
      <c r="Y358" s="41"/>
      <c r="Z358" s="40"/>
      <c r="AA358" s="40"/>
      <c r="AB358" s="29"/>
      <c r="AC358" s="29"/>
      <c r="AD358" s="29"/>
      <c r="AE358" s="29"/>
      <c r="AF358" s="29"/>
      <c r="AG358" s="29"/>
      <c r="AH358" s="29"/>
      <c r="AI358" s="29"/>
      <c r="AJ358" s="29"/>
      <c r="AK358" s="29"/>
      <c r="AL358" s="29"/>
      <c r="AM358" s="29"/>
      <c r="AN358" s="29"/>
      <c r="AO358" s="29"/>
      <c r="AP358" s="29"/>
      <c r="AQ358" s="29"/>
      <c r="AR358" s="29"/>
      <c r="AS358" s="29"/>
      <c r="AT358" s="29"/>
      <c r="AU358" s="29"/>
      <c r="AV358" s="29"/>
      <c r="AW358" s="29"/>
      <c r="AX358" s="29"/>
      <c r="AY358" s="29"/>
      <c r="AZ358" s="29"/>
      <c r="BA358" s="29"/>
      <c r="BB358" s="29"/>
      <c r="BC358" s="29"/>
      <c r="BD358" s="29"/>
      <c r="BE358" s="29"/>
      <c r="BF358" s="29"/>
      <c r="BG358" s="29"/>
      <c r="BH358" s="29"/>
      <c r="BI358" s="29"/>
      <c r="BJ358" s="29"/>
      <c r="BK358" s="29"/>
      <c r="BL358" s="29"/>
      <c r="BM358" s="29"/>
      <c r="BN358" s="29"/>
      <c r="BO358" s="29"/>
      <c r="BP358" s="29"/>
      <c r="BQ358" s="29"/>
      <c r="BR358" s="29"/>
      <c r="BS358" s="29"/>
      <c r="BT358" s="29"/>
      <c r="BU358" s="29"/>
      <c r="BV358" s="29"/>
      <c r="BW358" s="29"/>
      <c r="BX358" s="29"/>
      <c r="BY358" s="29"/>
      <c r="BZ358" s="29"/>
      <c r="CA358" s="29"/>
      <c r="CB358" s="29"/>
      <c r="CC358" s="29"/>
      <c r="CD358" s="29"/>
      <c r="CE358" s="29"/>
      <c r="CF358" s="29"/>
      <c r="CG358" s="29"/>
      <c r="CH358" s="29"/>
      <c r="CI358" s="29"/>
      <c r="CJ358" s="29"/>
      <c r="CK358" s="29"/>
      <c r="CL358" s="29"/>
      <c r="CM358" s="29"/>
      <c r="CN358" s="29"/>
    </row>
    <row r="359" spans="1:92" s="3" customFormat="1" ht="24" customHeight="1" x14ac:dyDescent="0.2">
      <c r="A359" s="38"/>
      <c r="B359" s="38"/>
      <c r="C359" s="38"/>
      <c r="D359" s="38"/>
      <c r="E359" s="38"/>
      <c r="F359" s="38"/>
      <c r="G359" s="39"/>
      <c r="H359" s="38"/>
      <c r="I359" s="39"/>
      <c r="J359" s="38"/>
      <c r="K359" s="38"/>
      <c r="L359" s="38"/>
      <c r="M359" s="38"/>
      <c r="N359" s="38"/>
      <c r="O359" s="38"/>
      <c r="P359" s="39"/>
      <c r="Q359" s="38"/>
      <c r="R359" s="38"/>
      <c r="S359" s="39"/>
      <c r="T359" s="39"/>
      <c r="U359" s="39"/>
      <c r="V359" s="38"/>
      <c r="W359" s="40"/>
      <c r="X359" s="41"/>
      <c r="Y359" s="41"/>
      <c r="Z359" s="40"/>
      <c r="AA359" s="40"/>
      <c r="AB359" s="29"/>
      <c r="AC359" s="29"/>
      <c r="AD359" s="29"/>
      <c r="AE359" s="29"/>
      <c r="AF359" s="29"/>
      <c r="AG359" s="29"/>
      <c r="AH359" s="29"/>
      <c r="AI359" s="29"/>
      <c r="AJ359" s="29"/>
      <c r="AK359" s="29"/>
      <c r="AL359" s="29"/>
      <c r="AM359" s="29"/>
      <c r="AN359" s="29"/>
      <c r="AO359" s="29"/>
      <c r="AP359" s="29"/>
      <c r="AQ359" s="29"/>
      <c r="AR359" s="29"/>
      <c r="AS359" s="29"/>
      <c r="AT359" s="29"/>
      <c r="AU359" s="29"/>
      <c r="AV359" s="29"/>
      <c r="AW359" s="29"/>
      <c r="AX359" s="29"/>
      <c r="AY359" s="29"/>
      <c r="AZ359" s="29"/>
      <c r="BA359" s="29"/>
      <c r="BB359" s="29"/>
      <c r="BC359" s="29"/>
      <c r="BD359" s="29"/>
      <c r="BE359" s="29"/>
      <c r="BF359" s="29"/>
      <c r="BG359" s="29"/>
      <c r="BH359" s="29"/>
      <c r="BI359" s="29"/>
      <c r="BJ359" s="29"/>
      <c r="BK359" s="29"/>
      <c r="BL359" s="29"/>
      <c r="BM359" s="29"/>
      <c r="BN359" s="29"/>
      <c r="BO359" s="29"/>
      <c r="BP359" s="29"/>
      <c r="BQ359" s="29"/>
      <c r="BR359" s="29"/>
      <c r="BS359" s="29"/>
      <c r="BT359" s="29"/>
      <c r="BU359" s="29"/>
      <c r="BV359" s="29"/>
      <c r="BW359" s="29"/>
      <c r="BX359" s="29"/>
      <c r="BY359" s="29"/>
      <c r="BZ359" s="29"/>
      <c r="CA359" s="29"/>
      <c r="CB359" s="29"/>
      <c r="CC359" s="29"/>
      <c r="CD359" s="29"/>
      <c r="CE359" s="29"/>
      <c r="CF359" s="29"/>
      <c r="CG359" s="29"/>
      <c r="CH359" s="29"/>
      <c r="CI359" s="29"/>
      <c r="CJ359" s="29"/>
      <c r="CK359" s="29"/>
      <c r="CL359" s="29"/>
      <c r="CM359" s="29"/>
      <c r="CN359" s="29"/>
    </row>
    <row r="360" spans="1:92" s="3" customFormat="1" ht="23.25" customHeight="1" x14ac:dyDescent="0.2">
      <c r="A360" s="38"/>
      <c r="B360" s="38"/>
      <c r="C360" s="38"/>
      <c r="D360" s="38"/>
      <c r="E360" s="38"/>
      <c r="F360" s="38"/>
      <c r="G360" s="39"/>
      <c r="H360" s="38"/>
      <c r="I360" s="39"/>
      <c r="J360" s="38"/>
      <c r="K360" s="38"/>
      <c r="L360" s="38"/>
      <c r="M360" s="38"/>
      <c r="N360" s="38"/>
      <c r="O360" s="38"/>
      <c r="P360" s="39"/>
      <c r="Q360" s="38"/>
      <c r="R360" s="39"/>
      <c r="S360" s="39"/>
      <c r="T360" s="39"/>
      <c r="U360" s="39"/>
      <c r="V360" s="38"/>
      <c r="W360" s="40"/>
      <c r="X360" s="41"/>
      <c r="Y360" s="41"/>
      <c r="Z360" s="40"/>
      <c r="AA360" s="40"/>
      <c r="AB360" s="29"/>
      <c r="AC360" s="29"/>
      <c r="AD360" s="29"/>
      <c r="AE360" s="29"/>
      <c r="AF360" s="29"/>
      <c r="AG360" s="29"/>
      <c r="AH360" s="29"/>
      <c r="AI360" s="29"/>
      <c r="AJ360" s="29"/>
      <c r="AK360" s="29"/>
      <c r="AL360" s="29"/>
      <c r="AM360" s="29"/>
      <c r="AN360" s="29"/>
      <c r="AO360" s="29"/>
      <c r="AP360" s="29"/>
      <c r="AQ360" s="29"/>
      <c r="AR360" s="29"/>
      <c r="AS360" s="29"/>
      <c r="AT360" s="29"/>
      <c r="AU360" s="29"/>
      <c r="AV360" s="29"/>
      <c r="AW360" s="29"/>
      <c r="AX360" s="29"/>
      <c r="AY360" s="29"/>
      <c r="AZ360" s="29"/>
      <c r="BA360" s="29"/>
      <c r="BB360" s="29"/>
      <c r="BC360" s="29"/>
      <c r="BD360" s="29"/>
      <c r="BE360" s="29"/>
      <c r="BF360" s="29"/>
      <c r="BG360" s="29"/>
      <c r="BH360" s="29"/>
      <c r="BI360" s="29"/>
      <c r="BJ360" s="29"/>
      <c r="BK360" s="29"/>
      <c r="BL360" s="29"/>
      <c r="BM360" s="29"/>
      <c r="BN360" s="29"/>
      <c r="BO360" s="29"/>
      <c r="BP360" s="29"/>
      <c r="BQ360" s="29"/>
      <c r="BR360" s="29"/>
      <c r="BS360" s="29"/>
      <c r="BT360" s="29"/>
      <c r="BU360" s="29"/>
      <c r="BV360" s="29"/>
      <c r="BW360" s="29"/>
      <c r="BX360" s="29"/>
      <c r="BY360" s="29"/>
      <c r="BZ360" s="29"/>
      <c r="CA360" s="29"/>
      <c r="CB360" s="29"/>
      <c r="CC360" s="29"/>
      <c r="CD360" s="29"/>
      <c r="CE360" s="29"/>
      <c r="CF360" s="29"/>
      <c r="CG360" s="29"/>
      <c r="CH360" s="29"/>
      <c r="CI360" s="29"/>
      <c r="CJ360" s="29"/>
      <c r="CK360" s="29"/>
      <c r="CL360" s="29"/>
      <c r="CM360" s="29"/>
      <c r="CN360" s="29"/>
    </row>
    <row r="361" spans="1:92" s="3" customFormat="1" ht="24" customHeight="1" x14ac:dyDescent="0.2">
      <c r="A361" s="38"/>
      <c r="B361" s="38"/>
      <c r="C361" s="38"/>
      <c r="D361" s="38"/>
      <c r="E361" s="38"/>
      <c r="F361" s="38"/>
      <c r="G361" s="39"/>
      <c r="H361" s="38"/>
      <c r="I361" s="39"/>
      <c r="J361" s="38"/>
      <c r="K361" s="38"/>
      <c r="L361" s="38"/>
      <c r="M361" s="38"/>
      <c r="N361" s="38"/>
      <c r="O361" s="38"/>
      <c r="P361" s="39"/>
      <c r="Q361" s="38"/>
      <c r="R361" s="39"/>
      <c r="S361" s="39"/>
      <c r="T361" s="39"/>
      <c r="U361" s="39"/>
      <c r="V361" s="38"/>
      <c r="W361" s="40"/>
      <c r="X361" s="41"/>
      <c r="Y361" s="41"/>
      <c r="Z361" s="40"/>
      <c r="AA361" s="40"/>
      <c r="AB361" s="29"/>
      <c r="AC361" s="29"/>
      <c r="AD361" s="29"/>
      <c r="AE361" s="29"/>
      <c r="AF361" s="29"/>
      <c r="AG361" s="29"/>
      <c r="AH361" s="29"/>
      <c r="AI361" s="29"/>
      <c r="AJ361" s="29"/>
      <c r="AK361" s="29"/>
      <c r="AL361" s="29"/>
      <c r="AM361" s="29"/>
      <c r="AN361" s="29"/>
      <c r="AO361" s="29"/>
      <c r="AP361" s="29"/>
      <c r="AQ361" s="29"/>
      <c r="AR361" s="29"/>
      <c r="AS361" s="29"/>
      <c r="AT361" s="29"/>
      <c r="AU361" s="29"/>
      <c r="AV361" s="29"/>
      <c r="AW361" s="29"/>
      <c r="AX361" s="29"/>
      <c r="AY361" s="29"/>
      <c r="AZ361" s="29"/>
      <c r="BA361" s="29"/>
      <c r="BB361" s="29"/>
      <c r="BC361" s="29"/>
      <c r="BD361" s="29"/>
      <c r="BE361" s="29"/>
      <c r="BF361" s="29"/>
      <c r="BG361" s="29"/>
      <c r="BH361" s="29"/>
      <c r="BI361" s="29"/>
      <c r="BJ361" s="29"/>
      <c r="BK361" s="29"/>
      <c r="BL361" s="29"/>
      <c r="BM361" s="29"/>
      <c r="BN361" s="29"/>
      <c r="BO361" s="29"/>
      <c r="BP361" s="29"/>
      <c r="BQ361" s="29"/>
      <c r="BR361" s="29"/>
      <c r="BS361" s="29"/>
      <c r="BT361" s="29"/>
      <c r="BU361" s="29"/>
      <c r="BV361" s="29"/>
      <c r="BW361" s="29"/>
      <c r="BX361" s="29"/>
      <c r="BY361" s="29"/>
      <c r="BZ361" s="29"/>
      <c r="CA361" s="29"/>
      <c r="CB361" s="29"/>
      <c r="CC361" s="29"/>
      <c r="CD361" s="29"/>
      <c r="CE361" s="29"/>
      <c r="CF361" s="29"/>
      <c r="CG361" s="29"/>
      <c r="CH361" s="29"/>
      <c r="CI361" s="29"/>
      <c r="CJ361" s="29"/>
      <c r="CK361" s="29"/>
      <c r="CL361" s="29"/>
      <c r="CM361" s="29"/>
      <c r="CN361" s="29"/>
    </row>
    <row r="362" spans="1:92" s="3" customFormat="1" ht="23.25" customHeight="1" x14ac:dyDescent="0.2">
      <c r="A362" s="38"/>
      <c r="B362" s="38"/>
      <c r="C362" s="38"/>
      <c r="D362" s="38"/>
      <c r="E362" s="38"/>
      <c r="F362" s="38"/>
      <c r="G362" s="39"/>
      <c r="H362" s="38"/>
      <c r="I362" s="39"/>
      <c r="J362" s="38"/>
      <c r="K362" s="38"/>
      <c r="L362" s="38"/>
      <c r="M362" s="38"/>
      <c r="N362" s="38"/>
      <c r="O362" s="38"/>
      <c r="P362" s="39"/>
      <c r="Q362" s="38"/>
      <c r="R362" s="38"/>
      <c r="S362" s="39"/>
      <c r="T362" s="39"/>
      <c r="U362" s="39"/>
      <c r="V362" s="38"/>
      <c r="W362" s="40"/>
      <c r="X362" s="41"/>
      <c r="Y362" s="41"/>
      <c r="Z362" s="40"/>
      <c r="AA362" s="40"/>
      <c r="AB362" s="29"/>
      <c r="AC362" s="29"/>
      <c r="AD362" s="29"/>
      <c r="AE362" s="29"/>
      <c r="AF362" s="29"/>
      <c r="AG362" s="29"/>
      <c r="AH362" s="29"/>
      <c r="AI362" s="29"/>
      <c r="AJ362" s="29"/>
      <c r="AK362" s="29"/>
      <c r="AL362" s="29"/>
      <c r="AM362" s="29"/>
      <c r="AN362" s="29"/>
      <c r="AO362" s="29"/>
      <c r="AP362" s="29"/>
      <c r="AQ362" s="29"/>
      <c r="AR362" s="29"/>
      <c r="AS362" s="29"/>
      <c r="AT362" s="29"/>
      <c r="AU362" s="29"/>
      <c r="AV362" s="29"/>
      <c r="AW362" s="29"/>
      <c r="AX362" s="29"/>
      <c r="AY362" s="29"/>
      <c r="AZ362" s="29"/>
      <c r="BA362" s="29"/>
      <c r="BB362" s="29"/>
      <c r="BC362" s="29"/>
      <c r="BD362" s="29"/>
      <c r="BE362" s="29"/>
      <c r="BF362" s="29"/>
      <c r="BG362" s="29"/>
      <c r="BH362" s="29"/>
      <c r="BI362" s="29"/>
      <c r="BJ362" s="29"/>
      <c r="BK362" s="29"/>
      <c r="BL362" s="29"/>
      <c r="BM362" s="29"/>
      <c r="BN362" s="29"/>
      <c r="BO362" s="29"/>
      <c r="BP362" s="29"/>
      <c r="BQ362" s="29"/>
      <c r="BR362" s="29"/>
      <c r="BS362" s="29"/>
      <c r="BT362" s="29"/>
      <c r="BU362" s="29"/>
      <c r="BV362" s="29"/>
      <c r="BW362" s="29"/>
      <c r="BX362" s="29"/>
      <c r="BY362" s="29"/>
      <c r="BZ362" s="29"/>
      <c r="CA362" s="29"/>
      <c r="CB362" s="29"/>
      <c r="CC362" s="29"/>
      <c r="CD362" s="29"/>
      <c r="CE362" s="29"/>
      <c r="CF362" s="29"/>
      <c r="CG362" s="29"/>
      <c r="CH362" s="29"/>
      <c r="CI362" s="29"/>
      <c r="CJ362" s="29"/>
      <c r="CK362" s="29"/>
      <c r="CL362" s="29"/>
      <c r="CM362" s="29"/>
      <c r="CN362" s="29"/>
    </row>
    <row r="363" spans="1:92" s="3" customFormat="1" ht="24" customHeight="1" x14ac:dyDescent="0.2">
      <c r="A363" s="38"/>
      <c r="B363" s="38"/>
      <c r="C363" s="38"/>
      <c r="D363" s="38"/>
      <c r="E363" s="38"/>
      <c r="F363" s="38"/>
      <c r="G363" s="39"/>
      <c r="H363" s="38"/>
      <c r="I363" s="39"/>
      <c r="J363" s="38"/>
      <c r="K363" s="38"/>
      <c r="L363" s="38"/>
      <c r="M363" s="38"/>
      <c r="N363" s="38"/>
      <c r="O363" s="38"/>
      <c r="P363" s="39"/>
      <c r="Q363" s="38"/>
      <c r="R363" s="39"/>
      <c r="S363" s="39"/>
      <c r="T363" s="39"/>
      <c r="U363" s="39"/>
      <c r="V363" s="38"/>
      <c r="W363" s="40"/>
      <c r="X363" s="41"/>
      <c r="Y363" s="41"/>
      <c r="Z363" s="40"/>
      <c r="AA363" s="40"/>
      <c r="AB363" s="29"/>
      <c r="AC363" s="29"/>
      <c r="AD363" s="29"/>
      <c r="AE363" s="29"/>
      <c r="AF363" s="29"/>
      <c r="AG363" s="29"/>
      <c r="AH363" s="29"/>
      <c r="AI363" s="29"/>
      <c r="AJ363" s="29"/>
      <c r="AK363" s="29"/>
      <c r="AL363" s="29"/>
      <c r="AM363" s="29"/>
      <c r="AN363" s="29"/>
      <c r="AO363" s="29"/>
      <c r="AP363" s="29"/>
      <c r="AQ363" s="29"/>
      <c r="AR363" s="29"/>
      <c r="AS363" s="29"/>
      <c r="AT363" s="29"/>
      <c r="AU363" s="29"/>
      <c r="AV363" s="29"/>
      <c r="AW363" s="29"/>
      <c r="AX363" s="29"/>
      <c r="AY363" s="29"/>
      <c r="AZ363" s="29"/>
      <c r="BA363" s="29"/>
      <c r="BB363" s="29"/>
      <c r="BC363" s="29"/>
      <c r="BD363" s="29"/>
      <c r="BE363" s="29"/>
      <c r="BF363" s="29"/>
      <c r="BG363" s="29"/>
      <c r="BH363" s="29"/>
      <c r="BI363" s="29"/>
      <c r="BJ363" s="29"/>
      <c r="BK363" s="29"/>
      <c r="BL363" s="29"/>
      <c r="BM363" s="29"/>
      <c r="BN363" s="29"/>
      <c r="BO363" s="29"/>
      <c r="BP363" s="29"/>
      <c r="BQ363" s="29"/>
      <c r="BR363" s="29"/>
      <c r="BS363" s="29"/>
      <c r="BT363" s="29"/>
      <c r="BU363" s="29"/>
      <c r="BV363" s="29"/>
      <c r="BW363" s="29"/>
      <c r="BX363" s="29"/>
      <c r="BY363" s="29"/>
      <c r="BZ363" s="29"/>
      <c r="CA363" s="29"/>
      <c r="CB363" s="29"/>
      <c r="CC363" s="29"/>
      <c r="CD363" s="29"/>
      <c r="CE363" s="29"/>
      <c r="CF363" s="29"/>
      <c r="CG363" s="29"/>
      <c r="CH363" s="29"/>
      <c r="CI363" s="29"/>
      <c r="CJ363" s="29"/>
      <c r="CK363" s="29"/>
      <c r="CL363" s="29"/>
      <c r="CM363" s="29"/>
      <c r="CN363" s="29"/>
    </row>
    <row r="364" spans="1:92" s="3" customFormat="1" ht="24" customHeight="1" x14ac:dyDescent="0.2">
      <c r="A364" s="38"/>
      <c r="B364" s="38"/>
      <c r="C364" s="38"/>
      <c r="D364" s="38"/>
      <c r="E364" s="38"/>
      <c r="F364" s="38"/>
      <c r="G364" s="39"/>
      <c r="H364" s="38"/>
      <c r="I364" s="39"/>
      <c r="J364" s="38"/>
      <c r="K364" s="38"/>
      <c r="L364" s="38"/>
      <c r="M364" s="38"/>
      <c r="N364" s="38"/>
      <c r="O364" s="38"/>
      <c r="P364" s="39"/>
      <c r="Q364" s="38"/>
      <c r="R364" s="39"/>
      <c r="S364" s="39"/>
      <c r="T364" s="39"/>
      <c r="U364" s="39"/>
      <c r="V364" s="38"/>
      <c r="W364" s="40"/>
      <c r="X364" s="41"/>
      <c r="Y364" s="41"/>
      <c r="Z364" s="40"/>
      <c r="AA364" s="40"/>
      <c r="AB364" s="29"/>
      <c r="AC364" s="29"/>
      <c r="AD364" s="29"/>
      <c r="AE364" s="29"/>
      <c r="AF364" s="29"/>
      <c r="AG364" s="29"/>
      <c r="AH364" s="29"/>
      <c r="AI364" s="29"/>
      <c r="AJ364" s="29"/>
      <c r="AK364" s="29"/>
      <c r="AL364" s="29"/>
      <c r="AM364" s="29"/>
      <c r="AN364" s="29"/>
      <c r="AO364" s="29"/>
      <c r="AP364" s="29"/>
      <c r="AQ364" s="29"/>
      <c r="AR364" s="29"/>
      <c r="AS364" s="29"/>
      <c r="AT364" s="29"/>
      <c r="AU364" s="29"/>
      <c r="AV364" s="29"/>
      <c r="AW364" s="29"/>
      <c r="AX364" s="29"/>
      <c r="AY364" s="29"/>
      <c r="AZ364" s="29"/>
      <c r="BA364" s="29"/>
      <c r="BB364" s="29"/>
      <c r="BC364" s="29"/>
      <c r="BD364" s="29"/>
      <c r="BE364" s="29"/>
      <c r="BF364" s="29"/>
      <c r="BG364" s="29"/>
      <c r="BH364" s="29"/>
      <c r="BI364" s="29"/>
      <c r="BJ364" s="29"/>
      <c r="BK364" s="29"/>
      <c r="BL364" s="29"/>
      <c r="BM364" s="29"/>
      <c r="BN364" s="29"/>
      <c r="BO364" s="29"/>
      <c r="BP364" s="29"/>
      <c r="BQ364" s="29"/>
      <c r="BR364" s="29"/>
      <c r="BS364" s="29"/>
      <c r="BT364" s="29"/>
      <c r="BU364" s="29"/>
      <c r="BV364" s="29"/>
      <c r="BW364" s="29"/>
      <c r="BX364" s="29"/>
      <c r="BY364" s="29"/>
      <c r="BZ364" s="29"/>
      <c r="CA364" s="29"/>
      <c r="CB364" s="29"/>
      <c r="CC364" s="29"/>
      <c r="CD364" s="29"/>
      <c r="CE364" s="29"/>
      <c r="CF364" s="29"/>
      <c r="CG364" s="29"/>
      <c r="CH364" s="29"/>
      <c r="CI364" s="29"/>
      <c r="CJ364" s="29"/>
      <c r="CK364" s="29"/>
      <c r="CL364" s="29"/>
      <c r="CM364" s="29"/>
      <c r="CN364" s="29"/>
    </row>
    <row r="365" spans="1:92" s="3" customFormat="1" ht="23.25" customHeight="1" x14ac:dyDescent="0.2">
      <c r="A365" s="237" t="s">
        <v>775</v>
      </c>
      <c r="B365" s="211"/>
      <c r="C365" s="211"/>
      <c r="D365" s="211"/>
      <c r="E365" s="211"/>
      <c r="F365" s="211"/>
      <c r="G365" s="211"/>
      <c r="H365" s="211"/>
      <c r="I365" s="211"/>
      <c r="J365" s="211"/>
      <c r="K365" s="211"/>
      <c r="L365" s="212"/>
      <c r="M365" s="38"/>
      <c r="N365" s="38">
        <f>SUM(N353:N364)</f>
        <v>234</v>
      </c>
      <c r="O365" s="38"/>
      <c r="P365" s="39">
        <f>SUM(P353:P364)</f>
        <v>1527600</v>
      </c>
      <c r="Q365" s="38"/>
      <c r="R365" s="38">
        <f>SUM(R353:R364)</f>
        <v>1023600</v>
      </c>
      <c r="S365" s="39">
        <f>SUM(S353:S364)</f>
        <v>504000</v>
      </c>
      <c r="T365" s="39">
        <f>SUM(T353:T364)</f>
        <v>566100</v>
      </c>
      <c r="U365" s="39">
        <f>SUM(U353:U364)</f>
        <v>566100</v>
      </c>
      <c r="V365" s="38"/>
      <c r="W365" s="40">
        <f>SUM(W353:W364)</f>
        <v>53.279999999999994</v>
      </c>
      <c r="X365" s="41"/>
      <c r="Y365" s="41"/>
      <c r="Z365" s="40">
        <f>SUM(Z353:Z364)</f>
        <v>47.951999999999998</v>
      </c>
      <c r="AA365" s="40">
        <f>SUM(AA353:AA364)</f>
        <v>5.3279999999999959</v>
      </c>
      <c r="AB365" s="29"/>
      <c r="AC365" s="29"/>
      <c r="AD365" s="29"/>
      <c r="AE365" s="29"/>
      <c r="AF365" s="29"/>
      <c r="AG365" s="29"/>
      <c r="AH365" s="29"/>
      <c r="AI365" s="29"/>
      <c r="AJ365" s="29"/>
      <c r="AK365" s="29"/>
      <c r="AL365" s="29"/>
      <c r="AM365" s="29"/>
      <c r="AN365" s="29"/>
      <c r="AO365" s="29"/>
      <c r="AP365" s="29"/>
      <c r="AQ365" s="29"/>
      <c r="AR365" s="29"/>
      <c r="AS365" s="29"/>
      <c r="AT365" s="29"/>
      <c r="AU365" s="29"/>
      <c r="AV365" s="29"/>
      <c r="AW365" s="29"/>
      <c r="AX365" s="29"/>
      <c r="AY365" s="29"/>
      <c r="AZ365" s="29"/>
      <c r="BA365" s="29"/>
      <c r="BB365" s="29"/>
      <c r="BC365" s="29"/>
      <c r="BD365" s="29"/>
      <c r="BE365" s="29"/>
      <c r="BF365" s="29"/>
      <c r="BG365" s="29"/>
      <c r="BH365" s="29"/>
      <c r="BI365" s="29"/>
      <c r="BJ365" s="29"/>
      <c r="BK365" s="29"/>
      <c r="BL365" s="29"/>
      <c r="BM365" s="29"/>
      <c r="BN365" s="29"/>
      <c r="BO365" s="29"/>
      <c r="BP365" s="29"/>
      <c r="BQ365" s="29"/>
      <c r="BR365" s="29"/>
      <c r="BS365" s="29"/>
      <c r="BT365" s="29"/>
      <c r="BU365" s="29"/>
      <c r="BV365" s="29"/>
      <c r="BW365" s="29"/>
      <c r="BX365" s="29"/>
      <c r="BY365" s="29"/>
      <c r="BZ365" s="29"/>
      <c r="CA365" s="29"/>
      <c r="CB365" s="29"/>
      <c r="CC365" s="29"/>
      <c r="CD365" s="29"/>
      <c r="CE365" s="29"/>
      <c r="CF365" s="29"/>
      <c r="CG365" s="29"/>
      <c r="CH365" s="29"/>
      <c r="CI365" s="29"/>
      <c r="CJ365" s="29"/>
      <c r="CK365" s="29"/>
      <c r="CL365" s="29"/>
      <c r="CM365" s="29"/>
      <c r="CN365" s="29"/>
    </row>
    <row r="366" spans="1:92" s="3" customFormat="1" ht="23.25" customHeight="1" x14ac:dyDescent="0.4">
      <c r="A366" s="46"/>
      <c r="B366" s="46"/>
      <c r="C366" s="46"/>
      <c r="D366" s="46"/>
      <c r="E366" s="46"/>
      <c r="F366" s="46"/>
      <c r="G366" s="46"/>
      <c r="H366" s="46"/>
      <c r="I366" s="46"/>
      <c r="J366" s="46"/>
      <c r="K366" s="46"/>
      <c r="L366" s="46"/>
      <c r="M366" s="46"/>
      <c r="N366" s="46"/>
      <c r="O366" s="46"/>
      <c r="P366" s="46"/>
      <c r="Q366" s="46"/>
      <c r="R366" s="46"/>
      <c r="S366" s="46"/>
      <c r="T366" s="46"/>
      <c r="U366" s="46"/>
      <c r="V366" s="46"/>
      <c r="W366" s="46"/>
      <c r="X366" s="46"/>
      <c r="Y366" s="46"/>
      <c r="Z366" s="46"/>
      <c r="AA366" s="43"/>
      <c r="AB366" s="29"/>
      <c r="AC366" s="29"/>
      <c r="AD366" s="29"/>
      <c r="AE366" s="29"/>
      <c r="AF366" s="29"/>
      <c r="AG366" s="29"/>
      <c r="AH366" s="29"/>
      <c r="AI366" s="29"/>
      <c r="AJ366" s="29"/>
      <c r="AK366" s="29"/>
      <c r="AL366" s="29"/>
      <c r="AM366" s="29"/>
      <c r="AN366" s="29"/>
      <c r="AO366" s="29"/>
      <c r="AP366" s="29"/>
      <c r="AQ366" s="29"/>
      <c r="AR366" s="29"/>
      <c r="AS366" s="29"/>
      <c r="AT366" s="29"/>
      <c r="AU366" s="29"/>
      <c r="AV366" s="29"/>
      <c r="AW366" s="29"/>
      <c r="AX366" s="29"/>
      <c r="AY366" s="29"/>
      <c r="AZ366" s="29"/>
      <c r="BA366" s="29"/>
      <c r="BB366" s="29"/>
      <c r="BC366" s="29"/>
      <c r="BD366" s="29"/>
      <c r="BE366" s="29"/>
      <c r="BF366" s="29"/>
      <c r="BG366" s="29"/>
      <c r="BH366" s="29"/>
      <c r="BI366" s="29"/>
      <c r="BJ366" s="29"/>
      <c r="BK366" s="29"/>
      <c r="BL366" s="29"/>
      <c r="BM366" s="29"/>
      <c r="BN366" s="29"/>
      <c r="BO366" s="29"/>
      <c r="BP366" s="29"/>
      <c r="BQ366" s="29"/>
      <c r="BR366" s="29"/>
      <c r="BS366" s="29"/>
      <c r="BT366" s="29"/>
      <c r="BU366" s="29"/>
      <c r="BV366" s="29"/>
      <c r="BW366" s="29"/>
      <c r="BX366" s="29"/>
      <c r="BY366" s="29"/>
      <c r="BZ366" s="29"/>
      <c r="CA366" s="29"/>
      <c r="CB366" s="29"/>
      <c r="CC366" s="29"/>
      <c r="CD366" s="29"/>
      <c r="CE366" s="29"/>
      <c r="CF366" s="29"/>
      <c r="CG366" s="29"/>
      <c r="CH366" s="29"/>
      <c r="CI366" s="29"/>
      <c r="CJ366" s="29"/>
      <c r="CK366" s="29"/>
      <c r="CL366" s="29"/>
      <c r="CM366" s="29"/>
      <c r="CN366" s="29"/>
    </row>
    <row r="367" spans="1:92" s="3" customFormat="1" ht="18" x14ac:dyDescent="0.4">
      <c r="A367" s="42" t="s">
        <v>17</v>
      </c>
      <c r="B367" s="42"/>
      <c r="C367" s="42"/>
      <c r="D367" s="42" t="s">
        <v>19</v>
      </c>
      <c r="E367" s="42"/>
      <c r="F367" s="42"/>
      <c r="G367" s="42"/>
      <c r="H367" s="42"/>
      <c r="I367" s="42"/>
      <c r="J367" s="43"/>
      <c r="K367" s="46"/>
      <c r="L367" s="46"/>
      <c r="M367" s="46"/>
      <c r="N367" s="46"/>
      <c r="O367" s="46"/>
      <c r="P367" s="46"/>
      <c r="Q367" s="46"/>
      <c r="R367" s="46"/>
      <c r="S367" s="46"/>
      <c r="T367" s="46"/>
      <c r="U367" s="46"/>
      <c r="V367" s="46"/>
      <c r="W367" s="46"/>
      <c r="X367" s="46"/>
      <c r="Y367" s="46"/>
      <c r="Z367" s="46"/>
      <c r="AA367" s="43"/>
      <c r="AB367" s="29"/>
      <c r="AC367" s="29"/>
      <c r="AD367" s="29"/>
      <c r="AE367" s="29"/>
      <c r="AF367" s="29"/>
      <c r="AG367" s="29"/>
      <c r="AH367" s="29"/>
      <c r="AI367" s="29"/>
      <c r="AJ367" s="29"/>
      <c r="AK367" s="29"/>
      <c r="AL367" s="29"/>
      <c r="AM367" s="29"/>
      <c r="AN367" s="29"/>
      <c r="AO367" s="29"/>
      <c r="AP367" s="29"/>
      <c r="AQ367" s="29"/>
      <c r="AR367" s="29"/>
      <c r="AS367" s="29"/>
      <c r="AT367" s="29"/>
      <c r="AU367" s="29"/>
      <c r="AV367" s="29"/>
      <c r="AW367" s="29"/>
      <c r="AX367" s="29"/>
      <c r="AY367" s="29"/>
      <c r="AZ367" s="29"/>
      <c r="BA367" s="29"/>
      <c r="BB367" s="29"/>
      <c r="BC367" s="29"/>
      <c r="BD367" s="29"/>
      <c r="BE367" s="29"/>
      <c r="BF367" s="29"/>
      <c r="BG367" s="29"/>
      <c r="BH367" s="29"/>
      <c r="BI367" s="29"/>
      <c r="BJ367" s="29"/>
      <c r="BK367" s="29"/>
      <c r="BL367" s="29"/>
      <c r="BM367" s="29"/>
      <c r="BN367" s="29"/>
      <c r="BO367" s="29"/>
      <c r="BP367" s="29"/>
      <c r="BQ367" s="29"/>
      <c r="BR367" s="29"/>
      <c r="BS367" s="29"/>
      <c r="BT367" s="29"/>
      <c r="BU367" s="29"/>
      <c r="BV367" s="29"/>
      <c r="BW367" s="29"/>
      <c r="BX367" s="29"/>
      <c r="BY367" s="29"/>
      <c r="BZ367" s="29"/>
      <c r="CA367" s="29"/>
      <c r="CB367" s="29"/>
      <c r="CC367" s="29"/>
      <c r="CD367" s="29"/>
      <c r="CE367" s="29"/>
      <c r="CF367" s="29"/>
      <c r="CG367" s="29"/>
      <c r="CH367" s="29"/>
      <c r="CI367" s="29"/>
      <c r="CJ367" s="29"/>
      <c r="CK367" s="29"/>
      <c r="CL367" s="29"/>
      <c r="CM367" s="29"/>
      <c r="CN367" s="29"/>
    </row>
    <row r="368" spans="1:92" s="3" customFormat="1" ht="18" x14ac:dyDescent="0.4">
      <c r="A368" s="42"/>
      <c r="B368" s="42"/>
      <c r="C368" s="42"/>
      <c r="D368" s="42" t="s">
        <v>20</v>
      </c>
      <c r="E368" s="42"/>
      <c r="F368" s="42"/>
      <c r="G368" s="42"/>
      <c r="H368" s="42"/>
      <c r="I368" s="42"/>
      <c r="J368" s="43"/>
      <c r="K368" s="46"/>
      <c r="L368" s="46"/>
      <c r="M368" s="46"/>
      <c r="N368" s="46"/>
      <c r="O368" s="46"/>
      <c r="P368" s="46"/>
      <c r="Q368" s="46"/>
      <c r="R368" s="46"/>
      <c r="S368" s="46"/>
      <c r="T368" s="46"/>
      <c r="U368" s="46"/>
      <c r="V368" s="46"/>
      <c r="W368" s="46"/>
      <c r="X368" s="46"/>
      <c r="Y368" s="46"/>
      <c r="Z368" s="46"/>
      <c r="AA368" s="43"/>
      <c r="AB368" s="29"/>
      <c r="AC368" s="29"/>
      <c r="AD368" s="29"/>
      <c r="AE368" s="29"/>
      <c r="AF368" s="29"/>
      <c r="AG368" s="29"/>
      <c r="AH368" s="29"/>
      <c r="AI368" s="29"/>
      <c r="AJ368" s="29"/>
      <c r="AK368" s="29"/>
      <c r="AL368" s="29"/>
      <c r="AM368" s="29"/>
      <c r="AN368" s="29"/>
      <c r="AO368" s="29"/>
      <c r="AP368" s="29"/>
      <c r="AQ368" s="29"/>
      <c r="AR368" s="29"/>
      <c r="AS368" s="29"/>
      <c r="AT368" s="29"/>
      <c r="AU368" s="29"/>
      <c r="AV368" s="29"/>
      <c r="AW368" s="29"/>
      <c r="AX368" s="29"/>
      <c r="AY368" s="29"/>
      <c r="AZ368" s="29"/>
      <c r="BA368" s="29"/>
      <c r="BB368" s="29"/>
      <c r="BC368" s="29"/>
      <c r="BD368" s="29"/>
      <c r="BE368" s="29"/>
      <c r="BF368" s="29"/>
      <c r="BG368" s="29"/>
      <c r="BH368" s="29"/>
      <c r="BI368" s="29"/>
      <c r="BJ368" s="29"/>
      <c r="BK368" s="29"/>
      <c r="BL368" s="29"/>
      <c r="BM368" s="29"/>
      <c r="BN368" s="29"/>
      <c r="BO368" s="29"/>
      <c r="BP368" s="29"/>
      <c r="BQ368" s="29"/>
      <c r="BR368" s="29"/>
      <c r="BS368" s="29"/>
      <c r="BT368" s="29"/>
      <c r="BU368" s="29"/>
      <c r="BV368" s="29"/>
      <c r="BW368" s="29"/>
      <c r="BX368" s="29"/>
      <c r="BY368" s="29"/>
      <c r="BZ368" s="29"/>
      <c r="CA368" s="29"/>
      <c r="CB368" s="29"/>
      <c r="CC368" s="29"/>
      <c r="CD368" s="29"/>
      <c r="CE368" s="29"/>
      <c r="CF368" s="29"/>
      <c r="CG368" s="29"/>
      <c r="CH368" s="29"/>
      <c r="CI368" s="29"/>
      <c r="CJ368" s="29"/>
      <c r="CK368" s="29"/>
      <c r="CL368" s="29"/>
      <c r="CM368" s="29"/>
      <c r="CN368" s="29"/>
    </row>
    <row r="369" spans="1:92" s="3" customFormat="1" ht="18" x14ac:dyDescent="0.4">
      <c r="A369" s="42"/>
      <c r="B369" s="42"/>
      <c r="C369" s="42"/>
      <c r="D369" s="42" t="s">
        <v>21</v>
      </c>
      <c r="E369" s="42"/>
      <c r="F369" s="42"/>
      <c r="G369" s="42"/>
      <c r="H369" s="42"/>
      <c r="I369" s="42"/>
      <c r="J369" s="43"/>
      <c r="K369" s="46"/>
      <c r="L369" s="46"/>
      <c r="M369" s="46"/>
      <c r="N369" s="46"/>
      <c r="O369" s="46"/>
      <c r="P369" s="46"/>
      <c r="Q369" s="46"/>
      <c r="R369" s="46"/>
      <c r="S369" s="46"/>
      <c r="T369" s="46"/>
      <c r="U369" s="46"/>
      <c r="V369" s="46"/>
      <c r="W369" s="46"/>
      <c r="X369" s="46"/>
      <c r="Y369" s="46"/>
      <c r="Z369" s="46"/>
      <c r="AA369" s="43"/>
      <c r="AB369" s="29"/>
      <c r="AC369" s="29"/>
      <c r="AD369" s="29"/>
      <c r="AE369" s="29"/>
      <c r="AF369" s="29"/>
      <c r="AG369" s="29"/>
      <c r="AH369" s="29"/>
      <c r="AI369" s="29"/>
      <c r="AJ369" s="29"/>
      <c r="AK369" s="29"/>
      <c r="AL369" s="29"/>
      <c r="AM369" s="29"/>
      <c r="AN369" s="29"/>
      <c r="AO369" s="29"/>
      <c r="AP369" s="29"/>
      <c r="AQ369" s="29"/>
      <c r="AR369" s="29"/>
      <c r="AS369" s="29"/>
      <c r="AT369" s="29"/>
      <c r="AU369" s="29"/>
      <c r="AV369" s="29"/>
      <c r="AW369" s="29"/>
      <c r="AX369" s="29"/>
      <c r="AY369" s="29"/>
      <c r="AZ369" s="29"/>
      <c r="BA369" s="29"/>
      <c r="BB369" s="29"/>
      <c r="BC369" s="29"/>
      <c r="BD369" s="29"/>
      <c r="BE369" s="29"/>
      <c r="BF369" s="29"/>
      <c r="BG369" s="29"/>
      <c r="BH369" s="29"/>
      <c r="BI369" s="29"/>
      <c r="BJ369" s="29"/>
      <c r="BK369" s="29"/>
      <c r="BL369" s="29"/>
      <c r="BM369" s="29"/>
      <c r="BN369" s="29"/>
      <c r="BO369" s="29"/>
      <c r="BP369" s="29"/>
      <c r="BQ369" s="29"/>
      <c r="BR369" s="29"/>
      <c r="BS369" s="29"/>
      <c r="BT369" s="29"/>
      <c r="BU369" s="29"/>
      <c r="BV369" s="29"/>
      <c r="BW369" s="29"/>
      <c r="BX369" s="29"/>
      <c r="BY369" s="29"/>
      <c r="BZ369" s="29"/>
      <c r="CA369" s="29"/>
      <c r="CB369" s="29"/>
      <c r="CC369" s="29"/>
      <c r="CD369" s="29"/>
      <c r="CE369" s="29"/>
      <c r="CF369" s="29"/>
      <c r="CG369" s="29"/>
      <c r="CH369" s="29"/>
      <c r="CI369" s="29"/>
      <c r="CJ369" s="29"/>
      <c r="CK369" s="29"/>
      <c r="CL369" s="29"/>
      <c r="CM369" s="29"/>
      <c r="CN369" s="29"/>
    </row>
    <row r="370" spans="1:92" s="3" customFormat="1" ht="15.75" x14ac:dyDescent="0.25">
      <c r="A370" s="42"/>
      <c r="B370" s="42"/>
      <c r="C370" s="42"/>
      <c r="D370" s="42" t="s">
        <v>22</v>
      </c>
      <c r="E370" s="42"/>
      <c r="F370" s="42"/>
      <c r="G370" s="42"/>
      <c r="H370" s="42"/>
      <c r="I370" s="42"/>
      <c r="J370" s="43"/>
      <c r="K370" s="43"/>
      <c r="L370" s="43"/>
      <c r="M370" s="43"/>
      <c r="N370" s="43"/>
      <c r="O370" s="43"/>
      <c r="P370" s="43"/>
      <c r="Q370" s="43"/>
      <c r="R370" s="43"/>
      <c r="S370" s="43"/>
      <c r="T370" s="43"/>
      <c r="U370" s="43"/>
      <c r="V370" s="43"/>
      <c r="W370" s="43"/>
      <c r="X370" s="43"/>
      <c r="Y370" s="43"/>
      <c r="Z370" s="43"/>
      <c r="AA370" s="43"/>
      <c r="AB370" s="29"/>
      <c r="AC370" s="29"/>
      <c r="AD370" s="29"/>
      <c r="AE370" s="29"/>
      <c r="AF370" s="29"/>
      <c r="AG370" s="29"/>
      <c r="AH370" s="29"/>
      <c r="AI370" s="29"/>
      <c r="AJ370" s="29"/>
      <c r="AK370" s="29"/>
      <c r="AL370" s="29"/>
      <c r="AM370" s="29"/>
      <c r="AN370" s="29"/>
      <c r="AO370" s="29"/>
      <c r="AP370" s="29"/>
      <c r="AQ370" s="29"/>
      <c r="AR370" s="29"/>
      <c r="AS370" s="29"/>
      <c r="AT370" s="29"/>
      <c r="AU370" s="29"/>
      <c r="AV370" s="29"/>
      <c r="AW370" s="29"/>
      <c r="AX370" s="29"/>
      <c r="AY370" s="29"/>
      <c r="AZ370" s="29"/>
      <c r="BA370" s="29"/>
      <c r="BB370" s="29"/>
      <c r="BC370" s="29"/>
      <c r="BD370" s="29"/>
      <c r="BE370" s="29"/>
      <c r="BF370" s="29"/>
      <c r="BG370" s="29"/>
      <c r="BH370" s="29"/>
      <c r="BI370" s="29"/>
      <c r="BJ370" s="29"/>
      <c r="BK370" s="29"/>
      <c r="BL370" s="29"/>
      <c r="BM370" s="29"/>
      <c r="BN370" s="29"/>
      <c r="BO370" s="29"/>
      <c r="BP370" s="29"/>
      <c r="BQ370" s="29"/>
      <c r="BR370" s="29"/>
      <c r="BS370" s="29"/>
      <c r="BT370" s="29"/>
      <c r="BU370" s="29"/>
      <c r="BV370" s="29"/>
      <c r="BW370" s="29"/>
      <c r="BX370" s="29"/>
      <c r="BY370" s="29"/>
      <c r="BZ370" s="29"/>
      <c r="CA370" s="29"/>
      <c r="CB370" s="29"/>
      <c r="CC370" s="29"/>
      <c r="CD370" s="29"/>
      <c r="CE370" s="29"/>
      <c r="CF370" s="29"/>
      <c r="CG370" s="29"/>
      <c r="CH370" s="29"/>
      <c r="CI370" s="29"/>
      <c r="CJ370" s="29"/>
      <c r="CK370" s="29"/>
      <c r="CL370" s="29"/>
      <c r="CM370" s="29"/>
      <c r="CN370" s="29"/>
    </row>
    <row r="371" spans="1:92" s="3" customFormat="1" ht="15.75" x14ac:dyDescent="0.25">
      <c r="A371" s="42"/>
      <c r="B371" s="42"/>
      <c r="C371" s="42"/>
      <c r="D371" s="42" t="s">
        <v>23</v>
      </c>
      <c r="E371" s="42"/>
      <c r="F371" s="42"/>
      <c r="G371" s="42"/>
      <c r="H371" s="42"/>
      <c r="I371" s="42"/>
      <c r="J371" s="43"/>
      <c r="K371" s="43"/>
      <c r="L371" s="43"/>
      <c r="M371" s="43"/>
      <c r="N371" s="43"/>
      <c r="O371" s="43"/>
      <c r="P371" s="43"/>
      <c r="Q371" s="43"/>
      <c r="R371" s="43"/>
      <c r="S371" s="43"/>
      <c r="T371" s="43"/>
      <c r="U371" s="43"/>
      <c r="V371" s="43"/>
      <c r="W371" s="43"/>
      <c r="X371" s="43"/>
      <c r="Y371" s="43"/>
      <c r="Z371" s="43"/>
      <c r="AA371" s="43"/>
      <c r="AB371" s="29"/>
      <c r="AC371" s="29"/>
      <c r="AD371" s="29"/>
      <c r="AE371" s="29"/>
      <c r="AF371" s="29"/>
      <c r="AG371" s="29"/>
      <c r="AH371" s="29"/>
      <c r="AI371" s="29"/>
      <c r="AJ371" s="29"/>
      <c r="AK371" s="29"/>
      <c r="AL371" s="29"/>
      <c r="AM371" s="29"/>
      <c r="AN371" s="29"/>
      <c r="AO371" s="29"/>
      <c r="AP371" s="29"/>
      <c r="AQ371" s="29"/>
      <c r="AR371" s="29"/>
      <c r="AS371" s="29"/>
      <c r="AT371" s="29"/>
      <c r="AU371" s="29"/>
      <c r="AV371" s="29"/>
      <c r="AW371" s="29"/>
      <c r="AX371" s="29"/>
      <c r="AY371" s="29"/>
      <c r="AZ371" s="29"/>
      <c r="BA371" s="29"/>
      <c r="BB371" s="29"/>
      <c r="BC371" s="29"/>
      <c r="BD371" s="29"/>
      <c r="BE371" s="29"/>
      <c r="BF371" s="29"/>
      <c r="BG371" s="29"/>
      <c r="BH371" s="29"/>
      <c r="BI371" s="29"/>
      <c r="BJ371" s="29"/>
      <c r="BK371" s="29"/>
      <c r="BL371" s="29"/>
      <c r="BM371" s="29"/>
      <c r="BN371" s="29"/>
      <c r="BO371" s="29"/>
      <c r="BP371" s="29"/>
      <c r="BQ371" s="29"/>
      <c r="BR371" s="29"/>
      <c r="BS371" s="29"/>
      <c r="BT371" s="29"/>
      <c r="BU371" s="29"/>
      <c r="BV371" s="29"/>
      <c r="BW371" s="29"/>
      <c r="BX371" s="29"/>
      <c r="BY371" s="29"/>
      <c r="BZ371" s="29"/>
      <c r="CA371" s="29"/>
      <c r="CB371" s="29"/>
      <c r="CC371" s="29"/>
      <c r="CD371" s="29"/>
      <c r="CE371" s="29"/>
      <c r="CF371" s="29"/>
      <c r="CG371" s="29"/>
      <c r="CH371" s="29"/>
      <c r="CI371" s="29"/>
      <c r="CJ371" s="29"/>
      <c r="CK371" s="29"/>
      <c r="CL371" s="29"/>
      <c r="CM371" s="29"/>
      <c r="CN371" s="29"/>
    </row>
    <row r="372" spans="1:92" s="3" customFormat="1" ht="15" x14ac:dyDescent="0.2">
      <c r="A372" s="43"/>
      <c r="B372" s="43"/>
      <c r="C372" s="43"/>
      <c r="D372" s="43"/>
      <c r="E372" s="43"/>
      <c r="F372" s="43"/>
      <c r="G372" s="43"/>
      <c r="H372" s="43"/>
      <c r="I372" s="43"/>
      <c r="J372" s="43"/>
      <c r="K372" s="43"/>
      <c r="L372" s="43"/>
      <c r="M372" s="43"/>
      <c r="N372" s="43"/>
      <c r="O372" s="43"/>
      <c r="P372" s="43"/>
      <c r="Q372" s="43"/>
      <c r="R372" s="43"/>
      <c r="S372" s="43"/>
      <c r="T372" s="43"/>
      <c r="U372" s="43"/>
      <c r="V372" s="43"/>
      <c r="W372" s="43"/>
      <c r="X372" s="43"/>
      <c r="Y372" s="43"/>
      <c r="Z372" s="43"/>
      <c r="AA372" s="43"/>
      <c r="AB372" s="29"/>
      <c r="AC372" s="29"/>
      <c r="AD372" s="29"/>
      <c r="AE372" s="29"/>
      <c r="AF372" s="29"/>
      <c r="AG372" s="29"/>
      <c r="AH372" s="29"/>
      <c r="AI372" s="29"/>
      <c r="AJ372" s="29"/>
      <c r="AK372" s="29"/>
      <c r="AL372" s="29"/>
      <c r="AM372" s="29"/>
      <c r="AN372" s="29"/>
      <c r="AO372" s="29"/>
      <c r="AP372" s="29"/>
      <c r="AQ372" s="29"/>
      <c r="AR372" s="29"/>
      <c r="AS372" s="29"/>
      <c r="AT372" s="29"/>
      <c r="AU372" s="29"/>
      <c r="AV372" s="29"/>
      <c r="AW372" s="29"/>
      <c r="AX372" s="29"/>
      <c r="AY372" s="29"/>
      <c r="AZ372" s="29"/>
      <c r="BA372" s="29"/>
      <c r="BB372" s="29"/>
      <c r="BC372" s="29"/>
      <c r="BD372" s="29"/>
      <c r="BE372" s="29"/>
      <c r="BF372" s="29"/>
      <c r="BG372" s="29"/>
      <c r="BH372" s="29"/>
      <c r="BI372" s="29"/>
      <c r="BJ372" s="29"/>
      <c r="BK372" s="29"/>
      <c r="BL372" s="29"/>
      <c r="BM372" s="29"/>
      <c r="BN372" s="29"/>
      <c r="BO372" s="29"/>
      <c r="BP372" s="29"/>
      <c r="BQ372" s="29"/>
      <c r="BR372" s="29"/>
      <c r="BS372" s="29"/>
      <c r="BT372" s="29"/>
      <c r="BU372" s="29"/>
      <c r="BV372" s="29"/>
      <c r="BW372" s="29"/>
      <c r="BX372" s="29"/>
      <c r="BY372" s="29"/>
      <c r="BZ372" s="29"/>
      <c r="CA372" s="29"/>
      <c r="CB372" s="29"/>
      <c r="CC372" s="29"/>
      <c r="CD372" s="29"/>
      <c r="CE372" s="29"/>
      <c r="CF372" s="29"/>
      <c r="CG372" s="29"/>
      <c r="CH372" s="29"/>
      <c r="CI372" s="29"/>
      <c r="CJ372" s="29"/>
      <c r="CK372" s="29"/>
      <c r="CL372" s="29"/>
      <c r="CM372" s="29"/>
      <c r="CN372" s="29"/>
    </row>
    <row r="373" spans="1:92" ht="15" x14ac:dyDescent="0.2">
      <c r="A373" s="43"/>
      <c r="B373" s="43"/>
      <c r="C373" s="43"/>
      <c r="D373" s="43"/>
      <c r="E373" s="43"/>
      <c r="F373" s="43"/>
      <c r="G373" s="43"/>
      <c r="H373" s="43"/>
      <c r="I373" s="43"/>
      <c r="J373" s="43"/>
      <c r="K373" s="43"/>
      <c r="L373" s="43"/>
      <c r="M373" s="43"/>
      <c r="N373" s="43"/>
      <c r="O373" s="43"/>
      <c r="P373" s="43"/>
      <c r="Q373" s="43"/>
      <c r="R373" s="43"/>
      <c r="S373" s="43"/>
      <c r="T373" s="43"/>
      <c r="U373" s="43"/>
      <c r="V373" s="43"/>
      <c r="W373" s="43"/>
      <c r="X373" s="43"/>
      <c r="Y373" s="43"/>
      <c r="Z373" s="43"/>
      <c r="AA373" s="43"/>
    </row>
    <row r="374" spans="1:92" ht="15" x14ac:dyDescent="0.2">
      <c r="A374" s="43"/>
      <c r="B374" s="43"/>
      <c r="C374" s="43"/>
      <c r="D374" s="43"/>
      <c r="E374" s="43"/>
      <c r="F374" s="43"/>
      <c r="G374" s="43"/>
      <c r="H374" s="43"/>
      <c r="I374" s="43"/>
      <c r="J374" s="43"/>
      <c r="K374" s="43"/>
      <c r="L374" s="43"/>
      <c r="M374" s="43"/>
      <c r="N374" s="43"/>
      <c r="O374" s="43"/>
      <c r="P374" s="43"/>
      <c r="Q374" s="43"/>
      <c r="R374" s="43"/>
      <c r="S374" s="43"/>
      <c r="T374" s="43"/>
      <c r="U374" s="43"/>
      <c r="V374" s="43"/>
      <c r="W374" s="43"/>
      <c r="X374" s="43"/>
      <c r="Y374" s="43"/>
      <c r="Z374" s="43"/>
      <c r="AA374" s="43"/>
    </row>
    <row r="375" spans="1:92" ht="15" x14ac:dyDescent="0.2">
      <c r="A375" s="43"/>
      <c r="B375" s="43"/>
      <c r="C375" s="43"/>
      <c r="D375" s="43"/>
      <c r="E375" s="43"/>
      <c r="F375" s="43"/>
      <c r="G375" s="43"/>
      <c r="H375" s="43"/>
      <c r="I375" s="43"/>
      <c r="J375" s="43"/>
      <c r="K375" s="43"/>
      <c r="L375" s="43"/>
      <c r="M375" s="43"/>
      <c r="N375" s="43"/>
      <c r="O375" s="43"/>
      <c r="P375" s="43"/>
      <c r="Q375" s="43"/>
      <c r="R375" s="43"/>
      <c r="S375" s="43"/>
      <c r="T375" s="43"/>
      <c r="U375" s="43"/>
      <c r="V375" s="43"/>
      <c r="W375" s="43"/>
      <c r="X375" s="43"/>
      <c r="Y375" s="43"/>
      <c r="Z375" s="43"/>
      <c r="AA375" s="43"/>
    </row>
    <row r="376" spans="1:92" ht="15" x14ac:dyDescent="0.2">
      <c r="A376" s="43"/>
      <c r="B376" s="43"/>
      <c r="C376" s="43"/>
      <c r="D376" s="43"/>
      <c r="E376" s="43"/>
      <c r="F376" s="43"/>
      <c r="G376" s="43"/>
      <c r="H376" s="43"/>
      <c r="I376" s="43"/>
      <c r="J376" s="43"/>
      <c r="K376" s="43"/>
      <c r="L376" s="43"/>
      <c r="M376" s="43"/>
      <c r="N376" s="43"/>
      <c r="O376" s="43"/>
      <c r="P376" s="43"/>
      <c r="Q376" s="43"/>
      <c r="R376" s="43"/>
      <c r="S376" s="43"/>
      <c r="T376" s="43"/>
      <c r="U376" s="43"/>
      <c r="V376" s="43"/>
      <c r="W376" s="43"/>
      <c r="X376" s="43"/>
      <c r="Y376" s="43"/>
      <c r="Z376" s="43"/>
      <c r="AA376" s="43"/>
    </row>
    <row r="377" spans="1:92" ht="15" x14ac:dyDescent="0.2">
      <c r="A377" s="43"/>
      <c r="B377" s="43"/>
      <c r="C377" s="43"/>
      <c r="D377" s="43"/>
      <c r="E377" s="43"/>
      <c r="F377" s="43"/>
      <c r="G377" s="43"/>
      <c r="H377" s="43"/>
      <c r="I377" s="43"/>
      <c r="J377" s="43"/>
      <c r="K377" s="43"/>
      <c r="L377" s="43"/>
      <c r="M377" s="43"/>
      <c r="N377" s="43"/>
      <c r="O377" s="43"/>
      <c r="P377" s="43"/>
      <c r="Q377" s="43"/>
      <c r="R377" s="43"/>
      <c r="S377" s="43"/>
      <c r="T377" s="43"/>
      <c r="U377" s="43"/>
      <c r="V377" s="43"/>
      <c r="W377" s="43"/>
      <c r="X377" s="43"/>
      <c r="Y377" s="43"/>
      <c r="Z377" s="43"/>
      <c r="AA377" s="43"/>
    </row>
    <row r="378" spans="1:92" ht="15" x14ac:dyDescent="0.2">
      <c r="A378" s="43"/>
      <c r="B378" s="43"/>
      <c r="C378" s="43"/>
      <c r="D378" s="43"/>
      <c r="E378" s="43"/>
      <c r="F378" s="43"/>
      <c r="G378" s="43"/>
      <c r="H378" s="43"/>
      <c r="I378" s="43"/>
      <c r="J378" s="43"/>
      <c r="K378" s="43"/>
      <c r="L378" s="43"/>
      <c r="M378" s="43"/>
      <c r="N378" s="43"/>
      <c r="O378" s="43"/>
      <c r="P378" s="43"/>
      <c r="Q378" s="43"/>
      <c r="R378" s="43"/>
      <c r="S378" s="43"/>
      <c r="T378" s="43"/>
      <c r="U378" s="43"/>
      <c r="V378" s="43"/>
      <c r="W378" s="43"/>
      <c r="X378" s="43"/>
      <c r="Y378" s="43"/>
      <c r="Z378" s="43"/>
      <c r="AA378" s="43"/>
    </row>
    <row r="379" spans="1:92" ht="15" x14ac:dyDescent="0.2">
      <c r="A379" s="43"/>
      <c r="B379" s="43"/>
      <c r="C379" s="43"/>
      <c r="D379" s="43"/>
      <c r="E379" s="43"/>
      <c r="F379" s="43"/>
      <c r="G379" s="43"/>
      <c r="H379" s="43"/>
      <c r="I379" s="43"/>
      <c r="J379" s="43"/>
      <c r="K379" s="43"/>
      <c r="L379" s="43"/>
      <c r="M379" s="43"/>
      <c r="N379" s="43"/>
      <c r="O379" s="43"/>
      <c r="P379" s="43"/>
      <c r="Q379" s="43"/>
      <c r="R379" s="43"/>
      <c r="S379" s="43"/>
      <c r="T379" s="43"/>
      <c r="U379" s="43"/>
      <c r="V379" s="43"/>
      <c r="W379" s="43"/>
      <c r="X379" s="43"/>
      <c r="Y379" s="43"/>
      <c r="Z379" s="43"/>
      <c r="AA379" s="43"/>
    </row>
    <row r="380" spans="1:92" s="49" customFormat="1" ht="21" x14ac:dyDescent="0.35">
      <c r="A380" s="215" t="s">
        <v>764</v>
      </c>
      <c r="B380" s="215"/>
      <c r="C380" s="215"/>
      <c r="D380" s="215"/>
      <c r="E380" s="215"/>
      <c r="F380" s="215"/>
      <c r="G380" s="215"/>
      <c r="H380" s="215"/>
      <c r="I380" s="215"/>
      <c r="J380" s="215"/>
      <c r="K380" s="215"/>
      <c r="L380" s="215"/>
      <c r="M380" s="215"/>
      <c r="N380" s="215"/>
      <c r="O380" s="215"/>
      <c r="P380" s="215"/>
      <c r="Q380" s="215"/>
      <c r="R380" s="215"/>
      <c r="S380" s="215"/>
      <c r="T380" s="215"/>
      <c r="U380" s="215"/>
      <c r="V380" s="215"/>
      <c r="W380" s="215"/>
      <c r="X380" s="215"/>
      <c r="Y380" s="144"/>
      <c r="Z380" s="31"/>
      <c r="AA380" s="31"/>
      <c r="AB380" s="48"/>
      <c r="AC380" s="48"/>
      <c r="AD380" s="48"/>
      <c r="AE380" s="48"/>
      <c r="AF380" s="48"/>
      <c r="AG380" s="48"/>
      <c r="AH380" s="48"/>
      <c r="AI380" s="48"/>
      <c r="AJ380" s="48"/>
      <c r="AK380" s="48"/>
      <c r="AL380" s="48"/>
      <c r="AM380" s="48"/>
      <c r="AN380" s="48"/>
      <c r="AO380" s="48"/>
      <c r="AP380" s="48"/>
      <c r="AQ380" s="48"/>
      <c r="AR380" s="48"/>
      <c r="AS380" s="48"/>
      <c r="AT380" s="48"/>
      <c r="AU380" s="48"/>
      <c r="AV380" s="48"/>
      <c r="AW380" s="48"/>
      <c r="AX380" s="48"/>
      <c r="AY380" s="48"/>
      <c r="AZ380" s="48"/>
      <c r="BA380" s="48"/>
      <c r="BB380" s="48"/>
      <c r="BC380" s="48"/>
      <c r="BD380" s="48"/>
      <c r="BE380" s="48"/>
      <c r="BF380" s="48"/>
      <c r="BG380" s="48"/>
      <c r="BH380" s="48"/>
      <c r="BI380" s="48"/>
      <c r="BJ380" s="48"/>
      <c r="BK380" s="48"/>
      <c r="BL380" s="48"/>
      <c r="BM380" s="48"/>
      <c r="BN380" s="48"/>
      <c r="BO380" s="48"/>
      <c r="BP380" s="48"/>
      <c r="BQ380" s="48"/>
      <c r="BR380" s="48"/>
      <c r="BS380" s="48"/>
      <c r="BT380" s="48"/>
      <c r="BU380" s="48"/>
      <c r="BV380" s="48"/>
      <c r="BW380" s="48"/>
      <c r="BX380" s="48"/>
      <c r="BY380" s="48"/>
      <c r="BZ380" s="48"/>
      <c r="CA380" s="48"/>
      <c r="CB380" s="48"/>
      <c r="CC380" s="48"/>
      <c r="CD380" s="48"/>
      <c r="CE380" s="48"/>
      <c r="CF380" s="48"/>
      <c r="CG380" s="48"/>
      <c r="CH380" s="48"/>
      <c r="CI380" s="48"/>
      <c r="CJ380" s="48"/>
      <c r="CK380" s="48"/>
      <c r="CL380" s="48"/>
      <c r="CM380" s="48"/>
      <c r="CN380" s="48"/>
    </row>
    <row r="381" spans="1:92" s="49" customFormat="1" ht="21" x14ac:dyDescent="0.25">
      <c r="A381" s="215" t="s">
        <v>763</v>
      </c>
      <c r="B381" s="215"/>
      <c r="C381" s="215"/>
      <c r="D381" s="215"/>
      <c r="E381" s="215"/>
      <c r="F381" s="215"/>
      <c r="G381" s="215"/>
      <c r="H381" s="215"/>
      <c r="I381" s="215"/>
      <c r="J381" s="215"/>
      <c r="K381" s="215"/>
      <c r="L381" s="215"/>
      <c r="M381" s="215"/>
      <c r="N381" s="215"/>
      <c r="O381" s="215"/>
      <c r="P381" s="215"/>
      <c r="Q381" s="215"/>
      <c r="R381" s="215"/>
      <c r="S381" s="215"/>
      <c r="T381" s="215"/>
      <c r="U381" s="215"/>
      <c r="V381" s="215"/>
      <c r="W381" s="215"/>
      <c r="X381" s="215"/>
      <c r="Y381" s="215"/>
      <c r="Z381" s="215"/>
      <c r="AA381" s="215"/>
      <c r="AB381" s="48"/>
      <c r="AC381" s="48"/>
      <c r="AD381" s="48"/>
      <c r="AE381" s="48"/>
      <c r="AF381" s="48"/>
      <c r="AG381" s="48"/>
      <c r="AH381" s="48"/>
      <c r="AI381" s="48"/>
      <c r="AJ381" s="48"/>
      <c r="AK381" s="48"/>
      <c r="AL381" s="48"/>
      <c r="AM381" s="48"/>
      <c r="AN381" s="48"/>
      <c r="AO381" s="48"/>
      <c r="AP381" s="48"/>
      <c r="AQ381" s="48"/>
      <c r="AR381" s="48"/>
      <c r="AS381" s="48"/>
      <c r="AT381" s="48"/>
      <c r="AU381" s="48"/>
      <c r="AV381" s="48"/>
      <c r="AW381" s="48"/>
      <c r="AX381" s="48"/>
      <c r="AY381" s="48"/>
      <c r="AZ381" s="48"/>
      <c r="BA381" s="48"/>
      <c r="BB381" s="48"/>
      <c r="BC381" s="48"/>
      <c r="BD381" s="48"/>
      <c r="BE381" s="48"/>
      <c r="BF381" s="48"/>
      <c r="BG381" s="48"/>
      <c r="BH381" s="48"/>
      <c r="BI381" s="48"/>
      <c r="BJ381" s="48"/>
      <c r="BK381" s="48"/>
      <c r="BL381" s="48"/>
      <c r="BM381" s="48"/>
      <c r="BN381" s="48"/>
      <c r="BO381" s="48"/>
      <c r="BP381" s="48"/>
      <c r="BQ381" s="48"/>
      <c r="BR381" s="48"/>
      <c r="BS381" s="48"/>
      <c r="BT381" s="48"/>
      <c r="BU381" s="48"/>
      <c r="BV381" s="48"/>
      <c r="BW381" s="48"/>
      <c r="BX381" s="48"/>
      <c r="BY381" s="48"/>
      <c r="BZ381" s="48"/>
      <c r="CA381" s="48"/>
      <c r="CB381" s="48"/>
      <c r="CC381" s="48"/>
      <c r="CD381" s="48"/>
      <c r="CE381" s="48"/>
      <c r="CF381" s="48"/>
      <c r="CG381" s="48"/>
      <c r="CH381" s="48"/>
      <c r="CI381" s="48"/>
      <c r="CJ381" s="48"/>
      <c r="CK381" s="48"/>
      <c r="CL381" s="48"/>
      <c r="CM381" s="48"/>
      <c r="CN381" s="48"/>
    </row>
    <row r="382" spans="1:92" s="49" customFormat="1" ht="21" x14ac:dyDescent="0.35">
      <c r="A382" s="32"/>
      <c r="B382" s="32"/>
      <c r="C382" s="32"/>
      <c r="D382" s="32"/>
      <c r="E382" s="32"/>
      <c r="F382" s="32"/>
      <c r="G382" s="32"/>
      <c r="H382" s="32" t="s">
        <v>784</v>
      </c>
      <c r="I382" s="32"/>
      <c r="J382" s="32"/>
      <c r="K382" s="32"/>
      <c r="L382" s="32"/>
      <c r="M382" s="32"/>
      <c r="N382" s="32"/>
      <c r="O382" s="32"/>
      <c r="P382" s="32"/>
      <c r="Q382" s="32"/>
      <c r="R382" s="32"/>
      <c r="S382" s="32"/>
      <c r="T382" s="32"/>
      <c r="U382" s="32"/>
      <c r="V382" s="32"/>
      <c r="W382" s="32"/>
      <c r="X382" s="32"/>
      <c r="Y382" s="32"/>
      <c r="Z382" s="32" t="s">
        <v>903</v>
      </c>
      <c r="AA382" s="31"/>
      <c r="AB382" s="48"/>
      <c r="AC382" s="48"/>
      <c r="AD382" s="48"/>
      <c r="AE382" s="48"/>
      <c r="AF382" s="48"/>
      <c r="AG382" s="48"/>
      <c r="AH382" s="48"/>
      <c r="AI382" s="48"/>
      <c r="AJ382" s="48"/>
      <c r="AK382" s="48"/>
      <c r="AL382" s="48"/>
      <c r="AM382" s="48"/>
      <c r="AN382" s="48"/>
      <c r="AO382" s="48"/>
      <c r="AP382" s="48"/>
      <c r="AQ382" s="48"/>
      <c r="AR382" s="48"/>
      <c r="AS382" s="48"/>
      <c r="AT382" s="48"/>
      <c r="AU382" s="48"/>
      <c r="AV382" s="48"/>
      <c r="AW382" s="48"/>
      <c r="AX382" s="48"/>
      <c r="AY382" s="48"/>
      <c r="AZ382" s="48"/>
      <c r="BA382" s="48"/>
      <c r="BB382" s="48"/>
      <c r="BC382" s="48"/>
      <c r="BD382" s="48"/>
      <c r="BE382" s="48"/>
      <c r="BF382" s="48"/>
      <c r="BG382" s="48"/>
      <c r="BH382" s="48"/>
      <c r="BI382" s="48"/>
      <c r="BJ382" s="48"/>
      <c r="BK382" s="48"/>
      <c r="BL382" s="48"/>
      <c r="BM382" s="48"/>
      <c r="BN382" s="48"/>
      <c r="BO382" s="48"/>
      <c r="BP382" s="48"/>
      <c r="BQ382" s="48"/>
      <c r="BR382" s="48"/>
      <c r="BS382" s="48"/>
      <c r="BT382" s="48"/>
      <c r="BU382" s="48"/>
      <c r="BV382" s="48"/>
      <c r="BW382" s="48"/>
      <c r="BX382" s="48"/>
      <c r="BY382" s="48"/>
      <c r="BZ382" s="48"/>
      <c r="CA382" s="48"/>
      <c r="CB382" s="48"/>
      <c r="CC382" s="48"/>
      <c r="CD382" s="48"/>
      <c r="CE382" s="48"/>
      <c r="CF382" s="48"/>
      <c r="CG382" s="48"/>
      <c r="CH382" s="48"/>
      <c r="CI382" s="48"/>
      <c r="CJ382" s="48"/>
      <c r="CK382" s="48"/>
      <c r="CL382" s="48"/>
      <c r="CM382" s="48"/>
      <c r="CN382" s="48"/>
    </row>
    <row r="383" spans="1:92" s="3" customFormat="1" ht="15.75" customHeight="1" x14ac:dyDescent="0.2">
      <c r="A383" s="207" t="s">
        <v>3</v>
      </c>
      <c r="B383" s="207" t="s">
        <v>761</v>
      </c>
      <c r="C383" s="207" t="s">
        <v>18</v>
      </c>
      <c r="D383" s="210" t="s">
        <v>0</v>
      </c>
      <c r="E383" s="211"/>
      <c r="F383" s="211"/>
      <c r="G383" s="211"/>
      <c r="H383" s="211"/>
      <c r="I383" s="212"/>
      <c r="J383" s="210" t="s">
        <v>2</v>
      </c>
      <c r="K383" s="211"/>
      <c r="L383" s="211"/>
      <c r="M383" s="211"/>
      <c r="N383" s="211"/>
      <c r="O383" s="211"/>
      <c r="P383" s="211"/>
      <c r="Q383" s="211"/>
      <c r="R383" s="211"/>
      <c r="S383" s="211"/>
      <c r="T383" s="211"/>
      <c r="U383" s="212"/>
      <c r="V383" s="207" t="s">
        <v>756</v>
      </c>
      <c r="W383" s="207" t="s">
        <v>757</v>
      </c>
      <c r="X383" s="207" t="s">
        <v>758</v>
      </c>
      <c r="Y383" s="141"/>
      <c r="Z383" s="207" t="s">
        <v>759</v>
      </c>
      <c r="AA383" s="207" t="s">
        <v>760</v>
      </c>
      <c r="AB383" s="29"/>
      <c r="AC383" s="29"/>
      <c r="AD383" s="29"/>
      <c r="AE383" s="29"/>
      <c r="AF383" s="29"/>
      <c r="AG383" s="29"/>
      <c r="AH383" s="29"/>
      <c r="AI383" s="29"/>
      <c r="AJ383" s="29"/>
      <c r="AK383" s="29"/>
      <c r="AL383" s="29"/>
      <c r="AM383" s="29"/>
      <c r="AN383" s="29"/>
      <c r="AO383" s="29"/>
      <c r="AP383" s="29"/>
      <c r="AQ383" s="29"/>
      <c r="AR383" s="29"/>
      <c r="AS383" s="29"/>
      <c r="AT383" s="29"/>
      <c r="AU383" s="29"/>
      <c r="AV383" s="29"/>
      <c r="AW383" s="29"/>
      <c r="AX383" s="29"/>
      <c r="AY383" s="29"/>
      <c r="AZ383" s="29"/>
      <c r="BA383" s="29"/>
      <c r="BB383" s="29"/>
      <c r="BC383" s="29"/>
      <c r="BD383" s="29"/>
      <c r="BE383" s="29"/>
      <c r="BF383" s="29"/>
      <c r="BG383" s="29"/>
      <c r="BH383" s="29"/>
      <c r="BI383" s="29"/>
      <c r="BJ383" s="29"/>
      <c r="BK383" s="29"/>
      <c r="BL383" s="29"/>
      <c r="BM383" s="29"/>
      <c r="BN383" s="29"/>
      <c r="BO383" s="29"/>
      <c r="BP383" s="29"/>
      <c r="BQ383" s="29"/>
      <c r="BR383" s="29"/>
      <c r="BS383" s="29"/>
      <c r="BT383" s="29"/>
      <c r="BU383" s="29"/>
      <c r="BV383" s="29"/>
      <c r="BW383" s="29"/>
      <c r="BX383" s="29"/>
      <c r="BY383" s="29"/>
      <c r="BZ383" s="29"/>
      <c r="CA383" s="29"/>
      <c r="CB383" s="29"/>
      <c r="CC383" s="29"/>
      <c r="CD383" s="29"/>
      <c r="CE383" s="29"/>
      <c r="CF383" s="29"/>
      <c r="CG383" s="29"/>
      <c r="CH383" s="29"/>
      <c r="CI383" s="29"/>
      <c r="CJ383" s="29"/>
      <c r="CK383" s="29"/>
      <c r="CL383" s="29"/>
      <c r="CM383" s="29"/>
      <c r="CN383" s="29"/>
    </row>
    <row r="384" spans="1:92" s="27" customFormat="1" ht="33.75" customHeight="1" x14ac:dyDescent="0.2">
      <c r="A384" s="208"/>
      <c r="B384" s="208"/>
      <c r="C384" s="208"/>
      <c r="D384" s="210" t="s">
        <v>7</v>
      </c>
      <c r="E384" s="211"/>
      <c r="F384" s="212"/>
      <c r="G384" s="207" t="s">
        <v>743</v>
      </c>
      <c r="H384" s="207" t="s">
        <v>744</v>
      </c>
      <c r="I384" s="207" t="s">
        <v>745</v>
      </c>
      <c r="J384" s="204" t="s">
        <v>3</v>
      </c>
      <c r="K384" s="207" t="s">
        <v>746</v>
      </c>
      <c r="L384" s="207" t="s">
        <v>747</v>
      </c>
      <c r="M384" s="207" t="s">
        <v>18</v>
      </c>
      <c r="N384" s="207" t="s">
        <v>748</v>
      </c>
      <c r="O384" s="207" t="s">
        <v>749</v>
      </c>
      <c r="P384" s="207" t="s">
        <v>750</v>
      </c>
      <c r="Q384" s="207" t="s">
        <v>751</v>
      </c>
      <c r="R384" s="207" t="s">
        <v>752</v>
      </c>
      <c r="S384" s="207" t="s">
        <v>753</v>
      </c>
      <c r="T384" s="207" t="s">
        <v>754</v>
      </c>
      <c r="U384" s="207" t="s">
        <v>755</v>
      </c>
      <c r="V384" s="208"/>
      <c r="W384" s="208"/>
      <c r="X384" s="208"/>
      <c r="Y384" s="142"/>
      <c r="Z384" s="208"/>
      <c r="AA384" s="208"/>
      <c r="AB384" s="29"/>
      <c r="AC384" s="29"/>
      <c r="AD384" s="29"/>
      <c r="AE384" s="29"/>
      <c r="AF384" s="29"/>
      <c r="AG384" s="29"/>
      <c r="AH384" s="29"/>
      <c r="AI384" s="29"/>
      <c r="AJ384" s="29"/>
      <c r="AK384" s="29"/>
      <c r="AL384" s="29"/>
      <c r="AM384" s="29"/>
      <c r="AN384" s="29"/>
      <c r="AO384" s="29"/>
      <c r="AP384" s="29"/>
      <c r="AQ384" s="29"/>
      <c r="AR384" s="29"/>
      <c r="AS384" s="29"/>
      <c r="AT384" s="29"/>
      <c r="AU384" s="29"/>
      <c r="AV384" s="29"/>
      <c r="AW384" s="29"/>
      <c r="AX384" s="29"/>
      <c r="AY384" s="29"/>
      <c r="AZ384" s="29"/>
      <c r="BA384" s="29"/>
      <c r="BB384" s="29"/>
      <c r="BC384" s="29"/>
      <c r="BD384" s="29"/>
      <c r="BE384" s="29"/>
      <c r="BF384" s="29"/>
      <c r="BG384" s="29"/>
      <c r="BH384" s="29"/>
      <c r="BI384" s="29"/>
      <c r="BJ384" s="29"/>
      <c r="BK384" s="29"/>
      <c r="BL384" s="29"/>
      <c r="BM384" s="29"/>
      <c r="BN384" s="29"/>
      <c r="BO384" s="29"/>
      <c r="BP384" s="29"/>
      <c r="BQ384" s="29"/>
      <c r="BR384" s="29"/>
      <c r="BS384" s="29"/>
      <c r="BT384" s="29"/>
      <c r="BU384" s="29"/>
      <c r="BV384" s="29"/>
      <c r="BW384" s="29"/>
      <c r="BX384" s="29"/>
      <c r="BY384" s="29"/>
      <c r="BZ384" s="29"/>
      <c r="CA384" s="29"/>
      <c r="CB384" s="29"/>
      <c r="CC384" s="29"/>
      <c r="CD384" s="29"/>
      <c r="CE384" s="29"/>
      <c r="CF384" s="29"/>
      <c r="CG384" s="29"/>
      <c r="CH384" s="29"/>
      <c r="CI384" s="29"/>
      <c r="CJ384" s="29"/>
      <c r="CK384" s="29"/>
      <c r="CL384" s="29"/>
      <c r="CM384" s="29"/>
      <c r="CN384" s="29"/>
    </row>
    <row r="385" spans="1:92" s="3" customFormat="1" ht="33.75" customHeight="1" x14ac:dyDescent="0.2">
      <c r="A385" s="208"/>
      <c r="B385" s="208"/>
      <c r="C385" s="208"/>
      <c r="D385" s="204" t="s">
        <v>9</v>
      </c>
      <c r="E385" s="204" t="s">
        <v>10</v>
      </c>
      <c r="F385" s="204" t="s">
        <v>11</v>
      </c>
      <c r="G385" s="208"/>
      <c r="H385" s="208"/>
      <c r="I385" s="208"/>
      <c r="J385" s="205"/>
      <c r="K385" s="208"/>
      <c r="L385" s="208"/>
      <c r="M385" s="208"/>
      <c r="N385" s="208"/>
      <c r="O385" s="208"/>
      <c r="P385" s="208"/>
      <c r="Q385" s="208"/>
      <c r="R385" s="208"/>
      <c r="S385" s="208"/>
      <c r="T385" s="208"/>
      <c r="U385" s="208"/>
      <c r="V385" s="208"/>
      <c r="W385" s="208"/>
      <c r="X385" s="208"/>
      <c r="Y385" s="142"/>
      <c r="Z385" s="208"/>
      <c r="AA385" s="208"/>
      <c r="AB385" s="29"/>
      <c r="AC385" s="29"/>
      <c r="AD385" s="29"/>
      <c r="AE385" s="29"/>
      <c r="AF385" s="29"/>
      <c r="AG385" s="29"/>
      <c r="AH385" s="29"/>
      <c r="AI385" s="29"/>
      <c r="AJ385" s="29"/>
      <c r="AK385" s="29"/>
      <c r="AL385" s="29"/>
      <c r="AM385" s="29"/>
      <c r="AN385" s="29"/>
      <c r="AO385" s="29"/>
      <c r="AP385" s="29"/>
      <c r="AQ385" s="29"/>
      <c r="AR385" s="29"/>
      <c r="AS385" s="29"/>
      <c r="AT385" s="29"/>
      <c r="AU385" s="29"/>
      <c r="AV385" s="29"/>
      <c r="AW385" s="29"/>
      <c r="AX385" s="29"/>
      <c r="AY385" s="29"/>
      <c r="AZ385" s="29"/>
      <c r="BA385" s="29"/>
      <c r="BB385" s="29"/>
      <c r="BC385" s="29"/>
      <c r="BD385" s="29"/>
      <c r="BE385" s="29"/>
      <c r="BF385" s="29"/>
      <c r="BG385" s="29"/>
      <c r="BH385" s="29"/>
      <c r="BI385" s="29"/>
      <c r="BJ385" s="29"/>
      <c r="BK385" s="29"/>
      <c r="BL385" s="29"/>
      <c r="BM385" s="29"/>
      <c r="BN385" s="29"/>
      <c r="BO385" s="29"/>
      <c r="BP385" s="29"/>
      <c r="BQ385" s="29"/>
      <c r="BR385" s="29"/>
      <c r="BS385" s="29"/>
      <c r="BT385" s="29"/>
      <c r="BU385" s="29"/>
      <c r="BV385" s="29"/>
      <c r="BW385" s="29"/>
      <c r="BX385" s="29"/>
      <c r="BY385" s="29"/>
      <c r="BZ385" s="29"/>
      <c r="CA385" s="29"/>
      <c r="CB385" s="29"/>
      <c r="CC385" s="29"/>
      <c r="CD385" s="29"/>
      <c r="CE385" s="29"/>
      <c r="CF385" s="29"/>
      <c r="CG385" s="29"/>
      <c r="CH385" s="29"/>
      <c r="CI385" s="29"/>
      <c r="CJ385" s="29"/>
      <c r="CK385" s="29"/>
      <c r="CL385" s="29"/>
      <c r="CM385" s="29"/>
      <c r="CN385" s="29"/>
    </row>
    <row r="386" spans="1:92" s="3" customFormat="1" ht="22.5" customHeight="1" x14ac:dyDescent="0.2">
      <c r="A386" s="208"/>
      <c r="B386" s="208"/>
      <c r="C386" s="208"/>
      <c r="D386" s="205"/>
      <c r="E386" s="205"/>
      <c r="F386" s="205"/>
      <c r="G386" s="208"/>
      <c r="H386" s="208"/>
      <c r="I386" s="208"/>
      <c r="J386" s="205"/>
      <c r="K386" s="208"/>
      <c r="L386" s="208"/>
      <c r="M386" s="208"/>
      <c r="N386" s="208"/>
      <c r="O386" s="208"/>
      <c r="P386" s="208"/>
      <c r="Q386" s="208"/>
      <c r="R386" s="208"/>
      <c r="S386" s="208"/>
      <c r="T386" s="208"/>
      <c r="U386" s="208"/>
      <c r="V386" s="208"/>
      <c r="W386" s="208"/>
      <c r="X386" s="208"/>
      <c r="Y386" s="142"/>
      <c r="Z386" s="208"/>
      <c r="AA386" s="208"/>
      <c r="AB386" s="29"/>
      <c r="AC386" s="29"/>
      <c r="AD386" s="29"/>
      <c r="AE386" s="29"/>
      <c r="AF386" s="29"/>
      <c r="AG386" s="29"/>
      <c r="AH386" s="29"/>
      <c r="AI386" s="29"/>
      <c r="AJ386" s="29"/>
      <c r="AK386" s="29"/>
      <c r="AL386" s="29"/>
      <c r="AM386" s="29"/>
      <c r="AN386" s="29"/>
      <c r="AO386" s="29"/>
      <c r="AP386" s="29"/>
      <c r="AQ386" s="29"/>
      <c r="AR386" s="29"/>
      <c r="AS386" s="29"/>
      <c r="AT386" s="29"/>
      <c r="AU386" s="29"/>
      <c r="AV386" s="29"/>
      <c r="AW386" s="29"/>
      <c r="AX386" s="29"/>
      <c r="AY386" s="29"/>
      <c r="AZ386" s="29"/>
      <c r="BA386" s="29"/>
      <c r="BB386" s="29"/>
      <c r="BC386" s="29"/>
      <c r="BD386" s="29"/>
      <c r="BE386" s="29"/>
      <c r="BF386" s="29"/>
      <c r="BG386" s="29"/>
      <c r="BH386" s="29"/>
      <c r="BI386" s="29"/>
      <c r="BJ386" s="29"/>
      <c r="BK386" s="29"/>
      <c r="BL386" s="29"/>
      <c r="BM386" s="29"/>
      <c r="BN386" s="29"/>
      <c r="BO386" s="29"/>
      <c r="BP386" s="29"/>
      <c r="BQ386" s="29"/>
      <c r="BR386" s="29"/>
      <c r="BS386" s="29"/>
      <c r="BT386" s="29"/>
      <c r="BU386" s="29"/>
      <c r="BV386" s="29"/>
      <c r="BW386" s="29"/>
      <c r="BX386" s="29"/>
      <c r="BY386" s="29"/>
      <c r="BZ386" s="29"/>
      <c r="CA386" s="29"/>
      <c r="CB386" s="29"/>
      <c r="CC386" s="29"/>
      <c r="CD386" s="29"/>
      <c r="CE386" s="29"/>
      <c r="CF386" s="29"/>
      <c r="CG386" s="29"/>
      <c r="CH386" s="29"/>
      <c r="CI386" s="29"/>
      <c r="CJ386" s="29"/>
      <c r="CK386" s="29"/>
      <c r="CL386" s="29"/>
      <c r="CM386" s="29"/>
      <c r="CN386" s="29"/>
    </row>
    <row r="387" spans="1:92" s="3" customFormat="1" ht="14.25" customHeight="1" x14ac:dyDescent="0.2">
      <c r="A387" s="208"/>
      <c r="B387" s="208"/>
      <c r="C387" s="208"/>
      <c r="D387" s="205"/>
      <c r="E387" s="205"/>
      <c r="F387" s="205"/>
      <c r="G387" s="208"/>
      <c r="H387" s="208"/>
      <c r="I387" s="208"/>
      <c r="J387" s="205"/>
      <c r="K387" s="208"/>
      <c r="L387" s="208"/>
      <c r="M387" s="208"/>
      <c r="N387" s="208"/>
      <c r="O387" s="208"/>
      <c r="P387" s="208"/>
      <c r="Q387" s="208"/>
      <c r="R387" s="208"/>
      <c r="S387" s="208"/>
      <c r="T387" s="208"/>
      <c r="U387" s="208"/>
      <c r="V387" s="208"/>
      <c r="W387" s="208"/>
      <c r="X387" s="208"/>
      <c r="Y387" s="142"/>
      <c r="Z387" s="208"/>
      <c r="AA387" s="208"/>
      <c r="AB387" s="29"/>
      <c r="AC387" s="29"/>
      <c r="AD387" s="29"/>
      <c r="AE387" s="29"/>
      <c r="AF387" s="29"/>
      <c r="AG387" s="29"/>
      <c r="AH387" s="29"/>
      <c r="AI387" s="29"/>
      <c r="AJ387" s="29"/>
      <c r="AK387" s="29"/>
      <c r="AL387" s="29"/>
      <c r="AM387" s="29"/>
      <c r="AN387" s="29"/>
      <c r="AO387" s="29"/>
      <c r="AP387" s="29"/>
      <c r="AQ387" s="29"/>
      <c r="AR387" s="29"/>
      <c r="AS387" s="29"/>
      <c r="AT387" s="29"/>
      <c r="AU387" s="29"/>
      <c r="AV387" s="29"/>
      <c r="AW387" s="29"/>
      <c r="AX387" s="29"/>
      <c r="AY387" s="29"/>
      <c r="AZ387" s="29"/>
      <c r="BA387" s="29"/>
      <c r="BB387" s="29"/>
      <c r="BC387" s="29"/>
      <c r="BD387" s="29"/>
      <c r="BE387" s="29"/>
      <c r="BF387" s="29"/>
      <c r="BG387" s="29"/>
      <c r="BH387" s="29"/>
      <c r="BI387" s="29"/>
      <c r="BJ387" s="29"/>
      <c r="BK387" s="29"/>
      <c r="BL387" s="29"/>
      <c r="BM387" s="29"/>
      <c r="BN387" s="29"/>
      <c r="BO387" s="29"/>
      <c r="BP387" s="29"/>
      <c r="BQ387" s="29"/>
      <c r="BR387" s="29"/>
      <c r="BS387" s="29"/>
      <c r="BT387" s="29"/>
      <c r="BU387" s="29"/>
      <c r="BV387" s="29"/>
      <c r="BW387" s="29"/>
      <c r="BX387" s="29"/>
      <c r="BY387" s="29"/>
      <c r="BZ387" s="29"/>
      <c r="CA387" s="29"/>
      <c r="CB387" s="29"/>
      <c r="CC387" s="29"/>
      <c r="CD387" s="29"/>
      <c r="CE387" s="29"/>
      <c r="CF387" s="29"/>
      <c r="CG387" s="29"/>
      <c r="CH387" s="29"/>
      <c r="CI387" s="29"/>
      <c r="CJ387" s="29"/>
      <c r="CK387" s="29"/>
      <c r="CL387" s="29"/>
      <c r="CM387" s="29"/>
      <c r="CN387" s="29"/>
    </row>
    <row r="388" spans="1:92" s="3" customFormat="1" ht="14.25" customHeight="1" x14ac:dyDescent="0.2">
      <c r="A388" s="208"/>
      <c r="B388" s="208"/>
      <c r="C388" s="208"/>
      <c r="D388" s="205"/>
      <c r="E388" s="205"/>
      <c r="F388" s="205"/>
      <c r="G388" s="208"/>
      <c r="H388" s="208"/>
      <c r="I388" s="208"/>
      <c r="J388" s="205"/>
      <c r="K388" s="208"/>
      <c r="L388" s="208"/>
      <c r="M388" s="208"/>
      <c r="N388" s="208"/>
      <c r="O388" s="208"/>
      <c r="P388" s="208"/>
      <c r="Q388" s="208"/>
      <c r="R388" s="208"/>
      <c r="S388" s="208"/>
      <c r="T388" s="208"/>
      <c r="U388" s="208"/>
      <c r="V388" s="208"/>
      <c r="W388" s="208"/>
      <c r="X388" s="208"/>
      <c r="Y388" s="142"/>
      <c r="Z388" s="208"/>
      <c r="AA388" s="208"/>
      <c r="AB388" s="29"/>
      <c r="AC388" s="29"/>
      <c r="AD388" s="29"/>
      <c r="AE388" s="29"/>
      <c r="AF388" s="29"/>
      <c r="AG388" s="29"/>
      <c r="AH388" s="29"/>
      <c r="AI388" s="29"/>
      <c r="AJ388" s="29"/>
      <c r="AK388" s="29"/>
      <c r="AL388" s="29"/>
      <c r="AM388" s="29"/>
      <c r="AN388" s="29"/>
      <c r="AO388" s="29"/>
      <c r="AP388" s="29"/>
      <c r="AQ388" s="29"/>
      <c r="AR388" s="29"/>
      <c r="AS388" s="29"/>
      <c r="AT388" s="29"/>
      <c r="AU388" s="29"/>
      <c r="AV388" s="29"/>
      <c r="AW388" s="29"/>
      <c r="AX388" s="29"/>
      <c r="AY388" s="29"/>
      <c r="AZ388" s="29"/>
      <c r="BA388" s="29"/>
      <c r="BB388" s="29"/>
      <c r="BC388" s="29"/>
      <c r="BD388" s="29"/>
      <c r="BE388" s="29"/>
      <c r="BF388" s="29"/>
      <c r="BG388" s="29"/>
      <c r="BH388" s="29"/>
      <c r="BI388" s="29"/>
      <c r="BJ388" s="29"/>
      <c r="BK388" s="29"/>
      <c r="BL388" s="29"/>
      <c r="BM388" s="29"/>
      <c r="BN388" s="29"/>
      <c r="BO388" s="29"/>
      <c r="BP388" s="29"/>
      <c r="BQ388" s="29"/>
      <c r="BR388" s="29"/>
      <c r="BS388" s="29"/>
      <c r="BT388" s="29"/>
      <c r="BU388" s="29"/>
      <c r="BV388" s="29"/>
      <c r="BW388" s="29"/>
      <c r="BX388" s="29"/>
      <c r="BY388" s="29"/>
      <c r="BZ388" s="29"/>
      <c r="CA388" s="29"/>
      <c r="CB388" s="29"/>
      <c r="CC388" s="29"/>
      <c r="CD388" s="29"/>
      <c r="CE388" s="29"/>
      <c r="CF388" s="29"/>
      <c r="CG388" s="29"/>
      <c r="CH388" s="29"/>
      <c r="CI388" s="29"/>
      <c r="CJ388" s="29"/>
      <c r="CK388" s="29"/>
      <c r="CL388" s="29"/>
      <c r="CM388" s="29"/>
      <c r="CN388" s="29"/>
    </row>
    <row r="389" spans="1:92" s="3" customFormat="1" ht="14.25" customHeight="1" x14ac:dyDescent="0.2">
      <c r="A389" s="209"/>
      <c r="B389" s="209"/>
      <c r="C389" s="209"/>
      <c r="D389" s="206"/>
      <c r="E389" s="206"/>
      <c r="F389" s="206"/>
      <c r="G389" s="209"/>
      <c r="H389" s="209"/>
      <c r="I389" s="209"/>
      <c r="J389" s="206"/>
      <c r="K389" s="209"/>
      <c r="L389" s="209"/>
      <c r="M389" s="209"/>
      <c r="N389" s="209"/>
      <c r="O389" s="209"/>
      <c r="P389" s="209"/>
      <c r="Q389" s="209"/>
      <c r="R389" s="209"/>
      <c r="S389" s="209"/>
      <c r="T389" s="209"/>
      <c r="U389" s="209"/>
      <c r="V389" s="209"/>
      <c r="W389" s="209"/>
      <c r="X389" s="209"/>
      <c r="Y389" s="143"/>
      <c r="Z389" s="209"/>
      <c r="AA389" s="209"/>
      <c r="AB389" s="29"/>
      <c r="AC389" s="29"/>
      <c r="AD389" s="29"/>
      <c r="AE389" s="29"/>
      <c r="AF389" s="29"/>
      <c r="AG389" s="29"/>
      <c r="AH389" s="29"/>
      <c r="AI389" s="29"/>
      <c r="AJ389" s="29"/>
      <c r="AK389" s="29"/>
      <c r="AL389" s="29"/>
      <c r="AM389" s="29"/>
      <c r="AN389" s="29"/>
      <c r="AO389" s="29"/>
      <c r="AP389" s="29"/>
      <c r="AQ389" s="29"/>
      <c r="AR389" s="29"/>
      <c r="AS389" s="29"/>
      <c r="AT389" s="29"/>
      <c r="AU389" s="29"/>
      <c r="AV389" s="29"/>
      <c r="AW389" s="29"/>
      <c r="AX389" s="29"/>
      <c r="AY389" s="29"/>
      <c r="AZ389" s="29"/>
      <c r="BA389" s="29"/>
      <c r="BB389" s="29"/>
      <c r="BC389" s="29"/>
      <c r="BD389" s="29"/>
      <c r="BE389" s="29"/>
      <c r="BF389" s="29"/>
      <c r="BG389" s="29"/>
      <c r="BH389" s="29"/>
      <c r="BI389" s="29"/>
      <c r="BJ389" s="29"/>
      <c r="BK389" s="29"/>
      <c r="BL389" s="29"/>
      <c r="BM389" s="29"/>
      <c r="BN389" s="29"/>
      <c r="BO389" s="29"/>
      <c r="BP389" s="29"/>
      <c r="BQ389" s="29"/>
      <c r="BR389" s="29"/>
      <c r="BS389" s="29"/>
      <c r="BT389" s="29"/>
      <c r="BU389" s="29"/>
      <c r="BV389" s="29"/>
      <c r="BW389" s="29"/>
      <c r="BX389" s="29"/>
      <c r="BY389" s="29"/>
      <c r="BZ389" s="29"/>
      <c r="CA389" s="29"/>
      <c r="CB389" s="29"/>
      <c r="CC389" s="29"/>
      <c r="CD389" s="29"/>
      <c r="CE389" s="29"/>
      <c r="CF389" s="29"/>
      <c r="CG389" s="29"/>
      <c r="CH389" s="29"/>
      <c r="CI389" s="29"/>
      <c r="CJ389" s="29"/>
      <c r="CK389" s="29"/>
      <c r="CL389" s="29"/>
      <c r="CM389" s="29"/>
      <c r="CN389" s="29"/>
    </row>
    <row r="390" spans="1:92" s="43" customFormat="1" ht="23.25" customHeight="1" x14ac:dyDescent="0.2">
      <c r="A390" s="39">
        <v>1</v>
      </c>
      <c r="B390" s="38"/>
      <c r="C390" s="39">
        <v>3</v>
      </c>
      <c r="D390" s="39"/>
      <c r="E390" s="39"/>
      <c r="F390" s="39"/>
      <c r="G390" s="39">
        <f t="shared" ref="G390" si="65">D390*400+E390*100+F390</f>
        <v>0</v>
      </c>
      <c r="H390" s="39"/>
      <c r="I390" s="39">
        <f t="shared" ref="I390" si="66">G390*H390</f>
        <v>0</v>
      </c>
      <c r="J390" s="39">
        <v>3</v>
      </c>
      <c r="K390" s="39" t="s">
        <v>27</v>
      </c>
      <c r="L390" s="39" t="s">
        <v>706</v>
      </c>
      <c r="M390" s="39">
        <v>3</v>
      </c>
      <c r="N390" s="39">
        <v>18</v>
      </c>
      <c r="O390" s="39">
        <v>7400</v>
      </c>
      <c r="P390" s="39">
        <f t="shared" ref="P390" si="67">N390*O390</f>
        <v>133200</v>
      </c>
      <c r="Q390" s="39">
        <v>10</v>
      </c>
      <c r="R390" s="39">
        <f>P390*10%</f>
        <v>13320</v>
      </c>
      <c r="S390" s="39">
        <f t="shared" ref="S390" si="68">P390-R390</f>
        <v>119880</v>
      </c>
      <c r="T390" s="39">
        <f t="shared" ref="T390" si="69">I390+S390</f>
        <v>119880</v>
      </c>
      <c r="U390" s="39">
        <f t="shared" ref="U390" si="70">I390+S390</f>
        <v>119880</v>
      </c>
      <c r="V390" s="39"/>
      <c r="W390" s="40">
        <f>U390*0.03%</f>
        <v>35.963999999999999</v>
      </c>
      <c r="X390" s="41">
        <v>0.03</v>
      </c>
      <c r="Y390" s="41"/>
      <c r="Z390" s="40">
        <f>W390*90%</f>
        <v>32.367600000000003</v>
      </c>
      <c r="AA390" s="40">
        <f>W390-Z390</f>
        <v>3.5963999999999956</v>
      </c>
    </row>
    <row r="391" spans="1:92" s="3" customFormat="1" ht="24" customHeight="1" x14ac:dyDescent="0.2">
      <c r="A391" s="38"/>
      <c r="B391" s="38"/>
      <c r="C391" s="38"/>
      <c r="D391" s="38"/>
      <c r="E391" s="38"/>
      <c r="F391" s="38"/>
      <c r="G391" s="39"/>
      <c r="H391" s="38"/>
      <c r="I391" s="39"/>
      <c r="J391" s="38"/>
      <c r="K391" s="38"/>
      <c r="L391" s="38"/>
      <c r="M391" s="38"/>
      <c r="N391" s="38"/>
      <c r="O391" s="38"/>
      <c r="P391" s="39"/>
      <c r="Q391" s="38"/>
      <c r="R391" s="38"/>
      <c r="S391" s="39"/>
      <c r="T391" s="39"/>
      <c r="U391" s="39"/>
      <c r="V391" s="38"/>
      <c r="W391" s="40"/>
      <c r="X391" s="41"/>
      <c r="Y391" s="41"/>
      <c r="Z391" s="40"/>
      <c r="AA391" s="40"/>
      <c r="AB391" s="29"/>
      <c r="AC391" s="29"/>
      <c r="AD391" s="29"/>
      <c r="AE391" s="29"/>
      <c r="AF391" s="29"/>
      <c r="AG391" s="29"/>
      <c r="AH391" s="29"/>
      <c r="AI391" s="29"/>
      <c r="AJ391" s="29"/>
      <c r="AK391" s="29"/>
      <c r="AL391" s="29"/>
      <c r="AM391" s="29"/>
      <c r="AN391" s="29"/>
      <c r="AO391" s="29"/>
      <c r="AP391" s="29"/>
      <c r="AQ391" s="29"/>
      <c r="AR391" s="29"/>
      <c r="AS391" s="29"/>
      <c r="AT391" s="29"/>
      <c r="AU391" s="29"/>
      <c r="AV391" s="29"/>
      <c r="AW391" s="29"/>
      <c r="AX391" s="29"/>
      <c r="AY391" s="29"/>
      <c r="AZ391" s="29"/>
      <c r="BA391" s="29"/>
      <c r="BB391" s="29"/>
      <c r="BC391" s="29"/>
      <c r="BD391" s="29"/>
      <c r="BE391" s="29"/>
      <c r="BF391" s="29"/>
      <c r="BG391" s="29"/>
      <c r="BH391" s="29"/>
      <c r="BI391" s="29"/>
      <c r="BJ391" s="29"/>
      <c r="BK391" s="29"/>
      <c r="BL391" s="29"/>
      <c r="BM391" s="29"/>
      <c r="BN391" s="29"/>
      <c r="BO391" s="29"/>
      <c r="BP391" s="29"/>
      <c r="BQ391" s="29"/>
      <c r="BR391" s="29"/>
      <c r="BS391" s="29"/>
      <c r="BT391" s="29"/>
      <c r="BU391" s="29"/>
      <c r="BV391" s="29"/>
      <c r="BW391" s="29"/>
      <c r="BX391" s="29"/>
      <c r="BY391" s="29"/>
      <c r="BZ391" s="29"/>
      <c r="CA391" s="29"/>
      <c r="CB391" s="29"/>
      <c r="CC391" s="29"/>
      <c r="CD391" s="29"/>
      <c r="CE391" s="29"/>
      <c r="CF391" s="29"/>
      <c r="CG391" s="29"/>
      <c r="CH391" s="29"/>
      <c r="CI391" s="29"/>
      <c r="CJ391" s="29"/>
      <c r="CK391" s="29"/>
      <c r="CL391" s="29"/>
      <c r="CM391" s="29"/>
      <c r="CN391" s="29"/>
    </row>
    <row r="392" spans="1:92" s="3" customFormat="1" ht="23.25" customHeight="1" x14ac:dyDescent="0.2">
      <c r="A392" s="38"/>
      <c r="B392" s="38"/>
      <c r="C392" s="38"/>
      <c r="D392" s="38"/>
      <c r="E392" s="38"/>
      <c r="F392" s="38"/>
      <c r="G392" s="39"/>
      <c r="H392" s="38"/>
      <c r="I392" s="39"/>
      <c r="J392" s="38"/>
      <c r="K392" s="38"/>
      <c r="L392" s="38"/>
      <c r="M392" s="38"/>
      <c r="N392" s="38"/>
      <c r="O392" s="38"/>
      <c r="P392" s="39"/>
      <c r="Q392" s="38"/>
      <c r="R392" s="39"/>
      <c r="S392" s="39"/>
      <c r="T392" s="39"/>
      <c r="U392" s="39"/>
      <c r="V392" s="38"/>
      <c r="W392" s="40"/>
      <c r="X392" s="41"/>
      <c r="Y392" s="41"/>
      <c r="Z392" s="40"/>
      <c r="AA392" s="40"/>
      <c r="AB392" s="29"/>
      <c r="AC392" s="29"/>
      <c r="AD392" s="29"/>
      <c r="AE392" s="29"/>
      <c r="AF392" s="29"/>
      <c r="AG392" s="29"/>
      <c r="AH392" s="29"/>
      <c r="AI392" s="29"/>
      <c r="AJ392" s="29"/>
      <c r="AK392" s="29"/>
      <c r="AL392" s="29"/>
      <c r="AM392" s="29"/>
      <c r="AN392" s="29"/>
      <c r="AO392" s="29"/>
      <c r="AP392" s="29"/>
      <c r="AQ392" s="29"/>
      <c r="AR392" s="29"/>
      <c r="AS392" s="29"/>
      <c r="AT392" s="29"/>
      <c r="AU392" s="29"/>
      <c r="AV392" s="29"/>
      <c r="AW392" s="29"/>
      <c r="AX392" s="29"/>
      <c r="AY392" s="29"/>
      <c r="AZ392" s="29"/>
      <c r="BA392" s="29"/>
      <c r="BB392" s="29"/>
      <c r="BC392" s="29"/>
      <c r="BD392" s="29"/>
      <c r="BE392" s="29"/>
      <c r="BF392" s="29"/>
      <c r="BG392" s="29"/>
      <c r="BH392" s="29"/>
      <c r="BI392" s="29"/>
      <c r="BJ392" s="29"/>
      <c r="BK392" s="29"/>
      <c r="BL392" s="29"/>
      <c r="BM392" s="29"/>
      <c r="BN392" s="29"/>
      <c r="BO392" s="29"/>
      <c r="BP392" s="29"/>
      <c r="BQ392" s="29"/>
      <c r="BR392" s="29"/>
      <c r="BS392" s="29"/>
      <c r="BT392" s="29"/>
      <c r="BU392" s="29"/>
      <c r="BV392" s="29"/>
      <c r="BW392" s="29"/>
      <c r="BX392" s="29"/>
      <c r="BY392" s="29"/>
      <c r="BZ392" s="29"/>
      <c r="CA392" s="29"/>
      <c r="CB392" s="29"/>
      <c r="CC392" s="29"/>
      <c r="CD392" s="29"/>
      <c r="CE392" s="29"/>
      <c r="CF392" s="29"/>
      <c r="CG392" s="29"/>
      <c r="CH392" s="29"/>
      <c r="CI392" s="29"/>
      <c r="CJ392" s="29"/>
      <c r="CK392" s="29"/>
      <c r="CL392" s="29"/>
      <c r="CM392" s="29"/>
      <c r="CN392" s="29"/>
    </row>
    <row r="393" spans="1:92" s="3" customFormat="1" ht="21.75" customHeight="1" x14ac:dyDescent="0.2">
      <c r="A393" s="38"/>
      <c r="B393" s="38"/>
      <c r="C393" s="38"/>
      <c r="D393" s="38"/>
      <c r="E393" s="38"/>
      <c r="F393" s="38"/>
      <c r="G393" s="39"/>
      <c r="H393" s="38"/>
      <c r="I393" s="39"/>
      <c r="J393" s="38"/>
      <c r="K393" s="38"/>
      <c r="L393" s="38"/>
      <c r="M393" s="38"/>
      <c r="N393" s="38"/>
      <c r="O393" s="38"/>
      <c r="P393" s="39"/>
      <c r="Q393" s="38"/>
      <c r="R393" s="38"/>
      <c r="S393" s="39"/>
      <c r="T393" s="39"/>
      <c r="U393" s="39"/>
      <c r="V393" s="38"/>
      <c r="W393" s="40"/>
      <c r="X393" s="41"/>
      <c r="Y393" s="41"/>
      <c r="Z393" s="40"/>
      <c r="AA393" s="40"/>
      <c r="AB393" s="29"/>
      <c r="AC393" s="29"/>
      <c r="AD393" s="29"/>
      <c r="AE393" s="29"/>
      <c r="AF393" s="29"/>
      <c r="AG393" s="29"/>
      <c r="AH393" s="29"/>
      <c r="AI393" s="29"/>
      <c r="AJ393" s="29"/>
      <c r="AK393" s="29"/>
      <c r="AL393" s="29"/>
      <c r="AM393" s="29"/>
      <c r="AN393" s="29"/>
      <c r="AO393" s="29"/>
      <c r="AP393" s="29"/>
      <c r="AQ393" s="29"/>
      <c r="AR393" s="29"/>
      <c r="AS393" s="29"/>
      <c r="AT393" s="29"/>
      <c r="AU393" s="29"/>
      <c r="AV393" s="29"/>
      <c r="AW393" s="29"/>
      <c r="AX393" s="29"/>
      <c r="AY393" s="29"/>
      <c r="AZ393" s="29"/>
      <c r="BA393" s="29"/>
      <c r="BB393" s="29"/>
      <c r="BC393" s="29"/>
      <c r="BD393" s="29"/>
      <c r="BE393" s="29"/>
      <c r="BF393" s="29"/>
      <c r="BG393" s="29"/>
      <c r="BH393" s="29"/>
      <c r="BI393" s="29"/>
      <c r="BJ393" s="29"/>
      <c r="BK393" s="29"/>
      <c r="BL393" s="29"/>
      <c r="BM393" s="29"/>
      <c r="BN393" s="29"/>
      <c r="BO393" s="29"/>
      <c r="BP393" s="29"/>
      <c r="BQ393" s="29"/>
      <c r="BR393" s="29"/>
      <c r="BS393" s="29"/>
      <c r="BT393" s="29"/>
      <c r="BU393" s="29"/>
      <c r="BV393" s="29"/>
      <c r="BW393" s="29"/>
      <c r="BX393" s="29"/>
      <c r="BY393" s="29"/>
      <c r="BZ393" s="29"/>
      <c r="CA393" s="29"/>
      <c r="CB393" s="29"/>
      <c r="CC393" s="29"/>
      <c r="CD393" s="29"/>
      <c r="CE393" s="29"/>
      <c r="CF393" s="29"/>
      <c r="CG393" s="29"/>
      <c r="CH393" s="29"/>
      <c r="CI393" s="29"/>
      <c r="CJ393" s="29"/>
      <c r="CK393" s="29"/>
      <c r="CL393" s="29"/>
      <c r="CM393" s="29"/>
      <c r="CN393" s="29"/>
    </row>
    <row r="394" spans="1:92" s="3" customFormat="1" ht="23.25" customHeight="1" x14ac:dyDescent="0.2">
      <c r="A394" s="38"/>
      <c r="B394" s="38"/>
      <c r="C394" s="38"/>
      <c r="D394" s="38"/>
      <c r="E394" s="38"/>
      <c r="F394" s="38"/>
      <c r="G394" s="39"/>
      <c r="H394" s="38"/>
      <c r="I394" s="39"/>
      <c r="J394" s="38"/>
      <c r="K394" s="38"/>
      <c r="L394" s="38"/>
      <c r="M394" s="38"/>
      <c r="N394" s="38"/>
      <c r="O394" s="38"/>
      <c r="P394" s="39"/>
      <c r="Q394" s="38"/>
      <c r="R394" s="39"/>
      <c r="S394" s="39"/>
      <c r="T394" s="39"/>
      <c r="U394" s="39"/>
      <c r="V394" s="38"/>
      <c r="W394" s="40"/>
      <c r="X394" s="41"/>
      <c r="Y394" s="41"/>
      <c r="Z394" s="40"/>
      <c r="AA394" s="40"/>
      <c r="AB394" s="29"/>
      <c r="AC394" s="29"/>
      <c r="AD394" s="29"/>
      <c r="AE394" s="29"/>
      <c r="AF394" s="29"/>
      <c r="AG394" s="29"/>
      <c r="AH394" s="29"/>
      <c r="AI394" s="29"/>
      <c r="AJ394" s="29"/>
      <c r="AK394" s="29"/>
      <c r="AL394" s="29"/>
      <c r="AM394" s="29"/>
      <c r="AN394" s="29"/>
      <c r="AO394" s="29"/>
      <c r="AP394" s="29"/>
      <c r="AQ394" s="29"/>
      <c r="AR394" s="29"/>
      <c r="AS394" s="29"/>
      <c r="AT394" s="29"/>
      <c r="AU394" s="29"/>
      <c r="AV394" s="29"/>
      <c r="AW394" s="29"/>
      <c r="AX394" s="29"/>
      <c r="AY394" s="29"/>
      <c r="AZ394" s="29"/>
      <c r="BA394" s="29"/>
      <c r="BB394" s="29"/>
      <c r="BC394" s="29"/>
      <c r="BD394" s="29"/>
      <c r="BE394" s="29"/>
      <c r="BF394" s="29"/>
      <c r="BG394" s="29"/>
      <c r="BH394" s="29"/>
      <c r="BI394" s="29"/>
      <c r="BJ394" s="29"/>
      <c r="BK394" s="29"/>
      <c r="BL394" s="29"/>
      <c r="BM394" s="29"/>
      <c r="BN394" s="29"/>
      <c r="BO394" s="29"/>
      <c r="BP394" s="29"/>
      <c r="BQ394" s="29"/>
      <c r="BR394" s="29"/>
      <c r="BS394" s="29"/>
      <c r="BT394" s="29"/>
      <c r="BU394" s="29"/>
      <c r="BV394" s="29"/>
      <c r="BW394" s="29"/>
      <c r="BX394" s="29"/>
      <c r="BY394" s="29"/>
      <c r="BZ394" s="29"/>
      <c r="CA394" s="29"/>
      <c r="CB394" s="29"/>
      <c r="CC394" s="29"/>
      <c r="CD394" s="29"/>
      <c r="CE394" s="29"/>
      <c r="CF394" s="29"/>
      <c r="CG394" s="29"/>
      <c r="CH394" s="29"/>
      <c r="CI394" s="29"/>
      <c r="CJ394" s="29"/>
      <c r="CK394" s="29"/>
      <c r="CL394" s="29"/>
      <c r="CM394" s="29"/>
      <c r="CN394" s="29"/>
    </row>
    <row r="395" spans="1:92" s="3" customFormat="1" ht="22.5" customHeight="1" x14ac:dyDescent="0.2">
      <c r="A395" s="38"/>
      <c r="B395" s="38"/>
      <c r="C395" s="38"/>
      <c r="D395" s="38"/>
      <c r="E395" s="38"/>
      <c r="F395" s="38"/>
      <c r="G395" s="39"/>
      <c r="H395" s="38"/>
      <c r="I395" s="39"/>
      <c r="J395" s="38"/>
      <c r="K395" s="38"/>
      <c r="L395" s="38"/>
      <c r="M395" s="38"/>
      <c r="N395" s="38"/>
      <c r="O395" s="38"/>
      <c r="P395" s="39"/>
      <c r="Q395" s="38"/>
      <c r="R395" s="39"/>
      <c r="S395" s="39"/>
      <c r="T395" s="39"/>
      <c r="U395" s="39"/>
      <c r="V395" s="38"/>
      <c r="W395" s="40"/>
      <c r="X395" s="41"/>
      <c r="Y395" s="41"/>
      <c r="Z395" s="40"/>
      <c r="AA395" s="40"/>
      <c r="AB395" s="29"/>
      <c r="AC395" s="29"/>
      <c r="AD395" s="29"/>
      <c r="AE395" s="29"/>
      <c r="AF395" s="29"/>
      <c r="AG395" s="29"/>
      <c r="AH395" s="29"/>
      <c r="AI395" s="29"/>
      <c r="AJ395" s="29"/>
      <c r="AK395" s="29"/>
      <c r="AL395" s="29"/>
      <c r="AM395" s="29"/>
      <c r="AN395" s="29"/>
      <c r="AO395" s="29"/>
      <c r="AP395" s="29"/>
      <c r="AQ395" s="29"/>
      <c r="AR395" s="29"/>
      <c r="AS395" s="29"/>
      <c r="AT395" s="29"/>
      <c r="AU395" s="29"/>
      <c r="AV395" s="29"/>
      <c r="AW395" s="29"/>
      <c r="AX395" s="29"/>
      <c r="AY395" s="29"/>
      <c r="AZ395" s="29"/>
      <c r="BA395" s="29"/>
      <c r="BB395" s="29"/>
      <c r="BC395" s="29"/>
      <c r="BD395" s="29"/>
      <c r="BE395" s="29"/>
      <c r="BF395" s="29"/>
      <c r="BG395" s="29"/>
      <c r="BH395" s="29"/>
      <c r="BI395" s="29"/>
      <c r="BJ395" s="29"/>
      <c r="BK395" s="29"/>
      <c r="BL395" s="29"/>
      <c r="BM395" s="29"/>
      <c r="BN395" s="29"/>
      <c r="BO395" s="29"/>
      <c r="BP395" s="29"/>
      <c r="BQ395" s="29"/>
      <c r="BR395" s="29"/>
      <c r="BS395" s="29"/>
      <c r="BT395" s="29"/>
      <c r="BU395" s="29"/>
      <c r="BV395" s="29"/>
      <c r="BW395" s="29"/>
      <c r="BX395" s="29"/>
      <c r="BY395" s="29"/>
      <c r="BZ395" s="29"/>
      <c r="CA395" s="29"/>
      <c r="CB395" s="29"/>
      <c r="CC395" s="29"/>
      <c r="CD395" s="29"/>
      <c r="CE395" s="29"/>
      <c r="CF395" s="29"/>
      <c r="CG395" s="29"/>
      <c r="CH395" s="29"/>
      <c r="CI395" s="29"/>
      <c r="CJ395" s="29"/>
      <c r="CK395" s="29"/>
      <c r="CL395" s="29"/>
      <c r="CM395" s="29"/>
      <c r="CN395" s="29"/>
    </row>
    <row r="396" spans="1:92" s="3" customFormat="1" ht="24" customHeight="1" x14ac:dyDescent="0.2">
      <c r="A396" s="38"/>
      <c r="B396" s="38"/>
      <c r="C396" s="38"/>
      <c r="D396" s="38"/>
      <c r="E396" s="38"/>
      <c r="F396" s="38"/>
      <c r="G396" s="39"/>
      <c r="H396" s="38"/>
      <c r="I396" s="39"/>
      <c r="J396" s="38"/>
      <c r="K396" s="38"/>
      <c r="L396" s="38"/>
      <c r="M396" s="38"/>
      <c r="N396" s="38"/>
      <c r="O396" s="38"/>
      <c r="P396" s="39"/>
      <c r="Q396" s="38"/>
      <c r="R396" s="38"/>
      <c r="S396" s="39"/>
      <c r="T396" s="39"/>
      <c r="U396" s="39"/>
      <c r="V396" s="38"/>
      <c r="W396" s="40"/>
      <c r="X396" s="41"/>
      <c r="Y396" s="41"/>
      <c r="Z396" s="40"/>
      <c r="AA396" s="40"/>
      <c r="AB396" s="29"/>
      <c r="AC396" s="29"/>
      <c r="AD396" s="29"/>
      <c r="AE396" s="29"/>
      <c r="AF396" s="29"/>
      <c r="AG396" s="29"/>
      <c r="AH396" s="29"/>
      <c r="AI396" s="29"/>
      <c r="AJ396" s="29"/>
      <c r="AK396" s="29"/>
      <c r="AL396" s="29"/>
      <c r="AM396" s="29"/>
      <c r="AN396" s="29"/>
      <c r="AO396" s="29"/>
      <c r="AP396" s="29"/>
      <c r="AQ396" s="29"/>
      <c r="AR396" s="29"/>
      <c r="AS396" s="29"/>
      <c r="AT396" s="29"/>
      <c r="AU396" s="29"/>
      <c r="AV396" s="29"/>
      <c r="AW396" s="29"/>
      <c r="AX396" s="29"/>
      <c r="AY396" s="29"/>
      <c r="AZ396" s="29"/>
      <c r="BA396" s="29"/>
      <c r="BB396" s="29"/>
      <c r="BC396" s="29"/>
      <c r="BD396" s="29"/>
      <c r="BE396" s="29"/>
      <c r="BF396" s="29"/>
      <c r="BG396" s="29"/>
      <c r="BH396" s="29"/>
      <c r="BI396" s="29"/>
      <c r="BJ396" s="29"/>
      <c r="BK396" s="29"/>
      <c r="BL396" s="29"/>
      <c r="BM396" s="29"/>
      <c r="BN396" s="29"/>
      <c r="BO396" s="29"/>
      <c r="BP396" s="29"/>
      <c r="BQ396" s="29"/>
      <c r="BR396" s="29"/>
      <c r="BS396" s="29"/>
      <c r="BT396" s="29"/>
      <c r="BU396" s="29"/>
      <c r="BV396" s="29"/>
      <c r="BW396" s="29"/>
      <c r="BX396" s="29"/>
      <c r="BY396" s="29"/>
      <c r="BZ396" s="29"/>
      <c r="CA396" s="29"/>
      <c r="CB396" s="29"/>
      <c r="CC396" s="29"/>
      <c r="CD396" s="29"/>
      <c r="CE396" s="29"/>
      <c r="CF396" s="29"/>
      <c r="CG396" s="29"/>
      <c r="CH396" s="29"/>
      <c r="CI396" s="29"/>
      <c r="CJ396" s="29"/>
      <c r="CK396" s="29"/>
      <c r="CL396" s="29"/>
      <c r="CM396" s="29"/>
      <c r="CN396" s="29"/>
    </row>
    <row r="397" spans="1:92" s="3" customFormat="1" ht="23.25" customHeight="1" x14ac:dyDescent="0.2">
      <c r="A397" s="38"/>
      <c r="B397" s="38"/>
      <c r="C397" s="38"/>
      <c r="D397" s="38"/>
      <c r="E397" s="38"/>
      <c r="F397" s="38"/>
      <c r="G397" s="39"/>
      <c r="H397" s="38"/>
      <c r="I397" s="39"/>
      <c r="J397" s="38"/>
      <c r="K397" s="38"/>
      <c r="L397" s="38"/>
      <c r="M397" s="38"/>
      <c r="N397" s="38"/>
      <c r="O397" s="38"/>
      <c r="P397" s="39"/>
      <c r="Q397" s="38"/>
      <c r="R397" s="39"/>
      <c r="S397" s="39"/>
      <c r="T397" s="39"/>
      <c r="U397" s="39"/>
      <c r="V397" s="38"/>
      <c r="W397" s="40"/>
      <c r="X397" s="41"/>
      <c r="Y397" s="41"/>
      <c r="Z397" s="40"/>
      <c r="AA397" s="40"/>
      <c r="AB397" s="29"/>
      <c r="AC397" s="29"/>
      <c r="AD397" s="29"/>
      <c r="AE397" s="29"/>
      <c r="AF397" s="29"/>
      <c r="AG397" s="29"/>
      <c r="AH397" s="29"/>
      <c r="AI397" s="29"/>
      <c r="AJ397" s="29"/>
      <c r="AK397" s="29"/>
      <c r="AL397" s="29"/>
      <c r="AM397" s="29"/>
      <c r="AN397" s="29"/>
      <c r="AO397" s="29"/>
      <c r="AP397" s="29"/>
      <c r="AQ397" s="29"/>
      <c r="AR397" s="29"/>
      <c r="AS397" s="29"/>
      <c r="AT397" s="29"/>
      <c r="AU397" s="29"/>
      <c r="AV397" s="29"/>
      <c r="AW397" s="29"/>
      <c r="AX397" s="29"/>
      <c r="AY397" s="29"/>
      <c r="AZ397" s="29"/>
      <c r="BA397" s="29"/>
      <c r="BB397" s="29"/>
      <c r="BC397" s="29"/>
      <c r="BD397" s="29"/>
      <c r="BE397" s="29"/>
      <c r="BF397" s="29"/>
      <c r="BG397" s="29"/>
      <c r="BH397" s="29"/>
      <c r="BI397" s="29"/>
      <c r="BJ397" s="29"/>
      <c r="BK397" s="29"/>
      <c r="BL397" s="29"/>
      <c r="BM397" s="29"/>
      <c r="BN397" s="29"/>
      <c r="BO397" s="29"/>
      <c r="BP397" s="29"/>
      <c r="BQ397" s="29"/>
      <c r="BR397" s="29"/>
      <c r="BS397" s="29"/>
      <c r="BT397" s="29"/>
      <c r="BU397" s="29"/>
      <c r="BV397" s="29"/>
      <c r="BW397" s="29"/>
      <c r="BX397" s="29"/>
      <c r="BY397" s="29"/>
      <c r="BZ397" s="29"/>
      <c r="CA397" s="29"/>
      <c r="CB397" s="29"/>
      <c r="CC397" s="29"/>
      <c r="CD397" s="29"/>
      <c r="CE397" s="29"/>
      <c r="CF397" s="29"/>
      <c r="CG397" s="29"/>
      <c r="CH397" s="29"/>
      <c r="CI397" s="29"/>
      <c r="CJ397" s="29"/>
      <c r="CK397" s="29"/>
      <c r="CL397" s="29"/>
      <c r="CM397" s="29"/>
      <c r="CN397" s="29"/>
    </row>
    <row r="398" spans="1:92" s="3" customFormat="1" ht="24" customHeight="1" x14ac:dyDescent="0.2">
      <c r="A398" s="38"/>
      <c r="B398" s="38"/>
      <c r="C398" s="38"/>
      <c r="D398" s="38"/>
      <c r="E398" s="38"/>
      <c r="F398" s="38"/>
      <c r="G398" s="39"/>
      <c r="H398" s="38"/>
      <c r="I398" s="39"/>
      <c r="J398" s="38"/>
      <c r="K398" s="38"/>
      <c r="L398" s="38"/>
      <c r="M398" s="38"/>
      <c r="N398" s="38"/>
      <c r="O398" s="38"/>
      <c r="P398" s="39"/>
      <c r="Q398" s="38"/>
      <c r="R398" s="39"/>
      <c r="S398" s="39"/>
      <c r="T398" s="39"/>
      <c r="U398" s="39"/>
      <c r="V398" s="38"/>
      <c r="W398" s="40"/>
      <c r="X398" s="41"/>
      <c r="Y398" s="41"/>
      <c r="Z398" s="40"/>
      <c r="AA398" s="40"/>
      <c r="AB398" s="29"/>
      <c r="AC398" s="29"/>
      <c r="AD398" s="29"/>
      <c r="AE398" s="29"/>
      <c r="AF398" s="29"/>
      <c r="AG398" s="29"/>
      <c r="AH398" s="29"/>
      <c r="AI398" s="29"/>
      <c r="AJ398" s="29"/>
      <c r="AK398" s="29"/>
      <c r="AL398" s="29"/>
      <c r="AM398" s="29"/>
      <c r="AN398" s="29"/>
      <c r="AO398" s="29"/>
      <c r="AP398" s="29"/>
      <c r="AQ398" s="29"/>
      <c r="AR398" s="29"/>
      <c r="AS398" s="29"/>
      <c r="AT398" s="29"/>
      <c r="AU398" s="29"/>
      <c r="AV398" s="29"/>
      <c r="AW398" s="29"/>
      <c r="AX398" s="29"/>
      <c r="AY398" s="29"/>
      <c r="AZ398" s="29"/>
      <c r="BA398" s="29"/>
      <c r="BB398" s="29"/>
      <c r="BC398" s="29"/>
      <c r="BD398" s="29"/>
      <c r="BE398" s="29"/>
      <c r="BF398" s="29"/>
      <c r="BG398" s="29"/>
      <c r="BH398" s="29"/>
      <c r="BI398" s="29"/>
      <c r="BJ398" s="29"/>
      <c r="BK398" s="29"/>
      <c r="BL398" s="29"/>
      <c r="BM398" s="29"/>
      <c r="BN398" s="29"/>
      <c r="BO398" s="29"/>
      <c r="BP398" s="29"/>
      <c r="BQ398" s="29"/>
      <c r="BR398" s="29"/>
      <c r="BS398" s="29"/>
      <c r="BT398" s="29"/>
      <c r="BU398" s="29"/>
      <c r="BV398" s="29"/>
      <c r="BW398" s="29"/>
      <c r="BX398" s="29"/>
      <c r="BY398" s="29"/>
      <c r="BZ398" s="29"/>
      <c r="CA398" s="29"/>
      <c r="CB398" s="29"/>
      <c r="CC398" s="29"/>
      <c r="CD398" s="29"/>
      <c r="CE398" s="29"/>
      <c r="CF398" s="29"/>
      <c r="CG398" s="29"/>
      <c r="CH398" s="29"/>
      <c r="CI398" s="29"/>
      <c r="CJ398" s="29"/>
      <c r="CK398" s="29"/>
      <c r="CL398" s="29"/>
      <c r="CM398" s="29"/>
      <c r="CN398" s="29"/>
    </row>
    <row r="399" spans="1:92" s="3" customFormat="1" ht="23.25" customHeight="1" x14ac:dyDescent="0.2">
      <c r="A399" s="38"/>
      <c r="B399" s="38"/>
      <c r="C399" s="38"/>
      <c r="D399" s="38"/>
      <c r="E399" s="38"/>
      <c r="F399" s="38"/>
      <c r="G399" s="39"/>
      <c r="H399" s="38"/>
      <c r="I399" s="39"/>
      <c r="J399" s="38"/>
      <c r="K399" s="38"/>
      <c r="L399" s="38"/>
      <c r="M399" s="38"/>
      <c r="N399" s="38"/>
      <c r="O399" s="38"/>
      <c r="P399" s="39"/>
      <c r="Q399" s="38"/>
      <c r="R399" s="38"/>
      <c r="S399" s="39"/>
      <c r="T399" s="39"/>
      <c r="U399" s="39"/>
      <c r="V399" s="38"/>
      <c r="W399" s="40"/>
      <c r="X399" s="41"/>
      <c r="Y399" s="41"/>
      <c r="Z399" s="40"/>
      <c r="AA399" s="40"/>
      <c r="AB399" s="29"/>
      <c r="AC399" s="29"/>
      <c r="AD399" s="29"/>
      <c r="AE399" s="29"/>
      <c r="AF399" s="29"/>
      <c r="AG399" s="29"/>
      <c r="AH399" s="29"/>
      <c r="AI399" s="29"/>
      <c r="AJ399" s="29"/>
      <c r="AK399" s="29"/>
      <c r="AL399" s="29"/>
      <c r="AM399" s="29"/>
      <c r="AN399" s="29"/>
      <c r="AO399" s="29"/>
      <c r="AP399" s="29"/>
      <c r="AQ399" s="29"/>
      <c r="AR399" s="29"/>
      <c r="AS399" s="29"/>
      <c r="AT399" s="29"/>
      <c r="AU399" s="29"/>
      <c r="AV399" s="29"/>
      <c r="AW399" s="29"/>
      <c r="AX399" s="29"/>
      <c r="AY399" s="29"/>
      <c r="AZ399" s="29"/>
      <c r="BA399" s="29"/>
      <c r="BB399" s="29"/>
      <c r="BC399" s="29"/>
      <c r="BD399" s="29"/>
      <c r="BE399" s="29"/>
      <c r="BF399" s="29"/>
      <c r="BG399" s="29"/>
      <c r="BH399" s="29"/>
      <c r="BI399" s="29"/>
      <c r="BJ399" s="29"/>
      <c r="BK399" s="29"/>
      <c r="BL399" s="29"/>
      <c r="BM399" s="29"/>
      <c r="BN399" s="29"/>
      <c r="BO399" s="29"/>
      <c r="BP399" s="29"/>
      <c r="BQ399" s="29"/>
      <c r="BR399" s="29"/>
      <c r="BS399" s="29"/>
      <c r="BT399" s="29"/>
      <c r="BU399" s="29"/>
      <c r="BV399" s="29"/>
      <c r="BW399" s="29"/>
      <c r="BX399" s="29"/>
      <c r="BY399" s="29"/>
      <c r="BZ399" s="29"/>
      <c r="CA399" s="29"/>
      <c r="CB399" s="29"/>
      <c r="CC399" s="29"/>
      <c r="CD399" s="29"/>
      <c r="CE399" s="29"/>
      <c r="CF399" s="29"/>
      <c r="CG399" s="29"/>
      <c r="CH399" s="29"/>
      <c r="CI399" s="29"/>
      <c r="CJ399" s="29"/>
      <c r="CK399" s="29"/>
      <c r="CL399" s="29"/>
      <c r="CM399" s="29"/>
      <c r="CN399" s="29"/>
    </row>
    <row r="400" spans="1:92" s="3" customFormat="1" ht="24" customHeight="1" x14ac:dyDescent="0.2">
      <c r="A400" s="38"/>
      <c r="B400" s="38"/>
      <c r="C400" s="38"/>
      <c r="D400" s="38"/>
      <c r="E400" s="38"/>
      <c r="F400" s="38"/>
      <c r="G400" s="39"/>
      <c r="H400" s="38"/>
      <c r="I400" s="39"/>
      <c r="J400" s="38"/>
      <c r="K400" s="38"/>
      <c r="L400" s="38"/>
      <c r="M400" s="38"/>
      <c r="N400" s="38"/>
      <c r="O400" s="38"/>
      <c r="P400" s="39"/>
      <c r="Q400" s="38"/>
      <c r="R400" s="39"/>
      <c r="S400" s="39"/>
      <c r="T400" s="39"/>
      <c r="U400" s="39"/>
      <c r="V400" s="38"/>
      <c r="W400" s="40"/>
      <c r="X400" s="41"/>
      <c r="Y400" s="41"/>
      <c r="Z400" s="40"/>
      <c r="AA400" s="40"/>
      <c r="AB400" s="29"/>
      <c r="AC400" s="29"/>
      <c r="AD400" s="29"/>
      <c r="AE400" s="29"/>
      <c r="AF400" s="29"/>
      <c r="AG400" s="29"/>
      <c r="AH400" s="29"/>
      <c r="AI400" s="29"/>
      <c r="AJ400" s="29"/>
      <c r="AK400" s="29"/>
      <c r="AL400" s="29"/>
      <c r="AM400" s="29"/>
      <c r="AN400" s="29"/>
      <c r="AO400" s="29"/>
      <c r="AP400" s="29"/>
      <c r="AQ400" s="29"/>
      <c r="AR400" s="29"/>
      <c r="AS400" s="29"/>
      <c r="AT400" s="29"/>
      <c r="AU400" s="29"/>
      <c r="AV400" s="29"/>
      <c r="AW400" s="29"/>
      <c r="AX400" s="29"/>
      <c r="AY400" s="29"/>
      <c r="AZ400" s="29"/>
      <c r="BA400" s="29"/>
      <c r="BB400" s="29"/>
      <c r="BC400" s="29"/>
      <c r="BD400" s="29"/>
      <c r="BE400" s="29"/>
      <c r="BF400" s="29"/>
      <c r="BG400" s="29"/>
      <c r="BH400" s="29"/>
      <c r="BI400" s="29"/>
      <c r="BJ400" s="29"/>
      <c r="BK400" s="29"/>
      <c r="BL400" s="29"/>
      <c r="BM400" s="29"/>
      <c r="BN400" s="29"/>
      <c r="BO400" s="29"/>
      <c r="BP400" s="29"/>
      <c r="BQ400" s="29"/>
      <c r="BR400" s="29"/>
      <c r="BS400" s="29"/>
      <c r="BT400" s="29"/>
      <c r="BU400" s="29"/>
      <c r="BV400" s="29"/>
      <c r="BW400" s="29"/>
      <c r="BX400" s="29"/>
      <c r="BY400" s="29"/>
      <c r="BZ400" s="29"/>
      <c r="CA400" s="29"/>
      <c r="CB400" s="29"/>
      <c r="CC400" s="29"/>
      <c r="CD400" s="29"/>
      <c r="CE400" s="29"/>
      <c r="CF400" s="29"/>
      <c r="CG400" s="29"/>
      <c r="CH400" s="29"/>
      <c r="CI400" s="29"/>
      <c r="CJ400" s="29"/>
      <c r="CK400" s="29"/>
      <c r="CL400" s="29"/>
      <c r="CM400" s="29"/>
      <c r="CN400" s="29"/>
    </row>
    <row r="401" spans="1:92" s="3" customFormat="1" ht="24" customHeight="1" x14ac:dyDescent="0.2">
      <c r="A401" s="38"/>
      <c r="B401" s="38"/>
      <c r="C401" s="38"/>
      <c r="D401" s="38"/>
      <c r="E401" s="38"/>
      <c r="F401" s="38"/>
      <c r="G401" s="39"/>
      <c r="H401" s="38"/>
      <c r="I401" s="39"/>
      <c r="J401" s="38"/>
      <c r="K401" s="38"/>
      <c r="L401" s="38"/>
      <c r="M401" s="38"/>
      <c r="N401" s="38"/>
      <c r="O401" s="38"/>
      <c r="P401" s="39"/>
      <c r="Q401" s="38"/>
      <c r="R401" s="39"/>
      <c r="S401" s="39"/>
      <c r="T401" s="39"/>
      <c r="U401" s="39"/>
      <c r="V401" s="38"/>
      <c r="W401" s="40"/>
      <c r="X401" s="41"/>
      <c r="Y401" s="41"/>
      <c r="Z401" s="40"/>
      <c r="AA401" s="40"/>
      <c r="AB401" s="29"/>
      <c r="AC401" s="29"/>
      <c r="AD401" s="29"/>
      <c r="AE401" s="29"/>
      <c r="AF401" s="29"/>
      <c r="AG401" s="29"/>
      <c r="AH401" s="29"/>
      <c r="AI401" s="29"/>
      <c r="AJ401" s="29"/>
      <c r="AK401" s="29"/>
      <c r="AL401" s="29"/>
      <c r="AM401" s="29"/>
      <c r="AN401" s="29"/>
      <c r="AO401" s="29"/>
      <c r="AP401" s="29"/>
      <c r="AQ401" s="29"/>
      <c r="AR401" s="29"/>
      <c r="AS401" s="29"/>
      <c r="AT401" s="29"/>
      <c r="AU401" s="29"/>
      <c r="AV401" s="29"/>
      <c r="AW401" s="29"/>
      <c r="AX401" s="29"/>
      <c r="AY401" s="29"/>
      <c r="AZ401" s="29"/>
      <c r="BA401" s="29"/>
      <c r="BB401" s="29"/>
      <c r="BC401" s="29"/>
      <c r="BD401" s="29"/>
      <c r="BE401" s="29"/>
      <c r="BF401" s="29"/>
      <c r="BG401" s="29"/>
      <c r="BH401" s="29"/>
      <c r="BI401" s="29"/>
      <c r="BJ401" s="29"/>
      <c r="BK401" s="29"/>
      <c r="BL401" s="29"/>
      <c r="BM401" s="29"/>
      <c r="BN401" s="29"/>
      <c r="BO401" s="29"/>
      <c r="BP401" s="29"/>
      <c r="BQ401" s="29"/>
      <c r="BR401" s="29"/>
      <c r="BS401" s="29"/>
      <c r="BT401" s="29"/>
      <c r="BU401" s="29"/>
      <c r="BV401" s="29"/>
      <c r="BW401" s="29"/>
      <c r="BX401" s="29"/>
      <c r="BY401" s="29"/>
      <c r="BZ401" s="29"/>
      <c r="CA401" s="29"/>
      <c r="CB401" s="29"/>
      <c r="CC401" s="29"/>
      <c r="CD401" s="29"/>
      <c r="CE401" s="29"/>
      <c r="CF401" s="29"/>
      <c r="CG401" s="29"/>
      <c r="CH401" s="29"/>
      <c r="CI401" s="29"/>
      <c r="CJ401" s="29"/>
      <c r="CK401" s="29"/>
      <c r="CL401" s="29"/>
      <c r="CM401" s="29"/>
      <c r="CN401" s="29"/>
    </row>
    <row r="402" spans="1:92" s="3" customFormat="1" ht="23.25" customHeight="1" x14ac:dyDescent="0.2">
      <c r="A402" s="237" t="s">
        <v>775</v>
      </c>
      <c r="B402" s="211"/>
      <c r="C402" s="211"/>
      <c r="D402" s="211"/>
      <c r="E402" s="211"/>
      <c r="F402" s="211"/>
      <c r="G402" s="211"/>
      <c r="H402" s="211"/>
      <c r="I402" s="211"/>
      <c r="J402" s="211"/>
      <c r="K402" s="211"/>
      <c r="L402" s="212"/>
      <c r="M402" s="38"/>
      <c r="N402" s="38">
        <f>SUM(N390:N401)</f>
        <v>18</v>
      </c>
      <c r="O402" s="38"/>
      <c r="P402" s="39">
        <f>SUM(P390:P401)</f>
        <v>133200</v>
      </c>
      <c r="Q402" s="38"/>
      <c r="R402" s="38">
        <f>SUM(R390:R401)</f>
        <v>13320</v>
      </c>
      <c r="S402" s="39">
        <f>SUM(S390:S401)</f>
        <v>119880</v>
      </c>
      <c r="T402" s="39">
        <f>SUM(T390:T401)</f>
        <v>119880</v>
      </c>
      <c r="U402" s="39">
        <f>SUM(U390:U401)</f>
        <v>119880</v>
      </c>
      <c r="V402" s="38"/>
      <c r="W402" s="40">
        <f>SUM(W390:W401)</f>
        <v>35.963999999999999</v>
      </c>
      <c r="X402" s="41"/>
      <c r="Y402" s="41"/>
      <c r="Z402" s="40">
        <f>SUM(Z390:Z401)</f>
        <v>32.367600000000003</v>
      </c>
      <c r="AA402" s="40">
        <f>SUM(AA390:AA401)</f>
        <v>3.5963999999999956</v>
      </c>
      <c r="AB402" s="29"/>
      <c r="AC402" s="29"/>
      <c r="AD402" s="29"/>
      <c r="AE402" s="29"/>
      <c r="AF402" s="29"/>
      <c r="AG402" s="29"/>
      <c r="AH402" s="29"/>
      <c r="AI402" s="29"/>
      <c r="AJ402" s="29"/>
      <c r="AK402" s="29"/>
      <c r="AL402" s="29"/>
      <c r="AM402" s="29"/>
      <c r="AN402" s="29"/>
      <c r="AO402" s="29"/>
      <c r="AP402" s="29"/>
      <c r="AQ402" s="29"/>
      <c r="AR402" s="29"/>
      <c r="AS402" s="29"/>
      <c r="AT402" s="29"/>
      <c r="AU402" s="29"/>
      <c r="AV402" s="29"/>
      <c r="AW402" s="29"/>
      <c r="AX402" s="29"/>
      <c r="AY402" s="29"/>
      <c r="AZ402" s="29"/>
      <c r="BA402" s="29"/>
      <c r="BB402" s="29"/>
      <c r="BC402" s="29"/>
      <c r="BD402" s="29"/>
      <c r="BE402" s="29"/>
      <c r="BF402" s="29"/>
      <c r="BG402" s="29"/>
      <c r="BH402" s="29"/>
      <c r="BI402" s="29"/>
      <c r="BJ402" s="29"/>
      <c r="BK402" s="29"/>
      <c r="BL402" s="29"/>
      <c r="BM402" s="29"/>
      <c r="BN402" s="29"/>
      <c r="BO402" s="29"/>
      <c r="BP402" s="29"/>
      <c r="BQ402" s="29"/>
      <c r="BR402" s="29"/>
      <c r="BS402" s="29"/>
      <c r="BT402" s="29"/>
      <c r="BU402" s="29"/>
      <c r="BV402" s="29"/>
      <c r="BW402" s="29"/>
      <c r="BX402" s="29"/>
      <c r="BY402" s="29"/>
      <c r="BZ402" s="29"/>
      <c r="CA402" s="29"/>
      <c r="CB402" s="29"/>
      <c r="CC402" s="29"/>
      <c r="CD402" s="29"/>
      <c r="CE402" s="29"/>
      <c r="CF402" s="29"/>
      <c r="CG402" s="29"/>
      <c r="CH402" s="29"/>
      <c r="CI402" s="29"/>
      <c r="CJ402" s="29"/>
      <c r="CK402" s="29"/>
      <c r="CL402" s="29"/>
      <c r="CM402" s="29"/>
      <c r="CN402" s="29"/>
    </row>
    <row r="403" spans="1:92" s="3" customFormat="1" ht="23.25" customHeight="1" x14ac:dyDescent="0.4">
      <c r="A403" s="46"/>
      <c r="B403" s="46"/>
      <c r="C403" s="46"/>
      <c r="D403" s="46"/>
      <c r="E403" s="46"/>
      <c r="F403" s="46"/>
      <c r="G403" s="46"/>
      <c r="H403" s="46"/>
      <c r="I403" s="46"/>
      <c r="J403" s="46"/>
      <c r="K403" s="46"/>
      <c r="L403" s="46"/>
      <c r="M403" s="46"/>
      <c r="N403" s="46"/>
      <c r="O403" s="46"/>
      <c r="P403" s="46"/>
      <c r="Q403" s="46"/>
      <c r="R403" s="46"/>
      <c r="S403" s="46"/>
      <c r="T403" s="46"/>
      <c r="U403" s="46"/>
      <c r="V403" s="46"/>
      <c r="W403" s="46"/>
      <c r="X403" s="46"/>
      <c r="Y403" s="46"/>
      <c r="Z403" s="46"/>
      <c r="AA403" s="43"/>
      <c r="AB403" s="29"/>
      <c r="AC403" s="29"/>
      <c r="AD403" s="29"/>
      <c r="AE403" s="29"/>
      <c r="AF403" s="29"/>
      <c r="AG403" s="29"/>
      <c r="AH403" s="29"/>
      <c r="AI403" s="29"/>
      <c r="AJ403" s="29"/>
      <c r="AK403" s="29"/>
      <c r="AL403" s="29"/>
      <c r="AM403" s="29"/>
      <c r="AN403" s="29"/>
      <c r="AO403" s="29"/>
      <c r="AP403" s="29"/>
      <c r="AQ403" s="29"/>
      <c r="AR403" s="29"/>
      <c r="AS403" s="29"/>
      <c r="AT403" s="29"/>
      <c r="AU403" s="29"/>
      <c r="AV403" s="29"/>
      <c r="AW403" s="29"/>
      <c r="AX403" s="29"/>
      <c r="AY403" s="29"/>
      <c r="AZ403" s="29"/>
      <c r="BA403" s="29"/>
      <c r="BB403" s="29"/>
      <c r="BC403" s="29"/>
      <c r="BD403" s="29"/>
      <c r="BE403" s="29"/>
      <c r="BF403" s="29"/>
      <c r="BG403" s="29"/>
      <c r="BH403" s="29"/>
      <c r="BI403" s="29"/>
      <c r="BJ403" s="29"/>
      <c r="BK403" s="29"/>
      <c r="BL403" s="29"/>
      <c r="BM403" s="29"/>
      <c r="BN403" s="29"/>
      <c r="BO403" s="29"/>
      <c r="BP403" s="29"/>
      <c r="BQ403" s="29"/>
      <c r="BR403" s="29"/>
      <c r="BS403" s="29"/>
      <c r="BT403" s="29"/>
      <c r="BU403" s="29"/>
      <c r="BV403" s="29"/>
      <c r="BW403" s="29"/>
      <c r="BX403" s="29"/>
      <c r="BY403" s="29"/>
      <c r="BZ403" s="29"/>
      <c r="CA403" s="29"/>
      <c r="CB403" s="29"/>
      <c r="CC403" s="29"/>
      <c r="CD403" s="29"/>
      <c r="CE403" s="29"/>
      <c r="CF403" s="29"/>
      <c r="CG403" s="29"/>
      <c r="CH403" s="29"/>
      <c r="CI403" s="29"/>
      <c r="CJ403" s="29"/>
      <c r="CK403" s="29"/>
      <c r="CL403" s="29"/>
      <c r="CM403" s="29"/>
      <c r="CN403" s="29"/>
    </row>
    <row r="404" spans="1:92" s="3" customFormat="1" ht="18" x14ac:dyDescent="0.4">
      <c r="A404" s="42" t="s">
        <v>17</v>
      </c>
      <c r="B404" s="42"/>
      <c r="C404" s="42"/>
      <c r="D404" s="42" t="s">
        <v>19</v>
      </c>
      <c r="E404" s="42"/>
      <c r="F404" s="42"/>
      <c r="G404" s="42"/>
      <c r="H404" s="42"/>
      <c r="I404" s="42"/>
      <c r="J404" s="43"/>
      <c r="K404" s="46"/>
      <c r="L404" s="46"/>
      <c r="M404" s="46"/>
      <c r="N404" s="46"/>
      <c r="O404" s="46"/>
      <c r="P404" s="46"/>
      <c r="Q404" s="46"/>
      <c r="R404" s="46"/>
      <c r="S404" s="46"/>
      <c r="T404" s="46"/>
      <c r="U404" s="46"/>
      <c r="V404" s="46"/>
      <c r="W404" s="46"/>
      <c r="X404" s="46"/>
      <c r="Y404" s="46"/>
      <c r="Z404" s="46"/>
      <c r="AA404" s="43"/>
      <c r="AB404" s="29"/>
      <c r="AC404" s="29"/>
      <c r="AD404" s="29"/>
      <c r="AE404" s="29"/>
      <c r="AF404" s="29"/>
      <c r="AG404" s="29"/>
      <c r="AH404" s="29"/>
      <c r="AI404" s="29"/>
      <c r="AJ404" s="29"/>
      <c r="AK404" s="29"/>
      <c r="AL404" s="29"/>
      <c r="AM404" s="29"/>
      <c r="AN404" s="29"/>
      <c r="AO404" s="29"/>
      <c r="AP404" s="29"/>
      <c r="AQ404" s="29"/>
      <c r="AR404" s="29"/>
      <c r="AS404" s="29"/>
      <c r="AT404" s="29"/>
      <c r="AU404" s="29"/>
      <c r="AV404" s="29"/>
      <c r="AW404" s="29"/>
      <c r="AX404" s="29"/>
      <c r="AY404" s="29"/>
      <c r="AZ404" s="29"/>
      <c r="BA404" s="29"/>
      <c r="BB404" s="29"/>
      <c r="BC404" s="29"/>
      <c r="BD404" s="29"/>
      <c r="BE404" s="29"/>
      <c r="BF404" s="29"/>
      <c r="BG404" s="29"/>
      <c r="BH404" s="29"/>
      <c r="BI404" s="29"/>
      <c r="BJ404" s="29"/>
      <c r="BK404" s="29"/>
      <c r="BL404" s="29"/>
      <c r="BM404" s="29"/>
      <c r="BN404" s="29"/>
      <c r="BO404" s="29"/>
      <c r="BP404" s="29"/>
      <c r="BQ404" s="29"/>
      <c r="BR404" s="29"/>
      <c r="BS404" s="29"/>
      <c r="BT404" s="29"/>
      <c r="BU404" s="29"/>
      <c r="BV404" s="29"/>
      <c r="BW404" s="29"/>
      <c r="BX404" s="29"/>
      <c r="BY404" s="29"/>
      <c r="BZ404" s="29"/>
      <c r="CA404" s="29"/>
      <c r="CB404" s="29"/>
      <c r="CC404" s="29"/>
      <c r="CD404" s="29"/>
      <c r="CE404" s="29"/>
      <c r="CF404" s="29"/>
      <c r="CG404" s="29"/>
      <c r="CH404" s="29"/>
      <c r="CI404" s="29"/>
      <c r="CJ404" s="29"/>
      <c r="CK404" s="29"/>
      <c r="CL404" s="29"/>
      <c r="CM404" s="29"/>
      <c r="CN404" s="29"/>
    </row>
    <row r="405" spans="1:92" s="3" customFormat="1" ht="18" x14ac:dyDescent="0.4">
      <c r="A405" s="42"/>
      <c r="B405" s="42"/>
      <c r="C405" s="42"/>
      <c r="D405" s="42" t="s">
        <v>20</v>
      </c>
      <c r="E405" s="42"/>
      <c r="F405" s="42"/>
      <c r="G405" s="42"/>
      <c r="H405" s="42"/>
      <c r="I405" s="42"/>
      <c r="J405" s="43"/>
      <c r="K405" s="46"/>
      <c r="L405" s="46"/>
      <c r="M405" s="46"/>
      <c r="N405" s="46"/>
      <c r="O405" s="46"/>
      <c r="P405" s="46"/>
      <c r="Q405" s="46"/>
      <c r="R405" s="46"/>
      <c r="S405" s="46"/>
      <c r="T405" s="46"/>
      <c r="U405" s="46"/>
      <c r="V405" s="46"/>
      <c r="W405" s="46"/>
      <c r="X405" s="46"/>
      <c r="Y405" s="46"/>
      <c r="Z405" s="46"/>
      <c r="AA405" s="43"/>
      <c r="AB405" s="29"/>
      <c r="AC405" s="29"/>
      <c r="AD405" s="29"/>
      <c r="AE405" s="29"/>
      <c r="AF405" s="29"/>
      <c r="AG405" s="29"/>
      <c r="AH405" s="29"/>
      <c r="AI405" s="29"/>
      <c r="AJ405" s="29"/>
      <c r="AK405" s="29"/>
      <c r="AL405" s="29"/>
      <c r="AM405" s="29"/>
      <c r="AN405" s="29"/>
      <c r="AO405" s="29"/>
      <c r="AP405" s="29"/>
      <c r="AQ405" s="29"/>
      <c r="AR405" s="29"/>
      <c r="AS405" s="29"/>
      <c r="AT405" s="29"/>
      <c r="AU405" s="29"/>
      <c r="AV405" s="29"/>
      <c r="AW405" s="29"/>
      <c r="AX405" s="29"/>
      <c r="AY405" s="29"/>
      <c r="AZ405" s="29"/>
      <c r="BA405" s="29"/>
      <c r="BB405" s="29"/>
      <c r="BC405" s="29"/>
      <c r="BD405" s="29"/>
      <c r="BE405" s="29"/>
      <c r="BF405" s="29"/>
      <c r="BG405" s="29"/>
      <c r="BH405" s="29"/>
      <c r="BI405" s="29"/>
      <c r="BJ405" s="29"/>
      <c r="BK405" s="29"/>
      <c r="BL405" s="29"/>
      <c r="BM405" s="29"/>
      <c r="BN405" s="29"/>
      <c r="BO405" s="29"/>
      <c r="BP405" s="29"/>
      <c r="BQ405" s="29"/>
      <c r="BR405" s="29"/>
      <c r="BS405" s="29"/>
      <c r="BT405" s="29"/>
      <c r="BU405" s="29"/>
      <c r="BV405" s="29"/>
      <c r="BW405" s="29"/>
      <c r="BX405" s="29"/>
      <c r="BY405" s="29"/>
      <c r="BZ405" s="29"/>
      <c r="CA405" s="29"/>
      <c r="CB405" s="29"/>
      <c r="CC405" s="29"/>
      <c r="CD405" s="29"/>
      <c r="CE405" s="29"/>
      <c r="CF405" s="29"/>
      <c r="CG405" s="29"/>
      <c r="CH405" s="29"/>
      <c r="CI405" s="29"/>
      <c r="CJ405" s="29"/>
      <c r="CK405" s="29"/>
      <c r="CL405" s="29"/>
      <c r="CM405" s="29"/>
      <c r="CN405" s="29"/>
    </row>
    <row r="406" spans="1:92" s="3" customFormat="1" ht="18" x14ac:dyDescent="0.4">
      <c r="A406" s="42"/>
      <c r="B406" s="42"/>
      <c r="C406" s="42"/>
      <c r="D406" s="42" t="s">
        <v>21</v>
      </c>
      <c r="E406" s="42"/>
      <c r="F406" s="42"/>
      <c r="G406" s="42"/>
      <c r="H406" s="42"/>
      <c r="I406" s="42"/>
      <c r="J406" s="43"/>
      <c r="K406" s="46"/>
      <c r="L406" s="46"/>
      <c r="M406" s="46"/>
      <c r="N406" s="46"/>
      <c r="O406" s="46"/>
      <c r="P406" s="46"/>
      <c r="Q406" s="46"/>
      <c r="R406" s="46"/>
      <c r="S406" s="46"/>
      <c r="T406" s="46"/>
      <c r="U406" s="46"/>
      <c r="V406" s="46"/>
      <c r="W406" s="46"/>
      <c r="X406" s="46"/>
      <c r="Y406" s="46"/>
      <c r="Z406" s="46"/>
      <c r="AA406" s="43"/>
      <c r="AB406" s="29"/>
      <c r="AC406" s="29"/>
      <c r="AD406" s="29"/>
      <c r="AE406" s="29"/>
      <c r="AF406" s="29"/>
      <c r="AG406" s="29"/>
      <c r="AH406" s="29"/>
      <c r="AI406" s="29"/>
      <c r="AJ406" s="29"/>
      <c r="AK406" s="29"/>
      <c r="AL406" s="29"/>
      <c r="AM406" s="29"/>
      <c r="AN406" s="29"/>
      <c r="AO406" s="29"/>
      <c r="AP406" s="29"/>
      <c r="AQ406" s="29"/>
      <c r="AR406" s="29"/>
      <c r="AS406" s="29"/>
      <c r="AT406" s="29"/>
      <c r="AU406" s="29"/>
      <c r="AV406" s="29"/>
      <c r="AW406" s="29"/>
      <c r="AX406" s="29"/>
      <c r="AY406" s="29"/>
      <c r="AZ406" s="29"/>
      <c r="BA406" s="29"/>
      <c r="BB406" s="29"/>
      <c r="BC406" s="29"/>
      <c r="BD406" s="29"/>
      <c r="BE406" s="29"/>
      <c r="BF406" s="29"/>
      <c r="BG406" s="29"/>
      <c r="BH406" s="29"/>
      <c r="BI406" s="29"/>
      <c r="BJ406" s="29"/>
      <c r="BK406" s="29"/>
      <c r="BL406" s="29"/>
      <c r="BM406" s="29"/>
      <c r="BN406" s="29"/>
      <c r="BO406" s="29"/>
      <c r="BP406" s="29"/>
      <c r="BQ406" s="29"/>
      <c r="BR406" s="29"/>
      <c r="BS406" s="29"/>
      <c r="BT406" s="29"/>
      <c r="BU406" s="29"/>
      <c r="BV406" s="29"/>
      <c r="BW406" s="29"/>
      <c r="BX406" s="29"/>
      <c r="BY406" s="29"/>
      <c r="BZ406" s="29"/>
      <c r="CA406" s="29"/>
      <c r="CB406" s="29"/>
      <c r="CC406" s="29"/>
      <c r="CD406" s="29"/>
      <c r="CE406" s="29"/>
      <c r="CF406" s="29"/>
      <c r="CG406" s="29"/>
      <c r="CH406" s="29"/>
      <c r="CI406" s="29"/>
      <c r="CJ406" s="29"/>
      <c r="CK406" s="29"/>
      <c r="CL406" s="29"/>
      <c r="CM406" s="29"/>
      <c r="CN406" s="29"/>
    </row>
    <row r="407" spans="1:92" s="3" customFormat="1" ht="15.75" x14ac:dyDescent="0.25">
      <c r="A407" s="42"/>
      <c r="B407" s="42"/>
      <c r="C407" s="42"/>
      <c r="D407" s="42" t="s">
        <v>22</v>
      </c>
      <c r="E407" s="42"/>
      <c r="F407" s="42"/>
      <c r="G407" s="42"/>
      <c r="H407" s="42"/>
      <c r="I407" s="42"/>
      <c r="J407" s="43"/>
      <c r="K407" s="43"/>
      <c r="L407" s="43"/>
      <c r="M407" s="43"/>
      <c r="N407" s="43"/>
      <c r="O407" s="43"/>
      <c r="P407" s="43"/>
      <c r="Q407" s="43"/>
      <c r="R407" s="43"/>
      <c r="S407" s="43"/>
      <c r="T407" s="43"/>
      <c r="U407" s="43"/>
      <c r="V407" s="43"/>
      <c r="W407" s="43"/>
      <c r="X407" s="43"/>
      <c r="Y407" s="43"/>
      <c r="Z407" s="43"/>
      <c r="AA407" s="43"/>
      <c r="AB407" s="29"/>
      <c r="AC407" s="29"/>
      <c r="AD407" s="29"/>
      <c r="AE407" s="29"/>
      <c r="AF407" s="29"/>
      <c r="AG407" s="29"/>
      <c r="AH407" s="29"/>
      <c r="AI407" s="29"/>
      <c r="AJ407" s="29"/>
      <c r="AK407" s="29"/>
      <c r="AL407" s="29"/>
      <c r="AM407" s="29"/>
      <c r="AN407" s="29"/>
      <c r="AO407" s="29"/>
      <c r="AP407" s="29"/>
      <c r="AQ407" s="29"/>
      <c r="AR407" s="29"/>
      <c r="AS407" s="29"/>
      <c r="AT407" s="29"/>
      <c r="AU407" s="29"/>
      <c r="AV407" s="29"/>
      <c r="AW407" s="29"/>
      <c r="AX407" s="29"/>
      <c r="AY407" s="29"/>
      <c r="AZ407" s="29"/>
      <c r="BA407" s="29"/>
      <c r="BB407" s="29"/>
      <c r="BC407" s="29"/>
      <c r="BD407" s="29"/>
      <c r="BE407" s="29"/>
      <c r="BF407" s="29"/>
      <c r="BG407" s="29"/>
      <c r="BH407" s="29"/>
      <c r="BI407" s="29"/>
      <c r="BJ407" s="29"/>
      <c r="BK407" s="29"/>
      <c r="BL407" s="29"/>
      <c r="BM407" s="29"/>
      <c r="BN407" s="29"/>
      <c r="BO407" s="29"/>
      <c r="BP407" s="29"/>
      <c r="BQ407" s="29"/>
      <c r="BR407" s="29"/>
      <c r="BS407" s="29"/>
      <c r="BT407" s="29"/>
      <c r="BU407" s="29"/>
      <c r="BV407" s="29"/>
      <c r="BW407" s="29"/>
      <c r="BX407" s="29"/>
      <c r="BY407" s="29"/>
      <c r="BZ407" s="29"/>
      <c r="CA407" s="29"/>
      <c r="CB407" s="29"/>
      <c r="CC407" s="29"/>
      <c r="CD407" s="29"/>
      <c r="CE407" s="29"/>
      <c r="CF407" s="29"/>
      <c r="CG407" s="29"/>
      <c r="CH407" s="29"/>
      <c r="CI407" s="29"/>
      <c r="CJ407" s="29"/>
      <c r="CK407" s="29"/>
      <c r="CL407" s="29"/>
      <c r="CM407" s="29"/>
      <c r="CN407" s="29"/>
    </row>
    <row r="408" spans="1:92" s="3" customFormat="1" ht="15.75" x14ac:dyDescent="0.25">
      <c r="A408" s="42"/>
      <c r="B408" s="42"/>
      <c r="C408" s="42"/>
      <c r="D408" s="42" t="s">
        <v>23</v>
      </c>
      <c r="E408" s="42"/>
      <c r="F408" s="42"/>
      <c r="G408" s="42"/>
      <c r="H408" s="42"/>
      <c r="I408" s="42"/>
      <c r="J408" s="43"/>
      <c r="K408" s="43"/>
      <c r="L408" s="43"/>
      <c r="M408" s="43"/>
      <c r="N408" s="43"/>
      <c r="O408" s="43"/>
      <c r="P408" s="43"/>
      <c r="Q408" s="43"/>
      <c r="R408" s="43"/>
      <c r="S408" s="43"/>
      <c r="T408" s="43"/>
      <c r="U408" s="43"/>
      <c r="V408" s="43"/>
      <c r="W408" s="43"/>
      <c r="X408" s="43"/>
      <c r="Y408" s="43"/>
      <c r="Z408" s="43"/>
      <c r="AA408" s="43"/>
      <c r="AB408" s="29"/>
      <c r="AC408" s="29"/>
      <c r="AD408" s="29"/>
      <c r="AE408" s="29"/>
      <c r="AF408" s="29"/>
      <c r="AG408" s="29"/>
      <c r="AH408" s="29"/>
      <c r="AI408" s="29"/>
      <c r="AJ408" s="29"/>
      <c r="AK408" s="29"/>
      <c r="AL408" s="29"/>
      <c r="AM408" s="29"/>
      <c r="AN408" s="29"/>
      <c r="AO408" s="29"/>
      <c r="AP408" s="29"/>
      <c r="AQ408" s="29"/>
      <c r="AR408" s="29"/>
      <c r="AS408" s="29"/>
      <c r="AT408" s="29"/>
      <c r="AU408" s="29"/>
      <c r="AV408" s="29"/>
      <c r="AW408" s="29"/>
      <c r="AX408" s="29"/>
      <c r="AY408" s="29"/>
      <c r="AZ408" s="29"/>
      <c r="BA408" s="29"/>
      <c r="BB408" s="29"/>
      <c r="BC408" s="29"/>
      <c r="BD408" s="29"/>
      <c r="BE408" s="29"/>
      <c r="BF408" s="29"/>
      <c r="BG408" s="29"/>
      <c r="BH408" s="29"/>
      <c r="BI408" s="29"/>
      <c r="BJ408" s="29"/>
      <c r="BK408" s="29"/>
      <c r="BL408" s="29"/>
      <c r="BM408" s="29"/>
      <c r="BN408" s="29"/>
      <c r="BO408" s="29"/>
      <c r="BP408" s="29"/>
      <c r="BQ408" s="29"/>
      <c r="BR408" s="29"/>
      <c r="BS408" s="29"/>
      <c r="BT408" s="29"/>
      <c r="BU408" s="29"/>
      <c r="BV408" s="29"/>
      <c r="BW408" s="29"/>
      <c r="BX408" s="29"/>
      <c r="BY408" s="29"/>
      <c r="BZ408" s="29"/>
      <c r="CA408" s="29"/>
      <c r="CB408" s="29"/>
      <c r="CC408" s="29"/>
      <c r="CD408" s="29"/>
      <c r="CE408" s="29"/>
      <c r="CF408" s="29"/>
      <c r="CG408" s="29"/>
      <c r="CH408" s="29"/>
      <c r="CI408" s="29"/>
      <c r="CJ408" s="29"/>
      <c r="CK408" s="29"/>
      <c r="CL408" s="29"/>
      <c r="CM408" s="29"/>
      <c r="CN408" s="29"/>
    </row>
    <row r="409" spans="1:92" s="3" customFormat="1" ht="15" x14ac:dyDescent="0.2">
      <c r="A409" s="43"/>
      <c r="B409" s="43"/>
      <c r="C409" s="43"/>
      <c r="D409" s="43"/>
      <c r="E409" s="43"/>
      <c r="F409" s="43"/>
      <c r="G409" s="43"/>
      <c r="H409" s="43"/>
      <c r="I409" s="43"/>
      <c r="J409" s="43"/>
      <c r="K409" s="43"/>
      <c r="L409" s="43"/>
      <c r="M409" s="43"/>
      <c r="N409" s="43"/>
      <c r="O409" s="43"/>
      <c r="P409" s="43"/>
      <c r="Q409" s="43"/>
      <c r="R409" s="43"/>
      <c r="S409" s="43"/>
      <c r="T409" s="43"/>
      <c r="U409" s="43"/>
      <c r="V409" s="43"/>
      <c r="W409" s="43"/>
      <c r="X409" s="43"/>
      <c r="Y409" s="43"/>
      <c r="Z409" s="43"/>
      <c r="AA409" s="43"/>
      <c r="AB409" s="29"/>
      <c r="AC409" s="29"/>
      <c r="AD409" s="29"/>
      <c r="AE409" s="29"/>
      <c r="AF409" s="29"/>
      <c r="AG409" s="29"/>
      <c r="AH409" s="29"/>
      <c r="AI409" s="29"/>
      <c r="AJ409" s="29"/>
      <c r="AK409" s="29"/>
      <c r="AL409" s="29"/>
      <c r="AM409" s="29"/>
      <c r="AN409" s="29"/>
      <c r="AO409" s="29"/>
      <c r="AP409" s="29"/>
      <c r="AQ409" s="29"/>
      <c r="AR409" s="29"/>
      <c r="AS409" s="29"/>
      <c r="AT409" s="29"/>
      <c r="AU409" s="29"/>
      <c r="AV409" s="29"/>
      <c r="AW409" s="29"/>
      <c r="AX409" s="29"/>
      <c r="AY409" s="29"/>
      <c r="AZ409" s="29"/>
      <c r="BA409" s="29"/>
      <c r="BB409" s="29"/>
      <c r="BC409" s="29"/>
      <c r="BD409" s="29"/>
      <c r="BE409" s="29"/>
      <c r="BF409" s="29"/>
      <c r="BG409" s="29"/>
      <c r="BH409" s="29"/>
      <c r="BI409" s="29"/>
      <c r="BJ409" s="29"/>
      <c r="BK409" s="29"/>
      <c r="BL409" s="29"/>
      <c r="BM409" s="29"/>
      <c r="BN409" s="29"/>
      <c r="BO409" s="29"/>
      <c r="BP409" s="29"/>
      <c r="BQ409" s="29"/>
      <c r="BR409" s="29"/>
      <c r="BS409" s="29"/>
      <c r="BT409" s="29"/>
      <c r="BU409" s="29"/>
      <c r="BV409" s="29"/>
      <c r="BW409" s="29"/>
      <c r="BX409" s="29"/>
      <c r="BY409" s="29"/>
      <c r="BZ409" s="29"/>
      <c r="CA409" s="29"/>
      <c r="CB409" s="29"/>
      <c r="CC409" s="29"/>
      <c r="CD409" s="29"/>
      <c r="CE409" s="29"/>
      <c r="CF409" s="29"/>
      <c r="CG409" s="29"/>
      <c r="CH409" s="29"/>
      <c r="CI409" s="29"/>
      <c r="CJ409" s="29"/>
      <c r="CK409" s="29"/>
      <c r="CL409" s="29"/>
      <c r="CM409" s="29"/>
      <c r="CN409" s="29"/>
    </row>
    <row r="410" spans="1:92" ht="15" x14ac:dyDescent="0.2">
      <c r="A410" s="43"/>
      <c r="B410" s="43"/>
      <c r="C410" s="43"/>
      <c r="D410" s="43"/>
      <c r="E410" s="43"/>
      <c r="F410" s="43"/>
      <c r="G410" s="43"/>
      <c r="H410" s="43"/>
      <c r="I410" s="43"/>
      <c r="J410" s="43"/>
      <c r="K410" s="43"/>
      <c r="L410" s="43"/>
      <c r="M410" s="43"/>
      <c r="N410" s="43"/>
      <c r="O410" s="43"/>
      <c r="P410" s="43"/>
      <c r="Q410" s="43"/>
      <c r="R410" s="43"/>
      <c r="S410" s="43"/>
      <c r="T410" s="43"/>
      <c r="U410" s="43"/>
      <c r="V410" s="43"/>
      <c r="W410" s="43"/>
      <c r="X410" s="43"/>
      <c r="Y410" s="43"/>
      <c r="Z410" s="43"/>
      <c r="AA410" s="43"/>
    </row>
    <row r="411" spans="1:92" ht="15" x14ac:dyDescent="0.2">
      <c r="A411" s="43"/>
      <c r="B411" s="43"/>
      <c r="C411" s="43"/>
      <c r="D411" s="43"/>
      <c r="E411" s="43"/>
      <c r="F411" s="43"/>
      <c r="G411" s="43"/>
      <c r="H411" s="43"/>
      <c r="I411" s="43"/>
      <c r="J411" s="43"/>
      <c r="K411" s="43"/>
      <c r="L411" s="43"/>
      <c r="M411" s="43"/>
      <c r="N411" s="43"/>
      <c r="O411" s="43"/>
      <c r="P411" s="43"/>
      <c r="Q411" s="43"/>
      <c r="R411" s="43"/>
      <c r="S411" s="43"/>
      <c r="T411" s="43"/>
      <c r="U411" s="43"/>
      <c r="V411" s="43"/>
      <c r="W411" s="43"/>
      <c r="X411" s="43"/>
      <c r="Y411" s="43"/>
      <c r="Z411" s="43"/>
      <c r="AA411" s="43"/>
    </row>
    <row r="412" spans="1:92" ht="15" x14ac:dyDescent="0.2">
      <c r="A412" s="43"/>
      <c r="B412" s="43"/>
      <c r="C412" s="43"/>
      <c r="D412" s="43"/>
      <c r="E412" s="43"/>
      <c r="F412" s="43"/>
      <c r="G412" s="43"/>
      <c r="H412" s="43"/>
      <c r="I412" s="43"/>
      <c r="J412" s="43"/>
      <c r="K412" s="43"/>
      <c r="L412" s="43"/>
      <c r="M412" s="43"/>
      <c r="N412" s="43"/>
      <c r="O412" s="43"/>
      <c r="P412" s="43"/>
      <c r="Q412" s="43"/>
      <c r="R412" s="43"/>
      <c r="S412" s="43"/>
      <c r="T412" s="43"/>
      <c r="U412" s="43"/>
      <c r="V412" s="43"/>
      <c r="W412" s="43"/>
      <c r="X412" s="43"/>
      <c r="Y412" s="43"/>
      <c r="Z412" s="43"/>
      <c r="AA412" s="43"/>
    </row>
    <row r="413" spans="1:92" ht="15" x14ac:dyDescent="0.2">
      <c r="A413" s="43"/>
      <c r="B413" s="43"/>
      <c r="C413" s="43"/>
      <c r="D413" s="43"/>
      <c r="E413" s="43"/>
      <c r="F413" s="43"/>
      <c r="G413" s="43"/>
      <c r="H413" s="43"/>
      <c r="I413" s="43"/>
      <c r="J413" s="43"/>
      <c r="K413" s="43"/>
      <c r="L413" s="43"/>
      <c r="M413" s="43"/>
      <c r="N413" s="43"/>
      <c r="O413" s="43"/>
      <c r="P413" s="43"/>
      <c r="Q413" s="43"/>
      <c r="R413" s="43"/>
      <c r="S413" s="43"/>
      <c r="T413" s="43"/>
      <c r="U413" s="43"/>
      <c r="V413" s="43"/>
      <c r="W413" s="43"/>
      <c r="X413" s="43"/>
      <c r="Y413" s="43"/>
      <c r="Z413" s="43"/>
      <c r="AA413" s="43"/>
    </row>
    <row r="414" spans="1:92" ht="15" x14ac:dyDescent="0.2">
      <c r="A414" s="43"/>
      <c r="B414" s="43"/>
      <c r="C414" s="43"/>
      <c r="D414" s="43"/>
      <c r="E414" s="43"/>
      <c r="F414" s="43"/>
      <c r="G414" s="43"/>
      <c r="H414" s="43"/>
      <c r="I414" s="43"/>
      <c r="J414" s="43"/>
      <c r="K414" s="43"/>
      <c r="L414" s="43"/>
      <c r="M414" s="43"/>
      <c r="N414" s="43"/>
      <c r="O414" s="43"/>
      <c r="P414" s="43"/>
      <c r="Q414" s="43"/>
      <c r="R414" s="43"/>
      <c r="S414" s="43"/>
      <c r="T414" s="43"/>
      <c r="U414" s="43"/>
      <c r="V414" s="43"/>
      <c r="W414" s="43"/>
      <c r="X414" s="43"/>
      <c r="Y414" s="43"/>
      <c r="Z414" s="43"/>
      <c r="AA414" s="43"/>
    </row>
    <row r="415" spans="1:92" ht="15" x14ac:dyDescent="0.2">
      <c r="A415" s="43"/>
      <c r="B415" s="43"/>
      <c r="C415" s="43"/>
      <c r="D415" s="43"/>
      <c r="E415" s="43"/>
      <c r="F415" s="43"/>
      <c r="G415" s="43"/>
      <c r="H415" s="43"/>
      <c r="I415" s="43"/>
      <c r="J415" s="43"/>
      <c r="K415" s="43"/>
      <c r="L415" s="43"/>
      <c r="M415" s="43"/>
      <c r="N415" s="43"/>
      <c r="O415" s="43"/>
      <c r="P415" s="43"/>
      <c r="Q415" s="43"/>
      <c r="R415" s="43"/>
      <c r="S415" s="43"/>
      <c r="T415" s="43"/>
      <c r="U415" s="43"/>
      <c r="V415" s="43"/>
      <c r="W415" s="43"/>
      <c r="X415" s="43"/>
      <c r="Y415" s="43"/>
      <c r="Z415" s="43"/>
      <c r="AA415" s="43"/>
    </row>
    <row r="416" spans="1:92" ht="15" x14ac:dyDescent="0.2">
      <c r="A416" s="43"/>
      <c r="B416" s="43"/>
      <c r="C416" s="43"/>
      <c r="D416" s="43"/>
      <c r="E416" s="43"/>
      <c r="F416" s="43"/>
      <c r="G416" s="43"/>
      <c r="H416" s="43"/>
      <c r="I416" s="43"/>
      <c r="J416" s="43"/>
      <c r="K416" s="43"/>
      <c r="L416" s="43"/>
      <c r="M416" s="43"/>
      <c r="N416" s="43"/>
      <c r="O416" s="43"/>
      <c r="P416" s="43"/>
      <c r="Q416" s="43"/>
      <c r="R416" s="43"/>
      <c r="S416" s="43"/>
      <c r="T416" s="43"/>
      <c r="U416" s="43"/>
      <c r="V416" s="43"/>
      <c r="W416" s="43"/>
      <c r="X416" s="43"/>
      <c r="Y416" s="43"/>
      <c r="Z416" s="43"/>
      <c r="AA416" s="43"/>
    </row>
    <row r="417" spans="1:92" s="49" customFormat="1" ht="21" x14ac:dyDescent="0.35">
      <c r="A417" s="215" t="s">
        <v>764</v>
      </c>
      <c r="B417" s="215"/>
      <c r="C417" s="215"/>
      <c r="D417" s="215"/>
      <c r="E417" s="215"/>
      <c r="F417" s="215"/>
      <c r="G417" s="215"/>
      <c r="H417" s="215"/>
      <c r="I417" s="215"/>
      <c r="J417" s="215"/>
      <c r="K417" s="215"/>
      <c r="L417" s="215"/>
      <c r="M417" s="215"/>
      <c r="N417" s="215"/>
      <c r="O417" s="215"/>
      <c r="P417" s="215"/>
      <c r="Q417" s="215"/>
      <c r="R417" s="215"/>
      <c r="S417" s="215"/>
      <c r="T417" s="215"/>
      <c r="U417" s="215"/>
      <c r="V417" s="215"/>
      <c r="W417" s="215"/>
      <c r="X417" s="215"/>
      <c r="Y417" s="144"/>
      <c r="Z417" s="31"/>
      <c r="AA417" s="31"/>
      <c r="AB417" s="48"/>
      <c r="AC417" s="48"/>
      <c r="AD417" s="48"/>
      <c r="AE417" s="48"/>
      <c r="AF417" s="48"/>
      <c r="AG417" s="48"/>
      <c r="AH417" s="48"/>
      <c r="AI417" s="48"/>
      <c r="AJ417" s="48"/>
      <c r="AK417" s="48"/>
      <c r="AL417" s="48"/>
      <c r="AM417" s="48"/>
      <c r="AN417" s="48"/>
      <c r="AO417" s="48"/>
      <c r="AP417" s="48"/>
      <c r="AQ417" s="48"/>
      <c r="AR417" s="48"/>
      <c r="AS417" s="48"/>
      <c r="AT417" s="48"/>
      <c r="AU417" s="48"/>
      <c r="AV417" s="48"/>
      <c r="AW417" s="48"/>
      <c r="AX417" s="48"/>
      <c r="AY417" s="48"/>
      <c r="AZ417" s="48"/>
      <c r="BA417" s="48"/>
      <c r="BB417" s="48"/>
      <c r="BC417" s="48"/>
      <c r="BD417" s="48"/>
      <c r="BE417" s="48"/>
      <c r="BF417" s="48"/>
      <c r="BG417" s="48"/>
      <c r="BH417" s="48"/>
      <c r="BI417" s="48"/>
      <c r="BJ417" s="48"/>
      <c r="BK417" s="48"/>
      <c r="BL417" s="48"/>
      <c r="BM417" s="48"/>
      <c r="BN417" s="48"/>
      <c r="BO417" s="48"/>
      <c r="BP417" s="48"/>
      <c r="BQ417" s="48"/>
      <c r="BR417" s="48"/>
      <c r="BS417" s="48"/>
      <c r="BT417" s="48"/>
      <c r="BU417" s="48"/>
      <c r="BV417" s="48"/>
      <c r="BW417" s="48"/>
      <c r="BX417" s="48"/>
      <c r="BY417" s="48"/>
      <c r="BZ417" s="48"/>
      <c r="CA417" s="48"/>
      <c r="CB417" s="48"/>
      <c r="CC417" s="48"/>
      <c r="CD417" s="48"/>
      <c r="CE417" s="48"/>
      <c r="CF417" s="48"/>
      <c r="CG417" s="48"/>
      <c r="CH417" s="48"/>
      <c r="CI417" s="48"/>
      <c r="CJ417" s="48"/>
      <c r="CK417" s="48"/>
      <c r="CL417" s="48"/>
      <c r="CM417" s="48"/>
      <c r="CN417" s="48"/>
    </row>
    <row r="418" spans="1:92" s="49" customFormat="1" ht="21" x14ac:dyDescent="0.25">
      <c r="A418" s="215" t="s">
        <v>763</v>
      </c>
      <c r="B418" s="215"/>
      <c r="C418" s="215"/>
      <c r="D418" s="215"/>
      <c r="E418" s="215"/>
      <c r="F418" s="215"/>
      <c r="G418" s="215"/>
      <c r="H418" s="215"/>
      <c r="I418" s="215"/>
      <c r="J418" s="215"/>
      <c r="K418" s="215"/>
      <c r="L418" s="215"/>
      <c r="M418" s="215"/>
      <c r="N418" s="215"/>
      <c r="O418" s="215"/>
      <c r="P418" s="215"/>
      <c r="Q418" s="215"/>
      <c r="R418" s="215"/>
      <c r="S418" s="215"/>
      <c r="T418" s="215"/>
      <c r="U418" s="215"/>
      <c r="V418" s="215"/>
      <c r="W418" s="215"/>
      <c r="X418" s="215"/>
      <c r="Y418" s="215"/>
      <c r="Z418" s="215"/>
      <c r="AA418" s="215"/>
      <c r="AB418" s="48"/>
      <c r="AC418" s="48"/>
      <c r="AD418" s="48"/>
      <c r="AE418" s="48"/>
      <c r="AF418" s="48"/>
      <c r="AG418" s="48"/>
      <c r="AH418" s="48"/>
      <c r="AI418" s="48"/>
      <c r="AJ418" s="48"/>
      <c r="AK418" s="48"/>
      <c r="AL418" s="48"/>
      <c r="AM418" s="48"/>
      <c r="AN418" s="48"/>
      <c r="AO418" s="48"/>
      <c r="AP418" s="48"/>
      <c r="AQ418" s="48"/>
      <c r="AR418" s="48"/>
      <c r="AS418" s="48"/>
      <c r="AT418" s="48"/>
      <c r="AU418" s="48"/>
      <c r="AV418" s="48"/>
      <c r="AW418" s="48"/>
      <c r="AX418" s="48"/>
      <c r="AY418" s="48"/>
      <c r="AZ418" s="48"/>
      <c r="BA418" s="48"/>
      <c r="BB418" s="48"/>
      <c r="BC418" s="48"/>
      <c r="BD418" s="48"/>
      <c r="BE418" s="48"/>
      <c r="BF418" s="48"/>
      <c r="BG418" s="48"/>
      <c r="BH418" s="48"/>
      <c r="BI418" s="48"/>
      <c r="BJ418" s="48"/>
      <c r="BK418" s="48"/>
      <c r="BL418" s="48"/>
      <c r="BM418" s="48"/>
      <c r="BN418" s="48"/>
      <c r="BO418" s="48"/>
      <c r="BP418" s="48"/>
      <c r="BQ418" s="48"/>
      <c r="BR418" s="48"/>
      <c r="BS418" s="48"/>
      <c r="BT418" s="48"/>
      <c r="BU418" s="48"/>
      <c r="BV418" s="48"/>
      <c r="BW418" s="48"/>
      <c r="BX418" s="48"/>
      <c r="BY418" s="48"/>
      <c r="BZ418" s="48"/>
      <c r="CA418" s="48"/>
      <c r="CB418" s="48"/>
      <c r="CC418" s="48"/>
      <c r="CD418" s="48"/>
      <c r="CE418" s="48"/>
      <c r="CF418" s="48"/>
      <c r="CG418" s="48"/>
      <c r="CH418" s="48"/>
      <c r="CI418" s="48"/>
      <c r="CJ418" s="48"/>
      <c r="CK418" s="48"/>
      <c r="CL418" s="48"/>
      <c r="CM418" s="48"/>
      <c r="CN418" s="48"/>
    </row>
    <row r="419" spans="1:92" s="49" customFormat="1" ht="21" x14ac:dyDescent="0.35">
      <c r="A419" s="32"/>
      <c r="B419" s="32"/>
      <c r="C419" s="32"/>
      <c r="D419" s="32"/>
      <c r="E419" s="32"/>
      <c r="F419" s="32"/>
      <c r="G419" s="32"/>
      <c r="H419" s="32" t="s">
        <v>785</v>
      </c>
      <c r="I419" s="32"/>
      <c r="J419" s="32"/>
      <c r="K419" s="32"/>
      <c r="L419" s="32"/>
      <c r="M419" s="32"/>
      <c r="N419" s="32"/>
      <c r="O419" s="32"/>
      <c r="P419" s="32"/>
      <c r="Q419" s="32"/>
      <c r="R419" s="32"/>
      <c r="S419" s="32"/>
      <c r="T419" s="32"/>
      <c r="U419" s="32"/>
      <c r="V419" s="32"/>
      <c r="W419" s="32"/>
      <c r="X419" s="32"/>
      <c r="Y419" s="32"/>
      <c r="Z419" s="32" t="s">
        <v>903</v>
      </c>
      <c r="AA419" s="31"/>
      <c r="AB419" s="48"/>
      <c r="AC419" s="48"/>
      <c r="AD419" s="48"/>
      <c r="AE419" s="48"/>
      <c r="AF419" s="48"/>
      <c r="AG419" s="48"/>
      <c r="AH419" s="48"/>
      <c r="AI419" s="48"/>
      <c r="AJ419" s="48"/>
      <c r="AK419" s="48"/>
      <c r="AL419" s="48"/>
      <c r="AM419" s="48"/>
      <c r="AN419" s="48"/>
      <c r="AO419" s="48"/>
      <c r="AP419" s="48"/>
      <c r="AQ419" s="48"/>
      <c r="AR419" s="48"/>
      <c r="AS419" s="48"/>
      <c r="AT419" s="48"/>
      <c r="AU419" s="48"/>
      <c r="AV419" s="48"/>
      <c r="AW419" s="48"/>
      <c r="AX419" s="48"/>
      <c r="AY419" s="48"/>
      <c r="AZ419" s="48"/>
      <c r="BA419" s="48"/>
      <c r="BB419" s="48"/>
      <c r="BC419" s="48"/>
      <c r="BD419" s="48"/>
      <c r="BE419" s="48"/>
      <c r="BF419" s="48"/>
      <c r="BG419" s="48"/>
      <c r="BH419" s="48"/>
      <c r="BI419" s="48"/>
      <c r="BJ419" s="48"/>
      <c r="BK419" s="48"/>
      <c r="BL419" s="48"/>
      <c r="BM419" s="48"/>
      <c r="BN419" s="48"/>
      <c r="BO419" s="48"/>
      <c r="BP419" s="48"/>
      <c r="BQ419" s="48"/>
      <c r="BR419" s="48"/>
      <c r="BS419" s="48"/>
      <c r="BT419" s="48"/>
      <c r="BU419" s="48"/>
      <c r="BV419" s="48"/>
      <c r="BW419" s="48"/>
      <c r="BX419" s="48"/>
      <c r="BY419" s="48"/>
      <c r="BZ419" s="48"/>
      <c r="CA419" s="48"/>
      <c r="CB419" s="48"/>
      <c r="CC419" s="48"/>
      <c r="CD419" s="48"/>
      <c r="CE419" s="48"/>
      <c r="CF419" s="48"/>
      <c r="CG419" s="48"/>
      <c r="CH419" s="48"/>
      <c r="CI419" s="48"/>
      <c r="CJ419" s="48"/>
      <c r="CK419" s="48"/>
      <c r="CL419" s="48"/>
      <c r="CM419" s="48"/>
      <c r="CN419" s="48"/>
    </row>
    <row r="420" spans="1:92" s="3" customFormat="1" ht="15.75" customHeight="1" x14ac:dyDescent="0.2">
      <c r="A420" s="207" t="s">
        <v>3</v>
      </c>
      <c r="B420" s="207" t="s">
        <v>761</v>
      </c>
      <c r="C420" s="207" t="s">
        <v>18</v>
      </c>
      <c r="D420" s="210" t="s">
        <v>0</v>
      </c>
      <c r="E420" s="211"/>
      <c r="F420" s="211"/>
      <c r="G420" s="211"/>
      <c r="H420" s="211"/>
      <c r="I420" s="212"/>
      <c r="J420" s="210" t="s">
        <v>2</v>
      </c>
      <c r="K420" s="211"/>
      <c r="L420" s="211"/>
      <c r="M420" s="211"/>
      <c r="N420" s="211"/>
      <c r="O420" s="211"/>
      <c r="P420" s="211"/>
      <c r="Q420" s="211"/>
      <c r="R420" s="211"/>
      <c r="S420" s="211"/>
      <c r="T420" s="211"/>
      <c r="U420" s="212"/>
      <c r="V420" s="207" t="s">
        <v>756</v>
      </c>
      <c r="W420" s="207" t="s">
        <v>757</v>
      </c>
      <c r="X420" s="207" t="s">
        <v>758</v>
      </c>
      <c r="Y420" s="141"/>
      <c r="Z420" s="207" t="s">
        <v>759</v>
      </c>
      <c r="AA420" s="207" t="s">
        <v>760</v>
      </c>
      <c r="AB420" s="29"/>
      <c r="AC420" s="29"/>
      <c r="AD420" s="29"/>
      <c r="AE420" s="29"/>
      <c r="AF420" s="29"/>
      <c r="AG420" s="29"/>
      <c r="AH420" s="29"/>
      <c r="AI420" s="29"/>
      <c r="AJ420" s="29"/>
      <c r="AK420" s="29"/>
      <c r="AL420" s="29"/>
      <c r="AM420" s="29"/>
      <c r="AN420" s="29"/>
      <c r="AO420" s="29"/>
      <c r="AP420" s="29"/>
      <c r="AQ420" s="29"/>
      <c r="AR420" s="29"/>
      <c r="AS420" s="29"/>
      <c r="AT420" s="29"/>
      <c r="AU420" s="29"/>
      <c r="AV420" s="29"/>
      <c r="AW420" s="29"/>
      <c r="AX420" s="29"/>
      <c r="AY420" s="29"/>
      <c r="AZ420" s="29"/>
      <c r="BA420" s="29"/>
      <c r="BB420" s="29"/>
      <c r="BC420" s="29"/>
      <c r="BD420" s="29"/>
      <c r="BE420" s="29"/>
      <c r="BF420" s="29"/>
      <c r="BG420" s="29"/>
      <c r="BH420" s="29"/>
      <c r="BI420" s="29"/>
      <c r="BJ420" s="29"/>
      <c r="BK420" s="29"/>
      <c r="BL420" s="29"/>
      <c r="BM420" s="29"/>
      <c r="BN420" s="29"/>
      <c r="BO420" s="29"/>
      <c r="BP420" s="29"/>
      <c r="BQ420" s="29"/>
      <c r="BR420" s="29"/>
      <c r="BS420" s="29"/>
      <c r="BT420" s="29"/>
      <c r="BU420" s="29"/>
      <c r="BV420" s="29"/>
      <c r="BW420" s="29"/>
      <c r="BX420" s="29"/>
      <c r="BY420" s="29"/>
      <c r="BZ420" s="29"/>
      <c r="CA420" s="29"/>
      <c r="CB420" s="29"/>
      <c r="CC420" s="29"/>
      <c r="CD420" s="29"/>
      <c r="CE420" s="29"/>
      <c r="CF420" s="29"/>
      <c r="CG420" s="29"/>
      <c r="CH420" s="29"/>
      <c r="CI420" s="29"/>
      <c r="CJ420" s="29"/>
      <c r="CK420" s="29"/>
      <c r="CL420" s="29"/>
      <c r="CM420" s="29"/>
      <c r="CN420" s="29"/>
    </row>
    <row r="421" spans="1:92" s="27" customFormat="1" ht="33.75" customHeight="1" x14ac:dyDescent="0.2">
      <c r="A421" s="208"/>
      <c r="B421" s="208"/>
      <c r="C421" s="208"/>
      <c r="D421" s="210" t="s">
        <v>7</v>
      </c>
      <c r="E421" s="211"/>
      <c r="F421" s="212"/>
      <c r="G421" s="207" t="s">
        <v>743</v>
      </c>
      <c r="H421" s="207" t="s">
        <v>744</v>
      </c>
      <c r="I421" s="207" t="s">
        <v>745</v>
      </c>
      <c r="J421" s="204" t="s">
        <v>3</v>
      </c>
      <c r="K421" s="207" t="s">
        <v>746</v>
      </c>
      <c r="L421" s="207" t="s">
        <v>747</v>
      </c>
      <c r="M421" s="207" t="s">
        <v>18</v>
      </c>
      <c r="N421" s="207" t="s">
        <v>748</v>
      </c>
      <c r="O421" s="207" t="s">
        <v>749</v>
      </c>
      <c r="P421" s="207" t="s">
        <v>750</v>
      </c>
      <c r="Q421" s="207" t="s">
        <v>751</v>
      </c>
      <c r="R421" s="207" t="s">
        <v>752</v>
      </c>
      <c r="S421" s="207" t="s">
        <v>753</v>
      </c>
      <c r="T421" s="207" t="s">
        <v>754</v>
      </c>
      <c r="U421" s="207" t="s">
        <v>755</v>
      </c>
      <c r="V421" s="208"/>
      <c r="W421" s="208"/>
      <c r="X421" s="208"/>
      <c r="Y421" s="142"/>
      <c r="Z421" s="208"/>
      <c r="AA421" s="208"/>
      <c r="AB421" s="29"/>
      <c r="AC421" s="29"/>
      <c r="AD421" s="29"/>
      <c r="AE421" s="29"/>
      <c r="AF421" s="29"/>
      <c r="AG421" s="29"/>
      <c r="AH421" s="29"/>
      <c r="AI421" s="29"/>
      <c r="AJ421" s="29"/>
      <c r="AK421" s="29"/>
      <c r="AL421" s="29"/>
      <c r="AM421" s="29"/>
      <c r="AN421" s="29"/>
      <c r="AO421" s="29"/>
      <c r="AP421" s="29"/>
      <c r="AQ421" s="29"/>
      <c r="AR421" s="29"/>
      <c r="AS421" s="29"/>
      <c r="AT421" s="29"/>
      <c r="AU421" s="29"/>
      <c r="AV421" s="29"/>
      <c r="AW421" s="29"/>
      <c r="AX421" s="29"/>
      <c r="AY421" s="29"/>
      <c r="AZ421" s="29"/>
      <c r="BA421" s="29"/>
      <c r="BB421" s="29"/>
      <c r="BC421" s="29"/>
      <c r="BD421" s="29"/>
      <c r="BE421" s="29"/>
      <c r="BF421" s="29"/>
      <c r="BG421" s="29"/>
      <c r="BH421" s="29"/>
      <c r="BI421" s="29"/>
      <c r="BJ421" s="29"/>
      <c r="BK421" s="29"/>
      <c r="BL421" s="29"/>
      <c r="BM421" s="29"/>
      <c r="BN421" s="29"/>
      <c r="BO421" s="29"/>
      <c r="BP421" s="29"/>
      <c r="BQ421" s="29"/>
      <c r="BR421" s="29"/>
      <c r="BS421" s="29"/>
      <c r="BT421" s="29"/>
      <c r="BU421" s="29"/>
      <c r="BV421" s="29"/>
      <c r="BW421" s="29"/>
      <c r="BX421" s="29"/>
      <c r="BY421" s="29"/>
      <c r="BZ421" s="29"/>
      <c r="CA421" s="29"/>
      <c r="CB421" s="29"/>
      <c r="CC421" s="29"/>
      <c r="CD421" s="29"/>
      <c r="CE421" s="29"/>
      <c r="CF421" s="29"/>
      <c r="CG421" s="29"/>
      <c r="CH421" s="29"/>
      <c r="CI421" s="29"/>
      <c r="CJ421" s="29"/>
      <c r="CK421" s="29"/>
      <c r="CL421" s="29"/>
      <c r="CM421" s="29"/>
      <c r="CN421" s="29"/>
    </row>
    <row r="422" spans="1:92" s="3" customFormat="1" ht="33.75" customHeight="1" x14ac:dyDescent="0.2">
      <c r="A422" s="208"/>
      <c r="B422" s="208"/>
      <c r="C422" s="208"/>
      <c r="D422" s="204" t="s">
        <v>9</v>
      </c>
      <c r="E422" s="204" t="s">
        <v>10</v>
      </c>
      <c r="F422" s="204" t="s">
        <v>11</v>
      </c>
      <c r="G422" s="208"/>
      <c r="H422" s="208"/>
      <c r="I422" s="208"/>
      <c r="J422" s="205"/>
      <c r="K422" s="208"/>
      <c r="L422" s="208"/>
      <c r="M422" s="208"/>
      <c r="N422" s="208"/>
      <c r="O422" s="208"/>
      <c r="P422" s="208"/>
      <c r="Q422" s="208"/>
      <c r="R422" s="208"/>
      <c r="S422" s="208"/>
      <c r="T422" s="208"/>
      <c r="U422" s="208"/>
      <c r="V422" s="208"/>
      <c r="W422" s="208"/>
      <c r="X422" s="208"/>
      <c r="Y422" s="142"/>
      <c r="Z422" s="208"/>
      <c r="AA422" s="208"/>
      <c r="AB422" s="29"/>
      <c r="AC422" s="29"/>
      <c r="AD422" s="29"/>
      <c r="AE422" s="29"/>
      <c r="AF422" s="29"/>
      <c r="AG422" s="29"/>
      <c r="AH422" s="29"/>
      <c r="AI422" s="29"/>
      <c r="AJ422" s="29"/>
      <c r="AK422" s="29"/>
      <c r="AL422" s="29"/>
      <c r="AM422" s="29"/>
      <c r="AN422" s="29"/>
      <c r="AO422" s="29"/>
      <c r="AP422" s="29"/>
      <c r="AQ422" s="29"/>
      <c r="AR422" s="29"/>
      <c r="AS422" s="29"/>
      <c r="AT422" s="29"/>
      <c r="AU422" s="29"/>
      <c r="AV422" s="29"/>
      <c r="AW422" s="29"/>
      <c r="AX422" s="29"/>
      <c r="AY422" s="29"/>
      <c r="AZ422" s="29"/>
      <c r="BA422" s="29"/>
      <c r="BB422" s="29"/>
      <c r="BC422" s="29"/>
      <c r="BD422" s="29"/>
      <c r="BE422" s="29"/>
      <c r="BF422" s="29"/>
      <c r="BG422" s="29"/>
      <c r="BH422" s="29"/>
      <c r="BI422" s="29"/>
      <c r="BJ422" s="29"/>
      <c r="BK422" s="29"/>
      <c r="BL422" s="29"/>
      <c r="BM422" s="29"/>
      <c r="BN422" s="29"/>
      <c r="BO422" s="29"/>
      <c r="BP422" s="29"/>
      <c r="BQ422" s="29"/>
      <c r="BR422" s="29"/>
      <c r="BS422" s="29"/>
      <c r="BT422" s="29"/>
      <c r="BU422" s="29"/>
      <c r="BV422" s="29"/>
      <c r="BW422" s="29"/>
      <c r="BX422" s="29"/>
      <c r="BY422" s="29"/>
      <c r="BZ422" s="29"/>
      <c r="CA422" s="29"/>
      <c r="CB422" s="29"/>
      <c r="CC422" s="29"/>
      <c r="CD422" s="29"/>
      <c r="CE422" s="29"/>
      <c r="CF422" s="29"/>
      <c r="CG422" s="29"/>
      <c r="CH422" s="29"/>
      <c r="CI422" s="29"/>
      <c r="CJ422" s="29"/>
      <c r="CK422" s="29"/>
      <c r="CL422" s="29"/>
      <c r="CM422" s="29"/>
      <c r="CN422" s="29"/>
    </row>
    <row r="423" spans="1:92" s="3" customFormat="1" ht="22.5" customHeight="1" x14ac:dyDescent="0.2">
      <c r="A423" s="208"/>
      <c r="B423" s="208"/>
      <c r="C423" s="208"/>
      <c r="D423" s="205"/>
      <c r="E423" s="205"/>
      <c r="F423" s="205"/>
      <c r="G423" s="208"/>
      <c r="H423" s="208"/>
      <c r="I423" s="208"/>
      <c r="J423" s="205"/>
      <c r="K423" s="208"/>
      <c r="L423" s="208"/>
      <c r="M423" s="208"/>
      <c r="N423" s="208"/>
      <c r="O423" s="208"/>
      <c r="P423" s="208"/>
      <c r="Q423" s="208"/>
      <c r="R423" s="208"/>
      <c r="S423" s="208"/>
      <c r="T423" s="208"/>
      <c r="U423" s="208"/>
      <c r="V423" s="208"/>
      <c r="W423" s="208"/>
      <c r="X423" s="208"/>
      <c r="Y423" s="142"/>
      <c r="Z423" s="208"/>
      <c r="AA423" s="208"/>
      <c r="AB423" s="29"/>
      <c r="AC423" s="29"/>
      <c r="AD423" s="29"/>
      <c r="AE423" s="29"/>
      <c r="AF423" s="29"/>
      <c r="AG423" s="29"/>
      <c r="AH423" s="29"/>
      <c r="AI423" s="29"/>
      <c r="AJ423" s="29"/>
      <c r="AK423" s="29"/>
      <c r="AL423" s="29"/>
      <c r="AM423" s="29"/>
      <c r="AN423" s="29"/>
      <c r="AO423" s="29"/>
      <c r="AP423" s="29"/>
      <c r="AQ423" s="29"/>
      <c r="AR423" s="29"/>
      <c r="AS423" s="29"/>
      <c r="AT423" s="29"/>
      <c r="AU423" s="29"/>
      <c r="AV423" s="29"/>
      <c r="AW423" s="29"/>
      <c r="AX423" s="29"/>
      <c r="AY423" s="29"/>
      <c r="AZ423" s="29"/>
      <c r="BA423" s="29"/>
      <c r="BB423" s="29"/>
      <c r="BC423" s="29"/>
      <c r="BD423" s="29"/>
      <c r="BE423" s="29"/>
      <c r="BF423" s="29"/>
      <c r="BG423" s="29"/>
      <c r="BH423" s="29"/>
      <c r="BI423" s="29"/>
      <c r="BJ423" s="29"/>
      <c r="BK423" s="29"/>
      <c r="BL423" s="29"/>
      <c r="BM423" s="29"/>
      <c r="BN423" s="29"/>
      <c r="BO423" s="29"/>
      <c r="BP423" s="29"/>
      <c r="BQ423" s="29"/>
      <c r="BR423" s="29"/>
      <c r="BS423" s="29"/>
      <c r="BT423" s="29"/>
      <c r="BU423" s="29"/>
      <c r="BV423" s="29"/>
      <c r="BW423" s="29"/>
      <c r="BX423" s="29"/>
      <c r="BY423" s="29"/>
      <c r="BZ423" s="29"/>
      <c r="CA423" s="29"/>
      <c r="CB423" s="29"/>
      <c r="CC423" s="29"/>
      <c r="CD423" s="29"/>
      <c r="CE423" s="29"/>
      <c r="CF423" s="29"/>
      <c r="CG423" s="29"/>
      <c r="CH423" s="29"/>
      <c r="CI423" s="29"/>
      <c r="CJ423" s="29"/>
      <c r="CK423" s="29"/>
      <c r="CL423" s="29"/>
      <c r="CM423" s="29"/>
      <c r="CN423" s="29"/>
    </row>
    <row r="424" spans="1:92" s="3" customFormat="1" ht="14.25" customHeight="1" x14ac:dyDescent="0.2">
      <c r="A424" s="208"/>
      <c r="B424" s="208"/>
      <c r="C424" s="208"/>
      <c r="D424" s="205"/>
      <c r="E424" s="205"/>
      <c r="F424" s="205"/>
      <c r="G424" s="208"/>
      <c r="H424" s="208"/>
      <c r="I424" s="208"/>
      <c r="J424" s="205"/>
      <c r="K424" s="208"/>
      <c r="L424" s="208"/>
      <c r="M424" s="208"/>
      <c r="N424" s="208"/>
      <c r="O424" s="208"/>
      <c r="P424" s="208"/>
      <c r="Q424" s="208"/>
      <c r="R424" s="208"/>
      <c r="S424" s="208"/>
      <c r="T424" s="208"/>
      <c r="U424" s="208"/>
      <c r="V424" s="208"/>
      <c r="W424" s="208"/>
      <c r="X424" s="208"/>
      <c r="Y424" s="142"/>
      <c r="Z424" s="208"/>
      <c r="AA424" s="208"/>
      <c r="AB424" s="29"/>
      <c r="AC424" s="29"/>
      <c r="AD424" s="29"/>
      <c r="AE424" s="29"/>
      <c r="AF424" s="29"/>
      <c r="AG424" s="29"/>
      <c r="AH424" s="29"/>
      <c r="AI424" s="29"/>
      <c r="AJ424" s="29"/>
      <c r="AK424" s="29"/>
      <c r="AL424" s="29"/>
      <c r="AM424" s="29"/>
      <c r="AN424" s="29"/>
      <c r="AO424" s="29"/>
      <c r="AP424" s="29"/>
      <c r="AQ424" s="29"/>
      <c r="AR424" s="29"/>
      <c r="AS424" s="29"/>
      <c r="AT424" s="29"/>
      <c r="AU424" s="29"/>
      <c r="AV424" s="29"/>
      <c r="AW424" s="29"/>
      <c r="AX424" s="29"/>
      <c r="AY424" s="29"/>
      <c r="AZ424" s="29"/>
      <c r="BA424" s="29"/>
      <c r="BB424" s="29"/>
      <c r="BC424" s="29"/>
      <c r="BD424" s="29"/>
      <c r="BE424" s="29"/>
      <c r="BF424" s="29"/>
      <c r="BG424" s="29"/>
      <c r="BH424" s="29"/>
      <c r="BI424" s="29"/>
      <c r="BJ424" s="29"/>
      <c r="BK424" s="29"/>
      <c r="BL424" s="29"/>
      <c r="BM424" s="29"/>
      <c r="BN424" s="29"/>
      <c r="BO424" s="29"/>
      <c r="BP424" s="29"/>
      <c r="BQ424" s="29"/>
      <c r="BR424" s="29"/>
      <c r="BS424" s="29"/>
      <c r="BT424" s="29"/>
      <c r="BU424" s="29"/>
      <c r="BV424" s="29"/>
      <c r="BW424" s="29"/>
      <c r="BX424" s="29"/>
      <c r="BY424" s="29"/>
      <c r="BZ424" s="29"/>
      <c r="CA424" s="29"/>
      <c r="CB424" s="29"/>
      <c r="CC424" s="29"/>
      <c r="CD424" s="29"/>
      <c r="CE424" s="29"/>
      <c r="CF424" s="29"/>
      <c r="CG424" s="29"/>
      <c r="CH424" s="29"/>
      <c r="CI424" s="29"/>
      <c r="CJ424" s="29"/>
      <c r="CK424" s="29"/>
      <c r="CL424" s="29"/>
      <c r="CM424" s="29"/>
      <c r="CN424" s="29"/>
    </row>
    <row r="425" spans="1:92" s="3" customFormat="1" ht="14.25" customHeight="1" x14ac:dyDescent="0.2">
      <c r="A425" s="208"/>
      <c r="B425" s="208"/>
      <c r="C425" s="208"/>
      <c r="D425" s="205"/>
      <c r="E425" s="205"/>
      <c r="F425" s="205"/>
      <c r="G425" s="208"/>
      <c r="H425" s="208"/>
      <c r="I425" s="208"/>
      <c r="J425" s="205"/>
      <c r="K425" s="208"/>
      <c r="L425" s="208"/>
      <c r="M425" s="208"/>
      <c r="N425" s="208"/>
      <c r="O425" s="208"/>
      <c r="P425" s="208"/>
      <c r="Q425" s="208"/>
      <c r="R425" s="208"/>
      <c r="S425" s="208"/>
      <c r="T425" s="208"/>
      <c r="U425" s="208"/>
      <c r="V425" s="208"/>
      <c r="W425" s="208"/>
      <c r="X425" s="208"/>
      <c r="Y425" s="142"/>
      <c r="Z425" s="208"/>
      <c r="AA425" s="208"/>
      <c r="AB425" s="29"/>
      <c r="AC425" s="29"/>
      <c r="AD425" s="29"/>
      <c r="AE425" s="29"/>
      <c r="AF425" s="29"/>
      <c r="AG425" s="29"/>
      <c r="AH425" s="29"/>
      <c r="AI425" s="29"/>
      <c r="AJ425" s="29"/>
      <c r="AK425" s="29"/>
      <c r="AL425" s="29"/>
      <c r="AM425" s="29"/>
      <c r="AN425" s="29"/>
      <c r="AO425" s="29"/>
      <c r="AP425" s="29"/>
      <c r="AQ425" s="29"/>
      <c r="AR425" s="29"/>
      <c r="AS425" s="29"/>
      <c r="AT425" s="29"/>
      <c r="AU425" s="29"/>
      <c r="AV425" s="29"/>
      <c r="AW425" s="29"/>
      <c r="AX425" s="29"/>
      <c r="AY425" s="29"/>
      <c r="AZ425" s="29"/>
      <c r="BA425" s="29"/>
      <c r="BB425" s="29"/>
      <c r="BC425" s="29"/>
      <c r="BD425" s="29"/>
      <c r="BE425" s="29"/>
      <c r="BF425" s="29"/>
      <c r="BG425" s="29"/>
      <c r="BH425" s="29"/>
      <c r="BI425" s="29"/>
      <c r="BJ425" s="29"/>
      <c r="BK425" s="29"/>
      <c r="BL425" s="29"/>
      <c r="BM425" s="29"/>
      <c r="BN425" s="29"/>
      <c r="BO425" s="29"/>
      <c r="BP425" s="29"/>
      <c r="BQ425" s="29"/>
      <c r="BR425" s="29"/>
      <c r="BS425" s="29"/>
      <c r="BT425" s="29"/>
      <c r="BU425" s="29"/>
      <c r="BV425" s="29"/>
      <c r="BW425" s="29"/>
      <c r="BX425" s="29"/>
      <c r="BY425" s="29"/>
      <c r="BZ425" s="29"/>
      <c r="CA425" s="29"/>
      <c r="CB425" s="29"/>
      <c r="CC425" s="29"/>
      <c r="CD425" s="29"/>
      <c r="CE425" s="29"/>
      <c r="CF425" s="29"/>
      <c r="CG425" s="29"/>
      <c r="CH425" s="29"/>
      <c r="CI425" s="29"/>
      <c r="CJ425" s="29"/>
      <c r="CK425" s="29"/>
      <c r="CL425" s="29"/>
      <c r="CM425" s="29"/>
      <c r="CN425" s="29"/>
    </row>
    <row r="426" spans="1:92" s="3" customFormat="1" ht="14.25" customHeight="1" x14ac:dyDescent="0.2">
      <c r="A426" s="209"/>
      <c r="B426" s="209"/>
      <c r="C426" s="209"/>
      <c r="D426" s="206"/>
      <c r="E426" s="206"/>
      <c r="F426" s="206"/>
      <c r="G426" s="209"/>
      <c r="H426" s="209"/>
      <c r="I426" s="209"/>
      <c r="J426" s="206"/>
      <c r="K426" s="209"/>
      <c r="L426" s="209"/>
      <c r="M426" s="209"/>
      <c r="N426" s="209"/>
      <c r="O426" s="209"/>
      <c r="P426" s="209"/>
      <c r="Q426" s="209"/>
      <c r="R426" s="209"/>
      <c r="S426" s="209"/>
      <c r="T426" s="209"/>
      <c r="U426" s="209"/>
      <c r="V426" s="209"/>
      <c r="W426" s="209"/>
      <c r="X426" s="209"/>
      <c r="Y426" s="143"/>
      <c r="Z426" s="209"/>
      <c r="AA426" s="209"/>
      <c r="AB426" s="29"/>
      <c r="AC426" s="29"/>
      <c r="AD426" s="29"/>
      <c r="AE426" s="29"/>
      <c r="AF426" s="29"/>
      <c r="AG426" s="29"/>
      <c r="AH426" s="29"/>
      <c r="AI426" s="29"/>
      <c r="AJ426" s="29"/>
      <c r="AK426" s="29"/>
      <c r="AL426" s="29"/>
      <c r="AM426" s="29"/>
      <c r="AN426" s="29"/>
      <c r="AO426" s="29"/>
      <c r="AP426" s="29"/>
      <c r="AQ426" s="29"/>
      <c r="AR426" s="29"/>
      <c r="AS426" s="29"/>
      <c r="AT426" s="29"/>
      <c r="AU426" s="29"/>
      <c r="AV426" s="29"/>
      <c r="AW426" s="29"/>
      <c r="AX426" s="29"/>
      <c r="AY426" s="29"/>
      <c r="AZ426" s="29"/>
      <c r="BA426" s="29"/>
      <c r="BB426" s="29"/>
      <c r="BC426" s="29"/>
      <c r="BD426" s="29"/>
      <c r="BE426" s="29"/>
      <c r="BF426" s="29"/>
      <c r="BG426" s="29"/>
      <c r="BH426" s="29"/>
      <c r="BI426" s="29"/>
      <c r="BJ426" s="29"/>
      <c r="BK426" s="29"/>
      <c r="BL426" s="29"/>
      <c r="BM426" s="29"/>
      <c r="BN426" s="29"/>
      <c r="BO426" s="29"/>
      <c r="BP426" s="29"/>
      <c r="BQ426" s="29"/>
      <c r="BR426" s="29"/>
      <c r="BS426" s="29"/>
      <c r="BT426" s="29"/>
      <c r="BU426" s="29"/>
      <c r="BV426" s="29"/>
      <c r="BW426" s="29"/>
      <c r="BX426" s="29"/>
      <c r="BY426" s="29"/>
      <c r="BZ426" s="29"/>
      <c r="CA426" s="29"/>
      <c r="CB426" s="29"/>
      <c r="CC426" s="29"/>
      <c r="CD426" s="29"/>
      <c r="CE426" s="29"/>
      <c r="CF426" s="29"/>
      <c r="CG426" s="29"/>
      <c r="CH426" s="29"/>
      <c r="CI426" s="29"/>
      <c r="CJ426" s="29"/>
      <c r="CK426" s="29"/>
      <c r="CL426" s="29"/>
      <c r="CM426" s="29"/>
      <c r="CN426" s="29"/>
    </row>
    <row r="427" spans="1:92" s="43" customFormat="1" ht="23.25" customHeight="1" x14ac:dyDescent="0.2">
      <c r="A427" s="39"/>
      <c r="B427" s="38" t="s">
        <v>14</v>
      </c>
      <c r="C427" s="39">
        <v>2</v>
      </c>
      <c r="D427" s="39"/>
      <c r="E427" s="39"/>
      <c r="F427" s="39">
        <v>37</v>
      </c>
      <c r="G427" s="39">
        <f t="shared" ref="G427:G428" si="71">D427*400+E427*100+F427</f>
        <v>37</v>
      </c>
      <c r="H427" s="39">
        <v>450</v>
      </c>
      <c r="I427" s="39">
        <f t="shared" ref="I427:I428" si="72">G427*H427</f>
        <v>16650</v>
      </c>
      <c r="J427" s="39">
        <v>2</v>
      </c>
      <c r="K427" s="38" t="s">
        <v>704</v>
      </c>
      <c r="L427" s="39" t="s">
        <v>705</v>
      </c>
      <c r="M427" s="39">
        <v>2</v>
      </c>
      <c r="N427" s="39">
        <v>54</v>
      </c>
      <c r="O427" s="39">
        <v>6400</v>
      </c>
      <c r="P427" s="39">
        <f t="shared" ref="P427:P428" si="73">N427*O427</f>
        <v>345600</v>
      </c>
      <c r="Q427" s="39">
        <v>20</v>
      </c>
      <c r="R427" s="39">
        <f>P427*75%</f>
        <v>259200</v>
      </c>
      <c r="S427" s="39">
        <f t="shared" ref="S427:S428" si="74">P427-R427</f>
        <v>86400</v>
      </c>
      <c r="T427" s="39">
        <f t="shared" ref="T427:T428" si="75">I427+S427</f>
        <v>103050</v>
      </c>
      <c r="U427" s="39">
        <f t="shared" ref="U427:U428" si="76">I427+S427</f>
        <v>103050</v>
      </c>
      <c r="V427" s="39">
        <v>50</v>
      </c>
      <c r="W427" s="40">
        <v>0</v>
      </c>
      <c r="X427" s="41"/>
      <c r="Y427" s="41"/>
      <c r="Z427" s="40">
        <f>W427*90%</f>
        <v>0</v>
      </c>
      <c r="AA427" s="40">
        <f>W427-Z427</f>
        <v>0</v>
      </c>
    </row>
    <row r="428" spans="1:92" s="43" customFormat="1" ht="23.25" customHeight="1" x14ac:dyDescent="0.2">
      <c r="A428" s="39"/>
      <c r="B428" s="38"/>
      <c r="C428" s="39">
        <v>3</v>
      </c>
      <c r="D428" s="39"/>
      <c r="E428" s="39"/>
      <c r="F428" s="39"/>
      <c r="G428" s="39">
        <f t="shared" si="71"/>
        <v>0</v>
      </c>
      <c r="H428" s="39"/>
      <c r="I428" s="39">
        <f t="shared" si="72"/>
        <v>0</v>
      </c>
      <c r="J428" s="39">
        <v>3</v>
      </c>
      <c r="K428" s="39"/>
      <c r="L428" s="39" t="s">
        <v>706</v>
      </c>
      <c r="M428" s="39">
        <v>3</v>
      </c>
      <c r="N428" s="39">
        <v>70</v>
      </c>
      <c r="O428" s="39">
        <v>7400</v>
      </c>
      <c r="P428" s="39">
        <f t="shared" si="73"/>
        <v>518000</v>
      </c>
      <c r="Q428" s="39">
        <v>20</v>
      </c>
      <c r="R428" s="39">
        <f>P428*30%</f>
        <v>155400</v>
      </c>
      <c r="S428" s="39">
        <f t="shared" si="74"/>
        <v>362600</v>
      </c>
      <c r="T428" s="39">
        <f t="shared" si="75"/>
        <v>362600</v>
      </c>
      <c r="U428" s="39">
        <f t="shared" si="76"/>
        <v>362600</v>
      </c>
      <c r="V428" s="39"/>
      <c r="W428" s="40">
        <f>U428*0.03%</f>
        <v>108.77999999999999</v>
      </c>
      <c r="X428" s="39">
        <v>0.03</v>
      </c>
      <c r="Y428" s="39"/>
      <c r="Z428" s="40">
        <f>W428*90%</f>
        <v>97.901999999999987</v>
      </c>
      <c r="AA428" s="40">
        <f>W428-Z428</f>
        <v>10.878</v>
      </c>
    </row>
    <row r="429" spans="1:92" s="3" customFormat="1" ht="23.25" customHeight="1" x14ac:dyDescent="0.2">
      <c r="A429" s="38"/>
      <c r="B429" s="38"/>
      <c r="C429" s="38"/>
      <c r="D429" s="38"/>
      <c r="E429" s="38"/>
      <c r="F429" s="38"/>
      <c r="G429" s="39"/>
      <c r="H429" s="38"/>
      <c r="I429" s="39"/>
      <c r="J429" s="38"/>
      <c r="K429" s="38"/>
      <c r="L429" s="38"/>
      <c r="M429" s="38"/>
      <c r="N429" s="38"/>
      <c r="O429" s="38"/>
      <c r="P429" s="39"/>
      <c r="Q429" s="38"/>
      <c r="R429" s="39"/>
      <c r="S429" s="39"/>
      <c r="T429" s="39"/>
      <c r="U429" s="39"/>
      <c r="V429" s="38"/>
      <c r="W429" s="40"/>
      <c r="X429" s="41"/>
      <c r="Y429" s="41"/>
      <c r="Z429" s="40"/>
      <c r="AA429" s="40"/>
      <c r="AB429" s="29"/>
      <c r="AC429" s="29"/>
      <c r="AD429" s="29"/>
      <c r="AE429" s="29"/>
      <c r="AF429" s="29"/>
      <c r="AG429" s="29"/>
      <c r="AH429" s="29"/>
      <c r="AI429" s="29"/>
      <c r="AJ429" s="29"/>
      <c r="AK429" s="29"/>
      <c r="AL429" s="29"/>
      <c r="AM429" s="29"/>
      <c r="AN429" s="29"/>
      <c r="AO429" s="29"/>
      <c r="AP429" s="29"/>
      <c r="AQ429" s="29"/>
      <c r="AR429" s="29"/>
      <c r="AS429" s="29"/>
      <c r="AT429" s="29"/>
      <c r="AU429" s="29"/>
      <c r="AV429" s="29"/>
      <c r="AW429" s="29"/>
      <c r="AX429" s="29"/>
      <c r="AY429" s="29"/>
      <c r="AZ429" s="29"/>
      <c r="BA429" s="29"/>
      <c r="BB429" s="29"/>
      <c r="BC429" s="29"/>
      <c r="BD429" s="29"/>
      <c r="BE429" s="29"/>
      <c r="BF429" s="29"/>
      <c r="BG429" s="29"/>
      <c r="BH429" s="29"/>
      <c r="BI429" s="29"/>
      <c r="BJ429" s="29"/>
      <c r="BK429" s="29"/>
      <c r="BL429" s="29"/>
      <c r="BM429" s="29"/>
      <c r="BN429" s="29"/>
      <c r="BO429" s="29"/>
      <c r="BP429" s="29"/>
      <c r="BQ429" s="29"/>
      <c r="BR429" s="29"/>
      <c r="BS429" s="29"/>
      <c r="BT429" s="29"/>
      <c r="BU429" s="29"/>
      <c r="BV429" s="29"/>
      <c r="BW429" s="29"/>
      <c r="BX429" s="29"/>
      <c r="BY429" s="29"/>
      <c r="BZ429" s="29"/>
      <c r="CA429" s="29"/>
      <c r="CB429" s="29"/>
      <c r="CC429" s="29"/>
      <c r="CD429" s="29"/>
      <c r="CE429" s="29"/>
      <c r="CF429" s="29"/>
      <c r="CG429" s="29"/>
      <c r="CH429" s="29"/>
      <c r="CI429" s="29"/>
      <c r="CJ429" s="29"/>
      <c r="CK429" s="29"/>
      <c r="CL429" s="29"/>
      <c r="CM429" s="29"/>
      <c r="CN429" s="29"/>
    </row>
    <row r="430" spans="1:92" s="3" customFormat="1" ht="21.75" customHeight="1" x14ac:dyDescent="0.2">
      <c r="A430" s="38"/>
      <c r="B430" s="38"/>
      <c r="C430" s="38"/>
      <c r="D430" s="38"/>
      <c r="E430" s="38"/>
      <c r="F430" s="38"/>
      <c r="G430" s="39"/>
      <c r="H430" s="38"/>
      <c r="I430" s="39"/>
      <c r="J430" s="38"/>
      <c r="K430" s="38"/>
      <c r="L430" s="38"/>
      <c r="M430" s="38"/>
      <c r="N430" s="38"/>
      <c r="O430" s="38"/>
      <c r="P430" s="39"/>
      <c r="Q430" s="38"/>
      <c r="R430" s="38"/>
      <c r="S430" s="39"/>
      <c r="T430" s="39"/>
      <c r="U430" s="39"/>
      <c r="V430" s="38"/>
      <c r="W430" s="40"/>
      <c r="X430" s="41"/>
      <c r="Y430" s="41"/>
      <c r="Z430" s="40"/>
      <c r="AA430" s="40"/>
      <c r="AB430" s="29"/>
      <c r="AC430" s="29"/>
      <c r="AD430" s="29"/>
      <c r="AE430" s="29"/>
      <c r="AF430" s="29"/>
      <c r="AG430" s="29"/>
      <c r="AH430" s="29"/>
      <c r="AI430" s="29"/>
      <c r="AJ430" s="29"/>
      <c r="AK430" s="29"/>
      <c r="AL430" s="29"/>
      <c r="AM430" s="29"/>
      <c r="AN430" s="29"/>
      <c r="AO430" s="29"/>
      <c r="AP430" s="29"/>
      <c r="AQ430" s="29"/>
      <c r="AR430" s="29"/>
      <c r="AS430" s="29"/>
      <c r="AT430" s="29"/>
      <c r="AU430" s="29"/>
      <c r="AV430" s="29"/>
      <c r="AW430" s="29"/>
      <c r="AX430" s="29"/>
      <c r="AY430" s="29"/>
      <c r="AZ430" s="29"/>
      <c r="BA430" s="29"/>
      <c r="BB430" s="29"/>
      <c r="BC430" s="29"/>
      <c r="BD430" s="29"/>
      <c r="BE430" s="29"/>
      <c r="BF430" s="29"/>
      <c r="BG430" s="29"/>
      <c r="BH430" s="29"/>
      <c r="BI430" s="29"/>
      <c r="BJ430" s="29"/>
      <c r="BK430" s="29"/>
      <c r="BL430" s="29"/>
      <c r="BM430" s="29"/>
      <c r="BN430" s="29"/>
      <c r="BO430" s="29"/>
      <c r="BP430" s="29"/>
      <c r="BQ430" s="29"/>
      <c r="BR430" s="29"/>
      <c r="BS430" s="29"/>
      <c r="BT430" s="29"/>
      <c r="BU430" s="29"/>
      <c r="BV430" s="29"/>
      <c r="BW430" s="29"/>
      <c r="BX430" s="29"/>
      <c r="BY430" s="29"/>
      <c r="BZ430" s="29"/>
      <c r="CA430" s="29"/>
      <c r="CB430" s="29"/>
      <c r="CC430" s="29"/>
      <c r="CD430" s="29"/>
      <c r="CE430" s="29"/>
      <c r="CF430" s="29"/>
      <c r="CG430" s="29"/>
      <c r="CH430" s="29"/>
      <c r="CI430" s="29"/>
      <c r="CJ430" s="29"/>
      <c r="CK430" s="29"/>
      <c r="CL430" s="29"/>
      <c r="CM430" s="29"/>
      <c r="CN430" s="29"/>
    </row>
    <row r="431" spans="1:92" s="3" customFormat="1" ht="23.25" customHeight="1" x14ac:dyDescent="0.2">
      <c r="A431" s="38"/>
      <c r="B431" s="38"/>
      <c r="C431" s="38"/>
      <c r="D431" s="38"/>
      <c r="E431" s="38"/>
      <c r="F431" s="38"/>
      <c r="G431" s="39"/>
      <c r="H431" s="38"/>
      <c r="I431" s="39"/>
      <c r="J431" s="38"/>
      <c r="K431" s="38"/>
      <c r="L431" s="38"/>
      <c r="M431" s="38"/>
      <c r="N431" s="38"/>
      <c r="O431" s="38"/>
      <c r="P431" s="39"/>
      <c r="Q431" s="38"/>
      <c r="R431" s="39"/>
      <c r="S431" s="39"/>
      <c r="T431" s="39"/>
      <c r="U431" s="39"/>
      <c r="V431" s="38"/>
      <c r="W431" s="40"/>
      <c r="X431" s="41"/>
      <c r="Y431" s="41"/>
      <c r="Z431" s="40"/>
      <c r="AA431" s="40"/>
      <c r="AB431" s="29"/>
      <c r="AC431" s="29"/>
      <c r="AD431" s="29"/>
      <c r="AE431" s="29"/>
      <c r="AF431" s="29"/>
      <c r="AG431" s="29"/>
      <c r="AH431" s="29"/>
      <c r="AI431" s="29"/>
      <c r="AJ431" s="29"/>
      <c r="AK431" s="29"/>
      <c r="AL431" s="29"/>
      <c r="AM431" s="29"/>
      <c r="AN431" s="29"/>
      <c r="AO431" s="29"/>
      <c r="AP431" s="29"/>
      <c r="AQ431" s="29"/>
      <c r="AR431" s="29"/>
      <c r="AS431" s="29"/>
      <c r="AT431" s="29"/>
      <c r="AU431" s="29"/>
      <c r="AV431" s="29"/>
      <c r="AW431" s="29"/>
      <c r="AX431" s="29"/>
      <c r="AY431" s="29"/>
      <c r="AZ431" s="29"/>
      <c r="BA431" s="29"/>
      <c r="BB431" s="29"/>
      <c r="BC431" s="29"/>
      <c r="BD431" s="29"/>
      <c r="BE431" s="29"/>
      <c r="BF431" s="29"/>
      <c r="BG431" s="29"/>
      <c r="BH431" s="29"/>
      <c r="BI431" s="29"/>
      <c r="BJ431" s="29"/>
      <c r="BK431" s="29"/>
      <c r="BL431" s="29"/>
      <c r="BM431" s="29"/>
      <c r="BN431" s="29"/>
      <c r="BO431" s="29"/>
      <c r="BP431" s="29"/>
      <c r="BQ431" s="29"/>
      <c r="BR431" s="29"/>
      <c r="BS431" s="29"/>
      <c r="BT431" s="29"/>
      <c r="BU431" s="29"/>
      <c r="BV431" s="29"/>
      <c r="BW431" s="29"/>
      <c r="BX431" s="29"/>
      <c r="BY431" s="29"/>
      <c r="BZ431" s="29"/>
      <c r="CA431" s="29"/>
      <c r="CB431" s="29"/>
      <c r="CC431" s="29"/>
      <c r="CD431" s="29"/>
      <c r="CE431" s="29"/>
      <c r="CF431" s="29"/>
      <c r="CG431" s="29"/>
      <c r="CH431" s="29"/>
      <c r="CI431" s="29"/>
      <c r="CJ431" s="29"/>
      <c r="CK431" s="29"/>
      <c r="CL431" s="29"/>
      <c r="CM431" s="29"/>
      <c r="CN431" s="29"/>
    </row>
    <row r="432" spans="1:92" s="3" customFormat="1" ht="22.5" customHeight="1" x14ac:dyDescent="0.2">
      <c r="A432" s="38"/>
      <c r="B432" s="38"/>
      <c r="C432" s="38"/>
      <c r="D432" s="38"/>
      <c r="E432" s="38"/>
      <c r="F432" s="38"/>
      <c r="G432" s="39"/>
      <c r="H432" s="38"/>
      <c r="I432" s="39"/>
      <c r="J432" s="38"/>
      <c r="K432" s="38"/>
      <c r="L432" s="38"/>
      <c r="M432" s="38"/>
      <c r="N432" s="38"/>
      <c r="O432" s="38"/>
      <c r="P432" s="39"/>
      <c r="Q432" s="38"/>
      <c r="R432" s="39"/>
      <c r="S432" s="39"/>
      <c r="T432" s="39"/>
      <c r="U432" s="39"/>
      <c r="V432" s="38"/>
      <c r="W432" s="40"/>
      <c r="X432" s="41"/>
      <c r="Y432" s="41"/>
      <c r="Z432" s="40"/>
      <c r="AA432" s="40"/>
      <c r="AB432" s="29"/>
      <c r="AC432" s="29"/>
      <c r="AD432" s="29"/>
      <c r="AE432" s="29"/>
      <c r="AF432" s="29"/>
      <c r="AG432" s="29"/>
      <c r="AH432" s="29"/>
      <c r="AI432" s="29"/>
      <c r="AJ432" s="29"/>
      <c r="AK432" s="29"/>
      <c r="AL432" s="29"/>
      <c r="AM432" s="29"/>
      <c r="AN432" s="29"/>
      <c r="AO432" s="29"/>
      <c r="AP432" s="29"/>
      <c r="AQ432" s="29"/>
      <c r="AR432" s="29"/>
      <c r="AS432" s="29"/>
      <c r="AT432" s="29"/>
      <c r="AU432" s="29"/>
      <c r="AV432" s="29"/>
      <c r="AW432" s="29"/>
      <c r="AX432" s="29"/>
      <c r="AY432" s="29"/>
      <c r="AZ432" s="29"/>
      <c r="BA432" s="29"/>
      <c r="BB432" s="29"/>
      <c r="BC432" s="29"/>
      <c r="BD432" s="29"/>
      <c r="BE432" s="29"/>
      <c r="BF432" s="29"/>
      <c r="BG432" s="29"/>
      <c r="BH432" s="29"/>
      <c r="BI432" s="29"/>
      <c r="BJ432" s="29"/>
      <c r="BK432" s="29"/>
      <c r="BL432" s="29"/>
      <c r="BM432" s="29"/>
      <c r="BN432" s="29"/>
      <c r="BO432" s="29"/>
      <c r="BP432" s="29"/>
      <c r="BQ432" s="29"/>
      <c r="BR432" s="29"/>
      <c r="BS432" s="29"/>
      <c r="BT432" s="29"/>
      <c r="BU432" s="29"/>
      <c r="BV432" s="29"/>
      <c r="BW432" s="29"/>
      <c r="BX432" s="29"/>
      <c r="BY432" s="29"/>
      <c r="BZ432" s="29"/>
      <c r="CA432" s="29"/>
      <c r="CB432" s="29"/>
      <c r="CC432" s="29"/>
      <c r="CD432" s="29"/>
      <c r="CE432" s="29"/>
      <c r="CF432" s="29"/>
      <c r="CG432" s="29"/>
      <c r="CH432" s="29"/>
      <c r="CI432" s="29"/>
      <c r="CJ432" s="29"/>
      <c r="CK432" s="29"/>
      <c r="CL432" s="29"/>
      <c r="CM432" s="29"/>
      <c r="CN432" s="29"/>
    </row>
    <row r="433" spans="1:92" s="3" customFormat="1" ht="24" customHeight="1" x14ac:dyDescent="0.2">
      <c r="A433" s="38"/>
      <c r="B433" s="38"/>
      <c r="C433" s="38"/>
      <c r="D433" s="38"/>
      <c r="E433" s="38"/>
      <c r="F433" s="38"/>
      <c r="G433" s="39"/>
      <c r="H433" s="38"/>
      <c r="I433" s="39"/>
      <c r="J433" s="38"/>
      <c r="K433" s="38"/>
      <c r="L433" s="38"/>
      <c r="M433" s="38"/>
      <c r="N433" s="38"/>
      <c r="O433" s="38"/>
      <c r="P433" s="39"/>
      <c r="Q433" s="38"/>
      <c r="R433" s="38"/>
      <c r="S433" s="39"/>
      <c r="T433" s="39"/>
      <c r="U433" s="39"/>
      <c r="V433" s="38"/>
      <c r="W433" s="40"/>
      <c r="X433" s="41"/>
      <c r="Y433" s="41"/>
      <c r="Z433" s="40"/>
      <c r="AA433" s="40"/>
      <c r="AB433" s="29"/>
      <c r="AC433" s="29"/>
      <c r="AD433" s="29"/>
      <c r="AE433" s="29"/>
      <c r="AF433" s="29"/>
      <c r="AG433" s="29"/>
      <c r="AH433" s="29"/>
      <c r="AI433" s="29"/>
      <c r="AJ433" s="29"/>
      <c r="AK433" s="29"/>
      <c r="AL433" s="29"/>
      <c r="AM433" s="29"/>
      <c r="AN433" s="29"/>
      <c r="AO433" s="29"/>
      <c r="AP433" s="29"/>
      <c r="AQ433" s="29"/>
      <c r="AR433" s="29"/>
      <c r="AS433" s="29"/>
      <c r="AT433" s="29"/>
      <c r="AU433" s="29"/>
      <c r="AV433" s="29"/>
      <c r="AW433" s="29"/>
      <c r="AX433" s="29"/>
      <c r="AY433" s="29"/>
      <c r="AZ433" s="29"/>
      <c r="BA433" s="29"/>
      <c r="BB433" s="29"/>
      <c r="BC433" s="29"/>
      <c r="BD433" s="29"/>
      <c r="BE433" s="29"/>
      <c r="BF433" s="29"/>
      <c r="BG433" s="29"/>
      <c r="BH433" s="29"/>
      <c r="BI433" s="29"/>
      <c r="BJ433" s="29"/>
      <c r="BK433" s="29"/>
      <c r="BL433" s="29"/>
      <c r="BM433" s="29"/>
      <c r="BN433" s="29"/>
      <c r="BO433" s="29"/>
      <c r="BP433" s="29"/>
      <c r="BQ433" s="29"/>
      <c r="BR433" s="29"/>
      <c r="BS433" s="29"/>
      <c r="BT433" s="29"/>
      <c r="BU433" s="29"/>
      <c r="BV433" s="29"/>
      <c r="BW433" s="29"/>
      <c r="BX433" s="29"/>
      <c r="BY433" s="29"/>
      <c r="BZ433" s="29"/>
      <c r="CA433" s="29"/>
      <c r="CB433" s="29"/>
      <c r="CC433" s="29"/>
      <c r="CD433" s="29"/>
      <c r="CE433" s="29"/>
      <c r="CF433" s="29"/>
      <c r="CG433" s="29"/>
      <c r="CH433" s="29"/>
      <c r="CI433" s="29"/>
      <c r="CJ433" s="29"/>
      <c r="CK433" s="29"/>
      <c r="CL433" s="29"/>
      <c r="CM433" s="29"/>
      <c r="CN433" s="29"/>
    </row>
    <row r="434" spans="1:92" s="3" customFormat="1" ht="23.25" customHeight="1" x14ac:dyDescent="0.2">
      <c r="A434" s="38"/>
      <c r="B434" s="38"/>
      <c r="C434" s="38"/>
      <c r="D434" s="38"/>
      <c r="E434" s="38"/>
      <c r="F434" s="38"/>
      <c r="G434" s="39"/>
      <c r="H434" s="38"/>
      <c r="I434" s="39"/>
      <c r="J434" s="38"/>
      <c r="K434" s="38"/>
      <c r="L434" s="38"/>
      <c r="M434" s="38"/>
      <c r="N434" s="38"/>
      <c r="O434" s="38"/>
      <c r="P434" s="39"/>
      <c r="Q434" s="38"/>
      <c r="R434" s="39"/>
      <c r="S434" s="39"/>
      <c r="T434" s="39"/>
      <c r="U434" s="39"/>
      <c r="V434" s="38"/>
      <c r="W434" s="40"/>
      <c r="X434" s="41"/>
      <c r="Y434" s="41"/>
      <c r="Z434" s="40"/>
      <c r="AA434" s="40"/>
      <c r="AB434" s="29"/>
      <c r="AC434" s="29"/>
      <c r="AD434" s="29"/>
      <c r="AE434" s="29"/>
      <c r="AF434" s="29"/>
      <c r="AG434" s="29"/>
      <c r="AH434" s="29"/>
      <c r="AI434" s="29"/>
      <c r="AJ434" s="29"/>
      <c r="AK434" s="29"/>
      <c r="AL434" s="29"/>
      <c r="AM434" s="29"/>
      <c r="AN434" s="29"/>
      <c r="AO434" s="29"/>
      <c r="AP434" s="29"/>
      <c r="AQ434" s="29"/>
      <c r="AR434" s="29"/>
      <c r="AS434" s="29"/>
      <c r="AT434" s="29"/>
      <c r="AU434" s="29"/>
      <c r="AV434" s="29"/>
      <c r="AW434" s="29"/>
      <c r="AX434" s="29"/>
      <c r="AY434" s="29"/>
      <c r="AZ434" s="29"/>
      <c r="BA434" s="29"/>
      <c r="BB434" s="29"/>
      <c r="BC434" s="29"/>
      <c r="BD434" s="29"/>
      <c r="BE434" s="29"/>
      <c r="BF434" s="29"/>
      <c r="BG434" s="29"/>
      <c r="BH434" s="29"/>
      <c r="BI434" s="29"/>
      <c r="BJ434" s="29"/>
      <c r="BK434" s="29"/>
      <c r="BL434" s="29"/>
      <c r="BM434" s="29"/>
      <c r="BN434" s="29"/>
      <c r="BO434" s="29"/>
      <c r="BP434" s="29"/>
      <c r="BQ434" s="29"/>
      <c r="BR434" s="29"/>
      <c r="BS434" s="29"/>
      <c r="BT434" s="29"/>
      <c r="BU434" s="29"/>
      <c r="BV434" s="29"/>
      <c r="BW434" s="29"/>
      <c r="BX434" s="29"/>
      <c r="BY434" s="29"/>
      <c r="BZ434" s="29"/>
      <c r="CA434" s="29"/>
      <c r="CB434" s="29"/>
      <c r="CC434" s="29"/>
      <c r="CD434" s="29"/>
      <c r="CE434" s="29"/>
      <c r="CF434" s="29"/>
      <c r="CG434" s="29"/>
      <c r="CH434" s="29"/>
      <c r="CI434" s="29"/>
      <c r="CJ434" s="29"/>
      <c r="CK434" s="29"/>
      <c r="CL434" s="29"/>
      <c r="CM434" s="29"/>
      <c r="CN434" s="29"/>
    </row>
    <row r="435" spans="1:92" s="3" customFormat="1" ht="24" customHeight="1" x14ac:dyDescent="0.2">
      <c r="A435" s="38"/>
      <c r="B435" s="38"/>
      <c r="C435" s="38"/>
      <c r="D435" s="38"/>
      <c r="E435" s="38"/>
      <c r="F435" s="38"/>
      <c r="G435" s="39"/>
      <c r="H435" s="38"/>
      <c r="I435" s="39"/>
      <c r="J435" s="38"/>
      <c r="K435" s="38"/>
      <c r="L435" s="38"/>
      <c r="M435" s="38"/>
      <c r="N435" s="38"/>
      <c r="O435" s="38"/>
      <c r="P435" s="39"/>
      <c r="Q435" s="38"/>
      <c r="R435" s="39"/>
      <c r="S435" s="39"/>
      <c r="T435" s="39"/>
      <c r="U435" s="39"/>
      <c r="V435" s="38"/>
      <c r="W435" s="40"/>
      <c r="X435" s="41"/>
      <c r="Y435" s="41"/>
      <c r="Z435" s="40"/>
      <c r="AA435" s="40"/>
      <c r="AB435" s="29"/>
      <c r="AC435" s="29"/>
      <c r="AD435" s="29"/>
      <c r="AE435" s="29"/>
      <c r="AF435" s="29"/>
      <c r="AG435" s="29"/>
      <c r="AH435" s="29"/>
      <c r="AI435" s="29"/>
      <c r="AJ435" s="29"/>
      <c r="AK435" s="29"/>
      <c r="AL435" s="29"/>
      <c r="AM435" s="29"/>
      <c r="AN435" s="29"/>
      <c r="AO435" s="29"/>
      <c r="AP435" s="29"/>
      <c r="AQ435" s="29"/>
      <c r="AR435" s="29"/>
      <c r="AS435" s="29"/>
      <c r="AT435" s="29"/>
      <c r="AU435" s="29"/>
      <c r="AV435" s="29"/>
      <c r="AW435" s="29"/>
      <c r="AX435" s="29"/>
      <c r="AY435" s="29"/>
      <c r="AZ435" s="29"/>
      <c r="BA435" s="29"/>
      <c r="BB435" s="29"/>
      <c r="BC435" s="29"/>
      <c r="BD435" s="29"/>
      <c r="BE435" s="29"/>
      <c r="BF435" s="29"/>
      <c r="BG435" s="29"/>
      <c r="BH435" s="29"/>
      <c r="BI435" s="29"/>
      <c r="BJ435" s="29"/>
      <c r="BK435" s="29"/>
      <c r="BL435" s="29"/>
      <c r="BM435" s="29"/>
      <c r="BN435" s="29"/>
      <c r="BO435" s="29"/>
      <c r="BP435" s="29"/>
      <c r="BQ435" s="29"/>
      <c r="BR435" s="29"/>
      <c r="BS435" s="29"/>
      <c r="BT435" s="29"/>
      <c r="BU435" s="29"/>
      <c r="BV435" s="29"/>
      <c r="BW435" s="29"/>
      <c r="BX435" s="29"/>
      <c r="BY435" s="29"/>
      <c r="BZ435" s="29"/>
      <c r="CA435" s="29"/>
      <c r="CB435" s="29"/>
      <c r="CC435" s="29"/>
      <c r="CD435" s="29"/>
      <c r="CE435" s="29"/>
      <c r="CF435" s="29"/>
      <c r="CG435" s="29"/>
      <c r="CH435" s="29"/>
      <c r="CI435" s="29"/>
      <c r="CJ435" s="29"/>
      <c r="CK435" s="29"/>
      <c r="CL435" s="29"/>
      <c r="CM435" s="29"/>
      <c r="CN435" s="29"/>
    </row>
    <row r="436" spans="1:92" s="3" customFormat="1" ht="23.25" customHeight="1" x14ac:dyDescent="0.2">
      <c r="A436" s="38"/>
      <c r="B436" s="38"/>
      <c r="C436" s="38"/>
      <c r="D436" s="38"/>
      <c r="E436" s="38"/>
      <c r="F436" s="38"/>
      <c r="G436" s="39"/>
      <c r="H436" s="38"/>
      <c r="I436" s="39"/>
      <c r="J436" s="38"/>
      <c r="K436" s="38"/>
      <c r="L436" s="38"/>
      <c r="M436" s="38"/>
      <c r="N436" s="38"/>
      <c r="O436" s="38"/>
      <c r="P436" s="39"/>
      <c r="Q436" s="38"/>
      <c r="R436" s="38"/>
      <c r="S436" s="39"/>
      <c r="T436" s="39"/>
      <c r="U436" s="39"/>
      <c r="V436" s="38"/>
      <c r="W436" s="40"/>
      <c r="X436" s="41"/>
      <c r="Y436" s="41"/>
      <c r="Z436" s="40"/>
      <c r="AA436" s="40"/>
      <c r="AB436" s="29"/>
      <c r="AC436" s="29"/>
      <c r="AD436" s="29"/>
      <c r="AE436" s="29"/>
      <c r="AF436" s="29"/>
      <c r="AG436" s="29"/>
      <c r="AH436" s="29"/>
      <c r="AI436" s="29"/>
      <c r="AJ436" s="29"/>
      <c r="AK436" s="29"/>
      <c r="AL436" s="29"/>
      <c r="AM436" s="29"/>
      <c r="AN436" s="29"/>
      <c r="AO436" s="29"/>
      <c r="AP436" s="29"/>
      <c r="AQ436" s="29"/>
      <c r="AR436" s="29"/>
      <c r="AS436" s="29"/>
      <c r="AT436" s="29"/>
      <c r="AU436" s="29"/>
      <c r="AV436" s="29"/>
      <c r="AW436" s="29"/>
      <c r="AX436" s="29"/>
      <c r="AY436" s="29"/>
      <c r="AZ436" s="29"/>
      <c r="BA436" s="29"/>
      <c r="BB436" s="29"/>
      <c r="BC436" s="29"/>
      <c r="BD436" s="29"/>
      <c r="BE436" s="29"/>
      <c r="BF436" s="29"/>
      <c r="BG436" s="29"/>
      <c r="BH436" s="29"/>
      <c r="BI436" s="29"/>
      <c r="BJ436" s="29"/>
      <c r="BK436" s="29"/>
      <c r="BL436" s="29"/>
      <c r="BM436" s="29"/>
      <c r="BN436" s="29"/>
      <c r="BO436" s="29"/>
      <c r="BP436" s="29"/>
      <c r="BQ436" s="29"/>
      <c r="BR436" s="29"/>
      <c r="BS436" s="29"/>
      <c r="BT436" s="29"/>
      <c r="BU436" s="29"/>
      <c r="BV436" s="29"/>
      <c r="BW436" s="29"/>
      <c r="BX436" s="29"/>
      <c r="BY436" s="29"/>
      <c r="BZ436" s="29"/>
      <c r="CA436" s="29"/>
      <c r="CB436" s="29"/>
      <c r="CC436" s="29"/>
      <c r="CD436" s="29"/>
      <c r="CE436" s="29"/>
      <c r="CF436" s="29"/>
      <c r="CG436" s="29"/>
      <c r="CH436" s="29"/>
      <c r="CI436" s="29"/>
      <c r="CJ436" s="29"/>
      <c r="CK436" s="29"/>
      <c r="CL436" s="29"/>
      <c r="CM436" s="29"/>
      <c r="CN436" s="29"/>
    </row>
    <row r="437" spans="1:92" s="3" customFormat="1" ht="24" customHeight="1" x14ac:dyDescent="0.2">
      <c r="A437" s="38"/>
      <c r="B437" s="38"/>
      <c r="C437" s="38"/>
      <c r="D437" s="38"/>
      <c r="E437" s="38"/>
      <c r="F437" s="38"/>
      <c r="G437" s="39"/>
      <c r="H437" s="38"/>
      <c r="I437" s="39"/>
      <c r="J437" s="38"/>
      <c r="K437" s="38"/>
      <c r="L437" s="38"/>
      <c r="M437" s="38"/>
      <c r="N437" s="38"/>
      <c r="O437" s="38"/>
      <c r="P437" s="39"/>
      <c r="Q437" s="38"/>
      <c r="R437" s="39"/>
      <c r="S437" s="39"/>
      <c r="T437" s="39"/>
      <c r="U437" s="39"/>
      <c r="V437" s="38"/>
      <c r="W437" s="40"/>
      <c r="X437" s="41"/>
      <c r="Y437" s="41"/>
      <c r="Z437" s="40"/>
      <c r="AA437" s="40"/>
      <c r="AB437" s="29"/>
      <c r="AC437" s="29"/>
      <c r="AD437" s="29"/>
      <c r="AE437" s="29"/>
      <c r="AF437" s="29"/>
      <c r="AG437" s="29"/>
      <c r="AH437" s="29"/>
      <c r="AI437" s="29"/>
      <c r="AJ437" s="29"/>
      <c r="AK437" s="29"/>
      <c r="AL437" s="29"/>
      <c r="AM437" s="29"/>
      <c r="AN437" s="29"/>
      <c r="AO437" s="29"/>
      <c r="AP437" s="29"/>
      <c r="AQ437" s="29"/>
      <c r="AR437" s="29"/>
      <c r="AS437" s="29"/>
      <c r="AT437" s="29"/>
      <c r="AU437" s="29"/>
      <c r="AV437" s="29"/>
      <c r="AW437" s="29"/>
      <c r="AX437" s="29"/>
      <c r="AY437" s="29"/>
      <c r="AZ437" s="29"/>
      <c r="BA437" s="29"/>
      <c r="BB437" s="29"/>
      <c r="BC437" s="29"/>
      <c r="BD437" s="29"/>
      <c r="BE437" s="29"/>
      <c r="BF437" s="29"/>
      <c r="BG437" s="29"/>
      <c r="BH437" s="29"/>
      <c r="BI437" s="29"/>
      <c r="BJ437" s="29"/>
      <c r="BK437" s="29"/>
      <c r="BL437" s="29"/>
      <c r="BM437" s="29"/>
      <c r="BN437" s="29"/>
      <c r="BO437" s="29"/>
      <c r="BP437" s="29"/>
      <c r="BQ437" s="29"/>
      <c r="BR437" s="29"/>
      <c r="BS437" s="29"/>
      <c r="BT437" s="29"/>
      <c r="BU437" s="29"/>
      <c r="BV437" s="29"/>
      <c r="BW437" s="29"/>
      <c r="BX437" s="29"/>
      <c r="BY437" s="29"/>
      <c r="BZ437" s="29"/>
      <c r="CA437" s="29"/>
      <c r="CB437" s="29"/>
      <c r="CC437" s="29"/>
      <c r="CD437" s="29"/>
      <c r="CE437" s="29"/>
      <c r="CF437" s="29"/>
      <c r="CG437" s="29"/>
      <c r="CH437" s="29"/>
      <c r="CI437" s="29"/>
      <c r="CJ437" s="29"/>
      <c r="CK437" s="29"/>
      <c r="CL437" s="29"/>
      <c r="CM437" s="29"/>
      <c r="CN437" s="29"/>
    </row>
    <row r="438" spans="1:92" s="3" customFormat="1" ht="24" customHeight="1" x14ac:dyDescent="0.2">
      <c r="A438" s="38"/>
      <c r="B438" s="38"/>
      <c r="C438" s="38"/>
      <c r="D438" s="38"/>
      <c r="E438" s="38"/>
      <c r="F438" s="38"/>
      <c r="G438" s="39"/>
      <c r="H438" s="38"/>
      <c r="I438" s="39"/>
      <c r="J438" s="38"/>
      <c r="K438" s="38"/>
      <c r="L438" s="38"/>
      <c r="M438" s="38"/>
      <c r="N438" s="38"/>
      <c r="O438" s="38"/>
      <c r="P438" s="39"/>
      <c r="Q438" s="38"/>
      <c r="R438" s="39"/>
      <c r="S438" s="39"/>
      <c r="T438" s="39"/>
      <c r="U438" s="39"/>
      <c r="V438" s="38"/>
      <c r="W438" s="40"/>
      <c r="X438" s="41"/>
      <c r="Y438" s="41"/>
      <c r="Z438" s="40"/>
      <c r="AA438" s="40"/>
      <c r="AB438" s="29"/>
      <c r="AC438" s="29"/>
      <c r="AD438" s="29"/>
      <c r="AE438" s="29"/>
      <c r="AF438" s="29"/>
      <c r="AG438" s="29"/>
      <c r="AH438" s="29"/>
      <c r="AI438" s="29"/>
      <c r="AJ438" s="29"/>
      <c r="AK438" s="29"/>
      <c r="AL438" s="29"/>
      <c r="AM438" s="29"/>
      <c r="AN438" s="29"/>
      <c r="AO438" s="29"/>
      <c r="AP438" s="29"/>
      <c r="AQ438" s="29"/>
      <c r="AR438" s="29"/>
      <c r="AS438" s="29"/>
      <c r="AT438" s="29"/>
      <c r="AU438" s="29"/>
      <c r="AV438" s="29"/>
      <c r="AW438" s="29"/>
      <c r="AX438" s="29"/>
      <c r="AY438" s="29"/>
      <c r="AZ438" s="29"/>
      <c r="BA438" s="29"/>
      <c r="BB438" s="29"/>
      <c r="BC438" s="29"/>
      <c r="BD438" s="29"/>
      <c r="BE438" s="29"/>
      <c r="BF438" s="29"/>
      <c r="BG438" s="29"/>
      <c r="BH438" s="29"/>
      <c r="BI438" s="29"/>
      <c r="BJ438" s="29"/>
      <c r="BK438" s="29"/>
      <c r="BL438" s="29"/>
      <c r="BM438" s="29"/>
      <c r="BN438" s="29"/>
      <c r="BO438" s="29"/>
      <c r="BP438" s="29"/>
      <c r="BQ438" s="29"/>
      <c r="BR438" s="29"/>
      <c r="BS438" s="29"/>
      <c r="BT438" s="29"/>
      <c r="BU438" s="29"/>
      <c r="BV438" s="29"/>
      <c r="BW438" s="29"/>
      <c r="BX438" s="29"/>
      <c r="BY438" s="29"/>
      <c r="BZ438" s="29"/>
      <c r="CA438" s="29"/>
      <c r="CB438" s="29"/>
      <c r="CC438" s="29"/>
      <c r="CD438" s="29"/>
      <c r="CE438" s="29"/>
      <c r="CF438" s="29"/>
      <c r="CG438" s="29"/>
      <c r="CH438" s="29"/>
      <c r="CI438" s="29"/>
      <c r="CJ438" s="29"/>
      <c r="CK438" s="29"/>
      <c r="CL438" s="29"/>
      <c r="CM438" s="29"/>
      <c r="CN438" s="29"/>
    </row>
    <row r="439" spans="1:92" s="3" customFormat="1" ht="23.25" customHeight="1" x14ac:dyDescent="0.2">
      <c r="A439" s="237" t="s">
        <v>775</v>
      </c>
      <c r="B439" s="238"/>
      <c r="C439" s="238"/>
      <c r="D439" s="238"/>
      <c r="E439" s="238"/>
      <c r="F439" s="238"/>
      <c r="G439" s="238"/>
      <c r="H439" s="238"/>
      <c r="I439" s="238"/>
      <c r="J439" s="238"/>
      <c r="K439" s="238"/>
      <c r="L439" s="239"/>
      <c r="M439" s="38"/>
      <c r="N439" s="38">
        <f>SUM(N427:N438)</f>
        <v>124</v>
      </c>
      <c r="O439" s="38"/>
      <c r="P439" s="39">
        <f>SUM(P427:P438)</f>
        <v>863600</v>
      </c>
      <c r="Q439" s="38"/>
      <c r="R439" s="38">
        <f>SUM(R427:R438)</f>
        <v>414600</v>
      </c>
      <c r="S439" s="39">
        <f>SUM(S427:S438)</f>
        <v>449000</v>
      </c>
      <c r="T439" s="39">
        <f>SUM(T427:T438)</f>
        <v>465650</v>
      </c>
      <c r="U439" s="39">
        <f>SUM(U427:U438)</f>
        <v>465650</v>
      </c>
      <c r="V439" s="38"/>
      <c r="W439" s="40">
        <f>SUM(W427:W438)</f>
        <v>108.77999999999999</v>
      </c>
      <c r="X439" s="41"/>
      <c r="Y439" s="41"/>
      <c r="Z439" s="40">
        <f>SUM(Z427:Z438)</f>
        <v>97.901999999999987</v>
      </c>
      <c r="AA439" s="40">
        <f>SUM(AA427:AA438)</f>
        <v>10.878</v>
      </c>
      <c r="AB439" s="29"/>
      <c r="AC439" s="29"/>
      <c r="AD439" s="29"/>
      <c r="AE439" s="29"/>
      <c r="AF439" s="29"/>
      <c r="AG439" s="29"/>
      <c r="AH439" s="29"/>
      <c r="AI439" s="29"/>
      <c r="AJ439" s="29"/>
      <c r="AK439" s="29"/>
      <c r="AL439" s="29"/>
      <c r="AM439" s="29"/>
      <c r="AN439" s="29"/>
      <c r="AO439" s="29"/>
      <c r="AP439" s="29"/>
      <c r="AQ439" s="29"/>
      <c r="AR439" s="29"/>
      <c r="AS439" s="29"/>
      <c r="AT439" s="29"/>
      <c r="AU439" s="29"/>
      <c r="AV439" s="29"/>
      <c r="AW439" s="29"/>
      <c r="AX439" s="29"/>
      <c r="AY439" s="29"/>
      <c r="AZ439" s="29"/>
      <c r="BA439" s="29"/>
      <c r="BB439" s="29"/>
      <c r="BC439" s="29"/>
      <c r="BD439" s="29"/>
      <c r="BE439" s="29"/>
      <c r="BF439" s="29"/>
      <c r="BG439" s="29"/>
      <c r="BH439" s="29"/>
      <c r="BI439" s="29"/>
      <c r="BJ439" s="29"/>
      <c r="BK439" s="29"/>
      <c r="BL439" s="29"/>
      <c r="BM439" s="29"/>
      <c r="BN439" s="29"/>
      <c r="BO439" s="29"/>
      <c r="BP439" s="29"/>
      <c r="BQ439" s="29"/>
      <c r="BR439" s="29"/>
      <c r="BS439" s="29"/>
      <c r="BT439" s="29"/>
      <c r="BU439" s="29"/>
      <c r="BV439" s="29"/>
      <c r="BW439" s="29"/>
      <c r="BX439" s="29"/>
      <c r="BY439" s="29"/>
      <c r="BZ439" s="29"/>
      <c r="CA439" s="29"/>
      <c r="CB439" s="29"/>
      <c r="CC439" s="29"/>
      <c r="CD439" s="29"/>
      <c r="CE439" s="29"/>
      <c r="CF439" s="29"/>
      <c r="CG439" s="29"/>
      <c r="CH439" s="29"/>
      <c r="CI439" s="29"/>
      <c r="CJ439" s="29"/>
      <c r="CK439" s="29"/>
      <c r="CL439" s="29"/>
      <c r="CM439" s="29"/>
      <c r="CN439" s="29"/>
    </row>
    <row r="440" spans="1:92" s="3" customFormat="1" ht="23.25" customHeight="1" x14ac:dyDescent="0.4">
      <c r="A440" s="46"/>
      <c r="B440" s="46"/>
      <c r="C440" s="46"/>
      <c r="D440" s="46"/>
      <c r="E440" s="46"/>
      <c r="F440" s="46"/>
      <c r="G440" s="46"/>
      <c r="H440" s="46"/>
      <c r="I440" s="46"/>
      <c r="J440" s="46"/>
      <c r="K440" s="46"/>
      <c r="L440" s="46"/>
      <c r="M440" s="46"/>
      <c r="N440" s="46"/>
      <c r="O440" s="46"/>
      <c r="P440" s="46"/>
      <c r="Q440" s="46"/>
      <c r="R440" s="46"/>
      <c r="S440" s="46"/>
      <c r="T440" s="46"/>
      <c r="U440" s="46"/>
      <c r="V440" s="46"/>
      <c r="W440" s="46"/>
      <c r="X440" s="46"/>
      <c r="Y440" s="46"/>
      <c r="Z440" s="46"/>
      <c r="AA440" s="43"/>
      <c r="AB440" s="29"/>
      <c r="AC440" s="29"/>
      <c r="AD440" s="29"/>
      <c r="AE440" s="29"/>
      <c r="AF440" s="29"/>
      <c r="AG440" s="29"/>
      <c r="AH440" s="29"/>
      <c r="AI440" s="29"/>
      <c r="AJ440" s="29"/>
      <c r="AK440" s="29"/>
      <c r="AL440" s="29"/>
      <c r="AM440" s="29"/>
      <c r="AN440" s="29"/>
      <c r="AO440" s="29"/>
      <c r="AP440" s="29"/>
      <c r="AQ440" s="29"/>
      <c r="AR440" s="29"/>
      <c r="AS440" s="29"/>
      <c r="AT440" s="29"/>
      <c r="AU440" s="29"/>
      <c r="AV440" s="29"/>
      <c r="AW440" s="29"/>
      <c r="AX440" s="29"/>
      <c r="AY440" s="29"/>
      <c r="AZ440" s="29"/>
      <c r="BA440" s="29"/>
      <c r="BB440" s="29"/>
      <c r="BC440" s="29"/>
      <c r="BD440" s="29"/>
      <c r="BE440" s="29"/>
      <c r="BF440" s="29"/>
      <c r="BG440" s="29"/>
      <c r="BH440" s="29"/>
      <c r="BI440" s="29"/>
      <c r="BJ440" s="29"/>
      <c r="BK440" s="29"/>
      <c r="BL440" s="29"/>
      <c r="BM440" s="29"/>
      <c r="BN440" s="29"/>
      <c r="BO440" s="29"/>
      <c r="BP440" s="29"/>
      <c r="BQ440" s="29"/>
      <c r="BR440" s="29"/>
      <c r="BS440" s="29"/>
      <c r="BT440" s="29"/>
      <c r="BU440" s="29"/>
      <c r="BV440" s="29"/>
      <c r="BW440" s="29"/>
      <c r="BX440" s="29"/>
      <c r="BY440" s="29"/>
      <c r="BZ440" s="29"/>
      <c r="CA440" s="29"/>
      <c r="CB440" s="29"/>
      <c r="CC440" s="29"/>
      <c r="CD440" s="29"/>
      <c r="CE440" s="29"/>
      <c r="CF440" s="29"/>
      <c r="CG440" s="29"/>
      <c r="CH440" s="29"/>
      <c r="CI440" s="29"/>
      <c r="CJ440" s="29"/>
      <c r="CK440" s="29"/>
      <c r="CL440" s="29"/>
      <c r="CM440" s="29"/>
      <c r="CN440" s="29"/>
    </row>
    <row r="441" spans="1:92" s="3" customFormat="1" ht="18" x14ac:dyDescent="0.4">
      <c r="A441" s="42" t="s">
        <v>17</v>
      </c>
      <c r="B441" s="42"/>
      <c r="C441" s="42"/>
      <c r="D441" s="42" t="s">
        <v>19</v>
      </c>
      <c r="E441" s="42"/>
      <c r="F441" s="42"/>
      <c r="G441" s="42"/>
      <c r="H441" s="42"/>
      <c r="I441" s="42"/>
      <c r="J441" s="43"/>
      <c r="K441" s="46"/>
      <c r="L441" s="46"/>
      <c r="M441" s="46"/>
      <c r="N441" s="46"/>
      <c r="O441" s="46"/>
      <c r="P441" s="46"/>
      <c r="Q441" s="46"/>
      <c r="R441" s="46"/>
      <c r="S441" s="46"/>
      <c r="T441" s="46"/>
      <c r="U441" s="46"/>
      <c r="V441" s="46"/>
      <c r="W441" s="46"/>
      <c r="X441" s="46"/>
      <c r="Y441" s="46"/>
      <c r="Z441" s="46"/>
      <c r="AA441" s="43"/>
      <c r="AB441" s="29"/>
      <c r="AC441" s="29"/>
      <c r="AD441" s="29"/>
      <c r="AE441" s="29"/>
      <c r="AF441" s="29"/>
      <c r="AG441" s="29"/>
      <c r="AH441" s="29"/>
      <c r="AI441" s="29"/>
      <c r="AJ441" s="29"/>
      <c r="AK441" s="29"/>
      <c r="AL441" s="29"/>
      <c r="AM441" s="29"/>
      <c r="AN441" s="29"/>
      <c r="AO441" s="29"/>
      <c r="AP441" s="29"/>
      <c r="AQ441" s="29"/>
      <c r="AR441" s="29"/>
      <c r="AS441" s="29"/>
      <c r="AT441" s="29"/>
      <c r="AU441" s="29"/>
      <c r="AV441" s="29"/>
      <c r="AW441" s="29"/>
      <c r="AX441" s="29"/>
      <c r="AY441" s="29"/>
      <c r="AZ441" s="29"/>
      <c r="BA441" s="29"/>
      <c r="BB441" s="29"/>
      <c r="BC441" s="29"/>
      <c r="BD441" s="29"/>
      <c r="BE441" s="29"/>
      <c r="BF441" s="29"/>
      <c r="BG441" s="29"/>
      <c r="BH441" s="29"/>
      <c r="BI441" s="29"/>
      <c r="BJ441" s="29"/>
      <c r="BK441" s="29"/>
      <c r="BL441" s="29"/>
      <c r="BM441" s="29"/>
      <c r="BN441" s="29"/>
      <c r="BO441" s="29"/>
      <c r="BP441" s="29"/>
      <c r="BQ441" s="29"/>
      <c r="BR441" s="29"/>
      <c r="BS441" s="29"/>
      <c r="BT441" s="29"/>
      <c r="BU441" s="29"/>
      <c r="BV441" s="29"/>
      <c r="BW441" s="29"/>
      <c r="BX441" s="29"/>
      <c r="BY441" s="29"/>
      <c r="BZ441" s="29"/>
      <c r="CA441" s="29"/>
      <c r="CB441" s="29"/>
      <c r="CC441" s="29"/>
      <c r="CD441" s="29"/>
      <c r="CE441" s="29"/>
      <c r="CF441" s="29"/>
      <c r="CG441" s="29"/>
      <c r="CH441" s="29"/>
      <c r="CI441" s="29"/>
      <c r="CJ441" s="29"/>
      <c r="CK441" s="29"/>
      <c r="CL441" s="29"/>
      <c r="CM441" s="29"/>
      <c r="CN441" s="29"/>
    </row>
    <row r="442" spans="1:92" s="3" customFormat="1" ht="18" x14ac:dyDescent="0.4">
      <c r="A442" s="42"/>
      <c r="B442" s="42"/>
      <c r="C442" s="42"/>
      <c r="D442" s="42" t="s">
        <v>20</v>
      </c>
      <c r="E442" s="42"/>
      <c r="F442" s="42"/>
      <c r="G442" s="42"/>
      <c r="H442" s="42"/>
      <c r="I442" s="42"/>
      <c r="J442" s="43"/>
      <c r="K442" s="46"/>
      <c r="L442" s="46"/>
      <c r="M442" s="46"/>
      <c r="N442" s="46"/>
      <c r="O442" s="46"/>
      <c r="P442" s="46"/>
      <c r="Q442" s="46"/>
      <c r="R442" s="46"/>
      <c r="S442" s="46"/>
      <c r="T442" s="46"/>
      <c r="U442" s="46"/>
      <c r="V442" s="46"/>
      <c r="W442" s="46"/>
      <c r="X442" s="46"/>
      <c r="Y442" s="46"/>
      <c r="Z442" s="46"/>
      <c r="AA442" s="43"/>
      <c r="AB442" s="29"/>
      <c r="AC442" s="29"/>
      <c r="AD442" s="29"/>
      <c r="AE442" s="29"/>
      <c r="AF442" s="29"/>
      <c r="AG442" s="29"/>
      <c r="AH442" s="29"/>
      <c r="AI442" s="29"/>
      <c r="AJ442" s="29"/>
      <c r="AK442" s="29"/>
      <c r="AL442" s="29"/>
      <c r="AM442" s="29"/>
      <c r="AN442" s="29"/>
      <c r="AO442" s="29"/>
      <c r="AP442" s="29"/>
      <c r="AQ442" s="29"/>
      <c r="AR442" s="29"/>
      <c r="AS442" s="29"/>
      <c r="AT442" s="29"/>
      <c r="AU442" s="29"/>
      <c r="AV442" s="29"/>
      <c r="AW442" s="29"/>
      <c r="AX442" s="29"/>
      <c r="AY442" s="29"/>
      <c r="AZ442" s="29"/>
      <c r="BA442" s="29"/>
      <c r="BB442" s="29"/>
      <c r="BC442" s="29"/>
      <c r="BD442" s="29"/>
      <c r="BE442" s="29"/>
      <c r="BF442" s="29"/>
      <c r="BG442" s="29"/>
      <c r="BH442" s="29"/>
      <c r="BI442" s="29"/>
      <c r="BJ442" s="29"/>
      <c r="BK442" s="29"/>
      <c r="BL442" s="29"/>
      <c r="BM442" s="29"/>
      <c r="BN442" s="29"/>
      <c r="BO442" s="29"/>
      <c r="BP442" s="29"/>
      <c r="BQ442" s="29"/>
      <c r="BR442" s="29"/>
      <c r="BS442" s="29"/>
      <c r="BT442" s="29"/>
      <c r="BU442" s="29"/>
      <c r="BV442" s="29"/>
      <c r="BW442" s="29"/>
      <c r="BX442" s="29"/>
      <c r="BY442" s="29"/>
      <c r="BZ442" s="29"/>
      <c r="CA442" s="29"/>
      <c r="CB442" s="29"/>
      <c r="CC442" s="29"/>
      <c r="CD442" s="29"/>
      <c r="CE442" s="29"/>
      <c r="CF442" s="29"/>
      <c r="CG442" s="29"/>
      <c r="CH442" s="29"/>
      <c r="CI442" s="29"/>
      <c r="CJ442" s="29"/>
      <c r="CK442" s="29"/>
      <c r="CL442" s="29"/>
      <c r="CM442" s="29"/>
      <c r="CN442" s="29"/>
    </row>
    <row r="443" spans="1:92" s="3" customFormat="1" ht="18" x14ac:dyDescent="0.4">
      <c r="A443" s="42"/>
      <c r="B443" s="42"/>
      <c r="C443" s="42"/>
      <c r="D443" s="42" t="s">
        <v>21</v>
      </c>
      <c r="E443" s="42"/>
      <c r="F443" s="42"/>
      <c r="G443" s="42"/>
      <c r="H443" s="42"/>
      <c r="I443" s="42"/>
      <c r="J443" s="43"/>
      <c r="K443" s="46"/>
      <c r="L443" s="46"/>
      <c r="M443" s="46"/>
      <c r="N443" s="46"/>
      <c r="O443" s="46"/>
      <c r="P443" s="46"/>
      <c r="Q443" s="46"/>
      <c r="R443" s="46"/>
      <c r="S443" s="46"/>
      <c r="T443" s="46"/>
      <c r="U443" s="46"/>
      <c r="V443" s="46"/>
      <c r="W443" s="46"/>
      <c r="X443" s="46"/>
      <c r="Y443" s="46"/>
      <c r="Z443" s="46"/>
      <c r="AA443" s="43"/>
      <c r="AB443" s="29"/>
      <c r="AC443" s="29"/>
      <c r="AD443" s="29"/>
      <c r="AE443" s="29"/>
      <c r="AF443" s="29"/>
      <c r="AG443" s="29"/>
      <c r="AH443" s="29"/>
      <c r="AI443" s="29"/>
      <c r="AJ443" s="29"/>
      <c r="AK443" s="29"/>
      <c r="AL443" s="29"/>
      <c r="AM443" s="29"/>
      <c r="AN443" s="29"/>
      <c r="AO443" s="29"/>
      <c r="AP443" s="29"/>
      <c r="AQ443" s="29"/>
      <c r="AR443" s="29"/>
      <c r="AS443" s="29"/>
      <c r="AT443" s="29"/>
      <c r="AU443" s="29"/>
      <c r="AV443" s="29"/>
      <c r="AW443" s="29"/>
      <c r="AX443" s="29"/>
      <c r="AY443" s="29"/>
      <c r="AZ443" s="29"/>
      <c r="BA443" s="29"/>
      <c r="BB443" s="29"/>
      <c r="BC443" s="29"/>
      <c r="BD443" s="29"/>
      <c r="BE443" s="29"/>
      <c r="BF443" s="29"/>
      <c r="BG443" s="29"/>
      <c r="BH443" s="29"/>
      <c r="BI443" s="29"/>
      <c r="BJ443" s="29"/>
      <c r="BK443" s="29"/>
      <c r="BL443" s="29"/>
      <c r="BM443" s="29"/>
      <c r="BN443" s="29"/>
      <c r="BO443" s="29"/>
      <c r="BP443" s="29"/>
      <c r="BQ443" s="29"/>
      <c r="BR443" s="29"/>
      <c r="BS443" s="29"/>
      <c r="BT443" s="29"/>
      <c r="BU443" s="29"/>
      <c r="BV443" s="29"/>
      <c r="BW443" s="29"/>
      <c r="BX443" s="29"/>
      <c r="BY443" s="29"/>
      <c r="BZ443" s="29"/>
      <c r="CA443" s="29"/>
      <c r="CB443" s="29"/>
      <c r="CC443" s="29"/>
      <c r="CD443" s="29"/>
      <c r="CE443" s="29"/>
      <c r="CF443" s="29"/>
      <c r="CG443" s="29"/>
      <c r="CH443" s="29"/>
      <c r="CI443" s="29"/>
      <c r="CJ443" s="29"/>
      <c r="CK443" s="29"/>
      <c r="CL443" s="29"/>
      <c r="CM443" s="29"/>
      <c r="CN443" s="29"/>
    </row>
    <row r="444" spans="1:92" s="3" customFormat="1" ht="15.75" x14ac:dyDescent="0.25">
      <c r="A444" s="42"/>
      <c r="B444" s="42"/>
      <c r="C444" s="42"/>
      <c r="D444" s="42" t="s">
        <v>22</v>
      </c>
      <c r="E444" s="42"/>
      <c r="F444" s="42"/>
      <c r="G444" s="42"/>
      <c r="H444" s="42"/>
      <c r="I444" s="42"/>
      <c r="J444" s="43"/>
      <c r="K444" s="43"/>
      <c r="L444" s="43"/>
      <c r="M444" s="43"/>
      <c r="N444" s="43"/>
      <c r="O444" s="43"/>
      <c r="P444" s="43"/>
      <c r="Q444" s="43"/>
      <c r="R444" s="43"/>
      <c r="S444" s="43"/>
      <c r="T444" s="43"/>
      <c r="U444" s="43"/>
      <c r="V444" s="43"/>
      <c r="W444" s="43"/>
      <c r="X444" s="43"/>
      <c r="Y444" s="43"/>
      <c r="Z444" s="43"/>
      <c r="AA444" s="43"/>
      <c r="AB444" s="29"/>
      <c r="AC444" s="29"/>
      <c r="AD444" s="29"/>
      <c r="AE444" s="29"/>
      <c r="AF444" s="29"/>
      <c r="AG444" s="29"/>
      <c r="AH444" s="29"/>
      <c r="AI444" s="29"/>
      <c r="AJ444" s="29"/>
      <c r="AK444" s="29"/>
      <c r="AL444" s="29"/>
      <c r="AM444" s="29"/>
      <c r="AN444" s="29"/>
      <c r="AO444" s="29"/>
      <c r="AP444" s="29"/>
      <c r="AQ444" s="29"/>
      <c r="AR444" s="29"/>
      <c r="AS444" s="29"/>
      <c r="AT444" s="29"/>
      <c r="AU444" s="29"/>
      <c r="AV444" s="29"/>
      <c r="AW444" s="29"/>
      <c r="AX444" s="29"/>
      <c r="AY444" s="29"/>
      <c r="AZ444" s="29"/>
      <c r="BA444" s="29"/>
      <c r="BB444" s="29"/>
      <c r="BC444" s="29"/>
      <c r="BD444" s="29"/>
      <c r="BE444" s="29"/>
      <c r="BF444" s="29"/>
      <c r="BG444" s="29"/>
      <c r="BH444" s="29"/>
      <c r="BI444" s="29"/>
      <c r="BJ444" s="29"/>
      <c r="BK444" s="29"/>
      <c r="BL444" s="29"/>
      <c r="BM444" s="29"/>
      <c r="BN444" s="29"/>
      <c r="BO444" s="29"/>
      <c r="BP444" s="29"/>
      <c r="BQ444" s="29"/>
      <c r="BR444" s="29"/>
      <c r="BS444" s="29"/>
      <c r="BT444" s="29"/>
      <c r="BU444" s="29"/>
      <c r="BV444" s="29"/>
      <c r="BW444" s="29"/>
      <c r="BX444" s="29"/>
      <c r="BY444" s="29"/>
      <c r="BZ444" s="29"/>
      <c r="CA444" s="29"/>
      <c r="CB444" s="29"/>
      <c r="CC444" s="29"/>
      <c r="CD444" s="29"/>
      <c r="CE444" s="29"/>
      <c r="CF444" s="29"/>
      <c r="CG444" s="29"/>
      <c r="CH444" s="29"/>
      <c r="CI444" s="29"/>
      <c r="CJ444" s="29"/>
      <c r="CK444" s="29"/>
      <c r="CL444" s="29"/>
      <c r="CM444" s="29"/>
      <c r="CN444" s="29"/>
    </row>
    <row r="445" spans="1:92" s="3" customFormat="1" ht="15.75" x14ac:dyDescent="0.25">
      <c r="A445" s="42"/>
      <c r="B445" s="42"/>
      <c r="C445" s="42"/>
      <c r="D445" s="42" t="s">
        <v>23</v>
      </c>
      <c r="E445" s="42"/>
      <c r="F445" s="42"/>
      <c r="G445" s="42"/>
      <c r="H445" s="42"/>
      <c r="I445" s="42"/>
      <c r="J445" s="43"/>
      <c r="K445" s="43"/>
      <c r="L445" s="43"/>
      <c r="M445" s="43"/>
      <c r="N445" s="43"/>
      <c r="O445" s="43"/>
      <c r="P445" s="43"/>
      <c r="Q445" s="43"/>
      <c r="R445" s="43"/>
      <c r="S445" s="43"/>
      <c r="T445" s="43"/>
      <c r="U445" s="43"/>
      <c r="V445" s="43"/>
      <c r="W445" s="43"/>
      <c r="X445" s="43"/>
      <c r="Y445" s="43"/>
      <c r="Z445" s="43"/>
      <c r="AA445" s="43"/>
      <c r="AB445" s="29"/>
      <c r="AC445" s="29"/>
      <c r="AD445" s="29"/>
      <c r="AE445" s="29"/>
      <c r="AF445" s="29"/>
      <c r="AG445" s="29"/>
      <c r="AH445" s="29"/>
      <c r="AI445" s="29"/>
      <c r="AJ445" s="29"/>
      <c r="AK445" s="29"/>
      <c r="AL445" s="29"/>
      <c r="AM445" s="29"/>
      <c r="AN445" s="29"/>
      <c r="AO445" s="29"/>
      <c r="AP445" s="29"/>
      <c r="AQ445" s="29"/>
      <c r="AR445" s="29"/>
      <c r="AS445" s="29"/>
      <c r="AT445" s="29"/>
      <c r="AU445" s="29"/>
      <c r="AV445" s="29"/>
      <c r="AW445" s="29"/>
      <c r="AX445" s="29"/>
      <c r="AY445" s="29"/>
      <c r="AZ445" s="29"/>
      <c r="BA445" s="29"/>
      <c r="BB445" s="29"/>
      <c r="BC445" s="29"/>
      <c r="BD445" s="29"/>
      <c r="BE445" s="29"/>
      <c r="BF445" s="29"/>
      <c r="BG445" s="29"/>
      <c r="BH445" s="29"/>
      <c r="BI445" s="29"/>
      <c r="BJ445" s="29"/>
      <c r="BK445" s="29"/>
      <c r="BL445" s="29"/>
      <c r="BM445" s="29"/>
      <c r="BN445" s="29"/>
      <c r="BO445" s="29"/>
      <c r="BP445" s="29"/>
      <c r="BQ445" s="29"/>
      <c r="BR445" s="29"/>
      <c r="BS445" s="29"/>
      <c r="BT445" s="29"/>
      <c r="BU445" s="29"/>
      <c r="BV445" s="29"/>
      <c r="BW445" s="29"/>
      <c r="BX445" s="29"/>
      <c r="BY445" s="29"/>
      <c r="BZ445" s="29"/>
      <c r="CA445" s="29"/>
      <c r="CB445" s="29"/>
      <c r="CC445" s="29"/>
      <c r="CD445" s="29"/>
      <c r="CE445" s="29"/>
      <c r="CF445" s="29"/>
      <c r="CG445" s="29"/>
      <c r="CH445" s="29"/>
      <c r="CI445" s="29"/>
      <c r="CJ445" s="29"/>
      <c r="CK445" s="29"/>
      <c r="CL445" s="29"/>
      <c r="CM445" s="29"/>
      <c r="CN445" s="29"/>
    </row>
    <row r="446" spans="1:92" s="3" customFormat="1" ht="15" x14ac:dyDescent="0.2">
      <c r="A446" s="43"/>
      <c r="B446" s="43"/>
      <c r="C446" s="43"/>
      <c r="D446" s="43"/>
      <c r="E446" s="43"/>
      <c r="F446" s="43"/>
      <c r="G446" s="43"/>
      <c r="H446" s="43"/>
      <c r="I446" s="43"/>
      <c r="J446" s="43"/>
      <c r="K446" s="43"/>
      <c r="L446" s="43"/>
      <c r="M446" s="43"/>
      <c r="N446" s="43"/>
      <c r="O446" s="43"/>
      <c r="P446" s="43"/>
      <c r="Q446" s="43"/>
      <c r="R446" s="43"/>
      <c r="S446" s="43"/>
      <c r="T446" s="43"/>
      <c r="U446" s="43"/>
      <c r="V446" s="43"/>
      <c r="W446" s="43"/>
      <c r="X446" s="43"/>
      <c r="Y446" s="43"/>
      <c r="Z446" s="43"/>
      <c r="AA446" s="43"/>
      <c r="AB446" s="29"/>
      <c r="AC446" s="29"/>
      <c r="AD446" s="29"/>
      <c r="AE446" s="29"/>
      <c r="AF446" s="29"/>
      <c r="AG446" s="29"/>
      <c r="AH446" s="29"/>
      <c r="AI446" s="29"/>
      <c r="AJ446" s="29"/>
      <c r="AK446" s="29"/>
      <c r="AL446" s="29"/>
      <c r="AM446" s="29"/>
      <c r="AN446" s="29"/>
      <c r="AO446" s="29"/>
      <c r="AP446" s="29"/>
      <c r="AQ446" s="29"/>
      <c r="AR446" s="29"/>
      <c r="AS446" s="29"/>
      <c r="AT446" s="29"/>
      <c r="AU446" s="29"/>
      <c r="AV446" s="29"/>
      <c r="AW446" s="29"/>
      <c r="AX446" s="29"/>
      <c r="AY446" s="29"/>
      <c r="AZ446" s="29"/>
      <c r="BA446" s="29"/>
      <c r="BB446" s="29"/>
      <c r="BC446" s="29"/>
      <c r="BD446" s="29"/>
      <c r="BE446" s="29"/>
      <c r="BF446" s="29"/>
      <c r="BG446" s="29"/>
      <c r="BH446" s="29"/>
      <c r="BI446" s="29"/>
      <c r="BJ446" s="29"/>
      <c r="BK446" s="29"/>
      <c r="BL446" s="29"/>
      <c r="BM446" s="29"/>
      <c r="BN446" s="29"/>
      <c r="BO446" s="29"/>
      <c r="BP446" s="29"/>
      <c r="BQ446" s="29"/>
      <c r="BR446" s="29"/>
      <c r="BS446" s="29"/>
      <c r="BT446" s="29"/>
      <c r="BU446" s="29"/>
      <c r="BV446" s="29"/>
      <c r="BW446" s="29"/>
      <c r="BX446" s="29"/>
      <c r="BY446" s="29"/>
      <c r="BZ446" s="29"/>
      <c r="CA446" s="29"/>
      <c r="CB446" s="29"/>
      <c r="CC446" s="29"/>
      <c r="CD446" s="29"/>
      <c r="CE446" s="29"/>
      <c r="CF446" s="29"/>
      <c r="CG446" s="29"/>
      <c r="CH446" s="29"/>
      <c r="CI446" s="29"/>
      <c r="CJ446" s="29"/>
      <c r="CK446" s="29"/>
      <c r="CL446" s="29"/>
      <c r="CM446" s="29"/>
      <c r="CN446" s="29"/>
    </row>
    <row r="447" spans="1:92" ht="15" x14ac:dyDescent="0.2">
      <c r="A447" s="43"/>
      <c r="B447" s="43"/>
      <c r="C447" s="43"/>
      <c r="D447" s="43"/>
      <c r="E447" s="43"/>
      <c r="F447" s="43"/>
      <c r="G447" s="43"/>
      <c r="H447" s="43"/>
      <c r="I447" s="43"/>
      <c r="J447" s="43"/>
      <c r="K447" s="43"/>
      <c r="L447" s="43"/>
      <c r="M447" s="43"/>
      <c r="N447" s="43"/>
      <c r="O447" s="43"/>
      <c r="P447" s="43"/>
      <c r="Q447" s="43"/>
      <c r="R447" s="43"/>
      <c r="S447" s="43"/>
      <c r="T447" s="43"/>
      <c r="U447" s="43"/>
      <c r="V447" s="43"/>
      <c r="W447" s="43"/>
      <c r="X447" s="43"/>
      <c r="Y447" s="43"/>
      <c r="Z447" s="43"/>
      <c r="AA447" s="43"/>
    </row>
    <row r="448" spans="1:92" ht="15" x14ac:dyDescent="0.2">
      <c r="A448" s="43"/>
      <c r="B448" s="43"/>
      <c r="C448" s="43"/>
      <c r="D448" s="43"/>
      <c r="E448" s="43"/>
      <c r="F448" s="43"/>
      <c r="G448" s="43"/>
      <c r="H448" s="43"/>
      <c r="I448" s="43"/>
      <c r="J448" s="43"/>
      <c r="K448" s="43"/>
      <c r="L448" s="43"/>
      <c r="M448" s="43"/>
      <c r="N448" s="43"/>
      <c r="O448" s="43"/>
      <c r="P448" s="43"/>
      <c r="Q448" s="43"/>
      <c r="R448" s="43"/>
      <c r="S448" s="43"/>
      <c r="T448" s="43"/>
      <c r="U448" s="43"/>
      <c r="V448" s="43"/>
      <c r="W448" s="43"/>
      <c r="X448" s="43"/>
      <c r="Y448" s="43"/>
      <c r="Z448" s="43"/>
      <c r="AA448" s="43"/>
    </row>
    <row r="449" spans="1:92" ht="15" x14ac:dyDescent="0.2">
      <c r="A449" s="43"/>
      <c r="B449" s="43"/>
      <c r="C449" s="43"/>
      <c r="D449" s="43"/>
      <c r="E449" s="43"/>
      <c r="F449" s="43"/>
      <c r="G449" s="43"/>
      <c r="H449" s="43"/>
      <c r="I449" s="43"/>
      <c r="J449" s="43"/>
      <c r="K449" s="43"/>
      <c r="L449" s="43"/>
      <c r="M449" s="43"/>
      <c r="N449" s="43"/>
      <c r="O449" s="43"/>
      <c r="P449" s="43"/>
      <c r="Q449" s="43"/>
      <c r="R449" s="43"/>
      <c r="S449" s="43"/>
      <c r="T449" s="43"/>
      <c r="U449" s="43"/>
      <c r="V449" s="43"/>
      <c r="W449" s="43"/>
      <c r="X449" s="43"/>
      <c r="Y449" s="43"/>
      <c r="Z449" s="43"/>
      <c r="AA449" s="43"/>
    </row>
    <row r="450" spans="1:92" ht="15" x14ac:dyDescent="0.2">
      <c r="A450" s="43"/>
      <c r="B450" s="43"/>
      <c r="C450" s="43"/>
      <c r="D450" s="43"/>
      <c r="E450" s="43"/>
      <c r="F450" s="43"/>
      <c r="G450" s="43"/>
      <c r="H450" s="43"/>
      <c r="I450" s="43"/>
      <c r="J450" s="43"/>
      <c r="K450" s="43"/>
      <c r="L450" s="43"/>
      <c r="M450" s="43"/>
      <c r="N450" s="43"/>
      <c r="O450" s="43"/>
      <c r="P450" s="43"/>
      <c r="Q450" s="43"/>
      <c r="R450" s="43"/>
      <c r="S450" s="43"/>
      <c r="T450" s="43"/>
      <c r="U450" s="43"/>
      <c r="V450" s="43"/>
      <c r="W450" s="43"/>
      <c r="X450" s="43"/>
      <c r="Y450" s="43"/>
      <c r="Z450" s="43"/>
      <c r="AA450" s="43"/>
    </row>
    <row r="451" spans="1:92" ht="15" x14ac:dyDescent="0.2">
      <c r="A451" s="43"/>
      <c r="B451" s="43"/>
      <c r="C451" s="43"/>
      <c r="D451" s="43"/>
      <c r="E451" s="43"/>
      <c r="F451" s="43"/>
      <c r="G451" s="43"/>
      <c r="H451" s="43"/>
      <c r="I451" s="43"/>
      <c r="J451" s="43"/>
      <c r="K451" s="43"/>
      <c r="L451" s="43"/>
      <c r="M451" s="43"/>
      <c r="N451" s="43"/>
      <c r="O451" s="43"/>
      <c r="P451" s="43"/>
      <c r="Q451" s="43"/>
      <c r="R451" s="43"/>
      <c r="S451" s="43"/>
      <c r="T451" s="43"/>
      <c r="U451" s="43"/>
      <c r="V451" s="43"/>
      <c r="W451" s="43"/>
      <c r="X451" s="43"/>
      <c r="Y451" s="43"/>
      <c r="Z451" s="43"/>
      <c r="AA451" s="43"/>
    </row>
    <row r="452" spans="1:92" ht="15" x14ac:dyDescent="0.2">
      <c r="A452" s="43"/>
      <c r="B452" s="43"/>
      <c r="C452" s="43"/>
      <c r="D452" s="43"/>
      <c r="E452" s="43"/>
      <c r="F452" s="43"/>
      <c r="G452" s="43"/>
      <c r="H452" s="43"/>
      <c r="I452" s="43"/>
      <c r="J452" s="43"/>
      <c r="K452" s="43"/>
      <c r="L452" s="43"/>
      <c r="M452" s="43"/>
      <c r="N452" s="43"/>
      <c r="O452" s="43"/>
      <c r="P452" s="43"/>
      <c r="Q452" s="43"/>
      <c r="R452" s="43"/>
      <c r="S452" s="43"/>
      <c r="T452" s="43"/>
      <c r="U452" s="43"/>
      <c r="V452" s="43"/>
      <c r="W452" s="43"/>
      <c r="X452" s="43"/>
      <c r="Y452" s="43"/>
      <c r="Z452" s="43"/>
      <c r="AA452" s="43"/>
    </row>
    <row r="453" spans="1:92" ht="15" x14ac:dyDescent="0.2">
      <c r="A453" s="43"/>
      <c r="B453" s="43"/>
      <c r="C453" s="43"/>
      <c r="D453" s="43"/>
      <c r="E453" s="43"/>
      <c r="F453" s="43"/>
      <c r="G453" s="43"/>
      <c r="H453" s="43"/>
      <c r="I453" s="43"/>
      <c r="J453" s="43"/>
      <c r="K453" s="43"/>
      <c r="L453" s="43"/>
      <c r="M453" s="43"/>
      <c r="N453" s="43"/>
      <c r="O453" s="43"/>
      <c r="P453" s="43"/>
      <c r="Q453" s="43"/>
      <c r="R453" s="43"/>
      <c r="S453" s="43"/>
      <c r="T453" s="43"/>
      <c r="U453" s="43"/>
      <c r="V453" s="43"/>
      <c r="W453" s="43"/>
      <c r="X453" s="43"/>
      <c r="Y453" s="43"/>
      <c r="Z453" s="43"/>
      <c r="AA453" s="43"/>
    </row>
    <row r="454" spans="1:92" s="49" customFormat="1" ht="21" x14ac:dyDescent="0.35">
      <c r="A454" s="215" t="s">
        <v>764</v>
      </c>
      <c r="B454" s="215"/>
      <c r="C454" s="215"/>
      <c r="D454" s="215"/>
      <c r="E454" s="215"/>
      <c r="F454" s="215"/>
      <c r="G454" s="215"/>
      <c r="H454" s="215"/>
      <c r="I454" s="215"/>
      <c r="J454" s="215"/>
      <c r="K454" s="215"/>
      <c r="L454" s="215"/>
      <c r="M454" s="215"/>
      <c r="N454" s="215"/>
      <c r="O454" s="215"/>
      <c r="P454" s="215"/>
      <c r="Q454" s="215"/>
      <c r="R454" s="215"/>
      <c r="S454" s="215"/>
      <c r="T454" s="215"/>
      <c r="U454" s="215"/>
      <c r="V454" s="215"/>
      <c r="W454" s="215"/>
      <c r="X454" s="215"/>
      <c r="Y454" s="144"/>
      <c r="Z454" s="31"/>
      <c r="AA454" s="31"/>
      <c r="AB454" s="48"/>
      <c r="AC454" s="48"/>
      <c r="AD454" s="48"/>
      <c r="AE454" s="48"/>
      <c r="AF454" s="48"/>
      <c r="AG454" s="48"/>
      <c r="AH454" s="48"/>
      <c r="AI454" s="48"/>
      <c r="AJ454" s="48"/>
      <c r="AK454" s="48"/>
      <c r="AL454" s="48"/>
      <c r="AM454" s="48"/>
      <c r="AN454" s="48"/>
      <c r="AO454" s="48"/>
      <c r="AP454" s="48"/>
      <c r="AQ454" s="48"/>
      <c r="AR454" s="48"/>
      <c r="AS454" s="48"/>
      <c r="AT454" s="48"/>
      <c r="AU454" s="48"/>
      <c r="AV454" s="48"/>
      <c r="AW454" s="48"/>
      <c r="AX454" s="48"/>
      <c r="AY454" s="48"/>
      <c r="AZ454" s="48"/>
      <c r="BA454" s="48"/>
      <c r="BB454" s="48"/>
      <c r="BC454" s="48"/>
      <c r="BD454" s="48"/>
      <c r="BE454" s="48"/>
      <c r="BF454" s="48"/>
      <c r="BG454" s="48"/>
      <c r="BH454" s="48"/>
      <c r="BI454" s="48"/>
      <c r="BJ454" s="48"/>
      <c r="BK454" s="48"/>
      <c r="BL454" s="48"/>
      <c r="BM454" s="48"/>
      <c r="BN454" s="48"/>
      <c r="BO454" s="48"/>
      <c r="BP454" s="48"/>
      <c r="BQ454" s="48"/>
      <c r="BR454" s="48"/>
      <c r="BS454" s="48"/>
      <c r="BT454" s="48"/>
      <c r="BU454" s="48"/>
      <c r="BV454" s="48"/>
      <c r="BW454" s="48"/>
      <c r="BX454" s="48"/>
      <c r="BY454" s="48"/>
      <c r="BZ454" s="48"/>
      <c r="CA454" s="48"/>
      <c r="CB454" s="48"/>
      <c r="CC454" s="48"/>
      <c r="CD454" s="48"/>
      <c r="CE454" s="48"/>
      <c r="CF454" s="48"/>
      <c r="CG454" s="48"/>
      <c r="CH454" s="48"/>
      <c r="CI454" s="48"/>
      <c r="CJ454" s="48"/>
      <c r="CK454" s="48"/>
      <c r="CL454" s="48"/>
      <c r="CM454" s="48"/>
      <c r="CN454" s="48"/>
    </row>
    <row r="455" spans="1:92" s="49" customFormat="1" ht="21" x14ac:dyDescent="0.25">
      <c r="A455" s="215" t="s">
        <v>763</v>
      </c>
      <c r="B455" s="215"/>
      <c r="C455" s="215"/>
      <c r="D455" s="215"/>
      <c r="E455" s="215"/>
      <c r="F455" s="215"/>
      <c r="G455" s="215"/>
      <c r="H455" s="215"/>
      <c r="I455" s="215"/>
      <c r="J455" s="215"/>
      <c r="K455" s="215"/>
      <c r="L455" s="215"/>
      <c r="M455" s="215"/>
      <c r="N455" s="215"/>
      <c r="O455" s="215"/>
      <c r="P455" s="215"/>
      <c r="Q455" s="215"/>
      <c r="R455" s="215"/>
      <c r="S455" s="215"/>
      <c r="T455" s="215"/>
      <c r="U455" s="215"/>
      <c r="V455" s="215"/>
      <c r="W455" s="215"/>
      <c r="X455" s="215"/>
      <c r="Y455" s="215"/>
      <c r="Z455" s="215"/>
      <c r="AA455" s="215"/>
      <c r="AB455" s="48"/>
      <c r="AC455" s="48"/>
      <c r="AD455" s="48"/>
      <c r="AE455" s="48"/>
      <c r="AF455" s="48"/>
      <c r="AG455" s="48"/>
      <c r="AH455" s="48"/>
      <c r="AI455" s="48"/>
      <c r="AJ455" s="48"/>
      <c r="AK455" s="48"/>
      <c r="AL455" s="48"/>
      <c r="AM455" s="48"/>
      <c r="AN455" s="48"/>
      <c r="AO455" s="48"/>
      <c r="AP455" s="48"/>
      <c r="AQ455" s="48"/>
      <c r="AR455" s="48"/>
      <c r="AS455" s="48"/>
      <c r="AT455" s="48"/>
      <c r="AU455" s="48"/>
      <c r="AV455" s="48"/>
      <c r="AW455" s="48"/>
      <c r="AX455" s="48"/>
      <c r="AY455" s="48"/>
      <c r="AZ455" s="48"/>
      <c r="BA455" s="48"/>
      <c r="BB455" s="48"/>
      <c r="BC455" s="48"/>
      <c r="BD455" s="48"/>
      <c r="BE455" s="48"/>
      <c r="BF455" s="48"/>
      <c r="BG455" s="48"/>
      <c r="BH455" s="48"/>
      <c r="BI455" s="48"/>
      <c r="BJ455" s="48"/>
      <c r="BK455" s="48"/>
      <c r="BL455" s="48"/>
      <c r="BM455" s="48"/>
      <c r="BN455" s="48"/>
      <c r="BO455" s="48"/>
      <c r="BP455" s="48"/>
      <c r="BQ455" s="48"/>
      <c r="BR455" s="48"/>
      <c r="BS455" s="48"/>
      <c r="BT455" s="48"/>
      <c r="BU455" s="48"/>
      <c r="BV455" s="48"/>
      <c r="BW455" s="48"/>
      <c r="BX455" s="48"/>
      <c r="BY455" s="48"/>
      <c r="BZ455" s="48"/>
      <c r="CA455" s="48"/>
      <c r="CB455" s="48"/>
      <c r="CC455" s="48"/>
      <c r="CD455" s="48"/>
      <c r="CE455" s="48"/>
      <c r="CF455" s="48"/>
      <c r="CG455" s="48"/>
      <c r="CH455" s="48"/>
      <c r="CI455" s="48"/>
      <c r="CJ455" s="48"/>
      <c r="CK455" s="48"/>
      <c r="CL455" s="48"/>
      <c r="CM455" s="48"/>
      <c r="CN455" s="48"/>
    </row>
    <row r="456" spans="1:92" s="49" customFormat="1" ht="21" x14ac:dyDescent="0.35">
      <c r="A456" s="32"/>
      <c r="B456" s="32"/>
      <c r="C456" s="32"/>
      <c r="D456" s="32"/>
      <c r="E456" s="32"/>
      <c r="F456" s="32"/>
      <c r="G456" s="32"/>
      <c r="H456" s="32" t="s">
        <v>786</v>
      </c>
      <c r="I456" s="32"/>
      <c r="J456" s="32"/>
      <c r="K456" s="32"/>
      <c r="L456" s="32"/>
      <c r="M456" s="32"/>
      <c r="N456" s="32"/>
      <c r="O456" s="32"/>
      <c r="P456" s="32"/>
      <c r="Q456" s="32"/>
      <c r="R456" s="32"/>
      <c r="S456" s="32"/>
      <c r="T456" s="32"/>
      <c r="U456" s="32"/>
      <c r="V456" s="32"/>
      <c r="W456" s="32"/>
      <c r="X456" s="32"/>
      <c r="Y456" s="32"/>
      <c r="Z456" s="32" t="s">
        <v>903</v>
      </c>
      <c r="AA456" s="31"/>
      <c r="AB456" s="48"/>
      <c r="AC456" s="48"/>
      <c r="AD456" s="48"/>
      <c r="AE456" s="48"/>
      <c r="AF456" s="48"/>
      <c r="AG456" s="48"/>
      <c r="AH456" s="48"/>
      <c r="AI456" s="48"/>
      <c r="AJ456" s="48"/>
      <c r="AK456" s="48"/>
      <c r="AL456" s="48"/>
      <c r="AM456" s="48"/>
      <c r="AN456" s="48"/>
      <c r="AO456" s="48"/>
      <c r="AP456" s="48"/>
      <c r="AQ456" s="48"/>
      <c r="AR456" s="48"/>
      <c r="AS456" s="48"/>
      <c r="AT456" s="48"/>
      <c r="AU456" s="48"/>
      <c r="AV456" s="48"/>
      <c r="AW456" s="48"/>
      <c r="AX456" s="48"/>
      <c r="AY456" s="48"/>
      <c r="AZ456" s="48"/>
      <c r="BA456" s="48"/>
      <c r="BB456" s="48"/>
      <c r="BC456" s="48"/>
      <c r="BD456" s="48"/>
      <c r="BE456" s="48"/>
      <c r="BF456" s="48"/>
      <c r="BG456" s="48"/>
      <c r="BH456" s="48"/>
      <c r="BI456" s="48"/>
      <c r="BJ456" s="48"/>
      <c r="BK456" s="48"/>
      <c r="BL456" s="48"/>
      <c r="BM456" s="48"/>
      <c r="BN456" s="48"/>
      <c r="BO456" s="48"/>
      <c r="BP456" s="48"/>
      <c r="BQ456" s="48"/>
      <c r="BR456" s="48"/>
      <c r="BS456" s="48"/>
      <c r="BT456" s="48"/>
      <c r="BU456" s="48"/>
      <c r="BV456" s="48"/>
      <c r="BW456" s="48"/>
      <c r="BX456" s="48"/>
      <c r="BY456" s="48"/>
      <c r="BZ456" s="48"/>
      <c r="CA456" s="48"/>
      <c r="CB456" s="48"/>
      <c r="CC456" s="48"/>
      <c r="CD456" s="48"/>
      <c r="CE456" s="48"/>
      <c r="CF456" s="48"/>
      <c r="CG456" s="48"/>
      <c r="CH456" s="48"/>
      <c r="CI456" s="48"/>
      <c r="CJ456" s="48"/>
      <c r="CK456" s="48"/>
      <c r="CL456" s="48"/>
      <c r="CM456" s="48"/>
      <c r="CN456" s="48"/>
    </row>
    <row r="457" spans="1:92" s="3" customFormat="1" ht="15.75" customHeight="1" x14ac:dyDescent="0.2">
      <c r="A457" s="207" t="s">
        <v>3</v>
      </c>
      <c r="B457" s="207" t="s">
        <v>761</v>
      </c>
      <c r="C457" s="207" t="s">
        <v>18</v>
      </c>
      <c r="D457" s="210" t="s">
        <v>0</v>
      </c>
      <c r="E457" s="211"/>
      <c r="F457" s="211"/>
      <c r="G457" s="211"/>
      <c r="H457" s="211"/>
      <c r="I457" s="212"/>
      <c r="J457" s="210" t="s">
        <v>2</v>
      </c>
      <c r="K457" s="211"/>
      <c r="L457" s="211"/>
      <c r="M457" s="211"/>
      <c r="N457" s="211"/>
      <c r="O457" s="211"/>
      <c r="P457" s="211"/>
      <c r="Q457" s="211"/>
      <c r="R457" s="211"/>
      <c r="S457" s="211"/>
      <c r="T457" s="211"/>
      <c r="U457" s="212"/>
      <c r="V457" s="207" t="s">
        <v>756</v>
      </c>
      <c r="W457" s="207" t="s">
        <v>757</v>
      </c>
      <c r="X457" s="207" t="s">
        <v>758</v>
      </c>
      <c r="Y457" s="141"/>
      <c r="Z457" s="207" t="s">
        <v>759</v>
      </c>
      <c r="AA457" s="207" t="s">
        <v>760</v>
      </c>
      <c r="AB457" s="29"/>
      <c r="AC457" s="29"/>
      <c r="AD457" s="29"/>
      <c r="AE457" s="29"/>
      <c r="AF457" s="29"/>
      <c r="AG457" s="29"/>
      <c r="AH457" s="29"/>
      <c r="AI457" s="29"/>
      <c r="AJ457" s="29"/>
      <c r="AK457" s="29"/>
      <c r="AL457" s="29"/>
      <c r="AM457" s="29"/>
      <c r="AN457" s="29"/>
      <c r="AO457" s="29"/>
      <c r="AP457" s="29"/>
      <c r="AQ457" s="29"/>
      <c r="AR457" s="29"/>
      <c r="AS457" s="29"/>
      <c r="AT457" s="29"/>
      <c r="AU457" s="29"/>
      <c r="AV457" s="29"/>
      <c r="AW457" s="29"/>
      <c r="AX457" s="29"/>
      <c r="AY457" s="29"/>
      <c r="AZ457" s="29"/>
      <c r="BA457" s="29"/>
      <c r="BB457" s="29"/>
      <c r="BC457" s="29"/>
      <c r="BD457" s="29"/>
      <c r="BE457" s="29"/>
      <c r="BF457" s="29"/>
      <c r="BG457" s="29"/>
      <c r="BH457" s="29"/>
      <c r="BI457" s="29"/>
      <c r="BJ457" s="29"/>
      <c r="BK457" s="29"/>
      <c r="BL457" s="29"/>
      <c r="BM457" s="29"/>
      <c r="BN457" s="29"/>
      <c r="BO457" s="29"/>
      <c r="BP457" s="29"/>
      <c r="BQ457" s="29"/>
      <c r="BR457" s="29"/>
      <c r="BS457" s="29"/>
      <c r="BT457" s="29"/>
      <c r="BU457" s="29"/>
      <c r="BV457" s="29"/>
      <c r="BW457" s="29"/>
      <c r="BX457" s="29"/>
      <c r="BY457" s="29"/>
      <c r="BZ457" s="29"/>
      <c r="CA457" s="29"/>
      <c r="CB457" s="29"/>
      <c r="CC457" s="29"/>
      <c r="CD457" s="29"/>
      <c r="CE457" s="29"/>
      <c r="CF457" s="29"/>
      <c r="CG457" s="29"/>
      <c r="CH457" s="29"/>
      <c r="CI457" s="29"/>
      <c r="CJ457" s="29"/>
      <c r="CK457" s="29"/>
      <c r="CL457" s="29"/>
      <c r="CM457" s="29"/>
      <c r="CN457" s="29"/>
    </row>
    <row r="458" spans="1:92" s="27" customFormat="1" ht="33.75" customHeight="1" x14ac:dyDescent="0.2">
      <c r="A458" s="208"/>
      <c r="B458" s="208"/>
      <c r="C458" s="208"/>
      <c r="D458" s="210" t="s">
        <v>7</v>
      </c>
      <c r="E458" s="211"/>
      <c r="F458" s="212"/>
      <c r="G458" s="207" t="s">
        <v>743</v>
      </c>
      <c r="H458" s="207" t="s">
        <v>744</v>
      </c>
      <c r="I458" s="207" t="s">
        <v>745</v>
      </c>
      <c r="J458" s="204" t="s">
        <v>3</v>
      </c>
      <c r="K458" s="207" t="s">
        <v>746</v>
      </c>
      <c r="L458" s="207" t="s">
        <v>747</v>
      </c>
      <c r="M458" s="207" t="s">
        <v>18</v>
      </c>
      <c r="N458" s="207" t="s">
        <v>748</v>
      </c>
      <c r="O458" s="207" t="s">
        <v>749</v>
      </c>
      <c r="P458" s="207" t="s">
        <v>750</v>
      </c>
      <c r="Q458" s="207" t="s">
        <v>751</v>
      </c>
      <c r="R458" s="207" t="s">
        <v>752</v>
      </c>
      <c r="S458" s="207" t="s">
        <v>753</v>
      </c>
      <c r="T458" s="207" t="s">
        <v>754</v>
      </c>
      <c r="U458" s="207" t="s">
        <v>755</v>
      </c>
      <c r="V458" s="208"/>
      <c r="W458" s="208"/>
      <c r="X458" s="208"/>
      <c r="Y458" s="142"/>
      <c r="Z458" s="208"/>
      <c r="AA458" s="208"/>
      <c r="AB458" s="29"/>
      <c r="AC458" s="29"/>
      <c r="AD458" s="29"/>
      <c r="AE458" s="29"/>
      <c r="AF458" s="29"/>
      <c r="AG458" s="29"/>
      <c r="AH458" s="29"/>
      <c r="AI458" s="29"/>
      <c r="AJ458" s="29"/>
      <c r="AK458" s="29"/>
      <c r="AL458" s="29"/>
      <c r="AM458" s="29"/>
      <c r="AN458" s="29"/>
      <c r="AO458" s="29"/>
      <c r="AP458" s="29"/>
      <c r="AQ458" s="29"/>
      <c r="AR458" s="29"/>
      <c r="AS458" s="29"/>
      <c r="AT458" s="29"/>
      <c r="AU458" s="29"/>
      <c r="AV458" s="29"/>
      <c r="AW458" s="29"/>
      <c r="AX458" s="29"/>
      <c r="AY458" s="29"/>
      <c r="AZ458" s="29"/>
      <c r="BA458" s="29"/>
      <c r="BB458" s="29"/>
      <c r="BC458" s="29"/>
      <c r="BD458" s="29"/>
      <c r="BE458" s="29"/>
      <c r="BF458" s="29"/>
      <c r="BG458" s="29"/>
      <c r="BH458" s="29"/>
      <c r="BI458" s="29"/>
      <c r="BJ458" s="29"/>
      <c r="BK458" s="29"/>
      <c r="BL458" s="29"/>
      <c r="BM458" s="29"/>
      <c r="BN458" s="29"/>
      <c r="BO458" s="29"/>
      <c r="BP458" s="29"/>
      <c r="BQ458" s="29"/>
      <c r="BR458" s="29"/>
      <c r="BS458" s="29"/>
      <c r="BT458" s="29"/>
      <c r="BU458" s="29"/>
      <c r="BV458" s="29"/>
      <c r="BW458" s="29"/>
      <c r="BX458" s="29"/>
      <c r="BY458" s="29"/>
      <c r="BZ458" s="29"/>
      <c r="CA458" s="29"/>
      <c r="CB458" s="29"/>
      <c r="CC458" s="29"/>
      <c r="CD458" s="29"/>
      <c r="CE458" s="29"/>
      <c r="CF458" s="29"/>
      <c r="CG458" s="29"/>
      <c r="CH458" s="29"/>
      <c r="CI458" s="29"/>
      <c r="CJ458" s="29"/>
      <c r="CK458" s="29"/>
      <c r="CL458" s="29"/>
      <c r="CM458" s="29"/>
      <c r="CN458" s="29"/>
    </row>
    <row r="459" spans="1:92" s="3" customFormat="1" ht="33.75" customHeight="1" x14ac:dyDescent="0.2">
      <c r="A459" s="208"/>
      <c r="B459" s="208"/>
      <c r="C459" s="208"/>
      <c r="D459" s="204" t="s">
        <v>9</v>
      </c>
      <c r="E459" s="204" t="s">
        <v>10</v>
      </c>
      <c r="F459" s="204" t="s">
        <v>11</v>
      </c>
      <c r="G459" s="208"/>
      <c r="H459" s="208"/>
      <c r="I459" s="208"/>
      <c r="J459" s="205"/>
      <c r="K459" s="208"/>
      <c r="L459" s="208"/>
      <c r="M459" s="208"/>
      <c r="N459" s="208"/>
      <c r="O459" s="208"/>
      <c r="P459" s="208"/>
      <c r="Q459" s="208"/>
      <c r="R459" s="208"/>
      <c r="S459" s="208"/>
      <c r="T459" s="208"/>
      <c r="U459" s="208"/>
      <c r="V459" s="208"/>
      <c r="W459" s="208"/>
      <c r="X459" s="208"/>
      <c r="Y459" s="142"/>
      <c r="Z459" s="208"/>
      <c r="AA459" s="208"/>
      <c r="AB459" s="29"/>
      <c r="AC459" s="29"/>
      <c r="AD459" s="29"/>
      <c r="AE459" s="29"/>
      <c r="AF459" s="29"/>
      <c r="AG459" s="29"/>
      <c r="AH459" s="29"/>
      <c r="AI459" s="29"/>
      <c r="AJ459" s="29"/>
      <c r="AK459" s="29"/>
      <c r="AL459" s="29"/>
      <c r="AM459" s="29"/>
      <c r="AN459" s="29"/>
      <c r="AO459" s="29"/>
      <c r="AP459" s="29"/>
      <c r="AQ459" s="29"/>
      <c r="AR459" s="29"/>
      <c r="AS459" s="29"/>
      <c r="AT459" s="29"/>
      <c r="AU459" s="29"/>
      <c r="AV459" s="29"/>
      <c r="AW459" s="29"/>
      <c r="AX459" s="29"/>
      <c r="AY459" s="29"/>
      <c r="AZ459" s="29"/>
      <c r="BA459" s="29"/>
      <c r="BB459" s="29"/>
      <c r="BC459" s="29"/>
      <c r="BD459" s="29"/>
      <c r="BE459" s="29"/>
      <c r="BF459" s="29"/>
      <c r="BG459" s="29"/>
      <c r="BH459" s="29"/>
      <c r="BI459" s="29"/>
      <c r="BJ459" s="29"/>
      <c r="BK459" s="29"/>
      <c r="BL459" s="29"/>
      <c r="BM459" s="29"/>
      <c r="BN459" s="29"/>
      <c r="BO459" s="29"/>
      <c r="BP459" s="29"/>
      <c r="BQ459" s="29"/>
      <c r="BR459" s="29"/>
      <c r="BS459" s="29"/>
      <c r="BT459" s="29"/>
      <c r="BU459" s="29"/>
      <c r="BV459" s="29"/>
      <c r="BW459" s="29"/>
      <c r="BX459" s="29"/>
      <c r="BY459" s="29"/>
      <c r="BZ459" s="29"/>
      <c r="CA459" s="29"/>
      <c r="CB459" s="29"/>
      <c r="CC459" s="29"/>
      <c r="CD459" s="29"/>
      <c r="CE459" s="29"/>
      <c r="CF459" s="29"/>
      <c r="CG459" s="29"/>
      <c r="CH459" s="29"/>
      <c r="CI459" s="29"/>
      <c r="CJ459" s="29"/>
      <c r="CK459" s="29"/>
      <c r="CL459" s="29"/>
      <c r="CM459" s="29"/>
      <c r="CN459" s="29"/>
    </row>
    <row r="460" spans="1:92" s="3" customFormat="1" ht="22.5" customHeight="1" x14ac:dyDescent="0.2">
      <c r="A460" s="208"/>
      <c r="B460" s="208"/>
      <c r="C460" s="208"/>
      <c r="D460" s="205"/>
      <c r="E460" s="205"/>
      <c r="F460" s="205"/>
      <c r="G460" s="208"/>
      <c r="H460" s="208"/>
      <c r="I460" s="208"/>
      <c r="J460" s="205"/>
      <c r="K460" s="208"/>
      <c r="L460" s="208"/>
      <c r="M460" s="208"/>
      <c r="N460" s="208"/>
      <c r="O460" s="208"/>
      <c r="P460" s="208"/>
      <c r="Q460" s="208"/>
      <c r="R460" s="208"/>
      <c r="S460" s="208"/>
      <c r="T460" s="208"/>
      <c r="U460" s="208"/>
      <c r="V460" s="208"/>
      <c r="W460" s="208"/>
      <c r="X460" s="208"/>
      <c r="Y460" s="142"/>
      <c r="Z460" s="208"/>
      <c r="AA460" s="208"/>
      <c r="AB460" s="29"/>
      <c r="AC460" s="29"/>
      <c r="AD460" s="29"/>
      <c r="AE460" s="29"/>
      <c r="AF460" s="29"/>
      <c r="AG460" s="29"/>
      <c r="AH460" s="29"/>
      <c r="AI460" s="29"/>
      <c r="AJ460" s="29"/>
      <c r="AK460" s="29"/>
      <c r="AL460" s="29"/>
      <c r="AM460" s="29"/>
      <c r="AN460" s="29"/>
      <c r="AO460" s="29"/>
      <c r="AP460" s="29"/>
      <c r="AQ460" s="29"/>
      <c r="AR460" s="29"/>
      <c r="AS460" s="29"/>
      <c r="AT460" s="29"/>
      <c r="AU460" s="29"/>
      <c r="AV460" s="29"/>
      <c r="AW460" s="29"/>
      <c r="AX460" s="29"/>
      <c r="AY460" s="29"/>
      <c r="AZ460" s="29"/>
      <c r="BA460" s="29"/>
      <c r="BB460" s="29"/>
      <c r="BC460" s="29"/>
      <c r="BD460" s="29"/>
      <c r="BE460" s="29"/>
      <c r="BF460" s="29"/>
      <c r="BG460" s="29"/>
      <c r="BH460" s="29"/>
      <c r="BI460" s="29"/>
      <c r="BJ460" s="29"/>
      <c r="BK460" s="29"/>
      <c r="BL460" s="29"/>
      <c r="BM460" s="29"/>
      <c r="BN460" s="29"/>
      <c r="BO460" s="29"/>
      <c r="BP460" s="29"/>
      <c r="BQ460" s="29"/>
      <c r="BR460" s="29"/>
      <c r="BS460" s="29"/>
      <c r="BT460" s="29"/>
      <c r="BU460" s="29"/>
      <c r="BV460" s="29"/>
      <c r="BW460" s="29"/>
      <c r="BX460" s="29"/>
      <c r="BY460" s="29"/>
      <c r="BZ460" s="29"/>
      <c r="CA460" s="29"/>
      <c r="CB460" s="29"/>
      <c r="CC460" s="29"/>
      <c r="CD460" s="29"/>
      <c r="CE460" s="29"/>
      <c r="CF460" s="29"/>
      <c r="CG460" s="29"/>
      <c r="CH460" s="29"/>
      <c r="CI460" s="29"/>
      <c r="CJ460" s="29"/>
      <c r="CK460" s="29"/>
      <c r="CL460" s="29"/>
      <c r="CM460" s="29"/>
      <c r="CN460" s="29"/>
    </row>
    <row r="461" spans="1:92" s="3" customFormat="1" ht="14.25" customHeight="1" x14ac:dyDescent="0.2">
      <c r="A461" s="208"/>
      <c r="B461" s="208"/>
      <c r="C461" s="208"/>
      <c r="D461" s="205"/>
      <c r="E461" s="205"/>
      <c r="F461" s="205"/>
      <c r="G461" s="208"/>
      <c r="H461" s="208"/>
      <c r="I461" s="208"/>
      <c r="J461" s="205"/>
      <c r="K461" s="208"/>
      <c r="L461" s="208"/>
      <c r="M461" s="208"/>
      <c r="N461" s="208"/>
      <c r="O461" s="208"/>
      <c r="P461" s="208"/>
      <c r="Q461" s="208"/>
      <c r="R461" s="208"/>
      <c r="S461" s="208"/>
      <c r="T461" s="208"/>
      <c r="U461" s="208"/>
      <c r="V461" s="208"/>
      <c r="W461" s="208"/>
      <c r="X461" s="208"/>
      <c r="Y461" s="142"/>
      <c r="Z461" s="208"/>
      <c r="AA461" s="208"/>
      <c r="AB461" s="29"/>
      <c r="AC461" s="29"/>
      <c r="AD461" s="29"/>
      <c r="AE461" s="29"/>
      <c r="AF461" s="29"/>
      <c r="AG461" s="29"/>
      <c r="AH461" s="29"/>
      <c r="AI461" s="29"/>
      <c r="AJ461" s="29"/>
      <c r="AK461" s="29"/>
      <c r="AL461" s="29"/>
      <c r="AM461" s="29"/>
      <c r="AN461" s="29"/>
      <c r="AO461" s="29"/>
      <c r="AP461" s="29"/>
      <c r="AQ461" s="29"/>
      <c r="AR461" s="29"/>
      <c r="AS461" s="29"/>
      <c r="AT461" s="29"/>
      <c r="AU461" s="29"/>
      <c r="AV461" s="29"/>
      <c r="AW461" s="29"/>
      <c r="AX461" s="29"/>
      <c r="AY461" s="29"/>
      <c r="AZ461" s="29"/>
      <c r="BA461" s="29"/>
      <c r="BB461" s="29"/>
      <c r="BC461" s="29"/>
      <c r="BD461" s="29"/>
      <c r="BE461" s="29"/>
      <c r="BF461" s="29"/>
      <c r="BG461" s="29"/>
      <c r="BH461" s="29"/>
      <c r="BI461" s="29"/>
      <c r="BJ461" s="29"/>
      <c r="BK461" s="29"/>
      <c r="BL461" s="29"/>
      <c r="BM461" s="29"/>
      <c r="BN461" s="29"/>
      <c r="BO461" s="29"/>
      <c r="BP461" s="29"/>
      <c r="BQ461" s="29"/>
      <c r="BR461" s="29"/>
      <c r="BS461" s="29"/>
      <c r="BT461" s="29"/>
      <c r="BU461" s="29"/>
      <c r="BV461" s="29"/>
      <c r="BW461" s="29"/>
      <c r="BX461" s="29"/>
      <c r="BY461" s="29"/>
      <c r="BZ461" s="29"/>
      <c r="CA461" s="29"/>
      <c r="CB461" s="29"/>
      <c r="CC461" s="29"/>
      <c r="CD461" s="29"/>
      <c r="CE461" s="29"/>
      <c r="CF461" s="29"/>
      <c r="CG461" s="29"/>
      <c r="CH461" s="29"/>
      <c r="CI461" s="29"/>
      <c r="CJ461" s="29"/>
      <c r="CK461" s="29"/>
      <c r="CL461" s="29"/>
      <c r="CM461" s="29"/>
      <c r="CN461" s="29"/>
    </row>
    <row r="462" spans="1:92" s="3" customFormat="1" ht="14.25" customHeight="1" x14ac:dyDescent="0.2">
      <c r="A462" s="208"/>
      <c r="B462" s="208"/>
      <c r="C462" s="208"/>
      <c r="D462" s="205"/>
      <c r="E462" s="205"/>
      <c r="F462" s="205"/>
      <c r="G462" s="208"/>
      <c r="H462" s="208"/>
      <c r="I462" s="208"/>
      <c r="J462" s="205"/>
      <c r="K462" s="208"/>
      <c r="L462" s="208"/>
      <c r="M462" s="208"/>
      <c r="N462" s="208"/>
      <c r="O462" s="208"/>
      <c r="P462" s="208"/>
      <c r="Q462" s="208"/>
      <c r="R462" s="208"/>
      <c r="S462" s="208"/>
      <c r="T462" s="208"/>
      <c r="U462" s="208"/>
      <c r="V462" s="208"/>
      <c r="W462" s="208"/>
      <c r="X462" s="208"/>
      <c r="Y462" s="142"/>
      <c r="Z462" s="208"/>
      <c r="AA462" s="208"/>
      <c r="AB462" s="29"/>
      <c r="AC462" s="29"/>
      <c r="AD462" s="29"/>
      <c r="AE462" s="29"/>
      <c r="AF462" s="29"/>
      <c r="AG462" s="29"/>
      <c r="AH462" s="29"/>
      <c r="AI462" s="29"/>
      <c r="AJ462" s="29"/>
      <c r="AK462" s="29"/>
      <c r="AL462" s="29"/>
      <c r="AM462" s="29"/>
      <c r="AN462" s="29"/>
      <c r="AO462" s="29"/>
      <c r="AP462" s="29"/>
      <c r="AQ462" s="29"/>
      <c r="AR462" s="29"/>
      <c r="AS462" s="29"/>
      <c r="AT462" s="29"/>
      <c r="AU462" s="29"/>
      <c r="AV462" s="29"/>
      <c r="AW462" s="29"/>
      <c r="AX462" s="29"/>
      <c r="AY462" s="29"/>
      <c r="AZ462" s="29"/>
      <c r="BA462" s="29"/>
      <c r="BB462" s="29"/>
      <c r="BC462" s="29"/>
      <c r="BD462" s="29"/>
      <c r="BE462" s="29"/>
      <c r="BF462" s="29"/>
      <c r="BG462" s="29"/>
      <c r="BH462" s="29"/>
      <c r="BI462" s="29"/>
      <c r="BJ462" s="29"/>
      <c r="BK462" s="29"/>
      <c r="BL462" s="29"/>
      <c r="BM462" s="29"/>
      <c r="BN462" s="29"/>
      <c r="BO462" s="29"/>
      <c r="BP462" s="29"/>
      <c r="BQ462" s="29"/>
      <c r="BR462" s="29"/>
      <c r="BS462" s="29"/>
      <c r="BT462" s="29"/>
      <c r="BU462" s="29"/>
      <c r="BV462" s="29"/>
      <c r="BW462" s="29"/>
      <c r="BX462" s="29"/>
      <c r="BY462" s="29"/>
      <c r="BZ462" s="29"/>
      <c r="CA462" s="29"/>
      <c r="CB462" s="29"/>
      <c r="CC462" s="29"/>
      <c r="CD462" s="29"/>
      <c r="CE462" s="29"/>
      <c r="CF462" s="29"/>
      <c r="CG462" s="29"/>
      <c r="CH462" s="29"/>
      <c r="CI462" s="29"/>
      <c r="CJ462" s="29"/>
      <c r="CK462" s="29"/>
      <c r="CL462" s="29"/>
      <c r="CM462" s="29"/>
      <c r="CN462" s="29"/>
    </row>
    <row r="463" spans="1:92" s="3" customFormat="1" ht="14.25" customHeight="1" x14ac:dyDescent="0.2">
      <c r="A463" s="209"/>
      <c r="B463" s="209"/>
      <c r="C463" s="209"/>
      <c r="D463" s="206"/>
      <c r="E463" s="206"/>
      <c r="F463" s="206"/>
      <c r="G463" s="209"/>
      <c r="H463" s="209"/>
      <c r="I463" s="209"/>
      <c r="J463" s="206"/>
      <c r="K463" s="209"/>
      <c r="L463" s="209"/>
      <c r="M463" s="209"/>
      <c r="N463" s="209"/>
      <c r="O463" s="209"/>
      <c r="P463" s="209"/>
      <c r="Q463" s="209"/>
      <c r="R463" s="209"/>
      <c r="S463" s="209"/>
      <c r="T463" s="209"/>
      <c r="U463" s="209"/>
      <c r="V463" s="209"/>
      <c r="W463" s="209"/>
      <c r="X463" s="209"/>
      <c r="Y463" s="143"/>
      <c r="Z463" s="209"/>
      <c r="AA463" s="209"/>
      <c r="AB463" s="29"/>
      <c r="AC463" s="29"/>
      <c r="AD463" s="29"/>
      <c r="AE463" s="29"/>
      <c r="AF463" s="29"/>
      <c r="AG463" s="29"/>
      <c r="AH463" s="29"/>
      <c r="AI463" s="29"/>
      <c r="AJ463" s="29"/>
      <c r="AK463" s="29"/>
      <c r="AL463" s="29"/>
      <c r="AM463" s="29"/>
      <c r="AN463" s="29"/>
      <c r="AO463" s="29"/>
      <c r="AP463" s="29"/>
      <c r="AQ463" s="29"/>
      <c r="AR463" s="29"/>
      <c r="AS463" s="29"/>
      <c r="AT463" s="29"/>
      <c r="AU463" s="29"/>
      <c r="AV463" s="29"/>
      <c r="AW463" s="29"/>
      <c r="AX463" s="29"/>
      <c r="AY463" s="29"/>
      <c r="AZ463" s="29"/>
      <c r="BA463" s="29"/>
      <c r="BB463" s="29"/>
      <c r="BC463" s="29"/>
      <c r="BD463" s="29"/>
      <c r="BE463" s="29"/>
      <c r="BF463" s="29"/>
      <c r="BG463" s="29"/>
      <c r="BH463" s="29"/>
      <c r="BI463" s="29"/>
      <c r="BJ463" s="29"/>
      <c r="BK463" s="29"/>
      <c r="BL463" s="29"/>
      <c r="BM463" s="29"/>
      <c r="BN463" s="29"/>
      <c r="BO463" s="29"/>
      <c r="BP463" s="29"/>
      <c r="BQ463" s="29"/>
      <c r="BR463" s="29"/>
      <c r="BS463" s="29"/>
      <c r="BT463" s="29"/>
      <c r="BU463" s="29"/>
      <c r="BV463" s="29"/>
      <c r="BW463" s="29"/>
      <c r="BX463" s="29"/>
      <c r="BY463" s="29"/>
      <c r="BZ463" s="29"/>
      <c r="CA463" s="29"/>
      <c r="CB463" s="29"/>
      <c r="CC463" s="29"/>
      <c r="CD463" s="29"/>
      <c r="CE463" s="29"/>
      <c r="CF463" s="29"/>
      <c r="CG463" s="29"/>
      <c r="CH463" s="29"/>
      <c r="CI463" s="29"/>
      <c r="CJ463" s="29"/>
      <c r="CK463" s="29"/>
      <c r="CL463" s="29"/>
      <c r="CM463" s="29"/>
      <c r="CN463" s="29"/>
    </row>
    <row r="464" spans="1:92" s="43" customFormat="1" ht="23.25" customHeight="1" x14ac:dyDescent="0.2">
      <c r="A464" s="39">
        <v>1</v>
      </c>
      <c r="B464" s="38" t="s">
        <v>14</v>
      </c>
      <c r="C464" s="39">
        <v>2</v>
      </c>
      <c r="D464" s="39"/>
      <c r="E464" s="39"/>
      <c r="F464" s="39"/>
      <c r="G464" s="39">
        <f t="shared" ref="G464:G465" si="77">D464*400+E464*100+F464</f>
        <v>0</v>
      </c>
      <c r="H464" s="39"/>
      <c r="I464" s="39">
        <f t="shared" ref="I464:I465" si="78">G464*H464</f>
        <v>0</v>
      </c>
      <c r="J464" s="39">
        <v>2</v>
      </c>
      <c r="K464" s="38" t="s">
        <v>704</v>
      </c>
      <c r="L464" s="39" t="s">
        <v>705</v>
      </c>
      <c r="M464" s="39">
        <v>2</v>
      </c>
      <c r="N464" s="39">
        <v>36</v>
      </c>
      <c r="O464" s="39">
        <v>6400</v>
      </c>
      <c r="P464" s="39">
        <f t="shared" ref="P464:P465" si="79">N464*O464</f>
        <v>230400</v>
      </c>
      <c r="Q464" s="39">
        <v>30</v>
      </c>
      <c r="R464" s="39">
        <f>P464*93%</f>
        <v>214272</v>
      </c>
      <c r="S464" s="39">
        <f t="shared" ref="S464:S465" si="80">P464-R464</f>
        <v>16128</v>
      </c>
      <c r="T464" s="39">
        <f t="shared" ref="T464:T465" si="81">I464+S464</f>
        <v>16128</v>
      </c>
      <c r="U464" s="39">
        <f t="shared" ref="U464:U465" si="82">I464+S464</f>
        <v>16128</v>
      </c>
      <c r="V464" s="39">
        <v>50</v>
      </c>
      <c r="W464" s="39">
        <v>0</v>
      </c>
      <c r="X464" s="39"/>
      <c r="Y464" s="39"/>
      <c r="Z464" s="40">
        <f>W464*90%</f>
        <v>0</v>
      </c>
      <c r="AA464" s="40">
        <f>W464-Z464</f>
        <v>0</v>
      </c>
    </row>
    <row r="465" spans="1:92" s="43" customFormat="1" ht="23.25" customHeight="1" x14ac:dyDescent="0.2">
      <c r="A465" s="39"/>
      <c r="B465" s="38"/>
      <c r="C465" s="39">
        <v>3</v>
      </c>
      <c r="D465" s="39"/>
      <c r="E465" s="39"/>
      <c r="F465" s="39"/>
      <c r="G465" s="39">
        <f t="shared" si="77"/>
        <v>0</v>
      </c>
      <c r="H465" s="39"/>
      <c r="I465" s="39">
        <f t="shared" si="78"/>
        <v>0</v>
      </c>
      <c r="J465" s="39">
        <v>3</v>
      </c>
      <c r="K465" s="39"/>
      <c r="L465" s="39" t="s">
        <v>706</v>
      </c>
      <c r="M465" s="39">
        <v>3</v>
      </c>
      <c r="N465" s="39">
        <v>77</v>
      </c>
      <c r="O465" s="39">
        <v>7400</v>
      </c>
      <c r="P465" s="39">
        <f t="shared" si="79"/>
        <v>569800</v>
      </c>
      <c r="Q465" s="39">
        <v>30</v>
      </c>
      <c r="R465" s="39">
        <f>P465*50%</f>
        <v>284900</v>
      </c>
      <c r="S465" s="39">
        <f t="shared" si="80"/>
        <v>284900</v>
      </c>
      <c r="T465" s="39">
        <f t="shared" si="81"/>
        <v>284900</v>
      </c>
      <c r="U465" s="39">
        <f t="shared" si="82"/>
        <v>284900</v>
      </c>
      <c r="V465" s="39">
        <v>0</v>
      </c>
      <c r="W465" s="40">
        <f>U465*0.03%</f>
        <v>85.47</v>
      </c>
      <c r="X465" s="39">
        <v>0.03</v>
      </c>
      <c r="Y465" s="39"/>
      <c r="Z465" s="40">
        <f>W465*90%</f>
        <v>76.923000000000002</v>
      </c>
      <c r="AA465" s="40">
        <f>W465-Z465</f>
        <v>8.546999999999997</v>
      </c>
    </row>
    <row r="466" spans="1:92" s="3" customFormat="1" ht="23.25" customHeight="1" x14ac:dyDescent="0.2">
      <c r="A466" s="38"/>
      <c r="B466" s="38"/>
      <c r="C466" s="38"/>
      <c r="D466" s="38"/>
      <c r="E466" s="38"/>
      <c r="F466" s="38"/>
      <c r="G466" s="39"/>
      <c r="H466" s="38"/>
      <c r="I466" s="39"/>
      <c r="J466" s="38"/>
      <c r="K466" s="38"/>
      <c r="L466" s="38"/>
      <c r="M466" s="38"/>
      <c r="N466" s="38"/>
      <c r="O466" s="38"/>
      <c r="P466" s="39"/>
      <c r="Q466" s="38"/>
      <c r="R466" s="39"/>
      <c r="S466" s="39"/>
      <c r="T466" s="39"/>
      <c r="U466" s="39"/>
      <c r="V466" s="38"/>
      <c r="W466" s="40"/>
      <c r="X466" s="41"/>
      <c r="Y466" s="41"/>
      <c r="Z466" s="40"/>
      <c r="AA466" s="40"/>
      <c r="AB466" s="29"/>
      <c r="AC466" s="29"/>
      <c r="AD466" s="29"/>
      <c r="AE466" s="29"/>
      <c r="AF466" s="29"/>
      <c r="AG466" s="29"/>
      <c r="AH466" s="29"/>
      <c r="AI466" s="29"/>
      <c r="AJ466" s="29"/>
      <c r="AK466" s="29"/>
      <c r="AL466" s="29"/>
      <c r="AM466" s="29"/>
      <c r="AN466" s="29"/>
      <c r="AO466" s="29"/>
      <c r="AP466" s="29"/>
      <c r="AQ466" s="29"/>
      <c r="AR466" s="29"/>
      <c r="AS466" s="29"/>
      <c r="AT466" s="29"/>
      <c r="AU466" s="29"/>
      <c r="AV466" s="29"/>
      <c r="AW466" s="29"/>
      <c r="AX466" s="29"/>
      <c r="AY466" s="29"/>
      <c r="AZ466" s="29"/>
      <c r="BA466" s="29"/>
      <c r="BB466" s="29"/>
      <c r="BC466" s="29"/>
      <c r="BD466" s="29"/>
      <c r="BE466" s="29"/>
      <c r="BF466" s="29"/>
      <c r="BG466" s="29"/>
      <c r="BH466" s="29"/>
      <c r="BI466" s="29"/>
      <c r="BJ466" s="29"/>
      <c r="BK466" s="29"/>
      <c r="BL466" s="29"/>
      <c r="BM466" s="29"/>
      <c r="BN466" s="29"/>
      <c r="BO466" s="29"/>
      <c r="BP466" s="29"/>
      <c r="BQ466" s="29"/>
      <c r="BR466" s="29"/>
      <c r="BS466" s="29"/>
      <c r="BT466" s="29"/>
      <c r="BU466" s="29"/>
      <c r="BV466" s="29"/>
      <c r="BW466" s="29"/>
      <c r="BX466" s="29"/>
      <c r="BY466" s="29"/>
      <c r="BZ466" s="29"/>
      <c r="CA466" s="29"/>
      <c r="CB466" s="29"/>
      <c r="CC466" s="29"/>
      <c r="CD466" s="29"/>
      <c r="CE466" s="29"/>
      <c r="CF466" s="29"/>
      <c r="CG466" s="29"/>
      <c r="CH466" s="29"/>
      <c r="CI466" s="29"/>
      <c r="CJ466" s="29"/>
      <c r="CK466" s="29"/>
      <c r="CL466" s="29"/>
      <c r="CM466" s="29"/>
      <c r="CN466" s="29"/>
    </row>
    <row r="467" spans="1:92" s="3" customFormat="1" ht="21.75" customHeight="1" x14ac:dyDescent="0.2">
      <c r="A467" s="38"/>
      <c r="B467" s="38"/>
      <c r="C467" s="38"/>
      <c r="D467" s="38"/>
      <c r="E467" s="38"/>
      <c r="F467" s="38"/>
      <c r="G467" s="39"/>
      <c r="H467" s="38"/>
      <c r="I467" s="39"/>
      <c r="J467" s="38"/>
      <c r="K467" s="38"/>
      <c r="L467" s="38"/>
      <c r="M467" s="38"/>
      <c r="N467" s="33"/>
      <c r="O467" s="38"/>
      <c r="P467" s="39"/>
      <c r="Q467" s="38"/>
      <c r="R467" s="38"/>
      <c r="S467" s="39"/>
      <c r="T467" s="39"/>
      <c r="U467" s="39"/>
      <c r="V467" s="38"/>
      <c r="W467" s="40"/>
      <c r="X467" s="41"/>
      <c r="Y467" s="41"/>
      <c r="Z467" s="40"/>
      <c r="AA467" s="40"/>
      <c r="AB467" s="29"/>
      <c r="AC467" s="29"/>
      <c r="AD467" s="29"/>
      <c r="AE467" s="29"/>
      <c r="AF467" s="29"/>
      <c r="AG467" s="29"/>
      <c r="AH467" s="29"/>
      <c r="AI467" s="29"/>
      <c r="AJ467" s="29"/>
      <c r="AK467" s="29"/>
      <c r="AL467" s="29"/>
      <c r="AM467" s="29"/>
      <c r="AN467" s="29"/>
      <c r="AO467" s="29"/>
      <c r="AP467" s="29"/>
      <c r="AQ467" s="29"/>
      <c r="AR467" s="29"/>
      <c r="AS467" s="29"/>
      <c r="AT467" s="29"/>
      <c r="AU467" s="29"/>
      <c r="AV467" s="29"/>
      <c r="AW467" s="29"/>
      <c r="AX467" s="29"/>
      <c r="AY467" s="29"/>
      <c r="AZ467" s="29"/>
      <c r="BA467" s="29"/>
      <c r="BB467" s="29"/>
      <c r="BC467" s="29"/>
      <c r="BD467" s="29"/>
      <c r="BE467" s="29"/>
      <c r="BF467" s="29"/>
      <c r="BG467" s="29"/>
      <c r="BH467" s="29"/>
      <c r="BI467" s="29"/>
      <c r="BJ467" s="29"/>
      <c r="BK467" s="29"/>
      <c r="BL467" s="29"/>
      <c r="BM467" s="29"/>
      <c r="BN467" s="29"/>
      <c r="BO467" s="29"/>
      <c r="BP467" s="29"/>
      <c r="BQ467" s="29"/>
      <c r="BR467" s="29"/>
      <c r="BS467" s="29"/>
      <c r="BT467" s="29"/>
      <c r="BU467" s="29"/>
      <c r="BV467" s="29"/>
      <c r="BW467" s="29"/>
      <c r="BX467" s="29"/>
      <c r="BY467" s="29"/>
      <c r="BZ467" s="29"/>
      <c r="CA467" s="29"/>
      <c r="CB467" s="29"/>
      <c r="CC467" s="29"/>
      <c r="CD467" s="29"/>
      <c r="CE467" s="29"/>
      <c r="CF467" s="29"/>
      <c r="CG467" s="29"/>
      <c r="CH467" s="29"/>
      <c r="CI467" s="29"/>
      <c r="CJ467" s="29"/>
      <c r="CK467" s="29"/>
      <c r="CL467" s="29"/>
      <c r="CM467" s="29"/>
      <c r="CN467" s="29"/>
    </row>
    <row r="468" spans="1:92" s="3" customFormat="1" ht="23.25" customHeight="1" x14ac:dyDescent="0.2">
      <c r="A468" s="38"/>
      <c r="B468" s="38"/>
      <c r="C468" s="38"/>
      <c r="D468" s="38"/>
      <c r="E468" s="38"/>
      <c r="F468" s="38"/>
      <c r="G468" s="39"/>
      <c r="H468" s="38"/>
      <c r="I468" s="39"/>
      <c r="J468" s="38"/>
      <c r="K468" s="38"/>
      <c r="L468" s="38"/>
      <c r="M468" s="38"/>
      <c r="N468" s="38"/>
      <c r="O468" s="38"/>
      <c r="P468" s="39"/>
      <c r="Q468" s="38"/>
      <c r="R468" s="39"/>
      <c r="S468" s="39"/>
      <c r="T468" s="39"/>
      <c r="U468" s="39"/>
      <c r="V468" s="38"/>
      <c r="W468" s="40"/>
      <c r="X468" s="41"/>
      <c r="Y468" s="41"/>
      <c r="Z468" s="40"/>
      <c r="AA468" s="40"/>
      <c r="AB468" s="29"/>
      <c r="AC468" s="29"/>
      <c r="AD468" s="29"/>
      <c r="AE468" s="29"/>
      <c r="AF468" s="29"/>
      <c r="AG468" s="29"/>
      <c r="AH468" s="29"/>
      <c r="AI468" s="29"/>
      <c r="AJ468" s="29"/>
      <c r="AK468" s="29"/>
      <c r="AL468" s="29"/>
      <c r="AM468" s="29"/>
      <c r="AN468" s="29"/>
      <c r="AO468" s="29"/>
      <c r="AP468" s="29"/>
      <c r="AQ468" s="29"/>
      <c r="AR468" s="29"/>
      <c r="AS468" s="29"/>
      <c r="AT468" s="29"/>
      <c r="AU468" s="29"/>
      <c r="AV468" s="29"/>
      <c r="AW468" s="29"/>
      <c r="AX468" s="29"/>
      <c r="AY468" s="29"/>
      <c r="AZ468" s="29"/>
      <c r="BA468" s="29"/>
      <c r="BB468" s="29"/>
      <c r="BC468" s="29"/>
      <c r="BD468" s="29"/>
      <c r="BE468" s="29"/>
      <c r="BF468" s="29"/>
      <c r="BG468" s="29"/>
      <c r="BH468" s="29"/>
      <c r="BI468" s="29"/>
      <c r="BJ468" s="29"/>
      <c r="BK468" s="29"/>
      <c r="BL468" s="29"/>
      <c r="BM468" s="29"/>
      <c r="BN468" s="29"/>
      <c r="BO468" s="29"/>
      <c r="BP468" s="29"/>
      <c r="BQ468" s="29"/>
      <c r="BR468" s="29"/>
      <c r="BS468" s="29"/>
      <c r="BT468" s="29"/>
      <c r="BU468" s="29"/>
      <c r="BV468" s="29"/>
      <c r="BW468" s="29"/>
      <c r="BX468" s="29"/>
      <c r="BY468" s="29"/>
      <c r="BZ468" s="29"/>
      <c r="CA468" s="29"/>
      <c r="CB468" s="29"/>
      <c r="CC468" s="29"/>
      <c r="CD468" s="29"/>
      <c r="CE468" s="29"/>
      <c r="CF468" s="29"/>
      <c r="CG468" s="29"/>
      <c r="CH468" s="29"/>
      <c r="CI468" s="29"/>
      <c r="CJ468" s="29"/>
      <c r="CK468" s="29"/>
      <c r="CL468" s="29"/>
      <c r="CM468" s="29"/>
      <c r="CN468" s="29"/>
    </row>
    <row r="469" spans="1:92" s="3" customFormat="1" ht="22.5" customHeight="1" x14ac:dyDescent="0.2">
      <c r="A469" s="38"/>
      <c r="B469" s="38"/>
      <c r="C469" s="38"/>
      <c r="D469" s="38"/>
      <c r="E469" s="38"/>
      <c r="F469" s="38"/>
      <c r="G469" s="39"/>
      <c r="H469" s="38"/>
      <c r="I469" s="39"/>
      <c r="J469" s="38"/>
      <c r="K469" s="38"/>
      <c r="L469" s="38"/>
      <c r="M469" s="38"/>
      <c r="N469" s="38"/>
      <c r="O469" s="38"/>
      <c r="P469" s="39"/>
      <c r="Q469" s="38"/>
      <c r="R469" s="39"/>
      <c r="S469" s="39"/>
      <c r="T469" s="39"/>
      <c r="U469" s="39"/>
      <c r="V469" s="38"/>
      <c r="W469" s="40"/>
      <c r="X469" s="41"/>
      <c r="Y469" s="41"/>
      <c r="Z469" s="40"/>
      <c r="AA469" s="40"/>
      <c r="AB469" s="29"/>
      <c r="AC469" s="29"/>
      <c r="AD469" s="29"/>
      <c r="AE469" s="29"/>
      <c r="AF469" s="29"/>
      <c r="AG469" s="29"/>
      <c r="AH469" s="29"/>
      <c r="AI469" s="29"/>
      <c r="AJ469" s="29"/>
      <c r="AK469" s="29"/>
      <c r="AL469" s="29"/>
      <c r="AM469" s="29"/>
      <c r="AN469" s="29"/>
      <c r="AO469" s="29"/>
      <c r="AP469" s="29"/>
      <c r="AQ469" s="29"/>
      <c r="AR469" s="29"/>
      <c r="AS469" s="29"/>
      <c r="AT469" s="29"/>
      <c r="AU469" s="29"/>
      <c r="AV469" s="29"/>
      <c r="AW469" s="29"/>
      <c r="AX469" s="29"/>
      <c r="AY469" s="29"/>
      <c r="AZ469" s="29"/>
      <c r="BA469" s="29"/>
      <c r="BB469" s="29"/>
      <c r="BC469" s="29"/>
      <c r="BD469" s="29"/>
      <c r="BE469" s="29"/>
      <c r="BF469" s="29"/>
      <c r="BG469" s="29"/>
      <c r="BH469" s="29"/>
      <c r="BI469" s="29"/>
      <c r="BJ469" s="29"/>
      <c r="BK469" s="29"/>
      <c r="BL469" s="29"/>
      <c r="BM469" s="29"/>
      <c r="BN469" s="29"/>
      <c r="BO469" s="29"/>
      <c r="BP469" s="29"/>
      <c r="BQ469" s="29"/>
      <c r="BR469" s="29"/>
      <c r="BS469" s="29"/>
      <c r="BT469" s="29"/>
      <c r="BU469" s="29"/>
      <c r="BV469" s="29"/>
      <c r="BW469" s="29"/>
      <c r="BX469" s="29"/>
      <c r="BY469" s="29"/>
      <c r="BZ469" s="29"/>
      <c r="CA469" s="29"/>
      <c r="CB469" s="29"/>
      <c r="CC469" s="29"/>
      <c r="CD469" s="29"/>
      <c r="CE469" s="29"/>
      <c r="CF469" s="29"/>
      <c r="CG469" s="29"/>
      <c r="CH469" s="29"/>
      <c r="CI469" s="29"/>
      <c r="CJ469" s="29"/>
      <c r="CK469" s="29"/>
      <c r="CL469" s="29"/>
      <c r="CM469" s="29"/>
      <c r="CN469" s="29"/>
    </row>
    <row r="470" spans="1:92" s="3" customFormat="1" ht="24" customHeight="1" x14ac:dyDescent="0.2">
      <c r="A470" s="38"/>
      <c r="B470" s="38"/>
      <c r="C470" s="38"/>
      <c r="D470" s="38"/>
      <c r="E470" s="38"/>
      <c r="F470" s="38"/>
      <c r="G470" s="39"/>
      <c r="H470" s="38"/>
      <c r="I470" s="39"/>
      <c r="J470" s="38"/>
      <c r="K470" s="38"/>
      <c r="L470" s="38"/>
      <c r="M470" s="38"/>
      <c r="N470" s="38"/>
      <c r="O470" s="38"/>
      <c r="P470" s="39"/>
      <c r="Q470" s="38"/>
      <c r="R470" s="38"/>
      <c r="S470" s="39"/>
      <c r="T470" s="39"/>
      <c r="U470" s="39"/>
      <c r="V470" s="38"/>
      <c r="W470" s="40"/>
      <c r="X470" s="41"/>
      <c r="Y470" s="41"/>
      <c r="Z470" s="40"/>
      <c r="AA470" s="40"/>
      <c r="AB470" s="29"/>
      <c r="AC470" s="29"/>
      <c r="AD470" s="29"/>
      <c r="AE470" s="29"/>
      <c r="AF470" s="29"/>
      <c r="AG470" s="29"/>
      <c r="AH470" s="29"/>
      <c r="AI470" s="29"/>
      <c r="AJ470" s="29"/>
      <c r="AK470" s="29"/>
      <c r="AL470" s="29"/>
      <c r="AM470" s="29"/>
      <c r="AN470" s="29"/>
      <c r="AO470" s="29"/>
      <c r="AP470" s="29"/>
      <c r="AQ470" s="29"/>
      <c r="AR470" s="29"/>
      <c r="AS470" s="29"/>
      <c r="AT470" s="29"/>
      <c r="AU470" s="29"/>
      <c r="AV470" s="29"/>
      <c r="AW470" s="29"/>
      <c r="AX470" s="29"/>
      <c r="AY470" s="29"/>
      <c r="AZ470" s="29"/>
      <c r="BA470" s="29"/>
      <c r="BB470" s="29"/>
      <c r="BC470" s="29"/>
      <c r="BD470" s="29"/>
      <c r="BE470" s="29"/>
      <c r="BF470" s="29"/>
      <c r="BG470" s="29"/>
      <c r="BH470" s="29"/>
      <c r="BI470" s="29"/>
      <c r="BJ470" s="29"/>
      <c r="BK470" s="29"/>
      <c r="BL470" s="29"/>
      <c r="BM470" s="29"/>
      <c r="BN470" s="29"/>
      <c r="BO470" s="29"/>
      <c r="BP470" s="29"/>
      <c r="BQ470" s="29"/>
      <c r="BR470" s="29"/>
      <c r="BS470" s="29"/>
      <c r="BT470" s="29"/>
      <c r="BU470" s="29"/>
      <c r="BV470" s="29"/>
      <c r="BW470" s="29"/>
      <c r="BX470" s="29"/>
      <c r="BY470" s="29"/>
      <c r="BZ470" s="29"/>
      <c r="CA470" s="29"/>
      <c r="CB470" s="29"/>
      <c r="CC470" s="29"/>
      <c r="CD470" s="29"/>
      <c r="CE470" s="29"/>
      <c r="CF470" s="29"/>
      <c r="CG470" s="29"/>
      <c r="CH470" s="29"/>
      <c r="CI470" s="29"/>
      <c r="CJ470" s="29"/>
      <c r="CK470" s="29"/>
      <c r="CL470" s="29"/>
      <c r="CM470" s="29"/>
      <c r="CN470" s="29"/>
    </row>
    <row r="471" spans="1:92" s="3" customFormat="1" ht="23.25" customHeight="1" x14ac:dyDescent="0.2">
      <c r="A471" s="38"/>
      <c r="B471" s="38"/>
      <c r="C471" s="38"/>
      <c r="D471" s="38"/>
      <c r="E471" s="38"/>
      <c r="F471" s="38"/>
      <c r="G471" s="39"/>
      <c r="H471" s="38"/>
      <c r="I471" s="39"/>
      <c r="J471" s="38"/>
      <c r="K471" s="38"/>
      <c r="L471" s="38"/>
      <c r="M471" s="38"/>
      <c r="N471" s="38"/>
      <c r="O471" s="38"/>
      <c r="P471" s="39"/>
      <c r="Q471" s="38"/>
      <c r="R471" s="39"/>
      <c r="S471" s="39"/>
      <c r="T471" s="39"/>
      <c r="U471" s="39"/>
      <c r="V471" s="38"/>
      <c r="W471" s="40"/>
      <c r="X471" s="41"/>
      <c r="Y471" s="41"/>
      <c r="Z471" s="40"/>
      <c r="AA471" s="40"/>
      <c r="AB471" s="29"/>
      <c r="AC471" s="29"/>
      <c r="AD471" s="29"/>
      <c r="AE471" s="29"/>
      <c r="AF471" s="29"/>
      <c r="AG471" s="29"/>
      <c r="AH471" s="29"/>
      <c r="AI471" s="29"/>
      <c r="AJ471" s="29"/>
      <c r="AK471" s="29"/>
      <c r="AL471" s="29"/>
      <c r="AM471" s="29"/>
      <c r="AN471" s="29"/>
      <c r="AO471" s="29"/>
      <c r="AP471" s="29"/>
      <c r="AQ471" s="29"/>
      <c r="AR471" s="29"/>
      <c r="AS471" s="29"/>
      <c r="AT471" s="29"/>
      <c r="AU471" s="29"/>
      <c r="AV471" s="29"/>
      <c r="AW471" s="29"/>
      <c r="AX471" s="29"/>
      <c r="AY471" s="29"/>
      <c r="AZ471" s="29"/>
      <c r="BA471" s="29"/>
      <c r="BB471" s="29"/>
      <c r="BC471" s="29"/>
      <c r="BD471" s="29"/>
      <c r="BE471" s="29"/>
      <c r="BF471" s="29"/>
      <c r="BG471" s="29"/>
      <c r="BH471" s="29"/>
      <c r="BI471" s="29"/>
      <c r="BJ471" s="29"/>
      <c r="BK471" s="29"/>
      <c r="BL471" s="29"/>
      <c r="BM471" s="29"/>
      <c r="BN471" s="29"/>
      <c r="BO471" s="29"/>
      <c r="BP471" s="29"/>
      <c r="BQ471" s="29"/>
      <c r="BR471" s="29"/>
      <c r="BS471" s="29"/>
      <c r="BT471" s="29"/>
      <c r="BU471" s="29"/>
      <c r="BV471" s="29"/>
      <c r="BW471" s="29"/>
      <c r="BX471" s="29"/>
      <c r="BY471" s="29"/>
      <c r="BZ471" s="29"/>
      <c r="CA471" s="29"/>
      <c r="CB471" s="29"/>
      <c r="CC471" s="29"/>
      <c r="CD471" s="29"/>
      <c r="CE471" s="29"/>
      <c r="CF471" s="29"/>
      <c r="CG471" s="29"/>
      <c r="CH471" s="29"/>
      <c r="CI471" s="29"/>
      <c r="CJ471" s="29"/>
      <c r="CK471" s="29"/>
      <c r="CL471" s="29"/>
      <c r="CM471" s="29"/>
      <c r="CN471" s="29"/>
    </row>
    <row r="472" spans="1:92" s="3" customFormat="1" ht="24" customHeight="1" x14ac:dyDescent="0.2">
      <c r="A472" s="38"/>
      <c r="B472" s="38"/>
      <c r="C472" s="38"/>
      <c r="D472" s="38"/>
      <c r="E472" s="38"/>
      <c r="F472" s="38"/>
      <c r="G472" s="39"/>
      <c r="H472" s="38"/>
      <c r="I472" s="39"/>
      <c r="J472" s="38"/>
      <c r="K472" s="38"/>
      <c r="L472" s="38"/>
      <c r="M472" s="38"/>
      <c r="N472" s="38"/>
      <c r="O472" s="38"/>
      <c r="P472" s="39"/>
      <c r="Q472" s="38"/>
      <c r="R472" s="39"/>
      <c r="S472" s="39"/>
      <c r="T472" s="39"/>
      <c r="U472" s="39"/>
      <c r="V472" s="38"/>
      <c r="W472" s="40"/>
      <c r="X472" s="41"/>
      <c r="Y472" s="41"/>
      <c r="Z472" s="40"/>
      <c r="AA472" s="40"/>
      <c r="AB472" s="29"/>
      <c r="AC472" s="29"/>
      <c r="AD472" s="29"/>
      <c r="AE472" s="29"/>
      <c r="AF472" s="29"/>
      <c r="AG472" s="29"/>
      <c r="AH472" s="29"/>
      <c r="AI472" s="29"/>
      <c r="AJ472" s="29"/>
      <c r="AK472" s="29"/>
      <c r="AL472" s="29"/>
      <c r="AM472" s="29"/>
      <c r="AN472" s="29"/>
      <c r="AO472" s="29"/>
      <c r="AP472" s="29"/>
      <c r="AQ472" s="29"/>
      <c r="AR472" s="29"/>
      <c r="AS472" s="29"/>
      <c r="AT472" s="29"/>
      <c r="AU472" s="29"/>
      <c r="AV472" s="29"/>
      <c r="AW472" s="29"/>
      <c r="AX472" s="29"/>
      <c r="AY472" s="29"/>
      <c r="AZ472" s="29"/>
      <c r="BA472" s="29"/>
      <c r="BB472" s="29"/>
      <c r="BC472" s="29"/>
      <c r="BD472" s="29"/>
      <c r="BE472" s="29"/>
      <c r="BF472" s="29"/>
      <c r="BG472" s="29"/>
      <c r="BH472" s="29"/>
      <c r="BI472" s="29"/>
      <c r="BJ472" s="29"/>
      <c r="BK472" s="29"/>
      <c r="BL472" s="29"/>
      <c r="BM472" s="29"/>
      <c r="BN472" s="29"/>
      <c r="BO472" s="29"/>
      <c r="BP472" s="29"/>
      <c r="BQ472" s="29"/>
      <c r="BR472" s="29"/>
      <c r="BS472" s="29"/>
      <c r="BT472" s="29"/>
      <c r="BU472" s="29"/>
      <c r="BV472" s="29"/>
      <c r="BW472" s="29"/>
      <c r="BX472" s="29"/>
      <c r="BY472" s="29"/>
      <c r="BZ472" s="29"/>
      <c r="CA472" s="29"/>
      <c r="CB472" s="29"/>
      <c r="CC472" s="29"/>
      <c r="CD472" s="29"/>
      <c r="CE472" s="29"/>
      <c r="CF472" s="29"/>
      <c r="CG472" s="29"/>
      <c r="CH472" s="29"/>
      <c r="CI472" s="29"/>
      <c r="CJ472" s="29"/>
      <c r="CK472" s="29"/>
      <c r="CL472" s="29"/>
      <c r="CM472" s="29"/>
      <c r="CN472" s="29"/>
    </row>
    <row r="473" spans="1:92" s="3" customFormat="1" ht="23.25" customHeight="1" x14ac:dyDescent="0.2">
      <c r="A473" s="38"/>
      <c r="B473" s="38"/>
      <c r="C473" s="38"/>
      <c r="D473" s="38"/>
      <c r="E473" s="38"/>
      <c r="F473" s="38"/>
      <c r="G473" s="39"/>
      <c r="H473" s="38"/>
      <c r="I473" s="39"/>
      <c r="J473" s="38"/>
      <c r="K473" s="38"/>
      <c r="L473" s="38"/>
      <c r="M473" s="38"/>
      <c r="N473" s="38"/>
      <c r="O473" s="38"/>
      <c r="P473" s="39"/>
      <c r="Q473" s="38"/>
      <c r="R473" s="38"/>
      <c r="S473" s="39"/>
      <c r="T473" s="39"/>
      <c r="U473" s="39"/>
      <c r="V473" s="38"/>
      <c r="W473" s="40"/>
      <c r="X473" s="41"/>
      <c r="Y473" s="41"/>
      <c r="Z473" s="40"/>
      <c r="AA473" s="40"/>
      <c r="AB473" s="29"/>
      <c r="AC473" s="29"/>
      <c r="AD473" s="29"/>
      <c r="AE473" s="29"/>
      <c r="AF473" s="29"/>
      <c r="AG473" s="29"/>
      <c r="AH473" s="29"/>
      <c r="AI473" s="29"/>
      <c r="AJ473" s="29"/>
      <c r="AK473" s="29"/>
      <c r="AL473" s="29"/>
      <c r="AM473" s="29"/>
      <c r="AN473" s="29"/>
      <c r="AO473" s="29"/>
      <c r="AP473" s="29"/>
      <c r="AQ473" s="29"/>
      <c r="AR473" s="29"/>
      <c r="AS473" s="29"/>
      <c r="AT473" s="29"/>
      <c r="AU473" s="29"/>
      <c r="AV473" s="29"/>
      <c r="AW473" s="29"/>
      <c r="AX473" s="29"/>
      <c r="AY473" s="29"/>
      <c r="AZ473" s="29"/>
      <c r="BA473" s="29"/>
      <c r="BB473" s="29"/>
      <c r="BC473" s="29"/>
      <c r="BD473" s="29"/>
      <c r="BE473" s="29"/>
      <c r="BF473" s="29"/>
      <c r="BG473" s="29"/>
      <c r="BH473" s="29"/>
      <c r="BI473" s="29"/>
      <c r="BJ473" s="29"/>
      <c r="BK473" s="29"/>
      <c r="BL473" s="29"/>
      <c r="BM473" s="29"/>
      <c r="BN473" s="29"/>
      <c r="BO473" s="29"/>
      <c r="BP473" s="29"/>
      <c r="BQ473" s="29"/>
      <c r="BR473" s="29"/>
      <c r="BS473" s="29"/>
      <c r="BT473" s="29"/>
      <c r="BU473" s="29"/>
      <c r="BV473" s="29"/>
      <c r="BW473" s="29"/>
      <c r="BX473" s="29"/>
      <c r="BY473" s="29"/>
      <c r="BZ473" s="29"/>
      <c r="CA473" s="29"/>
      <c r="CB473" s="29"/>
      <c r="CC473" s="29"/>
      <c r="CD473" s="29"/>
      <c r="CE473" s="29"/>
      <c r="CF473" s="29"/>
      <c r="CG473" s="29"/>
      <c r="CH473" s="29"/>
      <c r="CI473" s="29"/>
      <c r="CJ473" s="29"/>
      <c r="CK473" s="29"/>
      <c r="CL473" s="29"/>
      <c r="CM473" s="29"/>
      <c r="CN473" s="29"/>
    </row>
    <row r="474" spans="1:92" s="3" customFormat="1" ht="24" customHeight="1" x14ac:dyDescent="0.2">
      <c r="A474" s="38"/>
      <c r="B474" s="38"/>
      <c r="C474" s="38"/>
      <c r="D474" s="38"/>
      <c r="E474" s="38"/>
      <c r="F474" s="38"/>
      <c r="G474" s="39"/>
      <c r="H474" s="38"/>
      <c r="I474" s="39"/>
      <c r="J474" s="38"/>
      <c r="K474" s="38"/>
      <c r="L474" s="38"/>
      <c r="M474" s="38"/>
      <c r="N474" s="38"/>
      <c r="O474" s="38"/>
      <c r="P474" s="39"/>
      <c r="Q474" s="38"/>
      <c r="R474" s="39"/>
      <c r="S474" s="39"/>
      <c r="T474" s="39"/>
      <c r="U474" s="39"/>
      <c r="V474" s="38"/>
      <c r="W474" s="40"/>
      <c r="X474" s="41"/>
      <c r="Y474" s="41"/>
      <c r="Z474" s="40"/>
      <c r="AA474" s="40"/>
      <c r="AB474" s="29"/>
      <c r="AC474" s="29"/>
      <c r="AD474" s="29"/>
      <c r="AE474" s="29"/>
      <c r="AF474" s="29"/>
      <c r="AG474" s="29"/>
      <c r="AH474" s="29"/>
      <c r="AI474" s="29"/>
      <c r="AJ474" s="29"/>
      <c r="AK474" s="29"/>
      <c r="AL474" s="29"/>
      <c r="AM474" s="29"/>
      <c r="AN474" s="29"/>
      <c r="AO474" s="29"/>
      <c r="AP474" s="29"/>
      <c r="AQ474" s="29"/>
      <c r="AR474" s="29"/>
      <c r="AS474" s="29"/>
      <c r="AT474" s="29"/>
      <c r="AU474" s="29"/>
      <c r="AV474" s="29"/>
      <c r="AW474" s="29"/>
      <c r="AX474" s="29"/>
      <c r="AY474" s="29"/>
      <c r="AZ474" s="29"/>
      <c r="BA474" s="29"/>
      <c r="BB474" s="29"/>
      <c r="BC474" s="29"/>
      <c r="BD474" s="29"/>
      <c r="BE474" s="29"/>
      <c r="BF474" s="29"/>
      <c r="BG474" s="29"/>
      <c r="BH474" s="29"/>
      <c r="BI474" s="29"/>
      <c r="BJ474" s="29"/>
      <c r="BK474" s="29"/>
      <c r="BL474" s="29"/>
      <c r="BM474" s="29"/>
      <c r="BN474" s="29"/>
      <c r="BO474" s="29"/>
      <c r="BP474" s="29"/>
      <c r="BQ474" s="29"/>
      <c r="BR474" s="29"/>
      <c r="BS474" s="29"/>
      <c r="BT474" s="29"/>
      <c r="BU474" s="29"/>
      <c r="BV474" s="29"/>
      <c r="BW474" s="29"/>
      <c r="BX474" s="29"/>
      <c r="BY474" s="29"/>
      <c r="BZ474" s="29"/>
      <c r="CA474" s="29"/>
      <c r="CB474" s="29"/>
      <c r="CC474" s="29"/>
      <c r="CD474" s="29"/>
      <c r="CE474" s="29"/>
      <c r="CF474" s="29"/>
      <c r="CG474" s="29"/>
      <c r="CH474" s="29"/>
      <c r="CI474" s="29"/>
      <c r="CJ474" s="29"/>
      <c r="CK474" s="29"/>
      <c r="CL474" s="29"/>
      <c r="CM474" s="29"/>
      <c r="CN474" s="29"/>
    </row>
    <row r="475" spans="1:92" s="3" customFormat="1" ht="24" customHeight="1" x14ac:dyDescent="0.2">
      <c r="A475" s="38"/>
      <c r="B475" s="38"/>
      <c r="C475" s="38"/>
      <c r="D475" s="38"/>
      <c r="E475" s="38"/>
      <c r="F475" s="38"/>
      <c r="G475" s="39"/>
      <c r="H475" s="38"/>
      <c r="I475" s="39"/>
      <c r="J475" s="38"/>
      <c r="K475" s="38"/>
      <c r="L475" s="38"/>
      <c r="M475" s="38"/>
      <c r="N475" s="38"/>
      <c r="O475" s="38"/>
      <c r="P475" s="39"/>
      <c r="Q475" s="38"/>
      <c r="R475" s="39"/>
      <c r="S475" s="39"/>
      <c r="T475" s="39"/>
      <c r="U475" s="39"/>
      <c r="V475" s="38"/>
      <c r="W475" s="40"/>
      <c r="X475" s="41"/>
      <c r="Y475" s="41"/>
      <c r="Z475" s="40"/>
      <c r="AA475" s="40"/>
      <c r="AB475" s="29"/>
      <c r="AC475" s="29"/>
      <c r="AD475" s="29"/>
      <c r="AE475" s="29"/>
      <c r="AF475" s="29"/>
      <c r="AG475" s="29"/>
      <c r="AH475" s="29"/>
      <c r="AI475" s="29"/>
      <c r="AJ475" s="29"/>
      <c r="AK475" s="29"/>
      <c r="AL475" s="29"/>
      <c r="AM475" s="29"/>
      <c r="AN475" s="29"/>
      <c r="AO475" s="29"/>
      <c r="AP475" s="29"/>
      <c r="AQ475" s="29"/>
      <c r="AR475" s="29"/>
      <c r="AS475" s="29"/>
      <c r="AT475" s="29"/>
      <c r="AU475" s="29"/>
      <c r="AV475" s="29"/>
      <c r="AW475" s="29"/>
      <c r="AX475" s="29"/>
      <c r="AY475" s="29"/>
      <c r="AZ475" s="29"/>
      <c r="BA475" s="29"/>
      <c r="BB475" s="29"/>
      <c r="BC475" s="29"/>
      <c r="BD475" s="29"/>
      <c r="BE475" s="29"/>
      <c r="BF475" s="29"/>
      <c r="BG475" s="29"/>
      <c r="BH475" s="29"/>
      <c r="BI475" s="29"/>
      <c r="BJ475" s="29"/>
      <c r="BK475" s="29"/>
      <c r="BL475" s="29"/>
      <c r="BM475" s="29"/>
      <c r="BN475" s="29"/>
      <c r="BO475" s="29"/>
      <c r="BP475" s="29"/>
      <c r="BQ475" s="29"/>
      <c r="BR475" s="29"/>
      <c r="BS475" s="29"/>
      <c r="BT475" s="29"/>
      <c r="BU475" s="29"/>
      <c r="BV475" s="29"/>
      <c r="BW475" s="29"/>
      <c r="BX475" s="29"/>
      <c r="BY475" s="29"/>
      <c r="BZ475" s="29"/>
      <c r="CA475" s="29"/>
      <c r="CB475" s="29"/>
      <c r="CC475" s="29"/>
      <c r="CD475" s="29"/>
      <c r="CE475" s="29"/>
      <c r="CF475" s="29"/>
      <c r="CG475" s="29"/>
      <c r="CH475" s="29"/>
      <c r="CI475" s="29"/>
      <c r="CJ475" s="29"/>
      <c r="CK475" s="29"/>
      <c r="CL475" s="29"/>
      <c r="CM475" s="29"/>
      <c r="CN475" s="29"/>
    </row>
    <row r="476" spans="1:92" s="3" customFormat="1" ht="23.25" customHeight="1" x14ac:dyDescent="0.2">
      <c r="A476" s="237" t="s">
        <v>775</v>
      </c>
      <c r="B476" s="238"/>
      <c r="C476" s="238"/>
      <c r="D476" s="238"/>
      <c r="E476" s="238"/>
      <c r="F476" s="238"/>
      <c r="G476" s="238"/>
      <c r="H476" s="238"/>
      <c r="I476" s="238"/>
      <c r="J476" s="238"/>
      <c r="K476" s="238"/>
      <c r="L476" s="239"/>
      <c r="M476" s="38"/>
      <c r="N476" s="38">
        <f>SUM(N464:N475)</f>
        <v>113</v>
      </c>
      <c r="O476" s="38"/>
      <c r="P476" s="39">
        <f>SUM(P464:P475)</f>
        <v>800200</v>
      </c>
      <c r="Q476" s="38"/>
      <c r="R476" s="38">
        <f>SUM(R464:R475)</f>
        <v>499172</v>
      </c>
      <c r="S476" s="39">
        <f>SUM(S464:S475)</f>
        <v>301028</v>
      </c>
      <c r="T476" s="39">
        <f>SUM(T464:T475)</f>
        <v>301028</v>
      </c>
      <c r="U476" s="39">
        <f>SUM(U464:U475)</f>
        <v>301028</v>
      </c>
      <c r="V476" s="38"/>
      <c r="W476" s="40">
        <f>SUM(W464:W475)</f>
        <v>85.47</v>
      </c>
      <c r="X476" s="41"/>
      <c r="Y476" s="41"/>
      <c r="Z476" s="40">
        <f>SUM(Z464:Z475)</f>
        <v>76.923000000000002</v>
      </c>
      <c r="AA476" s="40">
        <f>SUM(AA464:AA475)</f>
        <v>8.546999999999997</v>
      </c>
      <c r="AB476" s="29"/>
      <c r="AC476" s="29"/>
      <c r="AD476" s="29"/>
      <c r="AE476" s="29"/>
      <c r="AF476" s="29"/>
      <c r="AG476" s="29"/>
      <c r="AH476" s="29"/>
      <c r="AI476" s="29"/>
      <c r="AJ476" s="29"/>
      <c r="AK476" s="29"/>
      <c r="AL476" s="29"/>
      <c r="AM476" s="29"/>
      <c r="AN476" s="29"/>
      <c r="AO476" s="29"/>
      <c r="AP476" s="29"/>
      <c r="AQ476" s="29"/>
      <c r="AR476" s="29"/>
      <c r="AS476" s="29"/>
      <c r="AT476" s="29"/>
      <c r="AU476" s="29"/>
      <c r="AV476" s="29"/>
      <c r="AW476" s="29"/>
      <c r="AX476" s="29"/>
      <c r="AY476" s="29"/>
      <c r="AZ476" s="29"/>
      <c r="BA476" s="29"/>
      <c r="BB476" s="29"/>
      <c r="BC476" s="29"/>
      <c r="BD476" s="29"/>
      <c r="BE476" s="29"/>
      <c r="BF476" s="29"/>
      <c r="BG476" s="29"/>
      <c r="BH476" s="29"/>
      <c r="BI476" s="29"/>
      <c r="BJ476" s="29"/>
      <c r="BK476" s="29"/>
      <c r="BL476" s="29"/>
      <c r="BM476" s="29"/>
      <c r="BN476" s="29"/>
      <c r="BO476" s="29"/>
      <c r="BP476" s="29"/>
      <c r="BQ476" s="29"/>
      <c r="BR476" s="29"/>
      <c r="BS476" s="29"/>
      <c r="BT476" s="29"/>
      <c r="BU476" s="29"/>
      <c r="BV476" s="29"/>
      <c r="BW476" s="29"/>
      <c r="BX476" s="29"/>
      <c r="BY476" s="29"/>
      <c r="BZ476" s="29"/>
      <c r="CA476" s="29"/>
      <c r="CB476" s="29"/>
      <c r="CC476" s="29"/>
      <c r="CD476" s="29"/>
      <c r="CE476" s="29"/>
      <c r="CF476" s="29"/>
      <c r="CG476" s="29"/>
      <c r="CH476" s="29"/>
      <c r="CI476" s="29"/>
      <c r="CJ476" s="29"/>
      <c r="CK476" s="29"/>
      <c r="CL476" s="29"/>
      <c r="CM476" s="29"/>
      <c r="CN476" s="29"/>
    </row>
    <row r="477" spans="1:92" s="3" customFormat="1" ht="23.25" customHeight="1" x14ac:dyDescent="0.4">
      <c r="A477" s="46"/>
      <c r="B477" s="46"/>
      <c r="C477" s="46"/>
      <c r="D477" s="46"/>
      <c r="E477" s="46"/>
      <c r="F477" s="46"/>
      <c r="G477" s="46"/>
      <c r="H477" s="46"/>
      <c r="I477" s="46"/>
      <c r="J477" s="46"/>
      <c r="K477" s="46"/>
      <c r="L477" s="46"/>
      <c r="M477" s="46"/>
      <c r="N477" s="46"/>
      <c r="O477" s="46"/>
      <c r="P477" s="46"/>
      <c r="Q477" s="46"/>
      <c r="R477" s="46"/>
      <c r="S477" s="46"/>
      <c r="T477" s="46"/>
      <c r="U477" s="46"/>
      <c r="V477" s="46"/>
      <c r="W477" s="46"/>
      <c r="X477" s="46"/>
      <c r="Y477" s="46"/>
      <c r="Z477" s="46"/>
      <c r="AA477" s="43"/>
      <c r="AB477" s="29"/>
      <c r="AC477" s="29"/>
      <c r="AD477" s="29"/>
      <c r="AE477" s="29"/>
      <c r="AF477" s="29"/>
      <c r="AG477" s="29"/>
      <c r="AH477" s="29"/>
      <c r="AI477" s="29"/>
      <c r="AJ477" s="29"/>
      <c r="AK477" s="29"/>
      <c r="AL477" s="29"/>
      <c r="AM477" s="29"/>
      <c r="AN477" s="29"/>
      <c r="AO477" s="29"/>
      <c r="AP477" s="29"/>
      <c r="AQ477" s="29"/>
      <c r="AR477" s="29"/>
      <c r="AS477" s="29"/>
      <c r="AT477" s="29"/>
      <c r="AU477" s="29"/>
      <c r="AV477" s="29"/>
      <c r="AW477" s="29"/>
      <c r="AX477" s="29"/>
      <c r="AY477" s="29"/>
      <c r="AZ477" s="29"/>
      <c r="BA477" s="29"/>
      <c r="BB477" s="29"/>
      <c r="BC477" s="29"/>
      <c r="BD477" s="29"/>
      <c r="BE477" s="29"/>
      <c r="BF477" s="29"/>
      <c r="BG477" s="29"/>
      <c r="BH477" s="29"/>
      <c r="BI477" s="29"/>
      <c r="BJ477" s="29"/>
      <c r="BK477" s="29"/>
      <c r="BL477" s="29"/>
      <c r="BM477" s="29"/>
      <c r="BN477" s="29"/>
      <c r="BO477" s="29"/>
      <c r="BP477" s="29"/>
      <c r="BQ477" s="29"/>
      <c r="BR477" s="29"/>
      <c r="BS477" s="29"/>
      <c r="BT477" s="29"/>
      <c r="BU477" s="29"/>
      <c r="BV477" s="29"/>
      <c r="BW477" s="29"/>
      <c r="BX477" s="29"/>
      <c r="BY477" s="29"/>
      <c r="BZ477" s="29"/>
      <c r="CA477" s="29"/>
      <c r="CB477" s="29"/>
      <c r="CC477" s="29"/>
      <c r="CD477" s="29"/>
      <c r="CE477" s="29"/>
      <c r="CF477" s="29"/>
      <c r="CG477" s="29"/>
      <c r="CH477" s="29"/>
      <c r="CI477" s="29"/>
      <c r="CJ477" s="29"/>
      <c r="CK477" s="29"/>
      <c r="CL477" s="29"/>
      <c r="CM477" s="29"/>
      <c r="CN477" s="29"/>
    </row>
    <row r="478" spans="1:92" s="3" customFormat="1" ht="18" x14ac:dyDescent="0.4">
      <c r="A478" s="42" t="s">
        <v>17</v>
      </c>
      <c r="B478" s="42"/>
      <c r="C478" s="42"/>
      <c r="D478" s="42" t="s">
        <v>19</v>
      </c>
      <c r="E478" s="42"/>
      <c r="F478" s="42"/>
      <c r="G478" s="42"/>
      <c r="H478" s="42"/>
      <c r="I478" s="42"/>
      <c r="J478" s="43"/>
      <c r="K478" s="46"/>
      <c r="L478" s="46"/>
      <c r="M478" s="46"/>
      <c r="N478" s="46"/>
      <c r="O478" s="46"/>
      <c r="P478" s="46"/>
      <c r="Q478" s="46"/>
      <c r="R478" s="46"/>
      <c r="S478" s="46"/>
      <c r="T478" s="46"/>
      <c r="U478" s="46"/>
      <c r="V478" s="46"/>
      <c r="W478" s="46"/>
      <c r="X478" s="46"/>
      <c r="Y478" s="46"/>
      <c r="Z478" s="46"/>
      <c r="AA478" s="43"/>
      <c r="AB478" s="29"/>
      <c r="AC478" s="29"/>
      <c r="AD478" s="29"/>
      <c r="AE478" s="29"/>
      <c r="AF478" s="29"/>
      <c r="AG478" s="29"/>
      <c r="AH478" s="29"/>
      <c r="AI478" s="29"/>
      <c r="AJ478" s="29"/>
      <c r="AK478" s="29"/>
      <c r="AL478" s="29"/>
      <c r="AM478" s="29"/>
      <c r="AN478" s="29"/>
      <c r="AO478" s="29"/>
      <c r="AP478" s="29"/>
      <c r="AQ478" s="29"/>
      <c r="AR478" s="29"/>
      <c r="AS478" s="29"/>
      <c r="AT478" s="29"/>
      <c r="AU478" s="29"/>
      <c r="AV478" s="29"/>
      <c r="AW478" s="29"/>
      <c r="AX478" s="29"/>
      <c r="AY478" s="29"/>
      <c r="AZ478" s="29"/>
      <c r="BA478" s="29"/>
      <c r="BB478" s="29"/>
      <c r="BC478" s="29"/>
      <c r="BD478" s="29"/>
      <c r="BE478" s="29"/>
      <c r="BF478" s="29"/>
      <c r="BG478" s="29"/>
      <c r="BH478" s="29"/>
      <c r="BI478" s="29"/>
      <c r="BJ478" s="29"/>
      <c r="BK478" s="29"/>
      <c r="BL478" s="29"/>
      <c r="BM478" s="29"/>
      <c r="BN478" s="29"/>
      <c r="BO478" s="29"/>
      <c r="BP478" s="29"/>
      <c r="BQ478" s="29"/>
      <c r="BR478" s="29"/>
      <c r="BS478" s="29"/>
      <c r="BT478" s="29"/>
      <c r="BU478" s="29"/>
      <c r="BV478" s="29"/>
      <c r="BW478" s="29"/>
      <c r="BX478" s="29"/>
      <c r="BY478" s="29"/>
      <c r="BZ478" s="29"/>
      <c r="CA478" s="29"/>
      <c r="CB478" s="29"/>
      <c r="CC478" s="29"/>
      <c r="CD478" s="29"/>
      <c r="CE478" s="29"/>
      <c r="CF478" s="29"/>
      <c r="CG478" s="29"/>
      <c r="CH478" s="29"/>
      <c r="CI478" s="29"/>
      <c r="CJ478" s="29"/>
      <c r="CK478" s="29"/>
      <c r="CL478" s="29"/>
      <c r="CM478" s="29"/>
      <c r="CN478" s="29"/>
    </row>
    <row r="479" spans="1:92" s="3" customFormat="1" ht="18" x14ac:dyDescent="0.4">
      <c r="A479" s="42"/>
      <c r="B479" s="42"/>
      <c r="C479" s="42"/>
      <c r="D479" s="42" t="s">
        <v>20</v>
      </c>
      <c r="E479" s="42"/>
      <c r="F479" s="42"/>
      <c r="G479" s="42"/>
      <c r="H479" s="42"/>
      <c r="I479" s="42"/>
      <c r="J479" s="43"/>
      <c r="K479" s="46"/>
      <c r="L479" s="46"/>
      <c r="M479" s="46"/>
      <c r="N479" s="46"/>
      <c r="O479" s="46"/>
      <c r="P479" s="46"/>
      <c r="Q479" s="46"/>
      <c r="R479" s="46"/>
      <c r="S479" s="46"/>
      <c r="T479" s="46"/>
      <c r="U479" s="46"/>
      <c r="V479" s="46"/>
      <c r="W479" s="46"/>
      <c r="X479" s="46"/>
      <c r="Y479" s="46"/>
      <c r="Z479" s="46"/>
      <c r="AA479" s="43"/>
      <c r="AB479" s="29"/>
      <c r="AC479" s="29"/>
      <c r="AD479" s="29"/>
      <c r="AE479" s="29"/>
      <c r="AF479" s="29"/>
      <c r="AG479" s="29"/>
      <c r="AH479" s="29"/>
      <c r="AI479" s="29"/>
      <c r="AJ479" s="29"/>
      <c r="AK479" s="29"/>
      <c r="AL479" s="29"/>
      <c r="AM479" s="29"/>
      <c r="AN479" s="29"/>
      <c r="AO479" s="29"/>
      <c r="AP479" s="29"/>
      <c r="AQ479" s="29"/>
      <c r="AR479" s="29"/>
      <c r="AS479" s="29"/>
      <c r="AT479" s="29"/>
      <c r="AU479" s="29"/>
      <c r="AV479" s="29"/>
      <c r="AW479" s="29"/>
      <c r="AX479" s="29"/>
      <c r="AY479" s="29"/>
      <c r="AZ479" s="29"/>
      <c r="BA479" s="29"/>
      <c r="BB479" s="29"/>
      <c r="BC479" s="29"/>
      <c r="BD479" s="29"/>
      <c r="BE479" s="29"/>
      <c r="BF479" s="29"/>
      <c r="BG479" s="29"/>
      <c r="BH479" s="29"/>
      <c r="BI479" s="29"/>
      <c r="BJ479" s="29"/>
      <c r="BK479" s="29"/>
      <c r="BL479" s="29"/>
      <c r="BM479" s="29"/>
      <c r="BN479" s="29"/>
      <c r="BO479" s="29"/>
      <c r="BP479" s="29"/>
      <c r="BQ479" s="29"/>
      <c r="BR479" s="29"/>
      <c r="BS479" s="29"/>
      <c r="BT479" s="29"/>
      <c r="BU479" s="29"/>
      <c r="BV479" s="29"/>
      <c r="BW479" s="29"/>
      <c r="BX479" s="29"/>
      <c r="BY479" s="29"/>
      <c r="BZ479" s="29"/>
      <c r="CA479" s="29"/>
      <c r="CB479" s="29"/>
      <c r="CC479" s="29"/>
      <c r="CD479" s="29"/>
      <c r="CE479" s="29"/>
      <c r="CF479" s="29"/>
      <c r="CG479" s="29"/>
      <c r="CH479" s="29"/>
      <c r="CI479" s="29"/>
      <c r="CJ479" s="29"/>
      <c r="CK479" s="29"/>
      <c r="CL479" s="29"/>
      <c r="CM479" s="29"/>
      <c r="CN479" s="29"/>
    </row>
    <row r="480" spans="1:92" s="3" customFormat="1" ht="18" x14ac:dyDescent="0.4">
      <c r="A480" s="42"/>
      <c r="B480" s="42"/>
      <c r="C480" s="42"/>
      <c r="D480" s="42" t="s">
        <v>21</v>
      </c>
      <c r="E480" s="42"/>
      <c r="F480" s="42"/>
      <c r="G480" s="42"/>
      <c r="H480" s="42"/>
      <c r="I480" s="42"/>
      <c r="J480" s="43"/>
      <c r="K480" s="46"/>
      <c r="L480" s="46"/>
      <c r="M480" s="46"/>
      <c r="N480" s="46"/>
      <c r="O480" s="46"/>
      <c r="P480" s="46"/>
      <c r="Q480" s="46"/>
      <c r="R480" s="46"/>
      <c r="S480" s="46"/>
      <c r="T480" s="46"/>
      <c r="U480" s="46"/>
      <c r="V480" s="46"/>
      <c r="W480" s="46"/>
      <c r="X480" s="46"/>
      <c r="Y480" s="46"/>
      <c r="Z480" s="46"/>
      <c r="AA480" s="43"/>
      <c r="AB480" s="29"/>
      <c r="AC480" s="29"/>
      <c r="AD480" s="29"/>
      <c r="AE480" s="29"/>
      <c r="AF480" s="29"/>
      <c r="AG480" s="29"/>
      <c r="AH480" s="29"/>
      <c r="AI480" s="29"/>
      <c r="AJ480" s="29"/>
      <c r="AK480" s="29"/>
      <c r="AL480" s="29"/>
      <c r="AM480" s="29"/>
      <c r="AN480" s="29"/>
      <c r="AO480" s="29"/>
      <c r="AP480" s="29"/>
      <c r="AQ480" s="29"/>
      <c r="AR480" s="29"/>
      <c r="AS480" s="29"/>
      <c r="AT480" s="29"/>
      <c r="AU480" s="29"/>
      <c r="AV480" s="29"/>
      <c r="AW480" s="29"/>
      <c r="AX480" s="29"/>
      <c r="AY480" s="29"/>
      <c r="AZ480" s="29"/>
      <c r="BA480" s="29"/>
      <c r="BB480" s="29"/>
      <c r="BC480" s="29"/>
      <c r="BD480" s="29"/>
      <c r="BE480" s="29"/>
      <c r="BF480" s="29"/>
      <c r="BG480" s="29"/>
      <c r="BH480" s="29"/>
      <c r="BI480" s="29"/>
      <c r="BJ480" s="29"/>
      <c r="BK480" s="29"/>
      <c r="BL480" s="29"/>
      <c r="BM480" s="29"/>
      <c r="BN480" s="29"/>
      <c r="BO480" s="29"/>
      <c r="BP480" s="29"/>
      <c r="BQ480" s="29"/>
      <c r="BR480" s="29"/>
      <c r="BS480" s="29"/>
      <c r="BT480" s="29"/>
      <c r="BU480" s="29"/>
      <c r="BV480" s="29"/>
      <c r="BW480" s="29"/>
      <c r="BX480" s="29"/>
      <c r="BY480" s="29"/>
      <c r="BZ480" s="29"/>
      <c r="CA480" s="29"/>
      <c r="CB480" s="29"/>
      <c r="CC480" s="29"/>
      <c r="CD480" s="29"/>
      <c r="CE480" s="29"/>
      <c r="CF480" s="29"/>
      <c r="CG480" s="29"/>
      <c r="CH480" s="29"/>
      <c r="CI480" s="29"/>
      <c r="CJ480" s="29"/>
      <c r="CK480" s="29"/>
      <c r="CL480" s="29"/>
      <c r="CM480" s="29"/>
      <c r="CN480" s="29"/>
    </row>
    <row r="481" spans="1:92" s="3" customFormat="1" ht="15.75" x14ac:dyDescent="0.25">
      <c r="A481" s="42"/>
      <c r="B481" s="42"/>
      <c r="C481" s="42"/>
      <c r="D481" s="42" t="s">
        <v>22</v>
      </c>
      <c r="E481" s="42"/>
      <c r="F481" s="42"/>
      <c r="G481" s="42"/>
      <c r="H481" s="42"/>
      <c r="I481" s="42"/>
      <c r="J481" s="43"/>
      <c r="K481" s="43"/>
      <c r="L481" s="43"/>
      <c r="M481" s="43"/>
      <c r="N481" s="43"/>
      <c r="O481" s="43"/>
      <c r="P481" s="43"/>
      <c r="Q481" s="43"/>
      <c r="R481" s="43"/>
      <c r="S481" s="43"/>
      <c r="T481" s="43"/>
      <c r="U481" s="43"/>
      <c r="V481" s="43"/>
      <c r="W481" s="43"/>
      <c r="X481" s="43"/>
      <c r="Y481" s="43"/>
      <c r="Z481" s="43"/>
      <c r="AA481" s="43"/>
      <c r="AB481" s="29"/>
      <c r="AC481" s="29"/>
      <c r="AD481" s="29"/>
      <c r="AE481" s="29"/>
      <c r="AF481" s="29"/>
      <c r="AG481" s="29"/>
      <c r="AH481" s="29"/>
      <c r="AI481" s="29"/>
      <c r="AJ481" s="29"/>
      <c r="AK481" s="29"/>
      <c r="AL481" s="29"/>
      <c r="AM481" s="29"/>
      <c r="AN481" s="29"/>
      <c r="AO481" s="29"/>
      <c r="AP481" s="29"/>
      <c r="AQ481" s="29"/>
      <c r="AR481" s="29"/>
      <c r="AS481" s="29"/>
      <c r="AT481" s="29"/>
      <c r="AU481" s="29"/>
      <c r="AV481" s="29"/>
      <c r="AW481" s="29"/>
      <c r="AX481" s="29"/>
      <c r="AY481" s="29"/>
      <c r="AZ481" s="29"/>
      <c r="BA481" s="29"/>
      <c r="BB481" s="29"/>
      <c r="BC481" s="29"/>
      <c r="BD481" s="29"/>
      <c r="BE481" s="29"/>
      <c r="BF481" s="29"/>
      <c r="BG481" s="29"/>
      <c r="BH481" s="29"/>
      <c r="BI481" s="29"/>
      <c r="BJ481" s="29"/>
      <c r="BK481" s="29"/>
      <c r="BL481" s="29"/>
      <c r="BM481" s="29"/>
      <c r="BN481" s="29"/>
      <c r="BO481" s="29"/>
      <c r="BP481" s="29"/>
      <c r="BQ481" s="29"/>
      <c r="BR481" s="29"/>
      <c r="BS481" s="29"/>
      <c r="BT481" s="29"/>
      <c r="BU481" s="29"/>
      <c r="BV481" s="29"/>
      <c r="BW481" s="29"/>
      <c r="BX481" s="29"/>
      <c r="BY481" s="29"/>
      <c r="BZ481" s="29"/>
      <c r="CA481" s="29"/>
      <c r="CB481" s="29"/>
      <c r="CC481" s="29"/>
      <c r="CD481" s="29"/>
      <c r="CE481" s="29"/>
      <c r="CF481" s="29"/>
      <c r="CG481" s="29"/>
      <c r="CH481" s="29"/>
      <c r="CI481" s="29"/>
      <c r="CJ481" s="29"/>
      <c r="CK481" s="29"/>
      <c r="CL481" s="29"/>
      <c r="CM481" s="29"/>
      <c r="CN481" s="29"/>
    </row>
    <row r="482" spans="1:92" s="3" customFormat="1" ht="15.75" x14ac:dyDescent="0.25">
      <c r="A482" s="42"/>
      <c r="B482" s="42"/>
      <c r="C482" s="42"/>
      <c r="D482" s="42" t="s">
        <v>23</v>
      </c>
      <c r="E482" s="42"/>
      <c r="F482" s="42"/>
      <c r="G482" s="42"/>
      <c r="H482" s="42"/>
      <c r="I482" s="42"/>
      <c r="J482" s="43"/>
      <c r="K482" s="43"/>
      <c r="L482" s="43"/>
      <c r="M482" s="43"/>
      <c r="N482" s="43"/>
      <c r="O482" s="43"/>
      <c r="P482" s="43"/>
      <c r="Q482" s="43"/>
      <c r="R482" s="43"/>
      <c r="S482" s="43"/>
      <c r="T482" s="43"/>
      <c r="U482" s="43"/>
      <c r="V482" s="43"/>
      <c r="W482" s="43"/>
      <c r="X482" s="43"/>
      <c r="Y482" s="43"/>
      <c r="Z482" s="43"/>
      <c r="AA482" s="43"/>
      <c r="AB482" s="29"/>
      <c r="AC482" s="29"/>
      <c r="AD482" s="29"/>
      <c r="AE482" s="29"/>
      <c r="AF482" s="29"/>
      <c r="AG482" s="29"/>
      <c r="AH482" s="29"/>
      <c r="AI482" s="29"/>
      <c r="AJ482" s="29"/>
      <c r="AK482" s="29"/>
      <c r="AL482" s="29"/>
      <c r="AM482" s="29"/>
      <c r="AN482" s="29"/>
      <c r="AO482" s="29"/>
      <c r="AP482" s="29"/>
      <c r="AQ482" s="29"/>
      <c r="AR482" s="29"/>
      <c r="AS482" s="29"/>
      <c r="AT482" s="29"/>
      <c r="AU482" s="29"/>
      <c r="AV482" s="29"/>
      <c r="AW482" s="29"/>
      <c r="AX482" s="29"/>
      <c r="AY482" s="29"/>
      <c r="AZ482" s="29"/>
      <c r="BA482" s="29"/>
      <c r="BB482" s="29"/>
      <c r="BC482" s="29"/>
      <c r="BD482" s="29"/>
      <c r="BE482" s="29"/>
      <c r="BF482" s="29"/>
      <c r="BG482" s="29"/>
      <c r="BH482" s="29"/>
      <c r="BI482" s="29"/>
      <c r="BJ482" s="29"/>
      <c r="BK482" s="29"/>
      <c r="BL482" s="29"/>
      <c r="BM482" s="29"/>
      <c r="BN482" s="29"/>
      <c r="BO482" s="29"/>
      <c r="BP482" s="29"/>
      <c r="BQ482" s="29"/>
      <c r="BR482" s="29"/>
      <c r="BS482" s="29"/>
      <c r="BT482" s="29"/>
      <c r="BU482" s="29"/>
      <c r="BV482" s="29"/>
      <c r="BW482" s="29"/>
      <c r="BX482" s="29"/>
      <c r="BY482" s="29"/>
      <c r="BZ482" s="29"/>
      <c r="CA482" s="29"/>
      <c r="CB482" s="29"/>
      <c r="CC482" s="29"/>
      <c r="CD482" s="29"/>
      <c r="CE482" s="29"/>
      <c r="CF482" s="29"/>
      <c r="CG482" s="29"/>
      <c r="CH482" s="29"/>
      <c r="CI482" s="29"/>
      <c r="CJ482" s="29"/>
      <c r="CK482" s="29"/>
      <c r="CL482" s="29"/>
      <c r="CM482" s="29"/>
      <c r="CN482" s="29"/>
    </row>
    <row r="483" spans="1:92" s="3" customFormat="1" ht="15" x14ac:dyDescent="0.2">
      <c r="A483" s="43"/>
      <c r="B483" s="43"/>
      <c r="C483" s="43"/>
      <c r="D483" s="43"/>
      <c r="E483" s="43"/>
      <c r="F483" s="43"/>
      <c r="G483" s="43"/>
      <c r="H483" s="43"/>
      <c r="I483" s="43"/>
      <c r="J483" s="43"/>
      <c r="K483" s="43"/>
      <c r="L483" s="43"/>
      <c r="M483" s="43"/>
      <c r="N483" s="43"/>
      <c r="O483" s="43"/>
      <c r="P483" s="43"/>
      <c r="Q483" s="43"/>
      <c r="R483" s="43"/>
      <c r="S483" s="43"/>
      <c r="T483" s="43"/>
      <c r="U483" s="43"/>
      <c r="V483" s="43"/>
      <c r="W483" s="43"/>
      <c r="X483" s="43"/>
      <c r="Y483" s="43"/>
      <c r="Z483" s="43"/>
      <c r="AA483" s="43"/>
      <c r="AB483" s="29"/>
      <c r="AC483" s="29"/>
      <c r="AD483" s="29"/>
      <c r="AE483" s="29"/>
      <c r="AF483" s="29"/>
      <c r="AG483" s="29"/>
      <c r="AH483" s="29"/>
      <c r="AI483" s="29"/>
      <c r="AJ483" s="29"/>
      <c r="AK483" s="29"/>
      <c r="AL483" s="29"/>
      <c r="AM483" s="29"/>
      <c r="AN483" s="29"/>
      <c r="AO483" s="29"/>
      <c r="AP483" s="29"/>
      <c r="AQ483" s="29"/>
      <c r="AR483" s="29"/>
      <c r="AS483" s="29"/>
      <c r="AT483" s="29"/>
      <c r="AU483" s="29"/>
      <c r="AV483" s="29"/>
      <c r="AW483" s="29"/>
      <c r="AX483" s="29"/>
      <c r="AY483" s="29"/>
      <c r="AZ483" s="29"/>
      <c r="BA483" s="29"/>
      <c r="BB483" s="29"/>
      <c r="BC483" s="29"/>
      <c r="BD483" s="29"/>
      <c r="BE483" s="29"/>
      <c r="BF483" s="29"/>
      <c r="BG483" s="29"/>
      <c r="BH483" s="29"/>
      <c r="BI483" s="29"/>
      <c r="BJ483" s="29"/>
      <c r="BK483" s="29"/>
      <c r="BL483" s="29"/>
      <c r="BM483" s="29"/>
      <c r="BN483" s="29"/>
      <c r="BO483" s="29"/>
      <c r="BP483" s="29"/>
      <c r="BQ483" s="29"/>
      <c r="BR483" s="29"/>
      <c r="BS483" s="29"/>
      <c r="BT483" s="29"/>
      <c r="BU483" s="29"/>
      <c r="BV483" s="29"/>
      <c r="BW483" s="29"/>
      <c r="BX483" s="29"/>
      <c r="BY483" s="29"/>
      <c r="BZ483" s="29"/>
      <c r="CA483" s="29"/>
      <c r="CB483" s="29"/>
      <c r="CC483" s="29"/>
      <c r="CD483" s="29"/>
      <c r="CE483" s="29"/>
      <c r="CF483" s="29"/>
      <c r="CG483" s="29"/>
      <c r="CH483" s="29"/>
      <c r="CI483" s="29"/>
      <c r="CJ483" s="29"/>
      <c r="CK483" s="29"/>
      <c r="CL483" s="29"/>
      <c r="CM483" s="29"/>
      <c r="CN483" s="29"/>
    </row>
    <row r="484" spans="1:92" ht="15" x14ac:dyDescent="0.2">
      <c r="A484" s="43"/>
      <c r="B484" s="43"/>
      <c r="C484" s="43"/>
      <c r="D484" s="43"/>
      <c r="E484" s="43"/>
      <c r="F484" s="43"/>
      <c r="G484" s="43"/>
      <c r="H484" s="43"/>
      <c r="I484" s="43"/>
      <c r="J484" s="43"/>
      <c r="K484" s="43"/>
      <c r="L484" s="43"/>
      <c r="M484" s="43"/>
      <c r="N484" s="43"/>
      <c r="O484" s="43"/>
      <c r="P484" s="43"/>
      <c r="Q484" s="43"/>
      <c r="R484" s="43"/>
      <c r="S484" s="43"/>
      <c r="T484" s="43"/>
      <c r="U484" s="43"/>
      <c r="V484" s="43"/>
      <c r="W484" s="43"/>
      <c r="X484" s="43"/>
      <c r="Y484" s="43"/>
      <c r="Z484" s="43"/>
      <c r="AA484" s="43"/>
    </row>
    <row r="485" spans="1:92" ht="15" x14ac:dyDescent="0.2">
      <c r="A485" s="43"/>
      <c r="B485" s="43"/>
      <c r="C485" s="43"/>
      <c r="D485" s="43"/>
      <c r="E485" s="43"/>
      <c r="F485" s="43"/>
      <c r="G485" s="43"/>
      <c r="H485" s="43"/>
      <c r="I485" s="43"/>
      <c r="J485" s="43"/>
      <c r="K485" s="43"/>
      <c r="L485" s="43"/>
      <c r="M485" s="43"/>
      <c r="N485" s="43"/>
      <c r="O485" s="43"/>
      <c r="P485" s="43"/>
      <c r="Q485" s="43"/>
      <c r="R485" s="43"/>
      <c r="S485" s="43"/>
      <c r="T485" s="43"/>
      <c r="U485" s="43"/>
      <c r="V485" s="43"/>
      <c r="W485" s="43"/>
      <c r="X485" s="43"/>
      <c r="Y485" s="43"/>
      <c r="Z485" s="43"/>
      <c r="AA485" s="43"/>
    </row>
    <row r="486" spans="1:92" ht="15" x14ac:dyDescent="0.2">
      <c r="A486" s="43"/>
      <c r="B486" s="43"/>
      <c r="C486" s="43"/>
      <c r="D486" s="43"/>
      <c r="E486" s="43"/>
      <c r="F486" s="43"/>
      <c r="G486" s="43"/>
      <c r="H486" s="43"/>
      <c r="I486" s="43"/>
      <c r="J486" s="43"/>
      <c r="K486" s="43"/>
      <c r="L486" s="43"/>
      <c r="M486" s="43"/>
      <c r="N486" s="43"/>
      <c r="O486" s="43"/>
      <c r="P486" s="43"/>
      <c r="Q486" s="43"/>
      <c r="R486" s="43"/>
      <c r="S486" s="43"/>
      <c r="T486" s="43"/>
      <c r="U486" s="43"/>
      <c r="V486" s="43"/>
      <c r="W486" s="43"/>
      <c r="X486" s="43"/>
      <c r="Y486" s="43"/>
      <c r="Z486" s="43"/>
      <c r="AA486" s="43"/>
    </row>
    <row r="487" spans="1:92" ht="15" x14ac:dyDescent="0.2">
      <c r="A487" s="43"/>
      <c r="B487" s="43"/>
      <c r="C487" s="43"/>
      <c r="D487" s="43"/>
      <c r="E487" s="43"/>
      <c r="F487" s="43"/>
      <c r="G487" s="43"/>
      <c r="H487" s="43"/>
      <c r="I487" s="43"/>
      <c r="J487" s="43"/>
      <c r="K487" s="43"/>
      <c r="L487" s="43"/>
      <c r="M487" s="43"/>
      <c r="N487" s="43"/>
      <c r="O487" s="43"/>
      <c r="P487" s="43"/>
      <c r="Q487" s="43"/>
      <c r="R487" s="43"/>
      <c r="S487" s="43"/>
      <c r="T487" s="43"/>
      <c r="U487" s="43"/>
      <c r="V487" s="43"/>
      <c r="W487" s="43"/>
      <c r="X487" s="43"/>
      <c r="Y487" s="43"/>
      <c r="Z487" s="43"/>
      <c r="AA487" s="43"/>
    </row>
    <row r="488" spans="1:92" ht="15" x14ac:dyDescent="0.2">
      <c r="A488" s="43"/>
      <c r="B488" s="43"/>
      <c r="C488" s="43"/>
      <c r="D488" s="43"/>
      <c r="E488" s="43"/>
      <c r="F488" s="43"/>
      <c r="G488" s="43"/>
      <c r="H488" s="43"/>
      <c r="I488" s="43"/>
      <c r="J488" s="43"/>
      <c r="K488" s="43"/>
      <c r="L488" s="43"/>
      <c r="M488" s="43"/>
      <c r="N488" s="43"/>
      <c r="O488" s="43"/>
      <c r="P488" s="43"/>
      <c r="Q488" s="43"/>
      <c r="R488" s="43"/>
      <c r="S488" s="43"/>
      <c r="T488" s="43"/>
      <c r="U488" s="43"/>
      <c r="V488" s="43"/>
      <c r="W488" s="43"/>
      <c r="X488" s="43"/>
      <c r="Y488" s="43"/>
      <c r="Z488" s="43"/>
      <c r="AA488" s="43"/>
    </row>
    <row r="489" spans="1:92" ht="15" x14ac:dyDescent="0.2">
      <c r="A489" s="43"/>
      <c r="B489" s="43"/>
      <c r="C489" s="43"/>
      <c r="D489" s="43"/>
      <c r="E489" s="43"/>
      <c r="F489" s="43"/>
      <c r="G489" s="43"/>
      <c r="H489" s="43"/>
      <c r="I489" s="43"/>
      <c r="J489" s="43"/>
      <c r="K489" s="43"/>
      <c r="L489" s="43"/>
      <c r="M489" s="43"/>
      <c r="N489" s="43"/>
      <c r="O489" s="43"/>
      <c r="P489" s="43"/>
      <c r="Q489" s="43"/>
      <c r="R489" s="43"/>
      <c r="S489" s="43"/>
      <c r="T489" s="43"/>
      <c r="U489" s="43"/>
      <c r="V489" s="43"/>
      <c r="W489" s="43"/>
      <c r="X489" s="43"/>
      <c r="Y489" s="43"/>
      <c r="Z489" s="43"/>
      <c r="AA489" s="43"/>
    </row>
    <row r="490" spans="1:92" ht="15" x14ac:dyDescent="0.2">
      <c r="A490" s="43"/>
      <c r="B490" s="43"/>
      <c r="C490" s="43"/>
      <c r="D490" s="43"/>
      <c r="E490" s="43"/>
      <c r="F490" s="43"/>
      <c r="G490" s="43"/>
      <c r="H490" s="43"/>
      <c r="I490" s="43"/>
      <c r="J490" s="43"/>
      <c r="K490" s="43"/>
      <c r="L490" s="43"/>
      <c r="M490" s="43"/>
      <c r="N490" s="43"/>
      <c r="O490" s="43"/>
      <c r="P490" s="43"/>
      <c r="Q490" s="43"/>
      <c r="R490" s="43"/>
      <c r="S490" s="43"/>
      <c r="T490" s="43"/>
      <c r="U490" s="43"/>
      <c r="V490" s="43"/>
      <c r="W490" s="43"/>
      <c r="X490" s="43"/>
      <c r="Y490" s="43"/>
      <c r="Z490" s="43"/>
      <c r="AA490" s="43"/>
    </row>
    <row r="491" spans="1:92" s="49" customFormat="1" ht="21" x14ac:dyDescent="0.35">
      <c r="A491" s="215" t="s">
        <v>788</v>
      </c>
      <c r="B491" s="215"/>
      <c r="C491" s="215"/>
      <c r="D491" s="215"/>
      <c r="E491" s="215"/>
      <c r="F491" s="215"/>
      <c r="G491" s="215"/>
      <c r="H491" s="215"/>
      <c r="I491" s="215"/>
      <c r="J491" s="215"/>
      <c r="K491" s="215"/>
      <c r="L491" s="215"/>
      <c r="M491" s="215"/>
      <c r="N491" s="215"/>
      <c r="O491" s="215"/>
      <c r="P491" s="215"/>
      <c r="Q491" s="215"/>
      <c r="R491" s="215"/>
      <c r="S491" s="215"/>
      <c r="T491" s="215"/>
      <c r="U491" s="215"/>
      <c r="V491" s="215"/>
      <c r="W491" s="215"/>
      <c r="X491" s="215"/>
      <c r="Y491" s="144"/>
      <c r="Z491" s="31"/>
      <c r="AA491" s="31"/>
      <c r="AB491" s="48"/>
      <c r="AC491" s="48"/>
      <c r="AD491" s="48"/>
      <c r="AE491" s="48"/>
      <c r="AF491" s="48"/>
      <c r="AG491" s="48"/>
      <c r="AH491" s="48"/>
      <c r="AI491" s="48"/>
      <c r="AJ491" s="48"/>
      <c r="AK491" s="48"/>
      <c r="AL491" s="48"/>
      <c r="AM491" s="48"/>
      <c r="AN491" s="48"/>
      <c r="AO491" s="48"/>
      <c r="AP491" s="48"/>
      <c r="AQ491" s="48"/>
      <c r="AR491" s="48"/>
      <c r="AS491" s="48"/>
      <c r="AT491" s="48"/>
      <c r="AU491" s="48"/>
      <c r="AV491" s="48"/>
      <c r="AW491" s="48"/>
      <c r="AX491" s="48"/>
      <c r="AY491" s="48"/>
      <c r="AZ491" s="48"/>
      <c r="BA491" s="48"/>
      <c r="BB491" s="48"/>
      <c r="BC491" s="48"/>
      <c r="BD491" s="48"/>
      <c r="BE491" s="48"/>
      <c r="BF491" s="48"/>
      <c r="BG491" s="48"/>
      <c r="BH491" s="48"/>
      <c r="BI491" s="48"/>
      <c r="BJ491" s="48"/>
      <c r="BK491" s="48"/>
      <c r="BL491" s="48"/>
      <c r="BM491" s="48"/>
      <c r="BN491" s="48"/>
      <c r="BO491" s="48"/>
      <c r="BP491" s="48"/>
      <c r="BQ491" s="48"/>
      <c r="BR491" s="48"/>
      <c r="BS491" s="48"/>
      <c r="BT491" s="48"/>
      <c r="BU491" s="48"/>
      <c r="BV491" s="48"/>
      <c r="BW491" s="48"/>
      <c r="BX491" s="48"/>
      <c r="BY491" s="48"/>
      <c r="BZ491" s="48"/>
      <c r="CA491" s="48"/>
      <c r="CB491" s="48"/>
      <c r="CC491" s="48"/>
      <c r="CD491" s="48"/>
      <c r="CE491" s="48"/>
      <c r="CF491" s="48"/>
      <c r="CG491" s="48"/>
      <c r="CH491" s="48"/>
      <c r="CI491" s="48"/>
      <c r="CJ491" s="48"/>
      <c r="CK491" s="48"/>
      <c r="CL491" s="48"/>
      <c r="CM491" s="48"/>
      <c r="CN491" s="48"/>
    </row>
    <row r="492" spans="1:92" s="49" customFormat="1" ht="21" x14ac:dyDescent="0.25">
      <c r="A492" s="215" t="s">
        <v>763</v>
      </c>
      <c r="B492" s="215"/>
      <c r="C492" s="215"/>
      <c r="D492" s="215"/>
      <c r="E492" s="215"/>
      <c r="F492" s="215"/>
      <c r="G492" s="215"/>
      <c r="H492" s="215"/>
      <c r="I492" s="215"/>
      <c r="J492" s="215"/>
      <c r="K492" s="215"/>
      <c r="L492" s="215"/>
      <c r="M492" s="215"/>
      <c r="N492" s="215"/>
      <c r="O492" s="215"/>
      <c r="P492" s="215"/>
      <c r="Q492" s="215"/>
      <c r="R492" s="215"/>
      <c r="S492" s="215"/>
      <c r="T492" s="215"/>
      <c r="U492" s="215"/>
      <c r="V492" s="215"/>
      <c r="W492" s="215"/>
      <c r="X492" s="215"/>
      <c r="Y492" s="215"/>
      <c r="Z492" s="215"/>
      <c r="AA492" s="215"/>
      <c r="AB492" s="48"/>
      <c r="AC492" s="48"/>
      <c r="AD492" s="48"/>
      <c r="AE492" s="48"/>
      <c r="AF492" s="48"/>
      <c r="AG492" s="48"/>
      <c r="AH492" s="48"/>
      <c r="AI492" s="48"/>
      <c r="AJ492" s="48"/>
      <c r="AK492" s="48"/>
      <c r="AL492" s="48"/>
      <c r="AM492" s="48"/>
      <c r="AN492" s="48"/>
      <c r="AO492" s="48"/>
      <c r="AP492" s="48"/>
      <c r="AQ492" s="48"/>
      <c r="AR492" s="48"/>
      <c r="AS492" s="48"/>
      <c r="AT492" s="48"/>
      <c r="AU492" s="48"/>
      <c r="AV492" s="48"/>
      <c r="AW492" s="48"/>
      <c r="AX492" s="48"/>
      <c r="AY492" s="48"/>
      <c r="AZ492" s="48"/>
      <c r="BA492" s="48"/>
      <c r="BB492" s="48"/>
      <c r="BC492" s="48"/>
      <c r="BD492" s="48"/>
      <c r="BE492" s="48"/>
      <c r="BF492" s="48"/>
      <c r="BG492" s="48"/>
      <c r="BH492" s="48"/>
      <c r="BI492" s="48"/>
      <c r="BJ492" s="48"/>
      <c r="BK492" s="48"/>
      <c r="BL492" s="48"/>
      <c r="BM492" s="48"/>
      <c r="BN492" s="48"/>
      <c r="BO492" s="48"/>
      <c r="BP492" s="48"/>
      <c r="BQ492" s="48"/>
      <c r="BR492" s="48"/>
      <c r="BS492" s="48"/>
      <c r="BT492" s="48"/>
      <c r="BU492" s="48"/>
      <c r="BV492" s="48"/>
      <c r="BW492" s="48"/>
      <c r="BX492" s="48"/>
      <c r="BY492" s="48"/>
      <c r="BZ492" s="48"/>
      <c r="CA492" s="48"/>
      <c r="CB492" s="48"/>
      <c r="CC492" s="48"/>
      <c r="CD492" s="48"/>
      <c r="CE492" s="48"/>
      <c r="CF492" s="48"/>
      <c r="CG492" s="48"/>
      <c r="CH492" s="48"/>
      <c r="CI492" s="48"/>
      <c r="CJ492" s="48"/>
      <c r="CK492" s="48"/>
      <c r="CL492" s="48"/>
      <c r="CM492" s="48"/>
      <c r="CN492" s="48"/>
    </row>
    <row r="493" spans="1:92" s="49" customFormat="1" ht="21" x14ac:dyDescent="0.35">
      <c r="A493" s="32"/>
      <c r="B493" s="32"/>
      <c r="C493" s="32"/>
      <c r="D493" s="32"/>
      <c r="E493" s="32"/>
      <c r="F493" s="32"/>
      <c r="G493" s="32"/>
      <c r="H493" s="32" t="s">
        <v>787</v>
      </c>
      <c r="I493" s="32"/>
      <c r="J493" s="32"/>
      <c r="K493" s="32"/>
      <c r="L493" s="32"/>
      <c r="M493" s="32"/>
      <c r="N493" s="32"/>
      <c r="O493" s="32"/>
      <c r="P493" s="32"/>
      <c r="Q493" s="32"/>
      <c r="R493" s="32"/>
      <c r="S493" s="32"/>
      <c r="T493" s="32"/>
      <c r="U493" s="32"/>
      <c r="V493" s="32"/>
      <c r="W493" s="32"/>
      <c r="X493" s="32"/>
      <c r="Y493" s="32"/>
      <c r="Z493" s="32" t="s">
        <v>903</v>
      </c>
      <c r="AA493" s="31"/>
      <c r="AB493" s="48"/>
      <c r="AC493" s="48"/>
      <c r="AD493" s="48"/>
      <c r="AE493" s="48"/>
      <c r="AF493" s="48"/>
      <c r="AG493" s="48"/>
      <c r="AH493" s="48"/>
      <c r="AI493" s="48"/>
      <c r="AJ493" s="48"/>
      <c r="AK493" s="48"/>
      <c r="AL493" s="48"/>
      <c r="AM493" s="48"/>
      <c r="AN493" s="48"/>
      <c r="AO493" s="48"/>
      <c r="AP493" s="48"/>
      <c r="AQ493" s="48"/>
      <c r="AR493" s="48"/>
      <c r="AS493" s="48"/>
      <c r="AT493" s="48"/>
      <c r="AU493" s="48"/>
      <c r="AV493" s="48"/>
      <c r="AW493" s="48"/>
      <c r="AX493" s="48"/>
      <c r="AY493" s="48"/>
      <c r="AZ493" s="48"/>
      <c r="BA493" s="48"/>
      <c r="BB493" s="48"/>
      <c r="BC493" s="48"/>
      <c r="BD493" s="48"/>
      <c r="BE493" s="48"/>
      <c r="BF493" s="48"/>
      <c r="BG493" s="48"/>
      <c r="BH493" s="48"/>
      <c r="BI493" s="48"/>
      <c r="BJ493" s="48"/>
      <c r="BK493" s="48"/>
      <c r="BL493" s="48"/>
      <c r="BM493" s="48"/>
      <c r="BN493" s="48"/>
      <c r="BO493" s="48"/>
      <c r="BP493" s="48"/>
      <c r="BQ493" s="48"/>
      <c r="BR493" s="48"/>
      <c r="BS493" s="48"/>
      <c r="BT493" s="48"/>
      <c r="BU493" s="48"/>
      <c r="BV493" s="48"/>
      <c r="BW493" s="48"/>
      <c r="BX493" s="48"/>
      <c r="BY493" s="48"/>
      <c r="BZ493" s="48"/>
      <c r="CA493" s="48"/>
      <c r="CB493" s="48"/>
      <c r="CC493" s="48"/>
      <c r="CD493" s="48"/>
      <c r="CE493" s="48"/>
      <c r="CF493" s="48"/>
      <c r="CG493" s="48"/>
      <c r="CH493" s="48"/>
      <c r="CI493" s="48"/>
      <c r="CJ493" s="48"/>
      <c r="CK493" s="48"/>
      <c r="CL493" s="48"/>
      <c r="CM493" s="48"/>
      <c r="CN493" s="48"/>
    </row>
    <row r="494" spans="1:92" s="3" customFormat="1" ht="15.75" customHeight="1" x14ac:dyDescent="0.2">
      <c r="A494" s="207" t="s">
        <v>3</v>
      </c>
      <c r="B494" s="207" t="s">
        <v>761</v>
      </c>
      <c r="C494" s="207" t="s">
        <v>18</v>
      </c>
      <c r="D494" s="210" t="s">
        <v>0</v>
      </c>
      <c r="E494" s="211"/>
      <c r="F494" s="211"/>
      <c r="G494" s="211"/>
      <c r="H494" s="211"/>
      <c r="I494" s="212"/>
      <c r="J494" s="210" t="s">
        <v>2</v>
      </c>
      <c r="K494" s="211"/>
      <c r="L494" s="211"/>
      <c r="M494" s="211"/>
      <c r="N494" s="211"/>
      <c r="O494" s="211"/>
      <c r="P494" s="211"/>
      <c r="Q494" s="211"/>
      <c r="R494" s="211"/>
      <c r="S494" s="211"/>
      <c r="T494" s="211"/>
      <c r="U494" s="212"/>
      <c r="V494" s="207" t="s">
        <v>756</v>
      </c>
      <c r="W494" s="207" t="s">
        <v>757</v>
      </c>
      <c r="X494" s="207" t="s">
        <v>758</v>
      </c>
      <c r="Y494" s="141"/>
      <c r="Z494" s="207" t="s">
        <v>759</v>
      </c>
      <c r="AA494" s="207" t="s">
        <v>760</v>
      </c>
      <c r="AB494" s="29"/>
      <c r="AC494" s="29"/>
      <c r="AD494" s="29"/>
      <c r="AE494" s="29"/>
      <c r="AF494" s="29"/>
      <c r="AG494" s="29"/>
      <c r="AH494" s="29"/>
      <c r="AI494" s="29"/>
      <c r="AJ494" s="29"/>
      <c r="AK494" s="29"/>
      <c r="AL494" s="29"/>
      <c r="AM494" s="29"/>
      <c r="AN494" s="29"/>
      <c r="AO494" s="29"/>
      <c r="AP494" s="29"/>
      <c r="AQ494" s="29"/>
      <c r="AR494" s="29"/>
      <c r="AS494" s="29"/>
      <c r="AT494" s="29"/>
      <c r="AU494" s="29"/>
      <c r="AV494" s="29"/>
      <c r="AW494" s="29"/>
      <c r="AX494" s="29"/>
      <c r="AY494" s="29"/>
      <c r="AZ494" s="29"/>
      <c r="BA494" s="29"/>
      <c r="BB494" s="29"/>
      <c r="BC494" s="29"/>
      <c r="BD494" s="29"/>
      <c r="BE494" s="29"/>
      <c r="BF494" s="29"/>
      <c r="BG494" s="29"/>
      <c r="BH494" s="29"/>
      <c r="BI494" s="29"/>
      <c r="BJ494" s="29"/>
      <c r="BK494" s="29"/>
      <c r="BL494" s="29"/>
      <c r="BM494" s="29"/>
      <c r="BN494" s="29"/>
      <c r="BO494" s="29"/>
      <c r="BP494" s="29"/>
      <c r="BQ494" s="29"/>
      <c r="BR494" s="29"/>
      <c r="BS494" s="29"/>
      <c r="BT494" s="29"/>
      <c r="BU494" s="29"/>
      <c r="BV494" s="29"/>
      <c r="BW494" s="29"/>
      <c r="BX494" s="29"/>
      <c r="BY494" s="29"/>
      <c r="BZ494" s="29"/>
      <c r="CA494" s="29"/>
      <c r="CB494" s="29"/>
      <c r="CC494" s="29"/>
      <c r="CD494" s="29"/>
      <c r="CE494" s="29"/>
      <c r="CF494" s="29"/>
      <c r="CG494" s="29"/>
      <c r="CH494" s="29"/>
      <c r="CI494" s="29"/>
      <c r="CJ494" s="29"/>
      <c r="CK494" s="29"/>
      <c r="CL494" s="29"/>
      <c r="CM494" s="29"/>
      <c r="CN494" s="29"/>
    </row>
    <row r="495" spans="1:92" s="27" customFormat="1" ht="33.75" customHeight="1" x14ac:dyDescent="0.2">
      <c r="A495" s="208"/>
      <c r="B495" s="208"/>
      <c r="C495" s="208"/>
      <c r="D495" s="210" t="s">
        <v>7</v>
      </c>
      <c r="E495" s="211"/>
      <c r="F495" s="212"/>
      <c r="G495" s="207" t="s">
        <v>743</v>
      </c>
      <c r="H495" s="207" t="s">
        <v>744</v>
      </c>
      <c r="I495" s="207" t="s">
        <v>745</v>
      </c>
      <c r="J495" s="204" t="s">
        <v>3</v>
      </c>
      <c r="K495" s="207" t="s">
        <v>746</v>
      </c>
      <c r="L495" s="207" t="s">
        <v>747</v>
      </c>
      <c r="M495" s="207" t="s">
        <v>18</v>
      </c>
      <c r="N495" s="207" t="s">
        <v>748</v>
      </c>
      <c r="O495" s="207" t="s">
        <v>749</v>
      </c>
      <c r="P495" s="207" t="s">
        <v>750</v>
      </c>
      <c r="Q495" s="207" t="s">
        <v>751</v>
      </c>
      <c r="R495" s="207" t="s">
        <v>752</v>
      </c>
      <c r="S495" s="207" t="s">
        <v>753</v>
      </c>
      <c r="T495" s="207" t="s">
        <v>754</v>
      </c>
      <c r="U495" s="207" t="s">
        <v>755</v>
      </c>
      <c r="V495" s="208"/>
      <c r="W495" s="208"/>
      <c r="X495" s="208"/>
      <c r="Y495" s="142"/>
      <c r="Z495" s="208"/>
      <c r="AA495" s="208"/>
      <c r="AB495" s="29"/>
      <c r="AC495" s="29"/>
      <c r="AD495" s="29"/>
      <c r="AE495" s="29"/>
      <c r="AF495" s="29"/>
      <c r="AG495" s="29"/>
      <c r="AH495" s="29"/>
      <c r="AI495" s="29"/>
      <c r="AJ495" s="29"/>
      <c r="AK495" s="29"/>
      <c r="AL495" s="29"/>
      <c r="AM495" s="29"/>
      <c r="AN495" s="29"/>
      <c r="AO495" s="29"/>
      <c r="AP495" s="29"/>
      <c r="AQ495" s="29"/>
      <c r="AR495" s="29"/>
      <c r="AS495" s="29"/>
      <c r="AT495" s="29"/>
      <c r="AU495" s="29"/>
      <c r="AV495" s="29"/>
      <c r="AW495" s="29"/>
      <c r="AX495" s="29"/>
      <c r="AY495" s="29"/>
      <c r="AZ495" s="29"/>
      <c r="BA495" s="29"/>
      <c r="BB495" s="29"/>
      <c r="BC495" s="29"/>
      <c r="BD495" s="29"/>
      <c r="BE495" s="29"/>
      <c r="BF495" s="29"/>
      <c r="BG495" s="29"/>
      <c r="BH495" s="29"/>
      <c r="BI495" s="29"/>
      <c r="BJ495" s="29"/>
      <c r="BK495" s="29"/>
      <c r="BL495" s="29"/>
      <c r="BM495" s="29"/>
      <c r="BN495" s="29"/>
      <c r="BO495" s="29"/>
      <c r="BP495" s="29"/>
      <c r="BQ495" s="29"/>
      <c r="BR495" s="29"/>
      <c r="BS495" s="29"/>
      <c r="BT495" s="29"/>
      <c r="BU495" s="29"/>
      <c r="BV495" s="29"/>
      <c r="BW495" s="29"/>
      <c r="BX495" s="29"/>
      <c r="BY495" s="29"/>
      <c r="BZ495" s="29"/>
      <c r="CA495" s="29"/>
      <c r="CB495" s="29"/>
      <c r="CC495" s="29"/>
      <c r="CD495" s="29"/>
      <c r="CE495" s="29"/>
      <c r="CF495" s="29"/>
      <c r="CG495" s="29"/>
      <c r="CH495" s="29"/>
      <c r="CI495" s="29"/>
      <c r="CJ495" s="29"/>
      <c r="CK495" s="29"/>
      <c r="CL495" s="29"/>
      <c r="CM495" s="29"/>
      <c r="CN495" s="29"/>
    </row>
    <row r="496" spans="1:92" s="3" customFormat="1" ht="33.75" customHeight="1" x14ac:dyDescent="0.2">
      <c r="A496" s="208"/>
      <c r="B496" s="208"/>
      <c r="C496" s="208"/>
      <c r="D496" s="204" t="s">
        <v>9</v>
      </c>
      <c r="E496" s="204" t="s">
        <v>10</v>
      </c>
      <c r="F496" s="204" t="s">
        <v>11</v>
      </c>
      <c r="G496" s="208"/>
      <c r="H496" s="208"/>
      <c r="I496" s="208"/>
      <c r="J496" s="205"/>
      <c r="K496" s="208"/>
      <c r="L496" s="208"/>
      <c r="M496" s="208"/>
      <c r="N496" s="208"/>
      <c r="O496" s="208"/>
      <c r="P496" s="208"/>
      <c r="Q496" s="208"/>
      <c r="R496" s="208"/>
      <c r="S496" s="208"/>
      <c r="T496" s="208"/>
      <c r="U496" s="208"/>
      <c r="V496" s="208"/>
      <c r="W496" s="208"/>
      <c r="X496" s="208"/>
      <c r="Y496" s="142"/>
      <c r="Z496" s="208"/>
      <c r="AA496" s="208"/>
      <c r="AB496" s="29"/>
      <c r="AC496" s="29"/>
      <c r="AD496" s="29"/>
      <c r="AE496" s="29"/>
      <c r="AF496" s="29"/>
      <c r="AG496" s="29"/>
      <c r="AH496" s="29"/>
      <c r="AI496" s="29"/>
      <c r="AJ496" s="29"/>
      <c r="AK496" s="29"/>
      <c r="AL496" s="29"/>
      <c r="AM496" s="29"/>
      <c r="AN496" s="29"/>
      <c r="AO496" s="29"/>
      <c r="AP496" s="29"/>
      <c r="AQ496" s="29"/>
      <c r="AR496" s="29"/>
      <c r="AS496" s="29"/>
      <c r="AT496" s="29"/>
      <c r="AU496" s="29"/>
      <c r="AV496" s="29"/>
      <c r="AW496" s="29"/>
      <c r="AX496" s="29"/>
      <c r="AY496" s="29"/>
      <c r="AZ496" s="29"/>
      <c r="BA496" s="29"/>
      <c r="BB496" s="29"/>
      <c r="BC496" s="29"/>
      <c r="BD496" s="29"/>
      <c r="BE496" s="29"/>
      <c r="BF496" s="29"/>
      <c r="BG496" s="29"/>
      <c r="BH496" s="29"/>
      <c r="BI496" s="29"/>
      <c r="BJ496" s="29"/>
      <c r="BK496" s="29"/>
      <c r="BL496" s="29"/>
      <c r="BM496" s="29"/>
      <c r="BN496" s="29"/>
      <c r="BO496" s="29"/>
      <c r="BP496" s="29"/>
      <c r="BQ496" s="29"/>
      <c r="BR496" s="29"/>
      <c r="BS496" s="29"/>
      <c r="BT496" s="29"/>
      <c r="BU496" s="29"/>
      <c r="BV496" s="29"/>
      <c r="BW496" s="29"/>
      <c r="BX496" s="29"/>
      <c r="BY496" s="29"/>
      <c r="BZ496" s="29"/>
      <c r="CA496" s="29"/>
      <c r="CB496" s="29"/>
      <c r="CC496" s="29"/>
      <c r="CD496" s="29"/>
      <c r="CE496" s="29"/>
      <c r="CF496" s="29"/>
      <c r="CG496" s="29"/>
      <c r="CH496" s="29"/>
      <c r="CI496" s="29"/>
      <c r="CJ496" s="29"/>
      <c r="CK496" s="29"/>
      <c r="CL496" s="29"/>
      <c r="CM496" s="29"/>
      <c r="CN496" s="29"/>
    </row>
    <row r="497" spans="1:92" s="3" customFormat="1" ht="22.5" customHeight="1" x14ac:dyDescent="0.2">
      <c r="A497" s="208"/>
      <c r="B497" s="208"/>
      <c r="C497" s="208"/>
      <c r="D497" s="205"/>
      <c r="E497" s="205"/>
      <c r="F497" s="205"/>
      <c r="G497" s="208"/>
      <c r="H497" s="208"/>
      <c r="I497" s="208"/>
      <c r="J497" s="205"/>
      <c r="K497" s="208"/>
      <c r="L497" s="208"/>
      <c r="M497" s="208"/>
      <c r="N497" s="208"/>
      <c r="O497" s="208"/>
      <c r="P497" s="208"/>
      <c r="Q497" s="208"/>
      <c r="R497" s="208"/>
      <c r="S497" s="208"/>
      <c r="T497" s="208"/>
      <c r="U497" s="208"/>
      <c r="V497" s="208"/>
      <c r="W497" s="208"/>
      <c r="X497" s="208"/>
      <c r="Y497" s="142"/>
      <c r="Z497" s="208"/>
      <c r="AA497" s="208"/>
      <c r="AB497" s="29"/>
      <c r="AC497" s="29"/>
      <c r="AD497" s="29"/>
      <c r="AE497" s="29"/>
      <c r="AF497" s="29"/>
      <c r="AG497" s="29"/>
      <c r="AH497" s="29"/>
      <c r="AI497" s="29"/>
      <c r="AJ497" s="29"/>
      <c r="AK497" s="29"/>
      <c r="AL497" s="29"/>
      <c r="AM497" s="29"/>
      <c r="AN497" s="29"/>
      <c r="AO497" s="29"/>
      <c r="AP497" s="29"/>
      <c r="AQ497" s="29"/>
      <c r="AR497" s="29"/>
      <c r="AS497" s="29"/>
      <c r="AT497" s="29"/>
      <c r="AU497" s="29"/>
      <c r="AV497" s="29"/>
      <c r="AW497" s="29"/>
      <c r="AX497" s="29"/>
      <c r="AY497" s="29"/>
      <c r="AZ497" s="29"/>
      <c r="BA497" s="29"/>
      <c r="BB497" s="29"/>
      <c r="BC497" s="29"/>
      <c r="BD497" s="29"/>
      <c r="BE497" s="29"/>
      <c r="BF497" s="29"/>
      <c r="BG497" s="29"/>
      <c r="BH497" s="29"/>
      <c r="BI497" s="29"/>
      <c r="BJ497" s="29"/>
      <c r="BK497" s="29"/>
      <c r="BL497" s="29"/>
      <c r="BM497" s="29"/>
      <c r="BN497" s="29"/>
      <c r="BO497" s="29"/>
      <c r="BP497" s="29"/>
      <c r="BQ497" s="29"/>
      <c r="BR497" s="29"/>
      <c r="BS497" s="29"/>
      <c r="BT497" s="29"/>
      <c r="BU497" s="29"/>
      <c r="BV497" s="29"/>
      <c r="BW497" s="29"/>
      <c r="BX497" s="29"/>
      <c r="BY497" s="29"/>
      <c r="BZ497" s="29"/>
      <c r="CA497" s="29"/>
      <c r="CB497" s="29"/>
      <c r="CC497" s="29"/>
      <c r="CD497" s="29"/>
      <c r="CE497" s="29"/>
      <c r="CF497" s="29"/>
      <c r="CG497" s="29"/>
      <c r="CH497" s="29"/>
      <c r="CI497" s="29"/>
      <c r="CJ497" s="29"/>
      <c r="CK497" s="29"/>
      <c r="CL497" s="29"/>
      <c r="CM497" s="29"/>
      <c r="CN497" s="29"/>
    </row>
    <row r="498" spans="1:92" s="3" customFormat="1" ht="14.25" customHeight="1" x14ac:dyDescent="0.2">
      <c r="A498" s="208"/>
      <c r="B498" s="208"/>
      <c r="C498" s="208"/>
      <c r="D498" s="205"/>
      <c r="E498" s="205"/>
      <c r="F498" s="205"/>
      <c r="G498" s="208"/>
      <c r="H498" s="208"/>
      <c r="I498" s="208"/>
      <c r="J498" s="205"/>
      <c r="K498" s="208"/>
      <c r="L498" s="208"/>
      <c r="M498" s="208"/>
      <c r="N498" s="208"/>
      <c r="O498" s="208"/>
      <c r="P498" s="208"/>
      <c r="Q498" s="208"/>
      <c r="R498" s="208"/>
      <c r="S498" s="208"/>
      <c r="T498" s="208"/>
      <c r="U498" s="208"/>
      <c r="V498" s="208"/>
      <c r="W498" s="208"/>
      <c r="X498" s="208"/>
      <c r="Y498" s="142"/>
      <c r="Z498" s="208"/>
      <c r="AA498" s="208"/>
      <c r="AB498" s="29"/>
      <c r="AC498" s="29"/>
      <c r="AD498" s="29"/>
      <c r="AE498" s="29"/>
      <c r="AF498" s="29"/>
      <c r="AG498" s="29"/>
      <c r="AH498" s="29"/>
      <c r="AI498" s="29"/>
      <c r="AJ498" s="29"/>
      <c r="AK498" s="29"/>
      <c r="AL498" s="29"/>
      <c r="AM498" s="29"/>
      <c r="AN498" s="29"/>
      <c r="AO498" s="29"/>
      <c r="AP498" s="29"/>
      <c r="AQ498" s="29"/>
      <c r="AR498" s="29"/>
      <c r="AS498" s="29"/>
      <c r="AT498" s="29"/>
      <c r="AU498" s="29"/>
      <c r="AV498" s="29"/>
      <c r="AW498" s="29"/>
      <c r="AX498" s="29"/>
      <c r="AY498" s="29"/>
      <c r="AZ498" s="29"/>
      <c r="BA498" s="29"/>
      <c r="BB498" s="29"/>
      <c r="BC498" s="29"/>
      <c r="BD498" s="29"/>
      <c r="BE498" s="29"/>
      <c r="BF498" s="29"/>
      <c r="BG498" s="29"/>
      <c r="BH498" s="29"/>
      <c r="BI498" s="29"/>
      <c r="BJ498" s="29"/>
      <c r="BK498" s="29"/>
      <c r="BL498" s="29"/>
      <c r="BM498" s="29"/>
      <c r="BN498" s="29"/>
      <c r="BO498" s="29"/>
      <c r="BP498" s="29"/>
      <c r="BQ498" s="29"/>
      <c r="BR498" s="29"/>
      <c r="BS498" s="29"/>
      <c r="BT498" s="29"/>
      <c r="BU498" s="29"/>
      <c r="BV498" s="29"/>
      <c r="BW498" s="29"/>
      <c r="BX498" s="29"/>
      <c r="BY498" s="29"/>
      <c r="BZ498" s="29"/>
      <c r="CA498" s="29"/>
      <c r="CB498" s="29"/>
      <c r="CC498" s="29"/>
      <c r="CD498" s="29"/>
      <c r="CE498" s="29"/>
      <c r="CF498" s="29"/>
      <c r="CG498" s="29"/>
      <c r="CH498" s="29"/>
      <c r="CI498" s="29"/>
      <c r="CJ498" s="29"/>
      <c r="CK498" s="29"/>
      <c r="CL498" s="29"/>
      <c r="CM498" s="29"/>
      <c r="CN498" s="29"/>
    </row>
    <row r="499" spans="1:92" s="3" customFormat="1" ht="14.25" customHeight="1" x14ac:dyDescent="0.2">
      <c r="A499" s="208"/>
      <c r="B499" s="208"/>
      <c r="C499" s="208"/>
      <c r="D499" s="205"/>
      <c r="E499" s="205"/>
      <c r="F499" s="205"/>
      <c r="G499" s="208"/>
      <c r="H499" s="208"/>
      <c r="I499" s="208"/>
      <c r="J499" s="205"/>
      <c r="K499" s="208"/>
      <c r="L499" s="208"/>
      <c r="M499" s="208"/>
      <c r="N499" s="208"/>
      <c r="O499" s="208"/>
      <c r="P499" s="208"/>
      <c r="Q499" s="208"/>
      <c r="R499" s="208"/>
      <c r="S499" s="208"/>
      <c r="T499" s="208"/>
      <c r="U499" s="208"/>
      <c r="V499" s="208"/>
      <c r="W499" s="208"/>
      <c r="X499" s="208"/>
      <c r="Y499" s="142"/>
      <c r="Z499" s="208"/>
      <c r="AA499" s="208"/>
      <c r="AB499" s="29"/>
      <c r="AC499" s="29"/>
      <c r="AD499" s="29"/>
      <c r="AE499" s="29"/>
      <c r="AF499" s="29"/>
      <c r="AG499" s="29"/>
      <c r="AH499" s="29"/>
      <c r="AI499" s="29"/>
      <c r="AJ499" s="29"/>
      <c r="AK499" s="29"/>
      <c r="AL499" s="29"/>
      <c r="AM499" s="29"/>
      <c r="AN499" s="29"/>
      <c r="AO499" s="29"/>
      <c r="AP499" s="29"/>
      <c r="AQ499" s="29"/>
      <c r="AR499" s="29"/>
      <c r="AS499" s="29"/>
      <c r="AT499" s="29"/>
      <c r="AU499" s="29"/>
      <c r="AV499" s="29"/>
      <c r="AW499" s="29"/>
      <c r="AX499" s="29"/>
      <c r="AY499" s="29"/>
      <c r="AZ499" s="29"/>
      <c r="BA499" s="29"/>
      <c r="BB499" s="29"/>
      <c r="BC499" s="29"/>
      <c r="BD499" s="29"/>
      <c r="BE499" s="29"/>
      <c r="BF499" s="29"/>
      <c r="BG499" s="29"/>
      <c r="BH499" s="29"/>
      <c r="BI499" s="29"/>
      <c r="BJ499" s="29"/>
      <c r="BK499" s="29"/>
      <c r="BL499" s="29"/>
      <c r="BM499" s="29"/>
      <c r="BN499" s="29"/>
      <c r="BO499" s="29"/>
      <c r="BP499" s="29"/>
      <c r="BQ499" s="29"/>
      <c r="BR499" s="29"/>
      <c r="BS499" s="29"/>
      <c r="BT499" s="29"/>
      <c r="BU499" s="29"/>
      <c r="BV499" s="29"/>
      <c r="BW499" s="29"/>
      <c r="BX499" s="29"/>
      <c r="BY499" s="29"/>
      <c r="BZ499" s="29"/>
      <c r="CA499" s="29"/>
      <c r="CB499" s="29"/>
      <c r="CC499" s="29"/>
      <c r="CD499" s="29"/>
      <c r="CE499" s="29"/>
      <c r="CF499" s="29"/>
      <c r="CG499" s="29"/>
      <c r="CH499" s="29"/>
      <c r="CI499" s="29"/>
      <c r="CJ499" s="29"/>
      <c r="CK499" s="29"/>
      <c r="CL499" s="29"/>
      <c r="CM499" s="29"/>
      <c r="CN499" s="29"/>
    </row>
    <row r="500" spans="1:92" s="3" customFormat="1" ht="14.25" customHeight="1" x14ac:dyDescent="0.2">
      <c r="A500" s="209"/>
      <c r="B500" s="209"/>
      <c r="C500" s="209"/>
      <c r="D500" s="206"/>
      <c r="E500" s="206"/>
      <c r="F500" s="206"/>
      <c r="G500" s="209"/>
      <c r="H500" s="209"/>
      <c r="I500" s="209"/>
      <c r="J500" s="206"/>
      <c r="K500" s="209"/>
      <c r="L500" s="209"/>
      <c r="M500" s="209"/>
      <c r="N500" s="209"/>
      <c r="O500" s="209"/>
      <c r="P500" s="209"/>
      <c r="Q500" s="209"/>
      <c r="R500" s="209"/>
      <c r="S500" s="209"/>
      <c r="T500" s="209"/>
      <c r="U500" s="209"/>
      <c r="V500" s="209"/>
      <c r="W500" s="209"/>
      <c r="X500" s="209"/>
      <c r="Y500" s="143"/>
      <c r="Z500" s="209"/>
      <c r="AA500" s="209"/>
      <c r="AB500" s="29"/>
      <c r="AC500" s="29"/>
      <c r="AD500" s="29"/>
      <c r="AE500" s="29"/>
      <c r="AF500" s="29"/>
      <c r="AG500" s="29"/>
      <c r="AH500" s="29"/>
      <c r="AI500" s="29"/>
      <c r="AJ500" s="29"/>
      <c r="AK500" s="29"/>
      <c r="AL500" s="29"/>
      <c r="AM500" s="29"/>
      <c r="AN500" s="29"/>
      <c r="AO500" s="29"/>
      <c r="AP500" s="29"/>
      <c r="AQ500" s="29"/>
      <c r="AR500" s="29"/>
      <c r="AS500" s="29"/>
      <c r="AT500" s="29"/>
      <c r="AU500" s="29"/>
      <c r="AV500" s="29"/>
      <c r="AW500" s="29"/>
      <c r="AX500" s="29"/>
      <c r="AY500" s="29"/>
      <c r="AZ500" s="29"/>
      <c r="BA500" s="29"/>
      <c r="BB500" s="29"/>
      <c r="BC500" s="29"/>
      <c r="BD500" s="29"/>
      <c r="BE500" s="29"/>
      <c r="BF500" s="29"/>
      <c r="BG500" s="29"/>
      <c r="BH500" s="29"/>
      <c r="BI500" s="29"/>
      <c r="BJ500" s="29"/>
      <c r="BK500" s="29"/>
      <c r="BL500" s="29"/>
      <c r="BM500" s="29"/>
      <c r="BN500" s="29"/>
      <c r="BO500" s="29"/>
      <c r="BP500" s="29"/>
      <c r="BQ500" s="29"/>
      <c r="BR500" s="29"/>
      <c r="BS500" s="29"/>
      <c r="BT500" s="29"/>
      <c r="BU500" s="29"/>
      <c r="BV500" s="29"/>
      <c r="BW500" s="29"/>
      <c r="BX500" s="29"/>
      <c r="BY500" s="29"/>
      <c r="BZ500" s="29"/>
      <c r="CA500" s="29"/>
      <c r="CB500" s="29"/>
      <c r="CC500" s="29"/>
      <c r="CD500" s="29"/>
      <c r="CE500" s="29"/>
      <c r="CF500" s="29"/>
      <c r="CG500" s="29"/>
      <c r="CH500" s="29"/>
      <c r="CI500" s="29"/>
      <c r="CJ500" s="29"/>
      <c r="CK500" s="29"/>
      <c r="CL500" s="29"/>
      <c r="CM500" s="29"/>
      <c r="CN500" s="29"/>
    </row>
    <row r="501" spans="1:92" s="43" customFormat="1" ht="24" customHeight="1" x14ac:dyDescent="0.2">
      <c r="A501" s="39">
        <v>1</v>
      </c>
      <c r="B501" s="38" t="s">
        <v>14</v>
      </c>
      <c r="C501" s="39">
        <v>2</v>
      </c>
      <c r="D501" s="39"/>
      <c r="E501" s="39"/>
      <c r="F501" s="39">
        <v>75</v>
      </c>
      <c r="G501" s="39">
        <f t="shared" ref="G501:G502" si="83">D501*400+E501*100+F501</f>
        <v>75</v>
      </c>
      <c r="H501" s="39">
        <v>430</v>
      </c>
      <c r="I501" s="39">
        <f t="shared" ref="I501:I502" si="84">G501*H501</f>
        <v>32250</v>
      </c>
      <c r="J501" s="39">
        <v>2</v>
      </c>
      <c r="K501" s="38" t="s">
        <v>713</v>
      </c>
      <c r="L501" s="39" t="s">
        <v>705</v>
      </c>
      <c r="M501" s="39">
        <v>2</v>
      </c>
      <c r="N501" s="39">
        <v>90</v>
      </c>
      <c r="O501" s="39">
        <v>6400</v>
      </c>
      <c r="P501" s="39">
        <f t="shared" ref="P501:P502" si="85">N501*O501</f>
        <v>576000</v>
      </c>
      <c r="Q501" s="39">
        <v>10</v>
      </c>
      <c r="R501" s="39">
        <v>11520</v>
      </c>
      <c r="S501" s="39">
        <f t="shared" ref="S501:S502" si="86">P501-R501</f>
        <v>564480</v>
      </c>
      <c r="T501" s="39">
        <f>I501+S501</f>
        <v>596730</v>
      </c>
      <c r="U501" s="39">
        <f>I501+S501</f>
        <v>596730</v>
      </c>
      <c r="V501" s="39">
        <v>50</v>
      </c>
      <c r="W501" s="39"/>
      <c r="X501" s="39"/>
      <c r="Y501" s="39"/>
      <c r="Z501" s="40">
        <f>W501*90%</f>
        <v>0</v>
      </c>
      <c r="AA501" s="40">
        <f>W501-Z501</f>
        <v>0</v>
      </c>
    </row>
    <row r="502" spans="1:92" s="43" customFormat="1" ht="24" customHeight="1" x14ac:dyDescent="0.2">
      <c r="A502" s="39"/>
      <c r="B502" s="38"/>
      <c r="C502" s="39">
        <v>3</v>
      </c>
      <c r="D502" s="39"/>
      <c r="E502" s="39"/>
      <c r="F502" s="39"/>
      <c r="G502" s="39">
        <f t="shared" si="83"/>
        <v>0</v>
      </c>
      <c r="H502" s="39"/>
      <c r="I502" s="39">
        <f t="shared" si="84"/>
        <v>0</v>
      </c>
      <c r="J502" s="39">
        <v>3</v>
      </c>
      <c r="K502" s="39"/>
      <c r="L502" s="39" t="s">
        <v>706</v>
      </c>
      <c r="M502" s="39">
        <v>3</v>
      </c>
      <c r="N502" s="39">
        <v>36</v>
      </c>
      <c r="O502" s="39">
        <v>7400</v>
      </c>
      <c r="P502" s="39">
        <f t="shared" si="85"/>
        <v>266400</v>
      </c>
      <c r="Q502" s="39">
        <v>10</v>
      </c>
      <c r="R502" s="39">
        <f>P502*10%</f>
        <v>26640</v>
      </c>
      <c r="S502" s="39">
        <f t="shared" si="86"/>
        <v>239760</v>
      </c>
      <c r="T502" s="39">
        <f>I502+S502</f>
        <v>239760</v>
      </c>
      <c r="U502" s="39">
        <f>I502+S502</f>
        <v>239760</v>
      </c>
      <c r="V502" s="39"/>
      <c r="W502" s="40">
        <f>U502*0.03%</f>
        <v>71.927999999999997</v>
      </c>
      <c r="X502" s="39">
        <v>0.03</v>
      </c>
      <c r="Y502" s="39"/>
      <c r="Z502" s="40">
        <f>W502*90%</f>
        <v>64.735200000000006</v>
      </c>
      <c r="AA502" s="40">
        <f>W502-Z502</f>
        <v>7.1927999999999912</v>
      </c>
    </row>
    <row r="503" spans="1:92" s="3" customFormat="1" ht="23.25" customHeight="1" x14ac:dyDescent="0.2">
      <c r="A503" s="38"/>
      <c r="B503" s="38"/>
      <c r="C503" s="38"/>
      <c r="D503" s="38"/>
      <c r="E503" s="38"/>
      <c r="F503" s="38"/>
      <c r="G503" s="39"/>
      <c r="H503" s="38"/>
      <c r="I503" s="39"/>
      <c r="J503" s="38"/>
      <c r="K503" s="38"/>
      <c r="L503" s="38"/>
      <c r="M503" s="38"/>
      <c r="N503" s="38"/>
      <c r="O503" s="38"/>
      <c r="P503" s="39"/>
      <c r="Q503" s="38"/>
      <c r="R503" s="39"/>
      <c r="S503" s="39"/>
      <c r="T503" s="39"/>
      <c r="U503" s="39"/>
      <c r="V503" s="38"/>
      <c r="W503" s="40"/>
      <c r="X503" s="41"/>
      <c r="Y503" s="41"/>
      <c r="Z503" s="40"/>
      <c r="AA503" s="40"/>
      <c r="AB503" s="29"/>
      <c r="AC503" s="29"/>
      <c r="AD503" s="29"/>
      <c r="AE503" s="29"/>
      <c r="AF503" s="29"/>
      <c r="AG503" s="29"/>
      <c r="AH503" s="29"/>
      <c r="AI503" s="29"/>
      <c r="AJ503" s="29"/>
      <c r="AK503" s="29"/>
      <c r="AL503" s="29"/>
      <c r="AM503" s="29"/>
      <c r="AN503" s="29"/>
      <c r="AO503" s="29"/>
      <c r="AP503" s="29"/>
      <c r="AQ503" s="29"/>
      <c r="AR503" s="29"/>
      <c r="AS503" s="29"/>
      <c r="AT503" s="29"/>
      <c r="AU503" s="29"/>
      <c r="AV503" s="29"/>
      <c r="AW503" s="29"/>
      <c r="AX503" s="29"/>
      <c r="AY503" s="29"/>
      <c r="AZ503" s="29"/>
      <c r="BA503" s="29"/>
      <c r="BB503" s="29"/>
      <c r="BC503" s="29"/>
      <c r="BD503" s="29"/>
      <c r="BE503" s="29"/>
      <c r="BF503" s="29"/>
      <c r="BG503" s="29"/>
      <c r="BH503" s="29"/>
      <c r="BI503" s="29"/>
      <c r="BJ503" s="29"/>
      <c r="BK503" s="29"/>
      <c r="BL503" s="29"/>
      <c r="BM503" s="29"/>
      <c r="BN503" s="29"/>
      <c r="BO503" s="29"/>
      <c r="BP503" s="29"/>
      <c r="BQ503" s="29"/>
      <c r="BR503" s="29"/>
      <c r="BS503" s="29"/>
      <c r="BT503" s="29"/>
      <c r="BU503" s="29"/>
      <c r="BV503" s="29"/>
      <c r="BW503" s="29"/>
      <c r="BX503" s="29"/>
      <c r="BY503" s="29"/>
      <c r="BZ503" s="29"/>
      <c r="CA503" s="29"/>
      <c r="CB503" s="29"/>
      <c r="CC503" s="29"/>
      <c r="CD503" s="29"/>
      <c r="CE503" s="29"/>
      <c r="CF503" s="29"/>
      <c r="CG503" s="29"/>
      <c r="CH503" s="29"/>
      <c r="CI503" s="29"/>
      <c r="CJ503" s="29"/>
      <c r="CK503" s="29"/>
      <c r="CL503" s="29"/>
      <c r="CM503" s="29"/>
      <c r="CN503" s="29"/>
    </row>
    <row r="504" spans="1:92" s="3" customFormat="1" ht="21.75" customHeight="1" x14ac:dyDescent="0.2">
      <c r="A504" s="38"/>
      <c r="B504" s="38"/>
      <c r="C504" s="38"/>
      <c r="D504" s="38"/>
      <c r="E504" s="38"/>
      <c r="F504" s="38"/>
      <c r="G504" s="39"/>
      <c r="H504" s="38"/>
      <c r="I504" s="39"/>
      <c r="J504" s="38"/>
      <c r="K504" s="38"/>
      <c r="L504" s="38"/>
      <c r="M504" s="38"/>
      <c r="N504" s="38"/>
      <c r="O504" s="38"/>
      <c r="P504" s="39"/>
      <c r="Q504" s="38"/>
      <c r="R504" s="38"/>
      <c r="S504" s="39"/>
      <c r="T504" s="39"/>
      <c r="U504" s="39"/>
      <c r="V504" s="38"/>
      <c r="W504" s="40"/>
      <c r="X504" s="41"/>
      <c r="Y504" s="41"/>
      <c r="Z504" s="40"/>
      <c r="AA504" s="40"/>
      <c r="AB504" s="29"/>
      <c r="AC504" s="29"/>
      <c r="AD504" s="29"/>
      <c r="AE504" s="29"/>
      <c r="AF504" s="29"/>
      <c r="AG504" s="29"/>
      <c r="AH504" s="29"/>
      <c r="AI504" s="29"/>
      <c r="AJ504" s="29"/>
      <c r="AK504" s="29"/>
      <c r="AL504" s="29"/>
      <c r="AM504" s="29"/>
      <c r="AN504" s="29"/>
      <c r="AO504" s="29"/>
      <c r="AP504" s="29"/>
      <c r="AQ504" s="29"/>
      <c r="AR504" s="29"/>
      <c r="AS504" s="29"/>
      <c r="AT504" s="29"/>
      <c r="AU504" s="29"/>
      <c r="AV504" s="29"/>
      <c r="AW504" s="29"/>
      <c r="AX504" s="29"/>
      <c r="AY504" s="29"/>
      <c r="AZ504" s="29"/>
      <c r="BA504" s="29"/>
      <c r="BB504" s="29"/>
      <c r="BC504" s="29"/>
      <c r="BD504" s="29"/>
      <c r="BE504" s="29"/>
      <c r="BF504" s="29"/>
      <c r="BG504" s="29"/>
      <c r="BH504" s="29"/>
      <c r="BI504" s="29"/>
      <c r="BJ504" s="29"/>
      <c r="BK504" s="29"/>
      <c r="BL504" s="29"/>
      <c r="BM504" s="29"/>
      <c r="BN504" s="29"/>
      <c r="BO504" s="29"/>
      <c r="BP504" s="29"/>
      <c r="BQ504" s="29"/>
      <c r="BR504" s="29"/>
      <c r="BS504" s="29"/>
      <c r="BT504" s="29"/>
      <c r="BU504" s="29"/>
      <c r="BV504" s="29"/>
      <c r="BW504" s="29"/>
      <c r="BX504" s="29"/>
      <c r="BY504" s="29"/>
      <c r="BZ504" s="29"/>
      <c r="CA504" s="29"/>
      <c r="CB504" s="29"/>
      <c r="CC504" s="29"/>
      <c r="CD504" s="29"/>
      <c r="CE504" s="29"/>
      <c r="CF504" s="29"/>
      <c r="CG504" s="29"/>
      <c r="CH504" s="29"/>
      <c r="CI504" s="29"/>
      <c r="CJ504" s="29"/>
      <c r="CK504" s="29"/>
      <c r="CL504" s="29"/>
      <c r="CM504" s="29"/>
      <c r="CN504" s="29"/>
    </row>
    <row r="505" spans="1:92" s="3" customFormat="1" ht="23.25" customHeight="1" x14ac:dyDescent="0.2">
      <c r="A505" s="38"/>
      <c r="B505" s="38"/>
      <c r="C505" s="38"/>
      <c r="D505" s="38"/>
      <c r="E505" s="38"/>
      <c r="F505" s="38"/>
      <c r="G505" s="39"/>
      <c r="H505" s="38"/>
      <c r="I505" s="39"/>
      <c r="J505" s="38"/>
      <c r="K505" s="38"/>
      <c r="L505" s="38"/>
      <c r="M505" s="38"/>
      <c r="N505" s="38"/>
      <c r="O505" s="38"/>
      <c r="P505" s="39"/>
      <c r="Q505" s="38"/>
      <c r="R505" s="39"/>
      <c r="S505" s="39"/>
      <c r="T505" s="39"/>
      <c r="U505" s="39"/>
      <c r="V505" s="38"/>
      <c r="W505" s="40"/>
      <c r="X505" s="41"/>
      <c r="Y505" s="41"/>
      <c r="Z505" s="40"/>
      <c r="AA505" s="40"/>
      <c r="AB505" s="29"/>
      <c r="AC505" s="29"/>
      <c r="AD505" s="29"/>
      <c r="AE505" s="29"/>
      <c r="AF505" s="29"/>
      <c r="AG505" s="29"/>
      <c r="AH505" s="29"/>
      <c r="AI505" s="29"/>
      <c r="AJ505" s="29"/>
      <c r="AK505" s="29"/>
      <c r="AL505" s="29"/>
      <c r="AM505" s="29"/>
      <c r="AN505" s="29"/>
      <c r="AO505" s="29"/>
      <c r="AP505" s="29"/>
      <c r="AQ505" s="29"/>
      <c r="AR505" s="29"/>
      <c r="AS505" s="29"/>
      <c r="AT505" s="29"/>
      <c r="AU505" s="29"/>
      <c r="AV505" s="29"/>
      <c r="AW505" s="29"/>
      <c r="AX505" s="29"/>
      <c r="AY505" s="29"/>
      <c r="AZ505" s="29"/>
      <c r="BA505" s="29"/>
      <c r="BB505" s="29"/>
      <c r="BC505" s="29"/>
      <c r="BD505" s="29"/>
      <c r="BE505" s="29"/>
      <c r="BF505" s="29"/>
      <c r="BG505" s="29"/>
      <c r="BH505" s="29"/>
      <c r="BI505" s="29"/>
      <c r="BJ505" s="29"/>
      <c r="BK505" s="29"/>
      <c r="BL505" s="29"/>
      <c r="BM505" s="29"/>
      <c r="BN505" s="29"/>
      <c r="BO505" s="29"/>
      <c r="BP505" s="29"/>
      <c r="BQ505" s="29"/>
      <c r="BR505" s="29"/>
      <c r="BS505" s="29"/>
      <c r="BT505" s="29"/>
      <c r="BU505" s="29"/>
      <c r="BV505" s="29"/>
      <c r="BW505" s="29"/>
      <c r="BX505" s="29"/>
      <c r="BY505" s="29"/>
      <c r="BZ505" s="29"/>
      <c r="CA505" s="29"/>
      <c r="CB505" s="29"/>
      <c r="CC505" s="29"/>
      <c r="CD505" s="29"/>
      <c r="CE505" s="29"/>
      <c r="CF505" s="29"/>
      <c r="CG505" s="29"/>
      <c r="CH505" s="29"/>
      <c r="CI505" s="29"/>
      <c r="CJ505" s="29"/>
      <c r="CK505" s="29"/>
      <c r="CL505" s="29"/>
      <c r="CM505" s="29"/>
      <c r="CN505" s="29"/>
    </row>
    <row r="506" spans="1:92" s="3" customFormat="1" ht="22.5" customHeight="1" x14ac:dyDescent="0.2">
      <c r="A506" s="38"/>
      <c r="B506" s="38"/>
      <c r="C506" s="38"/>
      <c r="D506" s="38"/>
      <c r="E506" s="38"/>
      <c r="F506" s="38"/>
      <c r="G506" s="39"/>
      <c r="H506" s="38"/>
      <c r="I506" s="39"/>
      <c r="J506" s="38"/>
      <c r="K506" s="38"/>
      <c r="L506" s="38"/>
      <c r="M506" s="38"/>
      <c r="N506" s="38"/>
      <c r="O506" s="38"/>
      <c r="P506" s="39"/>
      <c r="Q506" s="38"/>
      <c r="R506" s="39"/>
      <c r="S506" s="39"/>
      <c r="T506" s="39"/>
      <c r="U506" s="39"/>
      <c r="V506" s="38"/>
      <c r="W506" s="40"/>
      <c r="X506" s="41"/>
      <c r="Y506" s="41"/>
      <c r="Z506" s="40"/>
      <c r="AA506" s="40"/>
      <c r="AB506" s="29"/>
      <c r="AC506" s="29"/>
      <c r="AD506" s="29"/>
      <c r="AE506" s="29"/>
      <c r="AF506" s="29"/>
      <c r="AG506" s="29"/>
      <c r="AH506" s="29"/>
      <c r="AI506" s="29"/>
      <c r="AJ506" s="29"/>
      <c r="AK506" s="29"/>
      <c r="AL506" s="29"/>
      <c r="AM506" s="29"/>
      <c r="AN506" s="29"/>
      <c r="AO506" s="29"/>
      <c r="AP506" s="29"/>
      <c r="AQ506" s="29"/>
      <c r="AR506" s="29"/>
      <c r="AS506" s="29"/>
      <c r="AT506" s="29"/>
      <c r="AU506" s="29"/>
      <c r="AV506" s="29"/>
      <c r="AW506" s="29"/>
      <c r="AX506" s="29"/>
      <c r="AY506" s="29"/>
      <c r="AZ506" s="29"/>
      <c r="BA506" s="29"/>
      <c r="BB506" s="29"/>
      <c r="BC506" s="29"/>
      <c r="BD506" s="29"/>
      <c r="BE506" s="29"/>
      <c r="BF506" s="29"/>
      <c r="BG506" s="29"/>
      <c r="BH506" s="29"/>
      <c r="BI506" s="29"/>
      <c r="BJ506" s="29"/>
      <c r="BK506" s="29"/>
      <c r="BL506" s="29"/>
      <c r="BM506" s="29"/>
      <c r="BN506" s="29"/>
      <c r="BO506" s="29"/>
      <c r="BP506" s="29"/>
      <c r="BQ506" s="29"/>
      <c r="BR506" s="29"/>
      <c r="BS506" s="29"/>
      <c r="BT506" s="29"/>
      <c r="BU506" s="29"/>
      <c r="BV506" s="29"/>
      <c r="BW506" s="29"/>
      <c r="BX506" s="29"/>
      <c r="BY506" s="29"/>
      <c r="BZ506" s="29"/>
      <c r="CA506" s="29"/>
      <c r="CB506" s="29"/>
      <c r="CC506" s="29"/>
      <c r="CD506" s="29"/>
      <c r="CE506" s="29"/>
      <c r="CF506" s="29"/>
      <c r="CG506" s="29"/>
      <c r="CH506" s="29"/>
      <c r="CI506" s="29"/>
      <c r="CJ506" s="29"/>
      <c r="CK506" s="29"/>
      <c r="CL506" s="29"/>
      <c r="CM506" s="29"/>
      <c r="CN506" s="29"/>
    </row>
    <row r="507" spans="1:92" s="3" customFormat="1" ht="24" customHeight="1" x14ac:dyDescent="0.2">
      <c r="A507" s="38"/>
      <c r="B507" s="38"/>
      <c r="C507" s="38"/>
      <c r="D507" s="38"/>
      <c r="E507" s="38"/>
      <c r="F507" s="38"/>
      <c r="G507" s="39"/>
      <c r="H507" s="38"/>
      <c r="I507" s="39"/>
      <c r="J507" s="38"/>
      <c r="K507" s="38"/>
      <c r="L507" s="38"/>
      <c r="M507" s="38"/>
      <c r="N507" s="38"/>
      <c r="O507" s="38"/>
      <c r="P507" s="39"/>
      <c r="Q507" s="38"/>
      <c r="R507" s="38"/>
      <c r="S507" s="39"/>
      <c r="T507" s="39"/>
      <c r="U507" s="39"/>
      <c r="V507" s="38"/>
      <c r="W507" s="40"/>
      <c r="X507" s="41"/>
      <c r="Y507" s="41"/>
      <c r="Z507" s="40"/>
      <c r="AA507" s="40"/>
      <c r="AB507" s="29"/>
      <c r="AC507" s="29"/>
      <c r="AD507" s="29"/>
      <c r="AE507" s="29"/>
      <c r="AF507" s="29"/>
      <c r="AG507" s="29"/>
      <c r="AH507" s="29"/>
      <c r="AI507" s="29"/>
      <c r="AJ507" s="29"/>
      <c r="AK507" s="29"/>
      <c r="AL507" s="29"/>
      <c r="AM507" s="29"/>
      <c r="AN507" s="29"/>
      <c r="AO507" s="29"/>
      <c r="AP507" s="29"/>
      <c r="AQ507" s="29"/>
      <c r="AR507" s="29"/>
      <c r="AS507" s="29"/>
      <c r="AT507" s="29"/>
      <c r="AU507" s="29"/>
      <c r="AV507" s="29"/>
      <c r="AW507" s="29"/>
      <c r="AX507" s="29"/>
      <c r="AY507" s="29"/>
      <c r="AZ507" s="29"/>
      <c r="BA507" s="29"/>
      <c r="BB507" s="29"/>
      <c r="BC507" s="29"/>
      <c r="BD507" s="29"/>
      <c r="BE507" s="29"/>
      <c r="BF507" s="29"/>
      <c r="BG507" s="29"/>
      <c r="BH507" s="29"/>
      <c r="BI507" s="29"/>
      <c r="BJ507" s="29"/>
      <c r="BK507" s="29"/>
      <c r="BL507" s="29"/>
      <c r="BM507" s="29"/>
      <c r="BN507" s="29"/>
      <c r="BO507" s="29"/>
      <c r="BP507" s="29"/>
      <c r="BQ507" s="29"/>
      <c r="BR507" s="29"/>
      <c r="BS507" s="29"/>
      <c r="BT507" s="29"/>
      <c r="BU507" s="29"/>
      <c r="BV507" s="29"/>
      <c r="BW507" s="29"/>
      <c r="BX507" s="29"/>
      <c r="BY507" s="29"/>
      <c r="BZ507" s="29"/>
      <c r="CA507" s="29"/>
      <c r="CB507" s="29"/>
      <c r="CC507" s="29"/>
      <c r="CD507" s="29"/>
      <c r="CE507" s="29"/>
      <c r="CF507" s="29"/>
      <c r="CG507" s="29"/>
      <c r="CH507" s="29"/>
      <c r="CI507" s="29"/>
      <c r="CJ507" s="29"/>
      <c r="CK507" s="29"/>
      <c r="CL507" s="29"/>
      <c r="CM507" s="29"/>
      <c r="CN507" s="29"/>
    </row>
    <row r="508" spans="1:92" s="3" customFormat="1" ht="23.25" customHeight="1" x14ac:dyDescent="0.2">
      <c r="A508" s="38"/>
      <c r="B508" s="38"/>
      <c r="C508" s="38"/>
      <c r="D508" s="38"/>
      <c r="E508" s="38"/>
      <c r="F508" s="38"/>
      <c r="G508" s="39"/>
      <c r="H508" s="38"/>
      <c r="I508" s="39"/>
      <c r="J508" s="38"/>
      <c r="K508" s="38"/>
      <c r="L508" s="38"/>
      <c r="M508" s="38"/>
      <c r="N508" s="38"/>
      <c r="O508" s="38"/>
      <c r="P508" s="39"/>
      <c r="Q508" s="38"/>
      <c r="R508" s="39"/>
      <c r="S508" s="39"/>
      <c r="T508" s="39"/>
      <c r="U508" s="39"/>
      <c r="V508" s="38"/>
      <c r="W508" s="40"/>
      <c r="X508" s="41"/>
      <c r="Y508" s="41"/>
      <c r="Z508" s="40"/>
      <c r="AA508" s="40"/>
      <c r="AB508" s="29"/>
      <c r="AC508" s="29"/>
      <c r="AD508" s="29"/>
      <c r="AE508" s="29"/>
      <c r="AF508" s="29"/>
      <c r="AG508" s="29"/>
      <c r="AH508" s="29"/>
      <c r="AI508" s="29"/>
      <c r="AJ508" s="29"/>
      <c r="AK508" s="29"/>
      <c r="AL508" s="29"/>
      <c r="AM508" s="29"/>
      <c r="AN508" s="29"/>
      <c r="AO508" s="29"/>
      <c r="AP508" s="29"/>
      <c r="AQ508" s="29"/>
      <c r="AR508" s="29"/>
      <c r="AS508" s="29"/>
      <c r="AT508" s="29"/>
      <c r="AU508" s="29"/>
      <c r="AV508" s="29"/>
      <c r="AW508" s="29"/>
      <c r="AX508" s="29"/>
      <c r="AY508" s="29"/>
      <c r="AZ508" s="29"/>
      <c r="BA508" s="29"/>
      <c r="BB508" s="29"/>
      <c r="BC508" s="29"/>
      <c r="BD508" s="29"/>
      <c r="BE508" s="29"/>
      <c r="BF508" s="29"/>
      <c r="BG508" s="29"/>
      <c r="BH508" s="29"/>
      <c r="BI508" s="29"/>
      <c r="BJ508" s="29"/>
      <c r="BK508" s="29"/>
      <c r="BL508" s="29"/>
      <c r="BM508" s="29"/>
      <c r="BN508" s="29"/>
      <c r="BO508" s="29"/>
      <c r="BP508" s="29"/>
      <c r="BQ508" s="29"/>
      <c r="BR508" s="29"/>
      <c r="BS508" s="29"/>
      <c r="BT508" s="29"/>
      <c r="BU508" s="29"/>
      <c r="BV508" s="29"/>
      <c r="BW508" s="29"/>
      <c r="BX508" s="29"/>
      <c r="BY508" s="29"/>
      <c r="BZ508" s="29"/>
      <c r="CA508" s="29"/>
      <c r="CB508" s="29"/>
      <c r="CC508" s="29"/>
      <c r="CD508" s="29"/>
      <c r="CE508" s="29"/>
      <c r="CF508" s="29"/>
      <c r="CG508" s="29"/>
      <c r="CH508" s="29"/>
      <c r="CI508" s="29"/>
      <c r="CJ508" s="29"/>
      <c r="CK508" s="29"/>
      <c r="CL508" s="29"/>
      <c r="CM508" s="29"/>
      <c r="CN508" s="29"/>
    </row>
    <row r="509" spans="1:92" s="3" customFormat="1" ht="24" customHeight="1" x14ac:dyDescent="0.2">
      <c r="A509" s="38"/>
      <c r="B509" s="38"/>
      <c r="C509" s="38"/>
      <c r="D509" s="38"/>
      <c r="E509" s="38"/>
      <c r="F509" s="38"/>
      <c r="G509" s="39"/>
      <c r="H509" s="38"/>
      <c r="I509" s="39"/>
      <c r="J509" s="38"/>
      <c r="K509" s="38"/>
      <c r="L509" s="38"/>
      <c r="M509" s="38"/>
      <c r="N509" s="38"/>
      <c r="O509" s="38"/>
      <c r="P509" s="39"/>
      <c r="Q509" s="38"/>
      <c r="R509" s="39"/>
      <c r="S509" s="39"/>
      <c r="T509" s="39"/>
      <c r="U509" s="39"/>
      <c r="V509" s="38"/>
      <c r="W509" s="40"/>
      <c r="X509" s="41"/>
      <c r="Y509" s="41"/>
      <c r="Z509" s="40"/>
      <c r="AA509" s="40"/>
      <c r="AB509" s="29"/>
      <c r="AC509" s="29"/>
      <c r="AD509" s="29"/>
      <c r="AE509" s="29"/>
      <c r="AF509" s="29"/>
      <c r="AG509" s="29"/>
      <c r="AH509" s="29"/>
      <c r="AI509" s="29"/>
      <c r="AJ509" s="29"/>
      <c r="AK509" s="29"/>
      <c r="AL509" s="29"/>
      <c r="AM509" s="29"/>
      <c r="AN509" s="29"/>
      <c r="AO509" s="29"/>
      <c r="AP509" s="29"/>
      <c r="AQ509" s="29"/>
      <c r="AR509" s="29"/>
      <c r="AS509" s="29"/>
      <c r="AT509" s="29"/>
      <c r="AU509" s="29"/>
      <c r="AV509" s="29"/>
      <c r="AW509" s="29"/>
      <c r="AX509" s="29"/>
      <c r="AY509" s="29"/>
      <c r="AZ509" s="29"/>
      <c r="BA509" s="29"/>
      <c r="BB509" s="29"/>
      <c r="BC509" s="29"/>
      <c r="BD509" s="29"/>
      <c r="BE509" s="29"/>
      <c r="BF509" s="29"/>
      <c r="BG509" s="29"/>
      <c r="BH509" s="29"/>
      <c r="BI509" s="29"/>
      <c r="BJ509" s="29"/>
      <c r="BK509" s="29"/>
      <c r="BL509" s="29"/>
      <c r="BM509" s="29"/>
      <c r="BN509" s="29"/>
      <c r="BO509" s="29"/>
      <c r="BP509" s="29"/>
      <c r="BQ509" s="29"/>
      <c r="BR509" s="29"/>
      <c r="BS509" s="29"/>
      <c r="BT509" s="29"/>
      <c r="BU509" s="29"/>
      <c r="BV509" s="29"/>
      <c r="BW509" s="29"/>
      <c r="BX509" s="29"/>
      <c r="BY509" s="29"/>
      <c r="BZ509" s="29"/>
      <c r="CA509" s="29"/>
      <c r="CB509" s="29"/>
      <c r="CC509" s="29"/>
      <c r="CD509" s="29"/>
      <c r="CE509" s="29"/>
      <c r="CF509" s="29"/>
      <c r="CG509" s="29"/>
      <c r="CH509" s="29"/>
      <c r="CI509" s="29"/>
      <c r="CJ509" s="29"/>
      <c r="CK509" s="29"/>
      <c r="CL509" s="29"/>
      <c r="CM509" s="29"/>
      <c r="CN509" s="29"/>
    </row>
    <row r="510" spans="1:92" s="3" customFormat="1" ht="23.25" customHeight="1" x14ac:dyDescent="0.2">
      <c r="A510" s="38"/>
      <c r="B510" s="38"/>
      <c r="C510" s="38"/>
      <c r="D510" s="38"/>
      <c r="E510" s="38"/>
      <c r="F510" s="38"/>
      <c r="G510" s="39"/>
      <c r="H510" s="38"/>
      <c r="I510" s="39"/>
      <c r="J510" s="38"/>
      <c r="K510" s="38"/>
      <c r="L510" s="38"/>
      <c r="M510" s="38"/>
      <c r="N510" s="38"/>
      <c r="O510" s="38"/>
      <c r="P510" s="39"/>
      <c r="Q510" s="38"/>
      <c r="R510" s="38"/>
      <c r="S510" s="39"/>
      <c r="T510" s="39"/>
      <c r="U510" s="39"/>
      <c r="V510" s="38"/>
      <c r="W510" s="40"/>
      <c r="X510" s="41"/>
      <c r="Y510" s="41"/>
      <c r="Z510" s="40"/>
      <c r="AA510" s="40"/>
      <c r="AB510" s="29"/>
      <c r="AC510" s="29"/>
      <c r="AD510" s="29"/>
      <c r="AE510" s="29"/>
      <c r="AF510" s="29"/>
      <c r="AG510" s="29"/>
      <c r="AH510" s="29"/>
      <c r="AI510" s="29"/>
      <c r="AJ510" s="29"/>
      <c r="AK510" s="29"/>
      <c r="AL510" s="29"/>
      <c r="AM510" s="29"/>
      <c r="AN510" s="29"/>
      <c r="AO510" s="29"/>
      <c r="AP510" s="29"/>
      <c r="AQ510" s="29"/>
      <c r="AR510" s="29"/>
      <c r="AS510" s="29"/>
      <c r="AT510" s="29"/>
      <c r="AU510" s="29"/>
      <c r="AV510" s="29"/>
      <c r="AW510" s="29"/>
      <c r="AX510" s="29"/>
      <c r="AY510" s="29"/>
      <c r="AZ510" s="29"/>
      <c r="BA510" s="29"/>
      <c r="BB510" s="29"/>
      <c r="BC510" s="29"/>
      <c r="BD510" s="29"/>
      <c r="BE510" s="29"/>
      <c r="BF510" s="29"/>
      <c r="BG510" s="29"/>
      <c r="BH510" s="29"/>
      <c r="BI510" s="29"/>
      <c r="BJ510" s="29"/>
      <c r="BK510" s="29"/>
      <c r="BL510" s="29"/>
      <c r="BM510" s="29"/>
      <c r="BN510" s="29"/>
      <c r="BO510" s="29"/>
      <c r="BP510" s="29"/>
      <c r="BQ510" s="29"/>
      <c r="BR510" s="29"/>
      <c r="BS510" s="29"/>
      <c r="BT510" s="29"/>
      <c r="BU510" s="29"/>
      <c r="BV510" s="29"/>
      <c r="BW510" s="29"/>
      <c r="BX510" s="29"/>
      <c r="BY510" s="29"/>
      <c r="BZ510" s="29"/>
      <c r="CA510" s="29"/>
      <c r="CB510" s="29"/>
      <c r="CC510" s="29"/>
      <c r="CD510" s="29"/>
      <c r="CE510" s="29"/>
      <c r="CF510" s="29"/>
      <c r="CG510" s="29"/>
      <c r="CH510" s="29"/>
      <c r="CI510" s="29"/>
      <c r="CJ510" s="29"/>
      <c r="CK510" s="29"/>
      <c r="CL510" s="29"/>
      <c r="CM510" s="29"/>
      <c r="CN510" s="29"/>
    </row>
    <row r="511" spans="1:92" s="3" customFormat="1" ht="24" customHeight="1" x14ac:dyDescent="0.2">
      <c r="A511" s="38"/>
      <c r="B511" s="38"/>
      <c r="C511" s="38"/>
      <c r="D511" s="38"/>
      <c r="E511" s="38"/>
      <c r="F511" s="38"/>
      <c r="G511" s="39"/>
      <c r="H511" s="38"/>
      <c r="I511" s="39"/>
      <c r="J511" s="38"/>
      <c r="K511" s="38"/>
      <c r="L511" s="38"/>
      <c r="M511" s="38"/>
      <c r="N511" s="38"/>
      <c r="O511" s="38"/>
      <c r="P511" s="39"/>
      <c r="Q511" s="38"/>
      <c r="R511" s="39"/>
      <c r="S511" s="39"/>
      <c r="T511" s="39"/>
      <c r="U511" s="39"/>
      <c r="V511" s="38"/>
      <c r="W511" s="40"/>
      <c r="X511" s="41"/>
      <c r="Y511" s="41"/>
      <c r="Z511" s="40"/>
      <c r="AA511" s="40"/>
      <c r="AB511" s="29"/>
      <c r="AC511" s="29"/>
      <c r="AD511" s="29"/>
      <c r="AE511" s="29"/>
      <c r="AF511" s="29"/>
      <c r="AG511" s="29"/>
      <c r="AH511" s="29"/>
      <c r="AI511" s="29"/>
      <c r="AJ511" s="29"/>
      <c r="AK511" s="29"/>
      <c r="AL511" s="29"/>
      <c r="AM511" s="29"/>
      <c r="AN511" s="29"/>
      <c r="AO511" s="29"/>
      <c r="AP511" s="29"/>
      <c r="AQ511" s="29"/>
      <c r="AR511" s="29"/>
      <c r="AS511" s="29"/>
      <c r="AT511" s="29"/>
      <c r="AU511" s="29"/>
      <c r="AV511" s="29"/>
      <c r="AW511" s="29"/>
      <c r="AX511" s="29"/>
      <c r="AY511" s="29"/>
      <c r="AZ511" s="29"/>
      <c r="BA511" s="29"/>
      <c r="BB511" s="29"/>
      <c r="BC511" s="29"/>
      <c r="BD511" s="29"/>
      <c r="BE511" s="29"/>
      <c r="BF511" s="29"/>
      <c r="BG511" s="29"/>
      <c r="BH511" s="29"/>
      <c r="BI511" s="29"/>
      <c r="BJ511" s="29"/>
      <c r="BK511" s="29"/>
      <c r="BL511" s="29"/>
      <c r="BM511" s="29"/>
      <c r="BN511" s="29"/>
      <c r="BO511" s="29"/>
      <c r="BP511" s="29"/>
      <c r="BQ511" s="29"/>
      <c r="BR511" s="29"/>
      <c r="BS511" s="29"/>
      <c r="BT511" s="29"/>
      <c r="BU511" s="29"/>
      <c r="BV511" s="29"/>
      <c r="BW511" s="29"/>
      <c r="BX511" s="29"/>
      <c r="BY511" s="29"/>
      <c r="BZ511" s="29"/>
      <c r="CA511" s="29"/>
      <c r="CB511" s="29"/>
      <c r="CC511" s="29"/>
      <c r="CD511" s="29"/>
      <c r="CE511" s="29"/>
      <c r="CF511" s="29"/>
      <c r="CG511" s="29"/>
      <c r="CH511" s="29"/>
      <c r="CI511" s="29"/>
      <c r="CJ511" s="29"/>
      <c r="CK511" s="29"/>
      <c r="CL511" s="29"/>
      <c r="CM511" s="29"/>
      <c r="CN511" s="29"/>
    </row>
    <row r="512" spans="1:92" s="3" customFormat="1" ht="24" customHeight="1" x14ac:dyDescent="0.2">
      <c r="A512" s="38"/>
      <c r="B512" s="38"/>
      <c r="C512" s="38"/>
      <c r="D512" s="38"/>
      <c r="E512" s="38"/>
      <c r="F512" s="38"/>
      <c r="G512" s="39"/>
      <c r="H512" s="38"/>
      <c r="I512" s="39"/>
      <c r="J512" s="38"/>
      <c r="K512" s="38"/>
      <c r="L512" s="38"/>
      <c r="M512" s="38"/>
      <c r="N512" s="38"/>
      <c r="O512" s="38"/>
      <c r="P512" s="39"/>
      <c r="Q512" s="38"/>
      <c r="R512" s="39"/>
      <c r="S512" s="39"/>
      <c r="T512" s="39"/>
      <c r="U512" s="39"/>
      <c r="V512" s="38"/>
      <c r="W512" s="40"/>
      <c r="X512" s="41"/>
      <c r="Y512" s="41"/>
      <c r="Z512" s="40"/>
      <c r="AA512" s="40"/>
      <c r="AB512" s="29"/>
      <c r="AC512" s="29"/>
      <c r="AD512" s="29"/>
      <c r="AE512" s="29"/>
      <c r="AF512" s="29"/>
      <c r="AG512" s="29"/>
      <c r="AH512" s="29"/>
      <c r="AI512" s="29"/>
      <c r="AJ512" s="29"/>
      <c r="AK512" s="29"/>
      <c r="AL512" s="29"/>
      <c r="AM512" s="29"/>
      <c r="AN512" s="29"/>
      <c r="AO512" s="29"/>
      <c r="AP512" s="29"/>
      <c r="AQ512" s="29"/>
      <c r="AR512" s="29"/>
      <c r="AS512" s="29"/>
      <c r="AT512" s="29"/>
      <c r="AU512" s="29"/>
      <c r="AV512" s="29"/>
      <c r="AW512" s="29"/>
      <c r="AX512" s="29"/>
      <c r="AY512" s="29"/>
      <c r="AZ512" s="29"/>
      <c r="BA512" s="29"/>
      <c r="BB512" s="29"/>
      <c r="BC512" s="29"/>
      <c r="BD512" s="29"/>
      <c r="BE512" s="29"/>
      <c r="BF512" s="29"/>
      <c r="BG512" s="29"/>
      <c r="BH512" s="29"/>
      <c r="BI512" s="29"/>
      <c r="BJ512" s="29"/>
      <c r="BK512" s="29"/>
      <c r="BL512" s="29"/>
      <c r="BM512" s="29"/>
      <c r="BN512" s="29"/>
      <c r="BO512" s="29"/>
      <c r="BP512" s="29"/>
      <c r="BQ512" s="29"/>
      <c r="BR512" s="29"/>
      <c r="BS512" s="29"/>
      <c r="BT512" s="29"/>
      <c r="BU512" s="29"/>
      <c r="BV512" s="29"/>
      <c r="BW512" s="29"/>
      <c r="BX512" s="29"/>
      <c r="BY512" s="29"/>
      <c r="BZ512" s="29"/>
      <c r="CA512" s="29"/>
      <c r="CB512" s="29"/>
      <c r="CC512" s="29"/>
      <c r="CD512" s="29"/>
      <c r="CE512" s="29"/>
      <c r="CF512" s="29"/>
      <c r="CG512" s="29"/>
      <c r="CH512" s="29"/>
      <c r="CI512" s="29"/>
      <c r="CJ512" s="29"/>
      <c r="CK512" s="29"/>
      <c r="CL512" s="29"/>
      <c r="CM512" s="29"/>
      <c r="CN512" s="29"/>
    </row>
    <row r="513" spans="1:92" s="3" customFormat="1" ht="23.25" customHeight="1" x14ac:dyDescent="0.2">
      <c r="A513" s="237" t="s">
        <v>775</v>
      </c>
      <c r="B513" s="211"/>
      <c r="C513" s="211"/>
      <c r="D513" s="211"/>
      <c r="E513" s="211"/>
      <c r="F513" s="211"/>
      <c r="G513" s="211"/>
      <c r="H513" s="211"/>
      <c r="I513" s="211"/>
      <c r="J513" s="211"/>
      <c r="K513" s="211"/>
      <c r="L513" s="212"/>
      <c r="M513" s="38"/>
      <c r="N513" s="38">
        <f>SUM(N501:N512)</f>
        <v>126</v>
      </c>
      <c r="O513" s="38"/>
      <c r="P513" s="39">
        <f>SUM(P501:P512)</f>
        <v>842400</v>
      </c>
      <c r="Q513" s="38"/>
      <c r="R513" s="38">
        <f>SUM(R501:R512)</f>
        <v>38160</v>
      </c>
      <c r="S513" s="39">
        <f>SUM(S501:S512)</f>
        <v>804240</v>
      </c>
      <c r="T513" s="39">
        <f>SUM(T501:T512)</f>
        <v>836490</v>
      </c>
      <c r="U513" s="39">
        <f>SUM(U501:U512)</f>
        <v>836490</v>
      </c>
      <c r="V513" s="38"/>
      <c r="W513" s="40">
        <f>SUM(W501:W512)</f>
        <v>71.927999999999997</v>
      </c>
      <c r="X513" s="41"/>
      <c r="Y513" s="41"/>
      <c r="Z513" s="40">
        <f>SUM(Z501:Z512)</f>
        <v>64.735200000000006</v>
      </c>
      <c r="AA513" s="40">
        <f>SUM(AA501:AA512)</f>
        <v>7.1927999999999912</v>
      </c>
      <c r="AB513" s="29"/>
      <c r="AC513" s="29"/>
      <c r="AD513" s="29"/>
      <c r="AE513" s="29"/>
      <c r="AF513" s="29"/>
      <c r="AG513" s="29"/>
      <c r="AH513" s="29"/>
      <c r="AI513" s="29"/>
      <c r="AJ513" s="29"/>
      <c r="AK513" s="29"/>
      <c r="AL513" s="29"/>
      <c r="AM513" s="29"/>
      <c r="AN513" s="29"/>
      <c r="AO513" s="29"/>
      <c r="AP513" s="29"/>
      <c r="AQ513" s="29"/>
      <c r="AR513" s="29"/>
      <c r="AS513" s="29"/>
      <c r="AT513" s="29"/>
      <c r="AU513" s="29"/>
      <c r="AV513" s="29"/>
      <c r="AW513" s="29"/>
      <c r="AX513" s="29"/>
      <c r="AY513" s="29"/>
      <c r="AZ513" s="29"/>
      <c r="BA513" s="29"/>
      <c r="BB513" s="29"/>
      <c r="BC513" s="29"/>
      <c r="BD513" s="29"/>
      <c r="BE513" s="29"/>
      <c r="BF513" s="29"/>
      <c r="BG513" s="29"/>
      <c r="BH513" s="29"/>
      <c r="BI513" s="29"/>
      <c r="BJ513" s="29"/>
      <c r="BK513" s="29"/>
      <c r="BL513" s="29"/>
      <c r="BM513" s="29"/>
      <c r="BN513" s="29"/>
      <c r="BO513" s="29"/>
      <c r="BP513" s="29"/>
      <c r="BQ513" s="29"/>
      <c r="BR513" s="29"/>
      <c r="BS513" s="29"/>
      <c r="BT513" s="29"/>
      <c r="BU513" s="29"/>
      <c r="BV513" s="29"/>
      <c r="BW513" s="29"/>
      <c r="BX513" s="29"/>
      <c r="BY513" s="29"/>
      <c r="BZ513" s="29"/>
      <c r="CA513" s="29"/>
      <c r="CB513" s="29"/>
      <c r="CC513" s="29"/>
      <c r="CD513" s="29"/>
      <c r="CE513" s="29"/>
      <c r="CF513" s="29"/>
      <c r="CG513" s="29"/>
      <c r="CH513" s="29"/>
      <c r="CI513" s="29"/>
      <c r="CJ513" s="29"/>
      <c r="CK513" s="29"/>
      <c r="CL513" s="29"/>
      <c r="CM513" s="29"/>
      <c r="CN513" s="29"/>
    </row>
    <row r="514" spans="1:92" s="3" customFormat="1" ht="23.25" customHeight="1" x14ac:dyDescent="0.4">
      <c r="A514" s="46"/>
      <c r="B514" s="46"/>
      <c r="C514" s="46"/>
      <c r="D514" s="46"/>
      <c r="E514" s="46"/>
      <c r="F514" s="46"/>
      <c r="G514" s="46"/>
      <c r="H514" s="46"/>
      <c r="I514" s="46"/>
      <c r="J514" s="46"/>
      <c r="K514" s="46"/>
      <c r="L514" s="46"/>
      <c r="M514" s="46"/>
      <c r="N514" s="46"/>
      <c r="O514" s="46"/>
      <c r="P514" s="46"/>
      <c r="Q514" s="46"/>
      <c r="R514" s="46"/>
      <c r="S514" s="46"/>
      <c r="T514" s="46"/>
      <c r="U514" s="46"/>
      <c r="V514" s="46"/>
      <c r="W514" s="46"/>
      <c r="X514" s="46"/>
      <c r="Y514" s="46"/>
      <c r="Z514" s="46"/>
      <c r="AA514" s="43"/>
      <c r="AB514" s="29"/>
      <c r="AC514" s="29"/>
      <c r="AD514" s="29"/>
      <c r="AE514" s="29"/>
      <c r="AF514" s="29"/>
      <c r="AG514" s="29"/>
      <c r="AH514" s="29"/>
      <c r="AI514" s="29"/>
      <c r="AJ514" s="29"/>
      <c r="AK514" s="29"/>
      <c r="AL514" s="29"/>
      <c r="AM514" s="29"/>
      <c r="AN514" s="29"/>
      <c r="AO514" s="29"/>
      <c r="AP514" s="29"/>
      <c r="AQ514" s="29"/>
      <c r="AR514" s="29"/>
      <c r="AS514" s="29"/>
      <c r="AT514" s="29"/>
      <c r="AU514" s="29"/>
      <c r="AV514" s="29"/>
      <c r="AW514" s="29"/>
      <c r="AX514" s="29"/>
      <c r="AY514" s="29"/>
      <c r="AZ514" s="29"/>
      <c r="BA514" s="29"/>
      <c r="BB514" s="29"/>
      <c r="BC514" s="29"/>
      <c r="BD514" s="29"/>
      <c r="BE514" s="29"/>
      <c r="BF514" s="29"/>
      <c r="BG514" s="29"/>
      <c r="BH514" s="29"/>
      <c r="BI514" s="29"/>
      <c r="BJ514" s="29"/>
      <c r="BK514" s="29"/>
      <c r="BL514" s="29"/>
      <c r="BM514" s="29"/>
      <c r="BN514" s="29"/>
      <c r="BO514" s="29"/>
      <c r="BP514" s="29"/>
      <c r="BQ514" s="29"/>
      <c r="BR514" s="29"/>
      <c r="BS514" s="29"/>
      <c r="BT514" s="29"/>
      <c r="BU514" s="29"/>
      <c r="BV514" s="29"/>
      <c r="BW514" s="29"/>
      <c r="BX514" s="29"/>
      <c r="BY514" s="29"/>
      <c r="BZ514" s="29"/>
      <c r="CA514" s="29"/>
      <c r="CB514" s="29"/>
      <c r="CC514" s="29"/>
      <c r="CD514" s="29"/>
      <c r="CE514" s="29"/>
      <c r="CF514" s="29"/>
      <c r="CG514" s="29"/>
      <c r="CH514" s="29"/>
      <c r="CI514" s="29"/>
      <c r="CJ514" s="29"/>
      <c r="CK514" s="29"/>
      <c r="CL514" s="29"/>
      <c r="CM514" s="29"/>
      <c r="CN514" s="29"/>
    </row>
    <row r="515" spans="1:92" s="3" customFormat="1" ht="18" x14ac:dyDescent="0.4">
      <c r="A515" s="42" t="s">
        <v>17</v>
      </c>
      <c r="B515" s="42"/>
      <c r="C515" s="42"/>
      <c r="D515" s="42" t="s">
        <v>19</v>
      </c>
      <c r="E515" s="42"/>
      <c r="F515" s="42"/>
      <c r="G515" s="42"/>
      <c r="H515" s="42"/>
      <c r="I515" s="42"/>
      <c r="J515" s="43"/>
      <c r="K515" s="46"/>
      <c r="L515" s="46"/>
      <c r="M515" s="46"/>
      <c r="N515" s="46"/>
      <c r="O515" s="46"/>
      <c r="P515" s="46"/>
      <c r="Q515" s="46"/>
      <c r="R515" s="46"/>
      <c r="S515" s="46"/>
      <c r="T515" s="46"/>
      <c r="U515" s="46"/>
      <c r="V515" s="46"/>
      <c r="W515" s="46"/>
      <c r="X515" s="46"/>
      <c r="Y515" s="46"/>
      <c r="Z515" s="46"/>
      <c r="AA515" s="43"/>
      <c r="AB515" s="29"/>
      <c r="AC515" s="29"/>
      <c r="AD515" s="29"/>
      <c r="AE515" s="29"/>
      <c r="AF515" s="29"/>
      <c r="AG515" s="29"/>
      <c r="AH515" s="29"/>
      <c r="AI515" s="29"/>
      <c r="AJ515" s="29"/>
      <c r="AK515" s="29"/>
      <c r="AL515" s="29"/>
      <c r="AM515" s="29"/>
      <c r="AN515" s="29"/>
      <c r="AO515" s="29"/>
      <c r="AP515" s="29"/>
      <c r="AQ515" s="29"/>
      <c r="AR515" s="29"/>
      <c r="AS515" s="29"/>
      <c r="AT515" s="29"/>
      <c r="AU515" s="29"/>
      <c r="AV515" s="29"/>
      <c r="AW515" s="29"/>
      <c r="AX515" s="29"/>
      <c r="AY515" s="29"/>
      <c r="AZ515" s="29"/>
      <c r="BA515" s="29"/>
      <c r="BB515" s="29"/>
      <c r="BC515" s="29"/>
      <c r="BD515" s="29"/>
      <c r="BE515" s="29"/>
      <c r="BF515" s="29"/>
      <c r="BG515" s="29"/>
      <c r="BH515" s="29"/>
      <c r="BI515" s="29"/>
      <c r="BJ515" s="29"/>
      <c r="BK515" s="29"/>
      <c r="BL515" s="29"/>
      <c r="BM515" s="29"/>
      <c r="BN515" s="29"/>
      <c r="BO515" s="29"/>
      <c r="BP515" s="29"/>
      <c r="BQ515" s="29"/>
      <c r="BR515" s="29"/>
      <c r="BS515" s="29"/>
      <c r="BT515" s="29"/>
      <c r="BU515" s="29"/>
      <c r="BV515" s="29"/>
      <c r="BW515" s="29"/>
      <c r="BX515" s="29"/>
      <c r="BY515" s="29"/>
      <c r="BZ515" s="29"/>
      <c r="CA515" s="29"/>
      <c r="CB515" s="29"/>
      <c r="CC515" s="29"/>
      <c r="CD515" s="29"/>
      <c r="CE515" s="29"/>
      <c r="CF515" s="29"/>
      <c r="CG515" s="29"/>
      <c r="CH515" s="29"/>
      <c r="CI515" s="29"/>
      <c r="CJ515" s="29"/>
      <c r="CK515" s="29"/>
      <c r="CL515" s="29"/>
      <c r="CM515" s="29"/>
      <c r="CN515" s="29"/>
    </row>
    <row r="516" spans="1:92" s="3" customFormat="1" ht="18" x14ac:dyDescent="0.4">
      <c r="A516" s="42"/>
      <c r="B516" s="42"/>
      <c r="C516" s="42"/>
      <c r="D516" s="42" t="s">
        <v>20</v>
      </c>
      <c r="E516" s="42"/>
      <c r="F516" s="42"/>
      <c r="G516" s="42"/>
      <c r="H516" s="42"/>
      <c r="I516" s="42"/>
      <c r="J516" s="43"/>
      <c r="K516" s="46"/>
      <c r="L516" s="46"/>
      <c r="M516" s="46"/>
      <c r="N516" s="46"/>
      <c r="O516" s="46"/>
      <c r="P516" s="46"/>
      <c r="Q516" s="46"/>
      <c r="R516" s="46"/>
      <c r="S516" s="46"/>
      <c r="T516" s="46"/>
      <c r="U516" s="46"/>
      <c r="V516" s="46"/>
      <c r="W516" s="46"/>
      <c r="X516" s="46"/>
      <c r="Y516" s="46"/>
      <c r="Z516" s="46"/>
      <c r="AA516" s="43"/>
      <c r="AB516" s="29"/>
      <c r="AC516" s="29"/>
      <c r="AD516" s="29"/>
      <c r="AE516" s="29"/>
      <c r="AF516" s="29"/>
      <c r="AG516" s="29"/>
      <c r="AH516" s="29"/>
      <c r="AI516" s="29"/>
      <c r="AJ516" s="29"/>
      <c r="AK516" s="29"/>
      <c r="AL516" s="29"/>
      <c r="AM516" s="29"/>
      <c r="AN516" s="29"/>
      <c r="AO516" s="29"/>
      <c r="AP516" s="29"/>
      <c r="AQ516" s="29"/>
      <c r="AR516" s="29"/>
      <c r="AS516" s="29"/>
      <c r="AT516" s="29"/>
      <c r="AU516" s="29"/>
      <c r="AV516" s="29"/>
      <c r="AW516" s="29"/>
      <c r="AX516" s="29"/>
      <c r="AY516" s="29"/>
      <c r="AZ516" s="29"/>
      <c r="BA516" s="29"/>
      <c r="BB516" s="29"/>
      <c r="BC516" s="29"/>
      <c r="BD516" s="29"/>
      <c r="BE516" s="29"/>
      <c r="BF516" s="29"/>
      <c r="BG516" s="29"/>
      <c r="BH516" s="29"/>
      <c r="BI516" s="29"/>
      <c r="BJ516" s="29"/>
      <c r="BK516" s="29"/>
      <c r="BL516" s="29"/>
      <c r="BM516" s="29"/>
      <c r="BN516" s="29"/>
      <c r="BO516" s="29"/>
      <c r="BP516" s="29"/>
      <c r="BQ516" s="29"/>
      <c r="BR516" s="29"/>
      <c r="BS516" s="29"/>
      <c r="BT516" s="29"/>
      <c r="BU516" s="29"/>
      <c r="BV516" s="29"/>
      <c r="BW516" s="29"/>
      <c r="BX516" s="29"/>
      <c r="BY516" s="29"/>
      <c r="BZ516" s="29"/>
      <c r="CA516" s="29"/>
      <c r="CB516" s="29"/>
      <c r="CC516" s="29"/>
      <c r="CD516" s="29"/>
      <c r="CE516" s="29"/>
      <c r="CF516" s="29"/>
      <c r="CG516" s="29"/>
      <c r="CH516" s="29"/>
      <c r="CI516" s="29"/>
      <c r="CJ516" s="29"/>
      <c r="CK516" s="29"/>
      <c r="CL516" s="29"/>
      <c r="CM516" s="29"/>
      <c r="CN516" s="29"/>
    </row>
    <row r="517" spans="1:92" s="3" customFormat="1" ht="18" x14ac:dyDescent="0.4">
      <c r="A517" s="42"/>
      <c r="B517" s="42"/>
      <c r="C517" s="42"/>
      <c r="D517" s="42" t="s">
        <v>21</v>
      </c>
      <c r="E517" s="42"/>
      <c r="F517" s="42"/>
      <c r="G517" s="42"/>
      <c r="H517" s="42"/>
      <c r="I517" s="42"/>
      <c r="J517" s="43"/>
      <c r="K517" s="46"/>
      <c r="L517" s="46"/>
      <c r="M517" s="46"/>
      <c r="N517" s="46"/>
      <c r="O517" s="46"/>
      <c r="P517" s="46"/>
      <c r="Q517" s="46"/>
      <c r="R517" s="46"/>
      <c r="S517" s="46"/>
      <c r="T517" s="46"/>
      <c r="U517" s="46"/>
      <c r="V517" s="46"/>
      <c r="W517" s="46"/>
      <c r="X517" s="46"/>
      <c r="Y517" s="46"/>
      <c r="Z517" s="46"/>
      <c r="AA517" s="43"/>
      <c r="AB517" s="29"/>
      <c r="AC517" s="29"/>
      <c r="AD517" s="29"/>
      <c r="AE517" s="29"/>
      <c r="AF517" s="29"/>
      <c r="AG517" s="29"/>
      <c r="AH517" s="29"/>
      <c r="AI517" s="29"/>
      <c r="AJ517" s="29"/>
      <c r="AK517" s="29"/>
      <c r="AL517" s="29"/>
      <c r="AM517" s="29"/>
      <c r="AN517" s="29"/>
      <c r="AO517" s="29"/>
      <c r="AP517" s="29"/>
      <c r="AQ517" s="29"/>
      <c r="AR517" s="29"/>
      <c r="AS517" s="29"/>
      <c r="AT517" s="29"/>
      <c r="AU517" s="29"/>
      <c r="AV517" s="29"/>
      <c r="AW517" s="29"/>
      <c r="AX517" s="29"/>
      <c r="AY517" s="29"/>
      <c r="AZ517" s="29"/>
      <c r="BA517" s="29"/>
      <c r="BB517" s="29"/>
      <c r="BC517" s="29"/>
      <c r="BD517" s="29"/>
      <c r="BE517" s="29"/>
      <c r="BF517" s="29"/>
      <c r="BG517" s="29"/>
      <c r="BH517" s="29"/>
      <c r="BI517" s="29"/>
      <c r="BJ517" s="29"/>
      <c r="BK517" s="29"/>
      <c r="BL517" s="29"/>
      <c r="BM517" s="29"/>
      <c r="BN517" s="29"/>
      <c r="BO517" s="29"/>
      <c r="BP517" s="29"/>
      <c r="BQ517" s="29"/>
      <c r="BR517" s="29"/>
      <c r="BS517" s="29"/>
      <c r="BT517" s="29"/>
      <c r="BU517" s="29"/>
      <c r="BV517" s="29"/>
      <c r="BW517" s="29"/>
      <c r="BX517" s="29"/>
      <c r="BY517" s="29"/>
      <c r="BZ517" s="29"/>
      <c r="CA517" s="29"/>
      <c r="CB517" s="29"/>
      <c r="CC517" s="29"/>
      <c r="CD517" s="29"/>
      <c r="CE517" s="29"/>
      <c r="CF517" s="29"/>
      <c r="CG517" s="29"/>
      <c r="CH517" s="29"/>
      <c r="CI517" s="29"/>
      <c r="CJ517" s="29"/>
      <c r="CK517" s="29"/>
      <c r="CL517" s="29"/>
      <c r="CM517" s="29"/>
      <c r="CN517" s="29"/>
    </row>
    <row r="518" spans="1:92" s="3" customFormat="1" ht="15.75" x14ac:dyDescent="0.25">
      <c r="A518" s="42"/>
      <c r="B518" s="42"/>
      <c r="C518" s="42"/>
      <c r="D518" s="42" t="s">
        <v>22</v>
      </c>
      <c r="E518" s="42"/>
      <c r="F518" s="42"/>
      <c r="G518" s="42"/>
      <c r="H518" s="42"/>
      <c r="I518" s="42"/>
      <c r="J518" s="43"/>
      <c r="K518" s="43"/>
      <c r="L518" s="43"/>
      <c r="M518" s="43"/>
      <c r="N518" s="43"/>
      <c r="O518" s="43"/>
      <c r="P518" s="43"/>
      <c r="Q518" s="43"/>
      <c r="R518" s="43"/>
      <c r="S518" s="43"/>
      <c r="T518" s="43"/>
      <c r="U518" s="43"/>
      <c r="V518" s="43"/>
      <c r="W518" s="43"/>
      <c r="X518" s="43"/>
      <c r="Y518" s="43"/>
      <c r="Z518" s="43"/>
      <c r="AA518" s="43"/>
      <c r="AB518" s="29"/>
      <c r="AC518" s="29"/>
      <c r="AD518" s="29"/>
      <c r="AE518" s="29"/>
      <c r="AF518" s="29"/>
      <c r="AG518" s="29"/>
      <c r="AH518" s="29"/>
      <c r="AI518" s="29"/>
      <c r="AJ518" s="29"/>
      <c r="AK518" s="29"/>
      <c r="AL518" s="29"/>
      <c r="AM518" s="29"/>
      <c r="AN518" s="29"/>
      <c r="AO518" s="29"/>
      <c r="AP518" s="29"/>
      <c r="AQ518" s="29"/>
      <c r="AR518" s="29"/>
      <c r="AS518" s="29"/>
      <c r="AT518" s="29"/>
      <c r="AU518" s="29"/>
      <c r="AV518" s="29"/>
      <c r="AW518" s="29"/>
      <c r="AX518" s="29"/>
      <c r="AY518" s="29"/>
      <c r="AZ518" s="29"/>
      <c r="BA518" s="29"/>
      <c r="BB518" s="29"/>
      <c r="BC518" s="29"/>
      <c r="BD518" s="29"/>
      <c r="BE518" s="29"/>
      <c r="BF518" s="29"/>
      <c r="BG518" s="29"/>
      <c r="BH518" s="29"/>
      <c r="BI518" s="29"/>
      <c r="BJ518" s="29"/>
      <c r="BK518" s="29"/>
      <c r="BL518" s="29"/>
      <c r="BM518" s="29"/>
      <c r="BN518" s="29"/>
      <c r="BO518" s="29"/>
      <c r="BP518" s="29"/>
      <c r="BQ518" s="29"/>
      <c r="BR518" s="29"/>
      <c r="BS518" s="29"/>
      <c r="BT518" s="29"/>
      <c r="BU518" s="29"/>
      <c r="BV518" s="29"/>
      <c r="BW518" s="29"/>
      <c r="BX518" s="29"/>
      <c r="BY518" s="29"/>
      <c r="BZ518" s="29"/>
      <c r="CA518" s="29"/>
      <c r="CB518" s="29"/>
      <c r="CC518" s="29"/>
      <c r="CD518" s="29"/>
      <c r="CE518" s="29"/>
      <c r="CF518" s="29"/>
      <c r="CG518" s="29"/>
      <c r="CH518" s="29"/>
      <c r="CI518" s="29"/>
      <c r="CJ518" s="29"/>
      <c r="CK518" s="29"/>
      <c r="CL518" s="29"/>
      <c r="CM518" s="29"/>
      <c r="CN518" s="29"/>
    </row>
    <row r="519" spans="1:92" s="3" customFormat="1" ht="15.75" x14ac:dyDescent="0.25">
      <c r="A519" s="42"/>
      <c r="B519" s="42"/>
      <c r="C519" s="42"/>
      <c r="D519" s="42" t="s">
        <v>23</v>
      </c>
      <c r="E519" s="42"/>
      <c r="F519" s="42"/>
      <c r="G519" s="42"/>
      <c r="H519" s="42"/>
      <c r="I519" s="42"/>
      <c r="J519" s="43"/>
      <c r="K519" s="43"/>
      <c r="L519" s="43"/>
      <c r="M519" s="43"/>
      <c r="N519" s="43"/>
      <c r="O519" s="43"/>
      <c r="P519" s="43"/>
      <c r="Q519" s="43"/>
      <c r="R519" s="43"/>
      <c r="S519" s="43"/>
      <c r="T519" s="43"/>
      <c r="U519" s="43"/>
      <c r="V519" s="43"/>
      <c r="W519" s="43"/>
      <c r="X519" s="43"/>
      <c r="Y519" s="43"/>
      <c r="Z519" s="43"/>
      <c r="AA519" s="43"/>
      <c r="AB519" s="29"/>
      <c r="AC519" s="29"/>
      <c r="AD519" s="29"/>
      <c r="AE519" s="29"/>
      <c r="AF519" s="29"/>
      <c r="AG519" s="29"/>
      <c r="AH519" s="29"/>
      <c r="AI519" s="29"/>
      <c r="AJ519" s="29"/>
      <c r="AK519" s="29"/>
      <c r="AL519" s="29"/>
      <c r="AM519" s="29"/>
      <c r="AN519" s="29"/>
      <c r="AO519" s="29"/>
      <c r="AP519" s="29"/>
      <c r="AQ519" s="29"/>
      <c r="AR519" s="29"/>
      <c r="AS519" s="29"/>
      <c r="AT519" s="29"/>
      <c r="AU519" s="29"/>
      <c r="AV519" s="29"/>
      <c r="AW519" s="29"/>
      <c r="AX519" s="29"/>
      <c r="AY519" s="29"/>
      <c r="AZ519" s="29"/>
      <c r="BA519" s="29"/>
      <c r="BB519" s="29"/>
      <c r="BC519" s="29"/>
      <c r="BD519" s="29"/>
      <c r="BE519" s="29"/>
      <c r="BF519" s="29"/>
      <c r="BG519" s="29"/>
      <c r="BH519" s="29"/>
      <c r="BI519" s="29"/>
      <c r="BJ519" s="29"/>
      <c r="BK519" s="29"/>
      <c r="BL519" s="29"/>
      <c r="BM519" s="29"/>
      <c r="BN519" s="29"/>
      <c r="BO519" s="29"/>
      <c r="BP519" s="29"/>
      <c r="BQ519" s="29"/>
      <c r="BR519" s="29"/>
      <c r="BS519" s="29"/>
      <c r="BT519" s="29"/>
      <c r="BU519" s="29"/>
      <c r="BV519" s="29"/>
      <c r="BW519" s="29"/>
      <c r="BX519" s="29"/>
      <c r="BY519" s="29"/>
      <c r="BZ519" s="29"/>
      <c r="CA519" s="29"/>
      <c r="CB519" s="29"/>
      <c r="CC519" s="29"/>
      <c r="CD519" s="29"/>
      <c r="CE519" s="29"/>
      <c r="CF519" s="29"/>
      <c r="CG519" s="29"/>
      <c r="CH519" s="29"/>
      <c r="CI519" s="29"/>
      <c r="CJ519" s="29"/>
      <c r="CK519" s="29"/>
      <c r="CL519" s="29"/>
      <c r="CM519" s="29"/>
      <c r="CN519" s="29"/>
    </row>
    <row r="520" spans="1:92" s="3" customFormat="1" ht="15" x14ac:dyDescent="0.2">
      <c r="A520" s="43"/>
      <c r="B520" s="43"/>
      <c r="C520" s="43"/>
      <c r="D520" s="43"/>
      <c r="E520" s="43"/>
      <c r="F520" s="43"/>
      <c r="G520" s="43"/>
      <c r="H520" s="43"/>
      <c r="I520" s="43"/>
      <c r="J520" s="43"/>
      <c r="K520" s="43"/>
      <c r="L520" s="43"/>
      <c r="M520" s="43"/>
      <c r="N520" s="43"/>
      <c r="O520" s="43"/>
      <c r="P520" s="43"/>
      <c r="Q520" s="43"/>
      <c r="R520" s="43"/>
      <c r="S520" s="43"/>
      <c r="T520" s="43"/>
      <c r="U520" s="43"/>
      <c r="V520" s="43"/>
      <c r="W520" s="43"/>
      <c r="X520" s="43"/>
      <c r="Y520" s="43"/>
      <c r="Z520" s="43"/>
      <c r="AA520" s="43"/>
      <c r="AB520" s="29"/>
      <c r="AC520" s="29"/>
      <c r="AD520" s="29"/>
      <c r="AE520" s="29"/>
      <c r="AF520" s="29"/>
      <c r="AG520" s="29"/>
      <c r="AH520" s="29"/>
      <c r="AI520" s="29"/>
      <c r="AJ520" s="29"/>
      <c r="AK520" s="29"/>
      <c r="AL520" s="29"/>
      <c r="AM520" s="29"/>
      <c r="AN520" s="29"/>
      <c r="AO520" s="29"/>
      <c r="AP520" s="29"/>
      <c r="AQ520" s="29"/>
      <c r="AR520" s="29"/>
      <c r="AS520" s="29"/>
      <c r="AT520" s="29"/>
      <c r="AU520" s="29"/>
      <c r="AV520" s="29"/>
      <c r="AW520" s="29"/>
      <c r="AX520" s="29"/>
      <c r="AY520" s="29"/>
      <c r="AZ520" s="29"/>
      <c r="BA520" s="29"/>
      <c r="BB520" s="29"/>
      <c r="BC520" s="29"/>
      <c r="BD520" s="29"/>
      <c r="BE520" s="29"/>
      <c r="BF520" s="29"/>
      <c r="BG520" s="29"/>
      <c r="BH520" s="29"/>
      <c r="BI520" s="29"/>
      <c r="BJ520" s="29"/>
      <c r="BK520" s="29"/>
      <c r="BL520" s="29"/>
      <c r="BM520" s="29"/>
      <c r="BN520" s="29"/>
      <c r="BO520" s="29"/>
      <c r="BP520" s="29"/>
      <c r="BQ520" s="29"/>
      <c r="BR520" s="29"/>
      <c r="BS520" s="29"/>
      <c r="BT520" s="29"/>
      <c r="BU520" s="29"/>
      <c r="BV520" s="29"/>
      <c r="BW520" s="29"/>
      <c r="BX520" s="29"/>
      <c r="BY520" s="29"/>
      <c r="BZ520" s="29"/>
      <c r="CA520" s="29"/>
      <c r="CB520" s="29"/>
      <c r="CC520" s="29"/>
      <c r="CD520" s="29"/>
      <c r="CE520" s="29"/>
      <c r="CF520" s="29"/>
      <c r="CG520" s="29"/>
      <c r="CH520" s="29"/>
      <c r="CI520" s="29"/>
      <c r="CJ520" s="29"/>
      <c r="CK520" s="29"/>
      <c r="CL520" s="29"/>
      <c r="CM520" s="29"/>
      <c r="CN520" s="29"/>
    </row>
    <row r="521" spans="1:92" ht="15" x14ac:dyDescent="0.2">
      <c r="A521" s="43"/>
      <c r="B521" s="43"/>
      <c r="C521" s="43"/>
      <c r="D521" s="43"/>
      <c r="E521" s="43"/>
      <c r="F521" s="43"/>
      <c r="G521" s="43"/>
      <c r="H521" s="43"/>
      <c r="I521" s="43"/>
      <c r="J521" s="43"/>
      <c r="K521" s="43"/>
      <c r="L521" s="43"/>
      <c r="M521" s="43"/>
      <c r="N521" s="43"/>
      <c r="O521" s="43"/>
      <c r="P521" s="43"/>
      <c r="Q521" s="43"/>
      <c r="R521" s="43"/>
      <c r="S521" s="43"/>
      <c r="T521" s="43"/>
      <c r="U521" s="43"/>
      <c r="V521" s="43"/>
      <c r="W521" s="43"/>
      <c r="X521" s="43"/>
      <c r="Y521" s="43"/>
      <c r="Z521" s="43"/>
      <c r="AA521" s="43"/>
    </row>
    <row r="522" spans="1:92" ht="15" x14ac:dyDescent="0.2">
      <c r="A522" s="43"/>
      <c r="B522" s="43"/>
      <c r="C522" s="43"/>
      <c r="D522" s="43"/>
      <c r="E522" s="43"/>
      <c r="F522" s="43"/>
      <c r="G522" s="43"/>
      <c r="H522" s="43"/>
      <c r="I522" s="43"/>
      <c r="J522" s="43"/>
      <c r="K522" s="43"/>
      <c r="L522" s="43"/>
      <c r="M522" s="43"/>
      <c r="N522" s="43"/>
      <c r="O522" s="43"/>
      <c r="P522" s="43"/>
      <c r="Q522" s="43"/>
      <c r="R522" s="43"/>
      <c r="S522" s="43"/>
      <c r="T522" s="43"/>
      <c r="U522" s="43"/>
      <c r="V522" s="43"/>
      <c r="W522" s="43"/>
      <c r="X522" s="43"/>
      <c r="Y522" s="43"/>
      <c r="Z522" s="43"/>
      <c r="AA522" s="43"/>
    </row>
    <row r="523" spans="1:92" ht="15" x14ac:dyDescent="0.2">
      <c r="A523" s="43"/>
      <c r="B523" s="43"/>
      <c r="C523" s="43"/>
      <c r="D523" s="43"/>
      <c r="E523" s="43"/>
      <c r="F523" s="43"/>
      <c r="G523" s="43"/>
      <c r="H523" s="43"/>
      <c r="I523" s="43"/>
      <c r="J523" s="43"/>
      <c r="K523" s="43"/>
      <c r="L523" s="43"/>
      <c r="M523" s="43"/>
      <c r="N523" s="43"/>
      <c r="O523" s="43"/>
      <c r="P523" s="43"/>
      <c r="Q523" s="43"/>
      <c r="R523" s="43"/>
      <c r="S523" s="43"/>
      <c r="T523" s="43"/>
      <c r="U523" s="43"/>
      <c r="V523" s="43"/>
      <c r="W523" s="43"/>
      <c r="X523" s="43"/>
      <c r="Y523" s="43"/>
      <c r="Z523" s="43"/>
      <c r="AA523" s="43"/>
    </row>
    <row r="524" spans="1:92" ht="15" x14ac:dyDescent="0.2">
      <c r="A524" s="43"/>
      <c r="B524" s="43"/>
      <c r="C524" s="43"/>
      <c r="D524" s="43"/>
      <c r="E524" s="43"/>
      <c r="F524" s="43"/>
      <c r="G524" s="43"/>
      <c r="H524" s="43"/>
      <c r="I524" s="43"/>
      <c r="J524" s="43"/>
      <c r="K524" s="43"/>
      <c r="L524" s="43"/>
      <c r="M524" s="43"/>
      <c r="N524" s="43"/>
      <c r="O524" s="43"/>
      <c r="P524" s="43"/>
      <c r="Q524" s="43"/>
      <c r="R524" s="43"/>
      <c r="S524" s="43"/>
      <c r="T524" s="43"/>
      <c r="U524" s="43"/>
      <c r="V524" s="43"/>
      <c r="W524" s="43"/>
      <c r="X524" s="43"/>
      <c r="Y524" s="43"/>
      <c r="Z524" s="43"/>
      <c r="AA524" s="43"/>
    </row>
    <row r="525" spans="1:92" ht="15" x14ac:dyDescent="0.2">
      <c r="A525" s="43"/>
      <c r="B525" s="43"/>
      <c r="C525" s="43"/>
      <c r="D525" s="43"/>
      <c r="E525" s="43"/>
      <c r="F525" s="43"/>
      <c r="G525" s="43"/>
      <c r="H525" s="43"/>
      <c r="I525" s="43"/>
      <c r="J525" s="43"/>
      <c r="K525" s="43"/>
      <c r="L525" s="43"/>
      <c r="M525" s="43"/>
      <c r="N525" s="43"/>
      <c r="O525" s="43"/>
      <c r="P525" s="43"/>
      <c r="Q525" s="43"/>
      <c r="R525" s="43"/>
      <c r="S525" s="43"/>
      <c r="T525" s="43"/>
      <c r="U525" s="43"/>
      <c r="V525" s="43"/>
      <c r="W525" s="43"/>
      <c r="X525" s="43"/>
      <c r="Y525" s="43"/>
      <c r="Z525" s="43"/>
      <c r="AA525" s="43"/>
    </row>
    <row r="526" spans="1:92" ht="15" x14ac:dyDescent="0.2">
      <c r="A526" s="43"/>
      <c r="B526" s="43"/>
      <c r="C526" s="43"/>
      <c r="D526" s="43"/>
      <c r="E526" s="43"/>
      <c r="F526" s="43"/>
      <c r="G526" s="43"/>
      <c r="H526" s="43"/>
      <c r="I526" s="43"/>
      <c r="J526" s="43"/>
      <c r="K526" s="43"/>
      <c r="L526" s="43"/>
      <c r="M526" s="43"/>
      <c r="N526" s="43"/>
      <c r="O526" s="43"/>
      <c r="P526" s="43"/>
      <c r="Q526" s="43"/>
      <c r="R526" s="43"/>
      <c r="S526" s="43"/>
      <c r="T526" s="43"/>
      <c r="U526" s="43"/>
      <c r="V526" s="43"/>
      <c r="W526" s="43"/>
      <c r="X526" s="43"/>
      <c r="Y526" s="43"/>
      <c r="Z526" s="43"/>
      <c r="AA526" s="43"/>
    </row>
    <row r="527" spans="1:92" ht="15" x14ac:dyDescent="0.2">
      <c r="A527" s="43"/>
      <c r="B527" s="43"/>
      <c r="C527" s="43"/>
      <c r="D527" s="43"/>
      <c r="E527" s="43"/>
      <c r="F527" s="43"/>
      <c r="G527" s="43"/>
      <c r="H527" s="43"/>
      <c r="I527" s="43"/>
      <c r="J527" s="43"/>
      <c r="K527" s="43"/>
      <c r="L527" s="43"/>
      <c r="M527" s="43"/>
      <c r="N527" s="43"/>
      <c r="O527" s="43"/>
      <c r="P527" s="43"/>
      <c r="Q527" s="43"/>
      <c r="R527" s="43"/>
      <c r="S527" s="43"/>
      <c r="T527" s="43"/>
      <c r="U527" s="43"/>
      <c r="V527" s="43"/>
      <c r="W527" s="43"/>
      <c r="X527" s="43"/>
      <c r="Y527" s="43"/>
      <c r="Z527" s="43"/>
      <c r="AA527" s="43"/>
    </row>
    <row r="528" spans="1:92" s="49" customFormat="1" ht="21" x14ac:dyDescent="0.35">
      <c r="A528" s="215" t="s">
        <v>764</v>
      </c>
      <c r="B528" s="215"/>
      <c r="C528" s="215"/>
      <c r="D528" s="215"/>
      <c r="E528" s="215"/>
      <c r="F528" s="215"/>
      <c r="G528" s="215"/>
      <c r="H528" s="215"/>
      <c r="I528" s="215"/>
      <c r="J528" s="215"/>
      <c r="K528" s="215"/>
      <c r="L528" s="215"/>
      <c r="M528" s="215"/>
      <c r="N528" s="215"/>
      <c r="O528" s="215"/>
      <c r="P528" s="215"/>
      <c r="Q528" s="215"/>
      <c r="R528" s="215"/>
      <c r="S528" s="215"/>
      <c r="T528" s="215"/>
      <c r="U528" s="215"/>
      <c r="V528" s="215"/>
      <c r="W528" s="215"/>
      <c r="X528" s="215"/>
      <c r="Y528" s="144"/>
      <c r="Z528" s="31"/>
      <c r="AA528" s="31"/>
      <c r="AB528" s="48"/>
      <c r="AC528" s="48"/>
      <c r="AD528" s="48"/>
      <c r="AE528" s="48"/>
      <c r="AF528" s="48"/>
      <c r="AG528" s="48"/>
      <c r="AH528" s="48"/>
      <c r="AI528" s="48"/>
      <c r="AJ528" s="48"/>
      <c r="AK528" s="48"/>
      <c r="AL528" s="48"/>
      <c r="AM528" s="48"/>
      <c r="AN528" s="48"/>
      <c r="AO528" s="48"/>
      <c r="AP528" s="48"/>
      <c r="AQ528" s="48"/>
      <c r="AR528" s="48"/>
      <c r="AS528" s="48"/>
      <c r="AT528" s="48"/>
      <c r="AU528" s="48"/>
      <c r="AV528" s="48"/>
      <c r="AW528" s="48"/>
      <c r="AX528" s="48"/>
      <c r="AY528" s="48"/>
      <c r="AZ528" s="48"/>
      <c r="BA528" s="48"/>
      <c r="BB528" s="48"/>
      <c r="BC528" s="48"/>
      <c r="BD528" s="48"/>
      <c r="BE528" s="48"/>
      <c r="BF528" s="48"/>
      <c r="BG528" s="48"/>
      <c r="BH528" s="48"/>
      <c r="BI528" s="48"/>
      <c r="BJ528" s="48"/>
      <c r="BK528" s="48"/>
      <c r="BL528" s="48"/>
      <c r="BM528" s="48"/>
      <c r="BN528" s="48"/>
      <c r="BO528" s="48"/>
      <c r="BP528" s="48"/>
      <c r="BQ528" s="48"/>
      <c r="BR528" s="48"/>
      <c r="BS528" s="48"/>
      <c r="BT528" s="48"/>
      <c r="BU528" s="48"/>
      <c r="BV528" s="48"/>
      <c r="BW528" s="48"/>
      <c r="BX528" s="48"/>
      <c r="BY528" s="48"/>
      <c r="BZ528" s="48"/>
      <c r="CA528" s="48"/>
      <c r="CB528" s="48"/>
      <c r="CC528" s="48"/>
      <c r="CD528" s="48"/>
      <c r="CE528" s="48"/>
      <c r="CF528" s="48"/>
      <c r="CG528" s="48"/>
      <c r="CH528" s="48"/>
      <c r="CI528" s="48"/>
      <c r="CJ528" s="48"/>
      <c r="CK528" s="48"/>
      <c r="CL528" s="48"/>
      <c r="CM528" s="48"/>
      <c r="CN528" s="48"/>
    </row>
    <row r="529" spans="1:92" s="49" customFormat="1" ht="21" x14ac:dyDescent="0.25">
      <c r="A529" s="215" t="s">
        <v>763</v>
      </c>
      <c r="B529" s="215"/>
      <c r="C529" s="215"/>
      <c r="D529" s="215"/>
      <c r="E529" s="215"/>
      <c r="F529" s="215"/>
      <c r="G529" s="215"/>
      <c r="H529" s="215"/>
      <c r="I529" s="215"/>
      <c r="J529" s="215"/>
      <c r="K529" s="215"/>
      <c r="L529" s="215"/>
      <c r="M529" s="215"/>
      <c r="N529" s="215"/>
      <c r="O529" s="215"/>
      <c r="P529" s="215"/>
      <c r="Q529" s="215"/>
      <c r="R529" s="215"/>
      <c r="S529" s="215"/>
      <c r="T529" s="215"/>
      <c r="U529" s="215"/>
      <c r="V529" s="215"/>
      <c r="W529" s="215"/>
      <c r="X529" s="215"/>
      <c r="Y529" s="215"/>
      <c r="Z529" s="215"/>
      <c r="AA529" s="215"/>
      <c r="AB529" s="48"/>
      <c r="AC529" s="48"/>
      <c r="AD529" s="48"/>
      <c r="AE529" s="48"/>
      <c r="AF529" s="48"/>
      <c r="AG529" s="48"/>
      <c r="AH529" s="48"/>
      <c r="AI529" s="48"/>
      <c r="AJ529" s="48"/>
      <c r="AK529" s="48"/>
      <c r="AL529" s="48"/>
      <c r="AM529" s="48"/>
      <c r="AN529" s="48"/>
      <c r="AO529" s="48"/>
      <c r="AP529" s="48"/>
      <c r="AQ529" s="48"/>
      <c r="AR529" s="48"/>
      <c r="AS529" s="48"/>
      <c r="AT529" s="48"/>
      <c r="AU529" s="48"/>
      <c r="AV529" s="48"/>
      <c r="AW529" s="48"/>
      <c r="AX529" s="48"/>
      <c r="AY529" s="48"/>
      <c r="AZ529" s="48"/>
      <c r="BA529" s="48"/>
      <c r="BB529" s="48"/>
      <c r="BC529" s="48"/>
      <c r="BD529" s="48"/>
      <c r="BE529" s="48"/>
      <c r="BF529" s="48"/>
      <c r="BG529" s="48"/>
      <c r="BH529" s="48"/>
      <c r="BI529" s="48"/>
      <c r="BJ529" s="48"/>
      <c r="BK529" s="48"/>
      <c r="BL529" s="48"/>
      <c r="BM529" s="48"/>
      <c r="BN529" s="48"/>
      <c r="BO529" s="48"/>
      <c r="BP529" s="48"/>
      <c r="BQ529" s="48"/>
      <c r="BR529" s="48"/>
      <c r="BS529" s="48"/>
      <c r="BT529" s="48"/>
      <c r="BU529" s="48"/>
      <c r="BV529" s="48"/>
      <c r="BW529" s="48"/>
      <c r="BX529" s="48"/>
      <c r="BY529" s="48"/>
      <c r="BZ529" s="48"/>
      <c r="CA529" s="48"/>
      <c r="CB529" s="48"/>
      <c r="CC529" s="48"/>
      <c r="CD529" s="48"/>
      <c r="CE529" s="48"/>
      <c r="CF529" s="48"/>
      <c r="CG529" s="48"/>
      <c r="CH529" s="48"/>
      <c r="CI529" s="48"/>
      <c r="CJ529" s="48"/>
      <c r="CK529" s="48"/>
      <c r="CL529" s="48"/>
      <c r="CM529" s="48"/>
      <c r="CN529" s="48"/>
    </row>
    <row r="530" spans="1:92" s="49" customFormat="1" ht="21" x14ac:dyDescent="0.35">
      <c r="A530" s="32"/>
      <c r="B530" s="32"/>
      <c r="C530" s="32"/>
      <c r="D530" s="32"/>
      <c r="E530" s="32"/>
      <c r="F530" s="32"/>
      <c r="G530" s="32"/>
      <c r="H530" s="32" t="s">
        <v>1520</v>
      </c>
      <c r="I530" s="32"/>
      <c r="J530" s="32"/>
      <c r="K530" s="32"/>
      <c r="L530" s="32"/>
      <c r="M530" s="32"/>
      <c r="N530" s="32"/>
      <c r="O530" s="32"/>
      <c r="P530" s="32"/>
      <c r="Q530" s="32"/>
      <c r="R530" s="32"/>
      <c r="S530" s="32"/>
      <c r="T530" s="32"/>
      <c r="U530" s="32"/>
      <c r="V530" s="32"/>
      <c r="W530" s="32"/>
      <c r="X530" s="32"/>
      <c r="Y530" s="32"/>
      <c r="Z530" s="32" t="s">
        <v>903</v>
      </c>
      <c r="AA530" s="31"/>
      <c r="AB530" s="48"/>
      <c r="AC530" s="48"/>
      <c r="AD530" s="48"/>
      <c r="AE530" s="48"/>
      <c r="AF530" s="48"/>
      <c r="AG530" s="48"/>
      <c r="AH530" s="48"/>
      <c r="AI530" s="48"/>
      <c r="AJ530" s="48"/>
      <c r="AK530" s="48"/>
      <c r="AL530" s="48"/>
      <c r="AM530" s="48"/>
      <c r="AN530" s="48"/>
      <c r="AO530" s="48"/>
      <c r="AP530" s="48"/>
      <c r="AQ530" s="48"/>
      <c r="AR530" s="48"/>
      <c r="AS530" s="48"/>
      <c r="AT530" s="48"/>
      <c r="AU530" s="48"/>
      <c r="AV530" s="48"/>
      <c r="AW530" s="48"/>
      <c r="AX530" s="48"/>
      <c r="AY530" s="48"/>
      <c r="AZ530" s="48"/>
      <c r="BA530" s="48"/>
      <c r="BB530" s="48"/>
      <c r="BC530" s="48"/>
      <c r="BD530" s="48"/>
      <c r="BE530" s="48"/>
      <c r="BF530" s="48"/>
      <c r="BG530" s="48"/>
      <c r="BH530" s="48"/>
      <c r="BI530" s="48"/>
      <c r="BJ530" s="48"/>
      <c r="BK530" s="48"/>
      <c r="BL530" s="48"/>
      <c r="BM530" s="48"/>
      <c r="BN530" s="48"/>
      <c r="BO530" s="48"/>
      <c r="BP530" s="48"/>
      <c r="BQ530" s="48"/>
      <c r="BR530" s="48"/>
      <c r="BS530" s="48"/>
      <c r="BT530" s="48"/>
      <c r="BU530" s="48"/>
      <c r="BV530" s="48"/>
      <c r="BW530" s="48"/>
      <c r="BX530" s="48"/>
      <c r="BY530" s="48"/>
      <c r="BZ530" s="48"/>
      <c r="CA530" s="48"/>
      <c r="CB530" s="48"/>
      <c r="CC530" s="48"/>
      <c r="CD530" s="48"/>
      <c r="CE530" s="48"/>
      <c r="CF530" s="48"/>
      <c r="CG530" s="48"/>
      <c r="CH530" s="48"/>
      <c r="CI530" s="48"/>
      <c r="CJ530" s="48"/>
      <c r="CK530" s="48"/>
      <c r="CL530" s="48"/>
      <c r="CM530" s="48"/>
      <c r="CN530" s="48"/>
    </row>
    <row r="531" spans="1:92" s="3" customFormat="1" ht="15.75" customHeight="1" x14ac:dyDescent="0.2">
      <c r="A531" s="207" t="s">
        <v>3</v>
      </c>
      <c r="B531" s="207" t="s">
        <v>761</v>
      </c>
      <c r="C531" s="207" t="s">
        <v>18</v>
      </c>
      <c r="D531" s="210" t="s">
        <v>0</v>
      </c>
      <c r="E531" s="211"/>
      <c r="F531" s="211"/>
      <c r="G531" s="211"/>
      <c r="H531" s="211"/>
      <c r="I531" s="212"/>
      <c r="J531" s="210" t="s">
        <v>2</v>
      </c>
      <c r="K531" s="211"/>
      <c r="L531" s="211"/>
      <c r="M531" s="211"/>
      <c r="N531" s="211"/>
      <c r="O531" s="211"/>
      <c r="P531" s="211"/>
      <c r="Q531" s="211"/>
      <c r="R531" s="211"/>
      <c r="S531" s="211"/>
      <c r="T531" s="211"/>
      <c r="U531" s="212"/>
      <c r="V531" s="207" t="s">
        <v>756</v>
      </c>
      <c r="W531" s="207" t="s">
        <v>757</v>
      </c>
      <c r="X531" s="207" t="s">
        <v>758</v>
      </c>
      <c r="Y531" s="141"/>
      <c r="Z531" s="207" t="s">
        <v>759</v>
      </c>
      <c r="AA531" s="207" t="s">
        <v>760</v>
      </c>
      <c r="AB531" s="29"/>
      <c r="AC531" s="29"/>
      <c r="AD531" s="29"/>
      <c r="AE531" s="29"/>
      <c r="AF531" s="29"/>
      <c r="AG531" s="29"/>
      <c r="AH531" s="29"/>
      <c r="AI531" s="29"/>
      <c r="AJ531" s="29"/>
      <c r="AK531" s="29"/>
      <c r="AL531" s="29"/>
      <c r="AM531" s="29"/>
      <c r="AN531" s="29"/>
      <c r="AO531" s="29"/>
      <c r="AP531" s="29"/>
      <c r="AQ531" s="29"/>
      <c r="AR531" s="29"/>
      <c r="AS531" s="29"/>
      <c r="AT531" s="29"/>
      <c r="AU531" s="29"/>
      <c r="AV531" s="29"/>
      <c r="AW531" s="29"/>
      <c r="AX531" s="29"/>
      <c r="AY531" s="29"/>
      <c r="AZ531" s="29"/>
      <c r="BA531" s="29"/>
      <c r="BB531" s="29"/>
      <c r="BC531" s="29"/>
      <c r="BD531" s="29"/>
      <c r="BE531" s="29"/>
      <c r="BF531" s="29"/>
      <c r="BG531" s="29"/>
      <c r="BH531" s="29"/>
      <c r="BI531" s="29"/>
      <c r="BJ531" s="29"/>
      <c r="BK531" s="29"/>
      <c r="BL531" s="29"/>
      <c r="BM531" s="29"/>
      <c r="BN531" s="29"/>
      <c r="BO531" s="29"/>
      <c r="BP531" s="29"/>
      <c r="BQ531" s="29"/>
      <c r="BR531" s="29"/>
      <c r="BS531" s="29"/>
      <c r="BT531" s="29"/>
      <c r="BU531" s="29"/>
      <c r="BV531" s="29"/>
      <c r="BW531" s="29"/>
      <c r="BX531" s="29"/>
      <c r="BY531" s="29"/>
      <c r="BZ531" s="29"/>
      <c r="CA531" s="29"/>
      <c r="CB531" s="29"/>
      <c r="CC531" s="29"/>
      <c r="CD531" s="29"/>
      <c r="CE531" s="29"/>
      <c r="CF531" s="29"/>
      <c r="CG531" s="29"/>
      <c r="CH531" s="29"/>
      <c r="CI531" s="29"/>
      <c r="CJ531" s="29"/>
      <c r="CK531" s="29"/>
      <c r="CL531" s="29"/>
      <c r="CM531" s="29"/>
      <c r="CN531" s="29"/>
    </row>
    <row r="532" spans="1:92" s="27" customFormat="1" ht="33.75" customHeight="1" x14ac:dyDescent="0.2">
      <c r="A532" s="208"/>
      <c r="B532" s="208"/>
      <c r="C532" s="208"/>
      <c r="D532" s="210" t="s">
        <v>7</v>
      </c>
      <c r="E532" s="211"/>
      <c r="F532" s="212"/>
      <c r="G532" s="207" t="s">
        <v>743</v>
      </c>
      <c r="H532" s="207" t="s">
        <v>744</v>
      </c>
      <c r="I532" s="207" t="s">
        <v>745</v>
      </c>
      <c r="J532" s="204" t="s">
        <v>3</v>
      </c>
      <c r="K532" s="207" t="s">
        <v>746</v>
      </c>
      <c r="L532" s="207" t="s">
        <v>747</v>
      </c>
      <c r="M532" s="207" t="s">
        <v>18</v>
      </c>
      <c r="N532" s="207" t="s">
        <v>748</v>
      </c>
      <c r="O532" s="207" t="s">
        <v>749</v>
      </c>
      <c r="P532" s="207" t="s">
        <v>750</v>
      </c>
      <c r="Q532" s="207" t="s">
        <v>751</v>
      </c>
      <c r="R532" s="207" t="s">
        <v>752</v>
      </c>
      <c r="S532" s="207" t="s">
        <v>753</v>
      </c>
      <c r="T532" s="207" t="s">
        <v>754</v>
      </c>
      <c r="U532" s="207" t="s">
        <v>755</v>
      </c>
      <c r="V532" s="208"/>
      <c r="W532" s="208"/>
      <c r="X532" s="208"/>
      <c r="Y532" s="142"/>
      <c r="Z532" s="208"/>
      <c r="AA532" s="208"/>
      <c r="AB532" s="29"/>
      <c r="AC532" s="29"/>
      <c r="AD532" s="29"/>
      <c r="AE532" s="29"/>
      <c r="AF532" s="29"/>
      <c r="AG532" s="29"/>
      <c r="AH532" s="29"/>
      <c r="AI532" s="29"/>
      <c r="AJ532" s="29"/>
      <c r="AK532" s="29"/>
      <c r="AL532" s="29"/>
      <c r="AM532" s="29"/>
      <c r="AN532" s="29"/>
      <c r="AO532" s="29"/>
      <c r="AP532" s="29"/>
      <c r="AQ532" s="29"/>
      <c r="AR532" s="29"/>
      <c r="AS532" s="29"/>
      <c r="AT532" s="29"/>
      <c r="AU532" s="29"/>
      <c r="AV532" s="29"/>
      <c r="AW532" s="29"/>
      <c r="AX532" s="29"/>
      <c r="AY532" s="29"/>
      <c r="AZ532" s="29"/>
      <c r="BA532" s="29"/>
      <c r="BB532" s="29"/>
      <c r="BC532" s="29"/>
      <c r="BD532" s="29"/>
      <c r="BE532" s="29"/>
      <c r="BF532" s="29"/>
      <c r="BG532" s="29"/>
      <c r="BH532" s="29"/>
      <c r="BI532" s="29"/>
      <c r="BJ532" s="29"/>
      <c r="BK532" s="29"/>
      <c r="BL532" s="29"/>
      <c r="BM532" s="29"/>
      <c r="BN532" s="29"/>
      <c r="BO532" s="29"/>
      <c r="BP532" s="29"/>
      <c r="BQ532" s="29"/>
      <c r="BR532" s="29"/>
      <c r="BS532" s="29"/>
      <c r="BT532" s="29"/>
      <c r="BU532" s="29"/>
      <c r="BV532" s="29"/>
      <c r="BW532" s="29"/>
      <c r="BX532" s="29"/>
      <c r="BY532" s="29"/>
      <c r="BZ532" s="29"/>
      <c r="CA532" s="29"/>
      <c r="CB532" s="29"/>
      <c r="CC532" s="29"/>
      <c r="CD532" s="29"/>
      <c r="CE532" s="29"/>
      <c r="CF532" s="29"/>
      <c r="CG532" s="29"/>
      <c r="CH532" s="29"/>
      <c r="CI532" s="29"/>
      <c r="CJ532" s="29"/>
      <c r="CK532" s="29"/>
      <c r="CL532" s="29"/>
      <c r="CM532" s="29"/>
      <c r="CN532" s="29"/>
    </row>
    <row r="533" spans="1:92" s="3" customFormat="1" ht="33.75" customHeight="1" x14ac:dyDescent="0.2">
      <c r="A533" s="208"/>
      <c r="B533" s="208"/>
      <c r="C533" s="208"/>
      <c r="D533" s="204" t="s">
        <v>9</v>
      </c>
      <c r="E533" s="204" t="s">
        <v>10</v>
      </c>
      <c r="F533" s="204" t="s">
        <v>11</v>
      </c>
      <c r="G533" s="208"/>
      <c r="H533" s="208"/>
      <c r="I533" s="208"/>
      <c r="J533" s="205"/>
      <c r="K533" s="208"/>
      <c r="L533" s="208"/>
      <c r="M533" s="208"/>
      <c r="N533" s="208"/>
      <c r="O533" s="208"/>
      <c r="P533" s="208"/>
      <c r="Q533" s="208"/>
      <c r="R533" s="208"/>
      <c r="S533" s="208"/>
      <c r="T533" s="208"/>
      <c r="U533" s="208"/>
      <c r="V533" s="208"/>
      <c r="W533" s="208"/>
      <c r="X533" s="208"/>
      <c r="Y533" s="142"/>
      <c r="Z533" s="208"/>
      <c r="AA533" s="208"/>
      <c r="AB533" s="29"/>
      <c r="AC533" s="29"/>
      <c r="AD533" s="29"/>
      <c r="AE533" s="29"/>
      <c r="AF533" s="29"/>
      <c r="AG533" s="29"/>
      <c r="AH533" s="29"/>
      <c r="AI533" s="29"/>
      <c r="AJ533" s="29"/>
      <c r="AK533" s="29"/>
      <c r="AL533" s="29"/>
      <c r="AM533" s="29"/>
      <c r="AN533" s="29"/>
      <c r="AO533" s="29"/>
      <c r="AP533" s="29"/>
      <c r="AQ533" s="29"/>
      <c r="AR533" s="29"/>
      <c r="AS533" s="29"/>
      <c r="AT533" s="29"/>
      <c r="AU533" s="29"/>
      <c r="AV533" s="29"/>
      <c r="AW533" s="29"/>
      <c r="AX533" s="29"/>
      <c r="AY533" s="29"/>
      <c r="AZ533" s="29"/>
      <c r="BA533" s="29"/>
      <c r="BB533" s="29"/>
      <c r="BC533" s="29"/>
      <c r="BD533" s="29"/>
      <c r="BE533" s="29"/>
      <c r="BF533" s="29"/>
      <c r="BG533" s="29"/>
      <c r="BH533" s="29"/>
      <c r="BI533" s="29"/>
      <c r="BJ533" s="29"/>
      <c r="BK533" s="29"/>
      <c r="BL533" s="29"/>
      <c r="BM533" s="29"/>
      <c r="BN533" s="29"/>
      <c r="BO533" s="29"/>
      <c r="BP533" s="29"/>
      <c r="BQ533" s="29"/>
      <c r="BR533" s="29"/>
      <c r="BS533" s="29"/>
      <c r="BT533" s="29"/>
      <c r="BU533" s="29"/>
      <c r="BV533" s="29"/>
      <c r="BW533" s="29"/>
      <c r="BX533" s="29"/>
      <c r="BY533" s="29"/>
      <c r="BZ533" s="29"/>
      <c r="CA533" s="29"/>
      <c r="CB533" s="29"/>
      <c r="CC533" s="29"/>
      <c r="CD533" s="29"/>
      <c r="CE533" s="29"/>
      <c r="CF533" s="29"/>
      <c r="CG533" s="29"/>
      <c r="CH533" s="29"/>
      <c r="CI533" s="29"/>
      <c r="CJ533" s="29"/>
      <c r="CK533" s="29"/>
      <c r="CL533" s="29"/>
      <c r="CM533" s="29"/>
      <c r="CN533" s="29"/>
    </row>
    <row r="534" spans="1:92" s="3" customFormat="1" ht="22.5" customHeight="1" x14ac:dyDescent="0.2">
      <c r="A534" s="208"/>
      <c r="B534" s="208"/>
      <c r="C534" s="208"/>
      <c r="D534" s="205"/>
      <c r="E534" s="205"/>
      <c r="F534" s="205"/>
      <c r="G534" s="208"/>
      <c r="H534" s="208"/>
      <c r="I534" s="208"/>
      <c r="J534" s="205"/>
      <c r="K534" s="208"/>
      <c r="L534" s="208"/>
      <c r="M534" s="208"/>
      <c r="N534" s="208"/>
      <c r="O534" s="208"/>
      <c r="P534" s="208"/>
      <c r="Q534" s="208"/>
      <c r="R534" s="208"/>
      <c r="S534" s="208"/>
      <c r="T534" s="208"/>
      <c r="U534" s="208"/>
      <c r="V534" s="208"/>
      <c r="W534" s="208"/>
      <c r="X534" s="208"/>
      <c r="Y534" s="142"/>
      <c r="Z534" s="208"/>
      <c r="AA534" s="208"/>
      <c r="AB534" s="29"/>
      <c r="AC534" s="29"/>
      <c r="AD534" s="29"/>
      <c r="AE534" s="29"/>
      <c r="AF534" s="29"/>
      <c r="AG534" s="29"/>
      <c r="AH534" s="29"/>
      <c r="AI534" s="29"/>
      <c r="AJ534" s="29"/>
      <c r="AK534" s="29"/>
      <c r="AL534" s="29"/>
      <c r="AM534" s="29"/>
      <c r="AN534" s="29"/>
      <c r="AO534" s="29"/>
      <c r="AP534" s="29"/>
      <c r="AQ534" s="29"/>
      <c r="AR534" s="29"/>
      <c r="AS534" s="29"/>
      <c r="AT534" s="29"/>
      <c r="AU534" s="29"/>
      <c r="AV534" s="29"/>
      <c r="AW534" s="29"/>
      <c r="AX534" s="29"/>
      <c r="AY534" s="29"/>
      <c r="AZ534" s="29"/>
      <c r="BA534" s="29"/>
      <c r="BB534" s="29"/>
      <c r="BC534" s="29"/>
      <c r="BD534" s="29"/>
      <c r="BE534" s="29"/>
      <c r="BF534" s="29"/>
      <c r="BG534" s="29"/>
      <c r="BH534" s="29"/>
      <c r="BI534" s="29"/>
      <c r="BJ534" s="29"/>
      <c r="BK534" s="29"/>
      <c r="BL534" s="29"/>
      <c r="BM534" s="29"/>
      <c r="BN534" s="29"/>
      <c r="BO534" s="29"/>
      <c r="BP534" s="29"/>
      <c r="BQ534" s="29"/>
      <c r="BR534" s="29"/>
      <c r="BS534" s="29"/>
      <c r="BT534" s="29"/>
      <c r="BU534" s="29"/>
      <c r="BV534" s="29"/>
      <c r="BW534" s="29"/>
      <c r="BX534" s="29"/>
      <c r="BY534" s="29"/>
      <c r="BZ534" s="29"/>
      <c r="CA534" s="29"/>
      <c r="CB534" s="29"/>
      <c r="CC534" s="29"/>
      <c r="CD534" s="29"/>
      <c r="CE534" s="29"/>
      <c r="CF534" s="29"/>
      <c r="CG534" s="29"/>
      <c r="CH534" s="29"/>
      <c r="CI534" s="29"/>
      <c r="CJ534" s="29"/>
      <c r="CK534" s="29"/>
      <c r="CL534" s="29"/>
      <c r="CM534" s="29"/>
      <c r="CN534" s="29"/>
    </row>
    <row r="535" spans="1:92" s="3" customFormat="1" ht="14.25" customHeight="1" x14ac:dyDescent="0.2">
      <c r="A535" s="208"/>
      <c r="B535" s="208"/>
      <c r="C535" s="208"/>
      <c r="D535" s="205"/>
      <c r="E535" s="205"/>
      <c r="F535" s="205"/>
      <c r="G535" s="208"/>
      <c r="H535" s="208"/>
      <c r="I535" s="208"/>
      <c r="J535" s="205"/>
      <c r="K535" s="208"/>
      <c r="L535" s="208"/>
      <c r="M535" s="208"/>
      <c r="N535" s="208"/>
      <c r="O535" s="208"/>
      <c r="P535" s="208"/>
      <c r="Q535" s="208"/>
      <c r="R535" s="208"/>
      <c r="S535" s="208"/>
      <c r="T535" s="208"/>
      <c r="U535" s="208"/>
      <c r="V535" s="208"/>
      <c r="W535" s="208"/>
      <c r="X535" s="208"/>
      <c r="Y535" s="142"/>
      <c r="Z535" s="208"/>
      <c r="AA535" s="208"/>
      <c r="AB535" s="29"/>
      <c r="AC535" s="29"/>
      <c r="AD535" s="29"/>
      <c r="AE535" s="29"/>
      <c r="AF535" s="29"/>
      <c r="AG535" s="29"/>
      <c r="AH535" s="29"/>
      <c r="AI535" s="29"/>
      <c r="AJ535" s="29"/>
      <c r="AK535" s="29"/>
      <c r="AL535" s="29"/>
      <c r="AM535" s="29"/>
      <c r="AN535" s="29"/>
      <c r="AO535" s="29"/>
      <c r="AP535" s="29"/>
      <c r="AQ535" s="29"/>
      <c r="AR535" s="29"/>
      <c r="AS535" s="29"/>
      <c r="AT535" s="29"/>
      <c r="AU535" s="29"/>
      <c r="AV535" s="29"/>
      <c r="AW535" s="29"/>
      <c r="AX535" s="29"/>
      <c r="AY535" s="29"/>
      <c r="AZ535" s="29"/>
      <c r="BA535" s="29"/>
      <c r="BB535" s="29"/>
      <c r="BC535" s="29"/>
      <c r="BD535" s="29"/>
      <c r="BE535" s="29"/>
      <c r="BF535" s="29"/>
      <c r="BG535" s="29"/>
      <c r="BH535" s="29"/>
      <c r="BI535" s="29"/>
      <c r="BJ535" s="29"/>
      <c r="BK535" s="29"/>
      <c r="BL535" s="29"/>
      <c r="BM535" s="29"/>
      <c r="BN535" s="29"/>
      <c r="BO535" s="29"/>
      <c r="BP535" s="29"/>
      <c r="BQ535" s="29"/>
      <c r="BR535" s="29"/>
      <c r="BS535" s="29"/>
      <c r="BT535" s="29"/>
      <c r="BU535" s="29"/>
      <c r="BV535" s="29"/>
      <c r="BW535" s="29"/>
      <c r="BX535" s="29"/>
      <c r="BY535" s="29"/>
      <c r="BZ535" s="29"/>
      <c r="CA535" s="29"/>
      <c r="CB535" s="29"/>
      <c r="CC535" s="29"/>
      <c r="CD535" s="29"/>
      <c r="CE535" s="29"/>
      <c r="CF535" s="29"/>
      <c r="CG535" s="29"/>
      <c r="CH535" s="29"/>
      <c r="CI535" s="29"/>
      <c r="CJ535" s="29"/>
      <c r="CK535" s="29"/>
      <c r="CL535" s="29"/>
      <c r="CM535" s="29"/>
      <c r="CN535" s="29"/>
    </row>
    <row r="536" spans="1:92" s="3" customFormat="1" ht="14.25" customHeight="1" x14ac:dyDescent="0.2">
      <c r="A536" s="208"/>
      <c r="B536" s="208"/>
      <c r="C536" s="208"/>
      <c r="D536" s="205"/>
      <c r="E536" s="205"/>
      <c r="F536" s="205"/>
      <c r="G536" s="208"/>
      <c r="H536" s="208"/>
      <c r="I536" s="208"/>
      <c r="J536" s="205"/>
      <c r="K536" s="208"/>
      <c r="L536" s="208"/>
      <c r="M536" s="208"/>
      <c r="N536" s="208"/>
      <c r="O536" s="208"/>
      <c r="P536" s="208"/>
      <c r="Q536" s="208"/>
      <c r="R536" s="208"/>
      <c r="S536" s="208"/>
      <c r="T536" s="208"/>
      <c r="U536" s="208"/>
      <c r="V536" s="208"/>
      <c r="W536" s="208"/>
      <c r="X536" s="208"/>
      <c r="Y536" s="142"/>
      <c r="Z536" s="208"/>
      <c r="AA536" s="208"/>
      <c r="AB536" s="29"/>
      <c r="AC536" s="29"/>
      <c r="AD536" s="29"/>
      <c r="AE536" s="29"/>
      <c r="AF536" s="29"/>
      <c r="AG536" s="29"/>
      <c r="AH536" s="29"/>
      <c r="AI536" s="29"/>
      <c r="AJ536" s="29"/>
      <c r="AK536" s="29"/>
      <c r="AL536" s="29"/>
      <c r="AM536" s="29"/>
      <c r="AN536" s="29"/>
      <c r="AO536" s="29"/>
      <c r="AP536" s="29"/>
      <c r="AQ536" s="29"/>
      <c r="AR536" s="29"/>
      <c r="AS536" s="29"/>
      <c r="AT536" s="29"/>
      <c r="AU536" s="29"/>
      <c r="AV536" s="29"/>
      <c r="AW536" s="29"/>
      <c r="AX536" s="29"/>
      <c r="AY536" s="29"/>
      <c r="AZ536" s="29"/>
      <c r="BA536" s="29"/>
      <c r="BB536" s="29"/>
      <c r="BC536" s="29"/>
      <c r="BD536" s="29"/>
      <c r="BE536" s="29"/>
      <c r="BF536" s="29"/>
      <c r="BG536" s="29"/>
      <c r="BH536" s="29"/>
      <c r="BI536" s="29"/>
      <c r="BJ536" s="29"/>
      <c r="BK536" s="29"/>
      <c r="BL536" s="29"/>
      <c r="BM536" s="29"/>
      <c r="BN536" s="29"/>
      <c r="BO536" s="29"/>
      <c r="BP536" s="29"/>
      <c r="BQ536" s="29"/>
      <c r="BR536" s="29"/>
      <c r="BS536" s="29"/>
      <c r="BT536" s="29"/>
      <c r="BU536" s="29"/>
      <c r="BV536" s="29"/>
      <c r="BW536" s="29"/>
      <c r="BX536" s="29"/>
      <c r="BY536" s="29"/>
      <c r="BZ536" s="29"/>
      <c r="CA536" s="29"/>
      <c r="CB536" s="29"/>
      <c r="CC536" s="29"/>
      <c r="CD536" s="29"/>
      <c r="CE536" s="29"/>
      <c r="CF536" s="29"/>
      <c r="CG536" s="29"/>
      <c r="CH536" s="29"/>
      <c r="CI536" s="29"/>
      <c r="CJ536" s="29"/>
      <c r="CK536" s="29"/>
      <c r="CL536" s="29"/>
      <c r="CM536" s="29"/>
      <c r="CN536" s="29"/>
    </row>
    <row r="537" spans="1:92" s="3" customFormat="1" ht="14.25" customHeight="1" x14ac:dyDescent="0.2">
      <c r="A537" s="209"/>
      <c r="B537" s="209"/>
      <c r="C537" s="209"/>
      <c r="D537" s="206"/>
      <c r="E537" s="206"/>
      <c r="F537" s="206"/>
      <c r="G537" s="209"/>
      <c r="H537" s="209"/>
      <c r="I537" s="209"/>
      <c r="J537" s="206"/>
      <c r="K537" s="209"/>
      <c r="L537" s="209"/>
      <c r="M537" s="209"/>
      <c r="N537" s="209"/>
      <c r="O537" s="209"/>
      <c r="P537" s="209"/>
      <c r="Q537" s="209"/>
      <c r="R537" s="209"/>
      <c r="S537" s="209"/>
      <c r="T537" s="209"/>
      <c r="U537" s="209"/>
      <c r="V537" s="209"/>
      <c r="W537" s="209"/>
      <c r="X537" s="209"/>
      <c r="Y537" s="143"/>
      <c r="Z537" s="209"/>
      <c r="AA537" s="209"/>
      <c r="AB537" s="29"/>
      <c r="AC537" s="29"/>
      <c r="AD537" s="29"/>
      <c r="AE537" s="29"/>
      <c r="AF537" s="29"/>
      <c r="AG537" s="29"/>
      <c r="AH537" s="29"/>
      <c r="AI537" s="29"/>
      <c r="AJ537" s="29"/>
      <c r="AK537" s="29"/>
      <c r="AL537" s="29"/>
      <c r="AM537" s="29"/>
      <c r="AN537" s="29"/>
      <c r="AO537" s="29"/>
      <c r="AP537" s="29"/>
      <c r="AQ537" s="29"/>
      <c r="AR537" s="29"/>
      <c r="AS537" s="29"/>
      <c r="AT537" s="29"/>
      <c r="AU537" s="29"/>
      <c r="AV537" s="29"/>
      <c r="AW537" s="29"/>
      <c r="AX537" s="29"/>
      <c r="AY537" s="29"/>
      <c r="AZ537" s="29"/>
      <c r="BA537" s="29"/>
      <c r="BB537" s="29"/>
      <c r="BC537" s="29"/>
      <c r="BD537" s="29"/>
      <c r="BE537" s="29"/>
      <c r="BF537" s="29"/>
      <c r="BG537" s="29"/>
      <c r="BH537" s="29"/>
      <c r="BI537" s="29"/>
      <c r="BJ537" s="29"/>
      <c r="BK537" s="29"/>
      <c r="BL537" s="29"/>
      <c r="BM537" s="29"/>
      <c r="BN537" s="29"/>
      <c r="BO537" s="29"/>
      <c r="BP537" s="29"/>
      <c r="BQ537" s="29"/>
      <c r="BR537" s="29"/>
      <c r="BS537" s="29"/>
      <c r="BT537" s="29"/>
      <c r="BU537" s="29"/>
      <c r="BV537" s="29"/>
      <c r="BW537" s="29"/>
      <c r="BX537" s="29"/>
      <c r="BY537" s="29"/>
      <c r="BZ537" s="29"/>
      <c r="CA537" s="29"/>
      <c r="CB537" s="29"/>
      <c r="CC537" s="29"/>
      <c r="CD537" s="29"/>
      <c r="CE537" s="29"/>
      <c r="CF537" s="29"/>
      <c r="CG537" s="29"/>
      <c r="CH537" s="29"/>
      <c r="CI537" s="29"/>
      <c r="CJ537" s="29"/>
      <c r="CK537" s="29"/>
      <c r="CL537" s="29"/>
      <c r="CM537" s="29"/>
      <c r="CN537" s="29"/>
    </row>
    <row r="538" spans="1:92" s="43" customFormat="1" ht="25.5" customHeight="1" x14ac:dyDescent="0.2">
      <c r="A538" s="39">
        <v>1</v>
      </c>
      <c r="B538" s="38" t="s">
        <v>14</v>
      </c>
      <c r="C538" s="39">
        <v>2</v>
      </c>
      <c r="D538" s="39"/>
      <c r="E538" s="39"/>
      <c r="F538" s="39"/>
      <c r="G538" s="39">
        <f t="shared" ref="G538:G539" si="87">D538*400+E538*100+F538</f>
        <v>0</v>
      </c>
      <c r="H538" s="39"/>
      <c r="I538" s="39">
        <f t="shared" ref="I538:I539" si="88">G538*H538</f>
        <v>0</v>
      </c>
      <c r="J538" s="39">
        <v>2</v>
      </c>
      <c r="K538" s="38" t="s">
        <v>704</v>
      </c>
      <c r="L538" s="39" t="s">
        <v>705</v>
      </c>
      <c r="M538" s="39">
        <v>2</v>
      </c>
      <c r="N538" s="39">
        <v>36</v>
      </c>
      <c r="O538" s="39">
        <v>6400</v>
      </c>
      <c r="P538" s="39">
        <f t="shared" ref="P538:P539" si="89">N538*O538</f>
        <v>230400</v>
      </c>
      <c r="Q538" s="39">
        <v>20</v>
      </c>
      <c r="R538" s="39">
        <f>P538*93%</f>
        <v>214272</v>
      </c>
      <c r="S538" s="39">
        <f t="shared" ref="S538:S539" si="90">P538-R538</f>
        <v>16128</v>
      </c>
      <c r="T538" s="39">
        <f>I538+S538</f>
        <v>16128</v>
      </c>
      <c r="U538" s="39">
        <f>I538+S538</f>
        <v>16128</v>
      </c>
      <c r="V538" s="39">
        <v>50</v>
      </c>
      <c r="W538" s="39"/>
      <c r="X538" s="39"/>
      <c r="Y538" s="39"/>
      <c r="Z538" s="40">
        <f>W538*90%</f>
        <v>0</v>
      </c>
      <c r="AA538" s="40">
        <f>W538-Z538</f>
        <v>0</v>
      </c>
    </row>
    <row r="539" spans="1:92" s="43" customFormat="1" ht="25.5" customHeight="1" x14ac:dyDescent="0.2">
      <c r="A539" s="39"/>
      <c r="B539" s="38"/>
      <c r="C539" s="39">
        <v>3</v>
      </c>
      <c r="D539" s="39"/>
      <c r="E539" s="39"/>
      <c r="F539" s="39"/>
      <c r="G539" s="39">
        <f t="shared" si="87"/>
        <v>0</v>
      </c>
      <c r="H539" s="39"/>
      <c r="I539" s="39">
        <f t="shared" si="88"/>
        <v>0</v>
      </c>
      <c r="J539" s="39">
        <v>3</v>
      </c>
      <c r="K539" s="39"/>
      <c r="L539" s="39" t="s">
        <v>706</v>
      </c>
      <c r="M539" s="39">
        <v>3</v>
      </c>
      <c r="N539" s="39">
        <v>54</v>
      </c>
      <c r="O539" s="39">
        <v>7400</v>
      </c>
      <c r="P539" s="39">
        <f t="shared" si="89"/>
        <v>399600</v>
      </c>
      <c r="Q539" s="39">
        <v>20</v>
      </c>
      <c r="R539" s="39">
        <f>P539*30%</f>
        <v>119880</v>
      </c>
      <c r="S539" s="39">
        <f t="shared" si="90"/>
        <v>279720</v>
      </c>
      <c r="T539" s="39">
        <f>I539+S539</f>
        <v>279720</v>
      </c>
      <c r="U539" s="39">
        <f>I539+S539</f>
        <v>279720</v>
      </c>
      <c r="V539" s="39"/>
      <c r="W539" s="40">
        <f>U539*0.03%</f>
        <v>83.915999999999997</v>
      </c>
      <c r="X539" s="39">
        <v>0.03</v>
      </c>
      <c r="Y539" s="39"/>
      <c r="Z539" s="40">
        <f>W539*90%</f>
        <v>75.5244</v>
      </c>
      <c r="AA539" s="40">
        <f>W539-Z539</f>
        <v>8.3915999999999968</v>
      </c>
    </row>
    <row r="540" spans="1:92" s="3" customFormat="1" ht="23.25" customHeight="1" x14ac:dyDescent="0.2">
      <c r="A540" s="38"/>
      <c r="B540" s="38"/>
      <c r="C540" s="38"/>
      <c r="D540" s="38"/>
      <c r="E540" s="38"/>
      <c r="F540" s="38"/>
      <c r="G540" s="39"/>
      <c r="H540" s="38"/>
      <c r="I540" s="39"/>
      <c r="J540" s="38"/>
      <c r="K540" s="38"/>
      <c r="L540" s="38"/>
      <c r="M540" s="38"/>
      <c r="N540" s="38"/>
      <c r="O540" s="38"/>
      <c r="P540" s="39"/>
      <c r="Q540" s="38"/>
      <c r="R540" s="39"/>
      <c r="S540" s="39"/>
      <c r="T540" s="39"/>
      <c r="U540" s="39"/>
      <c r="V540" s="38"/>
      <c r="W540" s="40"/>
      <c r="X540" s="41"/>
      <c r="Y540" s="41"/>
      <c r="Z540" s="40"/>
      <c r="AA540" s="40"/>
      <c r="AB540" s="29"/>
      <c r="AC540" s="29"/>
      <c r="AD540" s="29"/>
      <c r="AE540" s="29"/>
      <c r="AF540" s="29"/>
      <c r="AG540" s="29"/>
      <c r="AH540" s="29"/>
      <c r="AI540" s="29"/>
      <c r="AJ540" s="29"/>
      <c r="AK540" s="29"/>
      <c r="AL540" s="29"/>
      <c r="AM540" s="29"/>
      <c r="AN540" s="29"/>
      <c r="AO540" s="29"/>
      <c r="AP540" s="29"/>
      <c r="AQ540" s="29"/>
      <c r="AR540" s="29"/>
      <c r="AS540" s="29"/>
      <c r="AT540" s="29"/>
      <c r="AU540" s="29"/>
      <c r="AV540" s="29"/>
      <c r="AW540" s="29"/>
      <c r="AX540" s="29"/>
      <c r="AY540" s="29"/>
      <c r="AZ540" s="29"/>
      <c r="BA540" s="29"/>
      <c r="BB540" s="29"/>
      <c r="BC540" s="29"/>
      <c r="BD540" s="29"/>
      <c r="BE540" s="29"/>
      <c r="BF540" s="29"/>
      <c r="BG540" s="29"/>
      <c r="BH540" s="29"/>
      <c r="BI540" s="29"/>
      <c r="BJ540" s="29"/>
      <c r="BK540" s="29"/>
      <c r="BL540" s="29"/>
      <c r="BM540" s="29"/>
      <c r="BN540" s="29"/>
      <c r="BO540" s="29"/>
      <c r="BP540" s="29"/>
      <c r="BQ540" s="29"/>
      <c r="BR540" s="29"/>
      <c r="BS540" s="29"/>
      <c r="BT540" s="29"/>
      <c r="BU540" s="29"/>
      <c r="BV540" s="29"/>
      <c r="BW540" s="29"/>
      <c r="BX540" s="29"/>
      <c r="BY540" s="29"/>
      <c r="BZ540" s="29"/>
      <c r="CA540" s="29"/>
      <c r="CB540" s="29"/>
      <c r="CC540" s="29"/>
      <c r="CD540" s="29"/>
      <c r="CE540" s="29"/>
      <c r="CF540" s="29"/>
      <c r="CG540" s="29"/>
      <c r="CH540" s="29"/>
      <c r="CI540" s="29"/>
      <c r="CJ540" s="29"/>
      <c r="CK540" s="29"/>
      <c r="CL540" s="29"/>
      <c r="CM540" s="29"/>
      <c r="CN540" s="29"/>
    </row>
    <row r="541" spans="1:92" s="3" customFormat="1" ht="21.75" customHeight="1" x14ac:dyDescent="0.2">
      <c r="A541" s="38"/>
      <c r="B541" s="38"/>
      <c r="C541" s="38"/>
      <c r="D541" s="38"/>
      <c r="E541" s="38"/>
      <c r="F541" s="38"/>
      <c r="G541" s="39"/>
      <c r="H541" s="38"/>
      <c r="I541" s="39"/>
      <c r="J541" s="38"/>
      <c r="K541" s="38"/>
      <c r="L541" s="38"/>
      <c r="M541" s="38"/>
      <c r="N541" s="38"/>
      <c r="O541" s="38"/>
      <c r="P541" s="39"/>
      <c r="Q541" s="38"/>
      <c r="R541" s="38"/>
      <c r="S541" s="39"/>
      <c r="T541" s="39"/>
      <c r="U541" s="39"/>
      <c r="V541" s="38"/>
      <c r="W541" s="40"/>
      <c r="X541" s="41"/>
      <c r="Y541" s="41"/>
      <c r="Z541" s="40"/>
      <c r="AA541" s="40"/>
      <c r="AB541" s="29"/>
      <c r="AC541" s="29"/>
      <c r="AD541" s="29"/>
      <c r="AE541" s="29"/>
      <c r="AF541" s="29"/>
      <c r="AG541" s="29"/>
      <c r="AH541" s="29"/>
      <c r="AI541" s="29"/>
      <c r="AJ541" s="29"/>
      <c r="AK541" s="29"/>
      <c r="AL541" s="29"/>
      <c r="AM541" s="29"/>
      <c r="AN541" s="29"/>
      <c r="AO541" s="29"/>
      <c r="AP541" s="29"/>
      <c r="AQ541" s="29"/>
      <c r="AR541" s="29"/>
      <c r="AS541" s="29"/>
      <c r="AT541" s="29"/>
      <c r="AU541" s="29"/>
      <c r="AV541" s="29"/>
      <c r="AW541" s="29"/>
      <c r="AX541" s="29"/>
      <c r="AY541" s="29"/>
      <c r="AZ541" s="29"/>
      <c r="BA541" s="29"/>
      <c r="BB541" s="29"/>
      <c r="BC541" s="29"/>
      <c r="BD541" s="29"/>
      <c r="BE541" s="29"/>
      <c r="BF541" s="29"/>
      <c r="BG541" s="29"/>
      <c r="BH541" s="29"/>
      <c r="BI541" s="29"/>
      <c r="BJ541" s="29"/>
      <c r="BK541" s="29"/>
      <c r="BL541" s="29"/>
      <c r="BM541" s="29"/>
      <c r="BN541" s="29"/>
      <c r="BO541" s="29"/>
      <c r="BP541" s="29"/>
      <c r="BQ541" s="29"/>
      <c r="BR541" s="29"/>
      <c r="BS541" s="29"/>
      <c r="BT541" s="29"/>
      <c r="BU541" s="29"/>
      <c r="BV541" s="29"/>
      <c r="BW541" s="29"/>
      <c r="BX541" s="29"/>
      <c r="BY541" s="29"/>
      <c r="BZ541" s="29"/>
      <c r="CA541" s="29"/>
      <c r="CB541" s="29"/>
      <c r="CC541" s="29"/>
      <c r="CD541" s="29"/>
      <c r="CE541" s="29"/>
      <c r="CF541" s="29"/>
      <c r="CG541" s="29"/>
      <c r="CH541" s="29"/>
      <c r="CI541" s="29"/>
      <c r="CJ541" s="29"/>
      <c r="CK541" s="29"/>
      <c r="CL541" s="29"/>
      <c r="CM541" s="29"/>
      <c r="CN541" s="29"/>
    </row>
    <row r="542" spans="1:92" s="3" customFormat="1" ht="23.25" customHeight="1" x14ac:dyDescent="0.2">
      <c r="A542" s="38"/>
      <c r="B542" s="38"/>
      <c r="C542" s="38"/>
      <c r="D542" s="38"/>
      <c r="E542" s="38"/>
      <c r="F542" s="38"/>
      <c r="G542" s="39"/>
      <c r="H542" s="38"/>
      <c r="I542" s="39"/>
      <c r="J542" s="38"/>
      <c r="K542" s="38"/>
      <c r="L542" s="38"/>
      <c r="M542" s="38"/>
      <c r="N542" s="38"/>
      <c r="O542" s="38"/>
      <c r="P542" s="39"/>
      <c r="Q542" s="38"/>
      <c r="R542" s="39"/>
      <c r="S542" s="39"/>
      <c r="T542" s="39"/>
      <c r="U542" s="39"/>
      <c r="V542" s="38"/>
      <c r="W542" s="40"/>
      <c r="X542" s="41"/>
      <c r="Y542" s="41"/>
      <c r="Z542" s="40"/>
      <c r="AA542" s="40"/>
      <c r="AB542" s="29"/>
      <c r="AC542" s="29"/>
      <c r="AD542" s="29"/>
      <c r="AE542" s="29"/>
      <c r="AF542" s="29"/>
      <c r="AG542" s="29"/>
      <c r="AH542" s="29"/>
      <c r="AI542" s="29"/>
      <c r="AJ542" s="29"/>
      <c r="AK542" s="29"/>
      <c r="AL542" s="29"/>
      <c r="AM542" s="29"/>
      <c r="AN542" s="29"/>
      <c r="AO542" s="29"/>
      <c r="AP542" s="29"/>
      <c r="AQ542" s="29"/>
      <c r="AR542" s="29"/>
      <c r="AS542" s="29"/>
      <c r="AT542" s="29"/>
      <c r="AU542" s="29"/>
      <c r="AV542" s="29"/>
      <c r="AW542" s="29"/>
      <c r="AX542" s="29"/>
      <c r="AY542" s="29"/>
      <c r="AZ542" s="29"/>
      <c r="BA542" s="29"/>
      <c r="BB542" s="29"/>
      <c r="BC542" s="29"/>
      <c r="BD542" s="29"/>
      <c r="BE542" s="29"/>
      <c r="BF542" s="29"/>
      <c r="BG542" s="29"/>
      <c r="BH542" s="29"/>
      <c r="BI542" s="29"/>
      <c r="BJ542" s="29"/>
      <c r="BK542" s="29"/>
      <c r="BL542" s="29"/>
      <c r="BM542" s="29"/>
      <c r="BN542" s="29"/>
      <c r="BO542" s="29"/>
      <c r="BP542" s="29"/>
      <c r="BQ542" s="29"/>
      <c r="BR542" s="29"/>
      <c r="BS542" s="29"/>
      <c r="BT542" s="29"/>
      <c r="BU542" s="29"/>
      <c r="BV542" s="29"/>
      <c r="BW542" s="29"/>
      <c r="BX542" s="29"/>
      <c r="BY542" s="29"/>
      <c r="BZ542" s="29"/>
      <c r="CA542" s="29"/>
      <c r="CB542" s="29"/>
      <c r="CC542" s="29"/>
      <c r="CD542" s="29"/>
      <c r="CE542" s="29"/>
      <c r="CF542" s="29"/>
      <c r="CG542" s="29"/>
      <c r="CH542" s="29"/>
      <c r="CI542" s="29"/>
      <c r="CJ542" s="29"/>
      <c r="CK542" s="29"/>
      <c r="CL542" s="29"/>
      <c r="CM542" s="29"/>
      <c r="CN542" s="29"/>
    </row>
    <row r="543" spans="1:92" s="3" customFormat="1" ht="22.5" customHeight="1" x14ac:dyDescent="0.2">
      <c r="A543" s="38"/>
      <c r="B543" s="38"/>
      <c r="C543" s="38"/>
      <c r="D543" s="38"/>
      <c r="E543" s="38"/>
      <c r="F543" s="38"/>
      <c r="G543" s="39"/>
      <c r="H543" s="38"/>
      <c r="I543" s="39"/>
      <c r="J543" s="38"/>
      <c r="K543" s="38"/>
      <c r="L543" s="38"/>
      <c r="M543" s="38"/>
      <c r="N543" s="38"/>
      <c r="O543" s="38"/>
      <c r="P543" s="39"/>
      <c r="Q543" s="38"/>
      <c r="R543" s="39"/>
      <c r="S543" s="39"/>
      <c r="T543" s="39"/>
      <c r="U543" s="39"/>
      <c r="V543" s="38"/>
      <c r="W543" s="40"/>
      <c r="X543" s="41"/>
      <c r="Y543" s="41"/>
      <c r="Z543" s="40"/>
      <c r="AA543" s="40"/>
      <c r="AB543" s="29"/>
      <c r="AC543" s="29"/>
      <c r="AD543" s="29"/>
      <c r="AE543" s="29"/>
      <c r="AF543" s="29"/>
      <c r="AG543" s="29"/>
      <c r="AH543" s="29"/>
      <c r="AI543" s="29"/>
      <c r="AJ543" s="29"/>
      <c r="AK543" s="29"/>
      <c r="AL543" s="29"/>
      <c r="AM543" s="29"/>
      <c r="AN543" s="29"/>
      <c r="AO543" s="29"/>
      <c r="AP543" s="29"/>
      <c r="AQ543" s="29"/>
      <c r="AR543" s="29"/>
      <c r="AS543" s="29"/>
      <c r="AT543" s="29"/>
      <c r="AU543" s="29"/>
      <c r="AV543" s="29"/>
      <c r="AW543" s="29"/>
      <c r="AX543" s="29"/>
      <c r="AY543" s="29"/>
      <c r="AZ543" s="29"/>
      <c r="BA543" s="29"/>
      <c r="BB543" s="29"/>
      <c r="BC543" s="29"/>
      <c r="BD543" s="29"/>
      <c r="BE543" s="29"/>
      <c r="BF543" s="29"/>
      <c r="BG543" s="29"/>
      <c r="BH543" s="29"/>
      <c r="BI543" s="29"/>
      <c r="BJ543" s="29"/>
      <c r="BK543" s="29"/>
      <c r="BL543" s="29"/>
      <c r="BM543" s="29"/>
      <c r="BN543" s="29"/>
      <c r="BO543" s="29"/>
      <c r="BP543" s="29"/>
      <c r="BQ543" s="29"/>
      <c r="BR543" s="29"/>
      <c r="BS543" s="29"/>
      <c r="BT543" s="29"/>
      <c r="BU543" s="29"/>
      <c r="BV543" s="29"/>
      <c r="BW543" s="29"/>
      <c r="BX543" s="29"/>
      <c r="BY543" s="29"/>
      <c r="BZ543" s="29"/>
      <c r="CA543" s="29"/>
      <c r="CB543" s="29"/>
      <c r="CC543" s="29"/>
      <c r="CD543" s="29"/>
      <c r="CE543" s="29"/>
      <c r="CF543" s="29"/>
      <c r="CG543" s="29"/>
      <c r="CH543" s="29"/>
      <c r="CI543" s="29"/>
      <c r="CJ543" s="29"/>
      <c r="CK543" s="29"/>
      <c r="CL543" s="29"/>
      <c r="CM543" s="29"/>
      <c r="CN543" s="29"/>
    </row>
    <row r="544" spans="1:92" s="3" customFormat="1" ht="24" customHeight="1" x14ac:dyDescent="0.2">
      <c r="A544" s="38"/>
      <c r="B544" s="38"/>
      <c r="C544" s="38"/>
      <c r="D544" s="38"/>
      <c r="E544" s="38"/>
      <c r="F544" s="38"/>
      <c r="G544" s="39"/>
      <c r="H544" s="38"/>
      <c r="I544" s="39"/>
      <c r="J544" s="38"/>
      <c r="K544" s="38"/>
      <c r="L544" s="38"/>
      <c r="M544" s="38"/>
      <c r="N544" s="38"/>
      <c r="O544" s="38"/>
      <c r="P544" s="39"/>
      <c r="Q544" s="38"/>
      <c r="R544" s="38"/>
      <c r="S544" s="39"/>
      <c r="T544" s="39"/>
      <c r="U544" s="39"/>
      <c r="V544" s="38"/>
      <c r="W544" s="40"/>
      <c r="X544" s="41"/>
      <c r="Y544" s="41"/>
      <c r="Z544" s="40"/>
      <c r="AA544" s="40"/>
      <c r="AB544" s="29"/>
      <c r="AC544" s="29"/>
      <c r="AD544" s="29"/>
      <c r="AE544" s="29"/>
      <c r="AF544" s="29"/>
      <c r="AG544" s="29"/>
      <c r="AH544" s="29"/>
      <c r="AI544" s="29"/>
      <c r="AJ544" s="29"/>
      <c r="AK544" s="29"/>
      <c r="AL544" s="29"/>
      <c r="AM544" s="29"/>
      <c r="AN544" s="29"/>
      <c r="AO544" s="29"/>
      <c r="AP544" s="29"/>
      <c r="AQ544" s="29"/>
      <c r="AR544" s="29"/>
      <c r="AS544" s="29"/>
      <c r="AT544" s="29"/>
      <c r="AU544" s="29"/>
      <c r="AV544" s="29"/>
      <c r="AW544" s="29"/>
      <c r="AX544" s="29"/>
      <c r="AY544" s="29"/>
      <c r="AZ544" s="29"/>
      <c r="BA544" s="29"/>
      <c r="BB544" s="29"/>
      <c r="BC544" s="29"/>
      <c r="BD544" s="29"/>
      <c r="BE544" s="29"/>
      <c r="BF544" s="29"/>
      <c r="BG544" s="29"/>
      <c r="BH544" s="29"/>
      <c r="BI544" s="29"/>
      <c r="BJ544" s="29"/>
      <c r="BK544" s="29"/>
      <c r="BL544" s="29"/>
      <c r="BM544" s="29"/>
      <c r="BN544" s="29"/>
      <c r="BO544" s="29"/>
      <c r="BP544" s="29"/>
      <c r="BQ544" s="29"/>
      <c r="BR544" s="29"/>
      <c r="BS544" s="29"/>
      <c r="BT544" s="29"/>
      <c r="BU544" s="29"/>
      <c r="BV544" s="29"/>
      <c r="BW544" s="29"/>
      <c r="BX544" s="29"/>
      <c r="BY544" s="29"/>
      <c r="BZ544" s="29"/>
      <c r="CA544" s="29"/>
      <c r="CB544" s="29"/>
      <c r="CC544" s="29"/>
      <c r="CD544" s="29"/>
      <c r="CE544" s="29"/>
      <c r="CF544" s="29"/>
      <c r="CG544" s="29"/>
      <c r="CH544" s="29"/>
      <c r="CI544" s="29"/>
      <c r="CJ544" s="29"/>
      <c r="CK544" s="29"/>
      <c r="CL544" s="29"/>
      <c r="CM544" s="29"/>
      <c r="CN544" s="29"/>
    </row>
    <row r="545" spans="1:92" s="3" customFormat="1" ht="23.25" customHeight="1" x14ac:dyDescent="0.2">
      <c r="A545" s="38"/>
      <c r="B545" s="38"/>
      <c r="C545" s="38"/>
      <c r="D545" s="38"/>
      <c r="E545" s="38"/>
      <c r="F545" s="38"/>
      <c r="G545" s="39"/>
      <c r="H545" s="38"/>
      <c r="I545" s="39"/>
      <c r="J545" s="38"/>
      <c r="K545" s="38"/>
      <c r="L545" s="38"/>
      <c r="M545" s="38"/>
      <c r="N545" s="38"/>
      <c r="O545" s="38"/>
      <c r="P545" s="39"/>
      <c r="Q545" s="38"/>
      <c r="R545" s="39"/>
      <c r="S545" s="39"/>
      <c r="T545" s="39"/>
      <c r="U545" s="39"/>
      <c r="V545" s="38"/>
      <c r="W545" s="40"/>
      <c r="X545" s="41"/>
      <c r="Y545" s="41"/>
      <c r="Z545" s="40"/>
      <c r="AA545" s="40"/>
      <c r="AB545" s="29"/>
      <c r="AC545" s="29"/>
      <c r="AD545" s="29"/>
      <c r="AE545" s="29"/>
      <c r="AF545" s="29"/>
      <c r="AG545" s="29"/>
      <c r="AH545" s="29"/>
      <c r="AI545" s="29"/>
      <c r="AJ545" s="29"/>
      <c r="AK545" s="29"/>
      <c r="AL545" s="29"/>
      <c r="AM545" s="29"/>
      <c r="AN545" s="29"/>
      <c r="AO545" s="29"/>
      <c r="AP545" s="29"/>
      <c r="AQ545" s="29"/>
      <c r="AR545" s="29"/>
      <c r="AS545" s="29"/>
      <c r="AT545" s="29"/>
      <c r="AU545" s="29"/>
      <c r="AV545" s="29"/>
      <c r="AW545" s="29"/>
      <c r="AX545" s="29"/>
      <c r="AY545" s="29"/>
      <c r="AZ545" s="29"/>
      <c r="BA545" s="29"/>
      <c r="BB545" s="29"/>
      <c r="BC545" s="29"/>
      <c r="BD545" s="29"/>
      <c r="BE545" s="29"/>
      <c r="BF545" s="29"/>
      <c r="BG545" s="29"/>
      <c r="BH545" s="29"/>
      <c r="BI545" s="29"/>
      <c r="BJ545" s="29"/>
      <c r="BK545" s="29"/>
      <c r="BL545" s="29"/>
      <c r="BM545" s="29"/>
      <c r="BN545" s="29"/>
      <c r="BO545" s="29"/>
      <c r="BP545" s="29"/>
      <c r="BQ545" s="29"/>
      <c r="BR545" s="29"/>
      <c r="BS545" s="29"/>
      <c r="BT545" s="29"/>
      <c r="BU545" s="29"/>
      <c r="BV545" s="29"/>
      <c r="BW545" s="29"/>
      <c r="BX545" s="29"/>
      <c r="BY545" s="29"/>
      <c r="BZ545" s="29"/>
      <c r="CA545" s="29"/>
      <c r="CB545" s="29"/>
      <c r="CC545" s="29"/>
      <c r="CD545" s="29"/>
      <c r="CE545" s="29"/>
      <c r="CF545" s="29"/>
      <c r="CG545" s="29"/>
      <c r="CH545" s="29"/>
      <c r="CI545" s="29"/>
      <c r="CJ545" s="29"/>
      <c r="CK545" s="29"/>
      <c r="CL545" s="29"/>
      <c r="CM545" s="29"/>
      <c r="CN545" s="29"/>
    </row>
    <row r="546" spans="1:92" s="3" customFormat="1" ht="24" customHeight="1" x14ac:dyDescent="0.2">
      <c r="A546" s="38"/>
      <c r="B546" s="38"/>
      <c r="C546" s="38"/>
      <c r="D546" s="38"/>
      <c r="E546" s="38"/>
      <c r="F546" s="38"/>
      <c r="G546" s="39"/>
      <c r="H546" s="38"/>
      <c r="I546" s="39"/>
      <c r="J546" s="38"/>
      <c r="K546" s="38"/>
      <c r="L546" s="38"/>
      <c r="M546" s="38"/>
      <c r="N546" s="38"/>
      <c r="O546" s="38"/>
      <c r="P546" s="39"/>
      <c r="Q546" s="38"/>
      <c r="R546" s="39"/>
      <c r="S546" s="39"/>
      <c r="T546" s="39"/>
      <c r="U546" s="39"/>
      <c r="V546" s="38"/>
      <c r="W546" s="40"/>
      <c r="X546" s="41"/>
      <c r="Y546" s="41"/>
      <c r="Z546" s="40"/>
      <c r="AA546" s="40"/>
      <c r="AB546" s="29"/>
      <c r="AC546" s="29"/>
      <c r="AD546" s="29"/>
      <c r="AE546" s="29"/>
      <c r="AF546" s="29"/>
      <c r="AG546" s="29"/>
      <c r="AH546" s="29"/>
      <c r="AI546" s="29"/>
      <c r="AJ546" s="29"/>
      <c r="AK546" s="29"/>
      <c r="AL546" s="29"/>
      <c r="AM546" s="29"/>
      <c r="AN546" s="29"/>
      <c r="AO546" s="29"/>
      <c r="AP546" s="29"/>
      <c r="AQ546" s="29"/>
      <c r="AR546" s="29"/>
      <c r="AS546" s="29"/>
      <c r="AT546" s="29"/>
      <c r="AU546" s="29"/>
      <c r="AV546" s="29"/>
      <c r="AW546" s="29"/>
      <c r="AX546" s="29"/>
      <c r="AY546" s="29"/>
      <c r="AZ546" s="29"/>
      <c r="BA546" s="29"/>
      <c r="BB546" s="29"/>
      <c r="BC546" s="29"/>
      <c r="BD546" s="29"/>
      <c r="BE546" s="29"/>
      <c r="BF546" s="29"/>
      <c r="BG546" s="29"/>
      <c r="BH546" s="29"/>
      <c r="BI546" s="29"/>
      <c r="BJ546" s="29"/>
      <c r="BK546" s="29"/>
      <c r="BL546" s="29"/>
      <c r="BM546" s="29"/>
      <c r="BN546" s="29"/>
      <c r="BO546" s="29"/>
      <c r="BP546" s="29"/>
      <c r="BQ546" s="29"/>
      <c r="BR546" s="29"/>
      <c r="BS546" s="29"/>
      <c r="BT546" s="29"/>
      <c r="BU546" s="29"/>
      <c r="BV546" s="29"/>
      <c r="BW546" s="29"/>
      <c r="BX546" s="29"/>
      <c r="BY546" s="29"/>
      <c r="BZ546" s="29"/>
      <c r="CA546" s="29"/>
      <c r="CB546" s="29"/>
      <c r="CC546" s="29"/>
      <c r="CD546" s="29"/>
      <c r="CE546" s="29"/>
      <c r="CF546" s="29"/>
      <c r="CG546" s="29"/>
      <c r="CH546" s="29"/>
      <c r="CI546" s="29"/>
      <c r="CJ546" s="29"/>
      <c r="CK546" s="29"/>
      <c r="CL546" s="29"/>
      <c r="CM546" s="29"/>
      <c r="CN546" s="29"/>
    </row>
    <row r="547" spans="1:92" s="3" customFormat="1" ht="23.25" customHeight="1" x14ac:dyDescent="0.2">
      <c r="A547" s="38"/>
      <c r="B547" s="38"/>
      <c r="C547" s="38"/>
      <c r="D547" s="38"/>
      <c r="E547" s="38"/>
      <c r="F547" s="38"/>
      <c r="G547" s="39"/>
      <c r="H547" s="38"/>
      <c r="I547" s="39"/>
      <c r="J547" s="38"/>
      <c r="K547" s="38"/>
      <c r="L547" s="38"/>
      <c r="M547" s="38"/>
      <c r="N547" s="38"/>
      <c r="O547" s="38"/>
      <c r="P547" s="39"/>
      <c r="Q547" s="38"/>
      <c r="R547" s="38"/>
      <c r="S547" s="39"/>
      <c r="T547" s="39"/>
      <c r="U547" s="39"/>
      <c r="V547" s="38"/>
      <c r="W547" s="40"/>
      <c r="X547" s="41"/>
      <c r="Y547" s="41"/>
      <c r="Z547" s="40"/>
      <c r="AA547" s="40"/>
      <c r="AB547" s="29"/>
      <c r="AC547" s="29"/>
      <c r="AD547" s="29"/>
      <c r="AE547" s="29"/>
      <c r="AF547" s="29"/>
      <c r="AG547" s="29"/>
      <c r="AH547" s="29"/>
      <c r="AI547" s="29"/>
      <c r="AJ547" s="29"/>
      <c r="AK547" s="29"/>
      <c r="AL547" s="29"/>
      <c r="AM547" s="29"/>
      <c r="AN547" s="29"/>
      <c r="AO547" s="29"/>
      <c r="AP547" s="29"/>
      <c r="AQ547" s="29"/>
      <c r="AR547" s="29"/>
      <c r="AS547" s="29"/>
      <c r="AT547" s="29"/>
      <c r="AU547" s="29"/>
      <c r="AV547" s="29"/>
      <c r="AW547" s="29"/>
      <c r="AX547" s="29"/>
      <c r="AY547" s="29"/>
      <c r="AZ547" s="29"/>
      <c r="BA547" s="29"/>
      <c r="BB547" s="29"/>
      <c r="BC547" s="29"/>
      <c r="BD547" s="29"/>
      <c r="BE547" s="29"/>
      <c r="BF547" s="29"/>
      <c r="BG547" s="29"/>
      <c r="BH547" s="29"/>
      <c r="BI547" s="29"/>
      <c r="BJ547" s="29"/>
      <c r="BK547" s="29"/>
      <c r="BL547" s="29"/>
      <c r="BM547" s="29"/>
      <c r="BN547" s="29"/>
      <c r="BO547" s="29"/>
      <c r="BP547" s="29"/>
      <c r="BQ547" s="29"/>
      <c r="BR547" s="29"/>
      <c r="BS547" s="29"/>
      <c r="BT547" s="29"/>
      <c r="BU547" s="29"/>
      <c r="BV547" s="29"/>
      <c r="BW547" s="29"/>
      <c r="BX547" s="29"/>
      <c r="BY547" s="29"/>
      <c r="BZ547" s="29"/>
      <c r="CA547" s="29"/>
      <c r="CB547" s="29"/>
      <c r="CC547" s="29"/>
      <c r="CD547" s="29"/>
      <c r="CE547" s="29"/>
      <c r="CF547" s="29"/>
      <c r="CG547" s="29"/>
      <c r="CH547" s="29"/>
      <c r="CI547" s="29"/>
      <c r="CJ547" s="29"/>
      <c r="CK547" s="29"/>
      <c r="CL547" s="29"/>
      <c r="CM547" s="29"/>
      <c r="CN547" s="29"/>
    </row>
    <row r="548" spans="1:92" s="3" customFormat="1" ht="24" customHeight="1" x14ac:dyDescent="0.2">
      <c r="A548" s="38"/>
      <c r="B548" s="38"/>
      <c r="C548" s="38"/>
      <c r="D548" s="38"/>
      <c r="E548" s="38"/>
      <c r="F548" s="38"/>
      <c r="G548" s="39"/>
      <c r="H548" s="38"/>
      <c r="I548" s="39"/>
      <c r="J548" s="38"/>
      <c r="K548" s="38"/>
      <c r="L548" s="38"/>
      <c r="M548" s="38"/>
      <c r="N548" s="38"/>
      <c r="O548" s="38"/>
      <c r="P548" s="39"/>
      <c r="Q548" s="38"/>
      <c r="R548" s="39"/>
      <c r="S548" s="39"/>
      <c r="T548" s="39"/>
      <c r="U548" s="39"/>
      <c r="V548" s="38"/>
      <c r="W548" s="40"/>
      <c r="X548" s="41"/>
      <c r="Y548" s="41"/>
      <c r="Z548" s="40"/>
      <c r="AA548" s="40"/>
      <c r="AB548" s="29"/>
      <c r="AC548" s="29"/>
      <c r="AD548" s="29"/>
      <c r="AE548" s="29"/>
      <c r="AF548" s="29"/>
      <c r="AG548" s="29"/>
      <c r="AH548" s="29"/>
      <c r="AI548" s="29"/>
      <c r="AJ548" s="29"/>
      <c r="AK548" s="29"/>
      <c r="AL548" s="29"/>
      <c r="AM548" s="29"/>
      <c r="AN548" s="29"/>
      <c r="AO548" s="29"/>
      <c r="AP548" s="29"/>
      <c r="AQ548" s="29"/>
      <c r="AR548" s="29"/>
      <c r="AS548" s="29"/>
      <c r="AT548" s="29"/>
      <c r="AU548" s="29"/>
      <c r="AV548" s="29"/>
      <c r="AW548" s="29"/>
      <c r="AX548" s="29"/>
      <c r="AY548" s="29"/>
      <c r="AZ548" s="29"/>
      <c r="BA548" s="29"/>
      <c r="BB548" s="29"/>
      <c r="BC548" s="29"/>
      <c r="BD548" s="29"/>
      <c r="BE548" s="29"/>
      <c r="BF548" s="29"/>
      <c r="BG548" s="29"/>
      <c r="BH548" s="29"/>
      <c r="BI548" s="29"/>
      <c r="BJ548" s="29"/>
      <c r="BK548" s="29"/>
      <c r="BL548" s="29"/>
      <c r="BM548" s="29"/>
      <c r="BN548" s="29"/>
      <c r="BO548" s="29"/>
      <c r="BP548" s="29"/>
      <c r="BQ548" s="29"/>
      <c r="BR548" s="29"/>
      <c r="BS548" s="29"/>
      <c r="BT548" s="29"/>
      <c r="BU548" s="29"/>
      <c r="BV548" s="29"/>
      <c r="BW548" s="29"/>
      <c r="BX548" s="29"/>
      <c r="BY548" s="29"/>
      <c r="BZ548" s="29"/>
      <c r="CA548" s="29"/>
      <c r="CB548" s="29"/>
      <c r="CC548" s="29"/>
      <c r="CD548" s="29"/>
      <c r="CE548" s="29"/>
      <c r="CF548" s="29"/>
      <c r="CG548" s="29"/>
      <c r="CH548" s="29"/>
      <c r="CI548" s="29"/>
      <c r="CJ548" s="29"/>
      <c r="CK548" s="29"/>
      <c r="CL548" s="29"/>
      <c r="CM548" s="29"/>
      <c r="CN548" s="29"/>
    </row>
    <row r="549" spans="1:92" s="3" customFormat="1" ht="24" customHeight="1" x14ac:dyDescent="0.2">
      <c r="A549" s="38"/>
      <c r="B549" s="38"/>
      <c r="C549" s="38"/>
      <c r="D549" s="38"/>
      <c r="E549" s="38"/>
      <c r="F549" s="38"/>
      <c r="G549" s="39"/>
      <c r="H549" s="38"/>
      <c r="I549" s="39"/>
      <c r="J549" s="38"/>
      <c r="K549" s="38"/>
      <c r="L549" s="38"/>
      <c r="M549" s="38"/>
      <c r="N549" s="38"/>
      <c r="O549" s="38"/>
      <c r="P549" s="39"/>
      <c r="Q549" s="38"/>
      <c r="R549" s="39"/>
      <c r="S549" s="39"/>
      <c r="T549" s="39"/>
      <c r="U549" s="39"/>
      <c r="V549" s="38"/>
      <c r="W549" s="40"/>
      <c r="X549" s="41"/>
      <c r="Y549" s="41"/>
      <c r="Z549" s="40"/>
      <c r="AA549" s="40"/>
      <c r="AB549" s="29"/>
      <c r="AC549" s="29"/>
      <c r="AD549" s="29"/>
      <c r="AE549" s="29"/>
      <c r="AF549" s="29"/>
      <c r="AG549" s="29"/>
      <c r="AH549" s="29"/>
      <c r="AI549" s="29"/>
      <c r="AJ549" s="29"/>
      <c r="AK549" s="29"/>
      <c r="AL549" s="29"/>
      <c r="AM549" s="29"/>
      <c r="AN549" s="29"/>
      <c r="AO549" s="29"/>
      <c r="AP549" s="29"/>
      <c r="AQ549" s="29"/>
      <c r="AR549" s="29"/>
      <c r="AS549" s="29"/>
      <c r="AT549" s="29"/>
      <c r="AU549" s="29"/>
      <c r="AV549" s="29"/>
      <c r="AW549" s="29"/>
      <c r="AX549" s="29"/>
      <c r="AY549" s="29"/>
      <c r="AZ549" s="29"/>
      <c r="BA549" s="29"/>
      <c r="BB549" s="29"/>
      <c r="BC549" s="29"/>
      <c r="BD549" s="29"/>
      <c r="BE549" s="29"/>
      <c r="BF549" s="29"/>
      <c r="BG549" s="29"/>
      <c r="BH549" s="29"/>
      <c r="BI549" s="29"/>
      <c r="BJ549" s="29"/>
      <c r="BK549" s="29"/>
      <c r="BL549" s="29"/>
      <c r="BM549" s="29"/>
      <c r="BN549" s="29"/>
      <c r="BO549" s="29"/>
      <c r="BP549" s="29"/>
      <c r="BQ549" s="29"/>
      <c r="BR549" s="29"/>
      <c r="BS549" s="29"/>
      <c r="BT549" s="29"/>
      <c r="BU549" s="29"/>
      <c r="BV549" s="29"/>
      <c r="BW549" s="29"/>
      <c r="BX549" s="29"/>
      <c r="BY549" s="29"/>
      <c r="BZ549" s="29"/>
      <c r="CA549" s="29"/>
      <c r="CB549" s="29"/>
      <c r="CC549" s="29"/>
      <c r="CD549" s="29"/>
      <c r="CE549" s="29"/>
      <c r="CF549" s="29"/>
      <c r="CG549" s="29"/>
      <c r="CH549" s="29"/>
      <c r="CI549" s="29"/>
      <c r="CJ549" s="29"/>
      <c r="CK549" s="29"/>
      <c r="CL549" s="29"/>
      <c r="CM549" s="29"/>
      <c r="CN549" s="29"/>
    </row>
    <row r="550" spans="1:92" s="3" customFormat="1" ht="23.25" customHeight="1" x14ac:dyDescent="0.2">
      <c r="A550" s="237" t="s">
        <v>775</v>
      </c>
      <c r="B550" s="238"/>
      <c r="C550" s="238"/>
      <c r="D550" s="238"/>
      <c r="E550" s="238"/>
      <c r="F550" s="238"/>
      <c r="G550" s="238"/>
      <c r="H550" s="238"/>
      <c r="I550" s="238"/>
      <c r="J550" s="238"/>
      <c r="K550" s="238"/>
      <c r="L550" s="239"/>
      <c r="M550" s="38"/>
      <c r="N550" s="38">
        <f>SUM(N538:N549)</f>
        <v>90</v>
      </c>
      <c r="O550" s="38"/>
      <c r="P550" s="39">
        <f>SUM(P538:P549)</f>
        <v>630000</v>
      </c>
      <c r="Q550" s="38"/>
      <c r="R550" s="38">
        <f>SUM(R538:R549)</f>
        <v>334152</v>
      </c>
      <c r="S550" s="39">
        <f>SUM(S538:S549)</f>
        <v>295848</v>
      </c>
      <c r="T550" s="39">
        <f>SUM(T538:T549)</f>
        <v>295848</v>
      </c>
      <c r="U550" s="39">
        <f>SUM(U538:U549)</f>
        <v>295848</v>
      </c>
      <c r="V550" s="38"/>
      <c r="W550" s="40">
        <f>SUM(W538:W549)</f>
        <v>83.915999999999997</v>
      </c>
      <c r="X550" s="41"/>
      <c r="Y550" s="41"/>
      <c r="Z550" s="40">
        <f>SUM(Z538:Z549)</f>
        <v>75.5244</v>
      </c>
      <c r="AA550" s="40">
        <f>SUM(AA538:AA549)</f>
        <v>8.3915999999999968</v>
      </c>
      <c r="AB550" s="29"/>
      <c r="AC550" s="29"/>
      <c r="AD550" s="29"/>
      <c r="AE550" s="29"/>
      <c r="AF550" s="29"/>
      <c r="AG550" s="29"/>
      <c r="AH550" s="29"/>
      <c r="AI550" s="29"/>
      <c r="AJ550" s="29"/>
      <c r="AK550" s="29"/>
      <c r="AL550" s="29"/>
      <c r="AM550" s="29"/>
      <c r="AN550" s="29"/>
      <c r="AO550" s="29"/>
      <c r="AP550" s="29"/>
      <c r="AQ550" s="29"/>
      <c r="AR550" s="29"/>
      <c r="AS550" s="29"/>
      <c r="AT550" s="29"/>
      <c r="AU550" s="29"/>
      <c r="AV550" s="29"/>
      <c r="AW550" s="29"/>
      <c r="AX550" s="29"/>
      <c r="AY550" s="29"/>
      <c r="AZ550" s="29"/>
      <c r="BA550" s="29"/>
      <c r="BB550" s="29"/>
      <c r="BC550" s="29"/>
      <c r="BD550" s="29"/>
      <c r="BE550" s="29"/>
      <c r="BF550" s="29"/>
      <c r="BG550" s="29"/>
      <c r="BH550" s="29"/>
      <c r="BI550" s="29"/>
      <c r="BJ550" s="29"/>
      <c r="BK550" s="29"/>
      <c r="BL550" s="29"/>
      <c r="BM550" s="29"/>
      <c r="BN550" s="29"/>
      <c r="BO550" s="29"/>
      <c r="BP550" s="29"/>
      <c r="BQ550" s="29"/>
      <c r="BR550" s="29"/>
      <c r="BS550" s="29"/>
      <c r="BT550" s="29"/>
      <c r="BU550" s="29"/>
      <c r="BV550" s="29"/>
      <c r="BW550" s="29"/>
      <c r="BX550" s="29"/>
      <c r="BY550" s="29"/>
      <c r="BZ550" s="29"/>
      <c r="CA550" s="29"/>
      <c r="CB550" s="29"/>
      <c r="CC550" s="29"/>
      <c r="CD550" s="29"/>
      <c r="CE550" s="29"/>
      <c r="CF550" s="29"/>
      <c r="CG550" s="29"/>
      <c r="CH550" s="29"/>
      <c r="CI550" s="29"/>
      <c r="CJ550" s="29"/>
      <c r="CK550" s="29"/>
      <c r="CL550" s="29"/>
      <c r="CM550" s="29"/>
      <c r="CN550" s="29"/>
    </row>
    <row r="551" spans="1:92" s="3" customFormat="1" ht="23.25" customHeight="1" x14ac:dyDescent="0.4">
      <c r="A551" s="46"/>
      <c r="B551" s="46"/>
      <c r="C551" s="46"/>
      <c r="D551" s="46"/>
      <c r="E551" s="46"/>
      <c r="F551" s="46"/>
      <c r="G551" s="46"/>
      <c r="H551" s="46"/>
      <c r="I551" s="46"/>
      <c r="J551" s="46"/>
      <c r="K551" s="46"/>
      <c r="L551" s="46"/>
      <c r="M551" s="46"/>
      <c r="N551" s="46"/>
      <c r="O551" s="46"/>
      <c r="P551" s="46"/>
      <c r="Q551" s="46"/>
      <c r="R551" s="46"/>
      <c r="S551" s="46"/>
      <c r="T551" s="46"/>
      <c r="U551" s="46"/>
      <c r="V551" s="46"/>
      <c r="W551" s="46"/>
      <c r="X551" s="46"/>
      <c r="Y551" s="46"/>
      <c r="Z551" s="46"/>
      <c r="AA551" s="43"/>
      <c r="AB551" s="29"/>
      <c r="AC551" s="29"/>
      <c r="AD551" s="29"/>
      <c r="AE551" s="29"/>
      <c r="AF551" s="29"/>
      <c r="AG551" s="29"/>
      <c r="AH551" s="29"/>
      <c r="AI551" s="29"/>
      <c r="AJ551" s="29"/>
      <c r="AK551" s="29"/>
      <c r="AL551" s="29"/>
      <c r="AM551" s="29"/>
      <c r="AN551" s="29"/>
      <c r="AO551" s="29"/>
      <c r="AP551" s="29"/>
      <c r="AQ551" s="29"/>
      <c r="AR551" s="29"/>
      <c r="AS551" s="29"/>
      <c r="AT551" s="29"/>
      <c r="AU551" s="29"/>
      <c r="AV551" s="29"/>
      <c r="AW551" s="29"/>
      <c r="AX551" s="29"/>
      <c r="AY551" s="29"/>
      <c r="AZ551" s="29"/>
      <c r="BA551" s="29"/>
      <c r="BB551" s="29"/>
      <c r="BC551" s="29"/>
      <c r="BD551" s="29"/>
      <c r="BE551" s="29"/>
      <c r="BF551" s="29"/>
      <c r="BG551" s="29"/>
      <c r="BH551" s="29"/>
      <c r="BI551" s="29"/>
      <c r="BJ551" s="29"/>
      <c r="BK551" s="29"/>
      <c r="BL551" s="29"/>
      <c r="BM551" s="29"/>
      <c r="BN551" s="29"/>
      <c r="BO551" s="29"/>
      <c r="BP551" s="29"/>
      <c r="BQ551" s="29"/>
      <c r="BR551" s="29"/>
      <c r="BS551" s="29"/>
      <c r="BT551" s="29"/>
      <c r="BU551" s="29"/>
      <c r="BV551" s="29"/>
      <c r="BW551" s="29"/>
      <c r="BX551" s="29"/>
      <c r="BY551" s="29"/>
      <c r="BZ551" s="29"/>
      <c r="CA551" s="29"/>
      <c r="CB551" s="29"/>
      <c r="CC551" s="29"/>
      <c r="CD551" s="29"/>
      <c r="CE551" s="29"/>
      <c r="CF551" s="29"/>
      <c r="CG551" s="29"/>
      <c r="CH551" s="29"/>
      <c r="CI551" s="29"/>
      <c r="CJ551" s="29"/>
      <c r="CK551" s="29"/>
      <c r="CL551" s="29"/>
      <c r="CM551" s="29"/>
      <c r="CN551" s="29"/>
    </row>
    <row r="552" spans="1:92" s="3" customFormat="1" ht="18" x14ac:dyDescent="0.4">
      <c r="A552" s="42" t="s">
        <v>17</v>
      </c>
      <c r="B552" s="42"/>
      <c r="C552" s="42"/>
      <c r="D552" s="42" t="s">
        <v>19</v>
      </c>
      <c r="E552" s="42"/>
      <c r="F552" s="42"/>
      <c r="G552" s="42"/>
      <c r="H552" s="42"/>
      <c r="I552" s="42"/>
      <c r="J552" s="43"/>
      <c r="K552" s="46"/>
      <c r="L552" s="46"/>
      <c r="M552" s="46"/>
      <c r="N552" s="46"/>
      <c r="O552" s="46"/>
      <c r="P552" s="46"/>
      <c r="Q552" s="46"/>
      <c r="R552" s="46"/>
      <c r="S552" s="46"/>
      <c r="T552" s="46"/>
      <c r="U552" s="46"/>
      <c r="V552" s="46"/>
      <c r="W552" s="46"/>
      <c r="X552" s="46"/>
      <c r="Y552" s="46"/>
      <c r="Z552" s="46"/>
      <c r="AA552" s="43"/>
      <c r="AB552" s="29"/>
      <c r="AC552" s="29"/>
      <c r="AD552" s="29"/>
      <c r="AE552" s="29"/>
      <c r="AF552" s="29"/>
      <c r="AG552" s="29"/>
      <c r="AH552" s="29"/>
      <c r="AI552" s="29"/>
      <c r="AJ552" s="29"/>
      <c r="AK552" s="29"/>
      <c r="AL552" s="29"/>
      <c r="AM552" s="29"/>
      <c r="AN552" s="29"/>
      <c r="AO552" s="29"/>
      <c r="AP552" s="29"/>
      <c r="AQ552" s="29"/>
      <c r="AR552" s="29"/>
      <c r="AS552" s="29"/>
      <c r="AT552" s="29"/>
      <c r="AU552" s="29"/>
      <c r="AV552" s="29"/>
      <c r="AW552" s="29"/>
      <c r="AX552" s="29"/>
      <c r="AY552" s="29"/>
      <c r="AZ552" s="29"/>
      <c r="BA552" s="29"/>
      <c r="BB552" s="29"/>
      <c r="BC552" s="29"/>
      <c r="BD552" s="29"/>
      <c r="BE552" s="29"/>
      <c r="BF552" s="29"/>
      <c r="BG552" s="29"/>
      <c r="BH552" s="29"/>
      <c r="BI552" s="29"/>
      <c r="BJ552" s="29"/>
      <c r="BK552" s="29"/>
      <c r="BL552" s="29"/>
      <c r="BM552" s="29"/>
      <c r="BN552" s="29"/>
      <c r="BO552" s="29"/>
      <c r="BP552" s="29"/>
      <c r="BQ552" s="29"/>
      <c r="BR552" s="29"/>
      <c r="BS552" s="29"/>
      <c r="BT552" s="29"/>
      <c r="BU552" s="29"/>
      <c r="BV552" s="29"/>
      <c r="BW552" s="29"/>
      <c r="BX552" s="29"/>
      <c r="BY552" s="29"/>
      <c r="BZ552" s="29"/>
      <c r="CA552" s="29"/>
      <c r="CB552" s="29"/>
      <c r="CC552" s="29"/>
      <c r="CD552" s="29"/>
      <c r="CE552" s="29"/>
      <c r="CF552" s="29"/>
      <c r="CG552" s="29"/>
      <c r="CH552" s="29"/>
      <c r="CI552" s="29"/>
      <c r="CJ552" s="29"/>
      <c r="CK552" s="29"/>
      <c r="CL552" s="29"/>
      <c r="CM552" s="29"/>
      <c r="CN552" s="29"/>
    </row>
    <row r="553" spans="1:92" s="3" customFormat="1" ht="18" x14ac:dyDescent="0.4">
      <c r="A553" s="42"/>
      <c r="B553" s="42"/>
      <c r="C553" s="42"/>
      <c r="D553" s="42" t="s">
        <v>20</v>
      </c>
      <c r="E553" s="42"/>
      <c r="F553" s="42"/>
      <c r="G553" s="42"/>
      <c r="H553" s="42"/>
      <c r="I553" s="42"/>
      <c r="J553" s="43"/>
      <c r="K553" s="46"/>
      <c r="L553" s="46"/>
      <c r="M553" s="46"/>
      <c r="N553" s="46"/>
      <c r="O553" s="46"/>
      <c r="P553" s="46"/>
      <c r="Q553" s="46"/>
      <c r="R553" s="46"/>
      <c r="S553" s="46"/>
      <c r="T553" s="46"/>
      <c r="U553" s="46"/>
      <c r="V553" s="46"/>
      <c r="W553" s="46"/>
      <c r="X553" s="46"/>
      <c r="Y553" s="46"/>
      <c r="Z553" s="46"/>
      <c r="AA553" s="43"/>
      <c r="AB553" s="29"/>
      <c r="AC553" s="29"/>
      <c r="AD553" s="29"/>
      <c r="AE553" s="29"/>
      <c r="AF553" s="29"/>
      <c r="AG553" s="29"/>
      <c r="AH553" s="29"/>
      <c r="AI553" s="29"/>
      <c r="AJ553" s="29"/>
      <c r="AK553" s="29"/>
      <c r="AL553" s="29"/>
      <c r="AM553" s="29"/>
      <c r="AN553" s="29"/>
      <c r="AO553" s="29"/>
      <c r="AP553" s="29"/>
      <c r="AQ553" s="29"/>
      <c r="AR553" s="29"/>
      <c r="AS553" s="29"/>
      <c r="AT553" s="29"/>
      <c r="AU553" s="29"/>
      <c r="AV553" s="29"/>
      <c r="AW553" s="29"/>
      <c r="AX553" s="29"/>
      <c r="AY553" s="29"/>
      <c r="AZ553" s="29"/>
      <c r="BA553" s="29"/>
      <c r="BB553" s="29"/>
      <c r="BC553" s="29"/>
      <c r="BD553" s="29"/>
      <c r="BE553" s="29"/>
      <c r="BF553" s="29"/>
      <c r="BG553" s="29"/>
      <c r="BH553" s="29"/>
      <c r="BI553" s="29"/>
      <c r="BJ553" s="29"/>
      <c r="BK553" s="29"/>
      <c r="BL553" s="29"/>
      <c r="BM553" s="29"/>
      <c r="BN553" s="29"/>
      <c r="BO553" s="29"/>
      <c r="BP553" s="29"/>
      <c r="BQ553" s="29"/>
      <c r="BR553" s="29"/>
      <c r="BS553" s="29"/>
      <c r="BT553" s="29"/>
      <c r="BU553" s="29"/>
      <c r="BV553" s="29"/>
      <c r="BW553" s="29"/>
      <c r="BX553" s="29"/>
      <c r="BY553" s="29"/>
      <c r="BZ553" s="29"/>
      <c r="CA553" s="29"/>
      <c r="CB553" s="29"/>
      <c r="CC553" s="29"/>
      <c r="CD553" s="29"/>
      <c r="CE553" s="29"/>
      <c r="CF553" s="29"/>
      <c r="CG553" s="29"/>
      <c r="CH553" s="29"/>
      <c r="CI553" s="29"/>
      <c r="CJ553" s="29"/>
      <c r="CK553" s="29"/>
      <c r="CL553" s="29"/>
      <c r="CM553" s="29"/>
      <c r="CN553" s="29"/>
    </row>
    <row r="554" spans="1:92" s="3" customFormat="1" ht="18" x14ac:dyDescent="0.4">
      <c r="A554" s="42"/>
      <c r="B554" s="42"/>
      <c r="C554" s="42"/>
      <c r="D554" s="42" t="s">
        <v>21</v>
      </c>
      <c r="E554" s="42"/>
      <c r="F554" s="42"/>
      <c r="G554" s="42"/>
      <c r="H554" s="42"/>
      <c r="I554" s="42"/>
      <c r="J554" s="43"/>
      <c r="K554" s="46"/>
      <c r="L554" s="46"/>
      <c r="M554" s="46"/>
      <c r="N554" s="46"/>
      <c r="O554" s="46"/>
      <c r="P554" s="46"/>
      <c r="Q554" s="46"/>
      <c r="R554" s="46"/>
      <c r="S554" s="46"/>
      <c r="T554" s="46"/>
      <c r="U554" s="46"/>
      <c r="V554" s="46"/>
      <c r="W554" s="46"/>
      <c r="X554" s="46"/>
      <c r="Y554" s="46"/>
      <c r="Z554" s="46"/>
      <c r="AA554" s="43"/>
      <c r="AB554" s="29"/>
      <c r="AC554" s="29"/>
      <c r="AD554" s="29"/>
      <c r="AE554" s="29"/>
      <c r="AF554" s="29"/>
      <c r="AG554" s="29"/>
      <c r="AH554" s="29"/>
      <c r="AI554" s="29"/>
      <c r="AJ554" s="29"/>
      <c r="AK554" s="29"/>
      <c r="AL554" s="29"/>
      <c r="AM554" s="29"/>
      <c r="AN554" s="29"/>
      <c r="AO554" s="29"/>
      <c r="AP554" s="29"/>
      <c r="AQ554" s="29"/>
      <c r="AR554" s="29"/>
      <c r="AS554" s="29"/>
      <c r="AT554" s="29"/>
      <c r="AU554" s="29"/>
      <c r="AV554" s="29"/>
      <c r="AW554" s="29"/>
      <c r="AX554" s="29"/>
      <c r="AY554" s="29"/>
      <c r="AZ554" s="29"/>
      <c r="BA554" s="29"/>
      <c r="BB554" s="29"/>
      <c r="BC554" s="29"/>
      <c r="BD554" s="29"/>
      <c r="BE554" s="29"/>
      <c r="BF554" s="29"/>
      <c r="BG554" s="29"/>
      <c r="BH554" s="29"/>
      <c r="BI554" s="29"/>
      <c r="BJ554" s="29"/>
      <c r="BK554" s="29"/>
      <c r="BL554" s="29"/>
      <c r="BM554" s="29"/>
      <c r="BN554" s="29"/>
      <c r="BO554" s="29"/>
      <c r="BP554" s="29"/>
      <c r="BQ554" s="29"/>
      <c r="BR554" s="29"/>
      <c r="BS554" s="29"/>
      <c r="BT554" s="29"/>
      <c r="BU554" s="29"/>
      <c r="BV554" s="29"/>
      <c r="BW554" s="29"/>
      <c r="BX554" s="29"/>
      <c r="BY554" s="29"/>
      <c r="BZ554" s="29"/>
      <c r="CA554" s="29"/>
      <c r="CB554" s="29"/>
      <c r="CC554" s="29"/>
      <c r="CD554" s="29"/>
      <c r="CE554" s="29"/>
      <c r="CF554" s="29"/>
      <c r="CG554" s="29"/>
      <c r="CH554" s="29"/>
      <c r="CI554" s="29"/>
      <c r="CJ554" s="29"/>
      <c r="CK554" s="29"/>
      <c r="CL554" s="29"/>
      <c r="CM554" s="29"/>
      <c r="CN554" s="29"/>
    </row>
    <row r="555" spans="1:92" s="3" customFormat="1" ht="15.75" x14ac:dyDescent="0.25">
      <c r="A555" s="42"/>
      <c r="B555" s="42"/>
      <c r="C555" s="42"/>
      <c r="D555" s="42" t="s">
        <v>22</v>
      </c>
      <c r="E555" s="42"/>
      <c r="F555" s="42"/>
      <c r="G555" s="42"/>
      <c r="H555" s="42"/>
      <c r="I555" s="42"/>
      <c r="J555" s="43"/>
      <c r="K555" s="43"/>
      <c r="L555" s="43"/>
      <c r="M555" s="43"/>
      <c r="N555" s="43"/>
      <c r="O555" s="43"/>
      <c r="P555" s="43"/>
      <c r="Q555" s="43"/>
      <c r="R555" s="43"/>
      <c r="S555" s="43"/>
      <c r="T555" s="43"/>
      <c r="U555" s="43"/>
      <c r="V555" s="43"/>
      <c r="W555" s="43"/>
      <c r="X555" s="43"/>
      <c r="Y555" s="43"/>
      <c r="Z555" s="43"/>
      <c r="AA555" s="43"/>
      <c r="AB555" s="29"/>
      <c r="AC555" s="29"/>
      <c r="AD555" s="29"/>
      <c r="AE555" s="29"/>
      <c r="AF555" s="29"/>
      <c r="AG555" s="29"/>
      <c r="AH555" s="29"/>
      <c r="AI555" s="29"/>
      <c r="AJ555" s="29"/>
      <c r="AK555" s="29"/>
      <c r="AL555" s="29"/>
      <c r="AM555" s="29"/>
      <c r="AN555" s="29"/>
      <c r="AO555" s="29"/>
      <c r="AP555" s="29"/>
      <c r="AQ555" s="29"/>
      <c r="AR555" s="29"/>
      <c r="AS555" s="29"/>
      <c r="AT555" s="29"/>
      <c r="AU555" s="29"/>
      <c r="AV555" s="29"/>
      <c r="AW555" s="29"/>
      <c r="AX555" s="29"/>
      <c r="AY555" s="29"/>
      <c r="AZ555" s="29"/>
      <c r="BA555" s="29"/>
      <c r="BB555" s="29"/>
      <c r="BC555" s="29"/>
      <c r="BD555" s="29"/>
      <c r="BE555" s="29"/>
      <c r="BF555" s="29"/>
      <c r="BG555" s="29"/>
      <c r="BH555" s="29"/>
      <c r="BI555" s="29"/>
      <c r="BJ555" s="29"/>
      <c r="BK555" s="29"/>
      <c r="BL555" s="29"/>
      <c r="BM555" s="29"/>
      <c r="BN555" s="29"/>
      <c r="BO555" s="29"/>
      <c r="BP555" s="29"/>
      <c r="BQ555" s="29"/>
      <c r="BR555" s="29"/>
      <c r="BS555" s="29"/>
      <c r="BT555" s="29"/>
      <c r="BU555" s="29"/>
      <c r="BV555" s="29"/>
      <c r="BW555" s="29"/>
      <c r="BX555" s="29"/>
      <c r="BY555" s="29"/>
      <c r="BZ555" s="29"/>
      <c r="CA555" s="29"/>
      <c r="CB555" s="29"/>
      <c r="CC555" s="29"/>
      <c r="CD555" s="29"/>
      <c r="CE555" s="29"/>
      <c r="CF555" s="29"/>
      <c r="CG555" s="29"/>
      <c r="CH555" s="29"/>
      <c r="CI555" s="29"/>
      <c r="CJ555" s="29"/>
      <c r="CK555" s="29"/>
      <c r="CL555" s="29"/>
      <c r="CM555" s="29"/>
      <c r="CN555" s="29"/>
    </row>
    <row r="556" spans="1:92" s="3" customFormat="1" ht="15.75" x14ac:dyDescent="0.25">
      <c r="A556" s="42"/>
      <c r="B556" s="42"/>
      <c r="C556" s="42"/>
      <c r="D556" s="42" t="s">
        <v>23</v>
      </c>
      <c r="E556" s="42"/>
      <c r="F556" s="42"/>
      <c r="G556" s="42"/>
      <c r="H556" s="42"/>
      <c r="I556" s="42"/>
      <c r="J556" s="43"/>
      <c r="K556" s="43"/>
      <c r="L556" s="43"/>
      <c r="M556" s="43"/>
      <c r="N556" s="43"/>
      <c r="O556" s="43"/>
      <c r="P556" s="43"/>
      <c r="Q556" s="43"/>
      <c r="R556" s="43"/>
      <c r="S556" s="43"/>
      <c r="T556" s="43"/>
      <c r="U556" s="43"/>
      <c r="V556" s="43"/>
      <c r="W556" s="43"/>
      <c r="X556" s="43"/>
      <c r="Y556" s="43"/>
      <c r="Z556" s="43"/>
      <c r="AA556" s="43"/>
      <c r="AB556" s="29"/>
      <c r="AC556" s="29"/>
      <c r="AD556" s="29"/>
      <c r="AE556" s="29"/>
      <c r="AF556" s="29"/>
      <c r="AG556" s="29"/>
      <c r="AH556" s="29"/>
      <c r="AI556" s="29"/>
      <c r="AJ556" s="29"/>
      <c r="AK556" s="29"/>
      <c r="AL556" s="29"/>
      <c r="AM556" s="29"/>
      <c r="AN556" s="29"/>
      <c r="AO556" s="29"/>
      <c r="AP556" s="29"/>
      <c r="AQ556" s="29"/>
      <c r="AR556" s="29"/>
      <c r="AS556" s="29"/>
      <c r="AT556" s="29"/>
      <c r="AU556" s="29"/>
      <c r="AV556" s="29"/>
      <c r="AW556" s="29"/>
      <c r="AX556" s="29"/>
      <c r="AY556" s="29"/>
      <c r="AZ556" s="29"/>
      <c r="BA556" s="29"/>
      <c r="BB556" s="29"/>
      <c r="BC556" s="29"/>
      <c r="BD556" s="29"/>
      <c r="BE556" s="29"/>
      <c r="BF556" s="29"/>
      <c r="BG556" s="29"/>
      <c r="BH556" s="29"/>
      <c r="BI556" s="29"/>
      <c r="BJ556" s="29"/>
      <c r="BK556" s="29"/>
      <c r="BL556" s="29"/>
      <c r="BM556" s="29"/>
      <c r="BN556" s="29"/>
      <c r="BO556" s="29"/>
      <c r="BP556" s="29"/>
      <c r="BQ556" s="29"/>
      <c r="BR556" s="29"/>
      <c r="BS556" s="29"/>
      <c r="BT556" s="29"/>
      <c r="BU556" s="29"/>
      <c r="BV556" s="29"/>
      <c r="BW556" s="29"/>
      <c r="BX556" s="29"/>
      <c r="BY556" s="29"/>
      <c r="BZ556" s="29"/>
      <c r="CA556" s="29"/>
      <c r="CB556" s="29"/>
      <c r="CC556" s="29"/>
      <c r="CD556" s="29"/>
      <c r="CE556" s="29"/>
      <c r="CF556" s="29"/>
      <c r="CG556" s="29"/>
      <c r="CH556" s="29"/>
      <c r="CI556" s="29"/>
      <c r="CJ556" s="29"/>
      <c r="CK556" s="29"/>
      <c r="CL556" s="29"/>
      <c r="CM556" s="29"/>
      <c r="CN556" s="29"/>
    </row>
    <row r="557" spans="1:92" s="3" customFormat="1" ht="15" x14ac:dyDescent="0.2">
      <c r="A557" s="43"/>
      <c r="B557" s="43"/>
      <c r="C557" s="43"/>
      <c r="D557" s="43"/>
      <c r="E557" s="43"/>
      <c r="F557" s="43"/>
      <c r="G557" s="43"/>
      <c r="H557" s="43"/>
      <c r="I557" s="43"/>
      <c r="J557" s="43"/>
      <c r="K557" s="43"/>
      <c r="L557" s="43"/>
      <c r="M557" s="43"/>
      <c r="N557" s="43"/>
      <c r="O557" s="43"/>
      <c r="P557" s="43"/>
      <c r="Q557" s="43"/>
      <c r="R557" s="43"/>
      <c r="S557" s="43"/>
      <c r="T557" s="43"/>
      <c r="U557" s="43"/>
      <c r="V557" s="43"/>
      <c r="W557" s="43"/>
      <c r="X557" s="43"/>
      <c r="Y557" s="43"/>
      <c r="Z557" s="43"/>
      <c r="AA557" s="43"/>
      <c r="AB557" s="29"/>
      <c r="AC557" s="29"/>
      <c r="AD557" s="29"/>
      <c r="AE557" s="29"/>
      <c r="AF557" s="29"/>
      <c r="AG557" s="29"/>
      <c r="AH557" s="29"/>
      <c r="AI557" s="29"/>
      <c r="AJ557" s="29"/>
      <c r="AK557" s="29"/>
      <c r="AL557" s="29"/>
      <c r="AM557" s="29"/>
      <c r="AN557" s="29"/>
      <c r="AO557" s="29"/>
      <c r="AP557" s="29"/>
      <c r="AQ557" s="29"/>
      <c r="AR557" s="29"/>
      <c r="AS557" s="29"/>
      <c r="AT557" s="29"/>
      <c r="AU557" s="29"/>
      <c r="AV557" s="29"/>
      <c r="AW557" s="29"/>
      <c r="AX557" s="29"/>
      <c r="AY557" s="29"/>
      <c r="AZ557" s="29"/>
      <c r="BA557" s="29"/>
      <c r="BB557" s="29"/>
      <c r="BC557" s="29"/>
      <c r="BD557" s="29"/>
      <c r="BE557" s="29"/>
      <c r="BF557" s="29"/>
      <c r="BG557" s="29"/>
      <c r="BH557" s="29"/>
      <c r="BI557" s="29"/>
      <c r="BJ557" s="29"/>
      <c r="BK557" s="29"/>
      <c r="BL557" s="29"/>
      <c r="BM557" s="29"/>
      <c r="BN557" s="29"/>
      <c r="BO557" s="29"/>
      <c r="BP557" s="29"/>
      <c r="BQ557" s="29"/>
      <c r="BR557" s="29"/>
      <c r="BS557" s="29"/>
      <c r="BT557" s="29"/>
      <c r="BU557" s="29"/>
      <c r="BV557" s="29"/>
      <c r="BW557" s="29"/>
      <c r="BX557" s="29"/>
      <c r="BY557" s="29"/>
      <c r="BZ557" s="29"/>
      <c r="CA557" s="29"/>
      <c r="CB557" s="29"/>
      <c r="CC557" s="29"/>
      <c r="CD557" s="29"/>
      <c r="CE557" s="29"/>
      <c r="CF557" s="29"/>
      <c r="CG557" s="29"/>
      <c r="CH557" s="29"/>
      <c r="CI557" s="29"/>
      <c r="CJ557" s="29"/>
      <c r="CK557" s="29"/>
      <c r="CL557" s="29"/>
      <c r="CM557" s="29"/>
      <c r="CN557" s="29"/>
    </row>
    <row r="565" spans="1:92" s="49" customFormat="1" ht="21" x14ac:dyDescent="0.35">
      <c r="A565" s="215" t="s">
        <v>764</v>
      </c>
      <c r="B565" s="215"/>
      <c r="C565" s="215"/>
      <c r="D565" s="215"/>
      <c r="E565" s="215"/>
      <c r="F565" s="215"/>
      <c r="G565" s="215"/>
      <c r="H565" s="215"/>
      <c r="I565" s="215"/>
      <c r="J565" s="215"/>
      <c r="K565" s="215"/>
      <c r="L565" s="215"/>
      <c r="M565" s="215"/>
      <c r="N565" s="215"/>
      <c r="O565" s="215"/>
      <c r="P565" s="215"/>
      <c r="Q565" s="215"/>
      <c r="R565" s="215"/>
      <c r="S565" s="215"/>
      <c r="T565" s="215"/>
      <c r="U565" s="215"/>
      <c r="V565" s="215"/>
      <c r="W565" s="215"/>
      <c r="X565" s="215"/>
      <c r="Y565" s="144"/>
      <c r="Z565" s="31"/>
      <c r="AA565" s="31"/>
      <c r="AB565" s="48"/>
      <c r="AC565" s="48"/>
      <c r="AD565" s="48"/>
      <c r="AE565" s="48"/>
      <c r="AF565" s="48"/>
      <c r="AG565" s="48"/>
      <c r="AH565" s="48"/>
      <c r="AI565" s="48"/>
      <c r="AJ565" s="48"/>
      <c r="AK565" s="48"/>
      <c r="AL565" s="48"/>
      <c r="AM565" s="48"/>
      <c r="AN565" s="48"/>
      <c r="AO565" s="48"/>
      <c r="AP565" s="48"/>
      <c r="AQ565" s="48"/>
      <c r="AR565" s="48"/>
      <c r="AS565" s="48"/>
      <c r="AT565" s="48"/>
      <c r="AU565" s="48"/>
      <c r="AV565" s="48"/>
      <c r="AW565" s="48"/>
      <c r="AX565" s="48"/>
      <c r="AY565" s="48"/>
      <c r="AZ565" s="48"/>
      <c r="BA565" s="48"/>
      <c r="BB565" s="48"/>
      <c r="BC565" s="48"/>
      <c r="BD565" s="48"/>
      <c r="BE565" s="48"/>
      <c r="BF565" s="48"/>
      <c r="BG565" s="48"/>
      <c r="BH565" s="48"/>
      <c r="BI565" s="48"/>
      <c r="BJ565" s="48"/>
      <c r="BK565" s="48"/>
      <c r="BL565" s="48"/>
      <c r="BM565" s="48"/>
      <c r="BN565" s="48"/>
      <c r="BO565" s="48"/>
      <c r="BP565" s="48"/>
      <c r="BQ565" s="48"/>
      <c r="BR565" s="48"/>
      <c r="BS565" s="48"/>
      <c r="BT565" s="48"/>
      <c r="BU565" s="48"/>
      <c r="BV565" s="48"/>
      <c r="BW565" s="48"/>
      <c r="BX565" s="48"/>
      <c r="BY565" s="48"/>
      <c r="BZ565" s="48"/>
      <c r="CA565" s="48"/>
      <c r="CB565" s="48"/>
      <c r="CC565" s="48"/>
      <c r="CD565" s="48"/>
      <c r="CE565" s="48"/>
      <c r="CF565" s="48"/>
      <c r="CG565" s="48"/>
      <c r="CH565" s="48"/>
      <c r="CI565" s="48"/>
      <c r="CJ565" s="48"/>
      <c r="CK565" s="48"/>
      <c r="CL565" s="48"/>
      <c r="CM565" s="48"/>
      <c r="CN565" s="48"/>
    </row>
    <row r="566" spans="1:92" s="49" customFormat="1" ht="21" x14ac:dyDescent="0.25">
      <c r="A566" s="215" t="s">
        <v>763</v>
      </c>
      <c r="B566" s="215"/>
      <c r="C566" s="215"/>
      <c r="D566" s="215"/>
      <c r="E566" s="215"/>
      <c r="F566" s="215"/>
      <c r="G566" s="215"/>
      <c r="H566" s="215"/>
      <c r="I566" s="215"/>
      <c r="J566" s="215"/>
      <c r="K566" s="215"/>
      <c r="L566" s="215"/>
      <c r="M566" s="215"/>
      <c r="N566" s="215"/>
      <c r="O566" s="215"/>
      <c r="P566" s="215"/>
      <c r="Q566" s="215"/>
      <c r="R566" s="215"/>
      <c r="S566" s="215"/>
      <c r="T566" s="215"/>
      <c r="U566" s="215"/>
      <c r="V566" s="215"/>
      <c r="W566" s="215"/>
      <c r="X566" s="215"/>
      <c r="Y566" s="215"/>
      <c r="Z566" s="215"/>
      <c r="AA566" s="215"/>
      <c r="AB566" s="48"/>
      <c r="AC566" s="48"/>
      <c r="AD566" s="48"/>
      <c r="AE566" s="48"/>
      <c r="AF566" s="48"/>
      <c r="AG566" s="48"/>
      <c r="AH566" s="48"/>
      <c r="AI566" s="48"/>
      <c r="AJ566" s="48"/>
      <c r="AK566" s="48"/>
      <c r="AL566" s="48"/>
      <c r="AM566" s="48"/>
      <c r="AN566" s="48"/>
      <c r="AO566" s="48"/>
      <c r="AP566" s="48"/>
      <c r="AQ566" s="48"/>
      <c r="AR566" s="48"/>
      <c r="AS566" s="48"/>
      <c r="AT566" s="48"/>
      <c r="AU566" s="48"/>
      <c r="AV566" s="48"/>
      <c r="AW566" s="48"/>
      <c r="AX566" s="48"/>
      <c r="AY566" s="48"/>
      <c r="AZ566" s="48"/>
      <c r="BA566" s="48"/>
      <c r="BB566" s="48"/>
      <c r="BC566" s="48"/>
      <c r="BD566" s="48"/>
      <c r="BE566" s="48"/>
      <c r="BF566" s="48"/>
      <c r="BG566" s="48"/>
      <c r="BH566" s="48"/>
      <c r="BI566" s="48"/>
      <c r="BJ566" s="48"/>
      <c r="BK566" s="48"/>
      <c r="BL566" s="48"/>
      <c r="BM566" s="48"/>
      <c r="BN566" s="48"/>
      <c r="BO566" s="48"/>
      <c r="BP566" s="48"/>
      <c r="BQ566" s="48"/>
      <c r="BR566" s="48"/>
      <c r="BS566" s="48"/>
      <c r="BT566" s="48"/>
      <c r="BU566" s="48"/>
      <c r="BV566" s="48"/>
      <c r="BW566" s="48"/>
      <c r="BX566" s="48"/>
      <c r="BY566" s="48"/>
      <c r="BZ566" s="48"/>
      <c r="CA566" s="48"/>
      <c r="CB566" s="48"/>
      <c r="CC566" s="48"/>
      <c r="CD566" s="48"/>
      <c r="CE566" s="48"/>
      <c r="CF566" s="48"/>
      <c r="CG566" s="48"/>
      <c r="CH566" s="48"/>
      <c r="CI566" s="48"/>
      <c r="CJ566" s="48"/>
      <c r="CK566" s="48"/>
      <c r="CL566" s="48"/>
      <c r="CM566" s="48"/>
      <c r="CN566" s="48"/>
    </row>
    <row r="567" spans="1:92" s="49" customFormat="1" ht="21" x14ac:dyDescent="0.35">
      <c r="A567" s="32"/>
      <c r="B567" s="32"/>
      <c r="C567" s="32"/>
      <c r="D567" s="32"/>
      <c r="E567" s="32"/>
      <c r="F567" s="32"/>
      <c r="G567" s="32"/>
      <c r="H567" s="32" t="s">
        <v>1519</v>
      </c>
      <c r="I567" s="32"/>
      <c r="J567" s="32"/>
      <c r="K567" s="32"/>
      <c r="L567" s="32"/>
      <c r="M567" s="32"/>
      <c r="N567" s="32"/>
      <c r="O567" s="32"/>
      <c r="P567" s="32"/>
      <c r="Q567" s="32"/>
      <c r="R567" s="32"/>
      <c r="S567" s="32"/>
      <c r="T567" s="32"/>
      <c r="U567" s="32"/>
      <c r="V567" s="32"/>
      <c r="W567" s="32"/>
      <c r="X567" s="32"/>
      <c r="Y567" s="32"/>
      <c r="Z567" s="32" t="s">
        <v>903</v>
      </c>
      <c r="AA567" s="31"/>
      <c r="AB567" s="48"/>
      <c r="AC567" s="48"/>
      <c r="AD567" s="48"/>
      <c r="AE567" s="48"/>
      <c r="AF567" s="48"/>
      <c r="AG567" s="48"/>
      <c r="AH567" s="48"/>
      <c r="AI567" s="48"/>
      <c r="AJ567" s="48"/>
      <c r="AK567" s="48"/>
      <c r="AL567" s="48"/>
      <c r="AM567" s="48"/>
      <c r="AN567" s="48"/>
      <c r="AO567" s="48"/>
      <c r="AP567" s="48"/>
      <c r="AQ567" s="48"/>
      <c r="AR567" s="48"/>
      <c r="AS567" s="48"/>
      <c r="AT567" s="48"/>
      <c r="AU567" s="48"/>
      <c r="AV567" s="48"/>
      <c r="AW567" s="48"/>
      <c r="AX567" s="48"/>
      <c r="AY567" s="48"/>
      <c r="AZ567" s="48"/>
      <c r="BA567" s="48"/>
      <c r="BB567" s="48"/>
      <c r="BC567" s="48"/>
      <c r="BD567" s="48"/>
      <c r="BE567" s="48"/>
      <c r="BF567" s="48"/>
      <c r="BG567" s="48"/>
      <c r="BH567" s="48"/>
      <c r="BI567" s="48"/>
      <c r="BJ567" s="48"/>
      <c r="BK567" s="48"/>
      <c r="BL567" s="48"/>
      <c r="BM567" s="48"/>
      <c r="BN567" s="48"/>
      <c r="BO567" s="48"/>
      <c r="BP567" s="48"/>
      <c r="BQ567" s="48"/>
      <c r="BR567" s="48"/>
      <c r="BS567" s="48"/>
      <c r="BT567" s="48"/>
      <c r="BU567" s="48"/>
      <c r="BV567" s="48"/>
      <c r="BW567" s="48"/>
      <c r="BX567" s="48"/>
      <c r="BY567" s="48"/>
      <c r="BZ567" s="48"/>
      <c r="CA567" s="48"/>
      <c r="CB567" s="48"/>
      <c r="CC567" s="48"/>
      <c r="CD567" s="48"/>
      <c r="CE567" s="48"/>
      <c r="CF567" s="48"/>
      <c r="CG567" s="48"/>
      <c r="CH567" s="48"/>
      <c r="CI567" s="48"/>
      <c r="CJ567" s="48"/>
      <c r="CK567" s="48"/>
      <c r="CL567" s="48"/>
      <c r="CM567" s="48"/>
      <c r="CN567" s="48"/>
    </row>
    <row r="568" spans="1:92" s="3" customFormat="1" ht="15.75" customHeight="1" x14ac:dyDescent="0.2">
      <c r="A568" s="207" t="s">
        <v>3</v>
      </c>
      <c r="B568" s="207" t="s">
        <v>761</v>
      </c>
      <c r="C568" s="207" t="s">
        <v>18</v>
      </c>
      <c r="D568" s="210" t="s">
        <v>0</v>
      </c>
      <c r="E568" s="211"/>
      <c r="F568" s="211"/>
      <c r="G568" s="211"/>
      <c r="H568" s="211"/>
      <c r="I568" s="212"/>
      <c r="J568" s="210" t="s">
        <v>2</v>
      </c>
      <c r="K568" s="211"/>
      <c r="L568" s="211"/>
      <c r="M568" s="211"/>
      <c r="N568" s="211"/>
      <c r="O568" s="211"/>
      <c r="P568" s="211"/>
      <c r="Q568" s="211"/>
      <c r="R568" s="211"/>
      <c r="S568" s="211"/>
      <c r="T568" s="211"/>
      <c r="U568" s="212"/>
      <c r="V568" s="207" t="s">
        <v>756</v>
      </c>
      <c r="W568" s="207" t="s">
        <v>757</v>
      </c>
      <c r="X568" s="207" t="s">
        <v>758</v>
      </c>
      <c r="Y568" s="141"/>
      <c r="Z568" s="207" t="s">
        <v>759</v>
      </c>
      <c r="AA568" s="207" t="s">
        <v>760</v>
      </c>
      <c r="AB568" s="29"/>
      <c r="AC568" s="29"/>
      <c r="AD568" s="29"/>
      <c r="AE568" s="29"/>
      <c r="AF568" s="29"/>
      <c r="AG568" s="29"/>
      <c r="AH568" s="29"/>
      <c r="AI568" s="29"/>
      <c r="AJ568" s="29"/>
      <c r="AK568" s="29"/>
      <c r="AL568" s="29"/>
      <c r="AM568" s="29"/>
      <c r="AN568" s="29"/>
      <c r="AO568" s="29"/>
      <c r="AP568" s="29"/>
      <c r="AQ568" s="29"/>
      <c r="AR568" s="29"/>
      <c r="AS568" s="29"/>
      <c r="AT568" s="29"/>
      <c r="AU568" s="29"/>
      <c r="AV568" s="29"/>
      <c r="AW568" s="29"/>
      <c r="AX568" s="29"/>
      <c r="AY568" s="29"/>
      <c r="AZ568" s="29"/>
      <c r="BA568" s="29"/>
      <c r="BB568" s="29"/>
      <c r="BC568" s="29"/>
      <c r="BD568" s="29"/>
      <c r="BE568" s="29"/>
      <c r="BF568" s="29"/>
      <c r="BG568" s="29"/>
      <c r="BH568" s="29"/>
      <c r="BI568" s="29"/>
      <c r="BJ568" s="29"/>
      <c r="BK568" s="29"/>
      <c r="BL568" s="29"/>
      <c r="BM568" s="29"/>
      <c r="BN568" s="29"/>
      <c r="BO568" s="29"/>
      <c r="BP568" s="29"/>
      <c r="BQ568" s="29"/>
      <c r="BR568" s="29"/>
      <c r="BS568" s="29"/>
      <c r="BT568" s="29"/>
      <c r="BU568" s="29"/>
      <c r="BV568" s="29"/>
      <c r="BW568" s="29"/>
      <c r="BX568" s="29"/>
      <c r="BY568" s="29"/>
      <c r="BZ568" s="29"/>
      <c r="CA568" s="29"/>
      <c r="CB568" s="29"/>
      <c r="CC568" s="29"/>
      <c r="CD568" s="29"/>
      <c r="CE568" s="29"/>
      <c r="CF568" s="29"/>
      <c r="CG568" s="29"/>
      <c r="CH568" s="29"/>
      <c r="CI568" s="29"/>
      <c r="CJ568" s="29"/>
      <c r="CK568" s="29"/>
      <c r="CL568" s="29"/>
      <c r="CM568" s="29"/>
      <c r="CN568" s="29"/>
    </row>
    <row r="569" spans="1:92" s="27" customFormat="1" ht="33.75" customHeight="1" x14ac:dyDescent="0.2">
      <c r="A569" s="208"/>
      <c r="B569" s="208"/>
      <c r="C569" s="208"/>
      <c r="D569" s="210" t="s">
        <v>7</v>
      </c>
      <c r="E569" s="211"/>
      <c r="F569" s="212"/>
      <c r="G569" s="207" t="s">
        <v>743</v>
      </c>
      <c r="H569" s="207" t="s">
        <v>744</v>
      </c>
      <c r="I569" s="207" t="s">
        <v>745</v>
      </c>
      <c r="J569" s="204" t="s">
        <v>3</v>
      </c>
      <c r="K569" s="207" t="s">
        <v>746</v>
      </c>
      <c r="L569" s="207" t="s">
        <v>747</v>
      </c>
      <c r="M569" s="207" t="s">
        <v>18</v>
      </c>
      <c r="N569" s="207" t="s">
        <v>748</v>
      </c>
      <c r="O569" s="207" t="s">
        <v>749</v>
      </c>
      <c r="P569" s="207" t="s">
        <v>750</v>
      </c>
      <c r="Q569" s="207" t="s">
        <v>751</v>
      </c>
      <c r="R569" s="207" t="s">
        <v>752</v>
      </c>
      <c r="S569" s="207" t="s">
        <v>753</v>
      </c>
      <c r="T569" s="207" t="s">
        <v>754</v>
      </c>
      <c r="U569" s="207" t="s">
        <v>755</v>
      </c>
      <c r="V569" s="208"/>
      <c r="W569" s="208"/>
      <c r="X569" s="208"/>
      <c r="Y569" s="142"/>
      <c r="Z569" s="208"/>
      <c r="AA569" s="208"/>
      <c r="AB569" s="29"/>
      <c r="AC569" s="29"/>
      <c r="AD569" s="29"/>
      <c r="AE569" s="29"/>
      <c r="AF569" s="29"/>
      <c r="AG569" s="29"/>
      <c r="AH569" s="29"/>
      <c r="AI569" s="29"/>
      <c r="AJ569" s="29"/>
      <c r="AK569" s="29"/>
      <c r="AL569" s="29"/>
      <c r="AM569" s="29"/>
      <c r="AN569" s="29"/>
      <c r="AO569" s="29"/>
      <c r="AP569" s="29"/>
      <c r="AQ569" s="29"/>
      <c r="AR569" s="29"/>
      <c r="AS569" s="29"/>
      <c r="AT569" s="29"/>
      <c r="AU569" s="29"/>
      <c r="AV569" s="29"/>
      <c r="AW569" s="29"/>
      <c r="AX569" s="29"/>
      <c r="AY569" s="29"/>
      <c r="AZ569" s="29"/>
      <c r="BA569" s="29"/>
      <c r="BB569" s="29"/>
      <c r="BC569" s="29"/>
      <c r="BD569" s="29"/>
      <c r="BE569" s="29"/>
      <c r="BF569" s="29"/>
      <c r="BG569" s="29"/>
      <c r="BH569" s="29"/>
      <c r="BI569" s="29"/>
      <c r="BJ569" s="29"/>
      <c r="BK569" s="29"/>
      <c r="BL569" s="29"/>
      <c r="BM569" s="29"/>
      <c r="BN569" s="29"/>
      <c r="BO569" s="29"/>
      <c r="BP569" s="29"/>
      <c r="BQ569" s="29"/>
      <c r="BR569" s="29"/>
      <c r="BS569" s="29"/>
      <c r="BT569" s="29"/>
      <c r="BU569" s="29"/>
      <c r="BV569" s="29"/>
      <c r="BW569" s="29"/>
      <c r="BX569" s="29"/>
      <c r="BY569" s="29"/>
      <c r="BZ569" s="29"/>
      <c r="CA569" s="29"/>
      <c r="CB569" s="29"/>
      <c r="CC569" s="29"/>
      <c r="CD569" s="29"/>
      <c r="CE569" s="29"/>
      <c r="CF569" s="29"/>
      <c r="CG569" s="29"/>
      <c r="CH569" s="29"/>
      <c r="CI569" s="29"/>
      <c r="CJ569" s="29"/>
      <c r="CK569" s="29"/>
      <c r="CL569" s="29"/>
      <c r="CM569" s="29"/>
      <c r="CN569" s="29"/>
    </row>
    <row r="570" spans="1:92" s="3" customFormat="1" ht="33.75" customHeight="1" x14ac:dyDescent="0.2">
      <c r="A570" s="208"/>
      <c r="B570" s="208"/>
      <c r="C570" s="208"/>
      <c r="D570" s="204" t="s">
        <v>9</v>
      </c>
      <c r="E570" s="204" t="s">
        <v>10</v>
      </c>
      <c r="F570" s="204" t="s">
        <v>11</v>
      </c>
      <c r="G570" s="208"/>
      <c r="H570" s="208"/>
      <c r="I570" s="208"/>
      <c r="J570" s="205"/>
      <c r="K570" s="208"/>
      <c r="L570" s="208"/>
      <c r="M570" s="208"/>
      <c r="N570" s="208"/>
      <c r="O570" s="208"/>
      <c r="P570" s="208"/>
      <c r="Q570" s="208"/>
      <c r="R570" s="208"/>
      <c r="S570" s="208"/>
      <c r="T570" s="208"/>
      <c r="U570" s="208"/>
      <c r="V570" s="208"/>
      <c r="W570" s="208"/>
      <c r="X570" s="208"/>
      <c r="Y570" s="142"/>
      <c r="Z570" s="208"/>
      <c r="AA570" s="208"/>
      <c r="AB570" s="29"/>
      <c r="AC570" s="29"/>
      <c r="AD570" s="29"/>
      <c r="AE570" s="29"/>
      <c r="AF570" s="29"/>
      <c r="AG570" s="29"/>
      <c r="AH570" s="29"/>
      <c r="AI570" s="29"/>
      <c r="AJ570" s="29"/>
      <c r="AK570" s="29"/>
      <c r="AL570" s="29"/>
      <c r="AM570" s="29"/>
      <c r="AN570" s="29"/>
      <c r="AO570" s="29"/>
      <c r="AP570" s="29"/>
      <c r="AQ570" s="29"/>
      <c r="AR570" s="29"/>
      <c r="AS570" s="29"/>
      <c r="AT570" s="29"/>
      <c r="AU570" s="29"/>
      <c r="AV570" s="29"/>
      <c r="AW570" s="29"/>
      <c r="AX570" s="29"/>
      <c r="AY570" s="29"/>
      <c r="AZ570" s="29"/>
      <c r="BA570" s="29"/>
      <c r="BB570" s="29"/>
      <c r="BC570" s="29"/>
      <c r="BD570" s="29"/>
      <c r="BE570" s="29"/>
      <c r="BF570" s="29"/>
      <c r="BG570" s="29"/>
      <c r="BH570" s="29"/>
      <c r="BI570" s="29"/>
      <c r="BJ570" s="29"/>
      <c r="BK570" s="29"/>
      <c r="BL570" s="29"/>
      <c r="BM570" s="29"/>
      <c r="BN570" s="29"/>
      <c r="BO570" s="29"/>
      <c r="BP570" s="29"/>
      <c r="BQ570" s="29"/>
      <c r="BR570" s="29"/>
      <c r="BS570" s="29"/>
      <c r="BT570" s="29"/>
      <c r="BU570" s="29"/>
      <c r="BV570" s="29"/>
      <c r="BW570" s="29"/>
      <c r="BX570" s="29"/>
      <c r="BY570" s="29"/>
      <c r="BZ570" s="29"/>
      <c r="CA570" s="29"/>
      <c r="CB570" s="29"/>
      <c r="CC570" s="29"/>
      <c r="CD570" s="29"/>
      <c r="CE570" s="29"/>
      <c r="CF570" s="29"/>
      <c r="CG570" s="29"/>
      <c r="CH570" s="29"/>
      <c r="CI570" s="29"/>
      <c r="CJ570" s="29"/>
      <c r="CK570" s="29"/>
      <c r="CL570" s="29"/>
      <c r="CM570" s="29"/>
      <c r="CN570" s="29"/>
    </row>
    <row r="571" spans="1:92" s="3" customFormat="1" ht="22.5" customHeight="1" x14ac:dyDescent="0.2">
      <c r="A571" s="208"/>
      <c r="B571" s="208"/>
      <c r="C571" s="208"/>
      <c r="D571" s="205"/>
      <c r="E571" s="205"/>
      <c r="F571" s="205"/>
      <c r="G571" s="208"/>
      <c r="H571" s="208"/>
      <c r="I571" s="208"/>
      <c r="J571" s="205"/>
      <c r="K571" s="208"/>
      <c r="L571" s="208"/>
      <c r="M571" s="208"/>
      <c r="N571" s="208"/>
      <c r="O571" s="208"/>
      <c r="P571" s="208"/>
      <c r="Q571" s="208"/>
      <c r="R571" s="208"/>
      <c r="S571" s="208"/>
      <c r="T571" s="208"/>
      <c r="U571" s="208"/>
      <c r="V571" s="208"/>
      <c r="W571" s="208"/>
      <c r="X571" s="208"/>
      <c r="Y571" s="142"/>
      <c r="Z571" s="208"/>
      <c r="AA571" s="208"/>
      <c r="AB571" s="29"/>
      <c r="AC571" s="29"/>
      <c r="AD571" s="29"/>
      <c r="AE571" s="29"/>
      <c r="AF571" s="29"/>
      <c r="AG571" s="29"/>
      <c r="AH571" s="29"/>
      <c r="AI571" s="29"/>
      <c r="AJ571" s="29"/>
      <c r="AK571" s="29"/>
      <c r="AL571" s="29"/>
      <c r="AM571" s="29"/>
      <c r="AN571" s="29"/>
      <c r="AO571" s="29"/>
      <c r="AP571" s="29"/>
      <c r="AQ571" s="29"/>
      <c r="AR571" s="29"/>
      <c r="AS571" s="29"/>
      <c r="AT571" s="29"/>
      <c r="AU571" s="29"/>
      <c r="AV571" s="29"/>
      <c r="AW571" s="29"/>
      <c r="AX571" s="29"/>
      <c r="AY571" s="29"/>
      <c r="AZ571" s="29"/>
      <c r="BA571" s="29"/>
      <c r="BB571" s="29"/>
      <c r="BC571" s="29"/>
      <c r="BD571" s="29"/>
      <c r="BE571" s="29"/>
      <c r="BF571" s="29"/>
      <c r="BG571" s="29"/>
      <c r="BH571" s="29"/>
      <c r="BI571" s="29"/>
      <c r="BJ571" s="29"/>
      <c r="BK571" s="29"/>
      <c r="BL571" s="29"/>
      <c r="BM571" s="29"/>
      <c r="BN571" s="29"/>
      <c r="BO571" s="29"/>
      <c r="BP571" s="29"/>
      <c r="BQ571" s="29"/>
      <c r="BR571" s="29"/>
      <c r="BS571" s="29"/>
      <c r="BT571" s="29"/>
      <c r="BU571" s="29"/>
      <c r="BV571" s="29"/>
      <c r="BW571" s="29"/>
      <c r="BX571" s="29"/>
      <c r="BY571" s="29"/>
      <c r="BZ571" s="29"/>
      <c r="CA571" s="29"/>
      <c r="CB571" s="29"/>
      <c r="CC571" s="29"/>
      <c r="CD571" s="29"/>
      <c r="CE571" s="29"/>
      <c r="CF571" s="29"/>
      <c r="CG571" s="29"/>
      <c r="CH571" s="29"/>
      <c r="CI571" s="29"/>
      <c r="CJ571" s="29"/>
      <c r="CK571" s="29"/>
      <c r="CL571" s="29"/>
      <c r="CM571" s="29"/>
      <c r="CN571" s="29"/>
    </row>
    <row r="572" spans="1:92" s="3" customFormat="1" ht="14.25" customHeight="1" x14ac:dyDescent="0.2">
      <c r="A572" s="208"/>
      <c r="B572" s="208"/>
      <c r="C572" s="208"/>
      <c r="D572" s="205"/>
      <c r="E572" s="205"/>
      <c r="F572" s="205"/>
      <c r="G572" s="208"/>
      <c r="H572" s="208"/>
      <c r="I572" s="208"/>
      <c r="J572" s="205"/>
      <c r="K572" s="208"/>
      <c r="L572" s="208"/>
      <c r="M572" s="208"/>
      <c r="N572" s="208"/>
      <c r="O572" s="208"/>
      <c r="P572" s="208"/>
      <c r="Q572" s="208"/>
      <c r="R572" s="208"/>
      <c r="S572" s="208"/>
      <c r="T572" s="208"/>
      <c r="U572" s="208"/>
      <c r="V572" s="208"/>
      <c r="W572" s="208"/>
      <c r="X572" s="208"/>
      <c r="Y572" s="142"/>
      <c r="Z572" s="208"/>
      <c r="AA572" s="208"/>
      <c r="AB572" s="29"/>
      <c r="AC572" s="29"/>
      <c r="AD572" s="29"/>
      <c r="AE572" s="29"/>
      <c r="AF572" s="29"/>
      <c r="AG572" s="29"/>
      <c r="AH572" s="29"/>
      <c r="AI572" s="29"/>
      <c r="AJ572" s="29"/>
      <c r="AK572" s="29"/>
      <c r="AL572" s="29"/>
      <c r="AM572" s="29"/>
      <c r="AN572" s="29"/>
      <c r="AO572" s="29"/>
      <c r="AP572" s="29"/>
      <c r="AQ572" s="29"/>
      <c r="AR572" s="29"/>
      <c r="AS572" s="29"/>
      <c r="AT572" s="29"/>
      <c r="AU572" s="29"/>
      <c r="AV572" s="29"/>
      <c r="AW572" s="29"/>
      <c r="AX572" s="29"/>
      <c r="AY572" s="29"/>
      <c r="AZ572" s="29"/>
      <c r="BA572" s="29"/>
      <c r="BB572" s="29"/>
      <c r="BC572" s="29"/>
      <c r="BD572" s="29"/>
      <c r="BE572" s="29"/>
      <c r="BF572" s="29"/>
      <c r="BG572" s="29"/>
      <c r="BH572" s="29"/>
      <c r="BI572" s="29"/>
      <c r="BJ572" s="29"/>
      <c r="BK572" s="29"/>
      <c r="BL572" s="29"/>
      <c r="BM572" s="29"/>
      <c r="BN572" s="29"/>
      <c r="BO572" s="29"/>
      <c r="BP572" s="29"/>
      <c r="BQ572" s="29"/>
      <c r="BR572" s="29"/>
      <c r="BS572" s="29"/>
      <c r="BT572" s="29"/>
      <c r="BU572" s="29"/>
      <c r="BV572" s="29"/>
      <c r="BW572" s="29"/>
      <c r="BX572" s="29"/>
      <c r="BY572" s="29"/>
      <c r="BZ572" s="29"/>
      <c r="CA572" s="29"/>
      <c r="CB572" s="29"/>
      <c r="CC572" s="29"/>
      <c r="CD572" s="29"/>
      <c r="CE572" s="29"/>
      <c r="CF572" s="29"/>
      <c r="CG572" s="29"/>
      <c r="CH572" s="29"/>
      <c r="CI572" s="29"/>
      <c r="CJ572" s="29"/>
      <c r="CK572" s="29"/>
      <c r="CL572" s="29"/>
      <c r="CM572" s="29"/>
      <c r="CN572" s="29"/>
    </row>
    <row r="573" spans="1:92" s="3" customFormat="1" ht="14.25" customHeight="1" x14ac:dyDescent="0.2">
      <c r="A573" s="208"/>
      <c r="B573" s="208"/>
      <c r="C573" s="208"/>
      <c r="D573" s="205"/>
      <c r="E573" s="205"/>
      <c r="F573" s="205"/>
      <c r="G573" s="208"/>
      <c r="H573" s="208"/>
      <c r="I573" s="208"/>
      <c r="J573" s="205"/>
      <c r="K573" s="208"/>
      <c r="L573" s="208"/>
      <c r="M573" s="208"/>
      <c r="N573" s="208"/>
      <c r="O573" s="208"/>
      <c r="P573" s="208"/>
      <c r="Q573" s="208"/>
      <c r="R573" s="208"/>
      <c r="S573" s="208"/>
      <c r="T573" s="208"/>
      <c r="U573" s="208"/>
      <c r="V573" s="208"/>
      <c r="W573" s="208"/>
      <c r="X573" s="208"/>
      <c r="Y573" s="142"/>
      <c r="Z573" s="208"/>
      <c r="AA573" s="208"/>
      <c r="AB573" s="29"/>
      <c r="AC573" s="29"/>
      <c r="AD573" s="29"/>
      <c r="AE573" s="29"/>
      <c r="AF573" s="29"/>
      <c r="AG573" s="29"/>
      <c r="AH573" s="29"/>
      <c r="AI573" s="29"/>
      <c r="AJ573" s="29"/>
      <c r="AK573" s="29"/>
      <c r="AL573" s="29"/>
      <c r="AM573" s="29"/>
      <c r="AN573" s="29"/>
      <c r="AO573" s="29"/>
      <c r="AP573" s="29"/>
      <c r="AQ573" s="29"/>
      <c r="AR573" s="29"/>
      <c r="AS573" s="29"/>
      <c r="AT573" s="29"/>
      <c r="AU573" s="29"/>
      <c r="AV573" s="29"/>
      <c r="AW573" s="29"/>
      <c r="AX573" s="29"/>
      <c r="AY573" s="29"/>
      <c r="AZ573" s="29"/>
      <c r="BA573" s="29"/>
      <c r="BB573" s="29"/>
      <c r="BC573" s="29"/>
      <c r="BD573" s="29"/>
      <c r="BE573" s="29"/>
      <c r="BF573" s="29"/>
      <c r="BG573" s="29"/>
      <c r="BH573" s="29"/>
      <c r="BI573" s="29"/>
      <c r="BJ573" s="29"/>
      <c r="BK573" s="29"/>
      <c r="BL573" s="29"/>
      <c r="BM573" s="29"/>
      <c r="BN573" s="29"/>
      <c r="BO573" s="29"/>
      <c r="BP573" s="29"/>
      <c r="BQ573" s="29"/>
      <c r="BR573" s="29"/>
      <c r="BS573" s="29"/>
      <c r="BT573" s="29"/>
      <c r="BU573" s="29"/>
      <c r="BV573" s="29"/>
      <c r="BW573" s="29"/>
      <c r="BX573" s="29"/>
      <c r="BY573" s="29"/>
      <c r="BZ573" s="29"/>
      <c r="CA573" s="29"/>
      <c r="CB573" s="29"/>
      <c r="CC573" s="29"/>
      <c r="CD573" s="29"/>
      <c r="CE573" s="29"/>
      <c r="CF573" s="29"/>
      <c r="CG573" s="29"/>
      <c r="CH573" s="29"/>
      <c r="CI573" s="29"/>
      <c r="CJ573" s="29"/>
      <c r="CK573" s="29"/>
      <c r="CL573" s="29"/>
      <c r="CM573" s="29"/>
      <c r="CN573" s="29"/>
    </row>
    <row r="574" spans="1:92" s="3" customFormat="1" ht="14.25" customHeight="1" x14ac:dyDescent="0.2">
      <c r="A574" s="209"/>
      <c r="B574" s="209"/>
      <c r="C574" s="209"/>
      <c r="D574" s="206"/>
      <c r="E574" s="206"/>
      <c r="F574" s="206"/>
      <c r="G574" s="209"/>
      <c r="H574" s="209"/>
      <c r="I574" s="209"/>
      <c r="J574" s="206"/>
      <c r="K574" s="209"/>
      <c r="L574" s="209"/>
      <c r="M574" s="209"/>
      <c r="N574" s="209"/>
      <c r="O574" s="209"/>
      <c r="P574" s="209"/>
      <c r="Q574" s="209"/>
      <c r="R574" s="209"/>
      <c r="S574" s="209"/>
      <c r="T574" s="209"/>
      <c r="U574" s="209"/>
      <c r="V574" s="209"/>
      <c r="W574" s="209"/>
      <c r="X574" s="209"/>
      <c r="Y574" s="143"/>
      <c r="Z574" s="209"/>
      <c r="AA574" s="209"/>
      <c r="AB574" s="29"/>
      <c r="AC574" s="29"/>
      <c r="AD574" s="29"/>
      <c r="AE574" s="29"/>
      <c r="AF574" s="29"/>
      <c r="AG574" s="29"/>
      <c r="AH574" s="29"/>
      <c r="AI574" s="29"/>
      <c r="AJ574" s="29"/>
      <c r="AK574" s="29"/>
      <c r="AL574" s="29"/>
      <c r="AM574" s="29"/>
      <c r="AN574" s="29"/>
      <c r="AO574" s="29"/>
      <c r="AP574" s="29"/>
      <c r="AQ574" s="29"/>
      <c r="AR574" s="29"/>
      <c r="AS574" s="29"/>
      <c r="AT574" s="29"/>
      <c r="AU574" s="29"/>
      <c r="AV574" s="29"/>
      <c r="AW574" s="29"/>
      <c r="AX574" s="29"/>
      <c r="AY574" s="29"/>
      <c r="AZ574" s="29"/>
      <c r="BA574" s="29"/>
      <c r="BB574" s="29"/>
      <c r="BC574" s="29"/>
      <c r="BD574" s="29"/>
      <c r="BE574" s="29"/>
      <c r="BF574" s="29"/>
      <c r="BG574" s="29"/>
      <c r="BH574" s="29"/>
      <c r="BI574" s="29"/>
      <c r="BJ574" s="29"/>
      <c r="BK574" s="29"/>
      <c r="BL574" s="29"/>
      <c r="BM574" s="29"/>
      <c r="BN574" s="29"/>
      <c r="BO574" s="29"/>
      <c r="BP574" s="29"/>
      <c r="BQ574" s="29"/>
      <c r="BR574" s="29"/>
      <c r="BS574" s="29"/>
      <c r="BT574" s="29"/>
      <c r="BU574" s="29"/>
      <c r="BV574" s="29"/>
      <c r="BW574" s="29"/>
      <c r="BX574" s="29"/>
      <c r="BY574" s="29"/>
      <c r="BZ574" s="29"/>
      <c r="CA574" s="29"/>
      <c r="CB574" s="29"/>
      <c r="CC574" s="29"/>
      <c r="CD574" s="29"/>
      <c r="CE574" s="29"/>
      <c r="CF574" s="29"/>
      <c r="CG574" s="29"/>
      <c r="CH574" s="29"/>
      <c r="CI574" s="29"/>
      <c r="CJ574" s="29"/>
      <c r="CK574" s="29"/>
      <c r="CL574" s="29"/>
      <c r="CM574" s="29"/>
      <c r="CN574" s="29"/>
    </row>
    <row r="575" spans="1:92" s="43" customFormat="1" ht="27" customHeight="1" x14ac:dyDescent="0.2">
      <c r="A575" s="39">
        <v>1</v>
      </c>
      <c r="B575" s="38" t="s">
        <v>715</v>
      </c>
      <c r="C575" s="39">
        <v>3</v>
      </c>
      <c r="D575" s="39"/>
      <c r="E575" s="39"/>
      <c r="F575" s="39"/>
      <c r="G575" s="39">
        <f t="shared" ref="G575" si="91">D575*400+E575*100+F575</f>
        <v>0</v>
      </c>
      <c r="H575" s="39"/>
      <c r="I575" s="39">
        <f t="shared" ref="I575" si="92">G575*H575</f>
        <v>0</v>
      </c>
      <c r="J575" s="39">
        <v>3</v>
      </c>
      <c r="K575" s="39" t="s">
        <v>27</v>
      </c>
      <c r="L575" s="39" t="s">
        <v>706</v>
      </c>
      <c r="M575" s="39">
        <v>3</v>
      </c>
      <c r="N575" s="39">
        <v>42</v>
      </c>
      <c r="O575" s="39">
        <v>7400</v>
      </c>
      <c r="P575" s="39">
        <f t="shared" ref="P575" si="93">N575*O575</f>
        <v>310800</v>
      </c>
      <c r="Q575" s="39">
        <v>5</v>
      </c>
      <c r="R575" s="39">
        <f>P575*5%</f>
        <v>15540</v>
      </c>
      <c r="S575" s="39">
        <f t="shared" ref="S575" si="94">P575-R575</f>
        <v>295260</v>
      </c>
      <c r="T575" s="39">
        <f>I575+S575</f>
        <v>295260</v>
      </c>
      <c r="U575" s="39">
        <f>I575+S575</f>
        <v>295260</v>
      </c>
      <c r="V575" s="39"/>
      <c r="W575" s="40">
        <f>U575*0.03%</f>
        <v>88.577999999999989</v>
      </c>
      <c r="X575" s="39">
        <v>0.03</v>
      </c>
      <c r="Y575" s="39"/>
      <c r="Z575" s="40">
        <f>W575*90%</f>
        <v>79.720199999999991</v>
      </c>
      <c r="AA575" s="40">
        <f>W575-Z575</f>
        <v>8.8577999999999975</v>
      </c>
    </row>
    <row r="576" spans="1:92" s="43" customFormat="1" ht="25.5" customHeight="1" x14ac:dyDescent="0.2">
      <c r="A576" s="39"/>
      <c r="B576" s="38"/>
      <c r="C576" s="39"/>
      <c r="D576" s="39"/>
      <c r="E576" s="39"/>
      <c r="F576" s="39"/>
      <c r="G576" s="39"/>
      <c r="H576" s="39"/>
      <c r="I576" s="39"/>
      <c r="J576" s="39"/>
      <c r="K576" s="39"/>
      <c r="L576" s="39"/>
      <c r="M576" s="39"/>
      <c r="N576" s="39"/>
      <c r="O576" s="39"/>
      <c r="P576" s="39"/>
      <c r="Q576" s="39"/>
      <c r="R576" s="39"/>
      <c r="S576" s="39"/>
      <c r="T576" s="39"/>
      <c r="U576" s="39"/>
      <c r="V576" s="39"/>
      <c r="W576" s="40"/>
      <c r="X576" s="39"/>
      <c r="Y576" s="39"/>
      <c r="Z576" s="40"/>
      <c r="AA576" s="40"/>
    </row>
    <row r="577" spans="1:92" s="3" customFormat="1" ht="23.25" customHeight="1" x14ac:dyDescent="0.2">
      <c r="A577" s="38"/>
      <c r="B577" s="38"/>
      <c r="C577" s="38"/>
      <c r="D577" s="38"/>
      <c r="E577" s="38"/>
      <c r="F577" s="38"/>
      <c r="G577" s="39"/>
      <c r="H577" s="38"/>
      <c r="I577" s="39"/>
      <c r="J577" s="38"/>
      <c r="K577" s="38"/>
      <c r="L577" s="38"/>
      <c r="M577" s="38"/>
      <c r="N577" s="38"/>
      <c r="O577" s="38"/>
      <c r="P577" s="39"/>
      <c r="Q577" s="38"/>
      <c r="R577" s="39"/>
      <c r="S577" s="39"/>
      <c r="T577" s="39"/>
      <c r="U577" s="39"/>
      <c r="V577" s="38"/>
      <c r="W577" s="40"/>
      <c r="X577" s="41"/>
      <c r="Y577" s="41"/>
      <c r="Z577" s="40"/>
      <c r="AA577" s="40"/>
      <c r="AB577" s="29"/>
      <c r="AC577" s="29"/>
      <c r="AD577" s="29"/>
      <c r="AE577" s="29"/>
      <c r="AF577" s="29"/>
      <c r="AG577" s="29"/>
      <c r="AH577" s="29"/>
      <c r="AI577" s="29"/>
      <c r="AJ577" s="29"/>
      <c r="AK577" s="29"/>
      <c r="AL577" s="29"/>
      <c r="AM577" s="29"/>
      <c r="AN577" s="29"/>
      <c r="AO577" s="29"/>
      <c r="AP577" s="29"/>
      <c r="AQ577" s="29"/>
      <c r="AR577" s="29"/>
      <c r="AS577" s="29"/>
      <c r="AT577" s="29"/>
      <c r="AU577" s="29"/>
      <c r="AV577" s="29"/>
      <c r="AW577" s="29"/>
      <c r="AX577" s="29"/>
      <c r="AY577" s="29"/>
      <c r="AZ577" s="29"/>
      <c r="BA577" s="29"/>
      <c r="BB577" s="29"/>
      <c r="BC577" s="29"/>
      <c r="BD577" s="29"/>
      <c r="BE577" s="29"/>
      <c r="BF577" s="29"/>
      <c r="BG577" s="29"/>
      <c r="BH577" s="29"/>
      <c r="BI577" s="29"/>
      <c r="BJ577" s="29"/>
      <c r="BK577" s="29"/>
      <c r="BL577" s="29"/>
      <c r="BM577" s="29"/>
      <c r="BN577" s="29"/>
      <c r="BO577" s="29"/>
      <c r="BP577" s="29"/>
      <c r="BQ577" s="29"/>
      <c r="BR577" s="29"/>
      <c r="BS577" s="29"/>
      <c r="BT577" s="29"/>
      <c r="BU577" s="29"/>
      <c r="BV577" s="29"/>
      <c r="BW577" s="29"/>
      <c r="BX577" s="29"/>
      <c r="BY577" s="29"/>
      <c r="BZ577" s="29"/>
      <c r="CA577" s="29"/>
      <c r="CB577" s="29"/>
      <c r="CC577" s="29"/>
      <c r="CD577" s="29"/>
      <c r="CE577" s="29"/>
      <c r="CF577" s="29"/>
      <c r="CG577" s="29"/>
      <c r="CH577" s="29"/>
      <c r="CI577" s="29"/>
      <c r="CJ577" s="29"/>
      <c r="CK577" s="29"/>
      <c r="CL577" s="29"/>
      <c r="CM577" s="29"/>
      <c r="CN577" s="29"/>
    </row>
    <row r="578" spans="1:92" s="3" customFormat="1" ht="21.75" customHeight="1" x14ac:dyDescent="0.2">
      <c r="A578" s="38"/>
      <c r="B578" s="38"/>
      <c r="C578" s="38"/>
      <c r="D578" s="38"/>
      <c r="E578" s="38"/>
      <c r="F578" s="38"/>
      <c r="G578" s="39"/>
      <c r="H578" s="38"/>
      <c r="I578" s="39"/>
      <c r="J578" s="38"/>
      <c r="K578" s="38"/>
      <c r="L578" s="38"/>
      <c r="M578" s="38"/>
      <c r="N578" s="38"/>
      <c r="O578" s="38"/>
      <c r="P578" s="39"/>
      <c r="Q578" s="38"/>
      <c r="R578" s="38"/>
      <c r="S578" s="39"/>
      <c r="T578" s="39"/>
      <c r="U578" s="39"/>
      <c r="V578" s="38"/>
      <c r="W578" s="40"/>
      <c r="X578" s="41"/>
      <c r="Y578" s="41"/>
      <c r="Z578" s="40"/>
      <c r="AA578" s="40"/>
      <c r="AB578" s="29"/>
      <c r="AC578" s="29"/>
      <c r="AD578" s="29"/>
      <c r="AE578" s="29"/>
      <c r="AF578" s="29"/>
      <c r="AG578" s="29"/>
      <c r="AH578" s="29"/>
      <c r="AI578" s="29"/>
      <c r="AJ578" s="29"/>
      <c r="AK578" s="29"/>
      <c r="AL578" s="29"/>
      <c r="AM578" s="29"/>
      <c r="AN578" s="29"/>
      <c r="AO578" s="29"/>
      <c r="AP578" s="29"/>
      <c r="AQ578" s="29"/>
      <c r="AR578" s="29"/>
      <c r="AS578" s="29"/>
      <c r="AT578" s="29"/>
      <c r="AU578" s="29"/>
      <c r="AV578" s="29"/>
      <c r="AW578" s="29"/>
      <c r="AX578" s="29"/>
      <c r="AY578" s="29"/>
      <c r="AZ578" s="29"/>
      <c r="BA578" s="29"/>
      <c r="BB578" s="29"/>
      <c r="BC578" s="29"/>
      <c r="BD578" s="29"/>
      <c r="BE578" s="29"/>
      <c r="BF578" s="29"/>
      <c r="BG578" s="29"/>
      <c r="BH578" s="29"/>
      <c r="BI578" s="29"/>
      <c r="BJ578" s="29"/>
      <c r="BK578" s="29"/>
      <c r="BL578" s="29"/>
      <c r="BM578" s="29"/>
      <c r="BN578" s="29"/>
      <c r="BO578" s="29"/>
      <c r="BP578" s="29"/>
      <c r="BQ578" s="29"/>
      <c r="BR578" s="29"/>
      <c r="BS578" s="29"/>
      <c r="BT578" s="29"/>
      <c r="BU578" s="29"/>
      <c r="BV578" s="29"/>
      <c r="BW578" s="29"/>
      <c r="BX578" s="29"/>
      <c r="BY578" s="29"/>
      <c r="BZ578" s="29"/>
      <c r="CA578" s="29"/>
      <c r="CB578" s="29"/>
      <c r="CC578" s="29"/>
      <c r="CD578" s="29"/>
      <c r="CE578" s="29"/>
      <c r="CF578" s="29"/>
      <c r="CG578" s="29"/>
      <c r="CH578" s="29"/>
      <c r="CI578" s="29"/>
      <c r="CJ578" s="29"/>
      <c r="CK578" s="29"/>
      <c r="CL578" s="29"/>
      <c r="CM578" s="29"/>
      <c r="CN578" s="29"/>
    </row>
    <row r="579" spans="1:92" s="3" customFormat="1" ht="23.25" customHeight="1" x14ac:dyDescent="0.2">
      <c r="A579" s="38"/>
      <c r="B579" s="38"/>
      <c r="C579" s="38"/>
      <c r="D579" s="38"/>
      <c r="E579" s="38"/>
      <c r="F579" s="38"/>
      <c r="G579" s="39"/>
      <c r="H579" s="38"/>
      <c r="I579" s="39"/>
      <c r="J579" s="38"/>
      <c r="K579" s="38"/>
      <c r="L579" s="38"/>
      <c r="M579" s="38"/>
      <c r="N579" s="38"/>
      <c r="O579" s="38"/>
      <c r="P579" s="39"/>
      <c r="Q579" s="38"/>
      <c r="R579" s="39"/>
      <c r="S579" s="39"/>
      <c r="T579" s="39"/>
      <c r="U579" s="39"/>
      <c r="V579" s="38"/>
      <c r="W579" s="40"/>
      <c r="X579" s="41"/>
      <c r="Y579" s="41"/>
      <c r="Z579" s="40"/>
      <c r="AA579" s="40"/>
      <c r="AB579" s="29"/>
      <c r="AC579" s="29"/>
      <c r="AD579" s="29"/>
      <c r="AE579" s="29"/>
      <c r="AF579" s="29"/>
      <c r="AG579" s="29"/>
      <c r="AH579" s="29"/>
      <c r="AI579" s="29"/>
      <c r="AJ579" s="29"/>
      <c r="AK579" s="29"/>
      <c r="AL579" s="29"/>
      <c r="AM579" s="29"/>
      <c r="AN579" s="29"/>
      <c r="AO579" s="29"/>
      <c r="AP579" s="29"/>
      <c r="AQ579" s="29"/>
      <c r="AR579" s="29"/>
      <c r="AS579" s="29"/>
      <c r="AT579" s="29"/>
      <c r="AU579" s="29"/>
      <c r="AV579" s="29"/>
      <c r="AW579" s="29"/>
      <c r="AX579" s="29"/>
      <c r="AY579" s="29"/>
      <c r="AZ579" s="29"/>
      <c r="BA579" s="29"/>
      <c r="BB579" s="29"/>
      <c r="BC579" s="29"/>
      <c r="BD579" s="29"/>
      <c r="BE579" s="29"/>
      <c r="BF579" s="29"/>
      <c r="BG579" s="29"/>
      <c r="BH579" s="29"/>
      <c r="BI579" s="29"/>
      <c r="BJ579" s="29"/>
      <c r="BK579" s="29"/>
      <c r="BL579" s="29"/>
      <c r="BM579" s="29"/>
      <c r="BN579" s="29"/>
      <c r="BO579" s="29"/>
      <c r="BP579" s="29"/>
      <c r="BQ579" s="29"/>
      <c r="BR579" s="29"/>
      <c r="BS579" s="29"/>
      <c r="BT579" s="29"/>
      <c r="BU579" s="29"/>
      <c r="BV579" s="29"/>
      <c r="BW579" s="29"/>
      <c r="BX579" s="29"/>
      <c r="BY579" s="29"/>
      <c r="BZ579" s="29"/>
      <c r="CA579" s="29"/>
      <c r="CB579" s="29"/>
      <c r="CC579" s="29"/>
      <c r="CD579" s="29"/>
      <c r="CE579" s="29"/>
      <c r="CF579" s="29"/>
      <c r="CG579" s="29"/>
      <c r="CH579" s="29"/>
      <c r="CI579" s="29"/>
      <c r="CJ579" s="29"/>
      <c r="CK579" s="29"/>
      <c r="CL579" s="29"/>
      <c r="CM579" s="29"/>
      <c r="CN579" s="29"/>
    </row>
    <row r="580" spans="1:92" s="3" customFormat="1" ht="22.5" customHeight="1" x14ac:dyDescent="0.2">
      <c r="A580" s="38"/>
      <c r="B580" s="38"/>
      <c r="C580" s="38"/>
      <c r="D580" s="38"/>
      <c r="E580" s="38"/>
      <c r="F580" s="38"/>
      <c r="G580" s="39"/>
      <c r="H580" s="38"/>
      <c r="I580" s="39"/>
      <c r="J580" s="38"/>
      <c r="K580" s="38"/>
      <c r="L580" s="38"/>
      <c r="M580" s="38"/>
      <c r="N580" s="38"/>
      <c r="O580" s="38"/>
      <c r="P580" s="39"/>
      <c r="Q580" s="38"/>
      <c r="R580" s="39"/>
      <c r="S580" s="39"/>
      <c r="T580" s="39"/>
      <c r="U580" s="39"/>
      <c r="V580" s="38"/>
      <c r="W580" s="40"/>
      <c r="X580" s="41"/>
      <c r="Y580" s="41"/>
      <c r="Z580" s="40"/>
      <c r="AA580" s="40"/>
      <c r="AB580" s="29"/>
      <c r="AC580" s="29"/>
      <c r="AD580" s="29"/>
      <c r="AE580" s="29"/>
      <c r="AF580" s="29"/>
      <c r="AG580" s="29"/>
      <c r="AH580" s="29"/>
      <c r="AI580" s="29"/>
      <c r="AJ580" s="29"/>
      <c r="AK580" s="29"/>
      <c r="AL580" s="29"/>
      <c r="AM580" s="29"/>
      <c r="AN580" s="29"/>
      <c r="AO580" s="29"/>
      <c r="AP580" s="29"/>
      <c r="AQ580" s="29"/>
      <c r="AR580" s="29"/>
      <c r="AS580" s="29"/>
      <c r="AT580" s="29"/>
      <c r="AU580" s="29"/>
      <c r="AV580" s="29"/>
      <c r="AW580" s="29"/>
      <c r="AX580" s="29"/>
      <c r="AY580" s="29"/>
      <c r="AZ580" s="29"/>
      <c r="BA580" s="29"/>
      <c r="BB580" s="29"/>
      <c r="BC580" s="29"/>
      <c r="BD580" s="29"/>
      <c r="BE580" s="29"/>
      <c r="BF580" s="29"/>
      <c r="BG580" s="29"/>
      <c r="BH580" s="29"/>
      <c r="BI580" s="29"/>
      <c r="BJ580" s="29"/>
      <c r="BK580" s="29"/>
      <c r="BL580" s="29"/>
      <c r="BM580" s="29"/>
      <c r="BN580" s="29"/>
      <c r="BO580" s="29"/>
      <c r="BP580" s="29"/>
      <c r="BQ580" s="29"/>
      <c r="BR580" s="29"/>
      <c r="BS580" s="29"/>
      <c r="BT580" s="29"/>
      <c r="BU580" s="29"/>
      <c r="BV580" s="29"/>
      <c r="BW580" s="29"/>
      <c r="BX580" s="29"/>
      <c r="BY580" s="29"/>
      <c r="BZ580" s="29"/>
      <c r="CA580" s="29"/>
      <c r="CB580" s="29"/>
      <c r="CC580" s="29"/>
      <c r="CD580" s="29"/>
      <c r="CE580" s="29"/>
      <c r="CF580" s="29"/>
      <c r="CG580" s="29"/>
      <c r="CH580" s="29"/>
      <c r="CI580" s="29"/>
      <c r="CJ580" s="29"/>
      <c r="CK580" s="29"/>
      <c r="CL580" s="29"/>
      <c r="CM580" s="29"/>
      <c r="CN580" s="29"/>
    </row>
    <row r="581" spans="1:92" s="3" customFormat="1" ht="24" customHeight="1" x14ac:dyDescent="0.2">
      <c r="A581" s="38"/>
      <c r="B581" s="38"/>
      <c r="C581" s="38"/>
      <c r="D581" s="38"/>
      <c r="E581" s="38"/>
      <c r="F581" s="38"/>
      <c r="G581" s="39"/>
      <c r="H581" s="38"/>
      <c r="I581" s="39"/>
      <c r="J581" s="38"/>
      <c r="K581" s="38"/>
      <c r="L581" s="38"/>
      <c r="M581" s="38"/>
      <c r="N581" s="38"/>
      <c r="O581" s="38"/>
      <c r="P581" s="39"/>
      <c r="Q581" s="38"/>
      <c r="R581" s="38"/>
      <c r="S581" s="39"/>
      <c r="T581" s="39"/>
      <c r="U581" s="39"/>
      <c r="V581" s="38"/>
      <c r="W581" s="40"/>
      <c r="X581" s="41"/>
      <c r="Y581" s="41"/>
      <c r="Z581" s="40"/>
      <c r="AA581" s="40"/>
      <c r="AB581" s="29"/>
      <c r="AC581" s="29"/>
      <c r="AD581" s="29"/>
      <c r="AE581" s="29"/>
      <c r="AF581" s="29"/>
      <c r="AG581" s="29"/>
      <c r="AH581" s="29"/>
      <c r="AI581" s="29"/>
      <c r="AJ581" s="29"/>
      <c r="AK581" s="29"/>
      <c r="AL581" s="29"/>
      <c r="AM581" s="29"/>
      <c r="AN581" s="29"/>
      <c r="AO581" s="29"/>
      <c r="AP581" s="29"/>
      <c r="AQ581" s="29"/>
      <c r="AR581" s="29"/>
      <c r="AS581" s="29"/>
      <c r="AT581" s="29"/>
      <c r="AU581" s="29"/>
      <c r="AV581" s="29"/>
      <c r="AW581" s="29"/>
      <c r="AX581" s="29"/>
      <c r="AY581" s="29"/>
      <c r="AZ581" s="29"/>
      <c r="BA581" s="29"/>
      <c r="BB581" s="29"/>
      <c r="BC581" s="29"/>
      <c r="BD581" s="29"/>
      <c r="BE581" s="29"/>
      <c r="BF581" s="29"/>
      <c r="BG581" s="29"/>
      <c r="BH581" s="29"/>
      <c r="BI581" s="29"/>
      <c r="BJ581" s="29"/>
      <c r="BK581" s="29"/>
      <c r="BL581" s="29"/>
      <c r="BM581" s="29"/>
      <c r="BN581" s="29"/>
      <c r="BO581" s="29"/>
      <c r="BP581" s="29"/>
      <c r="BQ581" s="29"/>
      <c r="BR581" s="29"/>
      <c r="BS581" s="29"/>
      <c r="BT581" s="29"/>
      <c r="BU581" s="29"/>
      <c r="BV581" s="29"/>
      <c r="BW581" s="29"/>
      <c r="BX581" s="29"/>
      <c r="BY581" s="29"/>
      <c r="BZ581" s="29"/>
      <c r="CA581" s="29"/>
      <c r="CB581" s="29"/>
      <c r="CC581" s="29"/>
      <c r="CD581" s="29"/>
      <c r="CE581" s="29"/>
      <c r="CF581" s="29"/>
      <c r="CG581" s="29"/>
      <c r="CH581" s="29"/>
      <c r="CI581" s="29"/>
      <c r="CJ581" s="29"/>
      <c r="CK581" s="29"/>
      <c r="CL581" s="29"/>
      <c r="CM581" s="29"/>
      <c r="CN581" s="29"/>
    </row>
    <row r="582" spans="1:92" s="3" customFormat="1" ht="23.25" customHeight="1" x14ac:dyDescent="0.2">
      <c r="A582" s="38"/>
      <c r="B582" s="38"/>
      <c r="C582" s="38"/>
      <c r="D582" s="38"/>
      <c r="E582" s="38"/>
      <c r="F582" s="38"/>
      <c r="G582" s="39"/>
      <c r="H582" s="38"/>
      <c r="I582" s="39"/>
      <c r="J582" s="38"/>
      <c r="K582" s="38"/>
      <c r="L582" s="38"/>
      <c r="M582" s="38"/>
      <c r="N582" s="38"/>
      <c r="O582" s="38"/>
      <c r="P582" s="39"/>
      <c r="Q582" s="38"/>
      <c r="R582" s="39"/>
      <c r="S582" s="39"/>
      <c r="T582" s="39"/>
      <c r="U582" s="39"/>
      <c r="V582" s="38"/>
      <c r="W582" s="40"/>
      <c r="X582" s="41"/>
      <c r="Y582" s="41"/>
      <c r="Z582" s="40"/>
      <c r="AA582" s="40"/>
      <c r="AB582" s="29"/>
      <c r="AC582" s="29"/>
      <c r="AD582" s="29"/>
      <c r="AE582" s="29"/>
      <c r="AF582" s="29"/>
      <c r="AG582" s="29"/>
      <c r="AH582" s="29"/>
      <c r="AI582" s="29"/>
      <c r="AJ582" s="29"/>
      <c r="AK582" s="29"/>
      <c r="AL582" s="29"/>
      <c r="AM582" s="29"/>
      <c r="AN582" s="29"/>
      <c r="AO582" s="29"/>
      <c r="AP582" s="29"/>
      <c r="AQ582" s="29"/>
      <c r="AR582" s="29"/>
      <c r="AS582" s="29"/>
      <c r="AT582" s="29"/>
      <c r="AU582" s="29"/>
      <c r="AV582" s="29"/>
      <c r="AW582" s="29"/>
      <c r="AX582" s="29"/>
      <c r="AY582" s="29"/>
      <c r="AZ582" s="29"/>
      <c r="BA582" s="29"/>
      <c r="BB582" s="29"/>
      <c r="BC582" s="29"/>
      <c r="BD582" s="29"/>
      <c r="BE582" s="29"/>
      <c r="BF582" s="29"/>
      <c r="BG582" s="29"/>
      <c r="BH582" s="29"/>
      <c r="BI582" s="29"/>
      <c r="BJ582" s="29"/>
      <c r="BK582" s="29"/>
      <c r="BL582" s="29"/>
      <c r="BM582" s="29"/>
      <c r="BN582" s="29"/>
      <c r="BO582" s="29"/>
      <c r="BP582" s="29"/>
      <c r="BQ582" s="29"/>
      <c r="BR582" s="29"/>
      <c r="BS582" s="29"/>
      <c r="BT582" s="29"/>
      <c r="BU582" s="29"/>
      <c r="BV582" s="29"/>
      <c r="BW582" s="29"/>
      <c r="BX582" s="29"/>
      <c r="BY582" s="29"/>
      <c r="BZ582" s="29"/>
      <c r="CA582" s="29"/>
      <c r="CB582" s="29"/>
      <c r="CC582" s="29"/>
      <c r="CD582" s="29"/>
      <c r="CE582" s="29"/>
      <c r="CF582" s="29"/>
      <c r="CG582" s="29"/>
      <c r="CH582" s="29"/>
      <c r="CI582" s="29"/>
      <c r="CJ582" s="29"/>
      <c r="CK582" s="29"/>
      <c r="CL582" s="29"/>
      <c r="CM582" s="29"/>
      <c r="CN582" s="29"/>
    </row>
    <row r="583" spans="1:92" s="3" customFormat="1" ht="24" customHeight="1" x14ac:dyDescent="0.2">
      <c r="A583" s="38"/>
      <c r="B583" s="38"/>
      <c r="C583" s="38"/>
      <c r="D583" s="38"/>
      <c r="E583" s="38"/>
      <c r="F583" s="38"/>
      <c r="G583" s="39"/>
      <c r="H583" s="38"/>
      <c r="I583" s="39"/>
      <c r="J583" s="38"/>
      <c r="K583" s="38"/>
      <c r="L583" s="38"/>
      <c r="M583" s="38"/>
      <c r="N583" s="38"/>
      <c r="O583" s="38"/>
      <c r="P583" s="39"/>
      <c r="Q583" s="38"/>
      <c r="R583" s="39"/>
      <c r="S583" s="39"/>
      <c r="T583" s="39"/>
      <c r="U583" s="39"/>
      <c r="V583" s="38"/>
      <c r="W583" s="40"/>
      <c r="X583" s="41"/>
      <c r="Y583" s="41"/>
      <c r="Z583" s="40"/>
      <c r="AA583" s="40"/>
      <c r="AB583" s="29"/>
      <c r="AC583" s="29"/>
      <c r="AD583" s="29"/>
      <c r="AE583" s="29"/>
      <c r="AF583" s="29"/>
      <c r="AG583" s="29"/>
      <c r="AH583" s="29"/>
      <c r="AI583" s="29"/>
      <c r="AJ583" s="29"/>
      <c r="AK583" s="29"/>
      <c r="AL583" s="29"/>
      <c r="AM583" s="29"/>
      <c r="AN583" s="29"/>
      <c r="AO583" s="29"/>
      <c r="AP583" s="29"/>
      <c r="AQ583" s="29"/>
      <c r="AR583" s="29"/>
      <c r="AS583" s="29"/>
      <c r="AT583" s="29"/>
      <c r="AU583" s="29"/>
      <c r="AV583" s="29"/>
      <c r="AW583" s="29"/>
      <c r="AX583" s="29"/>
      <c r="AY583" s="29"/>
      <c r="AZ583" s="29"/>
      <c r="BA583" s="29"/>
      <c r="BB583" s="29"/>
      <c r="BC583" s="29"/>
      <c r="BD583" s="29"/>
      <c r="BE583" s="29"/>
      <c r="BF583" s="29"/>
      <c r="BG583" s="29"/>
      <c r="BH583" s="29"/>
      <c r="BI583" s="29"/>
      <c r="BJ583" s="29"/>
      <c r="BK583" s="29"/>
      <c r="BL583" s="29"/>
      <c r="BM583" s="29"/>
      <c r="BN583" s="29"/>
      <c r="BO583" s="29"/>
      <c r="BP583" s="29"/>
      <c r="BQ583" s="29"/>
      <c r="BR583" s="29"/>
      <c r="BS583" s="29"/>
      <c r="BT583" s="29"/>
      <c r="BU583" s="29"/>
      <c r="BV583" s="29"/>
      <c r="BW583" s="29"/>
      <c r="BX583" s="29"/>
      <c r="BY583" s="29"/>
      <c r="BZ583" s="29"/>
      <c r="CA583" s="29"/>
      <c r="CB583" s="29"/>
      <c r="CC583" s="29"/>
      <c r="CD583" s="29"/>
      <c r="CE583" s="29"/>
      <c r="CF583" s="29"/>
      <c r="CG583" s="29"/>
      <c r="CH583" s="29"/>
      <c r="CI583" s="29"/>
      <c r="CJ583" s="29"/>
      <c r="CK583" s="29"/>
      <c r="CL583" s="29"/>
      <c r="CM583" s="29"/>
      <c r="CN583" s="29"/>
    </row>
    <row r="584" spans="1:92" s="3" customFormat="1" ht="23.25" customHeight="1" x14ac:dyDescent="0.2">
      <c r="A584" s="38"/>
      <c r="B584" s="38"/>
      <c r="C584" s="38"/>
      <c r="D584" s="38"/>
      <c r="E584" s="38"/>
      <c r="F584" s="38"/>
      <c r="G584" s="39"/>
      <c r="H584" s="38"/>
      <c r="I584" s="39"/>
      <c r="J584" s="38"/>
      <c r="K584" s="38"/>
      <c r="L584" s="38"/>
      <c r="M584" s="38"/>
      <c r="N584" s="38"/>
      <c r="O584" s="38"/>
      <c r="P584" s="39"/>
      <c r="Q584" s="38"/>
      <c r="R584" s="38"/>
      <c r="S584" s="39"/>
      <c r="T584" s="39"/>
      <c r="U584" s="39"/>
      <c r="V584" s="38"/>
      <c r="W584" s="40"/>
      <c r="X584" s="41"/>
      <c r="Y584" s="41"/>
      <c r="Z584" s="40"/>
      <c r="AA584" s="40"/>
      <c r="AB584" s="29"/>
      <c r="AC584" s="29"/>
      <c r="AD584" s="29"/>
      <c r="AE584" s="29"/>
      <c r="AF584" s="29"/>
      <c r="AG584" s="29"/>
      <c r="AH584" s="29"/>
      <c r="AI584" s="29"/>
      <c r="AJ584" s="29"/>
      <c r="AK584" s="29"/>
      <c r="AL584" s="29"/>
      <c r="AM584" s="29"/>
      <c r="AN584" s="29"/>
      <c r="AO584" s="29"/>
      <c r="AP584" s="29"/>
      <c r="AQ584" s="29"/>
      <c r="AR584" s="29"/>
      <c r="AS584" s="29"/>
      <c r="AT584" s="29"/>
      <c r="AU584" s="29"/>
      <c r="AV584" s="29"/>
      <c r="AW584" s="29"/>
      <c r="AX584" s="29"/>
      <c r="AY584" s="29"/>
      <c r="AZ584" s="29"/>
      <c r="BA584" s="29"/>
      <c r="BB584" s="29"/>
      <c r="BC584" s="29"/>
      <c r="BD584" s="29"/>
      <c r="BE584" s="29"/>
      <c r="BF584" s="29"/>
      <c r="BG584" s="29"/>
      <c r="BH584" s="29"/>
      <c r="BI584" s="29"/>
      <c r="BJ584" s="29"/>
      <c r="BK584" s="29"/>
      <c r="BL584" s="29"/>
      <c r="BM584" s="29"/>
      <c r="BN584" s="29"/>
      <c r="BO584" s="29"/>
      <c r="BP584" s="29"/>
      <c r="BQ584" s="29"/>
      <c r="BR584" s="29"/>
      <c r="BS584" s="29"/>
      <c r="BT584" s="29"/>
      <c r="BU584" s="29"/>
      <c r="BV584" s="29"/>
      <c r="BW584" s="29"/>
      <c r="BX584" s="29"/>
      <c r="BY584" s="29"/>
      <c r="BZ584" s="29"/>
      <c r="CA584" s="29"/>
      <c r="CB584" s="29"/>
      <c r="CC584" s="29"/>
      <c r="CD584" s="29"/>
      <c r="CE584" s="29"/>
      <c r="CF584" s="29"/>
      <c r="CG584" s="29"/>
      <c r="CH584" s="29"/>
      <c r="CI584" s="29"/>
      <c r="CJ584" s="29"/>
      <c r="CK584" s="29"/>
      <c r="CL584" s="29"/>
      <c r="CM584" s="29"/>
      <c r="CN584" s="29"/>
    </row>
    <row r="585" spans="1:92" s="3" customFormat="1" ht="24" customHeight="1" x14ac:dyDescent="0.2">
      <c r="A585" s="38"/>
      <c r="B585" s="38"/>
      <c r="C585" s="38"/>
      <c r="D585" s="38"/>
      <c r="E585" s="38"/>
      <c r="F585" s="38"/>
      <c r="G585" s="39"/>
      <c r="H585" s="38"/>
      <c r="I585" s="39"/>
      <c r="J585" s="38"/>
      <c r="K585" s="38"/>
      <c r="L585" s="38"/>
      <c r="M585" s="38"/>
      <c r="N585" s="38"/>
      <c r="O585" s="38"/>
      <c r="P585" s="39"/>
      <c r="Q585" s="38"/>
      <c r="R585" s="39"/>
      <c r="S585" s="39"/>
      <c r="T585" s="39"/>
      <c r="U585" s="39"/>
      <c r="V585" s="38"/>
      <c r="W585" s="40"/>
      <c r="X585" s="41"/>
      <c r="Y585" s="41"/>
      <c r="Z585" s="40"/>
      <c r="AA585" s="40"/>
      <c r="AB585" s="29"/>
      <c r="AC585" s="29"/>
      <c r="AD585" s="29"/>
      <c r="AE585" s="29"/>
      <c r="AF585" s="29"/>
      <c r="AG585" s="29"/>
      <c r="AH585" s="29"/>
      <c r="AI585" s="29"/>
      <c r="AJ585" s="29"/>
      <c r="AK585" s="29"/>
      <c r="AL585" s="29"/>
      <c r="AM585" s="29"/>
      <c r="AN585" s="29"/>
      <c r="AO585" s="29"/>
      <c r="AP585" s="29"/>
      <c r="AQ585" s="29"/>
      <c r="AR585" s="29"/>
      <c r="AS585" s="29"/>
      <c r="AT585" s="29"/>
      <c r="AU585" s="29"/>
      <c r="AV585" s="29"/>
      <c r="AW585" s="29"/>
      <c r="AX585" s="29"/>
      <c r="AY585" s="29"/>
      <c r="AZ585" s="29"/>
      <c r="BA585" s="29"/>
      <c r="BB585" s="29"/>
      <c r="BC585" s="29"/>
      <c r="BD585" s="29"/>
      <c r="BE585" s="29"/>
      <c r="BF585" s="29"/>
      <c r="BG585" s="29"/>
      <c r="BH585" s="29"/>
      <c r="BI585" s="29"/>
      <c r="BJ585" s="29"/>
      <c r="BK585" s="29"/>
      <c r="BL585" s="29"/>
      <c r="BM585" s="29"/>
      <c r="BN585" s="29"/>
      <c r="BO585" s="29"/>
      <c r="BP585" s="29"/>
      <c r="BQ585" s="29"/>
      <c r="BR585" s="29"/>
      <c r="BS585" s="29"/>
      <c r="BT585" s="29"/>
      <c r="BU585" s="29"/>
      <c r="BV585" s="29"/>
      <c r="BW585" s="29"/>
      <c r="BX585" s="29"/>
      <c r="BY585" s="29"/>
      <c r="BZ585" s="29"/>
      <c r="CA585" s="29"/>
      <c r="CB585" s="29"/>
      <c r="CC585" s="29"/>
      <c r="CD585" s="29"/>
      <c r="CE585" s="29"/>
      <c r="CF585" s="29"/>
      <c r="CG585" s="29"/>
      <c r="CH585" s="29"/>
      <c r="CI585" s="29"/>
      <c r="CJ585" s="29"/>
      <c r="CK585" s="29"/>
      <c r="CL585" s="29"/>
      <c r="CM585" s="29"/>
      <c r="CN585" s="29"/>
    </row>
    <row r="586" spans="1:92" s="3" customFormat="1" ht="24" customHeight="1" x14ac:dyDescent="0.2">
      <c r="A586" s="38"/>
      <c r="B586" s="38"/>
      <c r="C586" s="38"/>
      <c r="D586" s="38"/>
      <c r="E586" s="38"/>
      <c r="F586" s="38"/>
      <c r="G586" s="39"/>
      <c r="H586" s="38"/>
      <c r="I586" s="39"/>
      <c r="J586" s="38"/>
      <c r="K586" s="38"/>
      <c r="L586" s="38"/>
      <c r="M586" s="38"/>
      <c r="N586" s="38"/>
      <c r="O586" s="38"/>
      <c r="P586" s="39"/>
      <c r="Q586" s="38"/>
      <c r="R586" s="39"/>
      <c r="S586" s="39"/>
      <c r="T586" s="39"/>
      <c r="U586" s="39"/>
      <c r="V586" s="38"/>
      <c r="W586" s="40"/>
      <c r="X586" s="41"/>
      <c r="Y586" s="41"/>
      <c r="Z586" s="40"/>
      <c r="AA586" s="40"/>
      <c r="AB586" s="29"/>
      <c r="AC586" s="29"/>
      <c r="AD586" s="29"/>
      <c r="AE586" s="29"/>
      <c r="AF586" s="29"/>
      <c r="AG586" s="29"/>
      <c r="AH586" s="29"/>
      <c r="AI586" s="29"/>
      <c r="AJ586" s="29"/>
      <c r="AK586" s="29"/>
      <c r="AL586" s="29"/>
      <c r="AM586" s="29"/>
      <c r="AN586" s="29"/>
      <c r="AO586" s="29"/>
      <c r="AP586" s="29"/>
      <c r="AQ586" s="29"/>
      <c r="AR586" s="29"/>
      <c r="AS586" s="29"/>
      <c r="AT586" s="29"/>
      <c r="AU586" s="29"/>
      <c r="AV586" s="29"/>
      <c r="AW586" s="29"/>
      <c r="AX586" s="29"/>
      <c r="AY586" s="29"/>
      <c r="AZ586" s="29"/>
      <c r="BA586" s="29"/>
      <c r="BB586" s="29"/>
      <c r="BC586" s="29"/>
      <c r="BD586" s="29"/>
      <c r="BE586" s="29"/>
      <c r="BF586" s="29"/>
      <c r="BG586" s="29"/>
      <c r="BH586" s="29"/>
      <c r="BI586" s="29"/>
      <c r="BJ586" s="29"/>
      <c r="BK586" s="29"/>
      <c r="BL586" s="29"/>
      <c r="BM586" s="29"/>
      <c r="BN586" s="29"/>
      <c r="BO586" s="29"/>
      <c r="BP586" s="29"/>
      <c r="BQ586" s="29"/>
      <c r="BR586" s="29"/>
      <c r="BS586" s="29"/>
      <c r="BT586" s="29"/>
      <c r="BU586" s="29"/>
      <c r="BV586" s="29"/>
      <c r="BW586" s="29"/>
      <c r="BX586" s="29"/>
      <c r="BY586" s="29"/>
      <c r="BZ586" s="29"/>
      <c r="CA586" s="29"/>
      <c r="CB586" s="29"/>
      <c r="CC586" s="29"/>
      <c r="CD586" s="29"/>
      <c r="CE586" s="29"/>
      <c r="CF586" s="29"/>
      <c r="CG586" s="29"/>
      <c r="CH586" s="29"/>
      <c r="CI586" s="29"/>
      <c r="CJ586" s="29"/>
      <c r="CK586" s="29"/>
      <c r="CL586" s="29"/>
      <c r="CM586" s="29"/>
      <c r="CN586" s="29"/>
    </row>
    <row r="587" spans="1:92" s="3" customFormat="1" ht="23.25" customHeight="1" x14ac:dyDescent="0.2">
      <c r="A587" s="237" t="s">
        <v>775</v>
      </c>
      <c r="B587" s="238"/>
      <c r="C587" s="238"/>
      <c r="D587" s="238"/>
      <c r="E587" s="238"/>
      <c r="F587" s="238"/>
      <c r="G587" s="238"/>
      <c r="H587" s="238"/>
      <c r="I587" s="238"/>
      <c r="J587" s="238"/>
      <c r="K587" s="238"/>
      <c r="L587" s="239"/>
      <c r="M587" s="38"/>
      <c r="N587" s="38">
        <f>SUM(N575:N586)</f>
        <v>42</v>
      </c>
      <c r="O587" s="38"/>
      <c r="P587" s="39">
        <f>SUM(P575:P586)</f>
        <v>310800</v>
      </c>
      <c r="Q587" s="38"/>
      <c r="R587" s="38">
        <f>SUM(R575:R586)</f>
        <v>15540</v>
      </c>
      <c r="S587" s="39">
        <f>SUM(S575:S586)</f>
        <v>295260</v>
      </c>
      <c r="T587" s="39">
        <f>SUM(T575:T586)</f>
        <v>295260</v>
      </c>
      <c r="U587" s="39">
        <f>SUM(U575:U586)</f>
        <v>295260</v>
      </c>
      <c r="V587" s="38"/>
      <c r="W587" s="40">
        <f>SUM(W575:W586)</f>
        <v>88.577999999999989</v>
      </c>
      <c r="X587" s="41"/>
      <c r="Y587" s="41"/>
      <c r="Z587" s="40">
        <f>SUM(Z575:Z586)</f>
        <v>79.720199999999991</v>
      </c>
      <c r="AA587" s="40">
        <f>SUM(AA575:AA586)</f>
        <v>8.8577999999999975</v>
      </c>
      <c r="AB587" s="29"/>
      <c r="AC587" s="29"/>
      <c r="AD587" s="29"/>
      <c r="AE587" s="29"/>
      <c r="AF587" s="29"/>
      <c r="AG587" s="29"/>
      <c r="AH587" s="29"/>
      <c r="AI587" s="29"/>
      <c r="AJ587" s="29"/>
      <c r="AK587" s="29"/>
      <c r="AL587" s="29"/>
      <c r="AM587" s="29"/>
      <c r="AN587" s="29"/>
      <c r="AO587" s="29"/>
      <c r="AP587" s="29"/>
      <c r="AQ587" s="29"/>
      <c r="AR587" s="29"/>
      <c r="AS587" s="29"/>
      <c r="AT587" s="29"/>
      <c r="AU587" s="29"/>
      <c r="AV587" s="29"/>
      <c r="AW587" s="29"/>
      <c r="AX587" s="29"/>
      <c r="AY587" s="29"/>
      <c r="AZ587" s="29"/>
      <c r="BA587" s="29"/>
      <c r="BB587" s="29"/>
      <c r="BC587" s="29"/>
      <c r="BD587" s="29"/>
      <c r="BE587" s="29"/>
      <c r="BF587" s="29"/>
      <c r="BG587" s="29"/>
      <c r="BH587" s="29"/>
      <c r="BI587" s="29"/>
      <c r="BJ587" s="29"/>
      <c r="BK587" s="29"/>
      <c r="BL587" s="29"/>
      <c r="BM587" s="29"/>
      <c r="BN587" s="29"/>
      <c r="BO587" s="29"/>
      <c r="BP587" s="29"/>
      <c r="BQ587" s="29"/>
      <c r="BR587" s="29"/>
      <c r="BS587" s="29"/>
      <c r="BT587" s="29"/>
      <c r="BU587" s="29"/>
      <c r="BV587" s="29"/>
      <c r="BW587" s="29"/>
      <c r="BX587" s="29"/>
      <c r="BY587" s="29"/>
      <c r="BZ587" s="29"/>
      <c r="CA587" s="29"/>
      <c r="CB587" s="29"/>
      <c r="CC587" s="29"/>
      <c r="CD587" s="29"/>
      <c r="CE587" s="29"/>
      <c r="CF587" s="29"/>
      <c r="CG587" s="29"/>
      <c r="CH587" s="29"/>
      <c r="CI587" s="29"/>
      <c r="CJ587" s="29"/>
      <c r="CK587" s="29"/>
      <c r="CL587" s="29"/>
      <c r="CM587" s="29"/>
      <c r="CN587" s="29"/>
    </row>
    <row r="588" spans="1:92" s="3" customFormat="1" ht="23.25" customHeight="1" x14ac:dyDescent="0.4">
      <c r="A588" s="46"/>
      <c r="B588" s="46"/>
      <c r="C588" s="46"/>
      <c r="D588" s="46"/>
      <c r="E588" s="46"/>
      <c r="F588" s="46"/>
      <c r="G588" s="46"/>
      <c r="H588" s="46"/>
      <c r="I588" s="46"/>
      <c r="J588" s="46"/>
      <c r="K588" s="46"/>
      <c r="L588" s="46"/>
      <c r="M588" s="46"/>
      <c r="N588" s="46"/>
      <c r="O588" s="46"/>
      <c r="P588" s="46"/>
      <c r="Q588" s="46"/>
      <c r="R588" s="46"/>
      <c r="S588" s="46"/>
      <c r="T588" s="46"/>
      <c r="U588" s="46"/>
      <c r="V588" s="46"/>
      <c r="W588" s="46"/>
      <c r="X588" s="46"/>
      <c r="Y588" s="46"/>
      <c r="Z588" s="46"/>
      <c r="AA588" s="43"/>
      <c r="AB588" s="29"/>
      <c r="AC588" s="29"/>
      <c r="AD588" s="29"/>
      <c r="AE588" s="29"/>
      <c r="AF588" s="29"/>
      <c r="AG588" s="29"/>
      <c r="AH588" s="29"/>
      <c r="AI588" s="29"/>
      <c r="AJ588" s="29"/>
      <c r="AK588" s="29"/>
      <c r="AL588" s="29"/>
      <c r="AM588" s="29"/>
      <c r="AN588" s="29"/>
      <c r="AO588" s="29"/>
      <c r="AP588" s="29"/>
      <c r="AQ588" s="29"/>
      <c r="AR588" s="29"/>
      <c r="AS588" s="29"/>
      <c r="AT588" s="29"/>
      <c r="AU588" s="29"/>
      <c r="AV588" s="29"/>
      <c r="AW588" s="29"/>
      <c r="AX588" s="29"/>
      <c r="AY588" s="29"/>
      <c r="AZ588" s="29"/>
      <c r="BA588" s="29"/>
      <c r="BB588" s="29"/>
      <c r="BC588" s="29"/>
      <c r="BD588" s="29"/>
      <c r="BE588" s="29"/>
      <c r="BF588" s="29"/>
      <c r="BG588" s="29"/>
      <c r="BH588" s="29"/>
      <c r="BI588" s="29"/>
      <c r="BJ588" s="29"/>
      <c r="BK588" s="29"/>
      <c r="BL588" s="29"/>
      <c r="BM588" s="29"/>
      <c r="BN588" s="29"/>
      <c r="BO588" s="29"/>
      <c r="BP588" s="29"/>
      <c r="BQ588" s="29"/>
      <c r="BR588" s="29"/>
      <c r="BS588" s="29"/>
      <c r="BT588" s="29"/>
      <c r="BU588" s="29"/>
      <c r="BV588" s="29"/>
      <c r="BW588" s="29"/>
      <c r="BX588" s="29"/>
      <c r="BY588" s="29"/>
      <c r="BZ588" s="29"/>
      <c r="CA588" s="29"/>
      <c r="CB588" s="29"/>
      <c r="CC588" s="29"/>
      <c r="CD588" s="29"/>
      <c r="CE588" s="29"/>
      <c r="CF588" s="29"/>
      <c r="CG588" s="29"/>
      <c r="CH588" s="29"/>
      <c r="CI588" s="29"/>
      <c r="CJ588" s="29"/>
      <c r="CK588" s="29"/>
      <c r="CL588" s="29"/>
      <c r="CM588" s="29"/>
      <c r="CN588" s="29"/>
    </row>
    <row r="589" spans="1:92" s="3" customFormat="1" ht="18" x14ac:dyDescent="0.4">
      <c r="A589" s="42" t="s">
        <v>17</v>
      </c>
      <c r="B589" s="42"/>
      <c r="C589" s="42"/>
      <c r="D589" s="42" t="s">
        <v>19</v>
      </c>
      <c r="E589" s="42"/>
      <c r="F589" s="42"/>
      <c r="G589" s="42"/>
      <c r="H589" s="42"/>
      <c r="I589" s="42"/>
      <c r="J589" s="43"/>
      <c r="K589" s="46"/>
      <c r="L589" s="46"/>
      <c r="M589" s="46"/>
      <c r="N589" s="46"/>
      <c r="O589" s="46"/>
      <c r="P589" s="46"/>
      <c r="Q589" s="46"/>
      <c r="R589" s="46"/>
      <c r="S589" s="46"/>
      <c r="T589" s="46"/>
      <c r="U589" s="46"/>
      <c r="V589" s="46"/>
      <c r="W589" s="46"/>
      <c r="X589" s="46"/>
      <c r="Y589" s="46"/>
      <c r="Z589" s="46"/>
      <c r="AA589" s="43"/>
      <c r="AB589" s="29"/>
      <c r="AC589" s="29"/>
      <c r="AD589" s="29"/>
      <c r="AE589" s="29"/>
      <c r="AF589" s="29"/>
      <c r="AG589" s="29"/>
      <c r="AH589" s="29"/>
      <c r="AI589" s="29"/>
      <c r="AJ589" s="29"/>
      <c r="AK589" s="29"/>
      <c r="AL589" s="29"/>
      <c r="AM589" s="29"/>
      <c r="AN589" s="29"/>
      <c r="AO589" s="29"/>
      <c r="AP589" s="29"/>
      <c r="AQ589" s="29"/>
      <c r="AR589" s="29"/>
      <c r="AS589" s="29"/>
      <c r="AT589" s="29"/>
      <c r="AU589" s="29"/>
      <c r="AV589" s="29"/>
      <c r="AW589" s="29"/>
      <c r="AX589" s="29"/>
      <c r="AY589" s="29"/>
      <c r="AZ589" s="29"/>
      <c r="BA589" s="29"/>
      <c r="BB589" s="29"/>
      <c r="BC589" s="29"/>
      <c r="BD589" s="29"/>
      <c r="BE589" s="29"/>
      <c r="BF589" s="29"/>
      <c r="BG589" s="29"/>
      <c r="BH589" s="29"/>
      <c r="BI589" s="29"/>
      <c r="BJ589" s="29"/>
      <c r="BK589" s="29"/>
      <c r="BL589" s="29"/>
      <c r="BM589" s="29"/>
      <c r="BN589" s="29"/>
      <c r="BO589" s="29"/>
      <c r="BP589" s="29"/>
      <c r="BQ589" s="29"/>
      <c r="BR589" s="29"/>
      <c r="BS589" s="29"/>
      <c r="BT589" s="29"/>
      <c r="BU589" s="29"/>
      <c r="BV589" s="29"/>
      <c r="BW589" s="29"/>
      <c r="BX589" s="29"/>
      <c r="BY589" s="29"/>
      <c r="BZ589" s="29"/>
      <c r="CA589" s="29"/>
      <c r="CB589" s="29"/>
      <c r="CC589" s="29"/>
      <c r="CD589" s="29"/>
      <c r="CE589" s="29"/>
      <c r="CF589" s="29"/>
      <c r="CG589" s="29"/>
      <c r="CH589" s="29"/>
      <c r="CI589" s="29"/>
      <c r="CJ589" s="29"/>
      <c r="CK589" s="29"/>
      <c r="CL589" s="29"/>
      <c r="CM589" s="29"/>
      <c r="CN589" s="29"/>
    </row>
    <row r="590" spans="1:92" s="3" customFormat="1" ht="18" x14ac:dyDescent="0.4">
      <c r="A590" s="42"/>
      <c r="B590" s="42"/>
      <c r="C590" s="42"/>
      <c r="D590" s="42" t="s">
        <v>20</v>
      </c>
      <c r="E590" s="42"/>
      <c r="F590" s="42"/>
      <c r="G590" s="42"/>
      <c r="H590" s="42"/>
      <c r="I590" s="42"/>
      <c r="J590" s="43"/>
      <c r="K590" s="46"/>
      <c r="L590" s="46"/>
      <c r="M590" s="46"/>
      <c r="N590" s="46"/>
      <c r="O590" s="46"/>
      <c r="P590" s="46"/>
      <c r="Q590" s="46"/>
      <c r="R590" s="46"/>
      <c r="S590" s="46"/>
      <c r="T590" s="46"/>
      <c r="U590" s="46"/>
      <c r="V590" s="46"/>
      <c r="W590" s="46"/>
      <c r="X590" s="46"/>
      <c r="Y590" s="46"/>
      <c r="Z590" s="46"/>
      <c r="AA590" s="43"/>
      <c r="AB590" s="29"/>
      <c r="AC590" s="29"/>
      <c r="AD590" s="29"/>
      <c r="AE590" s="29"/>
      <c r="AF590" s="29"/>
      <c r="AG590" s="29"/>
      <c r="AH590" s="29"/>
      <c r="AI590" s="29"/>
      <c r="AJ590" s="29"/>
      <c r="AK590" s="29"/>
      <c r="AL590" s="29"/>
      <c r="AM590" s="29"/>
      <c r="AN590" s="29"/>
      <c r="AO590" s="29"/>
      <c r="AP590" s="29"/>
      <c r="AQ590" s="29"/>
      <c r="AR590" s="29"/>
      <c r="AS590" s="29"/>
      <c r="AT590" s="29"/>
      <c r="AU590" s="29"/>
      <c r="AV590" s="29"/>
      <c r="AW590" s="29"/>
      <c r="AX590" s="29"/>
      <c r="AY590" s="29"/>
      <c r="AZ590" s="29"/>
      <c r="BA590" s="29"/>
      <c r="BB590" s="29"/>
      <c r="BC590" s="29"/>
      <c r="BD590" s="29"/>
      <c r="BE590" s="29"/>
      <c r="BF590" s="29"/>
      <c r="BG590" s="29"/>
      <c r="BH590" s="29"/>
      <c r="BI590" s="29"/>
      <c r="BJ590" s="29"/>
      <c r="BK590" s="29"/>
      <c r="BL590" s="29"/>
      <c r="BM590" s="29"/>
      <c r="BN590" s="29"/>
      <c r="BO590" s="29"/>
      <c r="BP590" s="29"/>
      <c r="BQ590" s="29"/>
      <c r="BR590" s="29"/>
      <c r="BS590" s="29"/>
      <c r="BT590" s="29"/>
      <c r="BU590" s="29"/>
      <c r="BV590" s="29"/>
      <c r="BW590" s="29"/>
      <c r="BX590" s="29"/>
      <c r="BY590" s="29"/>
      <c r="BZ590" s="29"/>
      <c r="CA590" s="29"/>
      <c r="CB590" s="29"/>
      <c r="CC590" s="29"/>
      <c r="CD590" s="29"/>
      <c r="CE590" s="29"/>
      <c r="CF590" s="29"/>
      <c r="CG590" s="29"/>
      <c r="CH590" s="29"/>
      <c r="CI590" s="29"/>
      <c r="CJ590" s="29"/>
      <c r="CK590" s="29"/>
      <c r="CL590" s="29"/>
      <c r="CM590" s="29"/>
      <c r="CN590" s="29"/>
    </row>
    <row r="591" spans="1:92" s="3" customFormat="1" ht="18" x14ac:dyDescent="0.4">
      <c r="A591" s="42"/>
      <c r="B591" s="42"/>
      <c r="C591" s="42"/>
      <c r="D591" s="42" t="s">
        <v>21</v>
      </c>
      <c r="E591" s="42"/>
      <c r="F591" s="42"/>
      <c r="G591" s="42"/>
      <c r="H591" s="42"/>
      <c r="I591" s="42"/>
      <c r="J591" s="43"/>
      <c r="K591" s="46"/>
      <c r="L591" s="46"/>
      <c r="M591" s="46"/>
      <c r="N591" s="46"/>
      <c r="O591" s="46"/>
      <c r="P591" s="46"/>
      <c r="Q591" s="46"/>
      <c r="R591" s="46"/>
      <c r="S591" s="46"/>
      <c r="T591" s="46"/>
      <c r="U591" s="46"/>
      <c r="V591" s="46"/>
      <c r="W591" s="46"/>
      <c r="X591" s="46"/>
      <c r="Y591" s="46"/>
      <c r="Z591" s="46"/>
      <c r="AA591" s="43"/>
      <c r="AB591" s="29"/>
      <c r="AC591" s="29"/>
      <c r="AD591" s="29"/>
      <c r="AE591" s="29"/>
      <c r="AF591" s="29"/>
      <c r="AG591" s="29"/>
      <c r="AH591" s="29"/>
      <c r="AI591" s="29"/>
      <c r="AJ591" s="29"/>
      <c r="AK591" s="29"/>
      <c r="AL591" s="29"/>
      <c r="AM591" s="29"/>
      <c r="AN591" s="29"/>
      <c r="AO591" s="29"/>
      <c r="AP591" s="29"/>
      <c r="AQ591" s="29"/>
      <c r="AR591" s="29"/>
      <c r="AS591" s="29"/>
      <c r="AT591" s="29"/>
      <c r="AU591" s="29"/>
      <c r="AV591" s="29"/>
      <c r="AW591" s="29"/>
      <c r="AX591" s="29"/>
      <c r="AY591" s="29"/>
      <c r="AZ591" s="29"/>
      <c r="BA591" s="29"/>
      <c r="BB591" s="29"/>
      <c r="BC591" s="29"/>
      <c r="BD591" s="29"/>
      <c r="BE591" s="29"/>
      <c r="BF591" s="29"/>
      <c r="BG591" s="29"/>
      <c r="BH591" s="29"/>
      <c r="BI591" s="29"/>
      <c r="BJ591" s="29"/>
      <c r="BK591" s="29"/>
      <c r="BL591" s="29"/>
      <c r="BM591" s="29"/>
      <c r="BN591" s="29"/>
      <c r="BO591" s="29"/>
      <c r="BP591" s="29"/>
      <c r="BQ591" s="29"/>
      <c r="BR591" s="29"/>
      <c r="BS591" s="29"/>
      <c r="BT591" s="29"/>
      <c r="BU591" s="29"/>
      <c r="BV591" s="29"/>
      <c r="BW591" s="29"/>
      <c r="BX591" s="29"/>
      <c r="BY591" s="29"/>
      <c r="BZ591" s="29"/>
      <c r="CA591" s="29"/>
      <c r="CB591" s="29"/>
      <c r="CC591" s="29"/>
      <c r="CD591" s="29"/>
      <c r="CE591" s="29"/>
      <c r="CF591" s="29"/>
      <c r="CG591" s="29"/>
      <c r="CH591" s="29"/>
      <c r="CI591" s="29"/>
      <c r="CJ591" s="29"/>
      <c r="CK591" s="29"/>
      <c r="CL591" s="29"/>
      <c r="CM591" s="29"/>
      <c r="CN591" s="29"/>
    </row>
    <row r="592" spans="1:92" s="3" customFormat="1" ht="15.75" x14ac:dyDescent="0.25">
      <c r="A592" s="42"/>
      <c r="B592" s="42"/>
      <c r="C592" s="42"/>
      <c r="D592" s="42" t="s">
        <v>22</v>
      </c>
      <c r="E592" s="42"/>
      <c r="F592" s="42"/>
      <c r="G592" s="42"/>
      <c r="H592" s="42"/>
      <c r="I592" s="42"/>
      <c r="J592" s="43"/>
      <c r="K592" s="43"/>
      <c r="L592" s="43"/>
      <c r="M592" s="43"/>
      <c r="N592" s="43"/>
      <c r="O592" s="43"/>
      <c r="P592" s="43"/>
      <c r="Q592" s="43"/>
      <c r="R592" s="43"/>
      <c r="S592" s="43"/>
      <c r="T592" s="43"/>
      <c r="U592" s="43"/>
      <c r="V592" s="43"/>
      <c r="W592" s="43"/>
      <c r="X592" s="43"/>
      <c r="Y592" s="43"/>
      <c r="Z592" s="43"/>
      <c r="AA592" s="43"/>
      <c r="AB592" s="29"/>
      <c r="AC592" s="29"/>
      <c r="AD592" s="29"/>
      <c r="AE592" s="29"/>
      <c r="AF592" s="29"/>
      <c r="AG592" s="29"/>
      <c r="AH592" s="29"/>
      <c r="AI592" s="29"/>
      <c r="AJ592" s="29"/>
      <c r="AK592" s="29"/>
      <c r="AL592" s="29"/>
      <c r="AM592" s="29"/>
      <c r="AN592" s="29"/>
      <c r="AO592" s="29"/>
      <c r="AP592" s="29"/>
      <c r="AQ592" s="29"/>
      <c r="AR592" s="29"/>
      <c r="AS592" s="29"/>
      <c r="AT592" s="29"/>
      <c r="AU592" s="29"/>
      <c r="AV592" s="29"/>
      <c r="AW592" s="29"/>
      <c r="AX592" s="29"/>
      <c r="AY592" s="29"/>
      <c r="AZ592" s="29"/>
      <c r="BA592" s="29"/>
      <c r="BB592" s="29"/>
      <c r="BC592" s="29"/>
      <c r="BD592" s="29"/>
      <c r="BE592" s="29"/>
      <c r="BF592" s="29"/>
      <c r="BG592" s="29"/>
      <c r="BH592" s="29"/>
      <c r="BI592" s="29"/>
      <c r="BJ592" s="29"/>
      <c r="BK592" s="29"/>
      <c r="BL592" s="29"/>
      <c r="BM592" s="29"/>
      <c r="BN592" s="29"/>
      <c r="BO592" s="29"/>
      <c r="BP592" s="29"/>
      <c r="BQ592" s="29"/>
      <c r="BR592" s="29"/>
      <c r="BS592" s="29"/>
      <c r="BT592" s="29"/>
      <c r="BU592" s="29"/>
      <c r="BV592" s="29"/>
      <c r="BW592" s="29"/>
      <c r="BX592" s="29"/>
      <c r="BY592" s="29"/>
      <c r="BZ592" s="29"/>
      <c r="CA592" s="29"/>
      <c r="CB592" s="29"/>
      <c r="CC592" s="29"/>
      <c r="CD592" s="29"/>
      <c r="CE592" s="29"/>
      <c r="CF592" s="29"/>
      <c r="CG592" s="29"/>
      <c r="CH592" s="29"/>
      <c r="CI592" s="29"/>
      <c r="CJ592" s="29"/>
      <c r="CK592" s="29"/>
      <c r="CL592" s="29"/>
      <c r="CM592" s="29"/>
      <c r="CN592" s="29"/>
    </row>
    <row r="593" spans="1:92" s="3" customFormat="1" ht="15.75" x14ac:dyDescent="0.25">
      <c r="A593" s="42"/>
      <c r="B593" s="42"/>
      <c r="C593" s="42"/>
      <c r="D593" s="42" t="s">
        <v>23</v>
      </c>
      <c r="E593" s="42"/>
      <c r="F593" s="42"/>
      <c r="G593" s="42"/>
      <c r="H593" s="42"/>
      <c r="I593" s="42"/>
      <c r="J593" s="43"/>
      <c r="K593" s="43"/>
      <c r="L593" s="43"/>
      <c r="M593" s="43"/>
      <c r="N593" s="43"/>
      <c r="O593" s="43"/>
      <c r="P593" s="43"/>
      <c r="Q593" s="43"/>
      <c r="R593" s="43"/>
      <c r="S593" s="43"/>
      <c r="T593" s="43"/>
      <c r="U593" s="43"/>
      <c r="V593" s="43"/>
      <c r="W593" s="43"/>
      <c r="X593" s="43"/>
      <c r="Y593" s="43"/>
      <c r="Z593" s="43"/>
      <c r="AA593" s="43"/>
      <c r="AB593" s="29"/>
      <c r="AC593" s="29"/>
      <c r="AD593" s="29"/>
      <c r="AE593" s="29"/>
      <c r="AF593" s="29"/>
      <c r="AG593" s="29"/>
      <c r="AH593" s="29"/>
      <c r="AI593" s="29"/>
      <c r="AJ593" s="29"/>
      <c r="AK593" s="29"/>
      <c r="AL593" s="29"/>
      <c r="AM593" s="29"/>
      <c r="AN593" s="29"/>
      <c r="AO593" s="29"/>
      <c r="AP593" s="29"/>
      <c r="AQ593" s="29"/>
      <c r="AR593" s="29"/>
      <c r="AS593" s="29"/>
      <c r="AT593" s="29"/>
      <c r="AU593" s="29"/>
      <c r="AV593" s="29"/>
      <c r="AW593" s="29"/>
      <c r="AX593" s="29"/>
      <c r="AY593" s="29"/>
      <c r="AZ593" s="29"/>
      <c r="BA593" s="29"/>
      <c r="BB593" s="29"/>
      <c r="BC593" s="29"/>
      <c r="BD593" s="29"/>
      <c r="BE593" s="29"/>
      <c r="BF593" s="29"/>
      <c r="BG593" s="29"/>
      <c r="BH593" s="29"/>
      <c r="BI593" s="29"/>
      <c r="BJ593" s="29"/>
      <c r="BK593" s="29"/>
      <c r="BL593" s="29"/>
      <c r="BM593" s="29"/>
      <c r="BN593" s="29"/>
      <c r="BO593" s="29"/>
      <c r="BP593" s="29"/>
      <c r="BQ593" s="29"/>
      <c r="BR593" s="29"/>
      <c r="BS593" s="29"/>
      <c r="BT593" s="29"/>
      <c r="BU593" s="29"/>
      <c r="BV593" s="29"/>
      <c r="BW593" s="29"/>
      <c r="BX593" s="29"/>
      <c r="BY593" s="29"/>
      <c r="BZ593" s="29"/>
      <c r="CA593" s="29"/>
      <c r="CB593" s="29"/>
      <c r="CC593" s="29"/>
      <c r="CD593" s="29"/>
      <c r="CE593" s="29"/>
      <c r="CF593" s="29"/>
      <c r="CG593" s="29"/>
      <c r="CH593" s="29"/>
      <c r="CI593" s="29"/>
      <c r="CJ593" s="29"/>
      <c r="CK593" s="29"/>
      <c r="CL593" s="29"/>
      <c r="CM593" s="29"/>
      <c r="CN593" s="29"/>
    </row>
    <row r="602" spans="1:92" s="49" customFormat="1" ht="21" x14ac:dyDescent="0.35">
      <c r="A602" s="215" t="s">
        <v>764</v>
      </c>
      <c r="B602" s="215"/>
      <c r="C602" s="215"/>
      <c r="D602" s="215"/>
      <c r="E602" s="215"/>
      <c r="F602" s="215"/>
      <c r="G602" s="215"/>
      <c r="H602" s="215"/>
      <c r="I602" s="215"/>
      <c r="J602" s="215"/>
      <c r="K602" s="215"/>
      <c r="L602" s="215"/>
      <c r="M602" s="215"/>
      <c r="N602" s="215"/>
      <c r="O602" s="215"/>
      <c r="P602" s="215"/>
      <c r="Q602" s="215"/>
      <c r="R602" s="215"/>
      <c r="S602" s="215"/>
      <c r="T602" s="215"/>
      <c r="U602" s="215"/>
      <c r="V602" s="215"/>
      <c r="W602" s="215"/>
      <c r="X602" s="215"/>
      <c r="Y602" s="144"/>
      <c r="Z602" s="31"/>
      <c r="AA602" s="31"/>
      <c r="AB602" s="48"/>
      <c r="AC602" s="48"/>
      <c r="AD602" s="48"/>
      <c r="AE602" s="48"/>
      <c r="AF602" s="48"/>
      <c r="AG602" s="48"/>
      <c r="AH602" s="48"/>
      <c r="AI602" s="48"/>
      <c r="AJ602" s="48"/>
      <c r="AK602" s="48"/>
      <c r="AL602" s="48"/>
      <c r="AM602" s="48"/>
      <c r="AN602" s="48"/>
      <c r="AO602" s="48"/>
      <c r="AP602" s="48"/>
      <c r="AQ602" s="48"/>
      <c r="AR602" s="48"/>
      <c r="AS602" s="48"/>
      <c r="AT602" s="48"/>
      <c r="AU602" s="48"/>
      <c r="AV602" s="48"/>
      <c r="AW602" s="48"/>
      <c r="AX602" s="48"/>
      <c r="AY602" s="48"/>
      <c r="AZ602" s="48"/>
      <c r="BA602" s="48"/>
      <c r="BB602" s="48"/>
      <c r="BC602" s="48"/>
      <c r="BD602" s="48"/>
      <c r="BE602" s="48"/>
      <c r="BF602" s="48"/>
      <c r="BG602" s="48"/>
      <c r="BH602" s="48"/>
      <c r="BI602" s="48"/>
      <c r="BJ602" s="48"/>
      <c r="BK602" s="48"/>
      <c r="BL602" s="48"/>
      <c r="BM602" s="48"/>
      <c r="BN602" s="48"/>
      <c r="BO602" s="48"/>
      <c r="BP602" s="48"/>
      <c r="BQ602" s="48"/>
      <c r="BR602" s="48"/>
      <c r="BS602" s="48"/>
      <c r="BT602" s="48"/>
      <c r="BU602" s="48"/>
      <c r="BV602" s="48"/>
      <c r="BW602" s="48"/>
      <c r="BX602" s="48"/>
      <c r="BY602" s="48"/>
      <c r="BZ602" s="48"/>
      <c r="CA602" s="48"/>
      <c r="CB602" s="48"/>
      <c r="CC602" s="48"/>
      <c r="CD602" s="48"/>
      <c r="CE602" s="48"/>
      <c r="CF602" s="48"/>
      <c r="CG602" s="48"/>
      <c r="CH602" s="48"/>
      <c r="CI602" s="48"/>
      <c r="CJ602" s="48"/>
      <c r="CK602" s="48"/>
      <c r="CL602" s="48"/>
      <c r="CM602" s="48"/>
      <c r="CN602" s="48"/>
    </row>
    <row r="603" spans="1:92" s="49" customFormat="1" ht="21" x14ac:dyDescent="0.25">
      <c r="A603" s="215" t="s">
        <v>763</v>
      </c>
      <c r="B603" s="215"/>
      <c r="C603" s="215"/>
      <c r="D603" s="215"/>
      <c r="E603" s="215"/>
      <c r="F603" s="215"/>
      <c r="G603" s="215"/>
      <c r="H603" s="215"/>
      <c r="I603" s="215"/>
      <c r="J603" s="215"/>
      <c r="K603" s="215"/>
      <c r="L603" s="215"/>
      <c r="M603" s="215"/>
      <c r="N603" s="215"/>
      <c r="O603" s="215"/>
      <c r="P603" s="215"/>
      <c r="Q603" s="215"/>
      <c r="R603" s="215"/>
      <c r="S603" s="215"/>
      <c r="T603" s="215"/>
      <c r="U603" s="215"/>
      <c r="V603" s="215"/>
      <c r="W603" s="215"/>
      <c r="X603" s="215"/>
      <c r="Y603" s="215"/>
      <c r="Z603" s="215"/>
      <c r="AA603" s="215"/>
      <c r="AB603" s="48"/>
      <c r="AC603" s="48"/>
      <c r="AD603" s="48"/>
      <c r="AE603" s="48"/>
      <c r="AF603" s="48"/>
      <c r="AG603" s="48"/>
      <c r="AH603" s="48"/>
      <c r="AI603" s="48"/>
      <c r="AJ603" s="48"/>
      <c r="AK603" s="48"/>
      <c r="AL603" s="48"/>
      <c r="AM603" s="48"/>
      <c r="AN603" s="48"/>
      <c r="AO603" s="48"/>
      <c r="AP603" s="48"/>
      <c r="AQ603" s="48"/>
      <c r="AR603" s="48"/>
      <c r="AS603" s="48"/>
      <c r="AT603" s="48"/>
      <c r="AU603" s="48"/>
      <c r="AV603" s="48"/>
      <c r="AW603" s="48"/>
      <c r="AX603" s="48"/>
      <c r="AY603" s="48"/>
      <c r="AZ603" s="48"/>
      <c r="BA603" s="48"/>
      <c r="BB603" s="48"/>
      <c r="BC603" s="48"/>
      <c r="BD603" s="48"/>
      <c r="BE603" s="48"/>
      <c r="BF603" s="48"/>
      <c r="BG603" s="48"/>
      <c r="BH603" s="48"/>
      <c r="BI603" s="48"/>
      <c r="BJ603" s="48"/>
      <c r="BK603" s="48"/>
      <c r="BL603" s="48"/>
      <c r="BM603" s="48"/>
      <c r="BN603" s="48"/>
      <c r="BO603" s="48"/>
      <c r="BP603" s="48"/>
      <c r="BQ603" s="48"/>
      <c r="BR603" s="48"/>
      <c r="BS603" s="48"/>
      <c r="BT603" s="48"/>
      <c r="BU603" s="48"/>
      <c r="BV603" s="48"/>
      <c r="BW603" s="48"/>
      <c r="BX603" s="48"/>
      <c r="BY603" s="48"/>
      <c r="BZ603" s="48"/>
      <c r="CA603" s="48"/>
      <c r="CB603" s="48"/>
      <c r="CC603" s="48"/>
      <c r="CD603" s="48"/>
      <c r="CE603" s="48"/>
      <c r="CF603" s="48"/>
      <c r="CG603" s="48"/>
      <c r="CH603" s="48"/>
      <c r="CI603" s="48"/>
      <c r="CJ603" s="48"/>
      <c r="CK603" s="48"/>
      <c r="CL603" s="48"/>
      <c r="CM603" s="48"/>
      <c r="CN603" s="48"/>
    </row>
    <row r="604" spans="1:92" s="49" customFormat="1" ht="21" x14ac:dyDescent="0.35">
      <c r="A604" s="32"/>
      <c r="B604" s="32"/>
      <c r="C604" s="32"/>
      <c r="D604" s="32"/>
      <c r="E604" s="32"/>
      <c r="F604" s="32"/>
      <c r="G604" s="32"/>
      <c r="H604" s="32" t="s">
        <v>1518</v>
      </c>
      <c r="I604" s="32"/>
      <c r="J604" s="32"/>
      <c r="K604" s="32"/>
      <c r="L604" s="32"/>
      <c r="M604" s="32"/>
      <c r="N604" s="32"/>
      <c r="O604" s="32"/>
      <c r="P604" s="32"/>
      <c r="Q604" s="32"/>
      <c r="R604" s="32"/>
      <c r="S604" s="32"/>
      <c r="T604" s="32"/>
      <c r="U604" s="32"/>
      <c r="V604" s="32"/>
      <c r="W604" s="32"/>
      <c r="X604" s="32"/>
      <c r="Y604" s="32"/>
      <c r="Z604" s="32" t="s">
        <v>903</v>
      </c>
      <c r="AA604" s="31"/>
      <c r="AB604" s="48"/>
      <c r="AC604" s="48"/>
      <c r="AD604" s="48"/>
      <c r="AE604" s="48"/>
      <c r="AF604" s="48"/>
      <c r="AG604" s="48"/>
      <c r="AH604" s="48"/>
      <c r="AI604" s="48"/>
      <c r="AJ604" s="48"/>
      <c r="AK604" s="48"/>
      <c r="AL604" s="48"/>
      <c r="AM604" s="48"/>
      <c r="AN604" s="48"/>
      <c r="AO604" s="48"/>
      <c r="AP604" s="48"/>
      <c r="AQ604" s="48"/>
      <c r="AR604" s="48"/>
      <c r="AS604" s="48"/>
      <c r="AT604" s="48"/>
      <c r="AU604" s="48"/>
      <c r="AV604" s="48"/>
      <c r="AW604" s="48"/>
      <c r="AX604" s="48"/>
      <c r="AY604" s="48"/>
      <c r="AZ604" s="48"/>
      <c r="BA604" s="48"/>
      <c r="BB604" s="48"/>
      <c r="BC604" s="48"/>
      <c r="BD604" s="48"/>
      <c r="BE604" s="48"/>
      <c r="BF604" s="48"/>
      <c r="BG604" s="48"/>
      <c r="BH604" s="48"/>
      <c r="BI604" s="48"/>
      <c r="BJ604" s="48"/>
      <c r="BK604" s="48"/>
      <c r="BL604" s="48"/>
      <c r="BM604" s="48"/>
      <c r="BN604" s="48"/>
      <c r="BO604" s="48"/>
      <c r="BP604" s="48"/>
      <c r="BQ604" s="48"/>
      <c r="BR604" s="48"/>
      <c r="BS604" s="48"/>
      <c r="BT604" s="48"/>
      <c r="BU604" s="48"/>
      <c r="BV604" s="48"/>
      <c r="BW604" s="48"/>
      <c r="BX604" s="48"/>
      <c r="BY604" s="48"/>
      <c r="BZ604" s="48"/>
      <c r="CA604" s="48"/>
      <c r="CB604" s="48"/>
      <c r="CC604" s="48"/>
      <c r="CD604" s="48"/>
      <c r="CE604" s="48"/>
      <c r="CF604" s="48"/>
      <c r="CG604" s="48"/>
      <c r="CH604" s="48"/>
      <c r="CI604" s="48"/>
      <c r="CJ604" s="48"/>
      <c r="CK604" s="48"/>
      <c r="CL604" s="48"/>
      <c r="CM604" s="48"/>
      <c r="CN604" s="48"/>
    </row>
    <row r="605" spans="1:92" s="3" customFormat="1" ht="15.75" customHeight="1" x14ac:dyDescent="0.2">
      <c r="A605" s="207" t="s">
        <v>3</v>
      </c>
      <c r="B605" s="207" t="s">
        <v>761</v>
      </c>
      <c r="C605" s="207" t="s">
        <v>18</v>
      </c>
      <c r="D605" s="210" t="s">
        <v>0</v>
      </c>
      <c r="E605" s="211"/>
      <c r="F605" s="211"/>
      <c r="G605" s="211"/>
      <c r="H605" s="211"/>
      <c r="I605" s="212"/>
      <c r="J605" s="210" t="s">
        <v>2</v>
      </c>
      <c r="K605" s="211"/>
      <c r="L605" s="211"/>
      <c r="M605" s="211"/>
      <c r="N605" s="211"/>
      <c r="O605" s="211"/>
      <c r="P605" s="211"/>
      <c r="Q605" s="211"/>
      <c r="R605" s="211"/>
      <c r="S605" s="211"/>
      <c r="T605" s="211"/>
      <c r="U605" s="212"/>
      <c r="V605" s="207" t="s">
        <v>756</v>
      </c>
      <c r="W605" s="207" t="s">
        <v>757</v>
      </c>
      <c r="X605" s="207" t="s">
        <v>758</v>
      </c>
      <c r="Y605" s="141"/>
      <c r="Z605" s="207" t="s">
        <v>759</v>
      </c>
      <c r="AA605" s="207" t="s">
        <v>760</v>
      </c>
      <c r="AB605" s="29"/>
      <c r="AC605" s="29"/>
      <c r="AD605" s="29"/>
      <c r="AE605" s="29"/>
      <c r="AF605" s="29"/>
      <c r="AG605" s="29"/>
      <c r="AH605" s="29"/>
      <c r="AI605" s="29"/>
      <c r="AJ605" s="29"/>
      <c r="AK605" s="29"/>
      <c r="AL605" s="29"/>
      <c r="AM605" s="29"/>
      <c r="AN605" s="29"/>
      <c r="AO605" s="29"/>
      <c r="AP605" s="29"/>
      <c r="AQ605" s="29"/>
      <c r="AR605" s="29"/>
      <c r="AS605" s="29"/>
      <c r="AT605" s="29"/>
      <c r="AU605" s="29"/>
      <c r="AV605" s="29"/>
      <c r="AW605" s="29"/>
      <c r="AX605" s="29"/>
      <c r="AY605" s="29"/>
      <c r="AZ605" s="29"/>
      <c r="BA605" s="29"/>
      <c r="BB605" s="29"/>
      <c r="BC605" s="29"/>
      <c r="BD605" s="29"/>
      <c r="BE605" s="29"/>
      <c r="BF605" s="29"/>
      <c r="BG605" s="29"/>
      <c r="BH605" s="29"/>
      <c r="BI605" s="29"/>
      <c r="BJ605" s="29"/>
      <c r="BK605" s="29"/>
      <c r="BL605" s="29"/>
      <c r="BM605" s="29"/>
      <c r="BN605" s="29"/>
      <c r="BO605" s="29"/>
      <c r="BP605" s="29"/>
      <c r="BQ605" s="29"/>
      <c r="BR605" s="29"/>
      <c r="BS605" s="29"/>
      <c r="BT605" s="29"/>
      <c r="BU605" s="29"/>
      <c r="BV605" s="29"/>
      <c r="BW605" s="29"/>
      <c r="BX605" s="29"/>
      <c r="BY605" s="29"/>
      <c r="BZ605" s="29"/>
      <c r="CA605" s="29"/>
      <c r="CB605" s="29"/>
      <c r="CC605" s="29"/>
      <c r="CD605" s="29"/>
      <c r="CE605" s="29"/>
      <c r="CF605" s="29"/>
      <c r="CG605" s="29"/>
      <c r="CH605" s="29"/>
      <c r="CI605" s="29"/>
      <c r="CJ605" s="29"/>
      <c r="CK605" s="29"/>
      <c r="CL605" s="29"/>
      <c r="CM605" s="29"/>
      <c r="CN605" s="29"/>
    </row>
    <row r="606" spans="1:92" s="27" customFormat="1" ht="33.75" customHeight="1" x14ac:dyDescent="0.2">
      <c r="A606" s="208"/>
      <c r="B606" s="208"/>
      <c r="C606" s="208"/>
      <c r="D606" s="210" t="s">
        <v>7</v>
      </c>
      <c r="E606" s="211"/>
      <c r="F606" s="212"/>
      <c r="G606" s="207" t="s">
        <v>743</v>
      </c>
      <c r="H606" s="207" t="s">
        <v>744</v>
      </c>
      <c r="I606" s="207" t="s">
        <v>745</v>
      </c>
      <c r="J606" s="204" t="s">
        <v>3</v>
      </c>
      <c r="K606" s="207" t="s">
        <v>746</v>
      </c>
      <c r="L606" s="207" t="s">
        <v>747</v>
      </c>
      <c r="M606" s="207" t="s">
        <v>18</v>
      </c>
      <c r="N606" s="207" t="s">
        <v>748</v>
      </c>
      <c r="O606" s="207" t="s">
        <v>749</v>
      </c>
      <c r="P606" s="207" t="s">
        <v>750</v>
      </c>
      <c r="Q606" s="207" t="s">
        <v>751</v>
      </c>
      <c r="R606" s="207" t="s">
        <v>752</v>
      </c>
      <c r="S606" s="207" t="s">
        <v>753</v>
      </c>
      <c r="T606" s="207" t="s">
        <v>754</v>
      </c>
      <c r="U606" s="207" t="s">
        <v>755</v>
      </c>
      <c r="V606" s="208"/>
      <c r="W606" s="208"/>
      <c r="X606" s="208"/>
      <c r="Y606" s="142"/>
      <c r="Z606" s="208"/>
      <c r="AA606" s="208"/>
      <c r="AB606" s="29"/>
      <c r="AC606" s="29"/>
      <c r="AD606" s="29"/>
      <c r="AE606" s="29"/>
      <c r="AF606" s="29"/>
      <c r="AG606" s="29"/>
      <c r="AH606" s="29"/>
      <c r="AI606" s="29"/>
      <c r="AJ606" s="29"/>
      <c r="AK606" s="29"/>
      <c r="AL606" s="29"/>
      <c r="AM606" s="29"/>
      <c r="AN606" s="29"/>
      <c r="AO606" s="29"/>
      <c r="AP606" s="29"/>
      <c r="AQ606" s="29"/>
      <c r="AR606" s="29"/>
      <c r="AS606" s="29"/>
      <c r="AT606" s="29"/>
      <c r="AU606" s="29"/>
      <c r="AV606" s="29"/>
      <c r="AW606" s="29"/>
      <c r="AX606" s="29"/>
      <c r="AY606" s="29"/>
      <c r="AZ606" s="29"/>
      <c r="BA606" s="29"/>
      <c r="BB606" s="29"/>
      <c r="BC606" s="29"/>
      <c r="BD606" s="29"/>
      <c r="BE606" s="29"/>
      <c r="BF606" s="29"/>
      <c r="BG606" s="29"/>
      <c r="BH606" s="29"/>
      <c r="BI606" s="29"/>
      <c r="BJ606" s="29"/>
      <c r="BK606" s="29"/>
      <c r="BL606" s="29"/>
      <c r="BM606" s="29"/>
      <c r="BN606" s="29"/>
      <c r="BO606" s="29"/>
      <c r="BP606" s="29"/>
      <c r="BQ606" s="29"/>
      <c r="BR606" s="29"/>
      <c r="BS606" s="29"/>
      <c r="BT606" s="29"/>
      <c r="BU606" s="29"/>
      <c r="BV606" s="29"/>
      <c r="BW606" s="29"/>
      <c r="BX606" s="29"/>
      <c r="BY606" s="29"/>
      <c r="BZ606" s="29"/>
      <c r="CA606" s="29"/>
      <c r="CB606" s="29"/>
      <c r="CC606" s="29"/>
      <c r="CD606" s="29"/>
      <c r="CE606" s="29"/>
      <c r="CF606" s="29"/>
      <c r="CG606" s="29"/>
      <c r="CH606" s="29"/>
      <c r="CI606" s="29"/>
      <c r="CJ606" s="29"/>
      <c r="CK606" s="29"/>
      <c r="CL606" s="29"/>
      <c r="CM606" s="29"/>
      <c r="CN606" s="29"/>
    </row>
    <row r="607" spans="1:92" s="3" customFormat="1" ht="33.75" customHeight="1" x14ac:dyDescent="0.2">
      <c r="A607" s="208"/>
      <c r="B607" s="208"/>
      <c r="C607" s="208"/>
      <c r="D607" s="204" t="s">
        <v>9</v>
      </c>
      <c r="E607" s="204" t="s">
        <v>10</v>
      </c>
      <c r="F607" s="204" t="s">
        <v>11</v>
      </c>
      <c r="G607" s="208"/>
      <c r="H607" s="208"/>
      <c r="I607" s="208"/>
      <c r="J607" s="205"/>
      <c r="K607" s="208"/>
      <c r="L607" s="208"/>
      <c r="M607" s="208"/>
      <c r="N607" s="208"/>
      <c r="O607" s="208"/>
      <c r="P607" s="208"/>
      <c r="Q607" s="208"/>
      <c r="R607" s="208"/>
      <c r="S607" s="208"/>
      <c r="T607" s="208"/>
      <c r="U607" s="208"/>
      <c r="V607" s="208"/>
      <c r="W607" s="208"/>
      <c r="X607" s="208"/>
      <c r="Y607" s="142"/>
      <c r="Z607" s="208"/>
      <c r="AA607" s="208"/>
      <c r="AB607" s="29"/>
      <c r="AC607" s="29"/>
      <c r="AD607" s="29"/>
      <c r="AE607" s="29"/>
      <c r="AF607" s="29"/>
      <c r="AG607" s="29"/>
      <c r="AH607" s="29"/>
      <c r="AI607" s="29"/>
      <c r="AJ607" s="29"/>
      <c r="AK607" s="29"/>
      <c r="AL607" s="29"/>
      <c r="AM607" s="29"/>
      <c r="AN607" s="29"/>
      <c r="AO607" s="29"/>
      <c r="AP607" s="29"/>
      <c r="AQ607" s="29"/>
      <c r="AR607" s="29"/>
      <c r="AS607" s="29"/>
      <c r="AT607" s="29"/>
      <c r="AU607" s="29"/>
      <c r="AV607" s="29"/>
      <c r="AW607" s="29"/>
      <c r="AX607" s="29"/>
      <c r="AY607" s="29"/>
      <c r="AZ607" s="29"/>
      <c r="BA607" s="29"/>
      <c r="BB607" s="29"/>
      <c r="BC607" s="29"/>
      <c r="BD607" s="29"/>
      <c r="BE607" s="29"/>
      <c r="BF607" s="29"/>
      <c r="BG607" s="29"/>
      <c r="BH607" s="29"/>
      <c r="BI607" s="29"/>
      <c r="BJ607" s="29"/>
      <c r="BK607" s="29"/>
      <c r="BL607" s="29"/>
      <c r="BM607" s="29"/>
      <c r="BN607" s="29"/>
      <c r="BO607" s="29"/>
      <c r="BP607" s="29"/>
      <c r="BQ607" s="29"/>
      <c r="BR607" s="29"/>
      <c r="BS607" s="29"/>
      <c r="BT607" s="29"/>
      <c r="BU607" s="29"/>
      <c r="BV607" s="29"/>
      <c r="BW607" s="29"/>
      <c r="BX607" s="29"/>
      <c r="BY607" s="29"/>
      <c r="BZ607" s="29"/>
      <c r="CA607" s="29"/>
      <c r="CB607" s="29"/>
      <c r="CC607" s="29"/>
      <c r="CD607" s="29"/>
      <c r="CE607" s="29"/>
      <c r="CF607" s="29"/>
      <c r="CG607" s="29"/>
      <c r="CH607" s="29"/>
      <c r="CI607" s="29"/>
      <c r="CJ607" s="29"/>
      <c r="CK607" s="29"/>
      <c r="CL607" s="29"/>
      <c r="CM607" s="29"/>
      <c r="CN607" s="29"/>
    </row>
    <row r="608" spans="1:92" s="3" customFormat="1" ht="22.5" customHeight="1" x14ac:dyDescent="0.2">
      <c r="A608" s="208"/>
      <c r="B608" s="208"/>
      <c r="C608" s="208"/>
      <c r="D608" s="205"/>
      <c r="E608" s="205"/>
      <c r="F608" s="205"/>
      <c r="G608" s="208"/>
      <c r="H608" s="208"/>
      <c r="I608" s="208"/>
      <c r="J608" s="205"/>
      <c r="K608" s="208"/>
      <c r="L608" s="208"/>
      <c r="M608" s="208"/>
      <c r="N608" s="208"/>
      <c r="O608" s="208"/>
      <c r="P608" s="208"/>
      <c r="Q608" s="208"/>
      <c r="R608" s="208"/>
      <c r="S608" s="208"/>
      <c r="T608" s="208"/>
      <c r="U608" s="208"/>
      <c r="V608" s="208"/>
      <c r="W608" s="208"/>
      <c r="X608" s="208"/>
      <c r="Y608" s="142"/>
      <c r="Z608" s="208"/>
      <c r="AA608" s="208"/>
      <c r="AB608" s="29"/>
      <c r="AC608" s="29"/>
      <c r="AD608" s="29"/>
      <c r="AE608" s="29"/>
      <c r="AF608" s="29"/>
      <c r="AG608" s="29"/>
      <c r="AH608" s="29"/>
      <c r="AI608" s="29"/>
      <c r="AJ608" s="29"/>
      <c r="AK608" s="29"/>
      <c r="AL608" s="29"/>
      <c r="AM608" s="29"/>
      <c r="AN608" s="29"/>
      <c r="AO608" s="29"/>
      <c r="AP608" s="29"/>
      <c r="AQ608" s="29"/>
      <c r="AR608" s="29"/>
      <c r="AS608" s="29"/>
      <c r="AT608" s="29"/>
      <c r="AU608" s="29"/>
      <c r="AV608" s="29"/>
      <c r="AW608" s="29"/>
      <c r="AX608" s="29"/>
      <c r="AY608" s="29"/>
      <c r="AZ608" s="29"/>
      <c r="BA608" s="29"/>
      <c r="BB608" s="29"/>
      <c r="BC608" s="29"/>
      <c r="BD608" s="29"/>
      <c r="BE608" s="29"/>
      <c r="BF608" s="29"/>
      <c r="BG608" s="29"/>
      <c r="BH608" s="29"/>
      <c r="BI608" s="29"/>
      <c r="BJ608" s="29"/>
      <c r="BK608" s="29"/>
      <c r="BL608" s="29"/>
      <c r="BM608" s="29"/>
      <c r="BN608" s="29"/>
      <c r="BO608" s="29"/>
      <c r="BP608" s="29"/>
      <c r="BQ608" s="29"/>
      <c r="BR608" s="29"/>
      <c r="BS608" s="29"/>
      <c r="BT608" s="29"/>
      <c r="BU608" s="29"/>
      <c r="BV608" s="29"/>
      <c r="BW608" s="29"/>
      <c r="BX608" s="29"/>
      <c r="BY608" s="29"/>
      <c r="BZ608" s="29"/>
      <c r="CA608" s="29"/>
      <c r="CB608" s="29"/>
      <c r="CC608" s="29"/>
      <c r="CD608" s="29"/>
      <c r="CE608" s="29"/>
      <c r="CF608" s="29"/>
      <c r="CG608" s="29"/>
      <c r="CH608" s="29"/>
      <c r="CI608" s="29"/>
      <c r="CJ608" s="29"/>
      <c r="CK608" s="29"/>
      <c r="CL608" s="29"/>
      <c r="CM608" s="29"/>
      <c r="CN608" s="29"/>
    </row>
    <row r="609" spans="1:92" s="3" customFormat="1" ht="14.25" customHeight="1" x14ac:dyDescent="0.2">
      <c r="A609" s="208"/>
      <c r="B609" s="208"/>
      <c r="C609" s="208"/>
      <c r="D609" s="205"/>
      <c r="E609" s="205"/>
      <c r="F609" s="205"/>
      <c r="G609" s="208"/>
      <c r="H609" s="208"/>
      <c r="I609" s="208"/>
      <c r="J609" s="205"/>
      <c r="K609" s="208"/>
      <c r="L609" s="208"/>
      <c r="M609" s="208"/>
      <c r="N609" s="208"/>
      <c r="O609" s="208"/>
      <c r="P609" s="208"/>
      <c r="Q609" s="208"/>
      <c r="R609" s="208"/>
      <c r="S609" s="208"/>
      <c r="T609" s="208"/>
      <c r="U609" s="208"/>
      <c r="V609" s="208"/>
      <c r="W609" s="208"/>
      <c r="X609" s="208"/>
      <c r="Y609" s="142"/>
      <c r="Z609" s="208"/>
      <c r="AA609" s="208"/>
      <c r="AB609" s="29"/>
      <c r="AC609" s="29"/>
      <c r="AD609" s="29"/>
      <c r="AE609" s="29"/>
      <c r="AF609" s="29"/>
      <c r="AG609" s="29"/>
      <c r="AH609" s="29"/>
      <c r="AI609" s="29"/>
      <c r="AJ609" s="29"/>
      <c r="AK609" s="29"/>
      <c r="AL609" s="29"/>
      <c r="AM609" s="29"/>
      <c r="AN609" s="29"/>
      <c r="AO609" s="29"/>
      <c r="AP609" s="29"/>
      <c r="AQ609" s="29"/>
      <c r="AR609" s="29"/>
      <c r="AS609" s="29"/>
      <c r="AT609" s="29"/>
      <c r="AU609" s="29"/>
      <c r="AV609" s="29"/>
      <c r="AW609" s="29"/>
      <c r="AX609" s="29"/>
      <c r="AY609" s="29"/>
      <c r="AZ609" s="29"/>
      <c r="BA609" s="29"/>
      <c r="BB609" s="29"/>
      <c r="BC609" s="29"/>
      <c r="BD609" s="29"/>
      <c r="BE609" s="29"/>
      <c r="BF609" s="29"/>
      <c r="BG609" s="29"/>
      <c r="BH609" s="29"/>
      <c r="BI609" s="29"/>
      <c r="BJ609" s="29"/>
      <c r="BK609" s="29"/>
      <c r="BL609" s="29"/>
      <c r="BM609" s="29"/>
      <c r="BN609" s="29"/>
      <c r="BO609" s="29"/>
      <c r="BP609" s="29"/>
      <c r="BQ609" s="29"/>
      <c r="BR609" s="29"/>
      <c r="BS609" s="29"/>
      <c r="BT609" s="29"/>
      <c r="BU609" s="29"/>
      <c r="BV609" s="29"/>
      <c r="BW609" s="29"/>
      <c r="BX609" s="29"/>
      <c r="BY609" s="29"/>
      <c r="BZ609" s="29"/>
      <c r="CA609" s="29"/>
      <c r="CB609" s="29"/>
      <c r="CC609" s="29"/>
      <c r="CD609" s="29"/>
      <c r="CE609" s="29"/>
      <c r="CF609" s="29"/>
      <c r="CG609" s="29"/>
      <c r="CH609" s="29"/>
      <c r="CI609" s="29"/>
      <c r="CJ609" s="29"/>
      <c r="CK609" s="29"/>
      <c r="CL609" s="29"/>
      <c r="CM609" s="29"/>
      <c r="CN609" s="29"/>
    </row>
    <row r="610" spans="1:92" s="3" customFormat="1" ht="14.25" customHeight="1" x14ac:dyDescent="0.2">
      <c r="A610" s="208"/>
      <c r="B610" s="208"/>
      <c r="C610" s="208"/>
      <c r="D610" s="205"/>
      <c r="E610" s="205"/>
      <c r="F610" s="205"/>
      <c r="G610" s="208"/>
      <c r="H610" s="208"/>
      <c r="I610" s="208"/>
      <c r="J610" s="205"/>
      <c r="K610" s="208"/>
      <c r="L610" s="208"/>
      <c r="M610" s="208"/>
      <c r="N610" s="208"/>
      <c r="O610" s="208"/>
      <c r="P610" s="208"/>
      <c r="Q610" s="208"/>
      <c r="R610" s="208"/>
      <c r="S610" s="208"/>
      <c r="T610" s="208"/>
      <c r="U610" s="208"/>
      <c r="V610" s="208"/>
      <c r="W610" s="208"/>
      <c r="X610" s="208"/>
      <c r="Y610" s="142"/>
      <c r="Z610" s="208"/>
      <c r="AA610" s="208"/>
      <c r="AB610" s="29"/>
      <c r="AC610" s="29"/>
      <c r="AD610" s="29"/>
      <c r="AE610" s="29"/>
      <c r="AF610" s="29"/>
      <c r="AG610" s="29"/>
      <c r="AH610" s="29"/>
      <c r="AI610" s="29"/>
      <c r="AJ610" s="29"/>
      <c r="AK610" s="29"/>
      <c r="AL610" s="29"/>
      <c r="AM610" s="29"/>
      <c r="AN610" s="29"/>
      <c r="AO610" s="29"/>
      <c r="AP610" s="29"/>
      <c r="AQ610" s="29"/>
      <c r="AR610" s="29"/>
      <c r="AS610" s="29"/>
      <c r="AT610" s="29"/>
      <c r="AU610" s="29"/>
      <c r="AV610" s="29"/>
      <c r="AW610" s="29"/>
      <c r="AX610" s="29"/>
      <c r="AY610" s="29"/>
      <c r="AZ610" s="29"/>
      <c r="BA610" s="29"/>
      <c r="BB610" s="29"/>
      <c r="BC610" s="29"/>
      <c r="BD610" s="29"/>
      <c r="BE610" s="29"/>
      <c r="BF610" s="29"/>
      <c r="BG610" s="29"/>
      <c r="BH610" s="29"/>
      <c r="BI610" s="29"/>
      <c r="BJ610" s="29"/>
      <c r="BK610" s="29"/>
      <c r="BL610" s="29"/>
      <c r="BM610" s="29"/>
      <c r="BN610" s="29"/>
      <c r="BO610" s="29"/>
      <c r="BP610" s="29"/>
      <c r="BQ610" s="29"/>
      <c r="BR610" s="29"/>
      <c r="BS610" s="29"/>
      <c r="BT610" s="29"/>
      <c r="BU610" s="29"/>
      <c r="BV610" s="29"/>
      <c r="BW610" s="29"/>
      <c r="BX610" s="29"/>
      <c r="BY610" s="29"/>
      <c r="BZ610" s="29"/>
      <c r="CA610" s="29"/>
      <c r="CB610" s="29"/>
      <c r="CC610" s="29"/>
      <c r="CD610" s="29"/>
      <c r="CE610" s="29"/>
      <c r="CF610" s="29"/>
      <c r="CG610" s="29"/>
      <c r="CH610" s="29"/>
      <c r="CI610" s="29"/>
      <c r="CJ610" s="29"/>
      <c r="CK610" s="29"/>
      <c r="CL610" s="29"/>
      <c r="CM610" s="29"/>
      <c r="CN610" s="29"/>
    </row>
    <row r="611" spans="1:92" s="3" customFormat="1" ht="14.25" customHeight="1" x14ac:dyDescent="0.2">
      <c r="A611" s="209"/>
      <c r="B611" s="209"/>
      <c r="C611" s="209"/>
      <c r="D611" s="206"/>
      <c r="E611" s="206"/>
      <c r="F611" s="206"/>
      <c r="G611" s="209"/>
      <c r="H611" s="209"/>
      <c r="I611" s="209"/>
      <c r="J611" s="206"/>
      <c r="K611" s="209"/>
      <c r="L611" s="209"/>
      <c r="M611" s="209"/>
      <c r="N611" s="209"/>
      <c r="O611" s="209"/>
      <c r="P611" s="209"/>
      <c r="Q611" s="209"/>
      <c r="R611" s="209"/>
      <c r="S611" s="209"/>
      <c r="T611" s="209"/>
      <c r="U611" s="209"/>
      <c r="V611" s="209"/>
      <c r="W611" s="209"/>
      <c r="X611" s="209"/>
      <c r="Y611" s="143"/>
      <c r="Z611" s="209"/>
      <c r="AA611" s="209"/>
      <c r="AB611" s="29"/>
      <c r="AC611" s="29"/>
      <c r="AD611" s="29"/>
      <c r="AE611" s="29"/>
      <c r="AF611" s="29"/>
      <c r="AG611" s="29"/>
      <c r="AH611" s="29"/>
      <c r="AI611" s="29"/>
      <c r="AJ611" s="29"/>
      <c r="AK611" s="29"/>
      <c r="AL611" s="29"/>
      <c r="AM611" s="29"/>
      <c r="AN611" s="29"/>
      <c r="AO611" s="29"/>
      <c r="AP611" s="29"/>
      <c r="AQ611" s="29"/>
      <c r="AR611" s="29"/>
      <c r="AS611" s="29"/>
      <c r="AT611" s="29"/>
      <c r="AU611" s="29"/>
      <c r="AV611" s="29"/>
      <c r="AW611" s="29"/>
      <c r="AX611" s="29"/>
      <c r="AY611" s="29"/>
      <c r="AZ611" s="29"/>
      <c r="BA611" s="29"/>
      <c r="BB611" s="29"/>
      <c r="BC611" s="29"/>
      <c r="BD611" s="29"/>
      <c r="BE611" s="29"/>
      <c r="BF611" s="29"/>
      <c r="BG611" s="29"/>
      <c r="BH611" s="29"/>
      <c r="BI611" s="29"/>
      <c r="BJ611" s="29"/>
      <c r="BK611" s="29"/>
      <c r="BL611" s="29"/>
      <c r="BM611" s="29"/>
      <c r="BN611" s="29"/>
      <c r="BO611" s="29"/>
      <c r="BP611" s="29"/>
      <c r="BQ611" s="29"/>
      <c r="BR611" s="29"/>
      <c r="BS611" s="29"/>
      <c r="BT611" s="29"/>
      <c r="BU611" s="29"/>
      <c r="BV611" s="29"/>
      <c r="BW611" s="29"/>
      <c r="BX611" s="29"/>
      <c r="BY611" s="29"/>
      <c r="BZ611" s="29"/>
      <c r="CA611" s="29"/>
      <c r="CB611" s="29"/>
      <c r="CC611" s="29"/>
      <c r="CD611" s="29"/>
      <c r="CE611" s="29"/>
      <c r="CF611" s="29"/>
      <c r="CG611" s="29"/>
      <c r="CH611" s="29"/>
      <c r="CI611" s="29"/>
      <c r="CJ611" s="29"/>
      <c r="CK611" s="29"/>
      <c r="CL611" s="29"/>
      <c r="CM611" s="29"/>
      <c r="CN611" s="29"/>
    </row>
    <row r="612" spans="1:92" s="43" customFormat="1" ht="24.75" customHeight="1" x14ac:dyDescent="0.2">
      <c r="A612" s="39"/>
      <c r="B612" s="38" t="s">
        <v>14</v>
      </c>
      <c r="C612" s="39">
        <v>2</v>
      </c>
      <c r="D612" s="39"/>
      <c r="E612" s="39">
        <v>1</v>
      </c>
      <c r="F612" s="39"/>
      <c r="G612" s="39">
        <f t="shared" ref="G612:G613" si="95">D612*400+E612*100+F612</f>
        <v>100</v>
      </c>
      <c r="H612" s="39">
        <v>430</v>
      </c>
      <c r="I612" s="39">
        <f t="shared" ref="I612:I613" si="96">G612*H612</f>
        <v>43000</v>
      </c>
      <c r="J612" s="39">
        <v>2</v>
      </c>
      <c r="K612" s="38" t="s">
        <v>704</v>
      </c>
      <c r="L612" s="39" t="s">
        <v>705</v>
      </c>
      <c r="M612" s="39">
        <v>2</v>
      </c>
      <c r="N612" s="39">
        <v>36</v>
      </c>
      <c r="O612" s="39">
        <v>6400</v>
      </c>
      <c r="P612" s="39">
        <f t="shared" ref="P612:P613" si="97">N612*O612</f>
        <v>230400</v>
      </c>
      <c r="Q612" s="39">
        <v>20</v>
      </c>
      <c r="R612" s="39">
        <f>P612*93%</f>
        <v>214272</v>
      </c>
      <c r="S612" s="39">
        <f t="shared" ref="S612:S613" si="98">P612-R612</f>
        <v>16128</v>
      </c>
      <c r="T612" s="39">
        <f>I612+S612</f>
        <v>59128</v>
      </c>
      <c r="U612" s="39">
        <f>I612+S612</f>
        <v>59128</v>
      </c>
      <c r="V612" s="39">
        <v>50</v>
      </c>
      <c r="W612" s="39"/>
      <c r="X612" s="39"/>
      <c r="Y612" s="39"/>
      <c r="Z612" s="40">
        <f>W612*90%</f>
        <v>0</v>
      </c>
      <c r="AA612" s="40">
        <f>W612-Z612</f>
        <v>0</v>
      </c>
    </row>
    <row r="613" spans="1:92" s="43" customFormat="1" ht="24.75" customHeight="1" x14ac:dyDescent="0.2">
      <c r="A613" s="39"/>
      <c r="B613" s="38"/>
      <c r="C613" s="39">
        <v>3</v>
      </c>
      <c r="D613" s="39"/>
      <c r="E613" s="39"/>
      <c r="F613" s="39"/>
      <c r="G613" s="39">
        <f t="shared" si="95"/>
        <v>0</v>
      </c>
      <c r="H613" s="39"/>
      <c r="I613" s="39">
        <f t="shared" si="96"/>
        <v>0</v>
      </c>
      <c r="J613" s="39">
        <v>3</v>
      </c>
      <c r="K613" s="39"/>
      <c r="L613" s="39" t="s">
        <v>706</v>
      </c>
      <c r="M613" s="39">
        <v>3</v>
      </c>
      <c r="N613" s="39">
        <v>54</v>
      </c>
      <c r="O613" s="39">
        <v>7400</v>
      </c>
      <c r="P613" s="39">
        <f t="shared" si="97"/>
        <v>399600</v>
      </c>
      <c r="Q613" s="39">
        <v>20</v>
      </c>
      <c r="R613" s="39">
        <f>P613*30%</f>
        <v>119880</v>
      </c>
      <c r="S613" s="39">
        <f t="shared" si="98"/>
        <v>279720</v>
      </c>
      <c r="T613" s="39">
        <f>I613+S613</f>
        <v>279720</v>
      </c>
      <c r="U613" s="39">
        <f>I613+S613</f>
        <v>279720</v>
      </c>
      <c r="V613" s="39"/>
      <c r="W613" s="40">
        <f>U613*0.03%</f>
        <v>83.915999999999997</v>
      </c>
      <c r="X613" s="39">
        <v>0.03</v>
      </c>
      <c r="Y613" s="39"/>
      <c r="Z613" s="40">
        <f>W613*90%</f>
        <v>75.5244</v>
      </c>
      <c r="AA613" s="40">
        <f>W613-Z613</f>
        <v>8.3915999999999968</v>
      </c>
    </row>
    <row r="614" spans="1:92" s="3" customFormat="1" ht="23.25" customHeight="1" x14ac:dyDescent="0.2">
      <c r="A614" s="38"/>
      <c r="B614" s="38"/>
      <c r="C614" s="38"/>
      <c r="D614" s="38"/>
      <c r="E614" s="38"/>
      <c r="F614" s="38"/>
      <c r="G614" s="39"/>
      <c r="H614" s="38"/>
      <c r="I614" s="39"/>
      <c r="J614" s="38"/>
      <c r="K614" s="38"/>
      <c r="L614" s="38"/>
      <c r="M614" s="38"/>
      <c r="N614" s="38"/>
      <c r="O614" s="38"/>
      <c r="P614" s="39"/>
      <c r="Q614" s="38"/>
      <c r="R614" s="39"/>
      <c r="S614" s="39"/>
      <c r="T614" s="39"/>
      <c r="U614" s="39"/>
      <c r="V614" s="38"/>
      <c r="W614" s="40"/>
      <c r="X614" s="41"/>
      <c r="Y614" s="41"/>
      <c r="Z614" s="40"/>
      <c r="AA614" s="40"/>
      <c r="AB614" s="29"/>
      <c r="AC614" s="29"/>
      <c r="AD614" s="29"/>
      <c r="AE614" s="29"/>
      <c r="AF614" s="29"/>
      <c r="AG614" s="29"/>
      <c r="AH614" s="29"/>
      <c r="AI614" s="29"/>
      <c r="AJ614" s="29"/>
      <c r="AK614" s="29"/>
      <c r="AL614" s="29"/>
      <c r="AM614" s="29"/>
      <c r="AN614" s="29"/>
      <c r="AO614" s="29"/>
      <c r="AP614" s="29"/>
      <c r="AQ614" s="29"/>
      <c r="AR614" s="29"/>
      <c r="AS614" s="29"/>
      <c r="AT614" s="29"/>
      <c r="AU614" s="29"/>
      <c r="AV614" s="29"/>
      <c r="AW614" s="29"/>
      <c r="AX614" s="29"/>
      <c r="AY614" s="29"/>
      <c r="AZ614" s="29"/>
      <c r="BA614" s="29"/>
      <c r="BB614" s="29"/>
      <c r="BC614" s="29"/>
      <c r="BD614" s="29"/>
      <c r="BE614" s="29"/>
      <c r="BF614" s="29"/>
      <c r="BG614" s="29"/>
      <c r="BH614" s="29"/>
      <c r="BI614" s="29"/>
      <c r="BJ614" s="29"/>
      <c r="BK614" s="29"/>
      <c r="BL614" s="29"/>
      <c r="BM614" s="29"/>
      <c r="BN614" s="29"/>
      <c r="BO614" s="29"/>
      <c r="BP614" s="29"/>
      <c r="BQ614" s="29"/>
      <c r="BR614" s="29"/>
      <c r="BS614" s="29"/>
      <c r="BT614" s="29"/>
      <c r="BU614" s="29"/>
      <c r="BV614" s="29"/>
      <c r="BW614" s="29"/>
      <c r="BX614" s="29"/>
      <c r="BY614" s="29"/>
      <c r="BZ614" s="29"/>
      <c r="CA614" s="29"/>
      <c r="CB614" s="29"/>
      <c r="CC614" s="29"/>
      <c r="CD614" s="29"/>
      <c r="CE614" s="29"/>
      <c r="CF614" s="29"/>
      <c r="CG614" s="29"/>
      <c r="CH614" s="29"/>
      <c r="CI614" s="29"/>
      <c r="CJ614" s="29"/>
      <c r="CK614" s="29"/>
      <c r="CL614" s="29"/>
      <c r="CM614" s="29"/>
      <c r="CN614" s="29"/>
    </row>
    <row r="615" spans="1:92" s="3" customFormat="1" ht="21.75" customHeight="1" x14ac:dyDescent="0.2">
      <c r="A615" s="38"/>
      <c r="B615" s="38"/>
      <c r="C615" s="38"/>
      <c r="D615" s="38"/>
      <c r="E615" s="38"/>
      <c r="F615" s="38"/>
      <c r="G615" s="39"/>
      <c r="H615" s="38"/>
      <c r="I615" s="39"/>
      <c r="J615" s="38"/>
      <c r="K615" s="38"/>
      <c r="L615" s="38"/>
      <c r="M615" s="38"/>
      <c r="N615" s="38"/>
      <c r="O615" s="38"/>
      <c r="P615" s="39"/>
      <c r="Q615" s="38"/>
      <c r="R615" s="38"/>
      <c r="S615" s="39"/>
      <c r="T615" s="39"/>
      <c r="U615" s="39"/>
      <c r="V615" s="38"/>
      <c r="W615" s="40"/>
      <c r="X615" s="41"/>
      <c r="Y615" s="41"/>
      <c r="Z615" s="40"/>
      <c r="AA615" s="40"/>
      <c r="AB615" s="29"/>
      <c r="AC615" s="29"/>
      <c r="AD615" s="29"/>
      <c r="AE615" s="29"/>
      <c r="AF615" s="29"/>
      <c r="AG615" s="29"/>
      <c r="AH615" s="29"/>
      <c r="AI615" s="29"/>
      <c r="AJ615" s="29"/>
      <c r="AK615" s="29"/>
      <c r="AL615" s="29"/>
      <c r="AM615" s="29"/>
      <c r="AN615" s="29"/>
      <c r="AO615" s="29"/>
      <c r="AP615" s="29"/>
      <c r="AQ615" s="29"/>
      <c r="AR615" s="29"/>
      <c r="AS615" s="29"/>
      <c r="AT615" s="29"/>
      <c r="AU615" s="29"/>
      <c r="AV615" s="29"/>
      <c r="AW615" s="29"/>
      <c r="AX615" s="29"/>
      <c r="AY615" s="29"/>
      <c r="AZ615" s="29"/>
      <c r="BA615" s="29"/>
      <c r="BB615" s="29"/>
      <c r="BC615" s="29"/>
      <c r="BD615" s="29"/>
      <c r="BE615" s="29"/>
      <c r="BF615" s="29"/>
      <c r="BG615" s="29"/>
      <c r="BH615" s="29"/>
      <c r="BI615" s="29"/>
      <c r="BJ615" s="29"/>
      <c r="BK615" s="29"/>
      <c r="BL615" s="29"/>
      <c r="BM615" s="29"/>
      <c r="BN615" s="29"/>
      <c r="BO615" s="29"/>
      <c r="BP615" s="29"/>
      <c r="BQ615" s="29"/>
      <c r="BR615" s="29"/>
      <c r="BS615" s="29"/>
      <c r="BT615" s="29"/>
      <c r="BU615" s="29"/>
      <c r="BV615" s="29"/>
      <c r="BW615" s="29"/>
      <c r="BX615" s="29"/>
      <c r="BY615" s="29"/>
      <c r="BZ615" s="29"/>
      <c r="CA615" s="29"/>
      <c r="CB615" s="29"/>
      <c r="CC615" s="29"/>
      <c r="CD615" s="29"/>
      <c r="CE615" s="29"/>
      <c r="CF615" s="29"/>
      <c r="CG615" s="29"/>
      <c r="CH615" s="29"/>
      <c r="CI615" s="29"/>
      <c r="CJ615" s="29"/>
      <c r="CK615" s="29"/>
      <c r="CL615" s="29"/>
      <c r="CM615" s="29"/>
      <c r="CN615" s="29"/>
    </row>
    <row r="616" spans="1:92" s="3" customFormat="1" ht="23.25" customHeight="1" x14ac:dyDescent="0.2">
      <c r="A616" s="38"/>
      <c r="B616" s="38"/>
      <c r="C616" s="38"/>
      <c r="D616" s="38"/>
      <c r="E616" s="38"/>
      <c r="F616" s="38"/>
      <c r="G616" s="39"/>
      <c r="H616" s="38"/>
      <c r="I616" s="39"/>
      <c r="J616" s="38"/>
      <c r="K616" s="38"/>
      <c r="L616" s="38"/>
      <c r="M616" s="38"/>
      <c r="N616" s="38"/>
      <c r="O616" s="38"/>
      <c r="P616" s="39"/>
      <c r="Q616" s="38"/>
      <c r="R616" s="39"/>
      <c r="S616" s="39"/>
      <c r="T616" s="39"/>
      <c r="U616" s="39"/>
      <c r="V616" s="38"/>
      <c r="W616" s="40"/>
      <c r="X616" s="41"/>
      <c r="Y616" s="41"/>
      <c r="Z616" s="40"/>
      <c r="AA616" s="40"/>
      <c r="AB616" s="29"/>
      <c r="AC616" s="29"/>
      <c r="AD616" s="29"/>
      <c r="AE616" s="29"/>
      <c r="AF616" s="29"/>
      <c r="AG616" s="29"/>
      <c r="AH616" s="29"/>
      <c r="AI616" s="29"/>
      <c r="AJ616" s="29"/>
      <c r="AK616" s="29"/>
      <c r="AL616" s="29"/>
      <c r="AM616" s="29"/>
      <c r="AN616" s="29"/>
      <c r="AO616" s="29"/>
      <c r="AP616" s="29"/>
      <c r="AQ616" s="29"/>
      <c r="AR616" s="29"/>
      <c r="AS616" s="29"/>
      <c r="AT616" s="29"/>
      <c r="AU616" s="29"/>
      <c r="AV616" s="29"/>
      <c r="AW616" s="29"/>
      <c r="AX616" s="29"/>
      <c r="AY616" s="29"/>
      <c r="AZ616" s="29"/>
      <c r="BA616" s="29"/>
      <c r="BB616" s="29"/>
      <c r="BC616" s="29"/>
      <c r="BD616" s="29"/>
      <c r="BE616" s="29"/>
      <c r="BF616" s="29"/>
      <c r="BG616" s="29"/>
      <c r="BH616" s="29"/>
      <c r="BI616" s="29"/>
      <c r="BJ616" s="29"/>
      <c r="BK616" s="29"/>
      <c r="BL616" s="29"/>
      <c r="BM616" s="29"/>
      <c r="BN616" s="29"/>
      <c r="BO616" s="29"/>
      <c r="BP616" s="29"/>
      <c r="BQ616" s="29"/>
      <c r="BR616" s="29"/>
      <c r="BS616" s="29"/>
      <c r="BT616" s="29"/>
      <c r="BU616" s="29"/>
      <c r="BV616" s="29"/>
      <c r="BW616" s="29"/>
      <c r="BX616" s="29"/>
      <c r="BY616" s="29"/>
      <c r="BZ616" s="29"/>
      <c r="CA616" s="29"/>
      <c r="CB616" s="29"/>
      <c r="CC616" s="29"/>
      <c r="CD616" s="29"/>
      <c r="CE616" s="29"/>
      <c r="CF616" s="29"/>
      <c r="CG616" s="29"/>
      <c r="CH616" s="29"/>
      <c r="CI616" s="29"/>
      <c r="CJ616" s="29"/>
      <c r="CK616" s="29"/>
      <c r="CL616" s="29"/>
      <c r="CM616" s="29"/>
      <c r="CN616" s="29"/>
    </row>
    <row r="617" spans="1:92" s="3" customFormat="1" ht="22.5" customHeight="1" x14ac:dyDescent="0.2">
      <c r="A617" s="38"/>
      <c r="B617" s="38"/>
      <c r="C617" s="38"/>
      <c r="D617" s="38"/>
      <c r="E617" s="38"/>
      <c r="F617" s="38"/>
      <c r="G617" s="39"/>
      <c r="H617" s="38"/>
      <c r="I617" s="39"/>
      <c r="J617" s="38"/>
      <c r="K617" s="38"/>
      <c r="L617" s="38"/>
      <c r="M617" s="38"/>
      <c r="N617" s="38"/>
      <c r="O617" s="38"/>
      <c r="P617" s="39"/>
      <c r="Q617" s="38"/>
      <c r="R617" s="39"/>
      <c r="S617" s="39"/>
      <c r="T617" s="39"/>
      <c r="U617" s="39"/>
      <c r="V617" s="38"/>
      <c r="W617" s="40"/>
      <c r="X617" s="41"/>
      <c r="Y617" s="41"/>
      <c r="Z617" s="40"/>
      <c r="AA617" s="40"/>
      <c r="AB617" s="29"/>
      <c r="AC617" s="29"/>
      <c r="AD617" s="29"/>
      <c r="AE617" s="29"/>
      <c r="AF617" s="29"/>
      <c r="AG617" s="29"/>
      <c r="AH617" s="29"/>
      <c r="AI617" s="29"/>
      <c r="AJ617" s="29"/>
      <c r="AK617" s="29"/>
      <c r="AL617" s="29"/>
      <c r="AM617" s="29"/>
      <c r="AN617" s="29"/>
      <c r="AO617" s="29"/>
      <c r="AP617" s="29"/>
      <c r="AQ617" s="29"/>
      <c r="AR617" s="29"/>
      <c r="AS617" s="29"/>
      <c r="AT617" s="29"/>
      <c r="AU617" s="29"/>
      <c r="AV617" s="29"/>
      <c r="AW617" s="29"/>
      <c r="AX617" s="29"/>
      <c r="AY617" s="29"/>
      <c r="AZ617" s="29"/>
      <c r="BA617" s="29"/>
      <c r="BB617" s="29"/>
      <c r="BC617" s="29"/>
      <c r="BD617" s="29"/>
      <c r="BE617" s="29"/>
      <c r="BF617" s="29"/>
      <c r="BG617" s="29"/>
      <c r="BH617" s="29"/>
      <c r="BI617" s="29"/>
      <c r="BJ617" s="29"/>
      <c r="BK617" s="29"/>
      <c r="BL617" s="29"/>
      <c r="BM617" s="29"/>
      <c r="BN617" s="29"/>
      <c r="BO617" s="29"/>
      <c r="BP617" s="29"/>
      <c r="BQ617" s="29"/>
      <c r="BR617" s="29"/>
      <c r="BS617" s="29"/>
      <c r="BT617" s="29"/>
      <c r="BU617" s="29"/>
      <c r="BV617" s="29"/>
      <c r="BW617" s="29"/>
      <c r="BX617" s="29"/>
      <c r="BY617" s="29"/>
      <c r="BZ617" s="29"/>
      <c r="CA617" s="29"/>
      <c r="CB617" s="29"/>
      <c r="CC617" s="29"/>
      <c r="CD617" s="29"/>
      <c r="CE617" s="29"/>
      <c r="CF617" s="29"/>
      <c r="CG617" s="29"/>
      <c r="CH617" s="29"/>
      <c r="CI617" s="29"/>
      <c r="CJ617" s="29"/>
      <c r="CK617" s="29"/>
      <c r="CL617" s="29"/>
      <c r="CM617" s="29"/>
      <c r="CN617" s="29"/>
    </row>
    <row r="618" spans="1:92" s="3" customFormat="1" ht="24" customHeight="1" x14ac:dyDescent="0.2">
      <c r="A618" s="38"/>
      <c r="B618" s="38"/>
      <c r="C618" s="38"/>
      <c r="D618" s="38"/>
      <c r="E618" s="38"/>
      <c r="F618" s="38"/>
      <c r="G618" s="39"/>
      <c r="H618" s="38"/>
      <c r="I618" s="39"/>
      <c r="J618" s="38"/>
      <c r="K618" s="38"/>
      <c r="L618" s="38"/>
      <c r="M618" s="38"/>
      <c r="N618" s="38"/>
      <c r="O618" s="38"/>
      <c r="P618" s="39"/>
      <c r="Q618" s="38"/>
      <c r="R618" s="38"/>
      <c r="S618" s="39"/>
      <c r="T618" s="39"/>
      <c r="U618" s="39"/>
      <c r="V618" s="38"/>
      <c r="W618" s="40"/>
      <c r="X618" s="41"/>
      <c r="Y618" s="41"/>
      <c r="Z618" s="40"/>
      <c r="AA618" s="40"/>
      <c r="AB618" s="29"/>
      <c r="AC618" s="29"/>
      <c r="AD618" s="29"/>
      <c r="AE618" s="29"/>
      <c r="AF618" s="29"/>
      <c r="AG618" s="29"/>
      <c r="AH618" s="29"/>
      <c r="AI618" s="29"/>
      <c r="AJ618" s="29"/>
      <c r="AK618" s="29"/>
      <c r="AL618" s="29"/>
      <c r="AM618" s="29"/>
      <c r="AN618" s="29"/>
      <c r="AO618" s="29"/>
      <c r="AP618" s="29"/>
      <c r="AQ618" s="29"/>
      <c r="AR618" s="29"/>
      <c r="AS618" s="29"/>
      <c r="AT618" s="29"/>
      <c r="AU618" s="29"/>
      <c r="AV618" s="29"/>
      <c r="AW618" s="29"/>
      <c r="AX618" s="29"/>
      <c r="AY618" s="29"/>
      <c r="AZ618" s="29"/>
      <c r="BA618" s="29"/>
      <c r="BB618" s="29"/>
      <c r="BC618" s="29"/>
      <c r="BD618" s="29"/>
      <c r="BE618" s="29"/>
      <c r="BF618" s="29"/>
      <c r="BG618" s="29"/>
      <c r="BH618" s="29"/>
      <c r="BI618" s="29"/>
      <c r="BJ618" s="29"/>
      <c r="BK618" s="29"/>
      <c r="BL618" s="29"/>
      <c r="BM618" s="29"/>
      <c r="BN618" s="29"/>
      <c r="BO618" s="29"/>
      <c r="BP618" s="29"/>
      <c r="BQ618" s="29"/>
      <c r="BR618" s="29"/>
      <c r="BS618" s="29"/>
      <c r="BT618" s="29"/>
      <c r="BU618" s="29"/>
      <c r="BV618" s="29"/>
      <c r="BW618" s="29"/>
      <c r="BX618" s="29"/>
      <c r="BY618" s="29"/>
      <c r="BZ618" s="29"/>
      <c r="CA618" s="29"/>
      <c r="CB618" s="29"/>
      <c r="CC618" s="29"/>
      <c r="CD618" s="29"/>
      <c r="CE618" s="29"/>
      <c r="CF618" s="29"/>
      <c r="CG618" s="29"/>
      <c r="CH618" s="29"/>
      <c r="CI618" s="29"/>
      <c r="CJ618" s="29"/>
      <c r="CK618" s="29"/>
      <c r="CL618" s="29"/>
      <c r="CM618" s="29"/>
      <c r="CN618" s="29"/>
    </row>
    <row r="619" spans="1:92" s="3" customFormat="1" ht="23.25" customHeight="1" x14ac:dyDescent="0.2">
      <c r="A619" s="38"/>
      <c r="B619" s="38"/>
      <c r="C619" s="38"/>
      <c r="D619" s="38"/>
      <c r="E619" s="38"/>
      <c r="F619" s="38"/>
      <c r="G619" s="39"/>
      <c r="H619" s="38"/>
      <c r="I619" s="39"/>
      <c r="J619" s="38"/>
      <c r="K619" s="38"/>
      <c r="L619" s="38"/>
      <c r="M619" s="38"/>
      <c r="N619" s="38"/>
      <c r="O619" s="38"/>
      <c r="P619" s="39"/>
      <c r="Q619" s="38"/>
      <c r="R619" s="39"/>
      <c r="S619" s="39"/>
      <c r="T619" s="39"/>
      <c r="U619" s="39"/>
      <c r="V619" s="38"/>
      <c r="W619" s="40"/>
      <c r="X619" s="41"/>
      <c r="Y619" s="41"/>
      <c r="Z619" s="40"/>
      <c r="AA619" s="40"/>
      <c r="AB619" s="29"/>
      <c r="AC619" s="29"/>
      <c r="AD619" s="29"/>
      <c r="AE619" s="29"/>
      <c r="AF619" s="29"/>
      <c r="AG619" s="29"/>
      <c r="AH619" s="29"/>
      <c r="AI619" s="29"/>
      <c r="AJ619" s="29"/>
      <c r="AK619" s="29"/>
      <c r="AL619" s="29"/>
      <c r="AM619" s="29"/>
      <c r="AN619" s="29"/>
      <c r="AO619" s="29"/>
      <c r="AP619" s="29"/>
      <c r="AQ619" s="29"/>
      <c r="AR619" s="29"/>
      <c r="AS619" s="29"/>
      <c r="AT619" s="29"/>
      <c r="AU619" s="29"/>
      <c r="AV619" s="29"/>
      <c r="AW619" s="29"/>
      <c r="AX619" s="29"/>
      <c r="AY619" s="29"/>
      <c r="AZ619" s="29"/>
      <c r="BA619" s="29"/>
      <c r="BB619" s="29"/>
      <c r="BC619" s="29"/>
      <c r="BD619" s="29"/>
      <c r="BE619" s="29"/>
      <c r="BF619" s="29"/>
      <c r="BG619" s="29"/>
      <c r="BH619" s="29"/>
      <c r="BI619" s="29"/>
      <c r="BJ619" s="29"/>
      <c r="BK619" s="29"/>
      <c r="BL619" s="29"/>
      <c r="BM619" s="29"/>
      <c r="BN619" s="29"/>
      <c r="BO619" s="29"/>
      <c r="BP619" s="29"/>
      <c r="BQ619" s="29"/>
      <c r="BR619" s="29"/>
      <c r="BS619" s="29"/>
      <c r="BT619" s="29"/>
      <c r="BU619" s="29"/>
      <c r="BV619" s="29"/>
      <c r="BW619" s="29"/>
      <c r="BX619" s="29"/>
      <c r="BY619" s="29"/>
      <c r="BZ619" s="29"/>
      <c r="CA619" s="29"/>
      <c r="CB619" s="29"/>
      <c r="CC619" s="29"/>
      <c r="CD619" s="29"/>
      <c r="CE619" s="29"/>
      <c r="CF619" s="29"/>
      <c r="CG619" s="29"/>
      <c r="CH619" s="29"/>
      <c r="CI619" s="29"/>
      <c r="CJ619" s="29"/>
      <c r="CK619" s="29"/>
      <c r="CL619" s="29"/>
      <c r="CM619" s="29"/>
      <c r="CN619" s="29"/>
    </row>
    <row r="620" spans="1:92" s="3" customFormat="1" ht="24" customHeight="1" x14ac:dyDescent="0.2">
      <c r="A620" s="38"/>
      <c r="B620" s="38"/>
      <c r="C620" s="38"/>
      <c r="D620" s="38"/>
      <c r="E620" s="38"/>
      <c r="F620" s="38"/>
      <c r="G620" s="39"/>
      <c r="H620" s="38"/>
      <c r="I620" s="39"/>
      <c r="J620" s="38"/>
      <c r="K620" s="38"/>
      <c r="L620" s="38"/>
      <c r="M620" s="38"/>
      <c r="N620" s="38"/>
      <c r="O620" s="38"/>
      <c r="P620" s="39"/>
      <c r="Q620" s="38"/>
      <c r="R620" s="39"/>
      <c r="S620" s="39"/>
      <c r="T620" s="39"/>
      <c r="U620" s="39"/>
      <c r="V620" s="38"/>
      <c r="W620" s="40"/>
      <c r="X620" s="41"/>
      <c r="Y620" s="41"/>
      <c r="Z620" s="40"/>
      <c r="AA620" s="40"/>
      <c r="AB620" s="29"/>
      <c r="AC620" s="29"/>
      <c r="AD620" s="29"/>
      <c r="AE620" s="29"/>
      <c r="AF620" s="29"/>
      <c r="AG620" s="29"/>
      <c r="AH620" s="29"/>
      <c r="AI620" s="29"/>
      <c r="AJ620" s="29"/>
      <c r="AK620" s="29"/>
      <c r="AL620" s="29"/>
      <c r="AM620" s="29"/>
      <c r="AN620" s="29"/>
      <c r="AO620" s="29"/>
      <c r="AP620" s="29"/>
      <c r="AQ620" s="29"/>
      <c r="AR620" s="29"/>
      <c r="AS620" s="29"/>
      <c r="AT620" s="29"/>
      <c r="AU620" s="29"/>
      <c r="AV620" s="29"/>
      <c r="AW620" s="29"/>
      <c r="AX620" s="29"/>
      <c r="AY620" s="29"/>
      <c r="AZ620" s="29"/>
      <c r="BA620" s="29"/>
      <c r="BB620" s="29"/>
      <c r="BC620" s="29"/>
      <c r="BD620" s="29"/>
      <c r="BE620" s="29"/>
      <c r="BF620" s="29"/>
      <c r="BG620" s="29"/>
      <c r="BH620" s="29"/>
      <c r="BI620" s="29"/>
      <c r="BJ620" s="29"/>
      <c r="BK620" s="29"/>
      <c r="BL620" s="29"/>
      <c r="BM620" s="29"/>
      <c r="BN620" s="29"/>
      <c r="BO620" s="29"/>
      <c r="BP620" s="29"/>
      <c r="BQ620" s="29"/>
      <c r="BR620" s="29"/>
      <c r="BS620" s="29"/>
      <c r="BT620" s="29"/>
      <c r="BU620" s="29"/>
      <c r="BV620" s="29"/>
      <c r="BW620" s="29"/>
      <c r="BX620" s="29"/>
      <c r="BY620" s="29"/>
      <c r="BZ620" s="29"/>
      <c r="CA620" s="29"/>
      <c r="CB620" s="29"/>
      <c r="CC620" s="29"/>
      <c r="CD620" s="29"/>
      <c r="CE620" s="29"/>
      <c r="CF620" s="29"/>
      <c r="CG620" s="29"/>
      <c r="CH620" s="29"/>
      <c r="CI620" s="29"/>
      <c r="CJ620" s="29"/>
      <c r="CK620" s="29"/>
      <c r="CL620" s="29"/>
      <c r="CM620" s="29"/>
      <c r="CN620" s="29"/>
    </row>
    <row r="621" spans="1:92" s="3" customFormat="1" ht="23.25" customHeight="1" x14ac:dyDescent="0.2">
      <c r="A621" s="38"/>
      <c r="B621" s="38"/>
      <c r="C621" s="38"/>
      <c r="D621" s="38"/>
      <c r="E621" s="38"/>
      <c r="F621" s="38"/>
      <c r="G621" s="39"/>
      <c r="H621" s="38"/>
      <c r="I621" s="39"/>
      <c r="J621" s="38"/>
      <c r="K621" s="38"/>
      <c r="L621" s="38"/>
      <c r="M621" s="38"/>
      <c r="N621" s="38"/>
      <c r="O621" s="38"/>
      <c r="P621" s="39"/>
      <c r="Q621" s="38"/>
      <c r="R621" s="38"/>
      <c r="S621" s="39"/>
      <c r="T621" s="39"/>
      <c r="U621" s="39"/>
      <c r="V621" s="38"/>
      <c r="W621" s="40"/>
      <c r="X621" s="41"/>
      <c r="Y621" s="41"/>
      <c r="Z621" s="40"/>
      <c r="AA621" s="40"/>
      <c r="AB621" s="29"/>
      <c r="AC621" s="29"/>
      <c r="AD621" s="29"/>
      <c r="AE621" s="29"/>
      <c r="AF621" s="29"/>
      <c r="AG621" s="29"/>
      <c r="AH621" s="29"/>
      <c r="AI621" s="29"/>
      <c r="AJ621" s="29"/>
      <c r="AK621" s="29"/>
      <c r="AL621" s="29"/>
      <c r="AM621" s="29"/>
      <c r="AN621" s="29"/>
      <c r="AO621" s="29"/>
      <c r="AP621" s="29"/>
      <c r="AQ621" s="29"/>
      <c r="AR621" s="29"/>
      <c r="AS621" s="29"/>
      <c r="AT621" s="29"/>
      <c r="AU621" s="29"/>
      <c r="AV621" s="29"/>
      <c r="AW621" s="29"/>
      <c r="AX621" s="29"/>
      <c r="AY621" s="29"/>
      <c r="AZ621" s="29"/>
      <c r="BA621" s="29"/>
      <c r="BB621" s="29"/>
      <c r="BC621" s="29"/>
      <c r="BD621" s="29"/>
      <c r="BE621" s="29"/>
      <c r="BF621" s="29"/>
      <c r="BG621" s="29"/>
      <c r="BH621" s="29"/>
      <c r="BI621" s="29"/>
      <c r="BJ621" s="29"/>
      <c r="BK621" s="29"/>
      <c r="BL621" s="29"/>
      <c r="BM621" s="29"/>
      <c r="BN621" s="29"/>
      <c r="BO621" s="29"/>
      <c r="BP621" s="29"/>
      <c r="BQ621" s="29"/>
      <c r="BR621" s="29"/>
      <c r="BS621" s="29"/>
      <c r="BT621" s="29"/>
      <c r="BU621" s="29"/>
      <c r="BV621" s="29"/>
      <c r="BW621" s="29"/>
      <c r="BX621" s="29"/>
      <c r="BY621" s="29"/>
      <c r="BZ621" s="29"/>
      <c r="CA621" s="29"/>
      <c r="CB621" s="29"/>
      <c r="CC621" s="29"/>
      <c r="CD621" s="29"/>
      <c r="CE621" s="29"/>
      <c r="CF621" s="29"/>
      <c r="CG621" s="29"/>
      <c r="CH621" s="29"/>
      <c r="CI621" s="29"/>
      <c r="CJ621" s="29"/>
      <c r="CK621" s="29"/>
      <c r="CL621" s="29"/>
      <c r="CM621" s="29"/>
      <c r="CN621" s="29"/>
    </row>
    <row r="622" spans="1:92" s="3" customFormat="1" ht="24" customHeight="1" x14ac:dyDescent="0.2">
      <c r="A622" s="38"/>
      <c r="B622" s="38"/>
      <c r="C622" s="38"/>
      <c r="D622" s="38"/>
      <c r="E622" s="38"/>
      <c r="F622" s="38"/>
      <c r="G622" s="39"/>
      <c r="H622" s="38"/>
      <c r="I622" s="39"/>
      <c r="J622" s="38"/>
      <c r="K622" s="38"/>
      <c r="L622" s="38"/>
      <c r="M622" s="38"/>
      <c r="N622" s="38"/>
      <c r="O622" s="38"/>
      <c r="P622" s="39"/>
      <c r="Q622" s="38"/>
      <c r="R622" s="39"/>
      <c r="S622" s="39"/>
      <c r="T622" s="39"/>
      <c r="U622" s="39"/>
      <c r="V622" s="38"/>
      <c r="W622" s="40"/>
      <c r="X622" s="41"/>
      <c r="Y622" s="41"/>
      <c r="Z622" s="40"/>
      <c r="AA622" s="40"/>
      <c r="AB622" s="29"/>
      <c r="AC622" s="29"/>
      <c r="AD622" s="29"/>
      <c r="AE622" s="29"/>
      <c r="AF622" s="29"/>
      <c r="AG622" s="29"/>
      <c r="AH622" s="29"/>
      <c r="AI622" s="29"/>
      <c r="AJ622" s="29"/>
      <c r="AK622" s="29"/>
      <c r="AL622" s="29"/>
      <c r="AM622" s="29"/>
      <c r="AN622" s="29"/>
      <c r="AO622" s="29"/>
      <c r="AP622" s="29"/>
      <c r="AQ622" s="29"/>
      <c r="AR622" s="29"/>
      <c r="AS622" s="29"/>
      <c r="AT622" s="29"/>
      <c r="AU622" s="29"/>
      <c r="AV622" s="29"/>
      <c r="AW622" s="29"/>
      <c r="AX622" s="29"/>
      <c r="AY622" s="29"/>
      <c r="AZ622" s="29"/>
      <c r="BA622" s="29"/>
      <c r="BB622" s="29"/>
      <c r="BC622" s="29"/>
      <c r="BD622" s="29"/>
      <c r="BE622" s="29"/>
      <c r="BF622" s="29"/>
      <c r="BG622" s="29"/>
      <c r="BH622" s="29"/>
      <c r="BI622" s="29"/>
      <c r="BJ622" s="29"/>
      <c r="BK622" s="29"/>
      <c r="BL622" s="29"/>
      <c r="BM622" s="29"/>
      <c r="BN622" s="29"/>
      <c r="BO622" s="29"/>
      <c r="BP622" s="29"/>
      <c r="BQ622" s="29"/>
      <c r="BR622" s="29"/>
      <c r="BS622" s="29"/>
      <c r="BT622" s="29"/>
      <c r="BU622" s="29"/>
      <c r="BV622" s="29"/>
      <c r="BW622" s="29"/>
      <c r="BX622" s="29"/>
      <c r="BY622" s="29"/>
      <c r="BZ622" s="29"/>
      <c r="CA622" s="29"/>
      <c r="CB622" s="29"/>
      <c r="CC622" s="29"/>
      <c r="CD622" s="29"/>
      <c r="CE622" s="29"/>
      <c r="CF622" s="29"/>
      <c r="CG622" s="29"/>
      <c r="CH622" s="29"/>
      <c r="CI622" s="29"/>
      <c r="CJ622" s="29"/>
      <c r="CK622" s="29"/>
      <c r="CL622" s="29"/>
      <c r="CM622" s="29"/>
      <c r="CN622" s="29"/>
    </row>
    <row r="623" spans="1:92" s="3" customFormat="1" ht="24" customHeight="1" x14ac:dyDescent="0.2">
      <c r="A623" s="38"/>
      <c r="B623" s="38"/>
      <c r="C623" s="38"/>
      <c r="D623" s="38"/>
      <c r="E623" s="38"/>
      <c r="F623" s="38"/>
      <c r="G623" s="39"/>
      <c r="H623" s="38"/>
      <c r="I623" s="39"/>
      <c r="J623" s="38"/>
      <c r="K623" s="38"/>
      <c r="L623" s="38"/>
      <c r="M623" s="38"/>
      <c r="N623" s="38"/>
      <c r="O623" s="38"/>
      <c r="P623" s="39"/>
      <c r="Q623" s="38"/>
      <c r="R623" s="39"/>
      <c r="S623" s="39"/>
      <c r="T623" s="39"/>
      <c r="U623" s="39"/>
      <c r="V623" s="38"/>
      <c r="W623" s="40"/>
      <c r="X623" s="41"/>
      <c r="Y623" s="41"/>
      <c r="Z623" s="40"/>
      <c r="AA623" s="40"/>
      <c r="AB623" s="29"/>
      <c r="AC623" s="29"/>
      <c r="AD623" s="29"/>
      <c r="AE623" s="29"/>
      <c r="AF623" s="29"/>
      <c r="AG623" s="29"/>
      <c r="AH623" s="29"/>
      <c r="AI623" s="29"/>
      <c r="AJ623" s="29"/>
      <c r="AK623" s="29"/>
      <c r="AL623" s="29"/>
      <c r="AM623" s="29"/>
      <c r="AN623" s="29"/>
      <c r="AO623" s="29"/>
      <c r="AP623" s="29"/>
      <c r="AQ623" s="29"/>
      <c r="AR623" s="29"/>
      <c r="AS623" s="29"/>
      <c r="AT623" s="29"/>
      <c r="AU623" s="29"/>
      <c r="AV623" s="29"/>
      <c r="AW623" s="29"/>
      <c r="AX623" s="29"/>
      <c r="AY623" s="29"/>
      <c r="AZ623" s="29"/>
      <c r="BA623" s="29"/>
      <c r="BB623" s="29"/>
      <c r="BC623" s="29"/>
      <c r="BD623" s="29"/>
      <c r="BE623" s="29"/>
      <c r="BF623" s="29"/>
      <c r="BG623" s="29"/>
      <c r="BH623" s="29"/>
      <c r="BI623" s="29"/>
      <c r="BJ623" s="29"/>
      <c r="BK623" s="29"/>
      <c r="BL623" s="29"/>
      <c r="BM623" s="29"/>
      <c r="BN623" s="29"/>
      <c r="BO623" s="29"/>
      <c r="BP623" s="29"/>
      <c r="BQ623" s="29"/>
      <c r="BR623" s="29"/>
      <c r="BS623" s="29"/>
      <c r="BT623" s="29"/>
      <c r="BU623" s="29"/>
      <c r="BV623" s="29"/>
      <c r="BW623" s="29"/>
      <c r="BX623" s="29"/>
      <c r="BY623" s="29"/>
      <c r="BZ623" s="29"/>
      <c r="CA623" s="29"/>
      <c r="CB623" s="29"/>
      <c r="CC623" s="29"/>
      <c r="CD623" s="29"/>
      <c r="CE623" s="29"/>
      <c r="CF623" s="29"/>
      <c r="CG623" s="29"/>
      <c r="CH623" s="29"/>
      <c r="CI623" s="29"/>
      <c r="CJ623" s="29"/>
      <c r="CK623" s="29"/>
      <c r="CL623" s="29"/>
      <c r="CM623" s="29"/>
      <c r="CN623" s="29"/>
    </row>
    <row r="624" spans="1:92" s="3" customFormat="1" ht="23.25" customHeight="1" x14ac:dyDescent="0.2">
      <c r="A624" s="237" t="s">
        <v>775</v>
      </c>
      <c r="B624" s="238"/>
      <c r="C624" s="238"/>
      <c r="D624" s="238"/>
      <c r="E624" s="238"/>
      <c r="F624" s="238"/>
      <c r="G624" s="238"/>
      <c r="H624" s="238"/>
      <c r="I624" s="238"/>
      <c r="J624" s="238"/>
      <c r="K624" s="238"/>
      <c r="L624" s="239"/>
      <c r="M624" s="38"/>
      <c r="N624" s="38">
        <f>SUM(N612:N623)</f>
        <v>90</v>
      </c>
      <c r="O624" s="38"/>
      <c r="P624" s="39">
        <f>SUM(P612:P623)</f>
        <v>630000</v>
      </c>
      <c r="Q624" s="38"/>
      <c r="R624" s="38">
        <f>SUM(R612:R623)</f>
        <v>334152</v>
      </c>
      <c r="S624" s="39">
        <f>SUM(S612:S623)</f>
        <v>295848</v>
      </c>
      <c r="T624" s="39">
        <f>SUM(T612:T623)</f>
        <v>338848</v>
      </c>
      <c r="U624" s="39">
        <f>SUM(U612:U623)</f>
        <v>338848</v>
      </c>
      <c r="V624" s="38"/>
      <c r="W624" s="40">
        <f>SUM(W612:W623)</f>
        <v>83.915999999999997</v>
      </c>
      <c r="X624" s="41"/>
      <c r="Y624" s="41"/>
      <c r="Z624" s="40">
        <f>SUM(Z612:Z623)</f>
        <v>75.5244</v>
      </c>
      <c r="AA624" s="40">
        <f>SUM(AA612:AA623)</f>
        <v>8.3915999999999968</v>
      </c>
      <c r="AB624" s="29"/>
      <c r="AC624" s="29"/>
      <c r="AD624" s="29"/>
      <c r="AE624" s="29"/>
      <c r="AF624" s="29"/>
      <c r="AG624" s="29"/>
      <c r="AH624" s="29"/>
      <c r="AI624" s="29"/>
      <c r="AJ624" s="29"/>
      <c r="AK624" s="29"/>
      <c r="AL624" s="29"/>
      <c r="AM624" s="29"/>
      <c r="AN624" s="29"/>
      <c r="AO624" s="29"/>
      <c r="AP624" s="29"/>
      <c r="AQ624" s="29"/>
      <c r="AR624" s="29"/>
      <c r="AS624" s="29"/>
      <c r="AT624" s="29"/>
      <c r="AU624" s="29"/>
      <c r="AV624" s="29"/>
      <c r="AW624" s="29"/>
      <c r="AX624" s="29"/>
      <c r="AY624" s="29"/>
      <c r="AZ624" s="29"/>
      <c r="BA624" s="29"/>
      <c r="BB624" s="29"/>
      <c r="BC624" s="29"/>
      <c r="BD624" s="29"/>
      <c r="BE624" s="29"/>
      <c r="BF624" s="29"/>
      <c r="BG624" s="29"/>
      <c r="BH624" s="29"/>
      <c r="BI624" s="29"/>
      <c r="BJ624" s="29"/>
      <c r="BK624" s="29"/>
      <c r="BL624" s="29"/>
      <c r="BM624" s="29"/>
      <c r="BN624" s="29"/>
      <c r="BO624" s="29"/>
      <c r="BP624" s="29"/>
      <c r="BQ624" s="29"/>
      <c r="BR624" s="29"/>
      <c r="BS624" s="29"/>
      <c r="BT624" s="29"/>
      <c r="BU624" s="29"/>
      <c r="BV624" s="29"/>
      <c r="BW624" s="29"/>
      <c r="BX624" s="29"/>
      <c r="BY624" s="29"/>
      <c r="BZ624" s="29"/>
      <c r="CA624" s="29"/>
      <c r="CB624" s="29"/>
      <c r="CC624" s="29"/>
      <c r="CD624" s="29"/>
      <c r="CE624" s="29"/>
      <c r="CF624" s="29"/>
      <c r="CG624" s="29"/>
      <c r="CH624" s="29"/>
      <c r="CI624" s="29"/>
      <c r="CJ624" s="29"/>
      <c r="CK624" s="29"/>
      <c r="CL624" s="29"/>
      <c r="CM624" s="29"/>
      <c r="CN624" s="29"/>
    </row>
    <row r="625" spans="1:92" s="3" customFormat="1" ht="23.25" customHeight="1" x14ac:dyDescent="0.4">
      <c r="A625" s="46"/>
      <c r="B625" s="46"/>
      <c r="C625" s="46"/>
      <c r="D625" s="46"/>
      <c r="E625" s="46"/>
      <c r="F625" s="46"/>
      <c r="G625" s="46"/>
      <c r="H625" s="46"/>
      <c r="I625" s="46"/>
      <c r="J625" s="46"/>
      <c r="K625" s="46"/>
      <c r="L625" s="46"/>
      <c r="M625" s="46"/>
      <c r="N625" s="46"/>
      <c r="O625" s="46"/>
      <c r="P625" s="46"/>
      <c r="Q625" s="46"/>
      <c r="R625" s="46"/>
      <c r="S625" s="46"/>
      <c r="T625" s="46"/>
      <c r="U625" s="46"/>
      <c r="V625" s="46"/>
      <c r="W625" s="46"/>
      <c r="X625" s="46"/>
      <c r="Y625" s="46"/>
      <c r="Z625" s="46"/>
      <c r="AA625" s="43"/>
      <c r="AB625" s="29"/>
      <c r="AC625" s="29"/>
      <c r="AD625" s="29"/>
      <c r="AE625" s="29"/>
      <c r="AF625" s="29"/>
      <c r="AG625" s="29"/>
      <c r="AH625" s="29"/>
      <c r="AI625" s="29"/>
      <c r="AJ625" s="29"/>
      <c r="AK625" s="29"/>
      <c r="AL625" s="29"/>
      <c r="AM625" s="29"/>
      <c r="AN625" s="29"/>
      <c r="AO625" s="29"/>
      <c r="AP625" s="29"/>
      <c r="AQ625" s="29"/>
      <c r="AR625" s="29"/>
      <c r="AS625" s="29"/>
      <c r="AT625" s="29"/>
      <c r="AU625" s="29"/>
      <c r="AV625" s="29"/>
      <c r="AW625" s="29"/>
      <c r="AX625" s="29"/>
      <c r="AY625" s="29"/>
      <c r="AZ625" s="29"/>
      <c r="BA625" s="29"/>
      <c r="BB625" s="29"/>
      <c r="BC625" s="29"/>
      <c r="BD625" s="29"/>
      <c r="BE625" s="29"/>
      <c r="BF625" s="29"/>
      <c r="BG625" s="29"/>
      <c r="BH625" s="29"/>
      <c r="BI625" s="29"/>
      <c r="BJ625" s="29"/>
      <c r="BK625" s="29"/>
      <c r="BL625" s="29"/>
      <c r="BM625" s="29"/>
      <c r="BN625" s="29"/>
      <c r="BO625" s="29"/>
      <c r="BP625" s="29"/>
      <c r="BQ625" s="29"/>
      <c r="BR625" s="29"/>
      <c r="BS625" s="29"/>
      <c r="BT625" s="29"/>
      <c r="BU625" s="29"/>
      <c r="BV625" s="29"/>
      <c r="BW625" s="29"/>
      <c r="BX625" s="29"/>
      <c r="BY625" s="29"/>
      <c r="BZ625" s="29"/>
      <c r="CA625" s="29"/>
      <c r="CB625" s="29"/>
      <c r="CC625" s="29"/>
      <c r="CD625" s="29"/>
      <c r="CE625" s="29"/>
      <c r="CF625" s="29"/>
      <c r="CG625" s="29"/>
      <c r="CH625" s="29"/>
      <c r="CI625" s="29"/>
      <c r="CJ625" s="29"/>
      <c r="CK625" s="29"/>
      <c r="CL625" s="29"/>
      <c r="CM625" s="29"/>
      <c r="CN625" s="29"/>
    </row>
    <row r="626" spans="1:92" s="3" customFormat="1" ht="18" x14ac:dyDescent="0.4">
      <c r="A626" s="42" t="s">
        <v>17</v>
      </c>
      <c r="B626" s="42"/>
      <c r="C626" s="42"/>
      <c r="D626" s="42" t="s">
        <v>19</v>
      </c>
      <c r="E626" s="42"/>
      <c r="F626" s="42"/>
      <c r="G626" s="42"/>
      <c r="H626" s="42"/>
      <c r="I626" s="42"/>
      <c r="J626" s="43"/>
      <c r="K626" s="46"/>
      <c r="L626" s="46"/>
      <c r="M626" s="46"/>
      <c r="N626" s="46"/>
      <c r="O626" s="46"/>
      <c r="P626" s="46"/>
      <c r="Q626" s="46"/>
      <c r="R626" s="46"/>
      <c r="S626" s="46"/>
      <c r="T626" s="46"/>
      <c r="U626" s="46"/>
      <c r="V626" s="46"/>
      <c r="W626" s="46"/>
      <c r="X626" s="46"/>
      <c r="Y626" s="46"/>
      <c r="Z626" s="46"/>
      <c r="AA626" s="43"/>
      <c r="AB626" s="29"/>
      <c r="AC626" s="29"/>
      <c r="AD626" s="29"/>
      <c r="AE626" s="29"/>
      <c r="AF626" s="29"/>
      <c r="AG626" s="29"/>
      <c r="AH626" s="29"/>
      <c r="AI626" s="29"/>
      <c r="AJ626" s="29"/>
      <c r="AK626" s="29"/>
      <c r="AL626" s="29"/>
      <c r="AM626" s="29"/>
      <c r="AN626" s="29"/>
      <c r="AO626" s="29"/>
      <c r="AP626" s="29"/>
      <c r="AQ626" s="29"/>
      <c r="AR626" s="29"/>
      <c r="AS626" s="29"/>
      <c r="AT626" s="29"/>
      <c r="AU626" s="29"/>
      <c r="AV626" s="29"/>
      <c r="AW626" s="29"/>
      <c r="AX626" s="29"/>
      <c r="AY626" s="29"/>
      <c r="AZ626" s="29"/>
      <c r="BA626" s="29"/>
      <c r="BB626" s="29"/>
      <c r="BC626" s="29"/>
      <c r="BD626" s="29"/>
      <c r="BE626" s="29"/>
      <c r="BF626" s="29"/>
      <c r="BG626" s="29"/>
      <c r="BH626" s="29"/>
      <c r="BI626" s="29"/>
      <c r="BJ626" s="29"/>
      <c r="BK626" s="29"/>
      <c r="BL626" s="29"/>
      <c r="BM626" s="29"/>
      <c r="BN626" s="29"/>
      <c r="BO626" s="29"/>
      <c r="BP626" s="29"/>
      <c r="BQ626" s="29"/>
      <c r="BR626" s="29"/>
      <c r="BS626" s="29"/>
      <c r="BT626" s="29"/>
      <c r="BU626" s="29"/>
      <c r="BV626" s="29"/>
      <c r="BW626" s="29"/>
      <c r="BX626" s="29"/>
      <c r="BY626" s="29"/>
      <c r="BZ626" s="29"/>
      <c r="CA626" s="29"/>
      <c r="CB626" s="29"/>
      <c r="CC626" s="29"/>
      <c r="CD626" s="29"/>
      <c r="CE626" s="29"/>
      <c r="CF626" s="29"/>
      <c r="CG626" s="29"/>
      <c r="CH626" s="29"/>
      <c r="CI626" s="29"/>
      <c r="CJ626" s="29"/>
      <c r="CK626" s="29"/>
      <c r="CL626" s="29"/>
      <c r="CM626" s="29"/>
      <c r="CN626" s="29"/>
    </row>
    <row r="627" spans="1:92" s="3" customFormat="1" ht="18" x14ac:dyDescent="0.4">
      <c r="A627" s="42"/>
      <c r="B627" s="42"/>
      <c r="C627" s="42"/>
      <c r="D627" s="42" t="s">
        <v>20</v>
      </c>
      <c r="E627" s="42"/>
      <c r="F627" s="42"/>
      <c r="G627" s="42"/>
      <c r="H627" s="42"/>
      <c r="I627" s="42"/>
      <c r="J627" s="43"/>
      <c r="K627" s="46"/>
      <c r="L627" s="46"/>
      <c r="M627" s="46"/>
      <c r="N627" s="46"/>
      <c r="O627" s="46"/>
      <c r="P627" s="46"/>
      <c r="Q627" s="46"/>
      <c r="R627" s="46"/>
      <c r="S627" s="46"/>
      <c r="T627" s="46"/>
      <c r="U627" s="46"/>
      <c r="V627" s="46"/>
      <c r="W627" s="46"/>
      <c r="X627" s="46"/>
      <c r="Y627" s="46"/>
      <c r="Z627" s="46"/>
      <c r="AA627" s="43"/>
      <c r="AB627" s="29"/>
      <c r="AC627" s="29"/>
      <c r="AD627" s="29"/>
      <c r="AE627" s="29"/>
      <c r="AF627" s="29"/>
      <c r="AG627" s="29"/>
      <c r="AH627" s="29"/>
      <c r="AI627" s="29"/>
      <c r="AJ627" s="29"/>
      <c r="AK627" s="29"/>
      <c r="AL627" s="29"/>
      <c r="AM627" s="29"/>
      <c r="AN627" s="29"/>
      <c r="AO627" s="29"/>
      <c r="AP627" s="29"/>
      <c r="AQ627" s="29"/>
      <c r="AR627" s="29"/>
      <c r="AS627" s="29"/>
      <c r="AT627" s="29"/>
      <c r="AU627" s="29"/>
      <c r="AV627" s="29"/>
      <c r="AW627" s="29"/>
      <c r="AX627" s="29"/>
      <c r="AY627" s="29"/>
      <c r="AZ627" s="29"/>
      <c r="BA627" s="29"/>
      <c r="BB627" s="29"/>
      <c r="BC627" s="29"/>
      <c r="BD627" s="29"/>
      <c r="BE627" s="29"/>
      <c r="BF627" s="29"/>
      <c r="BG627" s="29"/>
      <c r="BH627" s="29"/>
      <c r="BI627" s="29"/>
      <c r="BJ627" s="29"/>
      <c r="BK627" s="29"/>
      <c r="BL627" s="29"/>
      <c r="BM627" s="29"/>
      <c r="BN627" s="29"/>
      <c r="BO627" s="29"/>
      <c r="BP627" s="29"/>
      <c r="BQ627" s="29"/>
      <c r="BR627" s="29"/>
      <c r="BS627" s="29"/>
      <c r="BT627" s="29"/>
      <c r="BU627" s="29"/>
      <c r="BV627" s="29"/>
      <c r="BW627" s="29"/>
      <c r="BX627" s="29"/>
      <c r="BY627" s="29"/>
      <c r="BZ627" s="29"/>
      <c r="CA627" s="29"/>
      <c r="CB627" s="29"/>
      <c r="CC627" s="29"/>
      <c r="CD627" s="29"/>
      <c r="CE627" s="29"/>
      <c r="CF627" s="29"/>
      <c r="CG627" s="29"/>
      <c r="CH627" s="29"/>
      <c r="CI627" s="29"/>
      <c r="CJ627" s="29"/>
      <c r="CK627" s="29"/>
      <c r="CL627" s="29"/>
      <c r="CM627" s="29"/>
      <c r="CN627" s="29"/>
    </row>
    <row r="628" spans="1:92" s="3" customFormat="1" ht="18" x14ac:dyDescent="0.4">
      <c r="A628" s="42"/>
      <c r="B628" s="42"/>
      <c r="C628" s="42"/>
      <c r="D628" s="42" t="s">
        <v>21</v>
      </c>
      <c r="E628" s="42"/>
      <c r="F628" s="42"/>
      <c r="G628" s="42"/>
      <c r="H628" s="42"/>
      <c r="I628" s="42"/>
      <c r="J628" s="43"/>
      <c r="K628" s="46"/>
      <c r="L628" s="46"/>
      <c r="M628" s="46"/>
      <c r="N628" s="46"/>
      <c r="O628" s="46"/>
      <c r="P628" s="46"/>
      <c r="Q628" s="46"/>
      <c r="R628" s="46"/>
      <c r="S628" s="46"/>
      <c r="T628" s="46"/>
      <c r="U628" s="46"/>
      <c r="V628" s="46"/>
      <c r="W628" s="46"/>
      <c r="X628" s="46"/>
      <c r="Y628" s="46"/>
      <c r="Z628" s="46"/>
      <c r="AA628" s="43"/>
      <c r="AB628" s="29"/>
      <c r="AC628" s="29"/>
      <c r="AD628" s="29"/>
      <c r="AE628" s="29"/>
      <c r="AF628" s="29"/>
      <c r="AG628" s="29"/>
      <c r="AH628" s="29"/>
      <c r="AI628" s="29"/>
      <c r="AJ628" s="29"/>
      <c r="AK628" s="29"/>
      <c r="AL628" s="29"/>
      <c r="AM628" s="29"/>
      <c r="AN628" s="29"/>
      <c r="AO628" s="29"/>
      <c r="AP628" s="29"/>
      <c r="AQ628" s="29"/>
      <c r="AR628" s="29"/>
      <c r="AS628" s="29"/>
      <c r="AT628" s="29"/>
      <c r="AU628" s="29"/>
      <c r="AV628" s="29"/>
      <c r="AW628" s="29"/>
      <c r="AX628" s="29"/>
      <c r="AY628" s="29"/>
      <c r="AZ628" s="29"/>
      <c r="BA628" s="29"/>
      <c r="BB628" s="29"/>
      <c r="BC628" s="29"/>
      <c r="BD628" s="29"/>
      <c r="BE628" s="29"/>
      <c r="BF628" s="29"/>
      <c r="BG628" s="29"/>
      <c r="BH628" s="29"/>
      <c r="BI628" s="29"/>
      <c r="BJ628" s="29"/>
      <c r="BK628" s="29"/>
      <c r="BL628" s="29"/>
      <c r="BM628" s="29"/>
      <c r="BN628" s="29"/>
      <c r="BO628" s="29"/>
      <c r="BP628" s="29"/>
      <c r="BQ628" s="29"/>
      <c r="BR628" s="29"/>
      <c r="BS628" s="29"/>
      <c r="BT628" s="29"/>
      <c r="BU628" s="29"/>
      <c r="BV628" s="29"/>
      <c r="BW628" s="29"/>
      <c r="BX628" s="29"/>
      <c r="BY628" s="29"/>
      <c r="BZ628" s="29"/>
      <c r="CA628" s="29"/>
      <c r="CB628" s="29"/>
      <c r="CC628" s="29"/>
      <c r="CD628" s="29"/>
      <c r="CE628" s="29"/>
      <c r="CF628" s="29"/>
      <c r="CG628" s="29"/>
      <c r="CH628" s="29"/>
      <c r="CI628" s="29"/>
      <c r="CJ628" s="29"/>
      <c r="CK628" s="29"/>
      <c r="CL628" s="29"/>
      <c r="CM628" s="29"/>
      <c r="CN628" s="29"/>
    </row>
    <row r="629" spans="1:92" s="3" customFormat="1" ht="15.75" x14ac:dyDescent="0.25">
      <c r="A629" s="42"/>
      <c r="B629" s="42"/>
      <c r="C629" s="42"/>
      <c r="D629" s="42" t="s">
        <v>22</v>
      </c>
      <c r="E629" s="42"/>
      <c r="F629" s="42"/>
      <c r="G629" s="42"/>
      <c r="H629" s="42"/>
      <c r="I629" s="42"/>
      <c r="J629" s="43"/>
      <c r="K629" s="43"/>
      <c r="L629" s="43"/>
      <c r="M629" s="43"/>
      <c r="N629" s="43"/>
      <c r="O629" s="43"/>
      <c r="P629" s="43"/>
      <c r="Q629" s="43"/>
      <c r="R629" s="43"/>
      <c r="S629" s="43"/>
      <c r="T629" s="43"/>
      <c r="U629" s="43"/>
      <c r="V629" s="43"/>
      <c r="W629" s="43"/>
      <c r="X629" s="43"/>
      <c r="Y629" s="43"/>
      <c r="Z629" s="43"/>
      <c r="AA629" s="43"/>
      <c r="AB629" s="29"/>
      <c r="AC629" s="29"/>
      <c r="AD629" s="29"/>
      <c r="AE629" s="29"/>
      <c r="AF629" s="29"/>
      <c r="AG629" s="29"/>
      <c r="AH629" s="29"/>
      <c r="AI629" s="29"/>
      <c r="AJ629" s="29"/>
      <c r="AK629" s="29"/>
      <c r="AL629" s="29"/>
      <c r="AM629" s="29"/>
      <c r="AN629" s="29"/>
      <c r="AO629" s="29"/>
      <c r="AP629" s="29"/>
      <c r="AQ629" s="29"/>
      <c r="AR629" s="29"/>
      <c r="AS629" s="29"/>
      <c r="AT629" s="29"/>
      <c r="AU629" s="29"/>
      <c r="AV629" s="29"/>
      <c r="AW629" s="29"/>
      <c r="AX629" s="29"/>
      <c r="AY629" s="29"/>
      <c r="AZ629" s="29"/>
      <c r="BA629" s="29"/>
      <c r="BB629" s="29"/>
      <c r="BC629" s="29"/>
      <c r="BD629" s="29"/>
      <c r="BE629" s="29"/>
      <c r="BF629" s="29"/>
      <c r="BG629" s="29"/>
      <c r="BH629" s="29"/>
      <c r="BI629" s="29"/>
      <c r="BJ629" s="29"/>
      <c r="BK629" s="29"/>
      <c r="BL629" s="29"/>
      <c r="BM629" s="29"/>
      <c r="BN629" s="29"/>
      <c r="BO629" s="29"/>
      <c r="BP629" s="29"/>
      <c r="BQ629" s="29"/>
      <c r="BR629" s="29"/>
      <c r="BS629" s="29"/>
      <c r="BT629" s="29"/>
      <c r="BU629" s="29"/>
      <c r="BV629" s="29"/>
      <c r="BW629" s="29"/>
      <c r="BX629" s="29"/>
      <c r="BY629" s="29"/>
      <c r="BZ629" s="29"/>
      <c r="CA629" s="29"/>
      <c r="CB629" s="29"/>
      <c r="CC629" s="29"/>
      <c r="CD629" s="29"/>
      <c r="CE629" s="29"/>
      <c r="CF629" s="29"/>
      <c r="CG629" s="29"/>
      <c r="CH629" s="29"/>
      <c r="CI629" s="29"/>
      <c r="CJ629" s="29"/>
      <c r="CK629" s="29"/>
      <c r="CL629" s="29"/>
      <c r="CM629" s="29"/>
      <c r="CN629" s="29"/>
    </row>
    <row r="630" spans="1:92" s="3" customFormat="1" ht="15.75" x14ac:dyDescent="0.25">
      <c r="A630" s="42"/>
      <c r="B630" s="42"/>
      <c r="C630" s="42"/>
      <c r="D630" s="42" t="s">
        <v>23</v>
      </c>
      <c r="E630" s="42"/>
      <c r="F630" s="42"/>
      <c r="G630" s="42"/>
      <c r="H630" s="42"/>
      <c r="I630" s="42"/>
      <c r="J630" s="43"/>
      <c r="K630" s="43"/>
      <c r="L630" s="43"/>
      <c r="M630" s="43"/>
      <c r="N630" s="43"/>
      <c r="O630" s="43"/>
      <c r="P630" s="43"/>
      <c r="Q630" s="43"/>
      <c r="R630" s="43"/>
      <c r="S630" s="43"/>
      <c r="T630" s="43"/>
      <c r="U630" s="43"/>
      <c r="V630" s="43"/>
      <c r="W630" s="43"/>
      <c r="X630" s="43"/>
      <c r="Y630" s="43"/>
      <c r="Z630" s="43"/>
      <c r="AA630" s="43"/>
      <c r="AB630" s="29"/>
      <c r="AC630" s="29"/>
      <c r="AD630" s="29"/>
      <c r="AE630" s="29"/>
      <c r="AF630" s="29"/>
      <c r="AG630" s="29"/>
      <c r="AH630" s="29"/>
      <c r="AI630" s="29"/>
      <c r="AJ630" s="29"/>
      <c r="AK630" s="29"/>
      <c r="AL630" s="29"/>
      <c r="AM630" s="29"/>
      <c r="AN630" s="29"/>
      <c r="AO630" s="29"/>
      <c r="AP630" s="29"/>
      <c r="AQ630" s="29"/>
      <c r="AR630" s="29"/>
      <c r="AS630" s="29"/>
      <c r="AT630" s="29"/>
      <c r="AU630" s="29"/>
      <c r="AV630" s="29"/>
      <c r="AW630" s="29"/>
      <c r="AX630" s="29"/>
      <c r="AY630" s="29"/>
      <c r="AZ630" s="29"/>
      <c r="BA630" s="29"/>
      <c r="BB630" s="29"/>
      <c r="BC630" s="29"/>
      <c r="BD630" s="29"/>
      <c r="BE630" s="29"/>
      <c r="BF630" s="29"/>
      <c r="BG630" s="29"/>
      <c r="BH630" s="29"/>
      <c r="BI630" s="29"/>
      <c r="BJ630" s="29"/>
      <c r="BK630" s="29"/>
      <c r="BL630" s="29"/>
      <c r="BM630" s="29"/>
      <c r="BN630" s="29"/>
      <c r="BO630" s="29"/>
      <c r="BP630" s="29"/>
      <c r="BQ630" s="29"/>
      <c r="BR630" s="29"/>
      <c r="BS630" s="29"/>
      <c r="BT630" s="29"/>
      <c r="BU630" s="29"/>
      <c r="BV630" s="29"/>
      <c r="BW630" s="29"/>
      <c r="BX630" s="29"/>
      <c r="BY630" s="29"/>
      <c r="BZ630" s="29"/>
      <c r="CA630" s="29"/>
      <c r="CB630" s="29"/>
      <c r="CC630" s="29"/>
      <c r="CD630" s="29"/>
      <c r="CE630" s="29"/>
      <c r="CF630" s="29"/>
      <c r="CG630" s="29"/>
      <c r="CH630" s="29"/>
      <c r="CI630" s="29"/>
      <c r="CJ630" s="29"/>
      <c r="CK630" s="29"/>
      <c r="CL630" s="29"/>
      <c r="CM630" s="29"/>
      <c r="CN630" s="29"/>
    </row>
    <row r="638" spans="1:92" s="3" customFormat="1" x14ac:dyDescent="0.2">
      <c r="AB638" s="29"/>
      <c r="AC638" s="29"/>
      <c r="AD638" s="29"/>
      <c r="AE638" s="29"/>
      <c r="AF638" s="29"/>
      <c r="AG638" s="29"/>
      <c r="AH638" s="29"/>
      <c r="AI638" s="29"/>
      <c r="AJ638" s="29"/>
      <c r="AK638" s="29"/>
      <c r="AL638" s="29"/>
      <c r="AM638" s="29"/>
      <c r="AN638" s="29"/>
      <c r="AO638" s="29"/>
      <c r="AP638" s="29"/>
      <c r="AQ638" s="29"/>
      <c r="AR638" s="29"/>
      <c r="AS638" s="29"/>
      <c r="AT638" s="29"/>
      <c r="AU638" s="29"/>
      <c r="AV638" s="29"/>
      <c r="AW638" s="29"/>
      <c r="AX638" s="29"/>
      <c r="AY638" s="29"/>
      <c r="AZ638" s="29"/>
      <c r="BA638" s="29"/>
      <c r="BB638" s="29"/>
      <c r="BC638" s="29"/>
      <c r="BD638" s="29"/>
      <c r="BE638" s="29"/>
      <c r="BF638" s="29"/>
      <c r="BG638" s="29"/>
      <c r="BH638" s="29"/>
      <c r="BI638" s="29"/>
      <c r="BJ638" s="29"/>
      <c r="BK638" s="29"/>
      <c r="BL638" s="29"/>
      <c r="BM638" s="29"/>
      <c r="BN638" s="29"/>
      <c r="BO638" s="29"/>
      <c r="BP638" s="29"/>
      <c r="BQ638" s="29"/>
      <c r="BR638" s="29"/>
      <c r="BS638" s="29"/>
      <c r="BT638" s="29"/>
      <c r="BU638" s="29"/>
      <c r="BV638" s="29"/>
      <c r="BW638" s="29"/>
      <c r="BX638" s="29"/>
      <c r="BY638" s="29"/>
      <c r="BZ638" s="29"/>
      <c r="CA638" s="29"/>
      <c r="CB638" s="29"/>
      <c r="CC638" s="29"/>
      <c r="CD638" s="29"/>
      <c r="CE638" s="29"/>
      <c r="CF638" s="29"/>
      <c r="CG638" s="29"/>
      <c r="CH638" s="29"/>
      <c r="CI638" s="29"/>
      <c r="CJ638" s="29"/>
      <c r="CK638" s="29"/>
      <c r="CL638" s="29"/>
      <c r="CM638" s="29"/>
      <c r="CN638" s="29"/>
    </row>
    <row r="640" spans="1:92" s="49" customFormat="1" ht="21" x14ac:dyDescent="0.35">
      <c r="A640" s="215" t="s">
        <v>764</v>
      </c>
      <c r="B640" s="215"/>
      <c r="C640" s="215"/>
      <c r="D640" s="215"/>
      <c r="E640" s="215"/>
      <c r="F640" s="215"/>
      <c r="G640" s="215"/>
      <c r="H640" s="215"/>
      <c r="I640" s="215"/>
      <c r="J640" s="215"/>
      <c r="K640" s="215"/>
      <c r="L640" s="215"/>
      <c r="M640" s="215"/>
      <c r="N640" s="215"/>
      <c r="O640" s="215"/>
      <c r="P640" s="215"/>
      <c r="Q640" s="215"/>
      <c r="R640" s="215"/>
      <c r="S640" s="215"/>
      <c r="T640" s="215"/>
      <c r="U640" s="215"/>
      <c r="V640" s="215"/>
      <c r="W640" s="215"/>
      <c r="X640" s="215"/>
      <c r="Y640" s="144"/>
      <c r="Z640" s="31"/>
      <c r="AA640" s="31"/>
      <c r="AB640" s="48"/>
      <c r="AC640" s="48"/>
      <c r="AD640" s="48"/>
      <c r="AE640" s="48"/>
      <c r="AF640" s="48"/>
      <c r="AG640" s="48"/>
      <c r="AH640" s="48"/>
      <c r="AI640" s="48"/>
      <c r="AJ640" s="48"/>
      <c r="AK640" s="48"/>
      <c r="AL640" s="48"/>
      <c r="AM640" s="48"/>
      <c r="AN640" s="48"/>
      <c r="AO640" s="48"/>
      <c r="AP640" s="48"/>
      <c r="AQ640" s="48"/>
      <c r="AR640" s="48"/>
      <c r="AS640" s="48"/>
      <c r="AT640" s="48"/>
      <c r="AU640" s="48"/>
      <c r="AV640" s="48"/>
      <c r="AW640" s="48"/>
      <c r="AX640" s="48"/>
      <c r="AY640" s="48"/>
      <c r="AZ640" s="48"/>
      <c r="BA640" s="48"/>
      <c r="BB640" s="48"/>
      <c r="BC640" s="48"/>
      <c r="BD640" s="48"/>
      <c r="BE640" s="48"/>
      <c r="BF640" s="48"/>
      <c r="BG640" s="48"/>
      <c r="BH640" s="48"/>
      <c r="BI640" s="48"/>
      <c r="BJ640" s="48"/>
      <c r="BK640" s="48"/>
      <c r="BL640" s="48"/>
      <c r="BM640" s="48"/>
      <c r="BN640" s="48"/>
      <c r="BO640" s="48"/>
      <c r="BP640" s="48"/>
      <c r="BQ640" s="48"/>
      <c r="BR640" s="48"/>
      <c r="BS640" s="48"/>
      <c r="BT640" s="48"/>
      <c r="BU640" s="48"/>
      <c r="BV640" s="48"/>
      <c r="BW640" s="48"/>
      <c r="BX640" s="48"/>
      <c r="BY640" s="48"/>
      <c r="BZ640" s="48"/>
      <c r="CA640" s="48"/>
      <c r="CB640" s="48"/>
      <c r="CC640" s="48"/>
      <c r="CD640" s="48"/>
      <c r="CE640" s="48"/>
      <c r="CF640" s="48"/>
      <c r="CG640" s="48"/>
      <c r="CH640" s="48"/>
      <c r="CI640" s="48"/>
      <c r="CJ640" s="48"/>
      <c r="CK640" s="48"/>
      <c r="CL640" s="48"/>
      <c r="CM640" s="48"/>
      <c r="CN640" s="48"/>
    </row>
    <row r="641" spans="1:92" s="49" customFormat="1" ht="21" x14ac:dyDescent="0.25">
      <c r="A641" s="215" t="s">
        <v>763</v>
      </c>
      <c r="B641" s="215"/>
      <c r="C641" s="215"/>
      <c r="D641" s="215"/>
      <c r="E641" s="215"/>
      <c r="F641" s="215"/>
      <c r="G641" s="215"/>
      <c r="H641" s="215"/>
      <c r="I641" s="215"/>
      <c r="J641" s="215"/>
      <c r="K641" s="215"/>
      <c r="L641" s="215"/>
      <c r="M641" s="215"/>
      <c r="N641" s="215"/>
      <c r="O641" s="215"/>
      <c r="P641" s="215"/>
      <c r="Q641" s="215"/>
      <c r="R641" s="215"/>
      <c r="S641" s="215"/>
      <c r="T641" s="215"/>
      <c r="U641" s="215"/>
      <c r="V641" s="215"/>
      <c r="W641" s="215"/>
      <c r="X641" s="215"/>
      <c r="Y641" s="215"/>
      <c r="Z641" s="215"/>
      <c r="AA641" s="215"/>
      <c r="AB641" s="48"/>
      <c r="AC641" s="48"/>
      <c r="AD641" s="48"/>
      <c r="AE641" s="48"/>
      <c r="AF641" s="48"/>
      <c r="AG641" s="48"/>
      <c r="AH641" s="48"/>
      <c r="AI641" s="48"/>
      <c r="AJ641" s="48"/>
      <c r="AK641" s="48"/>
      <c r="AL641" s="48"/>
      <c r="AM641" s="48"/>
      <c r="AN641" s="48"/>
      <c r="AO641" s="48"/>
      <c r="AP641" s="48"/>
      <c r="AQ641" s="48"/>
      <c r="AR641" s="48"/>
      <c r="AS641" s="48"/>
      <c r="AT641" s="48"/>
      <c r="AU641" s="48"/>
      <c r="AV641" s="48"/>
      <c r="AW641" s="48"/>
      <c r="AX641" s="48"/>
      <c r="AY641" s="48"/>
      <c r="AZ641" s="48"/>
      <c r="BA641" s="48"/>
      <c r="BB641" s="48"/>
      <c r="BC641" s="48"/>
      <c r="BD641" s="48"/>
      <c r="BE641" s="48"/>
      <c r="BF641" s="48"/>
      <c r="BG641" s="48"/>
      <c r="BH641" s="48"/>
      <c r="BI641" s="48"/>
      <c r="BJ641" s="48"/>
      <c r="BK641" s="48"/>
      <c r="BL641" s="48"/>
      <c r="BM641" s="48"/>
      <c r="BN641" s="48"/>
      <c r="BO641" s="48"/>
      <c r="BP641" s="48"/>
      <c r="BQ641" s="48"/>
      <c r="BR641" s="48"/>
      <c r="BS641" s="48"/>
      <c r="BT641" s="48"/>
      <c r="BU641" s="48"/>
      <c r="BV641" s="48"/>
      <c r="BW641" s="48"/>
      <c r="BX641" s="48"/>
      <c r="BY641" s="48"/>
      <c r="BZ641" s="48"/>
      <c r="CA641" s="48"/>
      <c r="CB641" s="48"/>
      <c r="CC641" s="48"/>
      <c r="CD641" s="48"/>
      <c r="CE641" s="48"/>
      <c r="CF641" s="48"/>
      <c r="CG641" s="48"/>
      <c r="CH641" s="48"/>
      <c r="CI641" s="48"/>
      <c r="CJ641" s="48"/>
      <c r="CK641" s="48"/>
      <c r="CL641" s="48"/>
      <c r="CM641" s="48"/>
      <c r="CN641" s="48"/>
    </row>
    <row r="642" spans="1:92" s="49" customFormat="1" ht="21" x14ac:dyDescent="0.35">
      <c r="A642" s="32"/>
      <c r="B642" s="32"/>
      <c r="C642" s="32"/>
      <c r="D642" s="32"/>
      <c r="E642" s="32"/>
      <c r="F642" s="32"/>
      <c r="G642" s="32"/>
      <c r="H642" s="32" t="s">
        <v>1517</v>
      </c>
      <c r="I642" s="32"/>
      <c r="J642" s="32"/>
      <c r="K642" s="32"/>
      <c r="L642" s="32"/>
      <c r="M642" s="32"/>
      <c r="N642" s="32"/>
      <c r="O642" s="32"/>
      <c r="P642" s="32"/>
      <c r="Q642" s="32"/>
      <c r="R642" s="32"/>
      <c r="S642" s="32"/>
      <c r="T642" s="32"/>
      <c r="U642" s="32"/>
      <c r="V642" s="32"/>
      <c r="W642" s="32"/>
      <c r="X642" s="32"/>
      <c r="Y642" s="32"/>
      <c r="Z642" s="32" t="s">
        <v>903</v>
      </c>
      <c r="AA642" s="31"/>
      <c r="AB642" s="48"/>
      <c r="AC642" s="48"/>
      <c r="AD642" s="48"/>
      <c r="AE642" s="48"/>
      <c r="AF642" s="48"/>
      <c r="AG642" s="48"/>
      <c r="AH642" s="48"/>
      <c r="AI642" s="48"/>
      <c r="AJ642" s="48"/>
      <c r="AK642" s="48"/>
      <c r="AL642" s="48"/>
      <c r="AM642" s="48"/>
      <c r="AN642" s="48"/>
      <c r="AO642" s="48"/>
      <c r="AP642" s="48"/>
      <c r="AQ642" s="48"/>
      <c r="AR642" s="48"/>
      <c r="AS642" s="48"/>
      <c r="AT642" s="48"/>
      <c r="AU642" s="48"/>
      <c r="AV642" s="48"/>
      <c r="AW642" s="48"/>
      <c r="AX642" s="48"/>
      <c r="AY642" s="48"/>
      <c r="AZ642" s="48"/>
      <c r="BA642" s="48"/>
      <c r="BB642" s="48"/>
      <c r="BC642" s="48"/>
      <c r="BD642" s="48"/>
      <c r="BE642" s="48"/>
      <c r="BF642" s="48"/>
      <c r="BG642" s="48"/>
      <c r="BH642" s="48"/>
      <c r="BI642" s="48"/>
      <c r="BJ642" s="48"/>
      <c r="BK642" s="48"/>
      <c r="BL642" s="48"/>
      <c r="BM642" s="48"/>
      <c r="BN642" s="48"/>
      <c r="BO642" s="48"/>
      <c r="BP642" s="48"/>
      <c r="BQ642" s="48"/>
      <c r="BR642" s="48"/>
      <c r="BS642" s="48"/>
      <c r="BT642" s="48"/>
      <c r="BU642" s="48"/>
      <c r="BV642" s="48"/>
      <c r="BW642" s="48"/>
      <c r="BX642" s="48"/>
      <c r="BY642" s="48"/>
      <c r="BZ642" s="48"/>
      <c r="CA642" s="48"/>
      <c r="CB642" s="48"/>
      <c r="CC642" s="48"/>
      <c r="CD642" s="48"/>
      <c r="CE642" s="48"/>
      <c r="CF642" s="48"/>
      <c r="CG642" s="48"/>
      <c r="CH642" s="48"/>
      <c r="CI642" s="48"/>
      <c r="CJ642" s="48"/>
      <c r="CK642" s="48"/>
      <c r="CL642" s="48"/>
      <c r="CM642" s="48"/>
      <c r="CN642" s="48"/>
    </row>
    <row r="643" spans="1:92" s="3" customFormat="1" ht="15.75" customHeight="1" x14ac:dyDescent="0.2">
      <c r="A643" s="207" t="s">
        <v>3</v>
      </c>
      <c r="B643" s="207" t="s">
        <v>761</v>
      </c>
      <c r="C643" s="207" t="s">
        <v>18</v>
      </c>
      <c r="D643" s="210" t="s">
        <v>0</v>
      </c>
      <c r="E643" s="211"/>
      <c r="F643" s="211"/>
      <c r="G643" s="211"/>
      <c r="H643" s="211"/>
      <c r="I643" s="212"/>
      <c r="J643" s="210" t="s">
        <v>2</v>
      </c>
      <c r="K643" s="211"/>
      <c r="L643" s="211"/>
      <c r="M643" s="211"/>
      <c r="N643" s="211"/>
      <c r="O643" s="211"/>
      <c r="P643" s="211"/>
      <c r="Q643" s="211"/>
      <c r="R643" s="211"/>
      <c r="S643" s="211"/>
      <c r="T643" s="211"/>
      <c r="U643" s="212"/>
      <c r="V643" s="207" t="s">
        <v>756</v>
      </c>
      <c r="W643" s="207" t="s">
        <v>757</v>
      </c>
      <c r="X643" s="207" t="s">
        <v>758</v>
      </c>
      <c r="Y643" s="141"/>
      <c r="Z643" s="207" t="s">
        <v>759</v>
      </c>
      <c r="AA643" s="207" t="s">
        <v>760</v>
      </c>
      <c r="AB643" s="29"/>
      <c r="AC643" s="29"/>
      <c r="AD643" s="29"/>
      <c r="AE643" s="29"/>
      <c r="AF643" s="29"/>
      <c r="AG643" s="29"/>
      <c r="AH643" s="29"/>
      <c r="AI643" s="29"/>
      <c r="AJ643" s="29"/>
      <c r="AK643" s="29"/>
      <c r="AL643" s="29"/>
      <c r="AM643" s="29"/>
      <c r="AN643" s="29"/>
      <c r="AO643" s="29"/>
      <c r="AP643" s="29"/>
      <c r="AQ643" s="29"/>
      <c r="AR643" s="29"/>
      <c r="AS643" s="29"/>
      <c r="AT643" s="29"/>
      <c r="AU643" s="29"/>
      <c r="AV643" s="29"/>
      <c r="AW643" s="29"/>
      <c r="AX643" s="29"/>
      <c r="AY643" s="29"/>
      <c r="AZ643" s="29"/>
      <c r="BA643" s="29"/>
      <c r="BB643" s="29"/>
      <c r="BC643" s="29"/>
      <c r="BD643" s="29"/>
      <c r="BE643" s="29"/>
      <c r="BF643" s="29"/>
      <c r="BG643" s="29"/>
      <c r="BH643" s="29"/>
      <c r="BI643" s="29"/>
      <c r="BJ643" s="29"/>
      <c r="BK643" s="29"/>
      <c r="BL643" s="29"/>
      <c r="BM643" s="29"/>
      <c r="BN643" s="29"/>
      <c r="BO643" s="29"/>
      <c r="BP643" s="29"/>
      <c r="BQ643" s="29"/>
      <c r="BR643" s="29"/>
      <c r="BS643" s="29"/>
      <c r="BT643" s="29"/>
      <c r="BU643" s="29"/>
      <c r="BV643" s="29"/>
      <c r="BW643" s="29"/>
      <c r="BX643" s="29"/>
      <c r="BY643" s="29"/>
      <c r="BZ643" s="29"/>
      <c r="CA643" s="29"/>
      <c r="CB643" s="29"/>
      <c r="CC643" s="29"/>
      <c r="CD643" s="29"/>
      <c r="CE643" s="29"/>
      <c r="CF643" s="29"/>
      <c r="CG643" s="29"/>
      <c r="CH643" s="29"/>
      <c r="CI643" s="29"/>
      <c r="CJ643" s="29"/>
      <c r="CK643" s="29"/>
      <c r="CL643" s="29"/>
      <c r="CM643" s="29"/>
      <c r="CN643" s="29"/>
    </row>
    <row r="644" spans="1:92" s="27" customFormat="1" ht="33.75" customHeight="1" x14ac:dyDescent="0.2">
      <c r="A644" s="208"/>
      <c r="B644" s="208"/>
      <c r="C644" s="208"/>
      <c r="D644" s="210" t="s">
        <v>7</v>
      </c>
      <c r="E644" s="211"/>
      <c r="F644" s="212"/>
      <c r="G644" s="207" t="s">
        <v>743</v>
      </c>
      <c r="H644" s="207" t="s">
        <v>744</v>
      </c>
      <c r="I644" s="207" t="s">
        <v>745</v>
      </c>
      <c r="J644" s="204" t="s">
        <v>3</v>
      </c>
      <c r="K644" s="207" t="s">
        <v>746</v>
      </c>
      <c r="L644" s="207" t="s">
        <v>747</v>
      </c>
      <c r="M644" s="207" t="s">
        <v>18</v>
      </c>
      <c r="N644" s="207" t="s">
        <v>748</v>
      </c>
      <c r="O644" s="207" t="s">
        <v>749</v>
      </c>
      <c r="P644" s="207" t="s">
        <v>750</v>
      </c>
      <c r="Q644" s="207" t="s">
        <v>751</v>
      </c>
      <c r="R644" s="207" t="s">
        <v>752</v>
      </c>
      <c r="S644" s="207" t="s">
        <v>753</v>
      </c>
      <c r="T644" s="207" t="s">
        <v>754</v>
      </c>
      <c r="U644" s="207" t="s">
        <v>755</v>
      </c>
      <c r="V644" s="208"/>
      <c r="W644" s="208"/>
      <c r="X644" s="208"/>
      <c r="Y644" s="142"/>
      <c r="Z644" s="208"/>
      <c r="AA644" s="208"/>
      <c r="AB644" s="29"/>
      <c r="AC644" s="29"/>
      <c r="AD644" s="29"/>
      <c r="AE644" s="29"/>
      <c r="AF644" s="29"/>
      <c r="AG644" s="29"/>
      <c r="AH644" s="29"/>
      <c r="AI644" s="29"/>
      <c r="AJ644" s="29"/>
      <c r="AK644" s="29"/>
      <c r="AL644" s="29"/>
      <c r="AM644" s="29"/>
      <c r="AN644" s="29"/>
      <c r="AO644" s="29"/>
      <c r="AP644" s="29"/>
      <c r="AQ644" s="29"/>
      <c r="AR644" s="29"/>
      <c r="AS644" s="29"/>
      <c r="AT644" s="29"/>
      <c r="AU644" s="29"/>
      <c r="AV644" s="29"/>
      <c r="AW644" s="29"/>
      <c r="AX644" s="29"/>
      <c r="AY644" s="29"/>
      <c r="AZ644" s="29"/>
      <c r="BA644" s="29"/>
      <c r="BB644" s="29"/>
      <c r="BC644" s="29"/>
      <c r="BD644" s="29"/>
      <c r="BE644" s="29"/>
      <c r="BF644" s="29"/>
      <c r="BG644" s="29"/>
      <c r="BH644" s="29"/>
      <c r="BI644" s="29"/>
      <c r="BJ644" s="29"/>
      <c r="BK644" s="29"/>
      <c r="BL644" s="29"/>
      <c r="BM644" s="29"/>
      <c r="BN644" s="29"/>
      <c r="BO644" s="29"/>
      <c r="BP644" s="29"/>
      <c r="BQ644" s="29"/>
      <c r="BR644" s="29"/>
      <c r="BS644" s="29"/>
      <c r="BT644" s="29"/>
      <c r="BU644" s="29"/>
      <c r="BV644" s="29"/>
      <c r="BW644" s="29"/>
      <c r="BX644" s="29"/>
      <c r="BY644" s="29"/>
      <c r="BZ644" s="29"/>
      <c r="CA644" s="29"/>
      <c r="CB644" s="29"/>
      <c r="CC644" s="29"/>
      <c r="CD644" s="29"/>
      <c r="CE644" s="29"/>
      <c r="CF644" s="29"/>
      <c r="CG644" s="29"/>
      <c r="CH644" s="29"/>
      <c r="CI644" s="29"/>
      <c r="CJ644" s="29"/>
      <c r="CK644" s="29"/>
      <c r="CL644" s="29"/>
      <c r="CM644" s="29"/>
      <c r="CN644" s="29"/>
    </row>
    <row r="645" spans="1:92" s="3" customFormat="1" ht="33.75" customHeight="1" x14ac:dyDescent="0.2">
      <c r="A645" s="208"/>
      <c r="B645" s="208"/>
      <c r="C645" s="208"/>
      <c r="D645" s="204" t="s">
        <v>9</v>
      </c>
      <c r="E645" s="204" t="s">
        <v>10</v>
      </c>
      <c r="F645" s="204" t="s">
        <v>11</v>
      </c>
      <c r="G645" s="208"/>
      <c r="H645" s="208"/>
      <c r="I645" s="208"/>
      <c r="J645" s="205"/>
      <c r="K645" s="208"/>
      <c r="L645" s="208"/>
      <c r="M645" s="208"/>
      <c r="N645" s="208"/>
      <c r="O645" s="208"/>
      <c r="P645" s="208"/>
      <c r="Q645" s="208"/>
      <c r="R645" s="208"/>
      <c r="S645" s="208"/>
      <c r="T645" s="208"/>
      <c r="U645" s="208"/>
      <c r="V645" s="208"/>
      <c r="W645" s="208"/>
      <c r="X645" s="208"/>
      <c r="Y645" s="142"/>
      <c r="Z645" s="208"/>
      <c r="AA645" s="208"/>
      <c r="AB645" s="29"/>
      <c r="AC645" s="29"/>
      <c r="AD645" s="29"/>
      <c r="AE645" s="29"/>
      <c r="AF645" s="29"/>
      <c r="AG645" s="29"/>
      <c r="AH645" s="29"/>
      <c r="AI645" s="29"/>
      <c r="AJ645" s="29"/>
      <c r="AK645" s="29"/>
      <c r="AL645" s="29"/>
      <c r="AM645" s="29"/>
      <c r="AN645" s="29"/>
      <c r="AO645" s="29"/>
      <c r="AP645" s="29"/>
      <c r="AQ645" s="29"/>
      <c r="AR645" s="29"/>
      <c r="AS645" s="29"/>
      <c r="AT645" s="29"/>
      <c r="AU645" s="29"/>
      <c r="AV645" s="29"/>
      <c r="AW645" s="29"/>
      <c r="AX645" s="29"/>
      <c r="AY645" s="29"/>
      <c r="AZ645" s="29"/>
      <c r="BA645" s="29"/>
      <c r="BB645" s="29"/>
      <c r="BC645" s="29"/>
      <c r="BD645" s="29"/>
      <c r="BE645" s="29"/>
      <c r="BF645" s="29"/>
      <c r="BG645" s="29"/>
      <c r="BH645" s="29"/>
      <c r="BI645" s="29"/>
      <c r="BJ645" s="29"/>
      <c r="BK645" s="29"/>
      <c r="BL645" s="29"/>
      <c r="BM645" s="29"/>
      <c r="BN645" s="29"/>
      <c r="BO645" s="29"/>
      <c r="BP645" s="29"/>
      <c r="BQ645" s="29"/>
      <c r="BR645" s="29"/>
      <c r="BS645" s="29"/>
      <c r="BT645" s="29"/>
      <c r="BU645" s="29"/>
      <c r="BV645" s="29"/>
      <c r="BW645" s="29"/>
      <c r="BX645" s="29"/>
      <c r="BY645" s="29"/>
      <c r="BZ645" s="29"/>
      <c r="CA645" s="29"/>
      <c r="CB645" s="29"/>
      <c r="CC645" s="29"/>
      <c r="CD645" s="29"/>
      <c r="CE645" s="29"/>
      <c r="CF645" s="29"/>
      <c r="CG645" s="29"/>
      <c r="CH645" s="29"/>
      <c r="CI645" s="29"/>
      <c r="CJ645" s="29"/>
      <c r="CK645" s="29"/>
      <c r="CL645" s="29"/>
      <c r="CM645" s="29"/>
      <c r="CN645" s="29"/>
    </row>
    <row r="646" spans="1:92" s="3" customFormat="1" ht="22.5" customHeight="1" x14ac:dyDescent="0.2">
      <c r="A646" s="208"/>
      <c r="B646" s="208"/>
      <c r="C646" s="208"/>
      <c r="D646" s="205"/>
      <c r="E646" s="205"/>
      <c r="F646" s="205"/>
      <c r="G646" s="208"/>
      <c r="H646" s="208"/>
      <c r="I646" s="208"/>
      <c r="J646" s="205"/>
      <c r="K646" s="208"/>
      <c r="L646" s="208"/>
      <c r="M646" s="208"/>
      <c r="N646" s="208"/>
      <c r="O646" s="208"/>
      <c r="P646" s="208"/>
      <c r="Q646" s="208"/>
      <c r="R646" s="208"/>
      <c r="S646" s="208"/>
      <c r="T646" s="208"/>
      <c r="U646" s="208"/>
      <c r="V646" s="208"/>
      <c r="W646" s="208"/>
      <c r="X646" s="208"/>
      <c r="Y646" s="142"/>
      <c r="Z646" s="208"/>
      <c r="AA646" s="208"/>
      <c r="AB646" s="29"/>
      <c r="AC646" s="29"/>
      <c r="AD646" s="29"/>
      <c r="AE646" s="29"/>
      <c r="AF646" s="29"/>
      <c r="AG646" s="29"/>
      <c r="AH646" s="29"/>
      <c r="AI646" s="29"/>
      <c r="AJ646" s="29"/>
      <c r="AK646" s="29"/>
      <c r="AL646" s="29"/>
      <c r="AM646" s="29"/>
      <c r="AN646" s="29"/>
      <c r="AO646" s="29"/>
      <c r="AP646" s="29"/>
      <c r="AQ646" s="29"/>
      <c r="AR646" s="29"/>
      <c r="AS646" s="29"/>
      <c r="AT646" s="29"/>
      <c r="AU646" s="29"/>
      <c r="AV646" s="29"/>
      <c r="AW646" s="29"/>
      <c r="AX646" s="29"/>
      <c r="AY646" s="29"/>
      <c r="AZ646" s="29"/>
      <c r="BA646" s="29"/>
      <c r="BB646" s="29"/>
      <c r="BC646" s="29"/>
      <c r="BD646" s="29"/>
      <c r="BE646" s="29"/>
      <c r="BF646" s="29"/>
      <c r="BG646" s="29"/>
      <c r="BH646" s="29"/>
      <c r="BI646" s="29"/>
      <c r="BJ646" s="29"/>
      <c r="BK646" s="29"/>
      <c r="BL646" s="29"/>
      <c r="BM646" s="29"/>
      <c r="BN646" s="29"/>
      <c r="BO646" s="29"/>
      <c r="BP646" s="29"/>
      <c r="BQ646" s="29"/>
      <c r="BR646" s="29"/>
      <c r="BS646" s="29"/>
      <c r="BT646" s="29"/>
      <c r="BU646" s="29"/>
      <c r="BV646" s="29"/>
      <c r="BW646" s="29"/>
      <c r="BX646" s="29"/>
      <c r="BY646" s="29"/>
      <c r="BZ646" s="29"/>
      <c r="CA646" s="29"/>
      <c r="CB646" s="29"/>
      <c r="CC646" s="29"/>
      <c r="CD646" s="29"/>
      <c r="CE646" s="29"/>
      <c r="CF646" s="29"/>
      <c r="CG646" s="29"/>
      <c r="CH646" s="29"/>
      <c r="CI646" s="29"/>
      <c r="CJ646" s="29"/>
      <c r="CK646" s="29"/>
      <c r="CL646" s="29"/>
      <c r="CM646" s="29"/>
      <c r="CN646" s="29"/>
    </row>
    <row r="647" spans="1:92" s="3" customFormat="1" ht="14.25" customHeight="1" x14ac:dyDescent="0.2">
      <c r="A647" s="208"/>
      <c r="B647" s="208"/>
      <c r="C647" s="208"/>
      <c r="D647" s="205"/>
      <c r="E647" s="205"/>
      <c r="F647" s="205"/>
      <c r="G647" s="208"/>
      <c r="H647" s="208"/>
      <c r="I647" s="208"/>
      <c r="J647" s="205"/>
      <c r="K647" s="208"/>
      <c r="L647" s="208"/>
      <c r="M647" s="208"/>
      <c r="N647" s="208"/>
      <c r="O647" s="208"/>
      <c r="P647" s="208"/>
      <c r="Q647" s="208"/>
      <c r="R647" s="208"/>
      <c r="S647" s="208"/>
      <c r="T647" s="208"/>
      <c r="U647" s="208"/>
      <c r="V647" s="208"/>
      <c r="W647" s="208"/>
      <c r="X647" s="208"/>
      <c r="Y647" s="142"/>
      <c r="Z647" s="208"/>
      <c r="AA647" s="208"/>
      <c r="AB647" s="29"/>
      <c r="AC647" s="29"/>
      <c r="AD647" s="29"/>
      <c r="AE647" s="29"/>
      <c r="AF647" s="29"/>
      <c r="AG647" s="29"/>
      <c r="AH647" s="29"/>
      <c r="AI647" s="29"/>
      <c r="AJ647" s="29"/>
      <c r="AK647" s="29"/>
      <c r="AL647" s="29"/>
      <c r="AM647" s="29"/>
      <c r="AN647" s="29"/>
      <c r="AO647" s="29"/>
      <c r="AP647" s="29"/>
      <c r="AQ647" s="29"/>
      <c r="AR647" s="29"/>
      <c r="AS647" s="29"/>
      <c r="AT647" s="29"/>
      <c r="AU647" s="29"/>
      <c r="AV647" s="29"/>
      <c r="AW647" s="29"/>
      <c r="AX647" s="29"/>
      <c r="AY647" s="29"/>
      <c r="AZ647" s="29"/>
      <c r="BA647" s="29"/>
      <c r="BB647" s="29"/>
      <c r="BC647" s="29"/>
      <c r="BD647" s="29"/>
      <c r="BE647" s="29"/>
      <c r="BF647" s="29"/>
      <c r="BG647" s="29"/>
      <c r="BH647" s="29"/>
      <c r="BI647" s="29"/>
      <c r="BJ647" s="29"/>
      <c r="BK647" s="29"/>
      <c r="BL647" s="29"/>
      <c r="BM647" s="29"/>
      <c r="BN647" s="29"/>
      <c r="BO647" s="29"/>
      <c r="BP647" s="29"/>
      <c r="BQ647" s="29"/>
      <c r="BR647" s="29"/>
      <c r="BS647" s="29"/>
      <c r="BT647" s="29"/>
      <c r="BU647" s="29"/>
      <c r="BV647" s="29"/>
      <c r="BW647" s="29"/>
      <c r="BX647" s="29"/>
      <c r="BY647" s="29"/>
      <c r="BZ647" s="29"/>
      <c r="CA647" s="29"/>
      <c r="CB647" s="29"/>
      <c r="CC647" s="29"/>
      <c r="CD647" s="29"/>
      <c r="CE647" s="29"/>
      <c r="CF647" s="29"/>
      <c r="CG647" s="29"/>
      <c r="CH647" s="29"/>
      <c r="CI647" s="29"/>
      <c r="CJ647" s="29"/>
      <c r="CK647" s="29"/>
      <c r="CL647" s="29"/>
      <c r="CM647" s="29"/>
      <c r="CN647" s="29"/>
    </row>
    <row r="648" spans="1:92" s="3" customFormat="1" ht="14.25" customHeight="1" x14ac:dyDescent="0.2">
      <c r="A648" s="208"/>
      <c r="B648" s="208"/>
      <c r="C648" s="208"/>
      <c r="D648" s="205"/>
      <c r="E648" s="205"/>
      <c r="F648" s="205"/>
      <c r="G648" s="208"/>
      <c r="H648" s="208"/>
      <c r="I648" s="208"/>
      <c r="J648" s="205"/>
      <c r="K648" s="208"/>
      <c r="L648" s="208"/>
      <c r="M648" s="208"/>
      <c r="N648" s="208"/>
      <c r="O648" s="208"/>
      <c r="P648" s="208"/>
      <c r="Q648" s="208"/>
      <c r="R648" s="208"/>
      <c r="S648" s="208"/>
      <c r="T648" s="208"/>
      <c r="U648" s="208"/>
      <c r="V648" s="208"/>
      <c r="W648" s="208"/>
      <c r="X648" s="208"/>
      <c r="Y648" s="142"/>
      <c r="Z648" s="208"/>
      <c r="AA648" s="208"/>
      <c r="AB648" s="29"/>
      <c r="AC648" s="29"/>
      <c r="AD648" s="29"/>
      <c r="AE648" s="29"/>
      <c r="AF648" s="29"/>
      <c r="AG648" s="29"/>
      <c r="AH648" s="29"/>
      <c r="AI648" s="29"/>
      <c r="AJ648" s="29"/>
      <c r="AK648" s="29"/>
      <c r="AL648" s="29"/>
      <c r="AM648" s="29"/>
      <c r="AN648" s="29"/>
      <c r="AO648" s="29"/>
      <c r="AP648" s="29"/>
      <c r="AQ648" s="29"/>
      <c r="AR648" s="29"/>
      <c r="AS648" s="29"/>
      <c r="AT648" s="29"/>
      <c r="AU648" s="29"/>
      <c r="AV648" s="29"/>
      <c r="AW648" s="29"/>
      <c r="AX648" s="29"/>
      <c r="AY648" s="29"/>
      <c r="AZ648" s="29"/>
      <c r="BA648" s="29"/>
      <c r="BB648" s="29"/>
      <c r="BC648" s="29"/>
      <c r="BD648" s="29"/>
      <c r="BE648" s="29"/>
      <c r="BF648" s="29"/>
      <c r="BG648" s="29"/>
      <c r="BH648" s="29"/>
      <c r="BI648" s="29"/>
      <c r="BJ648" s="29"/>
      <c r="BK648" s="29"/>
      <c r="BL648" s="29"/>
      <c r="BM648" s="29"/>
      <c r="BN648" s="29"/>
      <c r="BO648" s="29"/>
      <c r="BP648" s="29"/>
      <c r="BQ648" s="29"/>
      <c r="BR648" s="29"/>
      <c r="BS648" s="29"/>
      <c r="BT648" s="29"/>
      <c r="BU648" s="29"/>
      <c r="BV648" s="29"/>
      <c r="BW648" s="29"/>
      <c r="BX648" s="29"/>
      <c r="BY648" s="29"/>
      <c r="BZ648" s="29"/>
      <c r="CA648" s="29"/>
      <c r="CB648" s="29"/>
      <c r="CC648" s="29"/>
      <c r="CD648" s="29"/>
      <c r="CE648" s="29"/>
      <c r="CF648" s="29"/>
      <c r="CG648" s="29"/>
      <c r="CH648" s="29"/>
      <c r="CI648" s="29"/>
      <c r="CJ648" s="29"/>
      <c r="CK648" s="29"/>
      <c r="CL648" s="29"/>
      <c r="CM648" s="29"/>
      <c r="CN648" s="29"/>
    </row>
    <row r="649" spans="1:92" s="3" customFormat="1" ht="14.25" customHeight="1" x14ac:dyDescent="0.2">
      <c r="A649" s="209"/>
      <c r="B649" s="209"/>
      <c r="C649" s="209"/>
      <c r="D649" s="206"/>
      <c r="E649" s="206"/>
      <c r="F649" s="206"/>
      <c r="G649" s="209"/>
      <c r="H649" s="209"/>
      <c r="I649" s="209"/>
      <c r="J649" s="206"/>
      <c r="K649" s="209"/>
      <c r="L649" s="209"/>
      <c r="M649" s="209"/>
      <c r="N649" s="209"/>
      <c r="O649" s="209"/>
      <c r="P649" s="209"/>
      <c r="Q649" s="209"/>
      <c r="R649" s="209"/>
      <c r="S649" s="209"/>
      <c r="T649" s="209"/>
      <c r="U649" s="209"/>
      <c r="V649" s="209"/>
      <c r="W649" s="209"/>
      <c r="X649" s="209"/>
      <c r="Y649" s="143"/>
      <c r="Z649" s="209"/>
      <c r="AA649" s="209"/>
      <c r="AB649" s="29"/>
      <c r="AC649" s="29"/>
      <c r="AD649" s="29"/>
      <c r="AE649" s="29"/>
      <c r="AF649" s="29"/>
      <c r="AG649" s="29"/>
      <c r="AH649" s="29"/>
      <c r="AI649" s="29"/>
      <c r="AJ649" s="29"/>
      <c r="AK649" s="29"/>
      <c r="AL649" s="29"/>
      <c r="AM649" s="29"/>
      <c r="AN649" s="29"/>
      <c r="AO649" s="29"/>
      <c r="AP649" s="29"/>
      <c r="AQ649" s="29"/>
      <c r="AR649" s="29"/>
      <c r="AS649" s="29"/>
      <c r="AT649" s="29"/>
      <c r="AU649" s="29"/>
      <c r="AV649" s="29"/>
      <c r="AW649" s="29"/>
      <c r="AX649" s="29"/>
      <c r="AY649" s="29"/>
      <c r="AZ649" s="29"/>
      <c r="BA649" s="29"/>
      <c r="BB649" s="29"/>
      <c r="BC649" s="29"/>
      <c r="BD649" s="29"/>
      <c r="BE649" s="29"/>
      <c r="BF649" s="29"/>
      <c r="BG649" s="29"/>
      <c r="BH649" s="29"/>
      <c r="BI649" s="29"/>
      <c r="BJ649" s="29"/>
      <c r="BK649" s="29"/>
      <c r="BL649" s="29"/>
      <c r="BM649" s="29"/>
      <c r="BN649" s="29"/>
      <c r="BO649" s="29"/>
      <c r="BP649" s="29"/>
      <c r="BQ649" s="29"/>
      <c r="BR649" s="29"/>
      <c r="BS649" s="29"/>
      <c r="BT649" s="29"/>
      <c r="BU649" s="29"/>
      <c r="BV649" s="29"/>
      <c r="BW649" s="29"/>
      <c r="BX649" s="29"/>
      <c r="BY649" s="29"/>
      <c r="BZ649" s="29"/>
      <c r="CA649" s="29"/>
      <c r="CB649" s="29"/>
      <c r="CC649" s="29"/>
      <c r="CD649" s="29"/>
      <c r="CE649" s="29"/>
      <c r="CF649" s="29"/>
      <c r="CG649" s="29"/>
      <c r="CH649" s="29"/>
      <c r="CI649" s="29"/>
      <c r="CJ649" s="29"/>
      <c r="CK649" s="29"/>
      <c r="CL649" s="29"/>
      <c r="CM649" s="29"/>
      <c r="CN649" s="29"/>
    </row>
    <row r="650" spans="1:92" s="43" customFormat="1" ht="24.75" customHeight="1" x14ac:dyDescent="0.2">
      <c r="A650" s="39">
        <v>1</v>
      </c>
      <c r="B650" s="38" t="s">
        <v>14</v>
      </c>
      <c r="C650" s="39">
        <v>2</v>
      </c>
      <c r="D650" s="39"/>
      <c r="E650" s="39"/>
      <c r="F650" s="39">
        <v>77</v>
      </c>
      <c r="G650" s="39">
        <f t="shared" ref="G650:G651" si="99">D650*400+E650*100+F650</f>
        <v>77</v>
      </c>
      <c r="H650" s="39">
        <v>430</v>
      </c>
      <c r="I650" s="39">
        <f t="shared" ref="I650:I651" si="100">G650*H650</f>
        <v>33110</v>
      </c>
      <c r="J650" s="39">
        <v>2</v>
      </c>
      <c r="K650" s="38" t="s">
        <v>704</v>
      </c>
      <c r="L650" s="39" t="s">
        <v>16</v>
      </c>
      <c r="M650" s="39">
        <v>2</v>
      </c>
      <c r="N650" s="39">
        <v>274</v>
      </c>
      <c r="O650" s="39">
        <v>6400</v>
      </c>
      <c r="P650" s="39">
        <f t="shared" ref="P650:P651" si="101">N650*O650</f>
        <v>1753600</v>
      </c>
      <c r="Q650" s="39">
        <v>30</v>
      </c>
      <c r="R650" s="39">
        <f>P650*85%</f>
        <v>1490560</v>
      </c>
      <c r="S650" s="39">
        <f t="shared" ref="S650:S651" si="102">P650-R650</f>
        <v>263040</v>
      </c>
      <c r="T650" s="39">
        <f>I650+S650</f>
        <v>296150</v>
      </c>
      <c r="U650" s="39">
        <f>I650+S650</f>
        <v>296150</v>
      </c>
      <c r="V650" s="39">
        <v>50</v>
      </c>
      <c r="W650" s="39"/>
      <c r="X650" s="39"/>
      <c r="Y650" s="39"/>
      <c r="Z650" s="40">
        <f>W650*90%</f>
        <v>0</v>
      </c>
      <c r="AA650" s="40">
        <f>W650-Z650</f>
        <v>0</v>
      </c>
    </row>
    <row r="651" spans="1:92" s="43" customFormat="1" ht="24.75" customHeight="1" x14ac:dyDescent="0.2">
      <c r="A651" s="39"/>
      <c r="B651" s="38"/>
      <c r="C651" s="39">
        <v>3</v>
      </c>
      <c r="D651" s="39"/>
      <c r="E651" s="39"/>
      <c r="F651" s="39"/>
      <c r="G651" s="39">
        <f t="shared" si="99"/>
        <v>0</v>
      </c>
      <c r="H651" s="39"/>
      <c r="I651" s="39">
        <f t="shared" si="100"/>
        <v>0</v>
      </c>
      <c r="J651" s="39">
        <v>3</v>
      </c>
      <c r="K651" s="39"/>
      <c r="L651" s="39" t="s">
        <v>706</v>
      </c>
      <c r="M651" s="39">
        <v>3</v>
      </c>
      <c r="N651" s="39">
        <v>20.25</v>
      </c>
      <c r="O651" s="39">
        <v>7400</v>
      </c>
      <c r="P651" s="39">
        <f t="shared" si="101"/>
        <v>149850</v>
      </c>
      <c r="Q651" s="39">
        <v>10</v>
      </c>
      <c r="R651" s="39">
        <f>P651*10%</f>
        <v>14985</v>
      </c>
      <c r="S651" s="39">
        <f t="shared" si="102"/>
        <v>134865</v>
      </c>
      <c r="T651" s="39">
        <f>I651+S651</f>
        <v>134865</v>
      </c>
      <c r="U651" s="39">
        <f>I651+S651</f>
        <v>134865</v>
      </c>
      <c r="V651" s="39"/>
      <c r="W651" s="40">
        <f>U651*0.03%</f>
        <v>40.459499999999998</v>
      </c>
      <c r="X651" s="39">
        <v>0.03</v>
      </c>
      <c r="Y651" s="39"/>
      <c r="Z651" s="40">
        <f>W651*90%</f>
        <v>36.413550000000001</v>
      </c>
      <c r="AA651" s="40">
        <f>W651-Z651</f>
        <v>4.0459499999999977</v>
      </c>
    </row>
    <row r="652" spans="1:92" s="3" customFormat="1" ht="23.25" customHeight="1" x14ac:dyDescent="0.2">
      <c r="A652" s="38"/>
      <c r="B652" s="38"/>
      <c r="C652" s="38"/>
      <c r="D652" s="38"/>
      <c r="E652" s="38"/>
      <c r="F652" s="38"/>
      <c r="G652" s="39"/>
      <c r="H652" s="38"/>
      <c r="I652" s="39"/>
      <c r="J652" s="38"/>
      <c r="K652" s="38"/>
      <c r="L652" s="38"/>
      <c r="M652" s="38"/>
      <c r="N652" s="38"/>
      <c r="O652" s="38"/>
      <c r="P652" s="39"/>
      <c r="Q652" s="38"/>
      <c r="R652" s="39"/>
      <c r="S652" s="39"/>
      <c r="T652" s="39"/>
      <c r="U652" s="39"/>
      <c r="V652" s="38"/>
      <c r="W652" s="40"/>
      <c r="X652" s="41"/>
      <c r="Y652" s="41"/>
      <c r="Z652" s="40"/>
      <c r="AA652" s="40"/>
      <c r="AB652" s="29"/>
      <c r="AC652" s="29"/>
      <c r="AD652" s="29"/>
      <c r="AE652" s="29"/>
      <c r="AF652" s="29"/>
      <c r="AG652" s="29"/>
      <c r="AH652" s="29"/>
      <c r="AI652" s="29"/>
      <c r="AJ652" s="29"/>
      <c r="AK652" s="29"/>
      <c r="AL652" s="29"/>
      <c r="AM652" s="29"/>
      <c r="AN652" s="29"/>
      <c r="AO652" s="29"/>
      <c r="AP652" s="29"/>
      <c r="AQ652" s="29"/>
      <c r="AR652" s="29"/>
      <c r="AS652" s="29"/>
      <c r="AT652" s="29"/>
      <c r="AU652" s="29"/>
      <c r="AV652" s="29"/>
      <c r="AW652" s="29"/>
      <c r="AX652" s="29"/>
      <c r="AY652" s="29"/>
      <c r="AZ652" s="29"/>
      <c r="BA652" s="29"/>
      <c r="BB652" s="29"/>
      <c r="BC652" s="29"/>
      <c r="BD652" s="29"/>
      <c r="BE652" s="29"/>
      <c r="BF652" s="29"/>
      <c r="BG652" s="29"/>
      <c r="BH652" s="29"/>
      <c r="BI652" s="29"/>
      <c r="BJ652" s="29"/>
      <c r="BK652" s="29"/>
      <c r="BL652" s="29"/>
      <c r="BM652" s="29"/>
      <c r="BN652" s="29"/>
      <c r="BO652" s="29"/>
      <c r="BP652" s="29"/>
      <c r="BQ652" s="29"/>
      <c r="BR652" s="29"/>
      <c r="BS652" s="29"/>
      <c r="BT652" s="29"/>
      <c r="BU652" s="29"/>
      <c r="BV652" s="29"/>
      <c r="BW652" s="29"/>
      <c r="BX652" s="29"/>
      <c r="BY652" s="29"/>
      <c r="BZ652" s="29"/>
      <c r="CA652" s="29"/>
      <c r="CB652" s="29"/>
      <c r="CC652" s="29"/>
      <c r="CD652" s="29"/>
      <c r="CE652" s="29"/>
      <c r="CF652" s="29"/>
      <c r="CG652" s="29"/>
      <c r="CH652" s="29"/>
      <c r="CI652" s="29"/>
      <c r="CJ652" s="29"/>
      <c r="CK652" s="29"/>
      <c r="CL652" s="29"/>
      <c r="CM652" s="29"/>
      <c r="CN652" s="29"/>
    </row>
    <row r="653" spans="1:92" s="3" customFormat="1" ht="21.75" customHeight="1" x14ac:dyDescent="0.2">
      <c r="A653" s="38"/>
      <c r="B653" s="38"/>
      <c r="C653" s="38"/>
      <c r="D653" s="38"/>
      <c r="E653" s="38"/>
      <c r="F653" s="38"/>
      <c r="G653" s="39"/>
      <c r="H653" s="38"/>
      <c r="I653" s="39"/>
      <c r="J653" s="38"/>
      <c r="K653" s="38"/>
      <c r="L653" s="38"/>
      <c r="M653" s="38"/>
      <c r="N653" s="38"/>
      <c r="O653" s="38"/>
      <c r="P653" s="39"/>
      <c r="Q653" s="38"/>
      <c r="R653" s="38"/>
      <c r="S653" s="39"/>
      <c r="T653" s="39"/>
      <c r="U653" s="39"/>
      <c r="V653" s="38"/>
      <c r="W653" s="40"/>
      <c r="X653" s="41"/>
      <c r="Y653" s="41"/>
      <c r="Z653" s="40"/>
      <c r="AA653" s="40"/>
      <c r="AB653" s="29"/>
      <c r="AC653" s="29"/>
      <c r="AD653" s="29"/>
      <c r="AE653" s="29"/>
      <c r="AF653" s="29"/>
      <c r="AG653" s="29"/>
      <c r="AH653" s="29"/>
      <c r="AI653" s="29"/>
      <c r="AJ653" s="29"/>
      <c r="AK653" s="29"/>
      <c r="AL653" s="29"/>
      <c r="AM653" s="29"/>
      <c r="AN653" s="29"/>
      <c r="AO653" s="29"/>
      <c r="AP653" s="29"/>
      <c r="AQ653" s="29"/>
      <c r="AR653" s="29"/>
      <c r="AS653" s="29"/>
      <c r="AT653" s="29"/>
      <c r="AU653" s="29"/>
      <c r="AV653" s="29"/>
      <c r="AW653" s="29"/>
      <c r="AX653" s="29"/>
      <c r="AY653" s="29"/>
      <c r="AZ653" s="29"/>
      <c r="BA653" s="29"/>
      <c r="BB653" s="29"/>
      <c r="BC653" s="29"/>
      <c r="BD653" s="29"/>
      <c r="BE653" s="29"/>
      <c r="BF653" s="29"/>
      <c r="BG653" s="29"/>
      <c r="BH653" s="29"/>
      <c r="BI653" s="29"/>
      <c r="BJ653" s="29"/>
      <c r="BK653" s="29"/>
      <c r="BL653" s="29"/>
      <c r="BM653" s="29"/>
      <c r="BN653" s="29"/>
      <c r="BO653" s="29"/>
      <c r="BP653" s="29"/>
      <c r="BQ653" s="29"/>
      <c r="BR653" s="29"/>
      <c r="BS653" s="29"/>
      <c r="BT653" s="29"/>
      <c r="BU653" s="29"/>
      <c r="BV653" s="29"/>
      <c r="BW653" s="29"/>
      <c r="BX653" s="29"/>
      <c r="BY653" s="29"/>
      <c r="BZ653" s="29"/>
      <c r="CA653" s="29"/>
      <c r="CB653" s="29"/>
      <c r="CC653" s="29"/>
      <c r="CD653" s="29"/>
      <c r="CE653" s="29"/>
      <c r="CF653" s="29"/>
      <c r="CG653" s="29"/>
      <c r="CH653" s="29"/>
      <c r="CI653" s="29"/>
      <c r="CJ653" s="29"/>
      <c r="CK653" s="29"/>
      <c r="CL653" s="29"/>
      <c r="CM653" s="29"/>
      <c r="CN653" s="29"/>
    </row>
    <row r="654" spans="1:92" s="3" customFormat="1" ht="23.25" customHeight="1" x14ac:dyDescent="0.2">
      <c r="A654" s="38"/>
      <c r="B654" s="38"/>
      <c r="C654" s="38"/>
      <c r="D654" s="38"/>
      <c r="E654" s="38"/>
      <c r="F654" s="38"/>
      <c r="G654" s="39"/>
      <c r="H654" s="38"/>
      <c r="I654" s="39"/>
      <c r="J654" s="38"/>
      <c r="K654" s="38"/>
      <c r="L654" s="38"/>
      <c r="M654" s="38"/>
      <c r="N654" s="38"/>
      <c r="O654" s="38"/>
      <c r="P654" s="39"/>
      <c r="Q654" s="38"/>
      <c r="R654" s="39"/>
      <c r="S654" s="39"/>
      <c r="T654" s="39"/>
      <c r="U654" s="39"/>
      <c r="V654" s="38"/>
      <c r="W654" s="40"/>
      <c r="X654" s="41"/>
      <c r="Y654" s="41"/>
      <c r="Z654" s="40"/>
      <c r="AA654" s="40"/>
      <c r="AB654" s="29"/>
      <c r="AC654" s="29"/>
      <c r="AD654" s="29"/>
      <c r="AE654" s="29"/>
      <c r="AF654" s="29"/>
      <c r="AG654" s="29"/>
      <c r="AH654" s="29"/>
      <c r="AI654" s="29"/>
      <c r="AJ654" s="29"/>
      <c r="AK654" s="29"/>
      <c r="AL654" s="29"/>
      <c r="AM654" s="29"/>
      <c r="AN654" s="29"/>
      <c r="AO654" s="29"/>
      <c r="AP654" s="29"/>
      <c r="AQ654" s="29"/>
      <c r="AR654" s="29"/>
      <c r="AS654" s="29"/>
      <c r="AT654" s="29"/>
      <c r="AU654" s="29"/>
      <c r="AV654" s="29"/>
      <c r="AW654" s="29"/>
      <c r="AX654" s="29"/>
      <c r="AY654" s="29"/>
      <c r="AZ654" s="29"/>
      <c r="BA654" s="29"/>
      <c r="BB654" s="29"/>
      <c r="BC654" s="29"/>
      <c r="BD654" s="29"/>
      <c r="BE654" s="29"/>
      <c r="BF654" s="29"/>
      <c r="BG654" s="29"/>
      <c r="BH654" s="29"/>
      <c r="BI654" s="29"/>
      <c r="BJ654" s="29"/>
      <c r="BK654" s="29"/>
      <c r="BL654" s="29"/>
      <c r="BM654" s="29"/>
      <c r="BN654" s="29"/>
      <c r="BO654" s="29"/>
      <c r="BP654" s="29"/>
      <c r="BQ654" s="29"/>
      <c r="BR654" s="29"/>
      <c r="BS654" s="29"/>
      <c r="BT654" s="29"/>
      <c r="BU654" s="29"/>
      <c r="BV654" s="29"/>
      <c r="BW654" s="29"/>
      <c r="BX654" s="29"/>
      <c r="BY654" s="29"/>
      <c r="BZ654" s="29"/>
      <c r="CA654" s="29"/>
      <c r="CB654" s="29"/>
      <c r="CC654" s="29"/>
      <c r="CD654" s="29"/>
      <c r="CE654" s="29"/>
      <c r="CF654" s="29"/>
      <c r="CG654" s="29"/>
      <c r="CH654" s="29"/>
      <c r="CI654" s="29"/>
      <c r="CJ654" s="29"/>
      <c r="CK654" s="29"/>
      <c r="CL654" s="29"/>
      <c r="CM654" s="29"/>
      <c r="CN654" s="29"/>
    </row>
    <row r="655" spans="1:92" s="3" customFormat="1" ht="22.5" customHeight="1" x14ac:dyDescent="0.2">
      <c r="A655" s="38"/>
      <c r="B655" s="38"/>
      <c r="C655" s="38"/>
      <c r="D655" s="38"/>
      <c r="E655" s="38"/>
      <c r="F655" s="38"/>
      <c r="G655" s="39"/>
      <c r="H655" s="38"/>
      <c r="I655" s="39"/>
      <c r="J655" s="38"/>
      <c r="K655" s="38"/>
      <c r="L655" s="38"/>
      <c r="M655" s="38"/>
      <c r="N655" s="38"/>
      <c r="O655" s="38"/>
      <c r="P655" s="39"/>
      <c r="Q655" s="38"/>
      <c r="R655" s="39"/>
      <c r="S655" s="39"/>
      <c r="T655" s="39"/>
      <c r="U655" s="39"/>
      <c r="V655" s="38"/>
      <c r="W655" s="40"/>
      <c r="X655" s="41"/>
      <c r="Y655" s="41"/>
      <c r="Z655" s="40"/>
      <c r="AA655" s="40"/>
      <c r="AB655" s="29"/>
      <c r="AC655" s="29"/>
      <c r="AD655" s="29"/>
      <c r="AE655" s="29"/>
      <c r="AF655" s="29"/>
      <c r="AG655" s="29"/>
      <c r="AH655" s="29"/>
      <c r="AI655" s="29"/>
      <c r="AJ655" s="29"/>
      <c r="AK655" s="29"/>
      <c r="AL655" s="29"/>
      <c r="AM655" s="29"/>
      <c r="AN655" s="29"/>
      <c r="AO655" s="29"/>
      <c r="AP655" s="29"/>
      <c r="AQ655" s="29"/>
      <c r="AR655" s="29"/>
      <c r="AS655" s="29"/>
      <c r="AT655" s="29"/>
      <c r="AU655" s="29"/>
      <c r="AV655" s="29"/>
      <c r="AW655" s="29"/>
      <c r="AX655" s="29"/>
      <c r="AY655" s="29"/>
      <c r="AZ655" s="29"/>
      <c r="BA655" s="29"/>
      <c r="BB655" s="29"/>
      <c r="BC655" s="29"/>
      <c r="BD655" s="29"/>
      <c r="BE655" s="29"/>
      <c r="BF655" s="29"/>
      <c r="BG655" s="29"/>
      <c r="BH655" s="29"/>
      <c r="BI655" s="29"/>
      <c r="BJ655" s="29"/>
      <c r="BK655" s="29"/>
      <c r="BL655" s="29"/>
      <c r="BM655" s="29"/>
      <c r="BN655" s="29"/>
      <c r="BO655" s="29"/>
      <c r="BP655" s="29"/>
      <c r="BQ655" s="29"/>
      <c r="BR655" s="29"/>
      <c r="BS655" s="29"/>
      <c r="BT655" s="29"/>
      <c r="BU655" s="29"/>
      <c r="BV655" s="29"/>
      <c r="BW655" s="29"/>
      <c r="BX655" s="29"/>
      <c r="BY655" s="29"/>
      <c r="BZ655" s="29"/>
      <c r="CA655" s="29"/>
      <c r="CB655" s="29"/>
      <c r="CC655" s="29"/>
      <c r="CD655" s="29"/>
      <c r="CE655" s="29"/>
      <c r="CF655" s="29"/>
      <c r="CG655" s="29"/>
      <c r="CH655" s="29"/>
      <c r="CI655" s="29"/>
      <c r="CJ655" s="29"/>
      <c r="CK655" s="29"/>
      <c r="CL655" s="29"/>
      <c r="CM655" s="29"/>
      <c r="CN655" s="29"/>
    </row>
    <row r="656" spans="1:92" s="3" customFormat="1" ht="24" customHeight="1" x14ac:dyDescent="0.2">
      <c r="A656" s="38"/>
      <c r="B656" s="38"/>
      <c r="C656" s="38"/>
      <c r="D656" s="38"/>
      <c r="E656" s="38"/>
      <c r="F656" s="38"/>
      <c r="G656" s="39"/>
      <c r="H656" s="38"/>
      <c r="I656" s="39"/>
      <c r="J656" s="38"/>
      <c r="K656" s="38"/>
      <c r="L656" s="38"/>
      <c r="M656" s="38"/>
      <c r="N656" s="38"/>
      <c r="O656" s="38"/>
      <c r="P656" s="39"/>
      <c r="Q656" s="38"/>
      <c r="R656" s="38"/>
      <c r="S656" s="39"/>
      <c r="T656" s="39"/>
      <c r="U656" s="39"/>
      <c r="V656" s="38"/>
      <c r="W656" s="40"/>
      <c r="X656" s="41"/>
      <c r="Y656" s="41"/>
      <c r="Z656" s="40"/>
      <c r="AA656" s="40"/>
      <c r="AB656" s="29"/>
      <c r="AC656" s="29"/>
      <c r="AD656" s="29"/>
      <c r="AE656" s="29"/>
      <c r="AF656" s="29"/>
      <c r="AG656" s="29"/>
      <c r="AH656" s="29"/>
      <c r="AI656" s="29"/>
      <c r="AJ656" s="29"/>
      <c r="AK656" s="29"/>
      <c r="AL656" s="29"/>
      <c r="AM656" s="29"/>
      <c r="AN656" s="29"/>
      <c r="AO656" s="29"/>
      <c r="AP656" s="29"/>
      <c r="AQ656" s="29"/>
      <c r="AR656" s="29"/>
      <c r="AS656" s="29"/>
      <c r="AT656" s="29"/>
      <c r="AU656" s="29"/>
      <c r="AV656" s="29"/>
      <c r="AW656" s="29"/>
      <c r="AX656" s="29"/>
      <c r="AY656" s="29"/>
      <c r="AZ656" s="29"/>
      <c r="BA656" s="29"/>
      <c r="BB656" s="29"/>
      <c r="BC656" s="29"/>
      <c r="BD656" s="29"/>
      <c r="BE656" s="29"/>
      <c r="BF656" s="29"/>
      <c r="BG656" s="29"/>
      <c r="BH656" s="29"/>
      <c r="BI656" s="29"/>
      <c r="BJ656" s="29"/>
      <c r="BK656" s="29"/>
      <c r="BL656" s="29"/>
      <c r="BM656" s="29"/>
      <c r="BN656" s="29"/>
      <c r="BO656" s="29"/>
      <c r="BP656" s="29"/>
      <c r="BQ656" s="29"/>
      <c r="BR656" s="29"/>
      <c r="BS656" s="29"/>
      <c r="BT656" s="29"/>
      <c r="BU656" s="29"/>
      <c r="BV656" s="29"/>
      <c r="BW656" s="29"/>
      <c r="BX656" s="29"/>
      <c r="BY656" s="29"/>
      <c r="BZ656" s="29"/>
      <c r="CA656" s="29"/>
      <c r="CB656" s="29"/>
      <c r="CC656" s="29"/>
      <c r="CD656" s="29"/>
      <c r="CE656" s="29"/>
      <c r="CF656" s="29"/>
      <c r="CG656" s="29"/>
      <c r="CH656" s="29"/>
      <c r="CI656" s="29"/>
      <c r="CJ656" s="29"/>
      <c r="CK656" s="29"/>
      <c r="CL656" s="29"/>
      <c r="CM656" s="29"/>
      <c r="CN656" s="29"/>
    </row>
    <row r="657" spans="1:92" s="3" customFormat="1" ht="23.25" customHeight="1" x14ac:dyDescent="0.2">
      <c r="A657" s="38"/>
      <c r="B657" s="38"/>
      <c r="C657" s="38"/>
      <c r="D657" s="38"/>
      <c r="E657" s="38"/>
      <c r="F657" s="38"/>
      <c r="G657" s="39"/>
      <c r="H657" s="38"/>
      <c r="I657" s="39"/>
      <c r="J657" s="38"/>
      <c r="K657" s="38"/>
      <c r="L657" s="38"/>
      <c r="M657" s="38"/>
      <c r="N657" s="38"/>
      <c r="O657" s="38"/>
      <c r="P657" s="39"/>
      <c r="Q657" s="38"/>
      <c r="R657" s="39"/>
      <c r="S657" s="39"/>
      <c r="T657" s="39"/>
      <c r="U657" s="39"/>
      <c r="V657" s="38"/>
      <c r="W657" s="40"/>
      <c r="X657" s="41"/>
      <c r="Y657" s="41"/>
      <c r="Z657" s="40"/>
      <c r="AA657" s="40"/>
      <c r="AB657" s="29"/>
      <c r="AC657" s="29"/>
      <c r="AD657" s="29"/>
      <c r="AE657" s="29"/>
      <c r="AF657" s="29"/>
      <c r="AG657" s="29"/>
      <c r="AH657" s="29"/>
      <c r="AI657" s="29"/>
      <c r="AJ657" s="29"/>
      <c r="AK657" s="29"/>
      <c r="AL657" s="29"/>
      <c r="AM657" s="29"/>
      <c r="AN657" s="29"/>
      <c r="AO657" s="29"/>
      <c r="AP657" s="29"/>
      <c r="AQ657" s="29"/>
      <c r="AR657" s="29"/>
      <c r="AS657" s="29"/>
      <c r="AT657" s="29"/>
      <c r="AU657" s="29"/>
      <c r="AV657" s="29"/>
      <c r="AW657" s="29"/>
      <c r="AX657" s="29"/>
      <c r="AY657" s="29"/>
      <c r="AZ657" s="29"/>
      <c r="BA657" s="29"/>
      <c r="BB657" s="29"/>
      <c r="BC657" s="29"/>
      <c r="BD657" s="29"/>
      <c r="BE657" s="29"/>
      <c r="BF657" s="29"/>
      <c r="BG657" s="29"/>
      <c r="BH657" s="29"/>
      <c r="BI657" s="29"/>
      <c r="BJ657" s="29"/>
      <c r="BK657" s="29"/>
      <c r="BL657" s="29"/>
      <c r="BM657" s="29"/>
      <c r="BN657" s="29"/>
      <c r="BO657" s="29"/>
      <c r="BP657" s="29"/>
      <c r="BQ657" s="29"/>
      <c r="BR657" s="29"/>
      <c r="BS657" s="29"/>
      <c r="BT657" s="29"/>
      <c r="BU657" s="29"/>
      <c r="BV657" s="29"/>
      <c r="BW657" s="29"/>
      <c r="BX657" s="29"/>
      <c r="BY657" s="29"/>
      <c r="BZ657" s="29"/>
      <c r="CA657" s="29"/>
      <c r="CB657" s="29"/>
      <c r="CC657" s="29"/>
      <c r="CD657" s="29"/>
      <c r="CE657" s="29"/>
      <c r="CF657" s="29"/>
      <c r="CG657" s="29"/>
      <c r="CH657" s="29"/>
      <c r="CI657" s="29"/>
      <c r="CJ657" s="29"/>
      <c r="CK657" s="29"/>
      <c r="CL657" s="29"/>
      <c r="CM657" s="29"/>
      <c r="CN657" s="29"/>
    </row>
    <row r="658" spans="1:92" s="3" customFormat="1" ht="24" customHeight="1" x14ac:dyDescent="0.2">
      <c r="A658" s="38"/>
      <c r="B658" s="38"/>
      <c r="C658" s="38"/>
      <c r="D658" s="38"/>
      <c r="E658" s="38"/>
      <c r="F658" s="38"/>
      <c r="G658" s="39"/>
      <c r="H658" s="38"/>
      <c r="I658" s="39"/>
      <c r="J658" s="38"/>
      <c r="K658" s="38"/>
      <c r="L658" s="38"/>
      <c r="M658" s="38"/>
      <c r="N658" s="38"/>
      <c r="O658" s="38"/>
      <c r="P658" s="39"/>
      <c r="Q658" s="38"/>
      <c r="R658" s="39"/>
      <c r="S658" s="39"/>
      <c r="T658" s="39"/>
      <c r="U658" s="39"/>
      <c r="V658" s="38"/>
      <c r="W658" s="40"/>
      <c r="X658" s="41"/>
      <c r="Y658" s="41"/>
      <c r="Z658" s="40"/>
      <c r="AA658" s="40"/>
      <c r="AB658" s="29"/>
      <c r="AC658" s="29"/>
      <c r="AD658" s="29"/>
      <c r="AE658" s="29"/>
      <c r="AF658" s="29"/>
      <c r="AG658" s="29"/>
      <c r="AH658" s="29"/>
      <c r="AI658" s="29"/>
      <c r="AJ658" s="29"/>
      <c r="AK658" s="29"/>
      <c r="AL658" s="29"/>
      <c r="AM658" s="29"/>
      <c r="AN658" s="29"/>
      <c r="AO658" s="29"/>
      <c r="AP658" s="29"/>
      <c r="AQ658" s="29"/>
      <c r="AR658" s="29"/>
      <c r="AS658" s="29"/>
      <c r="AT658" s="29"/>
      <c r="AU658" s="29"/>
      <c r="AV658" s="29"/>
      <c r="AW658" s="29"/>
      <c r="AX658" s="29"/>
      <c r="AY658" s="29"/>
      <c r="AZ658" s="29"/>
      <c r="BA658" s="29"/>
      <c r="BB658" s="29"/>
      <c r="BC658" s="29"/>
      <c r="BD658" s="29"/>
      <c r="BE658" s="29"/>
      <c r="BF658" s="29"/>
      <c r="BG658" s="29"/>
      <c r="BH658" s="29"/>
      <c r="BI658" s="29"/>
      <c r="BJ658" s="29"/>
      <c r="BK658" s="29"/>
      <c r="BL658" s="29"/>
      <c r="BM658" s="29"/>
      <c r="BN658" s="29"/>
      <c r="BO658" s="29"/>
      <c r="BP658" s="29"/>
      <c r="BQ658" s="29"/>
      <c r="BR658" s="29"/>
      <c r="BS658" s="29"/>
      <c r="BT658" s="29"/>
      <c r="BU658" s="29"/>
      <c r="BV658" s="29"/>
      <c r="BW658" s="29"/>
      <c r="BX658" s="29"/>
      <c r="BY658" s="29"/>
      <c r="BZ658" s="29"/>
      <c r="CA658" s="29"/>
      <c r="CB658" s="29"/>
      <c r="CC658" s="29"/>
      <c r="CD658" s="29"/>
      <c r="CE658" s="29"/>
      <c r="CF658" s="29"/>
      <c r="CG658" s="29"/>
      <c r="CH658" s="29"/>
      <c r="CI658" s="29"/>
      <c r="CJ658" s="29"/>
      <c r="CK658" s="29"/>
      <c r="CL658" s="29"/>
      <c r="CM658" s="29"/>
      <c r="CN658" s="29"/>
    </row>
    <row r="659" spans="1:92" s="3" customFormat="1" ht="23.25" customHeight="1" x14ac:dyDescent="0.2">
      <c r="A659" s="38"/>
      <c r="B659" s="38"/>
      <c r="C659" s="38"/>
      <c r="D659" s="38"/>
      <c r="E659" s="38"/>
      <c r="F659" s="38"/>
      <c r="G659" s="39"/>
      <c r="H659" s="38"/>
      <c r="I659" s="39"/>
      <c r="J659" s="38"/>
      <c r="K659" s="38"/>
      <c r="L659" s="38"/>
      <c r="M659" s="38"/>
      <c r="N659" s="38"/>
      <c r="O659" s="38"/>
      <c r="P659" s="39"/>
      <c r="Q659" s="38"/>
      <c r="R659" s="38"/>
      <c r="S659" s="39"/>
      <c r="T659" s="39"/>
      <c r="U659" s="39"/>
      <c r="V659" s="38"/>
      <c r="W659" s="40"/>
      <c r="X659" s="41"/>
      <c r="Y659" s="41"/>
      <c r="Z659" s="40"/>
      <c r="AA659" s="40"/>
      <c r="AB659" s="29"/>
      <c r="AC659" s="29"/>
      <c r="AD659" s="29"/>
      <c r="AE659" s="29"/>
      <c r="AF659" s="29"/>
      <c r="AG659" s="29"/>
      <c r="AH659" s="29"/>
      <c r="AI659" s="29"/>
      <c r="AJ659" s="29"/>
      <c r="AK659" s="29"/>
      <c r="AL659" s="29"/>
      <c r="AM659" s="29"/>
      <c r="AN659" s="29"/>
      <c r="AO659" s="29"/>
      <c r="AP659" s="29"/>
      <c r="AQ659" s="29"/>
      <c r="AR659" s="29"/>
      <c r="AS659" s="29"/>
      <c r="AT659" s="29"/>
      <c r="AU659" s="29"/>
      <c r="AV659" s="29"/>
      <c r="AW659" s="29"/>
      <c r="AX659" s="29"/>
      <c r="AY659" s="29"/>
      <c r="AZ659" s="29"/>
      <c r="BA659" s="29"/>
      <c r="BB659" s="29"/>
      <c r="BC659" s="29"/>
      <c r="BD659" s="29"/>
      <c r="BE659" s="29"/>
      <c r="BF659" s="29"/>
      <c r="BG659" s="29"/>
      <c r="BH659" s="29"/>
      <c r="BI659" s="29"/>
      <c r="BJ659" s="29"/>
      <c r="BK659" s="29"/>
      <c r="BL659" s="29"/>
      <c r="BM659" s="29"/>
      <c r="BN659" s="29"/>
      <c r="BO659" s="29"/>
      <c r="BP659" s="29"/>
      <c r="BQ659" s="29"/>
      <c r="BR659" s="29"/>
      <c r="BS659" s="29"/>
      <c r="BT659" s="29"/>
      <c r="BU659" s="29"/>
      <c r="BV659" s="29"/>
      <c r="BW659" s="29"/>
      <c r="BX659" s="29"/>
      <c r="BY659" s="29"/>
      <c r="BZ659" s="29"/>
      <c r="CA659" s="29"/>
      <c r="CB659" s="29"/>
      <c r="CC659" s="29"/>
      <c r="CD659" s="29"/>
      <c r="CE659" s="29"/>
      <c r="CF659" s="29"/>
      <c r="CG659" s="29"/>
      <c r="CH659" s="29"/>
      <c r="CI659" s="29"/>
      <c r="CJ659" s="29"/>
      <c r="CK659" s="29"/>
      <c r="CL659" s="29"/>
      <c r="CM659" s="29"/>
      <c r="CN659" s="29"/>
    </row>
    <row r="660" spans="1:92" s="3" customFormat="1" ht="24" customHeight="1" x14ac:dyDescent="0.2">
      <c r="A660" s="38"/>
      <c r="B660" s="38"/>
      <c r="C660" s="38"/>
      <c r="D660" s="38"/>
      <c r="E660" s="38"/>
      <c r="F660" s="38"/>
      <c r="G660" s="39"/>
      <c r="H660" s="38"/>
      <c r="I660" s="39"/>
      <c r="J660" s="38"/>
      <c r="K660" s="38"/>
      <c r="L660" s="38"/>
      <c r="M660" s="38"/>
      <c r="N660" s="38"/>
      <c r="O660" s="38"/>
      <c r="P660" s="39"/>
      <c r="Q660" s="38"/>
      <c r="R660" s="39"/>
      <c r="S660" s="39"/>
      <c r="T660" s="39"/>
      <c r="U660" s="39"/>
      <c r="V660" s="38"/>
      <c r="W660" s="40"/>
      <c r="X660" s="41"/>
      <c r="Y660" s="41"/>
      <c r="Z660" s="40"/>
      <c r="AA660" s="40"/>
      <c r="AB660" s="29"/>
      <c r="AC660" s="29"/>
      <c r="AD660" s="29"/>
      <c r="AE660" s="29"/>
      <c r="AF660" s="29"/>
      <c r="AG660" s="29"/>
      <c r="AH660" s="29"/>
      <c r="AI660" s="29"/>
      <c r="AJ660" s="29"/>
      <c r="AK660" s="29"/>
      <c r="AL660" s="29"/>
      <c r="AM660" s="29"/>
      <c r="AN660" s="29"/>
      <c r="AO660" s="29"/>
      <c r="AP660" s="29"/>
      <c r="AQ660" s="29"/>
      <c r="AR660" s="29"/>
      <c r="AS660" s="29"/>
      <c r="AT660" s="29"/>
      <c r="AU660" s="29"/>
      <c r="AV660" s="29"/>
      <c r="AW660" s="29"/>
      <c r="AX660" s="29"/>
      <c r="AY660" s="29"/>
      <c r="AZ660" s="29"/>
      <c r="BA660" s="29"/>
      <c r="BB660" s="29"/>
      <c r="BC660" s="29"/>
      <c r="BD660" s="29"/>
      <c r="BE660" s="29"/>
      <c r="BF660" s="29"/>
      <c r="BG660" s="29"/>
      <c r="BH660" s="29"/>
      <c r="BI660" s="29"/>
      <c r="BJ660" s="29"/>
      <c r="BK660" s="29"/>
      <c r="BL660" s="29"/>
      <c r="BM660" s="29"/>
      <c r="BN660" s="29"/>
      <c r="BO660" s="29"/>
      <c r="BP660" s="29"/>
      <c r="BQ660" s="29"/>
      <c r="BR660" s="29"/>
      <c r="BS660" s="29"/>
      <c r="BT660" s="29"/>
      <c r="BU660" s="29"/>
      <c r="BV660" s="29"/>
      <c r="BW660" s="29"/>
      <c r="BX660" s="29"/>
      <c r="BY660" s="29"/>
      <c r="BZ660" s="29"/>
      <c r="CA660" s="29"/>
      <c r="CB660" s="29"/>
      <c r="CC660" s="29"/>
      <c r="CD660" s="29"/>
      <c r="CE660" s="29"/>
      <c r="CF660" s="29"/>
      <c r="CG660" s="29"/>
      <c r="CH660" s="29"/>
      <c r="CI660" s="29"/>
      <c r="CJ660" s="29"/>
      <c r="CK660" s="29"/>
      <c r="CL660" s="29"/>
      <c r="CM660" s="29"/>
      <c r="CN660" s="29"/>
    </row>
    <row r="661" spans="1:92" s="3" customFormat="1" ht="24" customHeight="1" x14ac:dyDescent="0.2">
      <c r="A661" s="38"/>
      <c r="B661" s="38"/>
      <c r="C661" s="38"/>
      <c r="D661" s="38"/>
      <c r="E661" s="38"/>
      <c r="F661" s="38"/>
      <c r="G661" s="39"/>
      <c r="H661" s="38"/>
      <c r="I661" s="39"/>
      <c r="J661" s="38"/>
      <c r="K661" s="38"/>
      <c r="L661" s="38"/>
      <c r="M661" s="38"/>
      <c r="N661" s="38"/>
      <c r="O661" s="38"/>
      <c r="P661" s="39"/>
      <c r="Q661" s="38"/>
      <c r="R661" s="39"/>
      <c r="S661" s="39"/>
      <c r="T661" s="39"/>
      <c r="U661" s="39"/>
      <c r="V661" s="38"/>
      <c r="W661" s="40"/>
      <c r="X661" s="41"/>
      <c r="Y661" s="41"/>
      <c r="Z661" s="40"/>
      <c r="AA661" s="40"/>
      <c r="AB661" s="29"/>
      <c r="AC661" s="29"/>
      <c r="AD661" s="29"/>
      <c r="AE661" s="29"/>
      <c r="AF661" s="29"/>
      <c r="AG661" s="29"/>
      <c r="AH661" s="29"/>
      <c r="AI661" s="29"/>
      <c r="AJ661" s="29"/>
      <c r="AK661" s="29"/>
      <c r="AL661" s="29"/>
      <c r="AM661" s="29"/>
      <c r="AN661" s="29"/>
      <c r="AO661" s="29"/>
      <c r="AP661" s="29"/>
      <c r="AQ661" s="29"/>
      <c r="AR661" s="29"/>
      <c r="AS661" s="29"/>
      <c r="AT661" s="29"/>
      <c r="AU661" s="29"/>
      <c r="AV661" s="29"/>
      <c r="AW661" s="29"/>
      <c r="AX661" s="29"/>
      <c r="AY661" s="29"/>
      <c r="AZ661" s="29"/>
      <c r="BA661" s="29"/>
      <c r="BB661" s="29"/>
      <c r="BC661" s="29"/>
      <c r="BD661" s="29"/>
      <c r="BE661" s="29"/>
      <c r="BF661" s="29"/>
      <c r="BG661" s="29"/>
      <c r="BH661" s="29"/>
      <c r="BI661" s="29"/>
      <c r="BJ661" s="29"/>
      <c r="BK661" s="29"/>
      <c r="BL661" s="29"/>
      <c r="BM661" s="29"/>
      <c r="BN661" s="29"/>
      <c r="BO661" s="29"/>
      <c r="BP661" s="29"/>
      <c r="BQ661" s="29"/>
      <c r="BR661" s="29"/>
      <c r="BS661" s="29"/>
      <c r="BT661" s="29"/>
      <c r="BU661" s="29"/>
      <c r="BV661" s="29"/>
      <c r="BW661" s="29"/>
      <c r="BX661" s="29"/>
      <c r="BY661" s="29"/>
      <c r="BZ661" s="29"/>
      <c r="CA661" s="29"/>
      <c r="CB661" s="29"/>
      <c r="CC661" s="29"/>
      <c r="CD661" s="29"/>
      <c r="CE661" s="29"/>
      <c r="CF661" s="29"/>
      <c r="CG661" s="29"/>
      <c r="CH661" s="29"/>
      <c r="CI661" s="29"/>
      <c r="CJ661" s="29"/>
      <c r="CK661" s="29"/>
      <c r="CL661" s="29"/>
      <c r="CM661" s="29"/>
      <c r="CN661" s="29"/>
    </row>
    <row r="662" spans="1:92" s="3" customFormat="1" ht="23.25" customHeight="1" x14ac:dyDescent="0.2">
      <c r="A662" s="237" t="s">
        <v>775</v>
      </c>
      <c r="B662" s="238"/>
      <c r="C662" s="238"/>
      <c r="D662" s="238"/>
      <c r="E662" s="238"/>
      <c r="F662" s="238"/>
      <c r="G662" s="238"/>
      <c r="H662" s="238"/>
      <c r="I662" s="238"/>
      <c r="J662" s="238"/>
      <c r="K662" s="238"/>
      <c r="L662" s="239"/>
      <c r="M662" s="38"/>
      <c r="N662" s="38">
        <f>SUM(N650:N661)</f>
        <v>294.25</v>
      </c>
      <c r="O662" s="38"/>
      <c r="P662" s="39">
        <f>SUM(P650:P661)</f>
        <v>1903450</v>
      </c>
      <c r="Q662" s="38"/>
      <c r="R662" s="38">
        <f>SUM(R650:R661)</f>
        <v>1505545</v>
      </c>
      <c r="S662" s="39">
        <f>SUM(S650:S661)</f>
        <v>397905</v>
      </c>
      <c r="T662" s="39">
        <f>SUM(T650:T661)</f>
        <v>431015</v>
      </c>
      <c r="U662" s="39">
        <f>SUM(U650:U661)</f>
        <v>431015</v>
      </c>
      <c r="V662" s="38"/>
      <c r="W662" s="40">
        <f>SUM(W650:W661)</f>
        <v>40.459499999999998</v>
      </c>
      <c r="X662" s="41"/>
      <c r="Y662" s="41"/>
      <c r="Z662" s="40">
        <f>SUM(Z650:Z661)</f>
        <v>36.413550000000001</v>
      </c>
      <c r="AA662" s="40">
        <f>SUM(AA650:AA661)</f>
        <v>4.0459499999999977</v>
      </c>
      <c r="AB662" s="29"/>
      <c r="AC662" s="29"/>
      <c r="AD662" s="29"/>
      <c r="AE662" s="29"/>
      <c r="AF662" s="29"/>
      <c r="AG662" s="29"/>
      <c r="AH662" s="29"/>
      <c r="AI662" s="29"/>
      <c r="AJ662" s="29"/>
      <c r="AK662" s="29"/>
      <c r="AL662" s="29"/>
      <c r="AM662" s="29"/>
      <c r="AN662" s="29"/>
      <c r="AO662" s="29"/>
      <c r="AP662" s="29"/>
      <c r="AQ662" s="29"/>
      <c r="AR662" s="29"/>
      <c r="AS662" s="29"/>
      <c r="AT662" s="29"/>
      <c r="AU662" s="29"/>
      <c r="AV662" s="29"/>
      <c r="AW662" s="29"/>
      <c r="AX662" s="29"/>
      <c r="AY662" s="29"/>
      <c r="AZ662" s="29"/>
      <c r="BA662" s="29"/>
      <c r="BB662" s="29"/>
      <c r="BC662" s="29"/>
      <c r="BD662" s="29"/>
      <c r="BE662" s="29"/>
      <c r="BF662" s="29"/>
      <c r="BG662" s="29"/>
      <c r="BH662" s="29"/>
      <c r="BI662" s="29"/>
      <c r="BJ662" s="29"/>
      <c r="BK662" s="29"/>
      <c r="BL662" s="29"/>
      <c r="BM662" s="29"/>
      <c r="BN662" s="29"/>
      <c r="BO662" s="29"/>
      <c r="BP662" s="29"/>
      <c r="BQ662" s="29"/>
      <c r="BR662" s="29"/>
      <c r="BS662" s="29"/>
      <c r="BT662" s="29"/>
      <c r="BU662" s="29"/>
      <c r="BV662" s="29"/>
      <c r="BW662" s="29"/>
      <c r="BX662" s="29"/>
      <c r="BY662" s="29"/>
      <c r="BZ662" s="29"/>
      <c r="CA662" s="29"/>
      <c r="CB662" s="29"/>
      <c r="CC662" s="29"/>
      <c r="CD662" s="29"/>
      <c r="CE662" s="29"/>
      <c r="CF662" s="29"/>
      <c r="CG662" s="29"/>
      <c r="CH662" s="29"/>
      <c r="CI662" s="29"/>
      <c r="CJ662" s="29"/>
      <c r="CK662" s="29"/>
      <c r="CL662" s="29"/>
      <c r="CM662" s="29"/>
      <c r="CN662" s="29"/>
    </row>
    <row r="663" spans="1:92" s="3" customFormat="1" ht="23.25" customHeight="1" x14ac:dyDescent="0.4">
      <c r="A663" s="46"/>
      <c r="B663" s="46"/>
      <c r="C663" s="46"/>
      <c r="D663" s="46"/>
      <c r="E663" s="46"/>
      <c r="F663" s="46"/>
      <c r="G663" s="46"/>
      <c r="H663" s="46"/>
      <c r="I663" s="46"/>
      <c r="J663" s="46"/>
      <c r="K663" s="46"/>
      <c r="L663" s="46"/>
      <c r="M663" s="46"/>
      <c r="N663" s="46"/>
      <c r="O663" s="46"/>
      <c r="P663" s="46"/>
      <c r="Q663" s="46"/>
      <c r="R663" s="46"/>
      <c r="S663" s="46"/>
      <c r="T663" s="46"/>
      <c r="U663" s="46"/>
      <c r="V663" s="46"/>
      <c r="W663" s="46"/>
      <c r="X663" s="46"/>
      <c r="Y663" s="46"/>
      <c r="Z663" s="46"/>
      <c r="AA663" s="43"/>
      <c r="AB663" s="29"/>
      <c r="AC663" s="29"/>
      <c r="AD663" s="29"/>
      <c r="AE663" s="29"/>
      <c r="AF663" s="29"/>
      <c r="AG663" s="29"/>
      <c r="AH663" s="29"/>
      <c r="AI663" s="29"/>
      <c r="AJ663" s="29"/>
      <c r="AK663" s="29"/>
      <c r="AL663" s="29"/>
      <c r="AM663" s="29"/>
      <c r="AN663" s="29"/>
      <c r="AO663" s="29"/>
      <c r="AP663" s="29"/>
      <c r="AQ663" s="29"/>
      <c r="AR663" s="29"/>
      <c r="AS663" s="29"/>
      <c r="AT663" s="29"/>
      <c r="AU663" s="29"/>
      <c r="AV663" s="29"/>
      <c r="AW663" s="29"/>
      <c r="AX663" s="29"/>
      <c r="AY663" s="29"/>
      <c r="AZ663" s="29"/>
      <c r="BA663" s="29"/>
      <c r="BB663" s="29"/>
      <c r="BC663" s="29"/>
      <c r="BD663" s="29"/>
      <c r="BE663" s="29"/>
      <c r="BF663" s="29"/>
      <c r="BG663" s="29"/>
      <c r="BH663" s="29"/>
      <c r="BI663" s="29"/>
      <c r="BJ663" s="29"/>
      <c r="BK663" s="29"/>
      <c r="BL663" s="29"/>
      <c r="BM663" s="29"/>
      <c r="BN663" s="29"/>
      <c r="BO663" s="29"/>
      <c r="BP663" s="29"/>
      <c r="BQ663" s="29"/>
      <c r="BR663" s="29"/>
      <c r="BS663" s="29"/>
      <c r="BT663" s="29"/>
      <c r="BU663" s="29"/>
      <c r="BV663" s="29"/>
      <c r="BW663" s="29"/>
      <c r="BX663" s="29"/>
      <c r="BY663" s="29"/>
      <c r="BZ663" s="29"/>
      <c r="CA663" s="29"/>
      <c r="CB663" s="29"/>
      <c r="CC663" s="29"/>
      <c r="CD663" s="29"/>
      <c r="CE663" s="29"/>
      <c r="CF663" s="29"/>
      <c r="CG663" s="29"/>
      <c r="CH663" s="29"/>
      <c r="CI663" s="29"/>
      <c r="CJ663" s="29"/>
      <c r="CK663" s="29"/>
      <c r="CL663" s="29"/>
      <c r="CM663" s="29"/>
      <c r="CN663" s="29"/>
    </row>
    <row r="664" spans="1:92" s="3" customFormat="1" ht="18" x14ac:dyDescent="0.4">
      <c r="A664" s="42" t="s">
        <v>17</v>
      </c>
      <c r="B664" s="42"/>
      <c r="C664" s="42"/>
      <c r="D664" s="42" t="s">
        <v>19</v>
      </c>
      <c r="E664" s="42"/>
      <c r="F664" s="42"/>
      <c r="G664" s="42"/>
      <c r="H664" s="42"/>
      <c r="I664" s="42"/>
      <c r="J664" s="43"/>
      <c r="K664" s="46"/>
      <c r="L664" s="46"/>
      <c r="M664" s="46"/>
      <c r="N664" s="46"/>
      <c r="O664" s="46"/>
      <c r="P664" s="46"/>
      <c r="Q664" s="46"/>
      <c r="R664" s="46"/>
      <c r="S664" s="46"/>
      <c r="T664" s="46"/>
      <c r="U664" s="46"/>
      <c r="V664" s="46"/>
      <c r="W664" s="46"/>
      <c r="X664" s="46"/>
      <c r="Y664" s="46"/>
      <c r="Z664" s="46"/>
      <c r="AA664" s="43"/>
      <c r="AB664" s="29"/>
      <c r="AC664" s="29"/>
      <c r="AD664" s="29"/>
      <c r="AE664" s="29"/>
      <c r="AF664" s="29"/>
      <c r="AG664" s="29"/>
      <c r="AH664" s="29"/>
      <c r="AI664" s="29"/>
      <c r="AJ664" s="29"/>
      <c r="AK664" s="29"/>
      <c r="AL664" s="29"/>
      <c r="AM664" s="29"/>
      <c r="AN664" s="29"/>
      <c r="AO664" s="29"/>
      <c r="AP664" s="29"/>
      <c r="AQ664" s="29"/>
      <c r="AR664" s="29"/>
      <c r="AS664" s="29"/>
      <c r="AT664" s="29"/>
      <c r="AU664" s="29"/>
      <c r="AV664" s="29"/>
      <c r="AW664" s="29"/>
      <c r="AX664" s="29"/>
      <c r="AY664" s="29"/>
      <c r="AZ664" s="29"/>
      <c r="BA664" s="29"/>
      <c r="BB664" s="29"/>
      <c r="BC664" s="29"/>
      <c r="BD664" s="29"/>
      <c r="BE664" s="29"/>
      <c r="BF664" s="29"/>
      <c r="BG664" s="29"/>
      <c r="BH664" s="29"/>
      <c r="BI664" s="29"/>
      <c r="BJ664" s="29"/>
      <c r="BK664" s="29"/>
      <c r="BL664" s="29"/>
      <c r="BM664" s="29"/>
      <c r="BN664" s="29"/>
      <c r="BO664" s="29"/>
      <c r="BP664" s="29"/>
      <c r="BQ664" s="29"/>
      <c r="BR664" s="29"/>
      <c r="BS664" s="29"/>
      <c r="BT664" s="29"/>
      <c r="BU664" s="29"/>
      <c r="BV664" s="29"/>
      <c r="BW664" s="29"/>
      <c r="BX664" s="29"/>
      <c r="BY664" s="29"/>
      <c r="BZ664" s="29"/>
      <c r="CA664" s="29"/>
      <c r="CB664" s="29"/>
      <c r="CC664" s="29"/>
      <c r="CD664" s="29"/>
      <c r="CE664" s="29"/>
      <c r="CF664" s="29"/>
      <c r="CG664" s="29"/>
      <c r="CH664" s="29"/>
      <c r="CI664" s="29"/>
      <c r="CJ664" s="29"/>
      <c r="CK664" s="29"/>
      <c r="CL664" s="29"/>
      <c r="CM664" s="29"/>
      <c r="CN664" s="29"/>
    </row>
    <row r="665" spans="1:92" s="3" customFormat="1" ht="18" x14ac:dyDescent="0.4">
      <c r="A665" s="42"/>
      <c r="B665" s="42"/>
      <c r="C665" s="42"/>
      <c r="D665" s="42" t="s">
        <v>20</v>
      </c>
      <c r="E665" s="42"/>
      <c r="F665" s="42"/>
      <c r="G665" s="42"/>
      <c r="H665" s="42"/>
      <c r="I665" s="42"/>
      <c r="J665" s="43"/>
      <c r="K665" s="46"/>
      <c r="L665" s="46"/>
      <c r="M665" s="46"/>
      <c r="N665" s="46"/>
      <c r="O665" s="46"/>
      <c r="P665" s="46"/>
      <c r="Q665" s="46"/>
      <c r="R665" s="46"/>
      <c r="S665" s="46"/>
      <c r="T665" s="46"/>
      <c r="U665" s="46"/>
      <c r="V665" s="46"/>
      <c r="W665" s="46"/>
      <c r="X665" s="46"/>
      <c r="Y665" s="46"/>
      <c r="Z665" s="46"/>
      <c r="AA665" s="43"/>
      <c r="AB665" s="29"/>
      <c r="AC665" s="29"/>
      <c r="AD665" s="29"/>
      <c r="AE665" s="29"/>
      <c r="AF665" s="29"/>
      <c r="AG665" s="29"/>
      <c r="AH665" s="29"/>
      <c r="AI665" s="29"/>
      <c r="AJ665" s="29"/>
      <c r="AK665" s="29"/>
      <c r="AL665" s="29"/>
      <c r="AM665" s="29"/>
      <c r="AN665" s="29"/>
      <c r="AO665" s="29"/>
      <c r="AP665" s="29"/>
      <c r="AQ665" s="29"/>
      <c r="AR665" s="29"/>
      <c r="AS665" s="29"/>
      <c r="AT665" s="29"/>
      <c r="AU665" s="29"/>
      <c r="AV665" s="29"/>
      <c r="AW665" s="29"/>
      <c r="AX665" s="29"/>
      <c r="AY665" s="29"/>
      <c r="AZ665" s="29"/>
      <c r="BA665" s="29"/>
      <c r="BB665" s="29"/>
      <c r="BC665" s="29"/>
      <c r="BD665" s="29"/>
      <c r="BE665" s="29"/>
      <c r="BF665" s="29"/>
      <c r="BG665" s="29"/>
      <c r="BH665" s="29"/>
      <c r="BI665" s="29"/>
      <c r="BJ665" s="29"/>
      <c r="BK665" s="29"/>
      <c r="BL665" s="29"/>
      <c r="BM665" s="29"/>
      <c r="BN665" s="29"/>
      <c r="BO665" s="29"/>
      <c r="BP665" s="29"/>
      <c r="BQ665" s="29"/>
      <c r="BR665" s="29"/>
      <c r="BS665" s="29"/>
      <c r="BT665" s="29"/>
      <c r="BU665" s="29"/>
      <c r="BV665" s="29"/>
      <c r="BW665" s="29"/>
      <c r="BX665" s="29"/>
      <c r="BY665" s="29"/>
      <c r="BZ665" s="29"/>
      <c r="CA665" s="29"/>
      <c r="CB665" s="29"/>
      <c r="CC665" s="29"/>
      <c r="CD665" s="29"/>
      <c r="CE665" s="29"/>
      <c r="CF665" s="29"/>
      <c r="CG665" s="29"/>
      <c r="CH665" s="29"/>
      <c r="CI665" s="29"/>
      <c r="CJ665" s="29"/>
      <c r="CK665" s="29"/>
      <c r="CL665" s="29"/>
      <c r="CM665" s="29"/>
      <c r="CN665" s="29"/>
    </row>
    <row r="666" spans="1:92" s="3" customFormat="1" ht="18" x14ac:dyDescent="0.4">
      <c r="A666" s="42"/>
      <c r="B666" s="42"/>
      <c r="C666" s="42"/>
      <c r="D666" s="42" t="s">
        <v>21</v>
      </c>
      <c r="E666" s="42"/>
      <c r="F666" s="42"/>
      <c r="G666" s="42"/>
      <c r="H666" s="42"/>
      <c r="I666" s="42"/>
      <c r="J666" s="43"/>
      <c r="K666" s="46"/>
      <c r="L666" s="46"/>
      <c r="M666" s="46"/>
      <c r="N666" s="46"/>
      <c r="O666" s="46"/>
      <c r="P666" s="46"/>
      <c r="Q666" s="46"/>
      <c r="R666" s="46"/>
      <c r="S666" s="46"/>
      <c r="T666" s="46"/>
      <c r="U666" s="46"/>
      <c r="V666" s="46"/>
      <c r="W666" s="46"/>
      <c r="X666" s="46"/>
      <c r="Y666" s="46"/>
      <c r="Z666" s="46"/>
      <c r="AA666" s="43"/>
      <c r="AB666" s="29"/>
      <c r="AC666" s="29"/>
      <c r="AD666" s="29"/>
      <c r="AE666" s="29"/>
      <c r="AF666" s="29"/>
      <c r="AG666" s="29"/>
      <c r="AH666" s="29"/>
      <c r="AI666" s="29"/>
      <c r="AJ666" s="29"/>
      <c r="AK666" s="29"/>
      <c r="AL666" s="29"/>
      <c r="AM666" s="29"/>
      <c r="AN666" s="29"/>
      <c r="AO666" s="29"/>
      <c r="AP666" s="29"/>
      <c r="AQ666" s="29"/>
      <c r="AR666" s="29"/>
      <c r="AS666" s="29"/>
      <c r="AT666" s="29"/>
      <c r="AU666" s="29"/>
      <c r="AV666" s="29"/>
      <c r="AW666" s="29"/>
      <c r="AX666" s="29"/>
      <c r="AY666" s="29"/>
      <c r="AZ666" s="29"/>
      <c r="BA666" s="29"/>
      <c r="BB666" s="29"/>
      <c r="BC666" s="29"/>
      <c r="BD666" s="29"/>
      <c r="BE666" s="29"/>
      <c r="BF666" s="29"/>
      <c r="BG666" s="29"/>
      <c r="BH666" s="29"/>
      <c r="BI666" s="29"/>
      <c r="BJ666" s="29"/>
      <c r="BK666" s="29"/>
      <c r="BL666" s="29"/>
      <c r="BM666" s="29"/>
      <c r="BN666" s="29"/>
      <c r="BO666" s="29"/>
      <c r="BP666" s="29"/>
      <c r="BQ666" s="29"/>
      <c r="BR666" s="29"/>
      <c r="BS666" s="29"/>
      <c r="BT666" s="29"/>
      <c r="BU666" s="29"/>
      <c r="BV666" s="29"/>
      <c r="BW666" s="29"/>
      <c r="BX666" s="29"/>
      <c r="BY666" s="29"/>
      <c r="BZ666" s="29"/>
      <c r="CA666" s="29"/>
      <c r="CB666" s="29"/>
      <c r="CC666" s="29"/>
      <c r="CD666" s="29"/>
      <c r="CE666" s="29"/>
      <c r="CF666" s="29"/>
      <c r="CG666" s="29"/>
      <c r="CH666" s="29"/>
      <c r="CI666" s="29"/>
      <c r="CJ666" s="29"/>
      <c r="CK666" s="29"/>
      <c r="CL666" s="29"/>
      <c r="CM666" s="29"/>
      <c r="CN666" s="29"/>
    </row>
    <row r="667" spans="1:92" s="3" customFormat="1" ht="15.75" x14ac:dyDescent="0.25">
      <c r="A667" s="42"/>
      <c r="B667" s="42"/>
      <c r="C667" s="42"/>
      <c r="D667" s="42" t="s">
        <v>22</v>
      </c>
      <c r="E667" s="42"/>
      <c r="F667" s="42"/>
      <c r="G667" s="42"/>
      <c r="H667" s="42"/>
      <c r="I667" s="42"/>
      <c r="J667" s="43"/>
      <c r="K667" s="43"/>
      <c r="L667" s="43"/>
      <c r="M667" s="43"/>
      <c r="N667" s="43"/>
      <c r="O667" s="43"/>
      <c r="P667" s="43"/>
      <c r="Q667" s="43"/>
      <c r="R667" s="43"/>
      <c r="S667" s="43"/>
      <c r="T667" s="43"/>
      <c r="U667" s="43"/>
      <c r="V667" s="43"/>
      <c r="W667" s="43"/>
      <c r="X667" s="43"/>
      <c r="Y667" s="43"/>
      <c r="Z667" s="43"/>
      <c r="AA667" s="43"/>
      <c r="AB667" s="29"/>
      <c r="AC667" s="29"/>
      <c r="AD667" s="29"/>
      <c r="AE667" s="29"/>
      <c r="AF667" s="29"/>
      <c r="AG667" s="29"/>
      <c r="AH667" s="29"/>
      <c r="AI667" s="29"/>
      <c r="AJ667" s="29"/>
      <c r="AK667" s="29"/>
      <c r="AL667" s="29"/>
      <c r="AM667" s="29"/>
      <c r="AN667" s="29"/>
      <c r="AO667" s="29"/>
      <c r="AP667" s="29"/>
      <c r="AQ667" s="29"/>
      <c r="AR667" s="29"/>
      <c r="AS667" s="29"/>
      <c r="AT667" s="29"/>
      <c r="AU667" s="29"/>
      <c r="AV667" s="29"/>
      <c r="AW667" s="29"/>
      <c r="AX667" s="29"/>
      <c r="AY667" s="29"/>
      <c r="AZ667" s="29"/>
      <c r="BA667" s="29"/>
      <c r="BB667" s="29"/>
      <c r="BC667" s="29"/>
      <c r="BD667" s="29"/>
      <c r="BE667" s="29"/>
      <c r="BF667" s="29"/>
      <c r="BG667" s="29"/>
      <c r="BH667" s="29"/>
      <c r="BI667" s="29"/>
      <c r="BJ667" s="29"/>
      <c r="BK667" s="29"/>
      <c r="BL667" s="29"/>
      <c r="BM667" s="29"/>
      <c r="BN667" s="29"/>
      <c r="BO667" s="29"/>
      <c r="BP667" s="29"/>
      <c r="BQ667" s="29"/>
      <c r="BR667" s="29"/>
      <c r="BS667" s="29"/>
      <c r="BT667" s="29"/>
      <c r="BU667" s="29"/>
      <c r="BV667" s="29"/>
      <c r="BW667" s="29"/>
      <c r="BX667" s="29"/>
      <c r="BY667" s="29"/>
      <c r="BZ667" s="29"/>
      <c r="CA667" s="29"/>
      <c r="CB667" s="29"/>
      <c r="CC667" s="29"/>
      <c r="CD667" s="29"/>
      <c r="CE667" s="29"/>
      <c r="CF667" s="29"/>
      <c r="CG667" s="29"/>
      <c r="CH667" s="29"/>
      <c r="CI667" s="29"/>
      <c r="CJ667" s="29"/>
      <c r="CK667" s="29"/>
      <c r="CL667" s="29"/>
      <c r="CM667" s="29"/>
      <c r="CN667" s="29"/>
    </row>
    <row r="668" spans="1:92" s="3" customFormat="1" ht="15.75" x14ac:dyDescent="0.25">
      <c r="A668" s="42"/>
      <c r="B668" s="42"/>
      <c r="C668" s="42"/>
      <c r="D668" s="42" t="s">
        <v>23</v>
      </c>
      <c r="E668" s="42"/>
      <c r="F668" s="42"/>
      <c r="G668" s="42"/>
      <c r="H668" s="42"/>
      <c r="I668" s="42"/>
      <c r="J668" s="43"/>
      <c r="K668" s="43"/>
      <c r="L668" s="43"/>
      <c r="M668" s="43"/>
      <c r="N668" s="43"/>
      <c r="O668" s="43"/>
      <c r="P668" s="43"/>
      <c r="Q668" s="43"/>
      <c r="R668" s="43"/>
      <c r="S668" s="43"/>
      <c r="T668" s="43"/>
      <c r="U668" s="43"/>
      <c r="V668" s="43"/>
      <c r="W668" s="43"/>
      <c r="X668" s="43"/>
      <c r="Y668" s="43"/>
      <c r="Z668" s="43"/>
      <c r="AA668" s="43"/>
      <c r="AB668" s="29"/>
      <c r="AC668" s="29"/>
      <c r="AD668" s="29"/>
      <c r="AE668" s="29"/>
      <c r="AF668" s="29"/>
      <c r="AG668" s="29"/>
      <c r="AH668" s="29"/>
      <c r="AI668" s="29"/>
      <c r="AJ668" s="29"/>
      <c r="AK668" s="29"/>
      <c r="AL668" s="29"/>
      <c r="AM668" s="29"/>
      <c r="AN668" s="29"/>
      <c r="AO668" s="29"/>
      <c r="AP668" s="29"/>
      <c r="AQ668" s="29"/>
      <c r="AR668" s="29"/>
      <c r="AS668" s="29"/>
      <c r="AT668" s="29"/>
      <c r="AU668" s="29"/>
      <c r="AV668" s="29"/>
      <c r="AW668" s="29"/>
      <c r="AX668" s="29"/>
      <c r="AY668" s="29"/>
      <c r="AZ668" s="29"/>
      <c r="BA668" s="29"/>
      <c r="BB668" s="29"/>
      <c r="BC668" s="29"/>
      <c r="BD668" s="29"/>
      <c r="BE668" s="29"/>
      <c r="BF668" s="29"/>
      <c r="BG668" s="29"/>
      <c r="BH668" s="29"/>
      <c r="BI668" s="29"/>
      <c r="BJ668" s="29"/>
      <c r="BK668" s="29"/>
      <c r="BL668" s="29"/>
      <c r="BM668" s="29"/>
      <c r="BN668" s="29"/>
      <c r="BO668" s="29"/>
      <c r="BP668" s="29"/>
      <c r="BQ668" s="29"/>
      <c r="BR668" s="29"/>
      <c r="BS668" s="29"/>
      <c r="BT668" s="29"/>
      <c r="BU668" s="29"/>
      <c r="BV668" s="29"/>
      <c r="BW668" s="29"/>
      <c r="BX668" s="29"/>
      <c r="BY668" s="29"/>
      <c r="BZ668" s="29"/>
      <c r="CA668" s="29"/>
      <c r="CB668" s="29"/>
      <c r="CC668" s="29"/>
      <c r="CD668" s="29"/>
      <c r="CE668" s="29"/>
      <c r="CF668" s="29"/>
      <c r="CG668" s="29"/>
      <c r="CH668" s="29"/>
      <c r="CI668" s="29"/>
      <c r="CJ668" s="29"/>
      <c r="CK668" s="29"/>
      <c r="CL668" s="29"/>
      <c r="CM668" s="29"/>
      <c r="CN668" s="29"/>
    </row>
    <row r="675" spans="1:92" s="3" customFormat="1" x14ac:dyDescent="0.2">
      <c r="AB675" s="29"/>
      <c r="AC675" s="29"/>
      <c r="AD675" s="29"/>
      <c r="AE675" s="29"/>
      <c r="AF675" s="29"/>
      <c r="AG675" s="29"/>
      <c r="AH675" s="29"/>
      <c r="AI675" s="29"/>
      <c r="AJ675" s="29"/>
      <c r="AK675" s="29"/>
      <c r="AL675" s="29"/>
      <c r="AM675" s="29"/>
      <c r="AN675" s="29"/>
      <c r="AO675" s="29"/>
      <c r="AP675" s="29"/>
      <c r="AQ675" s="29"/>
      <c r="AR675" s="29"/>
      <c r="AS675" s="29"/>
      <c r="AT675" s="29"/>
      <c r="AU675" s="29"/>
      <c r="AV675" s="29"/>
      <c r="AW675" s="29"/>
      <c r="AX675" s="29"/>
      <c r="AY675" s="29"/>
      <c r="AZ675" s="29"/>
      <c r="BA675" s="29"/>
      <c r="BB675" s="29"/>
      <c r="BC675" s="29"/>
      <c r="BD675" s="29"/>
      <c r="BE675" s="29"/>
      <c r="BF675" s="29"/>
      <c r="BG675" s="29"/>
      <c r="BH675" s="29"/>
      <c r="BI675" s="29"/>
      <c r="BJ675" s="29"/>
      <c r="BK675" s="29"/>
      <c r="BL675" s="29"/>
      <c r="BM675" s="29"/>
      <c r="BN675" s="29"/>
      <c r="BO675" s="29"/>
      <c r="BP675" s="29"/>
      <c r="BQ675" s="29"/>
      <c r="BR675" s="29"/>
      <c r="BS675" s="29"/>
      <c r="BT675" s="29"/>
      <c r="BU675" s="29"/>
      <c r="BV675" s="29"/>
      <c r="BW675" s="29"/>
      <c r="BX675" s="29"/>
      <c r="BY675" s="29"/>
      <c r="BZ675" s="29"/>
      <c r="CA675" s="29"/>
      <c r="CB675" s="29"/>
      <c r="CC675" s="29"/>
      <c r="CD675" s="29"/>
      <c r="CE675" s="29"/>
      <c r="CF675" s="29"/>
      <c r="CG675" s="29"/>
      <c r="CH675" s="29"/>
      <c r="CI675" s="29"/>
      <c r="CJ675" s="29"/>
      <c r="CK675" s="29"/>
      <c r="CL675" s="29"/>
      <c r="CM675" s="29"/>
      <c r="CN675" s="29"/>
    </row>
    <row r="676" spans="1:92" s="3" customFormat="1" x14ac:dyDescent="0.2">
      <c r="AB676" s="29"/>
      <c r="AC676" s="29"/>
      <c r="AD676" s="29"/>
      <c r="AE676" s="29"/>
      <c r="AF676" s="29"/>
      <c r="AG676" s="29"/>
      <c r="AH676" s="29"/>
      <c r="AI676" s="29"/>
      <c r="AJ676" s="29"/>
      <c r="AK676" s="29"/>
      <c r="AL676" s="29"/>
      <c r="AM676" s="29"/>
      <c r="AN676" s="29"/>
      <c r="AO676" s="29"/>
      <c r="AP676" s="29"/>
      <c r="AQ676" s="29"/>
      <c r="AR676" s="29"/>
      <c r="AS676" s="29"/>
      <c r="AT676" s="29"/>
      <c r="AU676" s="29"/>
      <c r="AV676" s="29"/>
      <c r="AW676" s="29"/>
      <c r="AX676" s="29"/>
      <c r="AY676" s="29"/>
      <c r="AZ676" s="29"/>
      <c r="BA676" s="29"/>
      <c r="BB676" s="29"/>
      <c r="BC676" s="29"/>
      <c r="BD676" s="29"/>
      <c r="BE676" s="29"/>
      <c r="BF676" s="29"/>
      <c r="BG676" s="29"/>
      <c r="BH676" s="29"/>
      <c r="BI676" s="29"/>
      <c r="BJ676" s="29"/>
      <c r="BK676" s="29"/>
      <c r="BL676" s="29"/>
      <c r="BM676" s="29"/>
      <c r="BN676" s="29"/>
      <c r="BO676" s="29"/>
      <c r="BP676" s="29"/>
      <c r="BQ676" s="29"/>
      <c r="BR676" s="29"/>
      <c r="BS676" s="29"/>
      <c r="BT676" s="29"/>
      <c r="BU676" s="29"/>
      <c r="BV676" s="29"/>
      <c r="BW676" s="29"/>
      <c r="BX676" s="29"/>
      <c r="BY676" s="29"/>
      <c r="BZ676" s="29"/>
      <c r="CA676" s="29"/>
      <c r="CB676" s="29"/>
      <c r="CC676" s="29"/>
      <c r="CD676" s="29"/>
      <c r="CE676" s="29"/>
      <c r="CF676" s="29"/>
      <c r="CG676" s="29"/>
      <c r="CH676" s="29"/>
      <c r="CI676" s="29"/>
      <c r="CJ676" s="29"/>
      <c r="CK676" s="29"/>
      <c r="CL676" s="29"/>
      <c r="CM676" s="29"/>
      <c r="CN676" s="29"/>
    </row>
    <row r="678" spans="1:92" s="49" customFormat="1" ht="21" x14ac:dyDescent="0.35">
      <c r="A678" s="215" t="s">
        <v>764</v>
      </c>
      <c r="B678" s="215"/>
      <c r="C678" s="215"/>
      <c r="D678" s="215"/>
      <c r="E678" s="215"/>
      <c r="F678" s="215"/>
      <c r="G678" s="215"/>
      <c r="H678" s="215"/>
      <c r="I678" s="215"/>
      <c r="J678" s="215"/>
      <c r="K678" s="215"/>
      <c r="L678" s="215"/>
      <c r="M678" s="215"/>
      <c r="N678" s="215"/>
      <c r="O678" s="215"/>
      <c r="P678" s="215"/>
      <c r="Q678" s="215"/>
      <c r="R678" s="215"/>
      <c r="S678" s="215"/>
      <c r="T678" s="215"/>
      <c r="U678" s="215"/>
      <c r="V678" s="215"/>
      <c r="W678" s="215"/>
      <c r="X678" s="215"/>
      <c r="Y678" s="144"/>
      <c r="Z678" s="31"/>
      <c r="AA678" s="31"/>
      <c r="AB678" s="48"/>
      <c r="AC678" s="48"/>
      <c r="AD678" s="48"/>
      <c r="AE678" s="48"/>
      <c r="AF678" s="48"/>
      <c r="AG678" s="48"/>
      <c r="AH678" s="48"/>
      <c r="AI678" s="48"/>
      <c r="AJ678" s="48"/>
      <c r="AK678" s="48"/>
      <c r="AL678" s="48"/>
      <c r="AM678" s="48"/>
      <c r="AN678" s="48"/>
      <c r="AO678" s="48"/>
      <c r="AP678" s="48"/>
      <c r="AQ678" s="48"/>
      <c r="AR678" s="48"/>
      <c r="AS678" s="48"/>
      <c r="AT678" s="48"/>
      <c r="AU678" s="48"/>
      <c r="AV678" s="48"/>
      <c r="AW678" s="48"/>
      <c r="AX678" s="48"/>
      <c r="AY678" s="48"/>
      <c r="AZ678" s="48"/>
      <c r="BA678" s="48"/>
      <c r="BB678" s="48"/>
      <c r="BC678" s="48"/>
      <c r="BD678" s="48"/>
      <c r="BE678" s="48"/>
      <c r="BF678" s="48"/>
      <c r="BG678" s="48"/>
      <c r="BH678" s="48"/>
      <c r="BI678" s="48"/>
      <c r="BJ678" s="48"/>
      <c r="BK678" s="48"/>
      <c r="BL678" s="48"/>
      <c r="BM678" s="48"/>
      <c r="BN678" s="48"/>
      <c r="BO678" s="48"/>
      <c r="BP678" s="48"/>
      <c r="BQ678" s="48"/>
      <c r="BR678" s="48"/>
      <c r="BS678" s="48"/>
      <c r="BT678" s="48"/>
      <c r="BU678" s="48"/>
      <c r="BV678" s="48"/>
      <c r="BW678" s="48"/>
      <c r="BX678" s="48"/>
      <c r="BY678" s="48"/>
      <c r="BZ678" s="48"/>
      <c r="CA678" s="48"/>
      <c r="CB678" s="48"/>
      <c r="CC678" s="48"/>
      <c r="CD678" s="48"/>
      <c r="CE678" s="48"/>
      <c r="CF678" s="48"/>
      <c r="CG678" s="48"/>
      <c r="CH678" s="48"/>
      <c r="CI678" s="48"/>
      <c r="CJ678" s="48"/>
      <c r="CK678" s="48"/>
      <c r="CL678" s="48"/>
      <c r="CM678" s="48"/>
      <c r="CN678" s="48"/>
    </row>
    <row r="679" spans="1:92" s="49" customFormat="1" ht="21" x14ac:dyDescent="0.25">
      <c r="A679" s="215" t="s">
        <v>763</v>
      </c>
      <c r="B679" s="215"/>
      <c r="C679" s="215"/>
      <c r="D679" s="215"/>
      <c r="E679" s="215"/>
      <c r="F679" s="215"/>
      <c r="G679" s="215"/>
      <c r="H679" s="215"/>
      <c r="I679" s="215"/>
      <c r="J679" s="215"/>
      <c r="K679" s="215"/>
      <c r="L679" s="215"/>
      <c r="M679" s="215"/>
      <c r="N679" s="215"/>
      <c r="O679" s="215"/>
      <c r="P679" s="215"/>
      <c r="Q679" s="215"/>
      <c r="R679" s="215"/>
      <c r="S679" s="215"/>
      <c r="T679" s="215"/>
      <c r="U679" s="215"/>
      <c r="V679" s="215"/>
      <c r="W679" s="215"/>
      <c r="X679" s="215"/>
      <c r="Y679" s="215"/>
      <c r="Z679" s="215"/>
      <c r="AA679" s="215"/>
      <c r="AB679" s="48"/>
      <c r="AC679" s="48"/>
      <c r="AD679" s="48"/>
      <c r="AE679" s="48"/>
      <c r="AF679" s="48"/>
      <c r="AG679" s="48"/>
      <c r="AH679" s="48"/>
      <c r="AI679" s="48"/>
      <c r="AJ679" s="48"/>
      <c r="AK679" s="48"/>
      <c r="AL679" s="48"/>
      <c r="AM679" s="48"/>
      <c r="AN679" s="48"/>
      <c r="AO679" s="48"/>
      <c r="AP679" s="48"/>
      <c r="AQ679" s="48"/>
      <c r="AR679" s="48"/>
      <c r="AS679" s="48"/>
      <c r="AT679" s="48"/>
      <c r="AU679" s="48"/>
      <c r="AV679" s="48"/>
      <c r="AW679" s="48"/>
      <c r="AX679" s="48"/>
      <c r="AY679" s="48"/>
      <c r="AZ679" s="48"/>
      <c r="BA679" s="48"/>
      <c r="BB679" s="48"/>
      <c r="BC679" s="48"/>
      <c r="BD679" s="48"/>
      <c r="BE679" s="48"/>
      <c r="BF679" s="48"/>
      <c r="BG679" s="48"/>
      <c r="BH679" s="48"/>
      <c r="BI679" s="48"/>
      <c r="BJ679" s="48"/>
      <c r="BK679" s="48"/>
      <c r="BL679" s="48"/>
      <c r="BM679" s="48"/>
      <c r="BN679" s="48"/>
      <c r="BO679" s="48"/>
      <c r="BP679" s="48"/>
      <c r="BQ679" s="48"/>
      <c r="BR679" s="48"/>
      <c r="BS679" s="48"/>
      <c r="BT679" s="48"/>
      <c r="BU679" s="48"/>
      <c r="BV679" s="48"/>
      <c r="BW679" s="48"/>
      <c r="BX679" s="48"/>
      <c r="BY679" s="48"/>
      <c r="BZ679" s="48"/>
      <c r="CA679" s="48"/>
      <c r="CB679" s="48"/>
      <c r="CC679" s="48"/>
      <c r="CD679" s="48"/>
      <c r="CE679" s="48"/>
      <c r="CF679" s="48"/>
      <c r="CG679" s="48"/>
      <c r="CH679" s="48"/>
      <c r="CI679" s="48"/>
      <c r="CJ679" s="48"/>
      <c r="CK679" s="48"/>
      <c r="CL679" s="48"/>
      <c r="CM679" s="48"/>
      <c r="CN679" s="48"/>
    </row>
    <row r="680" spans="1:92" s="49" customFormat="1" ht="21" x14ac:dyDescent="0.35">
      <c r="A680" s="32"/>
      <c r="B680" s="32"/>
      <c r="C680" s="32"/>
      <c r="D680" s="32"/>
      <c r="E680" s="32"/>
      <c r="F680" s="32"/>
      <c r="G680" s="32"/>
      <c r="H680" s="32" t="s">
        <v>850</v>
      </c>
      <c r="I680" s="32"/>
      <c r="J680" s="32"/>
      <c r="K680" s="32"/>
      <c r="L680" s="32"/>
      <c r="M680" s="32"/>
      <c r="N680" s="32"/>
      <c r="O680" s="32"/>
      <c r="P680" s="32"/>
      <c r="Q680" s="32"/>
      <c r="R680" s="32"/>
      <c r="S680" s="32"/>
      <c r="T680" s="32"/>
      <c r="U680" s="32"/>
      <c r="V680" s="32"/>
      <c r="W680" s="32"/>
      <c r="X680" s="32"/>
      <c r="Y680" s="32"/>
      <c r="Z680" s="32" t="s">
        <v>903</v>
      </c>
      <c r="AA680" s="31"/>
      <c r="AB680" s="48"/>
      <c r="AC680" s="48"/>
      <c r="AD680" s="48"/>
      <c r="AE680" s="48"/>
      <c r="AF680" s="48"/>
      <c r="AG680" s="48"/>
      <c r="AH680" s="48"/>
      <c r="AI680" s="48"/>
      <c r="AJ680" s="48"/>
      <c r="AK680" s="48"/>
      <c r="AL680" s="48"/>
      <c r="AM680" s="48"/>
      <c r="AN680" s="48"/>
      <c r="AO680" s="48"/>
      <c r="AP680" s="48"/>
      <c r="AQ680" s="48"/>
      <c r="AR680" s="48"/>
      <c r="AS680" s="48"/>
      <c r="AT680" s="48"/>
      <c r="AU680" s="48"/>
      <c r="AV680" s="48"/>
      <c r="AW680" s="48"/>
      <c r="AX680" s="48"/>
      <c r="AY680" s="48"/>
      <c r="AZ680" s="48"/>
      <c r="BA680" s="48"/>
      <c r="BB680" s="48"/>
      <c r="BC680" s="48"/>
      <c r="BD680" s="48"/>
      <c r="BE680" s="48"/>
      <c r="BF680" s="48"/>
      <c r="BG680" s="48"/>
      <c r="BH680" s="48"/>
      <c r="BI680" s="48"/>
      <c r="BJ680" s="48"/>
      <c r="BK680" s="48"/>
      <c r="BL680" s="48"/>
      <c r="BM680" s="48"/>
      <c r="BN680" s="48"/>
      <c r="BO680" s="48"/>
      <c r="BP680" s="48"/>
      <c r="BQ680" s="48"/>
      <c r="BR680" s="48"/>
      <c r="BS680" s="48"/>
      <c r="BT680" s="48"/>
      <c r="BU680" s="48"/>
      <c r="BV680" s="48"/>
      <c r="BW680" s="48"/>
      <c r="BX680" s="48"/>
      <c r="BY680" s="48"/>
      <c r="BZ680" s="48"/>
      <c r="CA680" s="48"/>
      <c r="CB680" s="48"/>
      <c r="CC680" s="48"/>
      <c r="CD680" s="48"/>
      <c r="CE680" s="48"/>
      <c r="CF680" s="48"/>
      <c r="CG680" s="48"/>
      <c r="CH680" s="48"/>
      <c r="CI680" s="48"/>
      <c r="CJ680" s="48"/>
      <c r="CK680" s="48"/>
      <c r="CL680" s="48"/>
      <c r="CM680" s="48"/>
      <c r="CN680" s="48"/>
    </row>
    <row r="681" spans="1:92" s="3" customFormat="1" ht="15.75" customHeight="1" x14ac:dyDescent="0.2">
      <c r="A681" s="207" t="s">
        <v>3</v>
      </c>
      <c r="B681" s="207" t="s">
        <v>761</v>
      </c>
      <c r="C681" s="207" t="s">
        <v>18</v>
      </c>
      <c r="D681" s="210" t="s">
        <v>0</v>
      </c>
      <c r="E681" s="211"/>
      <c r="F681" s="211"/>
      <c r="G681" s="211"/>
      <c r="H681" s="211"/>
      <c r="I681" s="212"/>
      <c r="J681" s="210" t="s">
        <v>2</v>
      </c>
      <c r="K681" s="211"/>
      <c r="L681" s="211"/>
      <c r="M681" s="211"/>
      <c r="N681" s="211"/>
      <c r="O681" s="211"/>
      <c r="P681" s="211"/>
      <c r="Q681" s="211"/>
      <c r="R681" s="211"/>
      <c r="S681" s="211"/>
      <c r="T681" s="211"/>
      <c r="U681" s="212"/>
      <c r="V681" s="207" t="s">
        <v>756</v>
      </c>
      <c r="W681" s="207" t="s">
        <v>757</v>
      </c>
      <c r="X681" s="207" t="s">
        <v>758</v>
      </c>
      <c r="Y681" s="141"/>
      <c r="Z681" s="207" t="s">
        <v>759</v>
      </c>
      <c r="AA681" s="207" t="s">
        <v>760</v>
      </c>
      <c r="AB681" s="29"/>
      <c r="AC681" s="29"/>
      <c r="AD681" s="29"/>
      <c r="AE681" s="29"/>
      <c r="AF681" s="29"/>
      <c r="AG681" s="29"/>
      <c r="AH681" s="29"/>
      <c r="AI681" s="29"/>
      <c r="AJ681" s="29"/>
      <c r="AK681" s="29"/>
      <c r="AL681" s="29"/>
      <c r="AM681" s="29"/>
      <c r="AN681" s="29"/>
      <c r="AO681" s="29"/>
      <c r="AP681" s="29"/>
      <c r="AQ681" s="29"/>
      <c r="AR681" s="29"/>
      <c r="AS681" s="29"/>
      <c r="AT681" s="29"/>
      <c r="AU681" s="29"/>
      <c r="AV681" s="29"/>
      <c r="AW681" s="29"/>
      <c r="AX681" s="29"/>
      <c r="AY681" s="29"/>
      <c r="AZ681" s="29"/>
      <c r="BA681" s="29"/>
      <c r="BB681" s="29"/>
      <c r="BC681" s="29"/>
      <c r="BD681" s="29"/>
      <c r="BE681" s="29"/>
      <c r="BF681" s="29"/>
      <c r="BG681" s="29"/>
      <c r="BH681" s="29"/>
      <c r="BI681" s="29"/>
      <c r="BJ681" s="29"/>
      <c r="BK681" s="29"/>
      <c r="BL681" s="29"/>
      <c r="BM681" s="29"/>
      <c r="BN681" s="29"/>
      <c r="BO681" s="29"/>
      <c r="BP681" s="29"/>
      <c r="BQ681" s="29"/>
      <c r="BR681" s="29"/>
      <c r="BS681" s="29"/>
      <c r="BT681" s="29"/>
      <c r="BU681" s="29"/>
      <c r="BV681" s="29"/>
      <c r="BW681" s="29"/>
      <c r="BX681" s="29"/>
      <c r="BY681" s="29"/>
      <c r="BZ681" s="29"/>
      <c r="CA681" s="29"/>
      <c r="CB681" s="29"/>
      <c r="CC681" s="29"/>
      <c r="CD681" s="29"/>
      <c r="CE681" s="29"/>
      <c r="CF681" s="29"/>
      <c r="CG681" s="29"/>
      <c r="CH681" s="29"/>
      <c r="CI681" s="29"/>
      <c r="CJ681" s="29"/>
      <c r="CK681" s="29"/>
      <c r="CL681" s="29"/>
      <c r="CM681" s="29"/>
      <c r="CN681" s="29"/>
    </row>
    <row r="682" spans="1:92" s="27" customFormat="1" ht="33.75" customHeight="1" x14ac:dyDescent="0.2">
      <c r="A682" s="208"/>
      <c r="B682" s="208"/>
      <c r="C682" s="208"/>
      <c r="D682" s="210" t="s">
        <v>7</v>
      </c>
      <c r="E682" s="211"/>
      <c r="F682" s="212"/>
      <c r="G682" s="207" t="s">
        <v>743</v>
      </c>
      <c r="H682" s="207" t="s">
        <v>744</v>
      </c>
      <c r="I682" s="207" t="s">
        <v>745</v>
      </c>
      <c r="J682" s="204" t="s">
        <v>3</v>
      </c>
      <c r="K682" s="207" t="s">
        <v>746</v>
      </c>
      <c r="L682" s="207" t="s">
        <v>747</v>
      </c>
      <c r="M682" s="207" t="s">
        <v>18</v>
      </c>
      <c r="N682" s="207" t="s">
        <v>748</v>
      </c>
      <c r="O682" s="207" t="s">
        <v>749</v>
      </c>
      <c r="P682" s="207" t="s">
        <v>750</v>
      </c>
      <c r="Q682" s="207" t="s">
        <v>751</v>
      </c>
      <c r="R682" s="207" t="s">
        <v>752</v>
      </c>
      <c r="S682" s="207" t="s">
        <v>753</v>
      </c>
      <c r="T682" s="207" t="s">
        <v>754</v>
      </c>
      <c r="U682" s="207" t="s">
        <v>755</v>
      </c>
      <c r="V682" s="208"/>
      <c r="W682" s="208"/>
      <c r="X682" s="208"/>
      <c r="Y682" s="142"/>
      <c r="Z682" s="208"/>
      <c r="AA682" s="208"/>
      <c r="AB682" s="29"/>
      <c r="AC682" s="29"/>
      <c r="AD682" s="29"/>
      <c r="AE682" s="29"/>
      <c r="AF682" s="29"/>
      <c r="AG682" s="29"/>
      <c r="AH682" s="29"/>
      <c r="AI682" s="29"/>
      <c r="AJ682" s="29"/>
      <c r="AK682" s="29"/>
      <c r="AL682" s="29"/>
      <c r="AM682" s="29"/>
      <c r="AN682" s="29"/>
      <c r="AO682" s="29"/>
      <c r="AP682" s="29"/>
      <c r="AQ682" s="29"/>
      <c r="AR682" s="29"/>
      <c r="AS682" s="29"/>
      <c r="AT682" s="29"/>
      <c r="AU682" s="29"/>
      <c r="AV682" s="29"/>
      <c r="AW682" s="29"/>
      <c r="AX682" s="29"/>
      <c r="AY682" s="29"/>
      <c r="AZ682" s="29"/>
      <c r="BA682" s="29"/>
      <c r="BB682" s="29"/>
      <c r="BC682" s="29"/>
      <c r="BD682" s="29"/>
      <c r="BE682" s="29"/>
      <c r="BF682" s="29"/>
      <c r="BG682" s="29"/>
      <c r="BH682" s="29"/>
      <c r="BI682" s="29"/>
      <c r="BJ682" s="29"/>
      <c r="BK682" s="29"/>
      <c r="BL682" s="29"/>
      <c r="BM682" s="29"/>
      <c r="BN682" s="29"/>
      <c r="BO682" s="29"/>
      <c r="BP682" s="29"/>
      <c r="BQ682" s="29"/>
      <c r="BR682" s="29"/>
      <c r="BS682" s="29"/>
      <c r="BT682" s="29"/>
      <c r="BU682" s="29"/>
      <c r="BV682" s="29"/>
      <c r="BW682" s="29"/>
      <c r="BX682" s="29"/>
      <c r="BY682" s="29"/>
      <c r="BZ682" s="29"/>
      <c r="CA682" s="29"/>
      <c r="CB682" s="29"/>
      <c r="CC682" s="29"/>
      <c r="CD682" s="29"/>
      <c r="CE682" s="29"/>
      <c r="CF682" s="29"/>
      <c r="CG682" s="29"/>
      <c r="CH682" s="29"/>
      <c r="CI682" s="29"/>
      <c r="CJ682" s="29"/>
      <c r="CK682" s="29"/>
      <c r="CL682" s="29"/>
      <c r="CM682" s="29"/>
      <c r="CN682" s="29"/>
    </row>
    <row r="683" spans="1:92" s="3" customFormat="1" ht="33.75" customHeight="1" x14ac:dyDescent="0.2">
      <c r="A683" s="208"/>
      <c r="B683" s="208"/>
      <c r="C683" s="208"/>
      <c r="D683" s="204" t="s">
        <v>9</v>
      </c>
      <c r="E683" s="204" t="s">
        <v>10</v>
      </c>
      <c r="F683" s="204" t="s">
        <v>11</v>
      </c>
      <c r="G683" s="208"/>
      <c r="H683" s="208"/>
      <c r="I683" s="208"/>
      <c r="J683" s="205"/>
      <c r="K683" s="208"/>
      <c r="L683" s="208"/>
      <c r="M683" s="208"/>
      <c r="N683" s="208"/>
      <c r="O683" s="208"/>
      <c r="P683" s="208"/>
      <c r="Q683" s="208"/>
      <c r="R683" s="208"/>
      <c r="S683" s="208"/>
      <c r="T683" s="208"/>
      <c r="U683" s="208"/>
      <c r="V683" s="208"/>
      <c r="W683" s="208"/>
      <c r="X683" s="208"/>
      <c r="Y683" s="142"/>
      <c r="Z683" s="208"/>
      <c r="AA683" s="208"/>
      <c r="AB683" s="29"/>
      <c r="AC683" s="29"/>
      <c r="AD683" s="29"/>
      <c r="AE683" s="29"/>
      <c r="AF683" s="29"/>
      <c r="AG683" s="29"/>
      <c r="AH683" s="29"/>
      <c r="AI683" s="29"/>
      <c r="AJ683" s="29"/>
      <c r="AK683" s="29"/>
      <c r="AL683" s="29"/>
      <c r="AM683" s="29"/>
      <c r="AN683" s="29"/>
      <c r="AO683" s="29"/>
      <c r="AP683" s="29"/>
      <c r="AQ683" s="29"/>
      <c r="AR683" s="29"/>
      <c r="AS683" s="29"/>
      <c r="AT683" s="29"/>
      <c r="AU683" s="29"/>
      <c r="AV683" s="29"/>
      <c r="AW683" s="29"/>
      <c r="AX683" s="29"/>
      <c r="AY683" s="29"/>
      <c r="AZ683" s="29"/>
      <c r="BA683" s="29"/>
      <c r="BB683" s="29"/>
      <c r="BC683" s="29"/>
      <c r="BD683" s="29"/>
      <c r="BE683" s="29"/>
      <c r="BF683" s="29"/>
      <c r="BG683" s="29"/>
      <c r="BH683" s="29"/>
      <c r="BI683" s="29"/>
      <c r="BJ683" s="29"/>
      <c r="BK683" s="29"/>
      <c r="BL683" s="29"/>
      <c r="BM683" s="29"/>
      <c r="BN683" s="29"/>
      <c r="BO683" s="29"/>
      <c r="BP683" s="29"/>
      <c r="BQ683" s="29"/>
      <c r="BR683" s="29"/>
      <c r="BS683" s="29"/>
      <c r="BT683" s="29"/>
      <c r="BU683" s="29"/>
      <c r="BV683" s="29"/>
      <c r="BW683" s="29"/>
      <c r="BX683" s="29"/>
      <c r="BY683" s="29"/>
      <c r="BZ683" s="29"/>
      <c r="CA683" s="29"/>
      <c r="CB683" s="29"/>
      <c r="CC683" s="29"/>
      <c r="CD683" s="29"/>
      <c r="CE683" s="29"/>
      <c r="CF683" s="29"/>
      <c r="CG683" s="29"/>
      <c r="CH683" s="29"/>
      <c r="CI683" s="29"/>
      <c r="CJ683" s="29"/>
      <c r="CK683" s="29"/>
      <c r="CL683" s="29"/>
      <c r="CM683" s="29"/>
      <c r="CN683" s="29"/>
    </row>
    <row r="684" spans="1:92" s="3" customFormat="1" ht="22.5" customHeight="1" x14ac:dyDescent="0.2">
      <c r="A684" s="208"/>
      <c r="B684" s="208"/>
      <c r="C684" s="208"/>
      <c r="D684" s="205"/>
      <c r="E684" s="205"/>
      <c r="F684" s="205"/>
      <c r="G684" s="208"/>
      <c r="H684" s="208"/>
      <c r="I684" s="208"/>
      <c r="J684" s="205"/>
      <c r="K684" s="208"/>
      <c r="L684" s="208"/>
      <c r="M684" s="208"/>
      <c r="N684" s="208"/>
      <c r="O684" s="208"/>
      <c r="P684" s="208"/>
      <c r="Q684" s="208"/>
      <c r="R684" s="208"/>
      <c r="S684" s="208"/>
      <c r="T684" s="208"/>
      <c r="U684" s="208"/>
      <c r="V684" s="208"/>
      <c r="W684" s="208"/>
      <c r="X684" s="208"/>
      <c r="Y684" s="142"/>
      <c r="Z684" s="208"/>
      <c r="AA684" s="208"/>
      <c r="AB684" s="29"/>
      <c r="AC684" s="29"/>
      <c r="AD684" s="29"/>
      <c r="AE684" s="29"/>
      <c r="AF684" s="29"/>
      <c r="AG684" s="29"/>
      <c r="AH684" s="29"/>
      <c r="AI684" s="29"/>
      <c r="AJ684" s="29"/>
      <c r="AK684" s="29"/>
      <c r="AL684" s="29"/>
      <c r="AM684" s="29"/>
      <c r="AN684" s="29"/>
      <c r="AO684" s="29"/>
      <c r="AP684" s="29"/>
      <c r="AQ684" s="29"/>
      <c r="AR684" s="29"/>
      <c r="AS684" s="29"/>
      <c r="AT684" s="29"/>
      <c r="AU684" s="29"/>
      <c r="AV684" s="29"/>
      <c r="AW684" s="29"/>
      <c r="AX684" s="29"/>
      <c r="AY684" s="29"/>
      <c r="AZ684" s="29"/>
      <c r="BA684" s="29"/>
      <c r="BB684" s="29"/>
      <c r="BC684" s="29"/>
      <c r="BD684" s="29"/>
      <c r="BE684" s="29"/>
      <c r="BF684" s="29"/>
      <c r="BG684" s="29"/>
      <c r="BH684" s="29"/>
      <c r="BI684" s="29"/>
      <c r="BJ684" s="29"/>
      <c r="BK684" s="29"/>
      <c r="BL684" s="29"/>
      <c r="BM684" s="29"/>
      <c r="BN684" s="29"/>
      <c r="BO684" s="29"/>
      <c r="BP684" s="29"/>
      <c r="BQ684" s="29"/>
      <c r="BR684" s="29"/>
      <c r="BS684" s="29"/>
      <c r="BT684" s="29"/>
      <c r="BU684" s="29"/>
      <c r="BV684" s="29"/>
      <c r="BW684" s="29"/>
      <c r="BX684" s="29"/>
      <c r="BY684" s="29"/>
      <c r="BZ684" s="29"/>
      <c r="CA684" s="29"/>
      <c r="CB684" s="29"/>
      <c r="CC684" s="29"/>
      <c r="CD684" s="29"/>
      <c r="CE684" s="29"/>
      <c r="CF684" s="29"/>
      <c r="CG684" s="29"/>
      <c r="CH684" s="29"/>
      <c r="CI684" s="29"/>
      <c r="CJ684" s="29"/>
      <c r="CK684" s="29"/>
      <c r="CL684" s="29"/>
      <c r="CM684" s="29"/>
      <c r="CN684" s="29"/>
    </row>
    <row r="685" spans="1:92" s="3" customFormat="1" ht="14.25" customHeight="1" x14ac:dyDescent="0.2">
      <c r="A685" s="208"/>
      <c r="B685" s="208"/>
      <c r="C685" s="208"/>
      <c r="D685" s="205"/>
      <c r="E685" s="205"/>
      <c r="F685" s="205"/>
      <c r="G685" s="208"/>
      <c r="H685" s="208"/>
      <c r="I685" s="208"/>
      <c r="J685" s="205"/>
      <c r="K685" s="208"/>
      <c r="L685" s="208"/>
      <c r="M685" s="208"/>
      <c r="N685" s="208"/>
      <c r="O685" s="208"/>
      <c r="P685" s="208"/>
      <c r="Q685" s="208"/>
      <c r="R685" s="208"/>
      <c r="S685" s="208"/>
      <c r="T685" s="208"/>
      <c r="U685" s="208"/>
      <c r="V685" s="208"/>
      <c r="W685" s="208"/>
      <c r="X685" s="208"/>
      <c r="Y685" s="142"/>
      <c r="Z685" s="208"/>
      <c r="AA685" s="208"/>
      <c r="AB685" s="29"/>
      <c r="AC685" s="29"/>
      <c r="AD685" s="29"/>
      <c r="AE685" s="29"/>
      <c r="AF685" s="29"/>
      <c r="AG685" s="29"/>
      <c r="AH685" s="29"/>
      <c r="AI685" s="29"/>
      <c r="AJ685" s="29"/>
      <c r="AK685" s="29"/>
      <c r="AL685" s="29"/>
      <c r="AM685" s="29"/>
      <c r="AN685" s="29"/>
      <c r="AO685" s="29"/>
      <c r="AP685" s="29"/>
      <c r="AQ685" s="29"/>
      <c r="AR685" s="29"/>
      <c r="AS685" s="29"/>
      <c r="AT685" s="29"/>
      <c r="AU685" s="29"/>
      <c r="AV685" s="29"/>
      <c r="AW685" s="29"/>
      <c r="AX685" s="29"/>
      <c r="AY685" s="29"/>
      <c r="AZ685" s="29"/>
      <c r="BA685" s="29"/>
      <c r="BB685" s="29"/>
      <c r="BC685" s="29"/>
      <c r="BD685" s="29"/>
      <c r="BE685" s="29"/>
      <c r="BF685" s="29"/>
      <c r="BG685" s="29"/>
      <c r="BH685" s="29"/>
      <c r="BI685" s="29"/>
      <c r="BJ685" s="29"/>
      <c r="BK685" s="29"/>
      <c r="BL685" s="29"/>
      <c r="BM685" s="29"/>
      <c r="BN685" s="29"/>
      <c r="BO685" s="29"/>
      <c r="BP685" s="29"/>
      <c r="BQ685" s="29"/>
      <c r="BR685" s="29"/>
      <c r="BS685" s="29"/>
      <c r="BT685" s="29"/>
      <c r="BU685" s="29"/>
      <c r="BV685" s="29"/>
      <c r="BW685" s="29"/>
      <c r="BX685" s="29"/>
      <c r="BY685" s="29"/>
      <c r="BZ685" s="29"/>
      <c r="CA685" s="29"/>
      <c r="CB685" s="29"/>
      <c r="CC685" s="29"/>
      <c r="CD685" s="29"/>
      <c r="CE685" s="29"/>
      <c r="CF685" s="29"/>
      <c r="CG685" s="29"/>
      <c r="CH685" s="29"/>
      <c r="CI685" s="29"/>
      <c r="CJ685" s="29"/>
      <c r="CK685" s="29"/>
      <c r="CL685" s="29"/>
      <c r="CM685" s="29"/>
      <c r="CN685" s="29"/>
    </row>
    <row r="686" spans="1:92" s="3" customFormat="1" ht="14.25" customHeight="1" x14ac:dyDescent="0.2">
      <c r="A686" s="208"/>
      <c r="B686" s="208"/>
      <c r="C686" s="208"/>
      <c r="D686" s="205"/>
      <c r="E686" s="205"/>
      <c r="F686" s="205"/>
      <c r="G686" s="208"/>
      <c r="H686" s="208"/>
      <c r="I686" s="208"/>
      <c r="J686" s="205"/>
      <c r="K686" s="208"/>
      <c r="L686" s="208"/>
      <c r="M686" s="208"/>
      <c r="N686" s="208"/>
      <c r="O686" s="208"/>
      <c r="P686" s="208"/>
      <c r="Q686" s="208"/>
      <c r="R686" s="208"/>
      <c r="S686" s="208"/>
      <c r="T686" s="208"/>
      <c r="U686" s="208"/>
      <c r="V686" s="208"/>
      <c r="W686" s="208"/>
      <c r="X686" s="208"/>
      <c r="Y686" s="142"/>
      <c r="Z686" s="208"/>
      <c r="AA686" s="208"/>
      <c r="AB686" s="29"/>
      <c r="AC686" s="29"/>
      <c r="AD686" s="29"/>
      <c r="AE686" s="29"/>
      <c r="AF686" s="29"/>
      <c r="AG686" s="29"/>
      <c r="AH686" s="29"/>
      <c r="AI686" s="29"/>
      <c r="AJ686" s="29"/>
      <c r="AK686" s="29"/>
      <c r="AL686" s="29"/>
      <c r="AM686" s="29"/>
      <c r="AN686" s="29"/>
      <c r="AO686" s="29"/>
      <c r="AP686" s="29"/>
      <c r="AQ686" s="29"/>
      <c r="AR686" s="29"/>
      <c r="AS686" s="29"/>
      <c r="AT686" s="29"/>
      <c r="AU686" s="29"/>
      <c r="AV686" s="29"/>
      <c r="AW686" s="29"/>
      <c r="AX686" s="29"/>
      <c r="AY686" s="29"/>
      <c r="AZ686" s="29"/>
      <c r="BA686" s="29"/>
      <c r="BB686" s="29"/>
      <c r="BC686" s="29"/>
      <c r="BD686" s="29"/>
      <c r="BE686" s="29"/>
      <c r="BF686" s="29"/>
      <c r="BG686" s="29"/>
      <c r="BH686" s="29"/>
      <c r="BI686" s="29"/>
      <c r="BJ686" s="29"/>
      <c r="BK686" s="29"/>
      <c r="BL686" s="29"/>
      <c r="BM686" s="29"/>
      <c r="BN686" s="29"/>
      <c r="BO686" s="29"/>
      <c r="BP686" s="29"/>
      <c r="BQ686" s="29"/>
      <c r="BR686" s="29"/>
      <c r="BS686" s="29"/>
      <c r="BT686" s="29"/>
      <c r="BU686" s="29"/>
      <c r="BV686" s="29"/>
      <c r="BW686" s="29"/>
      <c r="BX686" s="29"/>
      <c r="BY686" s="29"/>
      <c r="BZ686" s="29"/>
      <c r="CA686" s="29"/>
      <c r="CB686" s="29"/>
      <c r="CC686" s="29"/>
      <c r="CD686" s="29"/>
      <c r="CE686" s="29"/>
      <c r="CF686" s="29"/>
      <c r="CG686" s="29"/>
      <c r="CH686" s="29"/>
      <c r="CI686" s="29"/>
      <c r="CJ686" s="29"/>
      <c r="CK686" s="29"/>
      <c r="CL686" s="29"/>
      <c r="CM686" s="29"/>
      <c r="CN686" s="29"/>
    </row>
    <row r="687" spans="1:92" s="3" customFormat="1" ht="14.25" customHeight="1" x14ac:dyDescent="0.2">
      <c r="A687" s="209"/>
      <c r="B687" s="209"/>
      <c r="C687" s="209"/>
      <c r="D687" s="206"/>
      <c r="E687" s="206"/>
      <c r="F687" s="206"/>
      <c r="G687" s="209"/>
      <c r="H687" s="209"/>
      <c r="I687" s="209"/>
      <c r="J687" s="206"/>
      <c r="K687" s="209"/>
      <c r="L687" s="209"/>
      <c r="M687" s="209"/>
      <c r="N687" s="209"/>
      <c r="O687" s="209"/>
      <c r="P687" s="209"/>
      <c r="Q687" s="209"/>
      <c r="R687" s="209"/>
      <c r="S687" s="209"/>
      <c r="T687" s="209"/>
      <c r="U687" s="209"/>
      <c r="V687" s="209"/>
      <c r="W687" s="209"/>
      <c r="X687" s="209"/>
      <c r="Y687" s="143"/>
      <c r="Z687" s="209"/>
      <c r="AA687" s="209"/>
      <c r="AB687" s="29"/>
      <c r="AC687" s="29"/>
      <c r="AD687" s="29"/>
      <c r="AE687" s="29"/>
      <c r="AF687" s="29"/>
      <c r="AG687" s="29"/>
      <c r="AH687" s="29"/>
      <c r="AI687" s="29"/>
      <c r="AJ687" s="29"/>
      <c r="AK687" s="29"/>
      <c r="AL687" s="29"/>
      <c r="AM687" s="29"/>
      <c r="AN687" s="29"/>
      <c r="AO687" s="29"/>
      <c r="AP687" s="29"/>
      <c r="AQ687" s="29"/>
      <c r="AR687" s="29"/>
      <c r="AS687" s="29"/>
      <c r="AT687" s="29"/>
      <c r="AU687" s="29"/>
      <c r="AV687" s="29"/>
      <c r="AW687" s="29"/>
      <c r="AX687" s="29"/>
      <c r="AY687" s="29"/>
      <c r="AZ687" s="29"/>
      <c r="BA687" s="29"/>
      <c r="BB687" s="29"/>
      <c r="BC687" s="29"/>
      <c r="BD687" s="29"/>
      <c r="BE687" s="29"/>
      <c r="BF687" s="29"/>
      <c r="BG687" s="29"/>
      <c r="BH687" s="29"/>
      <c r="BI687" s="29"/>
      <c r="BJ687" s="29"/>
      <c r="BK687" s="29"/>
      <c r="BL687" s="29"/>
      <c r="BM687" s="29"/>
      <c r="BN687" s="29"/>
      <c r="BO687" s="29"/>
      <c r="BP687" s="29"/>
      <c r="BQ687" s="29"/>
      <c r="BR687" s="29"/>
      <c r="BS687" s="29"/>
      <c r="BT687" s="29"/>
      <c r="BU687" s="29"/>
      <c r="BV687" s="29"/>
      <c r="BW687" s="29"/>
      <c r="BX687" s="29"/>
      <c r="BY687" s="29"/>
      <c r="BZ687" s="29"/>
      <c r="CA687" s="29"/>
      <c r="CB687" s="29"/>
      <c r="CC687" s="29"/>
      <c r="CD687" s="29"/>
      <c r="CE687" s="29"/>
      <c r="CF687" s="29"/>
      <c r="CG687" s="29"/>
      <c r="CH687" s="29"/>
      <c r="CI687" s="29"/>
      <c r="CJ687" s="29"/>
      <c r="CK687" s="29"/>
      <c r="CL687" s="29"/>
      <c r="CM687" s="29"/>
      <c r="CN687" s="29"/>
    </row>
    <row r="688" spans="1:92" s="43" customFormat="1" ht="22.5" customHeight="1" x14ac:dyDescent="0.2">
      <c r="A688" s="39"/>
      <c r="B688" s="38" t="s">
        <v>14</v>
      </c>
      <c r="C688" s="39">
        <v>2</v>
      </c>
      <c r="D688" s="39"/>
      <c r="E688" s="39"/>
      <c r="F688" s="39"/>
      <c r="G688" s="39">
        <f t="shared" ref="G688:G689" si="103">D688*400+E688*100+F688</f>
        <v>0</v>
      </c>
      <c r="H688" s="39"/>
      <c r="I688" s="39">
        <f t="shared" ref="I688:I689" si="104">G688*H688</f>
        <v>0</v>
      </c>
      <c r="J688" s="39">
        <v>2</v>
      </c>
      <c r="K688" s="38" t="s">
        <v>713</v>
      </c>
      <c r="L688" s="39" t="s">
        <v>705</v>
      </c>
      <c r="M688" s="39">
        <v>2</v>
      </c>
      <c r="N688" s="39">
        <v>128</v>
      </c>
      <c r="O688" s="39">
        <v>6400</v>
      </c>
      <c r="P688" s="39">
        <f t="shared" ref="P688:P689" si="105">N688*O688</f>
        <v>819200</v>
      </c>
      <c r="Q688" s="39">
        <v>20</v>
      </c>
      <c r="R688" s="39">
        <f>P688*30%</f>
        <v>245760</v>
      </c>
      <c r="S688" s="39">
        <f t="shared" ref="S688:S689" si="106">P688-R688</f>
        <v>573440</v>
      </c>
      <c r="T688" s="39">
        <f>I688+S688</f>
        <v>573440</v>
      </c>
      <c r="U688" s="39">
        <f>I688+S688</f>
        <v>573440</v>
      </c>
      <c r="V688" s="39">
        <v>50</v>
      </c>
      <c r="W688" s="39"/>
      <c r="X688" s="39"/>
      <c r="Y688" s="39"/>
      <c r="Z688" s="40">
        <f>W688*90%</f>
        <v>0</v>
      </c>
      <c r="AA688" s="40">
        <f>W688-Z688</f>
        <v>0</v>
      </c>
    </row>
    <row r="689" spans="1:92" s="43" customFormat="1" ht="22.5" customHeight="1" x14ac:dyDescent="0.2">
      <c r="A689" s="39"/>
      <c r="B689" s="38"/>
      <c r="C689" s="39">
        <v>3</v>
      </c>
      <c r="D689" s="39"/>
      <c r="E689" s="39"/>
      <c r="F689" s="39"/>
      <c r="G689" s="39">
        <f t="shared" si="103"/>
        <v>0</v>
      </c>
      <c r="H689" s="39"/>
      <c r="I689" s="39">
        <f t="shared" si="104"/>
        <v>0</v>
      </c>
      <c r="J689" s="39">
        <v>3</v>
      </c>
      <c r="K689" s="39"/>
      <c r="L689" s="39" t="s">
        <v>706</v>
      </c>
      <c r="M689" s="39">
        <v>3</v>
      </c>
      <c r="N689" s="39">
        <v>80</v>
      </c>
      <c r="O689" s="39">
        <v>7400</v>
      </c>
      <c r="P689" s="39">
        <f t="shared" si="105"/>
        <v>592000</v>
      </c>
      <c r="Q689" s="39">
        <v>10</v>
      </c>
      <c r="R689" s="39">
        <f>P689*10%</f>
        <v>59200</v>
      </c>
      <c r="S689" s="39">
        <f t="shared" si="106"/>
        <v>532800</v>
      </c>
      <c r="T689" s="39">
        <f>I689+S689</f>
        <v>532800</v>
      </c>
      <c r="U689" s="39">
        <f>I689+S689</f>
        <v>532800</v>
      </c>
      <c r="V689" s="39"/>
      <c r="W689" s="40">
        <f>U689*0.03%</f>
        <v>159.83999999999997</v>
      </c>
      <c r="X689" s="39">
        <v>0.03</v>
      </c>
      <c r="Y689" s="39"/>
      <c r="Z689" s="40">
        <f>W689*90%</f>
        <v>143.85599999999999</v>
      </c>
      <c r="AA689" s="40">
        <f>W689-Z689</f>
        <v>15.98399999999998</v>
      </c>
    </row>
    <row r="690" spans="1:92" s="3" customFormat="1" ht="23.25" customHeight="1" x14ac:dyDescent="0.2">
      <c r="A690" s="38"/>
      <c r="B690" s="38"/>
      <c r="C690" s="38"/>
      <c r="D690" s="38"/>
      <c r="E690" s="38"/>
      <c r="F690" s="38"/>
      <c r="G690" s="39"/>
      <c r="H690" s="38"/>
      <c r="I690" s="39"/>
      <c r="J690" s="38"/>
      <c r="K690" s="38"/>
      <c r="L690" s="38"/>
      <c r="M690" s="38"/>
      <c r="N690" s="38"/>
      <c r="O690" s="38"/>
      <c r="P690" s="39"/>
      <c r="Q690" s="38"/>
      <c r="R690" s="39"/>
      <c r="S690" s="39"/>
      <c r="T690" s="39"/>
      <c r="U690" s="39"/>
      <c r="V690" s="38"/>
      <c r="W690" s="40"/>
      <c r="X690" s="41"/>
      <c r="Y690" s="41"/>
      <c r="Z690" s="40"/>
      <c r="AA690" s="40"/>
      <c r="AB690" s="29"/>
      <c r="AC690" s="29"/>
      <c r="AD690" s="29"/>
      <c r="AE690" s="29"/>
      <c r="AF690" s="29"/>
      <c r="AG690" s="29"/>
      <c r="AH690" s="29"/>
      <c r="AI690" s="29"/>
      <c r="AJ690" s="29"/>
      <c r="AK690" s="29"/>
      <c r="AL690" s="29"/>
      <c r="AM690" s="29"/>
      <c r="AN690" s="29"/>
      <c r="AO690" s="29"/>
      <c r="AP690" s="29"/>
      <c r="AQ690" s="29"/>
      <c r="AR690" s="29"/>
      <c r="AS690" s="29"/>
      <c r="AT690" s="29"/>
      <c r="AU690" s="29"/>
      <c r="AV690" s="29"/>
      <c r="AW690" s="29"/>
      <c r="AX690" s="29"/>
      <c r="AY690" s="29"/>
      <c r="AZ690" s="29"/>
      <c r="BA690" s="29"/>
      <c r="BB690" s="29"/>
      <c r="BC690" s="29"/>
      <c r="BD690" s="29"/>
      <c r="BE690" s="29"/>
      <c r="BF690" s="29"/>
      <c r="BG690" s="29"/>
      <c r="BH690" s="29"/>
      <c r="BI690" s="29"/>
      <c r="BJ690" s="29"/>
      <c r="BK690" s="29"/>
      <c r="BL690" s="29"/>
      <c r="BM690" s="29"/>
      <c r="BN690" s="29"/>
      <c r="BO690" s="29"/>
      <c r="BP690" s="29"/>
      <c r="BQ690" s="29"/>
      <c r="BR690" s="29"/>
      <c r="BS690" s="29"/>
      <c r="BT690" s="29"/>
      <c r="BU690" s="29"/>
      <c r="BV690" s="29"/>
      <c r="BW690" s="29"/>
      <c r="BX690" s="29"/>
      <c r="BY690" s="29"/>
      <c r="BZ690" s="29"/>
      <c r="CA690" s="29"/>
      <c r="CB690" s="29"/>
      <c r="CC690" s="29"/>
      <c r="CD690" s="29"/>
      <c r="CE690" s="29"/>
      <c r="CF690" s="29"/>
      <c r="CG690" s="29"/>
      <c r="CH690" s="29"/>
      <c r="CI690" s="29"/>
      <c r="CJ690" s="29"/>
      <c r="CK690" s="29"/>
      <c r="CL690" s="29"/>
      <c r="CM690" s="29"/>
      <c r="CN690" s="29"/>
    </row>
    <row r="691" spans="1:92" s="3" customFormat="1" ht="21.75" customHeight="1" x14ac:dyDescent="0.2">
      <c r="A691" s="38"/>
      <c r="B691" s="38"/>
      <c r="C691" s="38"/>
      <c r="D691" s="38"/>
      <c r="E691" s="38"/>
      <c r="F691" s="38"/>
      <c r="G691" s="39"/>
      <c r="H691" s="38"/>
      <c r="I691" s="39"/>
      <c r="J691" s="38"/>
      <c r="K691" s="38"/>
      <c r="L691" s="38"/>
      <c r="M691" s="38"/>
      <c r="N691" s="38"/>
      <c r="O691" s="38"/>
      <c r="P691" s="39"/>
      <c r="Q691" s="38"/>
      <c r="R691" s="38"/>
      <c r="S691" s="39"/>
      <c r="T691" s="39"/>
      <c r="U691" s="39"/>
      <c r="V691" s="38"/>
      <c r="W691" s="40"/>
      <c r="X691" s="41"/>
      <c r="Y691" s="41"/>
      <c r="Z691" s="40"/>
      <c r="AA691" s="40"/>
      <c r="AB691" s="29"/>
      <c r="AC691" s="29"/>
      <c r="AD691" s="29"/>
      <c r="AE691" s="29"/>
      <c r="AF691" s="29"/>
      <c r="AG691" s="29"/>
      <c r="AH691" s="29"/>
      <c r="AI691" s="29"/>
      <c r="AJ691" s="29"/>
      <c r="AK691" s="29"/>
      <c r="AL691" s="29"/>
      <c r="AM691" s="29"/>
      <c r="AN691" s="29"/>
      <c r="AO691" s="29"/>
      <c r="AP691" s="29"/>
      <c r="AQ691" s="29"/>
      <c r="AR691" s="29"/>
      <c r="AS691" s="29"/>
      <c r="AT691" s="29"/>
      <c r="AU691" s="29"/>
      <c r="AV691" s="29"/>
      <c r="AW691" s="29"/>
      <c r="AX691" s="29"/>
      <c r="AY691" s="29"/>
      <c r="AZ691" s="29"/>
      <c r="BA691" s="29"/>
      <c r="BB691" s="29"/>
      <c r="BC691" s="29"/>
      <c r="BD691" s="29"/>
      <c r="BE691" s="29"/>
      <c r="BF691" s="29"/>
      <c r="BG691" s="29"/>
      <c r="BH691" s="29"/>
      <c r="BI691" s="29"/>
      <c r="BJ691" s="29"/>
      <c r="BK691" s="29"/>
      <c r="BL691" s="29"/>
      <c r="BM691" s="29"/>
      <c r="BN691" s="29"/>
      <c r="BO691" s="29"/>
      <c r="BP691" s="29"/>
      <c r="BQ691" s="29"/>
      <c r="BR691" s="29"/>
      <c r="BS691" s="29"/>
      <c r="BT691" s="29"/>
      <c r="BU691" s="29"/>
      <c r="BV691" s="29"/>
      <c r="BW691" s="29"/>
      <c r="BX691" s="29"/>
      <c r="BY691" s="29"/>
      <c r="BZ691" s="29"/>
      <c r="CA691" s="29"/>
      <c r="CB691" s="29"/>
      <c r="CC691" s="29"/>
      <c r="CD691" s="29"/>
      <c r="CE691" s="29"/>
      <c r="CF691" s="29"/>
      <c r="CG691" s="29"/>
      <c r="CH691" s="29"/>
      <c r="CI691" s="29"/>
      <c r="CJ691" s="29"/>
      <c r="CK691" s="29"/>
      <c r="CL691" s="29"/>
      <c r="CM691" s="29"/>
      <c r="CN691" s="29"/>
    </row>
    <row r="692" spans="1:92" s="3" customFormat="1" ht="23.25" customHeight="1" x14ac:dyDescent="0.2">
      <c r="A692" s="38"/>
      <c r="B692" s="38"/>
      <c r="C692" s="38"/>
      <c r="D692" s="38"/>
      <c r="E692" s="38"/>
      <c r="F692" s="38"/>
      <c r="G692" s="39"/>
      <c r="H692" s="38"/>
      <c r="I692" s="39"/>
      <c r="J692" s="38"/>
      <c r="K692" s="38"/>
      <c r="L692" s="38"/>
      <c r="M692" s="38"/>
      <c r="N692" s="38"/>
      <c r="O692" s="38"/>
      <c r="P692" s="39"/>
      <c r="Q692" s="38"/>
      <c r="R692" s="39"/>
      <c r="S692" s="39"/>
      <c r="T692" s="39"/>
      <c r="U692" s="39"/>
      <c r="V692" s="38"/>
      <c r="W692" s="40"/>
      <c r="X692" s="41"/>
      <c r="Y692" s="41"/>
      <c r="Z692" s="40"/>
      <c r="AA692" s="40"/>
      <c r="AB692" s="29"/>
      <c r="AC692" s="29"/>
      <c r="AD692" s="29"/>
      <c r="AE692" s="29"/>
      <c r="AF692" s="29"/>
      <c r="AG692" s="29"/>
      <c r="AH692" s="29"/>
      <c r="AI692" s="29"/>
      <c r="AJ692" s="29"/>
      <c r="AK692" s="29"/>
      <c r="AL692" s="29"/>
      <c r="AM692" s="29"/>
      <c r="AN692" s="29"/>
      <c r="AO692" s="29"/>
      <c r="AP692" s="29"/>
      <c r="AQ692" s="29"/>
      <c r="AR692" s="29"/>
      <c r="AS692" s="29"/>
      <c r="AT692" s="29"/>
      <c r="AU692" s="29"/>
      <c r="AV692" s="29"/>
      <c r="AW692" s="29"/>
      <c r="AX692" s="29"/>
      <c r="AY692" s="29"/>
      <c r="AZ692" s="29"/>
      <c r="BA692" s="29"/>
      <c r="BB692" s="29"/>
      <c r="BC692" s="29"/>
      <c r="BD692" s="29"/>
      <c r="BE692" s="29"/>
      <c r="BF692" s="29"/>
      <c r="BG692" s="29"/>
      <c r="BH692" s="29"/>
      <c r="BI692" s="29"/>
      <c r="BJ692" s="29"/>
      <c r="BK692" s="29"/>
      <c r="BL692" s="29"/>
      <c r="BM692" s="29"/>
      <c r="BN692" s="29"/>
      <c r="BO692" s="29"/>
      <c r="BP692" s="29"/>
      <c r="BQ692" s="29"/>
      <c r="BR692" s="29"/>
      <c r="BS692" s="29"/>
      <c r="BT692" s="29"/>
      <c r="BU692" s="29"/>
      <c r="BV692" s="29"/>
      <c r="BW692" s="29"/>
      <c r="BX692" s="29"/>
      <c r="BY692" s="29"/>
      <c r="BZ692" s="29"/>
      <c r="CA692" s="29"/>
      <c r="CB692" s="29"/>
      <c r="CC692" s="29"/>
      <c r="CD692" s="29"/>
      <c r="CE692" s="29"/>
      <c r="CF692" s="29"/>
      <c r="CG692" s="29"/>
      <c r="CH692" s="29"/>
      <c r="CI692" s="29"/>
      <c r="CJ692" s="29"/>
      <c r="CK692" s="29"/>
      <c r="CL692" s="29"/>
      <c r="CM692" s="29"/>
      <c r="CN692" s="29"/>
    </row>
    <row r="693" spans="1:92" s="3" customFormat="1" ht="22.5" customHeight="1" x14ac:dyDescent="0.2">
      <c r="A693" s="38"/>
      <c r="B693" s="38"/>
      <c r="C693" s="38"/>
      <c r="D693" s="38"/>
      <c r="E693" s="38"/>
      <c r="F693" s="38"/>
      <c r="G693" s="39"/>
      <c r="H693" s="38"/>
      <c r="I693" s="39"/>
      <c r="J693" s="38"/>
      <c r="K693" s="38"/>
      <c r="L693" s="38"/>
      <c r="M693" s="38"/>
      <c r="N693" s="38"/>
      <c r="O693" s="38"/>
      <c r="P693" s="39"/>
      <c r="Q693" s="38"/>
      <c r="R693" s="39"/>
      <c r="S693" s="39"/>
      <c r="T693" s="39"/>
      <c r="U693" s="39"/>
      <c r="V693" s="38"/>
      <c r="W693" s="40"/>
      <c r="X693" s="41"/>
      <c r="Y693" s="41"/>
      <c r="Z693" s="40"/>
      <c r="AA693" s="40"/>
      <c r="AB693" s="29"/>
      <c r="AC693" s="29"/>
      <c r="AD693" s="29"/>
      <c r="AE693" s="29"/>
      <c r="AF693" s="29"/>
      <c r="AG693" s="29"/>
      <c r="AH693" s="29"/>
      <c r="AI693" s="29"/>
      <c r="AJ693" s="29"/>
      <c r="AK693" s="29"/>
      <c r="AL693" s="29"/>
      <c r="AM693" s="29"/>
      <c r="AN693" s="29"/>
      <c r="AO693" s="29"/>
      <c r="AP693" s="29"/>
      <c r="AQ693" s="29"/>
      <c r="AR693" s="29"/>
      <c r="AS693" s="29"/>
      <c r="AT693" s="29"/>
      <c r="AU693" s="29"/>
      <c r="AV693" s="29"/>
      <c r="AW693" s="29"/>
      <c r="AX693" s="29"/>
      <c r="AY693" s="29"/>
      <c r="AZ693" s="29"/>
      <c r="BA693" s="29"/>
      <c r="BB693" s="29"/>
      <c r="BC693" s="29"/>
      <c r="BD693" s="29"/>
      <c r="BE693" s="29"/>
      <c r="BF693" s="29"/>
      <c r="BG693" s="29"/>
      <c r="BH693" s="29"/>
      <c r="BI693" s="29"/>
      <c r="BJ693" s="29"/>
      <c r="BK693" s="29"/>
      <c r="BL693" s="29"/>
      <c r="BM693" s="29"/>
      <c r="BN693" s="29"/>
      <c r="BO693" s="29"/>
      <c r="BP693" s="29"/>
      <c r="BQ693" s="29"/>
      <c r="BR693" s="29"/>
      <c r="BS693" s="29"/>
      <c r="BT693" s="29"/>
      <c r="BU693" s="29"/>
      <c r="BV693" s="29"/>
      <c r="BW693" s="29"/>
      <c r="BX693" s="29"/>
      <c r="BY693" s="29"/>
      <c r="BZ693" s="29"/>
      <c r="CA693" s="29"/>
      <c r="CB693" s="29"/>
      <c r="CC693" s="29"/>
      <c r="CD693" s="29"/>
      <c r="CE693" s="29"/>
      <c r="CF693" s="29"/>
      <c r="CG693" s="29"/>
      <c r="CH693" s="29"/>
      <c r="CI693" s="29"/>
      <c r="CJ693" s="29"/>
      <c r="CK693" s="29"/>
      <c r="CL693" s="29"/>
      <c r="CM693" s="29"/>
      <c r="CN693" s="29"/>
    </row>
    <row r="694" spans="1:92" s="3" customFormat="1" ht="24" customHeight="1" x14ac:dyDescent="0.2">
      <c r="A694" s="38"/>
      <c r="B694" s="38"/>
      <c r="C694" s="38"/>
      <c r="D694" s="38"/>
      <c r="E694" s="38"/>
      <c r="F694" s="38"/>
      <c r="G694" s="39"/>
      <c r="H694" s="38"/>
      <c r="I694" s="39"/>
      <c r="J694" s="38"/>
      <c r="K694" s="38"/>
      <c r="L694" s="38"/>
      <c r="M694" s="38"/>
      <c r="N694" s="38"/>
      <c r="O694" s="38"/>
      <c r="P694" s="39"/>
      <c r="Q694" s="38"/>
      <c r="R694" s="38"/>
      <c r="S694" s="39"/>
      <c r="T694" s="39"/>
      <c r="U694" s="39"/>
      <c r="V694" s="38"/>
      <c r="W694" s="40"/>
      <c r="X694" s="41"/>
      <c r="Y694" s="41"/>
      <c r="Z694" s="40"/>
      <c r="AA694" s="40"/>
      <c r="AB694" s="29"/>
      <c r="AC694" s="29"/>
      <c r="AD694" s="29"/>
      <c r="AE694" s="29"/>
      <c r="AF694" s="29"/>
      <c r="AG694" s="29"/>
      <c r="AH694" s="29"/>
      <c r="AI694" s="29"/>
      <c r="AJ694" s="29"/>
      <c r="AK694" s="29"/>
      <c r="AL694" s="29"/>
      <c r="AM694" s="29"/>
      <c r="AN694" s="29"/>
      <c r="AO694" s="29"/>
      <c r="AP694" s="29"/>
      <c r="AQ694" s="29"/>
      <c r="AR694" s="29"/>
      <c r="AS694" s="29"/>
      <c r="AT694" s="29"/>
      <c r="AU694" s="29"/>
      <c r="AV694" s="29"/>
      <c r="AW694" s="29"/>
      <c r="AX694" s="29"/>
      <c r="AY694" s="29"/>
      <c r="AZ694" s="29"/>
      <c r="BA694" s="29"/>
      <c r="BB694" s="29"/>
      <c r="BC694" s="29"/>
      <c r="BD694" s="29"/>
      <c r="BE694" s="29"/>
      <c r="BF694" s="29"/>
      <c r="BG694" s="29"/>
      <c r="BH694" s="29"/>
      <c r="BI694" s="29"/>
      <c r="BJ694" s="29"/>
      <c r="BK694" s="29"/>
      <c r="BL694" s="29"/>
      <c r="BM694" s="29"/>
      <c r="BN694" s="29"/>
      <c r="BO694" s="29"/>
      <c r="BP694" s="29"/>
      <c r="BQ694" s="29"/>
      <c r="BR694" s="29"/>
      <c r="BS694" s="29"/>
      <c r="BT694" s="29"/>
      <c r="BU694" s="29"/>
      <c r="BV694" s="29"/>
      <c r="BW694" s="29"/>
      <c r="BX694" s="29"/>
      <c r="BY694" s="29"/>
      <c r="BZ694" s="29"/>
      <c r="CA694" s="29"/>
      <c r="CB694" s="29"/>
      <c r="CC694" s="29"/>
      <c r="CD694" s="29"/>
      <c r="CE694" s="29"/>
      <c r="CF694" s="29"/>
      <c r="CG694" s="29"/>
      <c r="CH694" s="29"/>
      <c r="CI694" s="29"/>
      <c r="CJ694" s="29"/>
      <c r="CK694" s="29"/>
      <c r="CL694" s="29"/>
      <c r="CM694" s="29"/>
      <c r="CN694" s="29"/>
    </row>
    <row r="695" spans="1:92" s="3" customFormat="1" ht="23.25" customHeight="1" x14ac:dyDescent="0.2">
      <c r="A695" s="38"/>
      <c r="B695" s="38"/>
      <c r="C695" s="38"/>
      <c r="D695" s="38"/>
      <c r="E695" s="38"/>
      <c r="F695" s="38"/>
      <c r="G695" s="39"/>
      <c r="H695" s="38"/>
      <c r="I695" s="39"/>
      <c r="J695" s="38"/>
      <c r="K695" s="38"/>
      <c r="L695" s="38"/>
      <c r="M695" s="38"/>
      <c r="N695" s="38"/>
      <c r="O695" s="38"/>
      <c r="P695" s="39"/>
      <c r="Q695" s="38"/>
      <c r="R695" s="39"/>
      <c r="S695" s="39"/>
      <c r="T695" s="39"/>
      <c r="U695" s="39"/>
      <c r="V695" s="38"/>
      <c r="W695" s="40"/>
      <c r="X695" s="41"/>
      <c r="Y695" s="41"/>
      <c r="Z695" s="40"/>
      <c r="AA695" s="40"/>
      <c r="AB695" s="29"/>
      <c r="AC695" s="29"/>
      <c r="AD695" s="29"/>
      <c r="AE695" s="29"/>
      <c r="AF695" s="29"/>
      <c r="AG695" s="29"/>
      <c r="AH695" s="29"/>
      <c r="AI695" s="29"/>
      <c r="AJ695" s="29"/>
      <c r="AK695" s="29"/>
      <c r="AL695" s="29"/>
      <c r="AM695" s="29"/>
      <c r="AN695" s="29"/>
      <c r="AO695" s="29"/>
      <c r="AP695" s="29"/>
      <c r="AQ695" s="29"/>
      <c r="AR695" s="29"/>
      <c r="AS695" s="29"/>
      <c r="AT695" s="29"/>
      <c r="AU695" s="29"/>
      <c r="AV695" s="29"/>
      <c r="AW695" s="29"/>
      <c r="AX695" s="29"/>
      <c r="AY695" s="29"/>
      <c r="AZ695" s="29"/>
      <c r="BA695" s="29"/>
      <c r="BB695" s="29"/>
      <c r="BC695" s="29"/>
      <c r="BD695" s="29"/>
      <c r="BE695" s="29"/>
      <c r="BF695" s="29"/>
      <c r="BG695" s="29"/>
      <c r="BH695" s="29"/>
      <c r="BI695" s="29"/>
      <c r="BJ695" s="29"/>
      <c r="BK695" s="29"/>
      <c r="BL695" s="29"/>
      <c r="BM695" s="29"/>
      <c r="BN695" s="29"/>
      <c r="BO695" s="29"/>
      <c r="BP695" s="29"/>
      <c r="BQ695" s="29"/>
      <c r="BR695" s="29"/>
      <c r="BS695" s="29"/>
      <c r="BT695" s="29"/>
      <c r="BU695" s="29"/>
      <c r="BV695" s="29"/>
      <c r="BW695" s="29"/>
      <c r="BX695" s="29"/>
      <c r="BY695" s="29"/>
      <c r="BZ695" s="29"/>
      <c r="CA695" s="29"/>
      <c r="CB695" s="29"/>
      <c r="CC695" s="29"/>
      <c r="CD695" s="29"/>
      <c r="CE695" s="29"/>
      <c r="CF695" s="29"/>
      <c r="CG695" s="29"/>
      <c r="CH695" s="29"/>
      <c r="CI695" s="29"/>
      <c r="CJ695" s="29"/>
      <c r="CK695" s="29"/>
      <c r="CL695" s="29"/>
      <c r="CM695" s="29"/>
      <c r="CN695" s="29"/>
    </row>
    <row r="696" spans="1:92" s="3" customFormat="1" ht="24" customHeight="1" x14ac:dyDescent="0.2">
      <c r="A696" s="38"/>
      <c r="B696" s="38"/>
      <c r="C696" s="38"/>
      <c r="D696" s="38"/>
      <c r="E696" s="38"/>
      <c r="F696" s="38"/>
      <c r="G696" s="39"/>
      <c r="H696" s="38"/>
      <c r="I696" s="39"/>
      <c r="J696" s="38"/>
      <c r="K696" s="38"/>
      <c r="L696" s="38"/>
      <c r="M696" s="38"/>
      <c r="N696" s="38"/>
      <c r="O696" s="38"/>
      <c r="P696" s="39"/>
      <c r="Q696" s="38"/>
      <c r="R696" s="39"/>
      <c r="S696" s="39"/>
      <c r="T696" s="39"/>
      <c r="U696" s="39"/>
      <c r="V696" s="38"/>
      <c r="W696" s="40"/>
      <c r="X696" s="41"/>
      <c r="Y696" s="41"/>
      <c r="Z696" s="40"/>
      <c r="AA696" s="40"/>
      <c r="AB696" s="29"/>
      <c r="AC696" s="29"/>
      <c r="AD696" s="29"/>
      <c r="AE696" s="29"/>
      <c r="AF696" s="29"/>
      <c r="AG696" s="29"/>
      <c r="AH696" s="29"/>
      <c r="AI696" s="29"/>
      <c r="AJ696" s="29"/>
      <c r="AK696" s="29"/>
      <c r="AL696" s="29"/>
      <c r="AM696" s="29"/>
      <c r="AN696" s="29"/>
      <c r="AO696" s="29"/>
      <c r="AP696" s="29"/>
      <c r="AQ696" s="29"/>
      <c r="AR696" s="29"/>
      <c r="AS696" s="29"/>
      <c r="AT696" s="29"/>
      <c r="AU696" s="29"/>
      <c r="AV696" s="29"/>
      <c r="AW696" s="29"/>
      <c r="AX696" s="29"/>
      <c r="AY696" s="29"/>
      <c r="AZ696" s="29"/>
      <c r="BA696" s="29"/>
      <c r="BB696" s="29"/>
      <c r="BC696" s="29"/>
      <c r="BD696" s="29"/>
      <c r="BE696" s="29"/>
      <c r="BF696" s="29"/>
      <c r="BG696" s="29"/>
      <c r="BH696" s="29"/>
      <c r="BI696" s="29"/>
      <c r="BJ696" s="29"/>
      <c r="BK696" s="29"/>
      <c r="BL696" s="29"/>
      <c r="BM696" s="29"/>
      <c r="BN696" s="29"/>
      <c r="BO696" s="29"/>
      <c r="BP696" s="29"/>
      <c r="BQ696" s="29"/>
      <c r="BR696" s="29"/>
      <c r="BS696" s="29"/>
      <c r="BT696" s="29"/>
      <c r="BU696" s="29"/>
      <c r="BV696" s="29"/>
      <c r="BW696" s="29"/>
      <c r="BX696" s="29"/>
      <c r="BY696" s="29"/>
      <c r="BZ696" s="29"/>
      <c r="CA696" s="29"/>
      <c r="CB696" s="29"/>
      <c r="CC696" s="29"/>
      <c r="CD696" s="29"/>
      <c r="CE696" s="29"/>
      <c r="CF696" s="29"/>
      <c r="CG696" s="29"/>
      <c r="CH696" s="29"/>
      <c r="CI696" s="29"/>
      <c r="CJ696" s="29"/>
      <c r="CK696" s="29"/>
      <c r="CL696" s="29"/>
      <c r="CM696" s="29"/>
      <c r="CN696" s="29"/>
    </row>
    <row r="697" spans="1:92" s="3" customFormat="1" ht="23.25" customHeight="1" x14ac:dyDescent="0.2">
      <c r="A697" s="38"/>
      <c r="B697" s="38"/>
      <c r="C697" s="38"/>
      <c r="D697" s="38"/>
      <c r="E697" s="38"/>
      <c r="F697" s="38"/>
      <c r="G697" s="39"/>
      <c r="H697" s="38"/>
      <c r="I697" s="39"/>
      <c r="J697" s="38"/>
      <c r="K697" s="38"/>
      <c r="L697" s="38"/>
      <c r="M697" s="38"/>
      <c r="N697" s="38"/>
      <c r="O697" s="38"/>
      <c r="P697" s="39"/>
      <c r="Q697" s="38"/>
      <c r="R697" s="38"/>
      <c r="S697" s="39"/>
      <c r="T697" s="39"/>
      <c r="U697" s="39"/>
      <c r="V697" s="38"/>
      <c r="W697" s="40"/>
      <c r="X697" s="41"/>
      <c r="Y697" s="41"/>
      <c r="Z697" s="40"/>
      <c r="AA697" s="40"/>
      <c r="AB697" s="29"/>
      <c r="AC697" s="29"/>
      <c r="AD697" s="29"/>
      <c r="AE697" s="29"/>
      <c r="AF697" s="29"/>
      <c r="AG697" s="29"/>
      <c r="AH697" s="29"/>
      <c r="AI697" s="29"/>
      <c r="AJ697" s="29"/>
      <c r="AK697" s="29"/>
      <c r="AL697" s="29"/>
      <c r="AM697" s="29"/>
      <c r="AN697" s="29"/>
      <c r="AO697" s="29"/>
      <c r="AP697" s="29"/>
      <c r="AQ697" s="29"/>
      <c r="AR697" s="29"/>
      <c r="AS697" s="29"/>
      <c r="AT697" s="29"/>
      <c r="AU697" s="29"/>
      <c r="AV697" s="29"/>
      <c r="AW697" s="29"/>
      <c r="AX697" s="29"/>
      <c r="AY697" s="29"/>
      <c r="AZ697" s="29"/>
      <c r="BA697" s="29"/>
      <c r="BB697" s="29"/>
      <c r="BC697" s="29"/>
      <c r="BD697" s="29"/>
      <c r="BE697" s="29"/>
      <c r="BF697" s="29"/>
      <c r="BG697" s="29"/>
      <c r="BH697" s="29"/>
      <c r="BI697" s="29"/>
      <c r="BJ697" s="29"/>
      <c r="BK697" s="29"/>
      <c r="BL697" s="29"/>
      <c r="BM697" s="29"/>
      <c r="BN697" s="29"/>
      <c r="BO697" s="29"/>
      <c r="BP697" s="29"/>
      <c r="BQ697" s="29"/>
      <c r="BR697" s="29"/>
      <c r="BS697" s="29"/>
      <c r="BT697" s="29"/>
      <c r="BU697" s="29"/>
      <c r="BV697" s="29"/>
      <c r="BW697" s="29"/>
      <c r="BX697" s="29"/>
      <c r="BY697" s="29"/>
      <c r="BZ697" s="29"/>
      <c r="CA697" s="29"/>
      <c r="CB697" s="29"/>
      <c r="CC697" s="29"/>
      <c r="CD697" s="29"/>
      <c r="CE697" s="29"/>
      <c r="CF697" s="29"/>
      <c r="CG697" s="29"/>
      <c r="CH697" s="29"/>
      <c r="CI697" s="29"/>
      <c r="CJ697" s="29"/>
      <c r="CK697" s="29"/>
      <c r="CL697" s="29"/>
      <c r="CM697" s="29"/>
      <c r="CN697" s="29"/>
    </row>
    <row r="698" spans="1:92" s="3" customFormat="1" ht="24" customHeight="1" x14ac:dyDescent="0.2">
      <c r="A698" s="38"/>
      <c r="B698" s="38"/>
      <c r="C698" s="38"/>
      <c r="D698" s="38"/>
      <c r="E698" s="38"/>
      <c r="F698" s="38"/>
      <c r="G698" s="39"/>
      <c r="H698" s="38"/>
      <c r="I698" s="39"/>
      <c r="J698" s="38"/>
      <c r="K698" s="38"/>
      <c r="L698" s="38"/>
      <c r="M698" s="38"/>
      <c r="N698" s="38"/>
      <c r="O698" s="38"/>
      <c r="P698" s="39"/>
      <c r="Q698" s="38"/>
      <c r="R698" s="39"/>
      <c r="S698" s="39"/>
      <c r="T698" s="39"/>
      <c r="U698" s="39"/>
      <c r="V698" s="38"/>
      <c r="W698" s="40"/>
      <c r="X698" s="41"/>
      <c r="Y698" s="41"/>
      <c r="Z698" s="40"/>
      <c r="AA698" s="40"/>
      <c r="AB698" s="29"/>
      <c r="AC698" s="29"/>
      <c r="AD698" s="29"/>
      <c r="AE698" s="29"/>
      <c r="AF698" s="29"/>
      <c r="AG698" s="29"/>
      <c r="AH698" s="29"/>
      <c r="AI698" s="29"/>
      <c r="AJ698" s="29"/>
      <c r="AK698" s="29"/>
      <c r="AL698" s="29"/>
      <c r="AM698" s="29"/>
      <c r="AN698" s="29"/>
      <c r="AO698" s="29"/>
      <c r="AP698" s="29"/>
      <c r="AQ698" s="29"/>
      <c r="AR698" s="29"/>
      <c r="AS698" s="29"/>
      <c r="AT698" s="29"/>
      <c r="AU698" s="29"/>
      <c r="AV698" s="29"/>
      <c r="AW698" s="29"/>
      <c r="AX698" s="29"/>
      <c r="AY698" s="29"/>
      <c r="AZ698" s="29"/>
      <c r="BA698" s="29"/>
      <c r="BB698" s="29"/>
      <c r="BC698" s="29"/>
      <c r="BD698" s="29"/>
      <c r="BE698" s="29"/>
      <c r="BF698" s="29"/>
      <c r="BG698" s="29"/>
      <c r="BH698" s="29"/>
      <c r="BI698" s="29"/>
      <c r="BJ698" s="29"/>
      <c r="BK698" s="29"/>
      <c r="BL698" s="29"/>
      <c r="BM698" s="29"/>
      <c r="BN698" s="29"/>
      <c r="BO698" s="29"/>
      <c r="BP698" s="29"/>
      <c r="BQ698" s="29"/>
      <c r="BR698" s="29"/>
      <c r="BS698" s="29"/>
      <c r="BT698" s="29"/>
      <c r="BU698" s="29"/>
      <c r="BV698" s="29"/>
      <c r="BW698" s="29"/>
      <c r="BX698" s="29"/>
      <c r="BY698" s="29"/>
      <c r="BZ698" s="29"/>
      <c r="CA698" s="29"/>
      <c r="CB698" s="29"/>
      <c r="CC698" s="29"/>
      <c r="CD698" s="29"/>
      <c r="CE698" s="29"/>
      <c r="CF698" s="29"/>
      <c r="CG698" s="29"/>
      <c r="CH698" s="29"/>
      <c r="CI698" s="29"/>
      <c r="CJ698" s="29"/>
      <c r="CK698" s="29"/>
      <c r="CL698" s="29"/>
      <c r="CM698" s="29"/>
      <c r="CN698" s="29"/>
    </row>
    <row r="699" spans="1:92" s="3" customFormat="1" ht="24" customHeight="1" x14ac:dyDescent="0.2">
      <c r="A699" s="38"/>
      <c r="B699" s="38"/>
      <c r="C699" s="38"/>
      <c r="D699" s="38"/>
      <c r="E699" s="38"/>
      <c r="F699" s="38"/>
      <c r="G699" s="39"/>
      <c r="H699" s="38"/>
      <c r="I699" s="39"/>
      <c r="J699" s="38"/>
      <c r="K699" s="38"/>
      <c r="L699" s="38"/>
      <c r="M699" s="38"/>
      <c r="N699" s="38"/>
      <c r="O699" s="38"/>
      <c r="P699" s="39"/>
      <c r="Q699" s="38"/>
      <c r="R699" s="39"/>
      <c r="S699" s="39"/>
      <c r="T699" s="39"/>
      <c r="U699" s="39"/>
      <c r="V699" s="38"/>
      <c r="W699" s="40"/>
      <c r="X699" s="41"/>
      <c r="Y699" s="41"/>
      <c r="Z699" s="40"/>
      <c r="AA699" s="40"/>
      <c r="AB699" s="29"/>
      <c r="AC699" s="29"/>
      <c r="AD699" s="29"/>
      <c r="AE699" s="29"/>
      <c r="AF699" s="29"/>
      <c r="AG699" s="29"/>
      <c r="AH699" s="29"/>
      <c r="AI699" s="29"/>
      <c r="AJ699" s="29"/>
      <c r="AK699" s="29"/>
      <c r="AL699" s="29"/>
      <c r="AM699" s="29"/>
      <c r="AN699" s="29"/>
      <c r="AO699" s="29"/>
      <c r="AP699" s="29"/>
      <c r="AQ699" s="29"/>
      <c r="AR699" s="29"/>
      <c r="AS699" s="29"/>
      <c r="AT699" s="29"/>
      <c r="AU699" s="29"/>
      <c r="AV699" s="29"/>
      <c r="AW699" s="29"/>
      <c r="AX699" s="29"/>
      <c r="AY699" s="29"/>
      <c r="AZ699" s="29"/>
      <c r="BA699" s="29"/>
      <c r="BB699" s="29"/>
      <c r="BC699" s="29"/>
      <c r="BD699" s="29"/>
      <c r="BE699" s="29"/>
      <c r="BF699" s="29"/>
      <c r="BG699" s="29"/>
      <c r="BH699" s="29"/>
      <c r="BI699" s="29"/>
      <c r="BJ699" s="29"/>
      <c r="BK699" s="29"/>
      <c r="BL699" s="29"/>
      <c r="BM699" s="29"/>
      <c r="BN699" s="29"/>
      <c r="BO699" s="29"/>
      <c r="BP699" s="29"/>
      <c r="BQ699" s="29"/>
      <c r="BR699" s="29"/>
      <c r="BS699" s="29"/>
      <c r="BT699" s="29"/>
      <c r="BU699" s="29"/>
      <c r="BV699" s="29"/>
      <c r="BW699" s="29"/>
      <c r="BX699" s="29"/>
      <c r="BY699" s="29"/>
      <c r="BZ699" s="29"/>
      <c r="CA699" s="29"/>
      <c r="CB699" s="29"/>
      <c r="CC699" s="29"/>
      <c r="CD699" s="29"/>
      <c r="CE699" s="29"/>
      <c r="CF699" s="29"/>
      <c r="CG699" s="29"/>
      <c r="CH699" s="29"/>
      <c r="CI699" s="29"/>
      <c r="CJ699" s="29"/>
      <c r="CK699" s="29"/>
      <c r="CL699" s="29"/>
      <c r="CM699" s="29"/>
      <c r="CN699" s="29"/>
    </row>
    <row r="700" spans="1:92" s="3" customFormat="1" ht="23.25" customHeight="1" x14ac:dyDescent="0.2">
      <c r="A700" s="237" t="s">
        <v>775</v>
      </c>
      <c r="B700" s="238"/>
      <c r="C700" s="238"/>
      <c r="D700" s="238"/>
      <c r="E700" s="238"/>
      <c r="F700" s="238"/>
      <c r="G700" s="238"/>
      <c r="H700" s="238"/>
      <c r="I700" s="238"/>
      <c r="J700" s="238"/>
      <c r="K700" s="238"/>
      <c r="L700" s="239"/>
      <c r="M700" s="38"/>
      <c r="N700" s="38">
        <f>SUM(N688:N699)</f>
        <v>208</v>
      </c>
      <c r="O700" s="38"/>
      <c r="P700" s="39">
        <f>SUM(P688:P699)</f>
        <v>1411200</v>
      </c>
      <c r="Q700" s="38"/>
      <c r="R700" s="38">
        <f>SUM(R688:R699)</f>
        <v>304960</v>
      </c>
      <c r="S700" s="39">
        <f>SUM(S688:S699)</f>
        <v>1106240</v>
      </c>
      <c r="T700" s="39">
        <f>SUM(T688:T699)</f>
        <v>1106240</v>
      </c>
      <c r="U700" s="39">
        <f>SUM(U688:U699)</f>
        <v>1106240</v>
      </c>
      <c r="V700" s="38"/>
      <c r="W700" s="40">
        <f>SUM(W688:W699)</f>
        <v>159.83999999999997</v>
      </c>
      <c r="X700" s="41"/>
      <c r="Y700" s="41"/>
      <c r="Z700" s="40">
        <f>SUM(Z688:Z699)</f>
        <v>143.85599999999999</v>
      </c>
      <c r="AA700" s="40">
        <f>SUM(AA688:AA699)</f>
        <v>15.98399999999998</v>
      </c>
      <c r="AB700" s="29"/>
      <c r="AC700" s="29"/>
      <c r="AD700" s="29"/>
      <c r="AE700" s="29"/>
      <c r="AF700" s="29"/>
      <c r="AG700" s="29"/>
      <c r="AH700" s="29"/>
      <c r="AI700" s="29"/>
      <c r="AJ700" s="29"/>
      <c r="AK700" s="29"/>
      <c r="AL700" s="29"/>
      <c r="AM700" s="29"/>
      <c r="AN700" s="29"/>
      <c r="AO700" s="29"/>
      <c r="AP700" s="29"/>
      <c r="AQ700" s="29"/>
      <c r="AR700" s="29"/>
      <c r="AS700" s="29"/>
      <c r="AT700" s="29"/>
      <c r="AU700" s="29"/>
      <c r="AV700" s="29"/>
      <c r="AW700" s="29"/>
      <c r="AX700" s="29"/>
      <c r="AY700" s="29"/>
      <c r="AZ700" s="29"/>
      <c r="BA700" s="29"/>
      <c r="BB700" s="29"/>
      <c r="BC700" s="29"/>
      <c r="BD700" s="29"/>
      <c r="BE700" s="29"/>
      <c r="BF700" s="29"/>
      <c r="BG700" s="29"/>
      <c r="BH700" s="29"/>
      <c r="BI700" s="29"/>
      <c r="BJ700" s="29"/>
      <c r="BK700" s="29"/>
      <c r="BL700" s="29"/>
      <c r="BM700" s="29"/>
      <c r="BN700" s="29"/>
      <c r="BO700" s="29"/>
      <c r="BP700" s="29"/>
      <c r="BQ700" s="29"/>
      <c r="BR700" s="29"/>
      <c r="BS700" s="29"/>
      <c r="BT700" s="29"/>
      <c r="BU700" s="29"/>
      <c r="BV700" s="29"/>
      <c r="BW700" s="29"/>
      <c r="BX700" s="29"/>
      <c r="BY700" s="29"/>
      <c r="BZ700" s="29"/>
      <c r="CA700" s="29"/>
      <c r="CB700" s="29"/>
      <c r="CC700" s="29"/>
      <c r="CD700" s="29"/>
      <c r="CE700" s="29"/>
      <c r="CF700" s="29"/>
      <c r="CG700" s="29"/>
      <c r="CH700" s="29"/>
      <c r="CI700" s="29"/>
      <c r="CJ700" s="29"/>
      <c r="CK700" s="29"/>
      <c r="CL700" s="29"/>
      <c r="CM700" s="29"/>
      <c r="CN700" s="29"/>
    </row>
    <row r="701" spans="1:92" s="3" customFormat="1" ht="23.25" customHeight="1" x14ac:dyDescent="0.4">
      <c r="A701" s="46"/>
      <c r="B701" s="46"/>
      <c r="C701" s="46"/>
      <c r="D701" s="46"/>
      <c r="E701" s="46"/>
      <c r="F701" s="46"/>
      <c r="G701" s="46"/>
      <c r="H701" s="46"/>
      <c r="I701" s="46"/>
      <c r="J701" s="46"/>
      <c r="K701" s="46"/>
      <c r="L701" s="46"/>
      <c r="M701" s="46"/>
      <c r="N701" s="46"/>
      <c r="O701" s="46"/>
      <c r="P701" s="46"/>
      <c r="Q701" s="46"/>
      <c r="R701" s="46"/>
      <c r="S701" s="46"/>
      <c r="T701" s="46"/>
      <c r="U701" s="46"/>
      <c r="V701" s="46"/>
      <c r="W701" s="46"/>
      <c r="X701" s="46"/>
      <c r="Y701" s="46"/>
      <c r="Z701" s="46"/>
      <c r="AA701" s="43"/>
      <c r="AB701" s="29"/>
      <c r="AC701" s="29"/>
      <c r="AD701" s="29"/>
      <c r="AE701" s="29"/>
      <c r="AF701" s="29"/>
      <c r="AG701" s="29"/>
      <c r="AH701" s="29"/>
      <c r="AI701" s="29"/>
      <c r="AJ701" s="29"/>
      <c r="AK701" s="29"/>
      <c r="AL701" s="29"/>
      <c r="AM701" s="29"/>
      <c r="AN701" s="29"/>
      <c r="AO701" s="29"/>
      <c r="AP701" s="29"/>
      <c r="AQ701" s="29"/>
      <c r="AR701" s="29"/>
      <c r="AS701" s="29"/>
      <c r="AT701" s="29"/>
      <c r="AU701" s="29"/>
      <c r="AV701" s="29"/>
      <c r="AW701" s="29"/>
      <c r="AX701" s="29"/>
      <c r="AY701" s="29"/>
      <c r="AZ701" s="29"/>
      <c r="BA701" s="29"/>
      <c r="BB701" s="29"/>
      <c r="BC701" s="29"/>
      <c r="BD701" s="29"/>
      <c r="BE701" s="29"/>
      <c r="BF701" s="29"/>
      <c r="BG701" s="29"/>
      <c r="BH701" s="29"/>
      <c r="BI701" s="29"/>
      <c r="BJ701" s="29"/>
      <c r="BK701" s="29"/>
      <c r="BL701" s="29"/>
      <c r="BM701" s="29"/>
      <c r="BN701" s="29"/>
      <c r="BO701" s="29"/>
      <c r="BP701" s="29"/>
      <c r="BQ701" s="29"/>
      <c r="BR701" s="29"/>
      <c r="BS701" s="29"/>
      <c r="BT701" s="29"/>
      <c r="BU701" s="29"/>
      <c r="BV701" s="29"/>
      <c r="BW701" s="29"/>
      <c r="BX701" s="29"/>
      <c r="BY701" s="29"/>
      <c r="BZ701" s="29"/>
      <c r="CA701" s="29"/>
      <c r="CB701" s="29"/>
      <c r="CC701" s="29"/>
      <c r="CD701" s="29"/>
      <c r="CE701" s="29"/>
      <c r="CF701" s="29"/>
      <c r="CG701" s="29"/>
      <c r="CH701" s="29"/>
      <c r="CI701" s="29"/>
      <c r="CJ701" s="29"/>
      <c r="CK701" s="29"/>
      <c r="CL701" s="29"/>
      <c r="CM701" s="29"/>
      <c r="CN701" s="29"/>
    </row>
    <row r="702" spans="1:92" s="3" customFormat="1" ht="18" x14ac:dyDescent="0.4">
      <c r="A702" s="42" t="s">
        <v>17</v>
      </c>
      <c r="B702" s="42"/>
      <c r="C702" s="42"/>
      <c r="D702" s="42" t="s">
        <v>19</v>
      </c>
      <c r="E702" s="42"/>
      <c r="F702" s="42"/>
      <c r="G702" s="42"/>
      <c r="H702" s="42"/>
      <c r="I702" s="42"/>
      <c r="J702" s="43"/>
      <c r="K702" s="46"/>
      <c r="L702" s="46"/>
      <c r="M702" s="46"/>
      <c r="N702" s="46"/>
      <c r="O702" s="46"/>
      <c r="P702" s="46"/>
      <c r="Q702" s="46"/>
      <c r="R702" s="46"/>
      <c r="S702" s="46"/>
      <c r="T702" s="46"/>
      <c r="U702" s="46"/>
      <c r="V702" s="46"/>
      <c r="W702" s="46"/>
      <c r="X702" s="46"/>
      <c r="Y702" s="46"/>
      <c r="Z702" s="46"/>
      <c r="AA702" s="43"/>
      <c r="AB702" s="29"/>
      <c r="AC702" s="29"/>
      <c r="AD702" s="29"/>
      <c r="AE702" s="29"/>
      <c r="AF702" s="29"/>
      <c r="AG702" s="29"/>
      <c r="AH702" s="29"/>
      <c r="AI702" s="29"/>
      <c r="AJ702" s="29"/>
      <c r="AK702" s="29"/>
      <c r="AL702" s="29"/>
      <c r="AM702" s="29"/>
      <c r="AN702" s="29"/>
      <c r="AO702" s="29"/>
      <c r="AP702" s="29"/>
      <c r="AQ702" s="29"/>
      <c r="AR702" s="29"/>
      <c r="AS702" s="29"/>
      <c r="AT702" s="29"/>
      <c r="AU702" s="29"/>
      <c r="AV702" s="29"/>
      <c r="AW702" s="29"/>
      <c r="AX702" s="29"/>
      <c r="AY702" s="29"/>
      <c r="AZ702" s="29"/>
      <c r="BA702" s="29"/>
      <c r="BB702" s="29"/>
      <c r="BC702" s="29"/>
      <c r="BD702" s="29"/>
      <c r="BE702" s="29"/>
      <c r="BF702" s="29"/>
      <c r="BG702" s="29"/>
      <c r="BH702" s="29"/>
      <c r="BI702" s="29"/>
      <c r="BJ702" s="29"/>
      <c r="BK702" s="29"/>
      <c r="BL702" s="29"/>
      <c r="BM702" s="29"/>
      <c r="BN702" s="29"/>
      <c r="BO702" s="29"/>
      <c r="BP702" s="29"/>
      <c r="BQ702" s="29"/>
      <c r="BR702" s="29"/>
      <c r="BS702" s="29"/>
      <c r="BT702" s="29"/>
      <c r="BU702" s="29"/>
      <c r="BV702" s="29"/>
      <c r="BW702" s="29"/>
      <c r="BX702" s="29"/>
      <c r="BY702" s="29"/>
      <c r="BZ702" s="29"/>
      <c r="CA702" s="29"/>
      <c r="CB702" s="29"/>
      <c r="CC702" s="29"/>
      <c r="CD702" s="29"/>
      <c r="CE702" s="29"/>
      <c r="CF702" s="29"/>
      <c r="CG702" s="29"/>
      <c r="CH702" s="29"/>
      <c r="CI702" s="29"/>
      <c r="CJ702" s="29"/>
      <c r="CK702" s="29"/>
      <c r="CL702" s="29"/>
      <c r="CM702" s="29"/>
      <c r="CN702" s="29"/>
    </row>
    <row r="703" spans="1:92" s="3" customFormat="1" ht="18" x14ac:dyDescent="0.4">
      <c r="A703" s="42"/>
      <c r="B703" s="42"/>
      <c r="C703" s="42"/>
      <c r="D703" s="42" t="s">
        <v>20</v>
      </c>
      <c r="E703" s="42"/>
      <c r="F703" s="42"/>
      <c r="G703" s="42"/>
      <c r="H703" s="42"/>
      <c r="I703" s="42"/>
      <c r="J703" s="43"/>
      <c r="K703" s="46"/>
      <c r="L703" s="46"/>
      <c r="M703" s="46"/>
      <c r="N703" s="46"/>
      <c r="O703" s="46"/>
      <c r="P703" s="46"/>
      <c r="Q703" s="46"/>
      <c r="R703" s="46"/>
      <c r="S703" s="46"/>
      <c r="T703" s="46"/>
      <c r="U703" s="46"/>
      <c r="V703" s="46"/>
      <c r="W703" s="46"/>
      <c r="X703" s="46"/>
      <c r="Y703" s="46"/>
      <c r="Z703" s="46"/>
      <c r="AA703" s="43"/>
      <c r="AB703" s="29"/>
      <c r="AC703" s="29"/>
      <c r="AD703" s="29"/>
      <c r="AE703" s="29"/>
      <c r="AF703" s="29"/>
      <c r="AG703" s="29"/>
      <c r="AH703" s="29"/>
      <c r="AI703" s="29"/>
      <c r="AJ703" s="29"/>
      <c r="AK703" s="29"/>
      <c r="AL703" s="29"/>
      <c r="AM703" s="29"/>
      <c r="AN703" s="29"/>
      <c r="AO703" s="29"/>
      <c r="AP703" s="29"/>
      <c r="AQ703" s="29"/>
      <c r="AR703" s="29"/>
      <c r="AS703" s="29"/>
      <c r="AT703" s="29"/>
      <c r="AU703" s="29"/>
      <c r="AV703" s="29"/>
      <c r="AW703" s="29"/>
      <c r="AX703" s="29"/>
      <c r="AY703" s="29"/>
      <c r="AZ703" s="29"/>
      <c r="BA703" s="29"/>
      <c r="BB703" s="29"/>
      <c r="BC703" s="29"/>
      <c r="BD703" s="29"/>
      <c r="BE703" s="29"/>
      <c r="BF703" s="29"/>
      <c r="BG703" s="29"/>
      <c r="BH703" s="29"/>
      <c r="BI703" s="29"/>
      <c r="BJ703" s="29"/>
      <c r="BK703" s="29"/>
      <c r="BL703" s="29"/>
      <c r="BM703" s="29"/>
      <c r="BN703" s="29"/>
      <c r="BO703" s="29"/>
      <c r="BP703" s="29"/>
      <c r="BQ703" s="29"/>
      <c r="BR703" s="29"/>
      <c r="BS703" s="29"/>
      <c r="BT703" s="29"/>
      <c r="BU703" s="29"/>
      <c r="BV703" s="29"/>
      <c r="BW703" s="29"/>
      <c r="BX703" s="29"/>
      <c r="BY703" s="29"/>
      <c r="BZ703" s="29"/>
      <c r="CA703" s="29"/>
      <c r="CB703" s="29"/>
      <c r="CC703" s="29"/>
      <c r="CD703" s="29"/>
      <c r="CE703" s="29"/>
      <c r="CF703" s="29"/>
      <c r="CG703" s="29"/>
      <c r="CH703" s="29"/>
      <c r="CI703" s="29"/>
      <c r="CJ703" s="29"/>
      <c r="CK703" s="29"/>
      <c r="CL703" s="29"/>
      <c r="CM703" s="29"/>
      <c r="CN703" s="29"/>
    </row>
    <row r="704" spans="1:92" s="3" customFormat="1" ht="18" x14ac:dyDescent="0.4">
      <c r="A704" s="42"/>
      <c r="B704" s="42"/>
      <c r="C704" s="42"/>
      <c r="D704" s="42" t="s">
        <v>21</v>
      </c>
      <c r="E704" s="42"/>
      <c r="F704" s="42"/>
      <c r="G704" s="42"/>
      <c r="H704" s="42"/>
      <c r="I704" s="42"/>
      <c r="J704" s="43"/>
      <c r="K704" s="46"/>
      <c r="L704" s="46"/>
      <c r="M704" s="46"/>
      <c r="N704" s="46"/>
      <c r="O704" s="46"/>
      <c r="P704" s="46"/>
      <c r="Q704" s="46"/>
      <c r="R704" s="46"/>
      <c r="S704" s="46"/>
      <c r="T704" s="46"/>
      <c r="U704" s="46"/>
      <c r="V704" s="46"/>
      <c r="W704" s="46"/>
      <c r="X704" s="46"/>
      <c r="Y704" s="46"/>
      <c r="Z704" s="46"/>
      <c r="AA704" s="43"/>
      <c r="AB704" s="29"/>
      <c r="AC704" s="29"/>
      <c r="AD704" s="29"/>
      <c r="AE704" s="29"/>
      <c r="AF704" s="29"/>
      <c r="AG704" s="29"/>
      <c r="AH704" s="29"/>
      <c r="AI704" s="29"/>
      <c r="AJ704" s="29"/>
      <c r="AK704" s="29"/>
      <c r="AL704" s="29"/>
      <c r="AM704" s="29"/>
      <c r="AN704" s="29"/>
      <c r="AO704" s="29"/>
      <c r="AP704" s="29"/>
      <c r="AQ704" s="29"/>
      <c r="AR704" s="29"/>
      <c r="AS704" s="29"/>
      <c r="AT704" s="29"/>
      <c r="AU704" s="29"/>
      <c r="AV704" s="29"/>
      <c r="AW704" s="29"/>
      <c r="AX704" s="29"/>
      <c r="AY704" s="29"/>
      <c r="AZ704" s="29"/>
      <c r="BA704" s="29"/>
      <c r="BB704" s="29"/>
      <c r="BC704" s="29"/>
      <c r="BD704" s="29"/>
      <c r="BE704" s="29"/>
      <c r="BF704" s="29"/>
      <c r="BG704" s="29"/>
      <c r="BH704" s="29"/>
      <c r="BI704" s="29"/>
      <c r="BJ704" s="29"/>
      <c r="BK704" s="29"/>
      <c r="BL704" s="29"/>
      <c r="BM704" s="29"/>
      <c r="BN704" s="29"/>
      <c r="BO704" s="29"/>
      <c r="BP704" s="29"/>
      <c r="BQ704" s="29"/>
      <c r="BR704" s="29"/>
      <c r="BS704" s="29"/>
      <c r="BT704" s="29"/>
      <c r="BU704" s="29"/>
      <c r="BV704" s="29"/>
      <c r="BW704" s="29"/>
      <c r="BX704" s="29"/>
      <c r="BY704" s="29"/>
      <c r="BZ704" s="29"/>
      <c r="CA704" s="29"/>
      <c r="CB704" s="29"/>
      <c r="CC704" s="29"/>
      <c r="CD704" s="29"/>
      <c r="CE704" s="29"/>
      <c r="CF704" s="29"/>
      <c r="CG704" s="29"/>
      <c r="CH704" s="29"/>
      <c r="CI704" s="29"/>
      <c r="CJ704" s="29"/>
      <c r="CK704" s="29"/>
      <c r="CL704" s="29"/>
      <c r="CM704" s="29"/>
      <c r="CN704" s="29"/>
    </row>
    <row r="705" spans="1:92" s="3" customFormat="1" ht="15.75" x14ac:dyDescent="0.25">
      <c r="A705" s="42"/>
      <c r="B705" s="42"/>
      <c r="C705" s="42"/>
      <c r="D705" s="42" t="s">
        <v>22</v>
      </c>
      <c r="E705" s="42"/>
      <c r="F705" s="42"/>
      <c r="G705" s="42"/>
      <c r="H705" s="42"/>
      <c r="I705" s="42"/>
      <c r="J705" s="43"/>
      <c r="K705" s="43"/>
      <c r="L705" s="43"/>
      <c r="M705" s="43"/>
      <c r="N705" s="43"/>
      <c r="O705" s="43"/>
      <c r="P705" s="43"/>
      <c r="Q705" s="43"/>
      <c r="R705" s="43"/>
      <c r="S705" s="43"/>
      <c r="T705" s="43"/>
      <c r="U705" s="43"/>
      <c r="V705" s="43"/>
      <c r="W705" s="43"/>
      <c r="X705" s="43"/>
      <c r="Y705" s="43"/>
      <c r="Z705" s="43"/>
      <c r="AA705" s="43"/>
      <c r="AB705" s="29"/>
      <c r="AC705" s="29"/>
      <c r="AD705" s="29"/>
      <c r="AE705" s="29"/>
      <c r="AF705" s="29"/>
      <c r="AG705" s="29"/>
      <c r="AH705" s="29"/>
      <c r="AI705" s="29"/>
      <c r="AJ705" s="29"/>
      <c r="AK705" s="29"/>
      <c r="AL705" s="29"/>
      <c r="AM705" s="29"/>
      <c r="AN705" s="29"/>
      <c r="AO705" s="29"/>
      <c r="AP705" s="29"/>
      <c r="AQ705" s="29"/>
      <c r="AR705" s="29"/>
      <c r="AS705" s="29"/>
      <c r="AT705" s="29"/>
      <c r="AU705" s="29"/>
      <c r="AV705" s="29"/>
      <c r="AW705" s="29"/>
      <c r="AX705" s="29"/>
      <c r="AY705" s="29"/>
      <c r="AZ705" s="29"/>
      <c r="BA705" s="29"/>
      <c r="BB705" s="29"/>
      <c r="BC705" s="29"/>
      <c r="BD705" s="29"/>
      <c r="BE705" s="29"/>
      <c r="BF705" s="29"/>
      <c r="BG705" s="29"/>
      <c r="BH705" s="29"/>
      <c r="BI705" s="29"/>
      <c r="BJ705" s="29"/>
      <c r="BK705" s="29"/>
      <c r="BL705" s="29"/>
      <c r="BM705" s="29"/>
      <c r="BN705" s="29"/>
      <c r="BO705" s="29"/>
      <c r="BP705" s="29"/>
      <c r="BQ705" s="29"/>
      <c r="BR705" s="29"/>
      <c r="BS705" s="29"/>
      <c r="BT705" s="29"/>
      <c r="BU705" s="29"/>
      <c r="BV705" s="29"/>
      <c r="BW705" s="29"/>
      <c r="BX705" s="29"/>
      <c r="BY705" s="29"/>
      <c r="BZ705" s="29"/>
      <c r="CA705" s="29"/>
      <c r="CB705" s="29"/>
      <c r="CC705" s="29"/>
      <c r="CD705" s="29"/>
      <c r="CE705" s="29"/>
      <c r="CF705" s="29"/>
      <c r="CG705" s="29"/>
      <c r="CH705" s="29"/>
      <c r="CI705" s="29"/>
      <c r="CJ705" s="29"/>
      <c r="CK705" s="29"/>
      <c r="CL705" s="29"/>
      <c r="CM705" s="29"/>
      <c r="CN705" s="29"/>
    </row>
    <row r="706" spans="1:92" s="3" customFormat="1" ht="15.75" x14ac:dyDescent="0.25">
      <c r="A706" s="42"/>
      <c r="B706" s="42"/>
      <c r="C706" s="42"/>
      <c r="D706" s="42" t="s">
        <v>23</v>
      </c>
      <c r="E706" s="42"/>
      <c r="F706" s="42"/>
      <c r="G706" s="42"/>
      <c r="H706" s="42"/>
      <c r="I706" s="42"/>
      <c r="J706" s="43"/>
      <c r="K706" s="43"/>
      <c r="L706" s="43"/>
      <c r="M706" s="43"/>
      <c r="N706" s="43"/>
      <c r="O706" s="43"/>
      <c r="P706" s="43"/>
      <c r="Q706" s="43"/>
      <c r="R706" s="43"/>
      <c r="S706" s="43"/>
      <c r="T706" s="43"/>
      <c r="U706" s="43"/>
      <c r="V706" s="43"/>
      <c r="W706" s="43"/>
      <c r="X706" s="43"/>
      <c r="Y706" s="43"/>
      <c r="Z706" s="43"/>
      <c r="AA706" s="43"/>
      <c r="AB706" s="29"/>
      <c r="AC706" s="29"/>
      <c r="AD706" s="29"/>
      <c r="AE706" s="29"/>
      <c r="AF706" s="29"/>
      <c r="AG706" s="29"/>
      <c r="AH706" s="29"/>
      <c r="AI706" s="29"/>
      <c r="AJ706" s="29"/>
      <c r="AK706" s="29"/>
      <c r="AL706" s="29"/>
      <c r="AM706" s="29"/>
      <c r="AN706" s="29"/>
      <c r="AO706" s="29"/>
      <c r="AP706" s="29"/>
      <c r="AQ706" s="29"/>
      <c r="AR706" s="29"/>
      <c r="AS706" s="29"/>
      <c r="AT706" s="29"/>
      <c r="AU706" s="29"/>
      <c r="AV706" s="29"/>
      <c r="AW706" s="29"/>
      <c r="AX706" s="29"/>
      <c r="AY706" s="29"/>
      <c r="AZ706" s="29"/>
      <c r="BA706" s="29"/>
      <c r="BB706" s="29"/>
      <c r="BC706" s="29"/>
      <c r="BD706" s="29"/>
      <c r="BE706" s="29"/>
      <c r="BF706" s="29"/>
      <c r="BG706" s="29"/>
      <c r="BH706" s="29"/>
      <c r="BI706" s="29"/>
      <c r="BJ706" s="29"/>
      <c r="BK706" s="29"/>
      <c r="BL706" s="29"/>
      <c r="BM706" s="29"/>
      <c r="BN706" s="29"/>
      <c r="BO706" s="29"/>
      <c r="BP706" s="29"/>
      <c r="BQ706" s="29"/>
      <c r="BR706" s="29"/>
      <c r="BS706" s="29"/>
      <c r="BT706" s="29"/>
      <c r="BU706" s="29"/>
      <c r="BV706" s="29"/>
      <c r="BW706" s="29"/>
      <c r="BX706" s="29"/>
      <c r="BY706" s="29"/>
      <c r="BZ706" s="29"/>
      <c r="CA706" s="29"/>
      <c r="CB706" s="29"/>
      <c r="CC706" s="29"/>
      <c r="CD706" s="29"/>
      <c r="CE706" s="29"/>
      <c r="CF706" s="29"/>
      <c r="CG706" s="29"/>
      <c r="CH706" s="29"/>
      <c r="CI706" s="29"/>
      <c r="CJ706" s="29"/>
      <c r="CK706" s="29"/>
      <c r="CL706" s="29"/>
      <c r="CM706" s="29"/>
      <c r="CN706" s="29"/>
    </row>
    <row r="714" spans="1:92" s="3" customFormat="1" x14ac:dyDescent="0.2">
      <c r="AB714" s="29"/>
      <c r="AC714" s="29"/>
      <c r="AD714" s="29"/>
      <c r="AE714" s="29"/>
      <c r="AF714" s="29"/>
      <c r="AG714" s="29"/>
      <c r="AH714" s="29"/>
      <c r="AI714" s="29"/>
      <c r="AJ714" s="29"/>
      <c r="AK714" s="29"/>
      <c r="AL714" s="29"/>
      <c r="AM714" s="29"/>
      <c r="AN714" s="29"/>
      <c r="AO714" s="29"/>
      <c r="AP714" s="29"/>
      <c r="AQ714" s="29"/>
      <c r="AR714" s="29"/>
      <c r="AS714" s="29"/>
      <c r="AT714" s="29"/>
      <c r="AU714" s="29"/>
      <c r="AV714" s="29"/>
      <c r="AW714" s="29"/>
      <c r="AX714" s="29"/>
      <c r="AY714" s="29"/>
      <c r="AZ714" s="29"/>
      <c r="BA714" s="29"/>
      <c r="BB714" s="29"/>
      <c r="BC714" s="29"/>
      <c r="BD714" s="29"/>
      <c r="BE714" s="29"/>
      <c r="BF714" s="29"/>
      <c r="BG714" s="29"/>
      <c r="BH714" s="29"/>
      <c r="BI714" s="29"/>
      <c r="BJ714" s="29"/>
      <c r="BK714" s="29"/>
      <c r="BL714" s="29"/>
      <c r="BM714" s="29"/>
      <c r="BN714" s="29"/>
      <c r="BO714" s="29"/>
      <c r="BP714" s="29"/>
      <c r="BQ714" s="29"/>
      <c r="BR714" s="29"/>
      <c r="BS714" s="29"/>
      <c r="BT714" s="29"/>
      <c r="BU714" s="29"/>
      <c r="BV714" s="29"/>
      <c r="BW714" s="29"/>
      <c r="BX714" s="29"/>
      <c r="BY714" s="29"/>
      <c r="BZ714" s="29"/>
      <c r="CA714" s="29"/>
      <c r="CB714" s="29"/>
      <c r="CC714" s="29"/>
      <c r="CD714" s="29"/>
      <c r="CE714" s="29"/>
      <c r="CF714" s="29"/>
      <c r="CG714" s="29"/>
      <c r="CH714" s="29"/>
      <c r="CI714" s="29"/>
      <c r="CJ714" s="29"/>
      <c r="CK714" s="29"/>
      <c r="CL714" s="29"/>
      <c r="CM714" s="29"/>
      <c r="CN714" s="29"/>
    </row>
    <row r="716" spans="1:92" s="49" customFormat="1" ht="21" x14ac:dyDescent="0.35">
      <c r="A716" s="215" t="s">
        <v>764</v>
      </c>
      <c r="B716" s="215"/>
      <c r="C716" s="215"/>
      <c r="D716" s="215"/>
      <c r="E716" s="215"/>
      <c r="F716" s="215"/>
      <c r="G716" s="215"/>
      <c r="H716" s="215"/>
      <c r="I716" s="215"/>
      <c r="J716" s="215"/>
      <c r="K716" s="215"/>
      <c r="L716" s="215"/>
      <c r="M716" s="215"/>
      <c r="N716" s="215"/>
      <c r="O716" s="215"/>
      <c r="P716" s="215"/>
      <c r="Q716" s="215"/>
      <c r="R716" s="215"/>
      <c r="S716" s="215"/>
      <c r="T716" s="215"/>
      <c r="U716" s="215"/>
      <c r="V716" s="215"/>
      <c r="W716" s="215"/>
      <c r="X716" s="215"/>
      <c r="Y716" s="144"/>
      <c r="Z716" s="31"/>
      <c r="AA716" s="31"/>
      <c r="AB716" s="48"/>
      <c r="AC716" s="48"/>
      <c r="AD716" s="48"/>
      <c r="AE716" s="48"/>
      <c r="AF716" s="48"/>
      <c r="AG716" s="48"/>
      <c r="AH716" s="48"/>
      <c r="AI716" s="48"/>
      <c r="AJ716" s="48"/>
      <c r="AK716" s="48"/>
      <c r="AL716" s="48"/>
      <c r="AM716" s="48"/>
      <c r="AN716" s="48"/>
      <c r="AO716" s="48"/>
      <c r="AP716" s="48"/>
      <c r="AQ716" s="48"/>
      <c r="AR716" s="48"/>
      <c r="AS716" s="48"/>
      <c r="AT716" s="48"/>
      <c r="AU716" s="48"/>
      <c r="AV716" s="48"/>
      <c r="AW716" s="48"/>
      <c r="AX716" s="48"/>
      <c r="AY716" s="48"/>
      <c r="AZ716" s="48"/>
      <c r="BA716" s="48"/>
      <c r="BB716" s="48"/>
      <c r="BC716" s="48"/>
      <c r="BD716" s="48"/>
      <c r="BE716" s="48"/>
      <c r="BF716" s="48"/>
      <c r="BG716" s="48"/>
      <c r="BH716" s="48"/>
      <c r="BI716" s="48"/>
      <c r="BJ716" s="48"/>
      <c r="BK716" s="48"/>
      <c r="BL716" s="48"/>
      <c r="BM716" s="48"/>
      <c r="BN716" s="48"/>
      <c r="BO716" s="48"/>
      <c r="BP716" s="48"/>
      <c r="BQ716" s="48"/>
      <c r="BR716" s="48"/>
      <c r="BS716" s="48"/>
      <c r="BT716" s="48"/>
      <c r="BU716" s="48"/>
      <c r="BV716" s="48"/>
      <c r="BW716" s="48"/>
      <c r="BX716" s="48"/>
      <c r="BY716" s="48"/>
      <c r="BZ716" s="48"/>
      <c r="CA716" s="48"/>
      <c r="CB716" s="48"/>
      <c r="CC716" s="48"/>
      <c r="CD716" s="48"/>
      <c r="CE716" s="48"/>
      <c r="CF716" s="48"/>
      <c r="CG716" s="48"/>
      <c r="CH716" s="48"/>
      <c r="CI716" s="48"/>
      <c r="CJ716" s="48"/>
      <c r="CK716" s="48"/>
      <c r="CL716" s="48"/>
      <c r="CM716" s="48"/>
      <c r="CN716" s="48"/>
    </row>
    <row r="717" spans="1:92" s="49" customFormat="1" ht="21" x14ac:dyDescent="0.25">
      <c r="A717" s="215" t="s">
        <v>763</v>
      </c>
      <c r="B717" s="215"/>
      <c r="C717" s="215"/>
      <c r="D717" s="215"/>
      <c r="E717" s="215"/>
      <c r="F717" s="215"/>
      <c r="G717" s="215"/>
      <c r="H717" s="215"/>
      <c r="I717" s="215"/>
      <c r="J717" s="215"/>
      <c r="K717" s="215"/>
      <c r="L717" s="215"/>
      <c r="M717" s="215"/>
      <c r="N717" s="215"/>
      <c r="O717" s="215"/>
      <c r="P717" s="215"/>
      <c r="Q717" s="215"/>
      <c r="R717" s="215"/>
      <c r="S717" s="215"/>
      <c r="T717" s="215"/>
      <c r="U717" s="215"/>
      <c r="V717" s="215"/>
      <c r="W717" s="215"/>
      <c r="X717" s="215"/>
      <c r="Y717" s="215"/>
      <c r="Z717" s="215"/>
      <c r="AA717" s="215"/>
      <c r="AB717" s="48"/>
      <c r="AC717" s="48"/>
      <c r="AD717" s="48"/>
      <c r="AE717" s="48"/>
      <c r="AF717" s="48"/>
      <c r="AG717" s="48"/>
      <c r="AH717" s="48"/>
      <c r="AI717" s="48"/>
      <c r="AJ717" s="48"/>
      <c r="AK717" s="48"/>
      <c r="AL717" s="48"/>
      <c r="AM717" s="48"/>
      <c r="AN717" s="48"/>
      <c r="AO717" s="48"/>
      <c r="AP717" s="48"/>
      <c r="AQ717" s="48"/>
      <c r="AR717" s="48"/>
      <c r="AS717" s="48"/>
      <c r="AT717" s="48"/>
      <c r="AU717" s="48"/>
      <c r="AV717" s="48"/>
      <c r="AW717" s="48"/>
      <c r="AX717" s="48"/>
      <c r="AY717" s="48"/>
      <c r="AZ717" s="48"/>
      <c r="BA717" s="48"/>
      <c r="BB717" s="48"/>
      <c r="BC717" s="48"/>
      <c r="BD717" s="48"/>
      <c r="BE717" s="48"/>
      <c r="BF717" s="48"/>
      <c r="BG717" s="48"/>
      <c r="BH717" s="48"/>
      <c r="BI717" s="48"/>
      <c r="BJ717" s="48"/>
      <c r="BK717" s="48"/>
      <c r="BL717" s="48"/>
      <c r="BM717" s="48"/>
      <c r="BN717" s="48"/>
      <c r="BO717" s="48"/>
      <c r="BP717" s="48"/>
      <c r="BQ717" s="48"/>
      <c r="BR717" s="48"/>
      <c r="BS717" s="48"/>
      <c r="BT717" s="48"/>
      <c r="BU717" s="48"/>
      <c r="BV717" s="48"/>
      <c r="BW717" s="48"/>
      <c r="BX717" s="48"/>
      <c r="BY717" s="48"/>
      <c r="BZ717" s="48"/>
      <c r="CA717" s="48"/>
      <c r="CB717" s="48"/>
      <c r="CC717" s="48"/>
      <c r="CD717" s="48"/>
      <c r="CE717" s="48"/>
      <c r="CF717" s="48"/>
      <c r="CG717" s="48"/>
      <c r="CH717" s="48"/>
      <c r="CI717" s="48"/>
      <c r="CJ717" s="48"/>
      <c r="CK717" s="48"/>
      <c r="CL717" s="48"/>
      <c r="CM717" s="48"/>
      <c r="CN717" s="48"/>
    </row>
    <row r="718" spans="1:92" s="49" customFormat="1" ht="21" x14ac:dyDescent="0.35">
      <c r="A718" s="32"/>
      <c r="B718" s="32"/>
      <c r="C718" s="32"/>
      <c r="D718" s="32"/>
      <c r="E718" s="32"/>
      <c r="F718" s="32"/>
      <c r="G718" s="32"/>
      <c r="H718" s="32" t="s">
        <v>789</v>
      </c>
      <c r="I718" s="32"/>
      <c r="J718" s="32"/>
      <c r="K718" s="32"/>
      <c r="L718" s="32"/>
      <c r="M718" s="32"/>
      <c r="N718" s="32"/>
      <c r="O718" s="32"/>
      <c r="P718" s="32"/>
      <c r="Q718" s="32"/>
      <c r="R718" s="32"/>
      <c r="S718" s="32"/>
      <c r="T718" s="32"/>
      <c r="U718" s="32"/>
      <c r="V718" s="32"/>
      <c r="W718" s="32"/>
      <c r="X718" s="32"/>
      <c r="Y718" s="32"/>
      <c r="Z718" s="32" t="s">
        <v>903</v>
      </c>
      <c r="AA718" s="31"/>
      <c r="AB718" s="48"/>
      <c r="AC718" s="48"/>
      <c r="AD718" s="48"/>
      <c r="AE718" s="48"/>
      <c r="AF718" s="48"/>
      <c r="AG718" s="48"/>
      <c r="AH718" s="48"/>
      <c r="AI718" s="48"/>
      <c r="AJ718" s="48"/>
      <c r="AK718" s="48"/>
      <c r="AL718" s="48"/>
      <c r="AM718" s="48"/>
      <c r="AN718" s="48"/>
      <c r="AO718" s="48"/>
      <c r="AP718" s="48"/>
      <c r="AQ718" s="48"/>
      <c r="AR718" s="48"/>
      <c r="AS718" s="48"/>
      <c r="AT718" s="48"/>
      <c r="AU718" s="48"/>
      <c r="AV718" s="48"/>
      <c r="AW718" s="48"/>
      <c r="AX718" s="48"/>
      <c r="AY718" s="48"/>
      <c r="AZ718" s="48"/>
      <c r="BA718" s="48"/>
      <c r="BB718" s="48"/>
      <c r="BC718" s="48"/>
      <c r="BD718" s="48"/>
      <c r="BE718" s="48"/>
      <c r="BF718" s="48"/>
      <c r="BG718" s="48"/>
      <c r="BH718" s="48"/>
      <c r="BI718" s="48"/>
      <c r="BJ718" s="48"/>
      <c r="BK718" s="48"/>
      <c r="BL718" s="48"/>
      <c r="BM718" s="48"/>
      <c r="BN718" s="48"/>
      <c r="BO718" s="48"/>
      <c r="BP718" s="48"/>
      <c r="BQ718" s="48"/>
      <c r="BR718" s="48"/>
      <c r="BS718" s="48"/>
      <c r="BT718" s="48"/>
      <c r="BU718" s="48"/>
      <c r="BV718" s="48"/>
      <c r="BW718" s="48"/>
      <c r="BX718" s="48"/>
      <c r="BY718" s="48"/>
      <c r="BZ718" s="48"/>
      <c r="CA718" s="48"/>
      <c r="CB718" s="48"/>
      <c r="CC718" s="48"/>
      <c r="CD718" s="48"/>
      <c r="CE718" s="48"/>
      <c r="CF718" s="48"/>
      <c r="CG718" s="48"/>
      <c r="CH718" s="48"/>
      <c r="CI718" s="48"/>
      <c r="CJ718" s="48"/>
      <c r="CK718" s="48"/>
      <c r="CL718" s="48"/>
      <c r="CM718" s="48"/>
      <c r="CN718" s="48"/>
    </row>
    <row r="719" spans="1:92" s="3" customFormat="1" ht="15.75" customHeight="1" x14ac:dyDescent="0.2">
      <c r="A719" s="207" t="s">
        <v>3</v>
      </c>
      <c r="B719" s="207" t="s">
        <v>761</v>
      </c>
      <c r="C719" s="207" t="s">
        <v>18</v>
      </c>
      <c r="D719" s="210" t="s">
        <v>0</v>
      </c>
      <c r="E719" s="211"/>
      <c r="F719" s="211"/>
      <c r="G719" s="211"/>
      <c r="H719" s="211"/>
      <c r="I719" s="212"/>
      <c r="J719" s="210" t="s">
        <v>2</v>
      </c>
      <c r="K719" s="211"/>
      <c r="L719" s="211"/>
      <c r="M719" s="211"/>
      <c r="N719" s="211"/>
      <c r="O719" s="211"/>
      <c r="P719" s="211"/>
      <c r="Q719" s="211"/>
      <c r="R719" s="211"/>
      <c r="S719" s="211"/>
      <c r="T719" s="211"/>
      <c r="U719" s="212"/>
      <c r="V719" s="207" t="s">
        <v>756</v>
      </c>
      <c r="W719" s="207" t="s">
        <v>757</v>
      </c>
      <c r="X719" s="207" t="s">
        <v>758</v>
      </c>
      <c r="Y719" s="141"/>
      <c r="Z719" s="207" t="s">
        <v>759</v>
      </c>
      <c r="AA719" s="207" t="s">
        <v>760</v>
      </c>
      <c r="AB719" s="29"/>
      <c r="AC719" s="29"/>
      <c r="AD719" s="29"/>
      <c r="AE719" s="29"/>
      <c r="AF719" s="29"/>
      <c r="AG719" s="29"/>
      <c r="AH719" s="29"/>
      <c r="AI719" s="29"/>
      <c r="AJ719" s="29"/>
      <c r="AK719" s="29"/>
      <c r="AL719" s="29"/>
      <c r="AM719" s="29"/>
      <c r="AN719" s="29"/>
      <c r="AO719" s="29"/>
      <c r="AP719" s="29"/>
      <c r="AQ719" s="29"/>
      <c r="AR719" s="29"/>
      <c r="AS719" s="29"/>
      <c r="AT719" s="29"/>
      <c r="AU719" s="29"/>
      <c r="AV719" s="29"/>
      <c r="AW719" s="29"/>
      <c r="AX719" s="29"/>
      <c r="AY719" s="29"/>
      <c r="AZ719" s="29"/>
      <c r="BA719" s="29"/>
      <c r="BB719" s="29"/>
      <c r="BC719" s="29"/>
      <c r="BD719" s="29"/>
      <c r="BE719" s="29"/>
      <c r="BF719" s="29"/>
      <c r="BG719" s="29"/>
      <c r="BH719" s="29"/>
      <c r="BI719" s="29"/>
      <c r="BJ719" s="29"/>
      <c r="BK719" s="29"/>
      <c r="BL719" s="29"/>
      <c r="BM719" s="29"/>
      <c r="BN719" s="29"/>
      <c r="BO719" s="29"/>
      <c r="BP719" s="29"/>
      <c r="BQ719" s="29"/>
      <c r="BR719" s="29"/>
      <c r="BS719" s="29"/>
      <c r="BT719" s="29"/>
      <c r="BU719" s="29"/>
      <c r="BV719" s="29"/>
      <c r="BW719" s="29"/>
      <c r="BX719" s="29"/>
      <c r="BY719" s="29"/>
      <c r="BZ719" s="29"/>
      <c r="CA719" s="29"/>
      <c r="CB719" s="29"/>
      <c r="CC719" s="29"/>
      <c r="CD719" s="29"/>
      <c r="CE719" s="29"/>
      <c r="CF719" s="29"/>
      <c r="CG719" s="29"/>
      <c r="CH719" s="29"/>
      <c r="CI719" s="29"/>
      <c r="CJ719" s="29"/>
      <c r="CK719" s="29"/>
      <c r="CL719" s="29"/>
      <c r="CM719" s="29"/>
      <c r="CN719" s="29"/>
    </row>
    <row r="720" spans="1:92" s="27" customFormat="1" ht="33.75" customHeight="1" x14ac:dyDescent="0.2">
      <c r="A720" s="208"/>
      <c r="B720" s="208"/>
      <c r="C720" s="208"/>
      <c r="D720" s="210" t="s">
        <v>7</v>
      </c>
      <c r="E720" s="211"/>
      <c r="F720" s="212"/>
      <c r="G720" s="207" t="s">
        <v>743</v>
      </c>
      <c r="H720" s="207" t="s">
        <v>744</v>
      </c>
      <c r="I720" s="207" t="s">
        <v>745</v>
      </c>
      <c r="J720" s="204" t="s">
        <v>3</v>
      </c>
      <c r="K720" s="207" t="s">
        <v>746</v>
      </c>
      <c r="L720" s="207" t="s">
        <v>747</v>
      </c>
      <c r="M720" s="207" t="s">
        <v>18</v>
      </c>
      <c r="N720" s="207" t="s">
        <v>748</v>
      </c>
      <c r="O720" s="207" t="s">
        <v>749</v>
      </c>
      <c r="P720" s="207" t="s">
        <v>750</v>
      </c>
      <c r="Q720" s="207" t="s">
        <v>751</v>
      </c>
      <c r="R720" s="207" t="s">
        <v>752</v>
      </c>
      <c r="S720" s="207" t="s">
        <v>753</v>
      </c>
      <c r="T720" s="207" t="s">
        <v>754</v>
      </c>
      <c r="U720" s="207" t="s">
        <v>755</v>
      </c>
      <c r="V720" s="208"/>
      <c r="W720" s="208"/>
      <c r="X720" s="208"/>
      <c r="Y720" s="142"/>
      <c r="Z720" s="208"/>
      <c r="AA720" s="208"/>
      <c r="AB720" s="29"/>
      <c r="AC720" s="29"/>
      <c r="AD720" s="29"/>
      <c r="AE720" s="29"/>
      <c r="AF720" s="29"/>
      <c r="AG720" s="29"/>
      <c r="AH720" s="29"/>
      <c r="AI720" s="29"/>
      <c r="AJ720" s="29"/>
      <c r="AK720" s="29"/>
      <c r="AL720" s="29"/>
      <c r="AM720" s="29"/>
      <c r="AN720" s="29"/>
      <c r="AO720" s="29"/>
      <c r="AP720" s="29"/>
      <c r="AQ720" s="29"/>
      <c r="AR720" s="29"/>
      <c r="AS720" s="29"/>
      <c r="AT720" s="29"/>
      <c r="AU720" s="29"/>
      <c r="AV720" s="29"/>
      <c r="AW720" s="29"/>
      <c r="AX720" s="29"/>
      <c r="AY720" s="29"/>
      <c r="AZ720" s="29"/>
      <c r="BA720" s="29"/>
      <c r="BB720" s="29"/>
      <c r="BC720" s="29"/>
      <c r="BD720" s="29"/>
      <c r="BE720" s="29"/>
      <c r="BF720" s="29"/>
      <c r="BG720" s="29"/>
      <c r="BH720" s="29"/>
      <c r="BI720" s="29"/>
      <c r="BJ720" s="29"/>
      <c r="BK720" s="29"/>
      <c r="BL720" s="29"/>
      <c r="BM720" s="29"/>
      <c r="BN720" s="29"/>
      <c r="BO720" s="29"/>
      <c r="BP720" s="29"/>
      <c r="BQ720" s="29"/>
      <c r="BR720" s="29"/>
      <c r="BS720" s="29"/>
      <c r="BT720" s="29"/>
      <c r="BU720" s="29"/>
      <c r="BV720" s="29"/>
      <c r="BW720" s="29"/>
      <c r="BX720" s="29"/>
      <c r="BY720" s="29"/>
      <c r="BZ720" s="29"/>
      <c r="CA720" s="29"/>
      <c r="CB720" s="29"/>
      <c r="CC720" s="29"/>
      <c r="CD720" s="29"/>
      <c r="CE720" s="29"/>
      <c r="CF720" s="29"/>
      <c r="CG720" s="29"/>
      <c r="CH720" s="29"/>
      <c r="CI720" s="29"/>
      <c r="CJ720" s="29"/>
      <c r="CK720" s="29"/>
      <c r="CL720" s="29"/>
      <c r="CM720" s="29"/>
      <c r="CN720" s="29"/>
    </row>
    <row r="721" spans="1:92" s="3" customFormat="1" ht="33.75" customHeight="1" x14ac:dyDescent="0.2">
      <c r="A721" s="208"/>
      <c r="B721" s="208"/>
      <c r="C721" s="208"/>
      <c r="D721" s="204" t="s">
        <v>9</v>
      </c>
      <c r="E721" s="204" t="s">
        <v>10</v>
      </c>
      <c r="F721" s="204" t="s">
        <v>11</v>
      </c>
      <c r="G721" s="208"/>
      <c r="H721" s="208"/>
      <c r="I721" s="208"/>
      <c r="J721" s="205"/>
      <c r="K721" s="208"/>
      <c r="L721" s="208"/>
      <c r="M721" s="208"/>
      <c r="N721" s="208"/>
      <c r="O721" s="208"/>
      <c r="P721" s="208"/>
      <c r="Q721" s="208"/>
      <c r="R721" s="208"/>
      <c r="S721" s="208"/>
      <c r="T721" s="208"/>
      <c r="U721" s="208"/>
      <c r="V721" s="208"/>
      <c r="W721" s="208"/>
      <c r="X721" s="208"/>
      <c r="Y721" s="142"/>
      <c r="Z721" s="208"/>
      <c r="AA721" s="208"/>
      <c r="AB721" s="29"/>
      <c r="AC721" s="29"/>
      <c r="AD721" s="29"/>
      <c r="AE721" s="29"/>
      <c r="AF721" s="29"/>
      <c r="AG721" s="29"/>
      <c r="AH721" s="29"/>
      <c r="AI721" s="29"/>
      <c r="AJ721" s="29"/>
      <c r="AK721" s="29"/>
      <c r="AL721" s="29"/>
      <c r="AM721" s="29"/>
      <c r="AN721" s="29"/>
      <c r="AO721" s="29"/>
      <c r="AP721" s="29"/>
      <c r="AQ721" s="29"/>
      <c r="AR721" s="29"/>
      <c r="AS721" s="29"/>
      <c r="AT721" s="29"/>
      <c r="AU721" s="29"/>
      <c r="AV721" s="29"/>
      <c r="AW721" s="29"/>
      <c r="AX721" s="29"/>
      <c r="AY721" s="29"/>
      <c r="AZ721" s="29"/>
      <c r="BA721" s="29"/>
      <c r="BB721" s="29"/>
      <c r="BC721" s="29"/>
      <c r="BD721" s="29"/>
      <c r="BE721" s="29"/>
      <c r="BF721" s="29"/>
      <c r="BG721" s="29"/>
      <c r="BH721" s="29"/>
      <c r="BI721" s="29"/>
      <c r="BJ721" s="29"/>
      <c r="BK721" s="29"/>
      <c r="BL721" s="29"/>
      <c r="BM721" s="29"/>
      <c r="BN721" s="29"/>
      <c r="BO721" s="29"/>
      <c r="BP721" s="29"/>
      <c r="BQ721" s="29"/>
      <c r="BR721" s="29"/>
      <c r="BS721" s="29"/>
      <c r="BT721" s="29"/>
      <c r="BU721" s="29"/>
      <c r="BV721" s="29"/>
      <c r="BW721" s="29"/>
      <c r="BX721" s="29"/>
      <c r="BY721" s="29"/>
      <c r="BZ721" s="29"/>
      <c r="CA721" s="29"/>
      <c r="CB721" s="29"/>
      <c r="CC721" s="29"/>
      <c r="CD721" s="29"/>
      <c r="CE721" s="29"/>
      <c r="CF721" s="29"/>
      <c r="CG721" s="29"/>
      <c r="CH721" s="29"/>
      <c r="CI721" s="29"/>
      <c r="CJ721" s="29"/>
      <c r="CK721" s="29"/>
      <c r="CL721" s="29"/>
      <c r="CM721" s="29"/>
      <c r="CN721" s="29"/>
    </row>
    <row r="722" spans="1:92" s="3" customFormat="1" ht="22.5" customHeight="1" x14ac:dyDescent="0.2">
      <c r="A722" s="208"/>
      <c r="B722" s="208"/>
      <c r="C722" s="208"/>
      <c r="D722" s="205"/>
      <c r="E722" s="205"/>
      <c r="F722" s="205"/>
      <c r="G722" s="208"/>
      <c r="H722" s="208"/>
      <c r="I722" s="208"/>
      <c r="J722" s="205"/>
      <c r="K722" s="208"/>
      <c r="L722" s="208"/>
      <c r="M722" s="208"/>
      <c r="N722" s="208"/>
      <c r="O722" s="208"/>
      <c r="P722" s="208"/>
      <c r="Q722" s="208"/>
      <c r="R722" s="208"/>
      <c r="S722" s="208"/>
      <c r="T722" s="208"/>
      <c r="U722" s="208"/>
      <c r="V722" s="208"/>
      <c r="W722" s="208"/>
      <c r="X722" s="208"/>
      <c r="Y722" s="142"/>
      <c r="Z722" s="208"/>
      <c r="AA722" s="208"/>
      <c r="AB722" s="29"/>
      <c r="AC722" s="29"/>
      <c r="AD722" s="29"/>
      <c r="AE722" s="29"/>
      <c r="AF722" s="29"/>
      <c r="AG722" s="29"/>
      <c r="AH722" s="29"/>
      <c r="AI722" s="29"/>
      <c r="AJ722" s="29"/>
      <c r="AK722" s="29"/>
      <c r="AL722" s="29"/>
      <c r="AM722" s="29"/>
      <c r="AN722" s="29"/>
      <c r="AO722" s="29"/>
      <c r="AP722" s="29"/>
      <c r="AQ722" s="29"/>
      <c r="AR722" s="29"/>
      <c r="AS722" s="29"/>
      <c r="AT722" s="29"/>
      <c r="AU722" s="29"/>
      <c r="AV722" s="29"/>
      <c r="AW722" s="29"/>
      <c r="AX722" s="29"/>
      <c r="AY722" s="29"/>
      <c r="AZ722" s="29"/>
      <c r="BA722" s="29"/>
      <c r="BB722" s="29"/>
      <c r="BC722" s="29"/>
      <c r="BD722" s="29"/>
      <c r="BE722" s="29"/>
      <c r="BF722" s="29"/>
      <c r="BG722" s="29"/>
      <c r="BH722" s="29"/>
      <c r="BI722" s="29"/>
      <c r="BJ722" s="29"/>
      <c r="BK722" s="29"/>
      <c r="BL722" s="29"/>
      <c r="BM722" s="29"/>
      <c r="BN722" s="29"/>
      <c r="BO722" s="29"/>
      <c r="BP722" s="29"/>
      <c r="BQ722" s="29"/>
      <c r="BR722" s="29"/>
      <c r="BS722" s="29"/>
      <c r="BT722" s="29"/>
      <c r="BU722" s="29"/>
      <c r="BV722" s="29"/>
      <c r="BW722" s="29"/>
      <c r="BX722" s="29"/>
      <c r="BY722" s="29"/>
      <c r="BZ722" s="29"/>
      <c r="CA722" s="29"/>
      <c r="CB722" s="29"/>
      <c r="CC722" s="29"/>
      <c r="CD722" s="29"/>
      <c r="CE722" s="29"/>
      <c r="CF722" s="29"/>
      <c r="CG722" s="29"/>
      <c r="CH722" s="29"/>
      <c r="CI722" s="29"/>
      <c r="CJ722" s="29"/>
      <c r="CK722" s="29"/>
      <c r="CL722" s="29"/>
      <c r="CM722" s="29"/>
      <c r="CN722" s="29"/>
    </row>
    <row r="723" spans="1:92" s="3" customFormat="1" ht="14.25" customHeight="1" x14ac:dyDescent="0.2">
      <c r="A723" s="208"/>
      <c r="B723" s="208"/>
      <c r="C723" s="208"/>
      <c r="D723" s="205"/>
      <c r="E723" s="205"/>
      <c r="F723" s="205"/>
      <c r="G723" s="208"/>
      <c r="H723" s="208"/>
      <c r="I723" s="208"/>
      <c r="J723" s="205"/>
      <c r="K723" s="208"/>
      <c r="L723" s="208"/>
      <c r="M723" s="208"/>
      <c r="N723" s="208"/>
      <c r="O723" s="208"/>
      <c r="P723" s="208"/>
      <c r="Q723" s="208"/>
      <c r="R723" s="208"/>
      <c r="S723" s="208"/>
      <c r="T723" s="208"/>
      <c r="U723" s="208"/>
      <c r="V723" s="208"/>
      <c r="W723" s="208"/>
      <c r="X723" s="208"/>
      <c r="Y723" s="142"/>
      <c r="Z723" s="208"/>
      <c r="AA723" s="208"/>
      <c r="AB723" s="29"/>
      <c r="AC723" s="29"/>
      <c r="AD723" s="29"/>
      <c r="AE723" s="29"/>
      <c r="AF723" s="29"/>
      <c r="AG723" s="29"/>
      <c r="AH723" s="29"/>
      <c r="AI723" s="29"/>
      <c r="AJ723" s="29"/>
      <c r="AK723" s="29"/>
      <c r="AL723" s="29"/>
      <c r="AM723" s="29"/>
      <c r="AN723" s="29"/>
      <c r="AO723" s="29"/>
      <c r="AP723" s="29"/>
      <c r="AQ723" s="29"/>
      <c r="AR723" s="29"/>
      <c r="AS723" s="29"/>
      <c r="AT723" s="29"/>
      <c r="AU723" s="29"/>
      <c r="AV723" s="29"/>
      <c r="AW723" s="29"/>
      <c r="AX723" s="29"/>
      <c r="AY723" s="29"/>
      <c r="AZ723" s="29"/>
      <c r="BA723" s="29"/>
      <c r="BB723" s="29"/>
      <c r="BC723" s="29"/>
      <c r="BD723" s="29"/>
      <c r="BE723" s="29"/>
      <c r="BF723" s="29"/>
      <c r="BG723" s="29"/>
      <c r="BH723" s="29"/>
      <c r="BI723" s="29"/>
      <c r="BJ723" s="29"/>
      <c r="BK723" s="29"/>
      <c r="BL723" s="29"/>
      <c r="BM723" s="29"/>
      <c r="BN723" s="29"/>
      <c r="BO723" s="29"/>
      <c r="BP723" s="29"/>
      <c r="BQ723" s="29"/>
      <c r="BR723" s="29"/>
      <c r="BS723" s="29"/>
      <c r="BT723" s="29"/>
      <c r="BU723" s="29"/>
      <c r="BV723" s="29"/>
      <c r="BW723" s="29"/>
      <c r="BX723" s="29"/>
      <c r="BY723" s="29"/>
      <c r="BZ723" s="29"/>
      <c r="CA723" s="29"/>
      <c r="CB723" s="29"/>
      <c r="CC723" s="29"/>
      <c r="CD723" s="29"/>
      <c r="CE723" s="29"/>
      <c r="CF723" s="29"/>
      <c r="CG723" s="29"/>
      <c r="CH723" s="29"/>
      <c r="CI723" s="29"/>
      <c r="CJ723" s="29"/>
      <c r="CK723" s="29"/>
      <c r="CL723" s="29"/>
      <c r="CM723" s="29"/>
      <c r="CN723" s="29"/>
    </row>
    <row r="724" spans="1:92" s="3" customFormat="1" ht="14.25" customHeight="1" x14ac:dyDescent="0.2">
      <c r="A724" s="208"/>
      <c r="B724" s="208"/>
      <c r="C724" s="208"/>
      <c r="D724" s="205"/>
      <c r="E724" s="205"/>
      <c r="F724" s="205"/>
      <c r="G724" s="208"/>
      <c r="H724" s="208"/>
      <c r="I724" s="208"/>
      <c r="J724" s="205"/>
      <c r="K724" s="208"/>
      <c r="L724" s="208"/>
      <c r="M724" s="208"/>
      <c r="N724" s="208"/>
      <c r="O724" s="208"/>
      <c r="P724" s="208"/>
      <c r="Q724" s="208"/>
      <c r="R724" s="208"/>
      <c r="S724" s="208"/>
      <c r="T724" s="208"/>
      <c r="U724" s="208"/>
      <c r="V724" s="208"/>
      <c r="W724" s="208"/>
      <c r="X724" s="208"/>
      <c r="Y724" s="142"/>
      <c r="Z724" s="208"/>
      <c r="AA724" s="208"/>
      <c r="AB724" s="29"/>
      <c r="AC724" s="29"/>
      <c r="AD724" s="29"/>
      <c r="AE724" s="29"/>
      <c r="AF724" s="29"/>
      <c r="AG724" s="29"/>
      <c r="AH724" s="29"/>
      <c r="AI724" s="29"/>
      <c r="AJ724" s="29"/>
      <c r="AK724" s="29"/>
      <c r="AL724" s="29"/>
      <c r="AM724" s="29"/>
      <c r="AN724" s="29"/>
      <c r="AO724" s="29"/>
      <c r="AP724" s="29"/>
      <c r="AQ724" s="29"/>
      <c r="AR724" s="29"/>
      <c r="AS724" s="29"/>
      <c r="AT724" s="29"/>
      <c r="AU724" s="29"/>
      <c r="AV724" s="29"/>
      <c r="AW724" s="29"/>
      <c r="AX724" s="29"/>
      <c r="AY724" s="29"/>
      <c r="AZ724" s="29"/>
      <c r="BA724" s="29"/>
      <c r="BB724" s="29"/>
      <c r="BC724" s="29"/>
      <c r="BD724" s="29"/>
      <c r="BE724" s="29"/>
      <c r="BF724" s="29"/>
      <c r="BG724" s="29"/>
      <c r="BH724" s="29"/>
      <c r="BI724" s="29"/>
      <c r="BJ724" s="29"/>
      <c r="BK724" s="29"/>
      <c r="BL724" s="29"/>
      <c r="BM724" s="29"/>
      <c r="BN724" s="29"/>
      <c r="BO724" s="29"/>
      <c r="BP724" s="29"/>
      <c r="BQ724" s="29"/>
      <c r="BR724" s="29"/>
      <c r="BS724" s="29"/>
      <c r="BT724" s="29"/>
      <c r="BU724" s="29"/>
      <c r="BV724" s="29"/>
      <c r="BW724" s="29"/>
      <c r="BX724" s="29"/>
      <c r="BY724" s="29"/>
      <c r="BZ724" s="29"/>
      <c r="CA724" s="29"/>
      <c r="CB724" s="29"/>
      <c r="CC724" s="29"/>
      <c r="CD724" s="29"/>
      <c r="CE724" s="29"/>
      <c r="CF724" s="29"/>
      <c r="CG724" s="29"/>
      <c r="CH724" s="29"/>
      <c r="CI724" s="29"/>
      <c r="CJ724" s="29"/>
      <c r="CK724" s="29"/>
      <c r="CL724" s="29"/>
      <c r="CM724" s="29"/>
      <c r="CN724" s="29"/>
    </row>
    <row r="725" spans="1:92" s="3" customFormat="1" ht="14.25" customHeight="1" x14ac:dyDescent="0.2">
      <c r="A725" s="209"/>
      <c r="B725" s="209"/>
      <c r="C725" s="209"/>
      <c r="D725" s="206"/>
      <c r="E725" s="206"/>
      <c r="F725" s="206"/>
      <c r="G725" s="209"/>
      <c r="H725" s="209"/>
      <c r="I725" s="209"/>
      <c r="J725" s="206"/>
      <c r="K725" s="209"/>
      <c r="L725" s="209"/>
      <c r="M725" s="209"/>
      <c r="N725" s="209"/>
      <c r="O725" s="209"/>
      <c r="P725" s="209"/>
      <c r="Q725" s="209"/>
      <c r="R725" s="209"/>
      <c r="S725" s="209"/>
      <c r="T725" s="209"/>
      <c r="U725" s="209"/>
      <c r="V725" s="209"/>
      <c r="W725" s="209"/>
      <c r="X725" s="209"/>
      <c r="Y725" s="143"/>
      <c r="Z725" s="209"/>
      <c r="AA725" s="209"/>
      <c r="AB725" s="29"/>
      <c r="AC725" s="29"/>
      <c r="AD725" s="29"/>
      <c r="AE725" s="29"/>
      <c r="AF725" s="29"/>
      <c r="AG725" s="29"/>
      <c r="AH725" s="29"/>
      <c r="AI725" s="29"/>
      <c r="AJ725" s="29"/>
      <c r="AK725" s="29"/>
      <c r="AL725" s="29"/>
      <c r="AM725" s="29"/>
      <c r="AN725" s="29"/>
      <c r="AO725" s="29"/>
      <c r="AP725" s="29"/>
      <c r="AQ725" s="29"/>
      <c r="AR725" s="29"/>
      <c r="AS725" s="29"/>
      <c r="AT725" s="29"/>
      <c r="AU725" s="29"/>
      <c r="AV725" s="29"/>
      <c r="AW725" s="29"/>
      <c r="AX725" s="29"/>
      <c r="AY725" s="29"/>
      <c r="AZ725" s="29"/>
      <c r="BA725" s="29"/>
      <c r="BB725" s="29"/>
      <c r="BC725" s="29"/>
      <c r="BD725" s="29"/>
      <c r="BE725" s="29"/>
      <c r="BF725" s="29"/>
      <c r="BG725" s="29"/>
      <c r="BH725" s="29"/>
      <c r="BI725" s="29"/>
      <c r="BJ725" s="29"/>
      <c r="BK725" s="29"/>
      <c r="BL725" s="29"/>
      <c r="BM725" s="29"/>
      <c r="BN725" s="29"/>
      <c r="BO725" s="29"/>
      <c r="BP725" s="29"/>
      <c r="BQ725" s="29"/>
      <c r="BR725" s="29"/>
      <c r="BS725" s="29"/>
      <c r="BT725" s="29"/>
      <c r="BU725" s="29"/>
      <c r="BV725" s="29"/>
      <c r="BW725" s="29"/>
      <c r="BX725" s="29"/>
      <c r="BY725" s="29"/>
      <c r="BZ725" s="29"/>
      <c r="CA725" s="29"/>
      <c r="CB725" s="29"/>
      <c r="CC725" s="29"/>
      <c r="CD725" s="29"/>
      <c r="CE725" s="29"/>
      <c r="CF725" s="29"/>
      <c r="CG725" s="29"/>
      <c r="CH725" s="29"/>
      <c r="CI725" s="29"/>
      <c r="CJ725" s="29"/>
      <c r="CK725" s="29"/>
      <c r="CL725" s="29"/>
      <c r="CM725" s="29"/>
      <c r="CN725" s="29"/>
    </row>
    <row r="726" spans="1:92" s="43" customFormat="1" ht="23.25" customHeight="1" x14ac:dyDescent="0.2">
      <c r="A726" s="39"/>
      <c r="B726" s="38" t="s">
        <v>14</v>
      </c>
      <c r="C726" s="39">
        <v>2</v>
      </c>
      <c r="D726" s="39">
        <v>1</v>
      </c>
      <c r="E726" s="39">
        <v>2</v>
      </c>
      <c r="F726" s="39">
        <v>22</v>
      </c>
      <c r="G726" s="39">
        <f t="shared" ref="G726:G727" si="107">D726*400+E726*100+F726</f>
        <v>622</v>
      </c>
      <c r="H726" s="39">
        <v>350</v>
      </c>
      <c r="I726" s="39">
        <f t="shared" ref="I726:I727" si="108">G726*H726</f>
        <v>217700</v>
      </c>
      <c r="J726" s="39">
        <v>2</v>
      </c>
      <c r="K726" s="38" t="s">
        <v>704</v>
      </c>
      <c r="L726" s="39" t="s">
        <v>16</v>
      </c>
      <c r="M726" s="39">
        <v>2</v>
      </c>
      <c r="N726" s="39">
        <v>104</v>
      </c>
      <c r="O726" s="39">
        <v>6400</v>
      </c>
      <c r="P726" s="39">
        <f t="shared" ref="P726:P727" si="109">N726*O726</f>
        <v>665600</v>
      </c>
      <c r="Q726" s="39">
        <v>20</v>
      </c>
      <c r="R726" s="39">
        <f>P726*75%</f>
        <v>499200</v>
      </c>
      <c r="S726" s="39">
        <f t="shared" ref="S726:S727" si="110">P726-R726</f>
        <v>166400</v>
      </c>
      <c r="T726" s="39">
        <f>I726+S726</f>
        <v>384100</v>
      </c>
      <c r="U726" s="39">
        <f>I726+S726</f>
        <v>384100</v>
      </c>
      <c r="V726" s="39">
        <v>50</v>
      </c>
      <c r="W726" s="39"/>
      <c r="X726" s="39"/>
      <c r="Y726" s="39"/>
      <c r="Z726" s="40">
        <f>W726*90%</f>
        <v>0</v>
      </c>
      <c r="AA726" s="40">
        <f>W726-Z726</f>
        <v>0</v>
      </c>
    </row>
    <row r="727" spans="1:92" s="43" customFormat="1" ht="23.25" customHeight="1" x14ac:dyDescent="0.2">
      <c r="A727" s="39"/>
      <c r="B727" s="38"/>
      <c r="C727" s="39">
        <v>3</v>
      </c>
      <c r="D727" s="39"/>
      <c r="E727" s="39"/>
      <c r="F727" s="39"/>
      <c r="G727" s="39">
        <f t="shared" si="107"/>
        <v>0</v>
      </c>
      <c r="H727" s="39"/>
      <c r="I727" s="39">
        <f t="shared" si="108"/>
        <v>0</v>
      </c>
      <c r="J727" s="39">
        <v>3</v>
      </c>
      <c r="K727" s="39"/>
      <c r="L727" s="39" t="s">
        <v>706</v>
      </c>
      <c r="M727" s="39">
        <v>3</v>
      </c>
      <c r="N727" s="39">
        <v>36</v>
      </c>
      <c r="O727" s="39">
        <v>7400</v>
      </c>
      <c r="P727" s="39">
        <f t="shared" si="109"/>
        <v>266400</v>
      </c>
      <c r="Q727" s="39">
        <v>10</v>
      </c>
      <c r="R727" s="39">
        <f>P727*10%</f>
        <v>26640</v>
      </c>
      <c r="S727" s="39">
        <f t="shared" si="110"/>
        <v>239760</v>
      </c>
      <c r="T727" s="39">
        <f>I727+S727</f>
        <v>239760</v>
      </c>
      <c r="U727" s="39">
        <f>I727+S727</f>
        <v>239760</v>
      </c>
      <c r="V727" s="39"/>
      <c r="W727" s="40">
        <f>U727*0.03%</f>
        <v>71.927999999999997</v>
      </c>
      <c r="X727" s="39">
        <v>0.03</v>
      </c>
      <c r="Y727" s="39"/>
      <c r="Z727" s="40">
        <f>W727*90%</f>
        <v>64.735200000000006</v>
      </c>
      <c r="AA727" s="40">
        <f>W727-Z727</f>
        <v>7.1927999999999912</v>
      </c>
    </row>
    <row r="728" spans="1:92" s="3" customFormat="1" ht="23.25" customHeight="1" x14ac:dyDescent="0.2">
      <c r="A728" s="38"/>
      <c r="B728" s="38"/>
      <c r="C728" s="38"/>
      <c r="D728" s="38"/>
      <c r="E728" s="38"/>
      <c r="F728" s="38"/>
      <c r="G728" s="39"/>
      <c r="H728" s="38"/>
      <c r="I728" s="39"/>
      <c r="J728" s="38"/>
      <c r="K728" s="38"/>
      <c r="L728" s="38"/>
      <c r="M728" s="38"/>
      <c r="N728" s="38"/>
      <c r="O728" s="38"/>
      <c r="P728" s="39"/>
      <c r="Q728" s="38"/>
      <c r="R728" s="39"/>
      <c r="S728" s="39"/>
      <c r="T728" s="39"/>
      <c r="U728" s="39"/>
      <c r="V728" s="38"/>
      <c r="W728" s="40"/>
      <c r="X728" s="41"/>
      <c r="Y728" s="41"/>
      <c r="Z728" s="40"/>
      <c r="AA728" s="40"/>
      <c r="AB728" s="29"/>
      <c r="AC728" s="29"/>
      <c r="AD728" s="29"/>
      <c r="AE728" s="29"/>
      <c r="AF728" s="29"/>
      <c r="AG728" s="29"/>
      <c r="AH728" s="29"/>
      <c r="AI728" s="29"/>
      <c r="AJ728" s="29"/>
      <c r="AK728" s="29"/>
      <c r="AL728" s="29"/>
      <c r="AM728" s="29"/>
      <c r="AN728" s="29"/>
      <c r="AO728" s="29"/>
      <c r="AP728" s="29"/>
      <c r="AQ728" s="29"/>
      <c r="AR728" s="29"/>
      <c r="AS728" s="29"/>
      <c r="AT728" s="29"/>
      <c r="AU728" s="29"/>
      <c r="AV728" s="29"/>
      <c r="AW728" s="29"/>
      <c r="AX728" s="29"/>
      <c r="AY728" s="29"/>
      <c r="AZ728" s="29"/>
      <c r="BA728" s="29"/>
      <c r="BB728" s="29"/>
      <c r="BC728" s="29"/>
      <c r="BD728" s="29"/>
      <c r="BE728" s="29"/>
      <c r="BF728" s="29"/>
      <c r="BG728" s="29"/>
      <c r="BH728" s="29"/>
      <c r="BI728" s="29"/>
      <c r="BJ728" s="29"/>
      <c r="BK728" s="29"/>
      <c r="BL728" s="29"/>
      <c r="BM728" s="29"/>
      <c r="BN728" s="29"/>
      <c r="BO728" s="29"/>
      <c r="BP728" s="29"/>
      <c r="BQ728" s="29"/>
      <c r="BR728" s="29"/>
      <c r="BS728" s="29"/>
      <c r="BT728" s="29"/>
      <c r="BU728" s="29"/>
      <c r="BV728" s="29"/>
      <c r="BW728" s="29"/>
      <c r="BX728" s="29"/>
      <c r="BY728" s="29"/>
      <c r="BZ728" s="29"/>
      <c r="CA728" s="29"/>
      <c r="CB728" s="29"/>
      <c r="CC728" s="29"/>
      <c r="CD728" s="29"/>
      <c r="CE728" s="29"/>
      <c r="CF728" s="29"/>
      <c r="CG728" s="29"/>
      <c r="CH728" s="29"/>
      <c r="CI728" s="29"/>
      <c r="CJ728" s="29"/>
      <c r="CK728" s="29"/>
      <c r="CL728" s="29"/>
      <c r="CM728" s="29"/>
      <c r="CN728" s="29"/>
    </row>
    <row r="729" spans="1:92" s="3" customFormat="1" ht="21.75" customHeight="1" x14ac:dyDescent="0.2">
      <c r="A729" s="38"/>
      <c r="B729" s="38"/>
      <c r="C729" s="38"/>
      <c r="D729" s="38"/>
      <c r="E729" s="38"/>
      <c r="F729" s="38"/>
      <c r="G729" s="39"/>
      <c r="H729" s="38"/>
      <c r="I729" s="39"/>
      <c r="J729" s="38"/>
      <c r="K729" s="38"/>
      <c r="L729" s="38"/>
      <c r="M729" s="38"/>
      <c r="N729" s="38"/>
      <c r="O729" s="38"/>
      <c r="P729" s="39"/>
      <c r="Q729" s="38"/>
      <c r="R729" s="38"/>
      <c r="S729" s="39"/>
      <c r="T729" s="39"/>
      <c r="U729" s="39"/>
      <c r="V729" s="38"/>
      <c r="W729" s="40"/>
      <c r="X729" s="41"/>
      <c r="Y729" s="41"/>
      <c r="Z729" s="40"/>
      <c r="AA729" s="40"/>
      <c r="AB729" s="29"/>
      <c r="AC729" s="29"/>
      <c r="AD729" s="29"/>
      <c r="AE729" s="29"/>
      <c r="AF729" s="29"/>
      <c r="AG729" s="29"/>
      <c r="AH729" s="29"/>
      <c r="AI729" s="29"/>
      <c r="AJ729" s="29"/>
      <c r="AK729" s="29"/>
      <c r="AL729" s="29"/>
      <c r="AM729" s="29"/>
      <c r="AN729" s="29"/>
      <c r="AO729" s="29"/>
      <c r="AP729" s="29"/>
      <c r="AQ729" s="29"/>
      <c r="AR729" s="29"/>
      <c r="AS729" s="29"/>
      <c r="AT729" s="29"/>
      <c r="AU729" s="29"/>
      <c r="AV729" s="29"/>
      <c r="AW729" s="29"/>
      <c r="AX729" s="29"/>
      <c r="AY729" s="29"/>
      <c r="AZ729" s="29"/>
      <c r="BA729" s="29"/>
      <c r="BB729" s="29"/>
      <c r="BC729" s="29"/>
      <c r="BD729" s="29"/>
      <c r="BE729" s="29"/>
      <c r="BF729" s="29"/>
      <c r="BG729" s="29"/>
      <c r="BH729" s="29"/>
      <c r="BI729" s="29"/>
      <c r="BJ729" s="29"/>
      <c r="BK729" s="29"/>
      <c r="BL729" s="29"/>
      <c r="BM729" s="29"/>
      <c r="BN729" s="29"/>
      <c r="BO729" s="29"/>
      <c r="BP729" s="29"/>
      <c r="BQ729" s="29"/>
      <c r="BR729" s="29"/>
      <c r="BS729" s="29"/>
      <c r="BT729" s="29"/>
      <c r="BU729" s="29"/>
      <c r="BV729" s="29"/>
      <c r="BW729" s="29"/>
      <c r="BX729" s="29"/>
      <c r="BY729" s="29"/>
      <c r="BZ729" s="29"/>
      <c r="CA729" s="29"/>
      <c r="CB729" s="29"/>
      <c r="CC729" s="29"/>
      <c r="CD729" s="29"/>
      <c r="CE729" s="29"/>
      <c r="CF729" s="29"/>
      <c r="CG729" s="29"/>
      <c r="CH729" s="29"/>
      <c r="CI729" s="29"/>
      <c r="CJ729" s="29"/>
      <c r="CK729" s="29"/>
      <c r="CL729" s="29"/>
      <c r="CM729" s="29"/>
      <c r="CN729" s="29"/>
    </row>
    <row r="730" spans="1:92" s="3" customFormat="1" ht="23.25" customHeight="1" x14ac:dyDescent="0.2">
      <c r="A730" s="38"/>
      <c r="B730" s="38"/>
      <c r="C730" s="38"/>
      <c r="D730" s="38"/>
      <c r="E730" s="38"/>
      <c r="F730" s="38"/>
      <c r="G730" s="39"/>
      <c r="H730" s="38"/>
      <c r="I730" s="39"/>
      <c r="J730" s="38"/>
      <c r="K730" s="38"/>
      <c r="L730" s="38"/>
      <c r="M730" s="38"/>
      <c r="N730" s="38"/>
      <c r="O730" s="38"/>
      <c r="P730" s="39"/>
      <c r="Q730" s="38"/>
      <c r="R730" s="39"/>
      <c r="S730" s="39"/>
      <c r="T730" s="39"/>
      <c r="U730" s="39"/>
      <c r="V730" s="38"/>
      <c r="W730" s="40"/>
      <c r="X730" s="41"/>
      <c r="Y730" s="41"/>
      <c r="Z730" s="40"/>
      <c r="AA730" s="40"/>
      <c r="AB730" s="29"/>
      <c r="AC730" s="29"/>
      <c r="AD730" s="29"/>
      <c r="AE730" s="29"/>
      <c r="AF730" s="29"/>
      <c r="AG730" s="29"/>
      <c r="AH730" s="29"/>
      <c r="AI730" s="29"/>
      <c r="AJ730" s="29"/>
      <c r="AK730" s="29"/>
      <c r="AL730" s="29"/>
      <c r="AM730" s="29"/>
      <c r="AN730" s="29"/>
      <c r="AO730" s="29"/>
      <c r="AP730" s="29"/>
      <c r="AQ730" s="29"/>
      <c r="AR730" s="29"/>
      <c r="AS730" s="29"/>
      <c r="AT730" s="29"/>
      <c r="AU730" s="29"/>
      <c r="AV730" s="29"/>
      <c r="AW730" s="29"/>
      <c r="AX730" s="29"/>
      <c r="AY730" s="29"/>
      <c r="AZ730" s="29"/>
      <c r="BA730" s="29"/>
      <c r="BB730" s="29"/>
      <c r="BC730" s="29"/>
      <c r="BD730" s="29"/>
      <c r="BE730" s="29"/>
      <c r="BF730" s="29"/>
      <c r="BG730" s="29"/>
      <c r="BH730" s="29"/>
      <c r="BI730" s="29"/>
      <c r="BJ730" s="29"/>
      <c r="BK730" s="29"/>
      <c r="BL730" s="29"/>
      <c r="BM730" s="29"/>
      <c r="BN730" s="29"/>
      <c r="BO730" s="29"/>
      <c r="BP730" s="29"/>
      <c r="BQ730" s="29"/>
      <c r="BR730" s="29"/>
      <c r="BS730" s="29"/>
      <c r="BT730" s="29"/>
      <c r="BU730" s="29"/>
      <c r="BV730" s="29"/>
      <c r="BW730" s="29"/>
      <c r="BX730" s="29"/>
      <c r="BY730" s="29"/>
      <c r="BZ730" s="29"/>
      <c r="CA730" s="29"/>
      <c r="CB730" s="29"/>
      <c r="CC730" s="29"/>
      <c r="CD730" s="29"/>
      <c r="CE730" s="29"/>
      <c r="CF730" s="29"/>
      <c r="CG730" s="29"/>
      <c r="CH730" s="29"/>
      <c r="CI730" s="29"/>
      <c r="CJ730" s="29"/>
      <c r="CK730" s="29"/>
      <c r="CL730" s="29"/>
      <c r="CM730" s="29"/>
      <c r="CN730" s="29"/>
    </row>
    <row r="731" spans="1:92" s="3" customFormat="1" ht="22.5" customHeight="1" x14ac:dyDescent="0.2">
      <c r="A731" s="38"/>
      <c r="B731" s="38"/>
      <c r="C731" s="38"/>
      <c r="D731" s="38"/>
      <c r="E731" s="38"/>
      <c r="F731" s="38"/>
      <c r="G731" s="39"/>
      <c r="H731" s="38"/>
      <c r="I731" s="39"/>
      <c r="J731" s="38"/>
      <c r="K731" s="38"/>
      <c r="L731" s="38"/>
      <c r="M731" s="38"/>
      <c r="N731" s="38"/>
      <c r="O731" s="38"/>
      <c r="P731" s="39"/>
      <c r="Q731" s="38"/>
      <c r="R731" s="39"/>
      <c r="S731" s="39"/>
      <c r="T731" s="39"/>
      <c r="U731" s="39"/>
      <c r="V731" s="38"/>
      <c r="W731" s="40"/>
      <c r="X731" s="41"/>
      <c r="Y731" s="41"/>
      <c r="Z731" s="40"/>
      <c r="AA731" s="40"/>
      <c r="AB731" s="29"/>
      <c r="AC731" s="29"/>
      <c r="AD731" s="29"/>
      <c r="AE731" s="29"/>
      <c r="AF731" s="29"/>
      <c r="AG731" s="29"/>
      <c r="AH731" s="29"/>
      <c r="AI731" s="29"/>
      <c r="AJ731" s="29"/>
      <c r="AK731" s="29"/>
      <c r="AL731" s="29"/>
      <c r="AM731" s="29"/>
      <c r="AN731" s="29"/>
      <c r="AO731" s="29"/>
      <c r="AP731" s="29"/>
      <c r="AQ731" s="29"/>
      <c r="AR731" s="29"/>
      <c r="AS731" s="29"/>
      <c r="AT731" s="29"/>
      <c r="AU731" s="29"/>
      <c r="AV731" s="29"/>
      <c r="AW731" s="29"/>
      <c r="AX731" s="29"/>
      <c r="AY731" s="29"/>
      <c r="AZ731" s="29"/>
      <c r="BA731" s="29"/>
      <c r="BB731" s="29"/>
      <c r="BC731" s="29"/>
      <c r="BD731" s="29"/>
      <c r="BE731" s="29"/>
      <c r="BF731" s="29"/>
      <c r="BG731" s="29"/>
      <c r="BH731" s="29"/>
      <c r="BI731" s="29"/>
      <c r="BJ731" s="29"/>
      <c r="BK731" s="29"/>
      <c r="BL731" s="29"/>
      <c r="BM731" s="29"/>
      <c r="BN731" s="29"/>
      <c r="BO731" s="29"/>
      <c r="BP731" s="29"/>
      <c r="BQ731" s="29"/>
      <c r="BR731" s="29"/>
      <c r="BS731" s="29"/>
      <c r="BT731" s="29"/>
      <c r="BU731" s="29"/>
      <c r="BV731" s="29"/>
      <c r="BW731" s="29"/>
      <c r="BX731" s="29"/>
      <c r="BY731" s="29"/>
      <c r="BZ731" s="29"/>
      <c r="CA731" s="29"/>
      <c r="CB731" s="29"/>
      <c r="CC731" s="29"/>
      <c r="CD731" s="29"/>
      <c r="CE731" s="29"/>
      <c r="CF731" s="29"/>
      <c r="CG731" s="29"/>
      <c r="CH731" s="29"/>
      <c r="CI731" s="29"/>
      <c r="CJ731" s="29"/>
      <c r="CK731" s="29"/>
      <c r="CL731" s="29"/>
      <c r="CM731" s="29"/>
      <c r="CN731" s="29"/>
    </row>
    <row r="732" spans="1:92" s="3" customFormat="1" ht="24" customHeight="1" x14ac:dyDescent="0.2">
      <c r="A732" s="38"/>
      <c r="B732" s="38"/>
      <c r="C732" s="38"/>
      <c r="D732" s="38"/>
      <c r="E732" s="38"/>
      <c r="F732" s="38"/>
      <c r="G732" s="39"/>
      <c r="H732" s="38"/>
      <c r="I732" s="39"/>
      <c r="J732" s="38"/>
      <c r="K732" s="38"/>
      <c r="L732" s="38"/>
      <c r="M732" s="38"/>
      <c r="N732" s="38"/>
      <c r="O732" s="38"/>
      <c r="P732" s="39"/>
      <c r="Q732" s="38"/>
      <c r="R732" s="38"/>
      <c r="S732" s="39"/>
      <c r="T732" s="39"/>
      <c r="U732" s="39"/>
      <c r="V732" s="38"/>
      <c r="W732" s="40"/>
      <c r="X732" s="41"/>
      <c r="Y732" s="41"/>
      <c r="Z732" s="40"/>
      <c r="AA732" s="40"/>
      <c r="AB732" s="29"/>
      <c r="AC732" s="29"/>
      <c r="AD732" s="29"/>
      <c r="AE732" s="29"/>
      <c r="AF732" s="29"/>
      <c r="AG732" s="29"/>
      <c r="AH732" s="29"/>
      <c r="AI732" s="29"/>
      <c r="AJ732" s="29"/>
      <c r="AK732" s="29"/>
      <c r="AL732" s="29"/>
      <c r="AM732" s="29"/>
      <c r="AN732" s="29"/>
      <c r="AO732" s="29"/>
      <c r="AP732" s="29"/>
      <c r="AQ732" s="29"/>
      <c r="AR732" s="29"/>
      <c r="AS732" s="29"/>
      <c r="AT732" s="29"/>
      <c r="AU732" s="29"/>
      <c r="AV732" s="29"/>
      <c r="AW732" s="29"/>
      <c r="AX732" s="29"/>
      <c r="AY732" s="29"/>
      <c r="AZ732" s="29"/>
      <c r="BA732" s="29"/>
      <c r="BB732" s="29"/>
      <c r="BC732" s="29"/>
      <c r="BD732" s="29"/>
      <c r="BE732" s="29"/>
      <c r="BF732" s="29"/>
      <c r="BG732" s="29"/>
      <c r="BH732" s="29"/>
      <c r="BI732" s="29"/>
      <c r="BJ732" s="29"/>
      <c r="BK732" s="29"/>
      <c r="BL732" s="29"/>
      <c r="BM732" s="29"/>
      <c r="BN732" s="29"/>
      <c r="BO732" s="29"/>
      <c r="BP732" s="29"/>
      <c r="BQ732" s="29"/>
      <c r="BR732" s="29"/>
      <c r="BS732" s="29"/>
      <c r="BT732" s="29"/>
      <c r="BU732" s="29"/>
      <c r="BV732" s="29"/>
      <c r="BW732" s="29"/>
      <c r="BX732" s="29"/>
      <c r="BY732" s="29"/>
      <c r="BZ732" s="29"/>
      <c r="CA732" s="29"/>
      <c r="CB732" s="29"/>
      <c r="CC732" s="29"/>
      <c r="CD732" s="29"/>
      <c r="CE732" s="29"/>
      <c r="CF732" s="29"/>
      <c r="CG732" s="29"/>
      <c r="CH732" s="29"/>
      <c r="CI732" s="29"/>
      <c r="CJ732" s="29"/>
      <c r="CK732" s="29"/>
      <c r="CL732" s="29"/>
      <c r="CM732" s="29"/>
      <c r="CN732" s="29"/>
    </row>
    <row r="733" spans="1:92" s="3" customFormat="1" ht="23.25" customHeight="1" x14ac:dyDescent="0.2">
      <c r="A733" s="38"/>
      <c r="B733" s="38"/>
      <c r="C733" s="38"/>
      <c r="D733" s="38"/>
      <c r="E733" s="38"/>
      <c r="F733" s="38"/>
      <c r="G733" s="39"/>
      <c r="H733" s="38"/>
      <c r="I733" s="39"/>
      <c r="J733" s="38"/>
      <c r="K733" s="38"/>
      <c r="L733" s="38"/>
      <c r="M733" s="38"/>
      <c r="N733" s="38"/>
      <c r="O733" s="38"/>
      <c r="P733" s="39"/>
      <c r="Q733" s="38"/>
      <c r="R733" s="39"/>
      <c r="S733" s="39"/>
      <c r="T733" s="39"/>
      <c r="U733" s="39"/>
      <c r="V733" s="38"/>
      <c r="W733" s="40"/>
      <c r="X733" s="41"/>
      <c r="Y733" s="41"/>
      <c r="Z733" s="40"/>
      <c r="AA733" s="40"/>
      <c r="AB733" s="29"/>
      <c r="AC733" s="29"/>
      <c r="AD733" s="29"/>
      <c r="AE733" s="29"/>
      <c r="AF733" s="29"/>
      <c r="AG733" s="29"/>
      <c r="AH733" s="29"/>
      <c r="AI733" s="29"/>
      <c r="AJ733" s="29"/>
      <c r="AK733" s="29"/>
      <c r="AL733" s="29"/>
      <c r="AM733" s="29"/>
      <c r="AN733" s="29"/>
      <c r="AO733" s="29"/>
      <c r="AP733" s="29"/>
      <c r="AQ733" s="29"/>
      <c r="AR733" s="29"/>
      <c r="AS733" s="29"/>
      <c r="AT733" s="29"/>
      <c r="AU733" s="29"/>
      <c r="AV733" s="29"/>
      <c r="AW733" s="29"/>
      <c r="AX733" s="29"/>
      <c r="AY733" s="29"/>
      <c r="AZ733" s="29"/>
      <c r="BA733" s="29"/>
      <c r="BB733" s="29"/>
      <c r="BC733" s="29"/>
      <c r="BD733" s="29"/>
      <c r="BE733" s="29"/>
      <c r="BF733" s="29"/>
      <c r="BG733" s="29"/>
      <c r="BH733" s="29"/>
      <c r="BI733" s="29"/>
      <c r="BJ733" s="29"/>
      <c r="BK733" s="29"/>
      <c r="BL733" s="29"/>
      <c r="BM733" s="29"/>
      <c r="BN733" s="29"/>
      <c r="BO733" s="29"/>
      <c r="BP733" s="29"/>
      <c r="BQ733" s="29"/>
      <c r="BR733" s="29"/>
      <c r="BS733" s="29"/>
      <c r="BT733" s="29"/>
      <c r="BU733" s="29"/>
      <c r="BV733" s="29"/>
      <c r="BW733" s="29"/>
      <c r="BX733" s="29"/>
      <c r="BY733" s="29"/>
      <c r="BZ733" s="29"/>
      <c r="CA733" s="29"/>
      <c r="CB733" s="29"/>
      <c r="CC733" s="29"/>
      <c r="CD733" s="29"/>
      <c r="CE733" s="29"/>
      <c r="CF733" s="29"/>
      <c r="CG733" s="29"/>
      <c r="CH733" s="29"/>
      <c r="CI733" s="29"/>
      <c r="CJ733" s="29"/>
      <c r="CK733" s="29"/>
      <c r="CL733" s="29"/>
      <c r="CM733" s="29"/>
      <c r="CN733" s="29"/>
    </row>
    <row r="734" spans="1:92" s="3" customFormat="1" ht="24" customHeight="1" x14ac:dyDescent="0.2">
      <c r="A734" s="38"/>
      <c r="B734" s="38"/>
      <c r="C734" s="38"/>
      <c r="D734" s="38"/>
      <c r="E734" s="38"/>
      <c r="F734" s="38"/>
      <c r="G734" s="39"/>
      <c r="H734" s="38"/>
      <c r="I734" s="39"/>
      <c r="J734" s="38"/>
      <c r="K734" s="38"/>
      <c r="L734" s="38"/>
      <c r="M734" s="38"/>
      <c r="N734" s="38"/>
      <c r="O734" s="38"/>
      <c r="P734" s="39"/>
      <c r="Q734" s="38"/>
      <c r="R734" s="39"/>
      <c r="S734" s="39"/>
      <c r="T734" s="39"/>
      <c r="U734" s="39"/>
      <c r="V734" s="38"/>
      <c r="W734" s="40"/>
      <c r="X734" s="41"/>
      <c r="Y734" s="41"/>
      <c r="Z734" s="40"/>
      <c r="AA734" s="40"/>
      <c r="AB734" s="29"/>
      <c r="AC734" s="29"/>
      <c r="AD734" s="29"/>
      <c r="AE734" s="29"/>
      <c r="AF734" s="29"/>
      <c r="AG734" s="29"/>
      <c r="AH734" s="29"/>
      <c r="AI734" s="29"/>
      <c r="AJ734" s="29"/>
      <c r="AK734" s="29"/>
      <c r="AL734" s="29"/>
      <c r="AM734" s="29"/>
      <c r="AN734" s="29"/>
      <c r="AO734" s="29"/>
      <c r="AP734" s="29"/>
      <c r="AQ734" s="29"/>
      <c r="AR734" s="29"/>
      <c r="AS734" s="29"/>
      <c r="AT734" s="29"/>
      <c r="AU734" s="29"/>
      <c r="AV734" s="29"/>
      <c r="AW734" s="29"/>
      <c r="AX734" s="29"/>
      <c r="AY734" s="29"/>
      <c r="AZ734" s="29"/>
      <c r="BA734" s="29"/>
      <c r="BB734" s="29"/>
      <c r="BC734" s="29"/>
      <c r="BD734" s="29"/>
      <c r="BE734" s="29"/>
      <c r="BF734" s="29"/>
      <c r="BG734" s="29"/>
      <c r="BH734" s="29"/>
      <c r="BI734" s="29"/>
      <c r="BJ734" s="29"/>
      <c r="BK734" s="29"/>
      <c r="BL734" s="29"/>
      <c r="BM734" s="29"/>
      <c r="BN734" s="29"/>
      <c r="BO734" s="29"/>
      <c r="BP734" s="29"/>
      <c r="BQ734" s="29"/>
      <c r="BR734" s="29"/>
      <c r="BS734" s="29"/>
      <c r="BT734" s="29"/>
      <c r="BU734" s="29"/>
      <c r="BV734" s="29"/>
      <c r="BW734" s="29"/>
      <c r="BX734" s="29"/>
      <c r="BY734" s="29"/>
      <c r="BZ734" s="29"/>
      <c r="CA734" s="29"/>
      <c r="CB734" s="29"/>
      <c r="CC734" s="29"/>
      <c r="CD734" s="29"/>
      <c r="CE734" s="29"/>
      <c r="CF734" s="29"/>
      <c r="CG734" s="29"/>
      <c r="CH734" s="29"/>
      <c r="CI734" s="29"/>
      <c r="CJ734" s="29"/>
      <c r="CK734" s="29"/>
      <c r="CL734" s="29"/>
      <c r="CM734" s="29"/>
      <c r="CN734" s="29"/>
    </row>
    <row r="735" spans="1:92" s="3" customFormat="1" ht="23.25" customHeight="1" x14ac:dyDescent="0.2">
      <c r="A735" s="38"/>
      <c r="B735" s="38"/>
      <c r="C735" s="38"/>
      <c r="D735" s="38"/>
      <c r="E735" s="38"/>
      <c r="F735" s="38"/>
      <c r="G735" s="39"/>
      <c r="H735" s="38"/>
      <c r="I735" s="39"/>
      <c r="J735" s="38"/>
      <c r="K735" s="38"/>
      <c r="L735" s="38"/>
      <c r="M735" s="38"/>
      <c r="N735" s="38"/>
      <c r="O735" s="38"/>
      <c r="P735" s="39"/>
      <c r="Q735" s="38"/>
      <c r="R735" s="38"/>
      <c r="S735" s="39"/>
      <c r="T735" s="39"/>
      <c r="U735" s="39"/>
      <c r="V735" s="38"/>
      <c r="W735" s="40"/>
      <c r="X735" s="41"/>
      <c r="Y735" s="41"/>
      <c r="Z735" s="40"/>
      <c r="AA735" s="40"/>
      <c r="AB735" s="29"/>
      <c r="AC735" s="29"/>
      <c r="AD735" s="29"/>
      <c r="AE735" s="29"/>
      <c r="AF735" s="29"/>
      <c r="AG735" s="29"/>
      <c r="AH735" s="29"/>
      <c r="AI735" s="29"/>
      <c r="AJ735" s="29"/>
      <c r="AK735" s="29"/>
      <c r="AL735" s="29"/>
      <c r="AM735" s="29"/>
      <c r="AN735" s="29"/>
      <c r="AO735" s="29"/>
      <c r="AP735" s="29"/>
      <c r="AQ735" s="29"/>
      <c r="AR735" s="29"/>
      <c r="AS735" s="29"/>
      <c r="AT735" s="29"/>
      <c r="AU735" s="29"/>
      <c r="AV735" s="29"/>
      <c r="AW735" s="29"/>
      <c r="AX735" s="29"/>
      <c r="AY735" s="29"/>
      <c r="AZ735" s="29"/>
      <c r="BA735" s="29"/>
      <c r="BB735" s="29"/>
      <c r="BC735" s="29"/>
      <c r="BD735" s="29"/>
      <c r="BE735" s="29"/>
      <c r="BF735" s="29"/>
      <c r="BG735" s="29"/>
      <c r="BH735" s="29"/>
      <c r="BI735" s="29"/>
      <c r="BJ735" s="29"/>
      <c r="BK735" s="29"/>
      <c r="BL735" s="29"/>
      <c r="BM735" s="29"/>
      <c r="BN735" s="29"/>
      <c r="BO735" s="29"/>
      <c r="BP735" s="29"/>
      <c r="BQ735" s="29"/>
      <c r="BR735" s="29"/>
      <c r="BS735" s="29"/>
      <c r="BT735" s="29"/>
      <c r="BU735" s="29"/>
      <c r="BV735" s="29"/>
      <c r="BW735" s="29"/>
      <c r="BX735" s="29"/>
      <c r="BY735" s="29"/>
      <c r="BZ735" s="29"/>
      <c r="CA735" s="29"/>
      <c r="CB735" s="29"/>
      <c r="CC735" s="29"/>
      <c r="CD735" s="29"/>
      <c r="CE735" s="29"/>
      <c r="CF735" s="29"/>
      <c r="CG735" s="29"/>
      <c r="CH735" s="29"/>
      <c r="CI735" s="29"/>
      <c r="CJ735" s="29"/>
      <c r="CK735" s="29"/>
      <c r="CL735" s="29"/>
      <c r="CM735" s="29"/>
      <c r="CN735" s="29"/>
    </row>
    <row r="736" spans="1:92" s="3" customFormat="1" ht="24" customHeight="1" x14ac:dyDescent="0.2">
      <c r="A736" s="38"/>
      <c r="B736" s="38"/>
      <c r="C736" s="38"/>
      <c r="D736" s="38"/>
      <c r="E736" s="38"/>
      <c r="F736" s="38"/>
      <c r="G736" s="39"/>
      <c r="H736" s="38"/>
      <c r="I736" s="39"/>
      <c r="J736" s="38"/>
      <c r="K736" s="38"/>
      <c r="L736" s="38"/>
      <c r="M736" s="38"/>
      <c r="N736" s="38"/>
      <c r="O736" s="38"/>
      <c r="P736" s="39"/>
      <c r="Q736" s="38"/>
      <c r="R736" s="39"/>
      <c r="S736" s="39"/>
      <c r="T736" s="39"/>
      <c r="U736" s="39"/>
      <c r="V736" s="38"/>
      <c r="W736" s="40"/>
      <c r="X736" s="41"/>
      <c r="Y736" s="41"/>
      <c r="Z736" s="40"/>
      <c r="AA736" s="40"/>
      <c r="AB736" s="29"/>
      <c r="AC736" s="29"/>
      <c r="AD736" s="29"/>
      <c r="AE736" s="29"/>
      <c r="AF736" s="29"/>
      <c r="AG736" s="29"/>
      <c r="AH736" s="29"/>
      <c r="AI736" s="29"/>
      <c r="AJ736" s="29"/>
      <c r="AK736" s="29"/>
      <c r="AL736" s="29"/>
      <c r="AM736" s="29"/>
      <c r="AN736" s="29"/>
      <c r="AO736" s="29"/>
      <c r="AP736" s="29"/>
      <c r="AQ736" s="29"/>
      <c r="AR736" s="29"/>
      <c r="AS736" s="29"/>
      <c r="AT736" s="29"/>
      <c r="AU736" s="29"/>
      <c r="AV736" s="29"/>
      <c r="AW736" s="29"/>
      <c r="AX736" s="29"/>
      <c r="AY736" s="29"/>
      <c r="AZ736" s="29"/>
      <c r="BA736" s="29"/>
      <c r="BB736" s="29"/>
      <c r="BC736" s="29"/>
      <c r="BD736" s="29"/>
      <c r="BE736" s="29"/>
      <c r="BF736" s="29"/>
      <c r="BG736" s="29"/>
      <c r="BH736" s="29"/>
      <c r="BI736" s="29"/>
      <c r="BJ736" s="29"/>
      <c r="BK736" s="29"/>
      <c r="BL736" s="29"/>
      <c r="BM736" s="29"/>
      <c r="BN736" s="29"/>
      <c r="BO736" s="29"/>
      <c r="BP736" s="29"/>
      <c r="BQ736" s="29"/>
      <c r="BR736" s="29"/>
      <c r="BS736" s="29"/>
      <c r="BT736" s="29"/>
      <c r="BU736" s="29"/>
      <c r="BV736" s="29"/>
      <c r="BW736" s="29"/>
      <c r="BX736" s="29"/>
      <c r="BY736" s="29"/>
      <c r="BZ736" s="29"/>
      <c r="CA736" s="29"/>
      <c r="CB736" s="29"/>
      <c r="CC736" s="29"/>
      <c r="CD736" s="29"/>
      <c r="CE736" s="29"/>
      <c r="CF736" s="29"/>
      <c r="CG736" s="29"/>
      <c r="CH736" s="29"/>
      <c r="CI736" s="29"/>
      <c r="CJ736" s="29"/>
      <c r="CK736" s="29"/>
      <c r="CL736" s="29"/>
      <c r="CM736" s="29"/>
      <c r="CN736" s="29"/>
    </row>
    <row r="737" spans="1:92" s="3" customFormat="1" ht="24" customHeight="1" x14ac:dyDescent="0.2">
      <c r="A737" s="38"/>
      <c r="B737" s="38"/>
      <c r="C737" s="38"/>
      <c r="D737" s="38"/>
      <c r="E737" s="38"/>
      <c r="F737" s="38"/>
      <c r="G737" s="39"/>
      <c r="H737" s="38"/>
      <c r="I737" s="39"/>
      <c r="J737" s="38"/>
      <c r="K737" s="38"/>
      <c r="L737" s="38"/>
      <c r="M737" s="38"/>
      <c r="N737" s="38"/>
      <c r="O737" s="38"/>
      <c r="P737" s="39"/>
      <c r="Q737" s="38"/>
      <c r="R737" s="39"/>
      <c r="S737" s="39"/>
      <c r="T737" s="39"/>
      <c r="U737" s="39"/>
      <c r="V737" s="38"/>
      <c r="W737" s="40"/>
      <c r="X737" s="41"/>
      <c r="Y737" s="41"/>
      <c r="Z737" s="40"/>
      <c r="AA737" s="40"/>
      <c r="AB737" s="29"/>
      <c r="AC737" s="29"/>
      <c r="AD737" s="29"/>
      <c r="AE737" s="29"/>
      <c r="AF737" s="29"/>
      <c r="AG737" s="29"/>
      <c r="AH737" s="29"/>
      <c r="AI737" s="29"/>
      <c r="AJ737" s="29"/>
      <c r="AK737" s="29"/>
      <c r="AL737" s="29"/>
      <c r="AM737" s="29"/>
      <c r="AN737" s="29"/>
      <c r="AO737" s="29"/>
      <c r="AP737" s="29"/>
      <c r="AQ737" s="29"/>
      <c r="AR737" s="29"/>
      <c r="AS737" s="29"/>
      <c r="AT737" s="29"/>
      <c r="AU737" s="29"/>
      <c r="AV737" s="29"/>
      <c r="AW737" s="29"/>
      <c r="AX737" s="29"/>
      <c r="AY737" s="29"/>
      <c r="AZ737" s="29"/>
      <c r="BA737" s="29"/>
      <c r="BB737" s="29"/>
      <c r="BC737" s="29"/>
      <c r="BD737" s="29"/>
      <c r="BE737" s="29"/>
      <c r="BF737" s="29"/>
      <c r="BG737" s="29"/>
      <c r="BH737" s="29"/>
      <c r="BI737" s="29"/>
      <c r="BJ737" s="29"/>
      <c r="BK737" s="29"/>
      <c r="BL737" s="29"/>
      <c r="BM737" s="29"/>
      <c r="BN737" s="29"/>
      <c r="BO737" s="29"/>
      <c r="BP737" s="29"/>
      <c r="BQ737" s="29"/>
      <c r="BR737" s="29"/>
      <c r="BS737" s="29"/>
      <c r="BT737" s="29"/>
      <c r="BU737" s="29"/>
      <c r="BV737" s="29"/>
      <c r="BW737" s="29"/>
      <c r="BX737" s="29"/>
      <c r="BY737" s="29"/>
      <c r="BZ737" s="29"/>
      <c r="CA737" s="29"/>
      <c r="CB737" s="29"/>
      <c r="CC737" s="29"/>
      <c r="CD737" s="29"/>
      <c r="CE737" s="29"/>
      <c r="CF737" s="29"/>
      <c r="CG737" s="29"/>
      <c r="CH737" s="29"/>
      <c r="CI737" s="29"/>
      <c r="CJ737" s="29"/>
      <c r="CK737" s="29"/>
      <c r="CL737" s="29"/>
      <c r="CM737" s="29"/>
      <c r="CN737" s="29"/>
    </row>
    <row r="738" spans="1:92" s="3" customFormat="1" ht="23.25" customHeight="1" x14ac:dyDescent="0.2">
      <c r="A738" s="237" t="s">
        <v>775</v>
      </c>
      <c r="B738" s="238"/>
      <c r="C738" s="238"/>
      <c r="D738" s="238"/>
      <c r="E738" s="238"/>
      <c r="F738" s="238"/>
      <c r="G738" s="238"/>
      <c r="H738" s="238"/>
      <c r="I738" s="238"/>
      <c r="J738" s="238"/>
      <c r="K738" s="238"/>
      <c r="L738" s="239"/>
      <c r="M738" s="38"/>
      <c r="N738" s="38">
        <f>SUM(N726:N737)</f>
        <v>140</v>
      </c>
      <c r="O738" s="38"/>
      <c r="P738" s="39">
        <f>SUM(P726:P737)</f>
        <v>932000</v>
      </c>
      <c r="Q738" s="38"/>
      <c r="R738" s="38">
        <f>SUM(R726:R737)</f>
        <v>525840</v>
      </c>
      <c r="S738" s="39">
        <f>SUM(S726:S737)</f>
        <v>406160</v>
      </c>
      <c r="T738" s="39">
        <f>SUM(T726:T737)</f>
        <v>623860</v>
      </c>
      <c r="U738" s="39">
        <f>SUM(U726:U737)</f>
        <v>623860</v>
      </c>
      <c r="V738" s="38"/>
      <c r="W738" s="40">
        <f>SUM(W726:W737)</f>
        <v>71.927999999999997</v>
      </c>
      <c r="X738" s="41"/>
      <c r="Y738" s="41"/>
      <c r="Z738" s="40">
        <f>SUM(Z726:Z737)</f>
        <v>64.735200000000006</v>
      </c>
      <c r="AA738" s="40">
        <f>SUM(AA726:AA737)</f>
        <v>7.1927999999999912</v>
      </c>
      <c r="AB738" s="29"/>
      <c r="AC738" s="29"/>
      <c r="AD738" s="29"/>
      <c r="AE738" s="29"/>
      <c r="AF738" s="29"/>
      <c r="AG738" s="29"/>
      <c r="AH738" s="29"/>
      <c r="AI738" s="29"/>
      <c r="AJ738" s="29"/>
      <c r="AK738" s="29"/>
      <c r="AL738" s="29"/>
      <c r="AM738" s="29"/>
      <c r="AN738" s="29"/>
      <c r="AO738" s="29"/>
      <c r="AP738" s="29"/>
      <c r="AQ738" s="29"/>
      <c r="AR738" s="29"/>
      <c r="AS738" s="29"/>
      <c r="AT738" s="29"/>
      <c r="AU738" s="29"/>
      <c r="AV738" s="29"/>
      <c r="AW738" s="29"/>
      <c r="AX738" s="29"/>
      <c r="AY738" s="29"/>
      <c r="AZ738" s="29"/>
      <c r="BA738" s="29"/>
      <c r="BB738" s="29"/>
      <c r="BC738" s="29"/>
      <c r="BD738" s="29"/>
      <c r="BE738" s="29"/>
      <c r="BF738" s="29"/>
      <c r="BG738" s="29"/>
      <c r="BH738" s="29"/>
      <c r="BI738" s="29"/>
      <c r="BJ738" s="29"/>
      <c r="BK738" s="29"/>
      <c r="BL738" s="29"/>
      <c r="BM738" s="29"/>
      <c r="BN738" s="29"/>
      <c r="BO738" s="29"/>
      <c r="BP738" s="29"/>
      <c r="BQ738" s="29"/>
      <c r="BR738" s="29"/>
      <c r="BS738" s="29"/>
      <c r="BT738" s="29"/>
      <c r="BU738" s="29"/>
      <c r="BV738" s="29"/>
      <c r="BW738" s="29"/>
      <c r="BX738" s="29"/>
      <c r="BY738" s="29"/>
      <c r="BZ738" s="29"/>
      <c r="CA738" s="29"/>
      <c r="CB738" s="29"/>
      <c r="CC738" s="29"/>
      <c r="CD738" s="29"/>
      <c r="CE738" s="29"/>
      <c r="CF738" s="29"/>
      <c r="CG738" s="29"/>
      <c r="CH738" s="29"/>
      <c r="CI738" s="29"/>
      <c r="CJ738" s="29"/>
      <c r="CK738" s="29"/>
      <c r="CL738" s="29"/>
      <c r="CM738" s="29"/>
      <c r="CN738" s="29"/>
    </row>
    <row r="739" spans="1:92" s="3" customFormat="1" ht="23.25" customHeight="1" x14ac:dyDescent="0.4">
      <c r="A739" s="46"/>
      <c r="B739" s="46"/>
      <c r="C739" s="46"/>
      <c r="D739" s="46"/>
      <c r="E739" s="46"/>
      <c r="F739" s="46"/>
      <c r="G739" s="46"/>
      <c r="H739" s="46"/>
      <c r="I739" s="46"/>
      <c r="J739" s="46"/>
      <c r="K739" s="46"/>
      <c r="L739" s="46"/>
      <c r="M739" s="46"/>
      <c r="N739" s="46"/>
      <c r="O739" s="46"/>
      <c r="P739" s="46"/>
      <c r="Q739" s="46"/>
      <c r="R739" s="46"/>
      <c r="S739" s="46"/>
      <c r="T739" s="46"/>
      <c r="U739" s="46"/>
      <c r="V739" s="46"/>
      <c r="W739" s="46"/>
      <c r="X739" s="46"/>
      <c r="Y739" s="46"/>
      <c r="Z739" s="46"/>
      <c r="AA739" s="43"/>
      <c r="AB739" s="29"/>
      <c r="AC739" s="29"/>
      <c r="AD739" s="29"/>
      <c r="AE739" s="29"/>
      <c r="AF739" s="29"/>
      <c r="AG739" s="29"/>
      <c r="AH739" s="29"/>
      <c r="AI739" s="29"/>
      <c r="AJ739" s="29"/>
      <c r="AK739" s="29"/>
      <c r="AL739" s="29"/>
      <c r="AM739" s="29"/>
      <c r="AN739" s="29"/>
      <c r="AO739" s="29"/>
      <c r="AP739" s="29"/>
      <c r="AQ739" s="29"/>
      <c r="AR739" s="29"/>
      <c r="AS739" s="29"/>
      <c r="AT739" s="29"/>
      <c r="AU739" s="29"/>
      <c r="AV739" s="29"/>
      <c r="AW739" s="29"/>
      <c r="AX739" s="29"/>
      <c r="AY739" s="29"/>
      <c r="AZ739" s="29"/>
      <c r="BA739" s="29"/>
      <c r="BB739" s="29"/>
      <c r="BC739" s="29"/>
      <c r="BD739" s="29"/>
      <c r="BE739" s="29"/>
      <c r="BF739" s="29"/>
      <c r="BG739" s="29"/>
      <c r="BH739" s="29"/>
      <c r="BI739" s="29"/>
      <c r="BJ739" s="29"/>
      <c r="BK739" s="29"/>
      <c r="BL739" s="29"/>
      <c r="BM739" s="29"/>
      <c r="BN739" s="29"/>
      <c r="BO739" s="29"/>
      <c r="BP739" s="29"/>
      <c r="BQ739" s="29"/>
      <c r="BR739" s="29"/>
      <c r="BS739" s="29"/>
      <c r="BT739" s="29"/>
      <c r="BU739" s="29"/>
      <c r="BV739" s="29"/>
      <c r="BW739" s="29"/>
      <c r="BX739" s="29"/>
      <c r="BY739" s="29"/>
      <c r="BZ739" s="29"/>
      <c r="CA739" s="29"/>
      <c r="CB739" s="29"/>
      <c r="CC739" s="29"/>
      <c r="CD739" s="29"/>
      <c r="CE739" s="29"/>
      <c r="CF739" s="29"/>
      <c r="CG739" s="29"/>
      <c r="CH739" s="29"/>
      <c r="CI739" s="29"/>
      <c r="CJ739" s="29"/>
      <c r="CK739" s="29"/>
      <c r="CL739" s="29"/>
      <c r="CM739" s="29"/>
      <c r="CN739" s="29"/>
    </row>
    <row r="740" spans="1:92" s="3" customFormat="1" ht="18" x14ac:dyDescent="0.4">
      <c r="A740" s="42" t="s">
        <v>17</v>
      </c>
      <c r="B740" s="42"/>
      <c r="C740" s="42"/>
      <c r="D740" s="42" t="s">
        <v>19</v>
      </c>
      <c r="E740" s="42"/>
      <c r="F740" s="42"/>
      <c r="G740" s="42"/>
      <c r="H740" s="42"/>
      <c r="I740" s="42"/>
      <c r="J740" s="43"/>
      <c r="K740" s="46"/>
      <c r="L740" s="46"/>
      <c r="M740" s="46"/>
      <c r="N740" s="46"/>
      <c r="O740" s="46"/>
      <c r="P740" s="46"/>
      <c r="Q740" s="46"/>
      <c r="R740" s="46"/>
      <c r="S740" s="46"/>
      <c r="T740" s="46"/>
      <c r="U740" s="46"/>
      <c r="V740" s="46"/>
      <c r="W740" s="46"/>
      <c r="X740" s="46"/>
      <c r="Y740" s="46"/>
      <c r="Z740" s="46"/>
      <c r="AA740" s="43"/>
      <c r="AB740" s="29"/>
      <c r="AC740" s="29"/>
      <c r="AD740" s="29"/>
      <c r="AE740" s="29"/>
      <c r="AF740" s="29"/>
      <c r="AG740" s="29"/>
      <c r="AH740" s="29"/>
      <c r="AI740" s="29"/>
      <c r="AJ740" s="29"/>
      <c r="AK740" s="29"/>
      <c r="AL740" s="29"/>
      <c r="AM740" s="29"/>
      <c r="AN740" s="29"/>
      <c r="AO740" s="29"/>
      <c r="AP740" s="29"/>
      <c r="AQ740" s="29"/>
      <c r="AR740" s="29"/>
      <c r="AS740" s="29"/>
      <c r="AT740" s="29"/>
      <c r="AU740" s="29"/>
      <c r="AV740" s="29"/>
      <c r="AW740" s="29"/>
      <c r="AX740" s="29"/>
      <c r="AY740" s="29"/>
      <c r="AZ740" s="29"/>
      <c r="BA740" s="29"/>
      <c r="BB740" s="29"/>
      <c r="BC740" s="29"/>
      <c r="BD740" s="29"/>
      <c r="BE740" s="29"/>
      <c r="BF740" s="29"/>
      <c r="BG740" s="29"/>
      <c r="BH740" s="29"/>
      <c r="BI740" s="29"/>
      <c r="BJ740" s="29"/>
      <c r="BK740" s="29"/>
      <c r="BL740" s="29"/>
      <c r="BM740" s="29"/>
      <c r="BN740" s="29"/>
      <c r="BO740" s="29"/>
      <c r="BP740" s="29"/>
      <c r="BQ740" s="29"/>
      <c r="BR740" s="29"/>
      <c r="BS740" s="29"/>
      <c r="BT740" s="29"/>
      <c r="BU740" s="29"/>
      <c r="BV740" s="29"/>
      <c r="BW740" s="29"/>
      <c r="BX740" s="29"/>
      <c r="BY740" s="29"/>
      <c r="BZ740" s="29"/>
      <c r="CA740" s="29"/>
      <c r="CB740" s="29"/>
      <c r="CC740" s="29"/>
      <c r="CD740" s="29"/>
      <c r="CE740" s="29"/>
      <c r="CF740" s="29"/>
      <c r="CG740" s="29"/>
      <c r="CH740" s="29"/>
      <c r="CI740" s="29"/>
      <c r="CJ740" s="29"/>
      <c r="CK740" s="29"/>
      <c r="CL740" s="29"/>
      <c r="CM740" s="29"/>
      <c r="CN740" s="29"/>
    </row>
    <row r="741" spans="1:92" s="3" customFormat="1" ht="18" x14ac:dyDescent="0.4">
      <c r="A741" s="42"/>
      <c r="B741" s="42"/>
      <c r="C741" s="42"/>
      <c r="D741" s="42" t="s">
        <v>20</v>
      </c>
      <c r="E741" s="42"/>
      <c r="F741" s="42"/>
      <c r="G741" s="42"/>
      <c r="H741" s="42"/>
      <c r="I741" s="42"/>
      <c r="J741" s="43"/>
      <c r="K741" s="46"/>
      <c r="L741" s="46"/>
      <c r="M741" s="46"/>
      <c r="N741" s="46"/>
      <c r="O741" s="46"/>
      <c r="P741" s="46"/>
      <c r="Q741" s="46"/>
      <c r="R741" s="46"/>
      <c r="S741" s="46"/>
      <c r="T741" s="46"/>
      <c r="U741" s="46"/>
      <c r="V741" s="46"/>
      <c r="W741" s="46"/>
      <c r="X741" s="46"/>
      <c r="Y741" s="46"/>
      <c r="Z741" s="46"/>
      <c r="AA741" s="43"/>
      <c r="AB741" s="29"/>
      <c r="AC741" s="29"/>
      <c r="AD741" s="29"/>
      <c r="AE741" s="29"/>
      <c r="AF741" s="29"/>
      <c r="AG741" s="29"/>
      <c r="AH741" s="29"/>
      <c r="AI741" s="29"/>
      <c r="AJ741" s="29"/>
      <c r="AK741" s="29"/>
      <c r="AL741" s="29"/>
      <c r="AM741" s="29"/>
      <c r="AN741" s="29"/>
      <c r="AO741" s="29"/>
      <c r="AP741" s="29"/>
      <c r="AQ741" s="29"/>
      <c r="AR741" s="29"/>
      <c r="AS741" s="29"/>
      <c r="AT741" s="29"/>
      <c r="AU741" s="29"/>
      <c r="AV741" s="29"/>
      <c r="AW741" s="29"/>
      <c r="AX741" s="29"/>
      <c r="AY741" s="29"/>
      <c r="AZ741" s="29"/>
      <c r="BA741" s="29"/>
      <c r="BB741" s="29"/>
      <c r="BC741" s="29"/>
      <c r="BD741" s="29"/>
      <c r="BE741" s="29"/>
      <c r="BF741" s="29"/>
      <c r="BG741" s="29"/>
      <c r="BH741" s="29"/>
      <c r="BI741" s="29"/>
      <c r="BJ741" s="29"/>
      <c r="BK741" s="29"/>
      <c r="BL741" s="29"/>
      <c r="BM741" s="29"/>
      <c r="BN741" s="29"/>
      <c r="BO741" s="29"/>
      <c r="BP741" s="29"/>
      <c r="BQ741" s="29"/>
      <c r="BR741" s="29"/>
      <c r="BS741" s="29"/>
      <c r="BT741" s="29"/>
      <c r="BU741" s="29"/>
      <c r="BV741" s="29"/>
      <c r="BW741" s="29"/>
      <c r="BX741" s="29"/>
      <c r="BY741" s="29"/>
      <c r="BZ741" s="29"/>
      <c r="CA741" s="29"/>
      <c r="CB741" s="29"/>
      <c r="CC741" s="29"/>
      <c r="CD741" s="29"/>
      <c r="CE741" s="29"/>
      <c r="CF741" s="29"/>
      <c r="CG741" s="29"/>
      <c r="CH741" s="29"/>
      <c r="CI741" s="29"/>
      <c r="CJ741" s="29"/>
      <c r="CK741" s="29"/>
      <c r="CL741" s="29"/>
      <c r="CM741" s="29"/>
      <c r="CN741" s="29"/>
    </row>
    <row r="742" spans="1:92" s="3" customFormat="1" ht="18" x14ac:dyDescent="0.4">
      <c r="A742" s="42"/>
      <c r="B742" s="42"/>
      <c r="C742" s="42"/>
      <c r="D742" s="42" t="s">
        <v>21</v>
      </c>
      <c r="E742" s="42"/>
      <c r="F742" s="42"/>
      <c r="G742" s="42"/>
      <c r="H742" s="42"/>
      <c r="I742" s="42"/>
      <c r="J742" s="43"/>
      <c r="K742" s="46"/>
      <c r="L742" s="46"/>
      <c r="M742" s="46"/>
      <c r="N742" s="46"/>
      <c r="O742" s="46"/>
      <c r="P742" s="46"/>
      <c r="Q742" s="46"/>
      <c r="R742" s="46"/>
      <c r="S742" s="46"/>
      <c r="T742" s="46"/>
      <c r="U742" s="46"/>
      <c r="V742" s="46"/>
      <c r="W742" s="46"/>
      <c r="X742" s="46"/>
      <c r="Y742" s="46"/>
      <c r="Z742" s="46"/>
      <c r="AA742" s="43"/>
      <c r="AB742" s="29"/>
      <c r="AC742" s="29"/>
      <c r="AD742" s="29"/>
      <c r="AE742" s="29"/>
      <c r="AF742" s="29"/>
      <c r="AG742" s="29"/>
      <c r="AH742" s="29"/>
      <c r="AI742" s="29"/>
      <c r="AJ742" s="29"/>
      <c r="AK742" s="29"/>
      <c r="AL742" s="29"/>
      <c r="AM742" s="29"/>
      <c r="AN742" s="29"/>
      <c r="AO742" s="29"/>
      <c r="AP742" s="29"/>
      <c r="AQ742" s="29"/>
      <c r="AR742" s="29"/>
      <c r="AS742" s="29"/>
      <c r="AT742" s="29"/>
      <c r="AU742" s="29"/>
      <c r="AV742" s="29"/>
      <c r="AW742" s="29"/>
      <c r="AX742" s="29"/>
      <c r="AY742" s="29"/>
      <c r="AZ742" s="29"/>
      <c r="BA742" s="29"/>
      <c r="BB742" s="29"/>
      <c r="BC742" s="29"/>
      <c r="BD742" s="29"/>
      <c r="BE742" s="29"/>
      <c r="BF742" s="29"/>
      <c r="BG742" s="29"/>
      <c r="BH742" s="29"/>
      <c r="BI742" s="29"/>
      <c r="BJ742" s="29"/>
      <c r="BK742" s="29"/>
      <c r="BL742" s="29"/>
      <c r="BM742" s="29"/>
      <c r="BN742" s="29"/>
      <c r="BO742" s="29"/>
      <c r="BP742" s="29"/>
      <c r="BQ742" s="29"/>
      <c r="BR742" s="29"/>
      <c r="BS742" s="29"/>
      <c r="BT742" s="29"/>
      <c r="BU742" s="29"/>
      <c r="BV742" s="29"/>
      <c r="BW742" s="29"/>
      <c r="BX742" s="29"/>
      <c r="BY742" s="29"/>
      <c r="BZ742" s="29"/>
      <c r="CA742" s="29"/>
      <c r="CB742" s="29"/>
      <c r="CC742" s="29"/>
      <c r="CD742" s="29"/>
      <c r="CE742" s="29"/>
      <c r="CF742" s="29"/>
      <c r="CG742" s="29"/>
      <c r="CH742" s="29"/>
      <c r="CI742" s="29"/>
      <c r="CJ742" s="29"/>
      <c r="CK742" s="29"/>
      <c r="CL742" s="29"/>
      <c r="CM742" s="29"/>
      <c r="CN742" s="29"/>
    </row>
    <row r="743" spans="1:92" s="3" customFormat="1" ht="15.75" x14ac:dyDescent="0.25">
      <c r="A743" s="42"/>
      <c r="B743" s="42"/>
      <c r="C743" s="42"/>
      <c r="D743" s="42" t="s">
        <v>22</v>
      </c>
      <c r="E743" s="42"/>
      <c r="F743" s="42"/>
      <c r="G743" s="42"/>
      <c r="H743" s="42"/>
      <c r="I743" s="42"/>
      <c r="J743" s="43"/>
      <c r="K743" s="43"/>
      <c r="L743" s="43"/>
      <c r="M743" s="43"/>
      <c r="N743" s="43"/>
      <c r="O743" s="43"/>
      <c r="P743" s="43"/>
      <c r="Q743" s="43"/>
      <c r="R743" s="43"/>
      <c r="S743" s="43"/>
      <c r="T743" s="43"/>
      <c r="U743" s="43"/>
      <c r="V743" s="43"/>
      <c r="W743" s="43"/>
      <c r="X743" s="43"/>
      <c r="Y743" s="43"/>
      <c r="Z743" s="43"/>
      <c r="AA743" s="43"/>
      <c r="AB743" s="29"/>
      <c r="AC743" s="29"/>
      <c r="AD743" s="29"/>
      <c r="AE743" s="29"/>
      <c r="AF743" s="29"/>
      <c r="AG743" s="29"/>
      <c r="AH743" s="29"/>
      <c r="AI743" s="29"/>
      <c r="AJ743" s="29"/>
      <c r="AK743" s="29"/>
      <c r="AL743" s="29"/>
      <c r="AM743" s="29"/>
      <c r="AN743" s="29"/>
      <c r="AO743" s="29"/>
      <c r="AP743" s="29"/>
      <c r="AQ743" s="29"/>
      <c r="AR743" s="29"/>
      <c r="AS743" s="29"/>
      <c r="AT743" s="29"/>
      <c r="AU743" s="29"/>
      <c r="AV743" s="29"/>
      <c r="AW743" s="29"/>
      <c r="AX743" s="29"/>
      <c r="AY743" s="29"/>
      <c r="AZ743" s="29"/>
      <c r="BA743" s="29"/>
      <c r="BB743" s="29"/>
      <c r="BC743" s="29"/>
      <c r="BD743" s="29"/>
      <c r="BE743" s="29"/>
      <c r="BF743" s="29"/>
      <c r="BG743" s="29"/>
      <c r="BH743" s="29"/>
      <c r="BI743" s="29"/>
      <c r="BJ743" s="29"/>
      <c r="BK743" s="29"/>
      <c r="BL743" s="29"/>
      <c r="BM743" s="29"/>
      <c r="BN743" s="29"/>
      <c r="BO743" s="29"/>
      <c r="BP743" s="29"/>
      <c r="BQ743" s="29"/>
      <c r="BR743" s="29"/>
      <c r="BS743" s="29"/>
      <c r="BT743" s="29"/>
      <c r="BU743" s="29"/>
      <c r="BV743" s="29"/>
      <c r="BW743" s="29"/>
      <c r="BX743" s="29"/>
      <c r="BY743" s="29"/>
      <c r="BZ743" s="29"/>
      <c r="CA743" s="29"/>
      <c r="CB743" s="29"/>
      <c r="CC743" s="29"/>
      <c r="CD743" s="29"/>
      <c r="CE743" s="29"/>
      <c r="CF743" s="29"/>
      <c r="CG743" s="29"/>
      <c r="CH743" s="29"/>
      <c r="CI743" s="29"/>
      <c r="CJ743" s="29"/>
      <c r="CK743" s="29"/>
      <c r="CL743" s="29"/>
      <c r="CM743" s="29"/>
      <c r="CN743" s="29"/>
    </row>
    <row r="744" spans="1:92" s="3" customFormat="1" ht="15.75" x14ac:dyDescent="0.25">
      <c r="A744" s="42"/>
      <c r="B744" s="42"/>
      <c r="C744" s="42"/>
      <c r="D744" s="42" t="s">
        <v>23</v>
      </c>
      <c r="E744" s="42"/>
      <c r="F744" s="42"/>
      <c r="G744" s="42"/>
      <c r="H744" s="42"/>
      <c r="I744" s="42"/>
      <c r="J744" s="43"/>
      <c r="K744" s="43"/>
      <c r="L744" s="43"/>
      <c r="M744" s="43"/>
      <c r="N744" s="43"/>
      <c r="O744" s="43"/>
      <c r="P744" s="43"/>
      <c r="Q744" s="43"/>
      <c r="R744" s="43"/>
      <c r="S744" s="43"/>
      <c r="T744" s="43"/>
      <c r="U744" s="43"/>
      <c r="V744" s="43"/>
      <c r="W744" s="43"/>
      <c r="X744" s="43"/>
      <c r="Y744" s="43"/>
      <c r="Z744" s="43"/>
      <c r="AA744" s="43"/>
      <c r="AB744" s="29"/>
      <c r="AC744" s="29"/>
      <c r="AD744" s="29"/>
      <c r="AE744" s="29"/>
      <c r="AF744" s="29"/>
      <c r="AG744" s="29"/>
      <c r="AH744" s="29"/>
      <c r="AI744" s="29"/>
      <c r="AJ744" s="29"/>
      <c r="AK744" s="29"/>
      <c r="AL744" s="29"/>
      <c r="AM744" s="29"/>
      <c r="AN744" s="29"/>
      <c r="AO744" s="29"/>
      <c r="AP744" s="29"/>
      <c r="AQ744" s="29"/>
      <c r="AR744" s="29"/>
      <c r="AS744" s="29"/>
      <c r="AT744" s="29"/>
      <c r="AU744" s="29"/>
      <c r="AV744" s="29"/>
      <c r="AW744" s="29"/>
      <c r="AX744" s="29"/>
      <c r="AY744" s="29"/>
      <c r="AZ744" s="29"/>
      <c r="BA744" s="29"/>
      <c r="BB744" s="29"/>
      <c r="BC744" s="29"/>
      <c r="BD744" s="29"/>
      <c r="BE744" s="29"/>
      <c r="BF744" s="29"/>
      <c r="BG744" s="29"/>
      <c r="BH744" s="29"/>
      <c r="BI744" s="29"/>
      <c r="BJ744" s="29"/>
      <c r="BK744" s="29"/>
      <c r="BL744" s="29"/>
      <c r="BM744" s="29"/>
      <c r="BN744" s="29"/>
      <c r="BO744" s="29"/>
      <c r="BP744" s="29"/>
      <c r="BQ744" s="29"/>
      <c r="BR744" s="29"/>
      <c r="BS744" s="29"/>
      <c r="BT744" s="29"/>
      <c r="BU744" s="29"/>
      <c r="BV744" s="29"/>
      <c r="BW744" s="29"/>
      <c r="BX744" s="29"/>
      <c r="BY744" s="29"/>
      <c r="BZ744" s="29"/>
      <c r="CA744" s="29"/>
      <c r="CB744" s="29"/>
      <c r="CC744" s="29"/>
      <c r="CD744" s="29"/>
      <c r="CE744" s="29"/>
      <c r="CF744" s="29"/>
      <c r="CG744" s="29"/>
      <c r="CH744" s="29"/>
      <c r="CI744" s="29"/>
      <c r="CJ744" s="29"/>
      <c r="CK744" s="29"/>
      <c r="CL744" s="29"/>
      <c r="CM744" s="29"/>
      <c r="CN744" s="29"/>
    </row>
    <row r="752" spans="1:92" s="3" customFormat="1" x14ac:dyDescent="0.2">
      <c r="AB752" s="29"/>
      <c r="AC752" s="29"/>
      <c r="AD752" s="29"/>
      <c r="AE752" s="29"/>
      <c r="AF752" s="29"/>
      <c r="AG752" s="29"/>
      <c r="AH752" s="29"/>
      <c r="AI752" s="29"/>
      <c r="AJ752" s="29"/>
      <c r="AK752" s="29"/>
      <c r="AL752" s="29"/>
      <c r="AM752" s="29"/>
      <c r="AN752" s="29"/>
      <c r="AO752" s="29"/>
      <c r="AP752" s="29"/>
      <c r="AQ752" s="29"/>
      <c r="AR752" s="29"/>
      <c r="AS752" s="29"/>
      <c r="AT752" s="29"/>
      <c r="AU752" s="29"/>
      <c r="AV752" s="29"/>
      <c r="AW752" s="29"/>
      <c r="AX752" s="29"/>
      <c r="AY752" s="29"/>
      <c r="AZ752" s="29"/>
      <c r="BA752" s="29"/>
      <c r="BB752" s="29"/>
      <c r="BC752" s="29"/>
      <c r="BD752" s="29"/>
      <c r="BE752" s="29"/>
      <c r="BF752" s="29"/>
      <c r="BG752" s="29"/>
      <c r="BH752" s="29"/>
      <c r="BI752" s="29"/>
      <c r="BJ752" s="29"/>
      <c r="BK752" s="29"/>
      <c r="BL752" s="29"/>
      <c r="BM752" s="29"/>
      <c r="BN752" s="29"/>
      <c r="BO752" s="29"/>
      <c r="BP752" s="29"/>
      <c r="BQ752" s="29"/>
      <c r="BR752" s="29"/>
      <c r="BS752" s="29"/>
      <c r="BT752" s="29"/>
      <c r="BU752" s="29"/>
      <c r="BV752" s="29"/>
      <c r="BW752" s="29"/>
      <c r="BX752" s="29"/>
      <c r="BY752" s="29"/>
      <c r="BZ752" s="29"/>
      <c r="CA752" s="29"/>
      <c r="CB752" s="29"/>
      <c r="CC752" s="29"/>
      <c r="CD752" s="29"/>
      <c r="CE752" s="29"/>
      <c r="CF752" s="29"/>
      <c r="CG752" s="29"/>
      <c r="CH752" s="29"/>
      <c r="CI752" s="29"/>
      <c r="CJ752" s="29"/>
      <c r="CK752" s="29"/>
      <c r="CL752" s="29"/>
      <c r="CM752" s="29"/>
      <c r="CN752" s="29"/>
    </row>
    <row r="754" spans="1:92" s="49" customFormat="1" ht="21" x14ac:dyDescent="0.35">
      <c r="A754" s="215" t="s">
        <v>764</v>
      </c>
      <c r="B754" s="215"/>
      <c r="C754" s="215"/>
      <c r="D754" s="215"/>
      <c r="E754" s="215"/>
      <c r="F754" s="215"/>
      <c r="G754" s="215"/>
      <c r="H754" s="215"/>
      <c r="I754" s="215"/>
      <c r="J754" s="215"/>
      <c r="K754" s="215"/>
      <c r="L754" s="215"/>
      <c r="M754" s="215"/>
      <c r="N754" s="215"/>
      <c r="O754" s="215"/>
      <c r="P754" s="215"/>
      <c r="Q754" s="215"/>
      <c r="R754" s="215"/>
      <c r="S754" s="215"/>
      <c r="T754" s="215"/>
      <c r="U754" s="215"/>
      <c r="V754" s="215"/>
      <c r="W754" s="215"/>
      <c r="X754" s="215"/>
      <c r="Y754" s="144"/>
      <c r="Z754" s="31"/>
      <c r="AA754" s="31"/>
      <c r="AB754" s="48"/>
      <c r="AC754" s="48"/>
      <c r="AD754" s="48"/>
      <c r="AE754" s="48"/>
      <c r="AF754" s="48"/>
      <c r="AG754" s="48"/>
      <c r="AH754" s="48"/>
      <c r="AI754" s="48"/>
      <c r="AJ754" s="48"/>
      <c r="AK754" s="48"/>
      <c r="AL754" s="48"/>
      <c r="AM754" s="48"/>
      <c r="AN754" s="48"/>
      <c r="AO754" s="48"/>
      <c r="AP754" s="48"/>
      <c r="AQ754" s="48"/>
      <c r="AR754" s="48"/>
      <c r="AS754" s="48"/>
      <c r="AT754" s="48"/>
      <c r="AU754" s="48"/>
      <c r="AV754" s="48"/>
      <c r="AW754" s="48"/>
      <c r="AX754" s="48"/>
      <c r="AY754" s="48"/>
      <c r="AZ754" s="48"/>
      <c r="BA754" s="48"/>
      <c r="BB754" s="48"/>
      <c r="BC754" s="48"/>
      <c r="BD754" s="48"/>
      <c r="BE754" s="48"/>
      <c r="BF754" s="48"/>
      <c r="BG754" s="48"/>
      <c r="BH754" s="48"/>
      <c r="BI754" s="48"/>
      <c r="BJ754" s="48"/>
      <c r="BK754" s="48"/>
      <c r="BL754" s="48"/>
      <c r="BM754" s="48"/>
      <c r="BN754" s="48"/>
      <c r="BO754" s="48"/>
      <c r="BP754" s="48"/>
      <c r="BQ754" s="48"/>
      <c r="BR754" s="48"/>
      <c r="BS754" s="48"/>
      <c r="BT754" s="48"/>
      <c r="BU754" s="48"/>
      <c r="BV754" s="48"/>
      <c r="BW754" s="48"/>
      <c r="BX754" s="48"/>
      <c r="BY754" s="48"/>
      <c r="BZ754" s="48"/>
      <c r="CA754" s="48"/>
      <c r="CB754" s="48"/>
      <c r="CC754" s="48"/>
      <c r="CD754" s="48"/>
      <c r="CE754" s="48"/>
      <c r="CF754" s="48"/>
      <c r="CG754" s="48"/>
      <c r="CH754" s="48"/>
      <c r="CI754" s="48"/>
      <c r="CJ754" s="48"/>
      <c r="CK754" s="48"/>
      <c r="CL754" s="48"/>
      <c r="CM754" s="48"/>
      <c r="CN754" s="48"/>
    </row>
    <row r="755" spans="1:92" s="49" customFormat="1" ht="21" x14ac:dyDescent="0.25">
      <c r="A755" s="215" t="s">
        <v>763</v>
      </c>
      <c r="B755" s="215"/>
      <c r="C755" s="215"/>
      <c r="D755" s="215"/>
      <c r="E755" s="215"/>
      <c r="F755" s="215"/>
      <c r="G755" s="215"/>
      <c r="H755" s="215"/>
      <c r="I755" s="215"/>
      <c r="J755" s="215"/>
      <c r="K755" s="215"/>
      <c r="L755" s="215"/>
      <c r="M755" s="215"/>
      <c r="N755" s="215"/>
      <c r="O755" s="215"/>
      <c r="P755" s="215"/>
      <c r="Q755" s="215"/>
      <c r="R755" s="215"/>
      <c r="S755" s="215"/>
      <c r="T755" s="215"/>
      <c r="U755" s="215"/>
      <c r="V755" s="215"/>
      <c r="W755" s="215"/>
      <c r="X755" s="215"/>
      <c r="Y755" s="215"/>
      <c r="Z755" s="215"/>
      <c r="AA755" s="215"/>
      <c r="AB755" s="48"/>
      <c r="AC755" s="48"/>
      <c r="AD755" s="48"/>
      <c r="AE755" s="48"/>
      <c r="AF755" s="48"/>
      <c r="AG755" s="48"/>
      <c r="AH755" s="48"/>
      <c r="AI755" s="48"/>
      <c r="AJ755" s="48"/>
      <c r="AK755" s="48"/>
      <c r="AL755" s="48"/>
      <c r="AM755" s="48"/>
      <c r="AN755" s="48"/>
      <c r="AO755" s="48"/>
      <c r="AP755" s="48"/>
      <c r="AQ755" s="48"/>
      <c r="AR755" s="48"/>
      <c r="AS755" s="48"/>
      <c r="AT755" s="48"/>
      <c r="AU755" s="48"/>
      <c r="AV755" s="48"/>
      <c r="AW755" s="48"/>
      <c r="AX755" s="48"/>
      <c r="AY755" s="48"/>
      <c r="AZ755" s="48"/>
      <c r="BA755" s="48"/>
      <c r="BB755" s="48"/>
      <c r="BC755" s="48"/>
      <c r="BD755" s="48"/>
      <c r="BE755" s="48"/>
      <c r="BF755" s="48"/>
      <c r="BG755" s="48"/>
      <c r="BH755" s="48"/>
      <c r="BI755" s="48"/>
      <c r="BJ755" s="48"/>
      <c r="BK755" s="48"/>
      <c r="BL755" s="48"/>
      <c r="BM755" s="48"/>
      <c r="BN755" s="48"/>
      <c r="BO755" s="48"/>
      <c r="BP755" s="48"/>
      <c r="BQ755" s="48"/>
      <c r="BR755" s="48"/>
      <c r="BS755" s="48"/>
      <c r="BT755" s="48"/>
      <c r="BU755" s="48"/>
      <c r="BV755" s="48"/>
      <c r="BW755" s="48"/>
      <c r="BX755" s="48"/>
      <c r="BY755" s="48"/>
      <c r="BZ755" s="48"/>
      <c r="CA755" s="48"/>
      <c r="CB755" s="48"/>
      <c r="CC755" s="48"/>
      <c r="CD755" s="48"/>
      <c r="CE755" s="48"/>
      <c r="CF755" s="48"/>
      <c r="CG755" s="48"/>
      <c r="CH755" s="48"/>
      <c r="CI755" s="48"/>
      <c r="CJ755" s="48"/>
      <c r="CK755" s="48"/>
      <c r="CL755" s="48"/>
      <c r="CM755" s="48"/>
      <c r="CN755" s="48"/>
    </row>
    <row r="756" spans="1:92" s="49" customFormat="1" ht="21" x14ac:dyDescent="0.35">
      <c r="A756" s="32"/>
      <c r="B756" s="32"/>
      <c r="C756" s="32"/>
      <c r="D756" s="32"/>
      <c r="E756" s="32"/>
      <c r="F756" s="32"/>
      <c r="G756" s="32"/>
      <c r="H756" s="32" t="s">
        <v>790</v>
      </c>
      <c r="I756" s="32"/>
      <c r="J756" s="32"/>
      <c r="K756" s="32"/>
      <c r="L756" s="32"/>
      <c r="M756" s="32"/>
      <c r="N756" s="32"/>
      <c r="O756" s="32"/>
      <c r="P756" s="32"/>
      <c r="Q756" s="32"/>
      <c r="R756" s="32"/>
      <c r="S756" s="32"/>
      <c r="T756" s="32"/>
      <c r="U756" s="32"/>
      <c r="V756" s="32"/>
      <c r="W756" s="32"/>
      <c r="X756" s="32"/>
      <c r="Y756" s="32"/>
      <c r="Z756" s="32" t="s">
        <v>903</v>
      </c>
      <c r="AA756" s="31"/>
      <c r="AB756" s="48"/>
      <c r="AC756" s="48"/>
      <c r="AD756" s="48"/>
      <c r="AE756" s="48"/>
      <c r="AF756" s="48"/>
      <c r="AG756" s="48"/>
      <c r="AH756" s="48"/>
      <c r="AI756" s="48"/>
      <c r="AJ756" s="48"/>
      <c r="AK756" s="48"/>
      <c r="AL756" s="48"/>
      <c r="AM756" s="48"/>
      <c r="AN756" s="48"/>
      <c r="AO756" s="48"/>
      <c r="AP756" s="48"/>
      <c r="AQ756" s="48"/>
      <c r="AR756" s="48"/>
      <c r="AS756" s="48"/>
      <c r="AT756" s="48"/>
      <c r="AU756" s="48"/>
      <c r="AV756" s="48"/>
      <c r="AW756" s="48"/>
      <c r="AX756" s="48"/>
      <c r="AY756" s="48"/>
      <c r="AZ756" s="48"/>
      <c r="BA756" s="48"/>
      <c r="BB756" s="48"/>
      <c r="BC756" s="48"/>
      <c r="BD756" s="48"/>
      <c r="BE756" s="48"/>
      <c r="BF756" s="48"/>
      <c r="BG756" s="48"/>
      <c r="BH756" s="48"/>
      <c r="BI756" s="48"/>
      <c r="BJ756" s="48"/>
      <c r="BK756" s="48"/>
      <c r="BL756" s="48"/>
      <c r="BM756" s="48"/>
      <c r="BN756" s="48"/>
      <c r="BO756" s="48"/>
      <c r="BP756" s="48"/>
      <c r="BQ756" s="48"/>
      <c r="BR756" s="48"/>
      <c r="BS756" s="48"/>
      <c r="BT756" s="48"/>
      <c r="BU756" s="48"/>
      <c r="BV756" s="48"/>
      <c r="BW756" s="48"/>
      <c r="BX756" s="48"/>
      <c r="BY756" s="48"/>
      <c r="BZ756" s="48"/>
      <c r="CA756" s="48"/>
      <c r="CB756" s="48"/>
      <c r="CC756" s="48"/>
      <c r="CD756" s="48"/>
      <c r="CE756" s="48"/>
      <c r="CF756" s="48"/>
      <c r="CG756" s="48"/>
      <c r="CH756" s="48"/>
      <c r="CI756" s="48"/>
      <c r="CJ756" s="48"/>
      <c r="CK756" s="48"/>
      <c r="CL756" s="48"/>
      <c r="CM756" s="48"/>
      <c r="CN756" s="48"/>
    </row>
    <row r="757" spans="1:92" s="3" customFormat="1" ht="15.75" customHeight="1" x14ac:dyDescent="0.2">
      <c r="A757" s="207" t="s">
        <v>3</v>
      </c>
      <c r="B757" s="207" t="s">
        <v>761</v>
      </c>
      <c r="C757" s="207" t="s">
        <v>18</v>
      </c>
      <c r="D757" s="210" t="s">
        <v>0</v>
      </c>
      <c r="E757" s="211"/>
      <c r="F757" s="211"/>
      <c r="G757" s="211"/>
      <c r="H757" s="211"/>
      <c r="I757" s="212"/>
      <c r="J757" s="210" t="s">
        <v>2</v>
      </c>
      <c r="K757" s="211"/>
      <c r="L757" s="211"/>
      <c r="M757" s="211"/>
      <c r="N757" s="211"/>
      <c r="O757" s="211"/>
      <c r="P757" s="211"/>
      <c r="Q757" s="211"/>
      <c r="R757" s="211"/>
      <c r="S757" s="211"/>
      <c r="T757" s="211"/>
      <c r="U757" s="212"/>
      <c r="V757" s="207" t="s">
        <v>756</v>
      </c>
      <c r="W757" s="207" t="s">
        <v>757</v>
      </c>
      <c r="X757" s="207" t="s">
        <v>758</v>
      </c>
      <c r="Y757" s="141"/>
      <c r="Z757" s="207" t="s">
        <v>759</v>
      </c>
      <c r="AA757" s="207" t="s">
        <v>760</v>
      </c>
      <c r="AB757" s="29"/>
      <c r="AC757" s="29"/>
      <c r="AD757" s="29"/>
      <c r="AE757" s="29"/>
      <c r="AF757" s="29"/>
      <c r="AG757" s="29"/>
      <c r="AH757" s="29"/>
      <c r="AI757" s="29"/>
      <c r="AJ757" s="29"/>
      <c r="AK757" s="29"/>
      <c r="AL757" s="29"/>
      <c r="AM757" s="29"/>
      <c r="AN757" s="29"/>
      <c r="AO757" s="29"/>
      <c r="AP757" s="29"/>
      <c r="AQ757" s="29"/>
      <c r="AR757" s="29"/>
      <c r="AS757" s="29"/>
      <c r="AT757" s="29"/>
      <c r="AU757" s="29"/>
      <c r="AV757" s="29"/>
      <c r="AW757" s="29"/>
      <c r="AX757" s="29"/>
      <c r="AY757" s="29"/>
      <c r="AZ757" s="29"/>
      <c r="BA757" s="29"/>
      <c r="BB757" s="29"/>
      <c r="BC757" s="29"/>
      <c r="BD757" s="29"/>
      <c r="BE757" s="29"/>
      <c r="BF757" s="29"/>
      <c r="BG757" s="29"/>
      <c r="BH757" s="29"/>
      <c r="BI757" s="29"/>
      <c r="BJ757" s="29"/>
      <c r="BK757" s="29"/>
      <c r="BL757" s="29"/>
      <c r="BM757" s="29"/>
      <c r="BN757" s="29"/>
      <c r="BO757" s="29"/>
      <c r="BP757" s="29"/>
      <c r="BQ757" s="29"/>
      <c r="BR757" s="29"/>
      <c r="BS757" s="29"/>
      <c r="BT757" s="29"/>
      <c r="BU757" s="29"/>
      <c r="BV757" s="29"/>
      <c r="BW757" s="29"/>
      <c r="BX757" s="29"/>
      <c r="BY757" s="29"/>
      <c r="BZ757" s="29"/>
      <c r="CA757" s="29"/>
      <c r="CB757" s="29"/>
      <c r="CC757" s="29"/>
      <c r="CD757" s="29"/>
      <c r="CE757" s="29"/>
      <c r="CF757" s="29"/>
      <c r="CG757" s="29"/>
      <c r="CH757" s="29"/>
      <c r="CI757" s="29"/>
      <c r="CJ757" s="29"/>
      <c r="CK757" s="29"/>
      <c r="CL757" s="29"/>
      <c r="CM757" s="29"/>
      <c r="CN757" s="29"/>
    </row>
    <row r="758" spans="1:92" s="27" customFormat="1" ht="33.75" customHeight="1" x14ac:dyDescent="0.2">
      <c r="A758" s="208"/>
      <c r="B758" s="208"/>
      <c r="C758" s="208"/>
      <c r="D758" s="210" t="s">
        <v>7</v>
      </c>
      <c r="E758" s="211"/>
      <c r="F758" s="212"/>
      <c r="G758" s="207" t="s">
        <v>743</v>
      </c>
      <c r="H758" s="207" t="s">
        <v>744</v>
      </c>
      <c r="I758" s="207" t="s">
        <v>745</v>
      </c>
      <c r="J758" s="204" t="s">
        <v>3</v>
      </c>
      <c r="K758" s="207" t="s">
        <v>746</v>
      </c>
      <c r="L758" s="207" t="s">
        <v>747</v>
      </c>
      <c r="M758" s="207" t="s">
        <v>18</v>
      </c>
      <c r="N758" s="207" t="s">
        <v>748</v>
      </c>
      <c r="O758" s="207" t="s">
        <v>749</v>
      </c>
      <c r="P758" s="207" t="s">
        <v>750</v>
      </c>
      <c r="Q758" s="207" t="s">
        <v>751</v>
      </c>
      <c r="R758" s="207" t="s">
        <v>752</v>
      </c>
      <c r="S758" s="207" t="s">
        <v>753</v>
      </c>
      <c r="T758" s="207" t="s">
        <v>754</v>
      </c>
      <c r="U758" s="207" t="s">
        <v>755</v>
      </c>
      <c r="V758" s="208"/>
      <c r="W758" s="208"/>
      <c r="X758" s="208"/>
      <c r="Y758" s="142"/>
      <c r="Z758" s="208"/>
      <c r="AA758" s="208"/>
      <c r="AB758" s="29"/>
      <c r="AC758" s="29"/>
      <c r="AD758" s="29"/>
      <c r="AE758" s="29"/>
      <c r="AF758" s="29"/>
      <c r="AG758" s="29"/>
      <c r="AH758" s="29"/>
      <c r="AI758" s="29"/>
      <c r="AJ758" s="29"/>
      <c r="AK758" s="29"/>
      <c r="AL758" s="29"/>
      <c r="AM758" s="29"/>
      <c r="AN758" s="29"/>
      <c r="AO758" s="29"/>
      <c r="AP758" s="29"/>
      <c r="AQ758" s="29"/>
      <c r="AR758" s="29"/>
      <c r="AS758" s="29"/>
      <c r="AT758" s="29"/>
      <c r="AU758" s="29"/>
      <c r="AV758" s="29"/>
      <c r="AW758" s="29"/>
      <c r="AX758" s="29"/>
      <c r="AY758" s="29"/>
      <c r="AZ758" s="29"/>
      <c r="BA758" s="29"/>
      <c r="BB758" s="29"/>
      <c r="BC758" s="29"/>
      <c r="BD758" s="29"/>
      <c r="BE758" s="29"/>
      <c r="BF758" s="29"/>
      <c r="BG758" s="29"/>
      <c r="BH758" s="29"/>
      <c r="BI758" s="29"/>
      <c r="BJ758" s="29"/>
      <c r="BK758" s="29"/>
      <c r="BL758" s="29"/>
      <c r="BM758" s="29"/>
      <c r="BN758" s="29"/>
      <c r="BO758" s="29"/>
      <c r="BP758" s="29"/>
      <c r="BQ758" s="29"/>
      <c r="BR758" s="29"/>
      <c r="BS758" s="29"/>
      <c r="BT758" s="29"/>
      <c r="BU758" s="29"/>
      <c r="BV758" s="29"/>
      <c r="BW758" s="29"/>
      <c r="BX758" s="29"/>
      <c r="BY758" s="29"/>
      <c r="BZ758" s="29"/>
      <c r="CA758" s="29"/>
      <c r="CB758" s="29"/>
      <c r="CC758" s="29"/>
      <c r="CD758" s="29"/>
      <c r="CE758" s="29"/>
      <c r="CF758" s="29"/>
      <c r="CG758" s="29"/>
      <c r="CH758" s="29"/>
      <c r="CI758" s="29"/>
      <c r="CJ758" s="29"/>
      <c r="CK758" s="29"/>
      <c r="CL758" s="29"/>
      <c r="CM758" s="29"/>
      <c r="CN758" s="29"/>
    </row>
    <row r="759" spans="1:92" s="3" customFormat="1" ht="33.75" customHeight="1" x14ac:dyDescent="0.2">
      <c r="A759" s="208"/>
      <c r="B759" s="208"/>
      <c r="C759" s="208"/>
      <c r="D759" s="204" t="s">
        <v>9</v>
      </c>
      <c r="E759" s="204" t="s">
        <v>10</v>
      </c>
      <c r="F759" s="204" t="s">
        <v>11</v>
      </c>
      <c r="G759" s="208"/>
      <c r="H759" s="208"/>
      <c r="I759" s="208"/>
      <c r="J759" s="205"/>
      <c r="K759" s="208"/>
      <c r="L759" s="208"/>
      <c r="M759" s="208"/>
      <c r="N759" s="208"/>
      <c r="O759" s="208"/>
      <c r="P759" s="208"/>
      <c r="Q759" s="208"/>
      <c r="R759" s="208"/>
      <c r="S759" s="208"/>
      <c r="T759" s="208"/>
      <c r="U759" s="208"/>
      <c r="V759" s="208"/>
      <c r="W759" s="208"/>
      <c r="X759" s="208"/>
      <c r="Y759" s="142"/>
      <c r="Z759" s="208"/>
      <c r="AA759" s="208"/>
      <c r="AB759" s="29"/>
      <c r="AC759" s="29"/>
      <c r="AD759" s="29"/>
      <c r="AE759" s="29"/>
      <c r="AF759" s="29"/>
      <c r="AG759" s="29"/>
      <c r="AH759" s="29"/>
      <c r="AI759" s="29"/>
      <c r="AJ759" s="29"/>
      <c r="AK759" s="29"/>
      <c r="AL759" s="29"/>
      <c r="AM759" s="29"/>
      <c r="AN759" s="29"/>
      <c r="AO759" s="29"/>
      <c r="AP759" s="29"/>
      <c r="AQ759" s="29"/>
      <c r="AR759" s="29"/>
      <c r="AS759" s="29"/>
      <c r="AT759" s="29"/>
      <c r="AU759" s="29"/>
      <c r="AV759" s="29"/>
      <c r="AW759" s="29"/>
      <c r="AX759" s="29"/>
      <c r="AY759" s="29"/>
      <c r="AZ759" s="29"/>
      <c r="BA759" s="29"/>
      <c r="BB759" s="29"/>
      <c r="BC759" s="29"/>
      <c r="BD759" s="29"/>
      <c r="BE759" s="29"/>
      <c r="BF759" s="29"/>
      <c r="BG759" s="29"/>
      <c r="BH759" s="29"/>
      <c r="BI759" s="29"/>
      <c r="BJ759" s="29"/>
      <c r="BK759" s="29"/>
      <c r="BL759" s="29"/>
      <c r="BM759" s="29"/>
      <c r="BN759" s="29"/>
      <c r="BO759" s="29"/>
      <c r="BP759" s="29"/>
      <c r="BQ759" s="29"/>
      <c r="BR759" s="29"/>
      <c r="BS759" s="29"/>
      <c r="BT759" s="29"/>
      <c r="BU759" s="29"/>
      <c r="BV759" s="29"/>
      <c r="BW759" s="29"/>
      <c r="BX759" s="29"/>
      <c r="BY759" s="29"/>
      <c r="BZ759" s="29"/>
      <c r="CA759" s="29"/>
      <c r="CB759" s="29"/>
      <c r="CC759" s="29"/>
      <c r="CD759" s="29"/>
      <c r="CE759" s="29"/>
      <c r="CF759" s="29"/>
      <c r="CG759" s="29"/>
      <c r="CH759" s="29"/>
      <c r="CI759" s="29"/>
      <c r="CJ759" s="29"/>
      <c r="CK759" s="29"/>
      <c r="CL759" s="29"/>
      <c r="CM759" s="29"/>
      <c r="CN759" s="29"/>
    </row>
    <row r="760" spans="1:92" s="3" customFormat="1" ht="22.5" customHeight="1" x14ac:dyDescent="0.2">
      <c r="A760" s="208"/>
      <c r="B760" s="208"/>
      <c r="C760" s="208"/>
      <c r="D760" s="205"/>
      <c r="E760" s="205"/>
      <c r="F760" s="205"/>
      <c r="G760" s="208"/>
      <c r="H760" s="208"/>
      <c r="I760" s="208"/>
      <c r="J760" s="205"/>
      <c r="K760" s="208"/>
      <c r="L760" s="208"/>
      <c r="M760" s="208"/>
      <c r="N760" s="208"/>
      <c r="O760" s="208"/>
      <c r="P760" s="208"/>
      <c r="Q760" s="208"/>
      <c r="R760" s="208"/>
      <c r="S760" s="208"/>
      <c r="T760" s="208"/>
      <c r="U760" s="208"/>
      <c r="V760" s="208"/>
      <c r="W760" s="208"/>
      <c r="X760" s="208"/>
      <c r="Y760" s="142"/>
      <c r="Z760" s="208"/>
      <c r="AA760" s="208"/>
      <c r="AB760" s="29"/>
      <c r="AC760" s="29"/>
      <c r="AD760" s="29"/>
      <c r="AE760" s="29"/>
      <c r="AF760" s="29"/>
      <c r="AG760" s="29"/>
      <c r="AH760" s="29"/>
      <c r="AI760" s="29"/>
      <c r="AJ760" s="29"/>
      <c r="AK760" s="29"/>
      <c r="AL760" s="29"/>
      <c r="AM760" s="29"/>
      <c r="AN760" s="29"/>
      <c r="AO760" s="29"/>
      <c r="AP760" s="29"/>
      <c r="AQ760" s="29"/>
      <c r="AR760" s="29"/>
      <c r="AS760" s="29"/>
      <c r="AT760" s="29"/>
      <c r="AU760" s="29"/>
      <c r="AV760" s="29"/>
      <c r="AW760" s="29"/>
      <c r="AX760" s="29"/>
      <c r="AY760" s="29"/>
      <c r="AZ760" s="29"/>
      <c r="BA760" s="29"/>
      <c r="BB760" s="29"/>
      <c r="BC760" s="29"/>
      <c r="BD760" s="29"/>
      <c r="BE760" s="29"/>
      <c r="BF760" s="29"/>
      <c r="BG760" s="29"/>
      <c r="BH760" s="29"/>
      <c r="BI760" s="29"/>
      <c r="BJ760" s="29"/>
      <c r="BK760" s="29"/>
      <c r="BL760" s="29"/>
      <c r="BM760" s="29"/>
      <c r="BN760" s="29"/>
      <c r="BO760" s="29"/>
      <c r="BP760" s="29"/>
      <c r="BQ760" s="29"/>
      <c r="BR760" s="29"/>
      <c r="BS760" s="29"/>
      <c r="BT760" s="29"/>
      <c r="BU760" s="29"/>
      <c r="BV760" s="29"/>
      <c r="BW760" s="29"/>
      <c r="BX760" s="29"/>
      <c r="BY760" s="29"/>
      <c r="BZ760" s="29"/>
      <c r="CA760" s="29"/>
      <c r="CB760" s="29"/>
      <c r="CC760" s="29"/>
      <c r="CD760" s="29"/>
      <c r="CE760" s="29"/>
      <c r="CF760" s="29"/>
      <c r="CG760" s="29"/>
      <c r="CH760" s="29"/>
      <c r="CI760" s="29"/>
      <c r="CJ760" s="29"/>
      <c r="CK760" s="29"/>
      <c r="CL760" s="29"/>
      <c r="CM760" s="29"/>
      <c r="CN760" s="29"/>
    </row>
    <row r="761" spans="1:92" s="3" customFormat="1" ht="14.25" customHeight="1" x14ac:dyDescent="0.2">
      <c r="A761" s="208"/>
      <c r="B761" s="208"/>
      <c r="C761" s="208"/>
      <c r="D761" s="205"/>
      <c r="E761" s="205"/>
      <c r="F761" s="205"/>
      <c r="G761" s="208"/>
      <c r="H761" s="208"/>
      <c r="I761" s="208"/>
      <c r="J761" s="205"/>
      <c r="K761" s="208"/>
      <c r="L761" s="208"/>
      <c r="M761" s="208"/>
      <c r="N761" s="208"/>
      <c r="O761" s="208"/>
      <c r="P761" s="208"/>
      <c r="Q761" s="208"/>
      <c r="R761" s="208"/>
      <c r="S761" s="208"/>
      <c r="T761" s="208"/>
      <c r="U761" s="208"/>
      <c r="V761" s="208"/>
      <c r="W761" s="208"/>
      <c r="X761" s="208"/>
      <c r="Y761" s="142"/>
      <c r="Z761" s="208"/>
      <c r="AA761" s="208"/>
      <c r="AB761" s="29"/>
      <c r="AC761" s="29"/>
      <c r="AD761" s="29"/>
      <c r="AE761" s="29"/>
      <c r="AF761" s="29"/>
      <c r="AG761" s="29"/>
      <c r="AH761" s="29"/>
      <c r="AI761" s="29"/>
      <c r="AJ761" s="29"/>
      <c r="AK761" s="29"/>
      <c r="AL761" s="29"/>
      <c r="AM761" s="29"/>
      <c r="AN761" s="29"/>
      <c r="AO761" s="29"/>
      <c r="AP761" s="29"/>
      <c r="AQ761" s="29"/>
      <c r="AR761" s="29"/>
      <c r="AS761" s="29"/>
      <c r="AT761" s="29"/>
      <c r="AU761" s="29"/>
      <c r="AV761" s="29"/>
      <c r="AW761" s="29"/>
      <c r="AX761" s="29"/>
      <c r="AY761" s="29"/>
      <c r="AZ761" s="29"/>
      <c r="BA761" s="29"/>
      <c r="BB761" s="29"/>
      <c r="BC761" s="29"/>
      <c r="BD761" s="29"/>
      <c r="BE761" s="29"/>
      <c r="BF761" s="29"/>
      <c r="BG761" s="29"/>
      <c r="BH761" s="29"/>
      <c r="BI761" s="29"/>
      <c r="BJ761" s="29"/>
      <c r="BK761" s="29"/>
      <c r="BL761" s="29"/>
      <c r="BM761" s="29"/>
      <c r="BN761" s="29"/>
      <c r="BO761" s="29"/>
      <c r="BP761" s="29"/>
      <c r="BQ761" s="29"/>
      <c r="BR761" s="29"/>
      <c r="BS761" s="29"/>
      <c r="BT761" s="29"/>
      <c r="BU761" s="29"/>
      <c r="BV761" s="29"/>
      <c r="BW761" s="29"/>
      <c r="BX761" s="29"/>
      <c r="BY761" s="29"/>
      <c r="BZ761" s="29"/>
      <c r="CA761" s="29"/>
      <c r="CB761" s="29"/>
      <c r="CC761" s="29"/>
      <c r="CD761" s="29"/>
      <c r="CE761" s="29"/>
      <c r="CF761" s="29"/>
      <c r="CG761" s="29"/>
      <c r="CH761" s="29"/>
      <c r="CI761" s="29"/>
      <c r="CJ761" s="29"/>
      <c r="CK761" s="29"/>
      <c r="CL761" s="29"/>
      <c r="CM761" s="29"/>
      <c r="CN761" s="29"/>
    </row>
    <row r="762" spans="1:92" s="3" customFormat="1" ht="14.25" customHeight="1" x14ac:dyDescent="0.2">
      <c r="A762" s="208"/>
      <c r="B762" s="208"/>
      <c r="C762" s="208"/>
      <c r="D762" s="205"/>
      <c r="E762" s="205"/>
      <c r="F762" s="205"/>
      <c r="G762" s="208"/>
      <c r="H762" s="208"/>
      <c r="I762" s="208"/>
      <c r="J762" s="205"/>
      <c r="K762" s="208"/>
      <c r="L762" s="208"/>
      <c r="M762" s="208"/>
      <c r="N762" s="208"/>
      <c r="O762" s="208"/>
      <c r="P762" s="208"/>
      <c r="Q762" s="208"/>
      <c r="R762" s="208"/>
      <c r="S762" s="208"/>
      <c r="T762" s="208"/>
      <c r="U762" s="208"/>
      <c r="V762" s="208"/>
      <c r="W762" s="208"/>
      <c r="X762" s="208"/>
      <c r="Y762" s="142"/>
      <c r="Z762" s="208"/>
      <c r="AA762" s="208"/>
      <c r="AB762" s="29"/>
      <c r="AC762" s="29"/>
      <c r="AD762" s="29"/>
      <c r="AE762" s="29"/>
      <c r="AF762" s="29"/>
      <c r="AG762" s="29"/>
      <c r="AH762" s="29"/>
      <c r="AI762" s="29"/>
      <c r="AJ762" s="29"/>
      <c r="AK762" s="29"/>
      <c r="AL762" s="29"/>
      <c r="AM762" s="29"/>
      <c r="AN762" s="29"/>
      <c r="AO762" s="29"/>
      <c r="AP762" s="29"/>
      <c r="AQ762" s="29"/>
      <c r="AR762" s="29"/>
      <c r="AS762" s="29"/>
      <c r="AT762" s="29"/>
      <c r="AU762" s="29"/>
      <c r="AV762" s="29"/>
      <c r="AW762" s="29"/>
      <c r="AX762" s="29"/>
      <c r="AY762" s="29"/>
      <c r="AZ762" s="29"/>
      <c r="BA762" s="29"/>
      <c r="BB762" s="29"/>
      <c r="BC762" s="29"/>
      <c r="BD762" s="29"/>
      <c r="BE762" s="29"/>
      <c r="BF762" s="29"/>
      <c r="BG762" s="29"/>
      <c r="BH762" s="29"/>
      <c r="BI762" s="29"/>
      <c r="BJ762" s="29"/>
      <c r="BK762" s="29"/>
      <c r="BL762" s="29"/>
      <c r="BM762" s="29"/>
      <c r="BN762" s="29"/>
      <c r="BO762" s="29"/>
      <c r="BP762" s="29"/>
      <c r="BQ762" s="29"/>
      <c r="BR762" s="29"/>
      <c r="BS762" s="29"/>
      <c r="BT762" s="29"/>
      <c r="BU762" s="29"/>
      <c r="BV762" s="29"/>
      <c r="BW762" s="29"/>
      <c r="BX762" s="29"/>
      <c r="BY762" s="29"/>
      <c r="BZ762" s="29"/>
      <c r="CA762" s="29"/>
      <c r="CB762" s="29"/>
      <c r="CC762" s="29"/>
      <c r="CD762" s="29"/>
      <c r="CE762" s="29"/>
      <c r="CF762" s="29"/>
      <c r="CG762" s="29"/>
      <c r="CH762" s="29"/>
      <c r="CI762" s="29"/>
      <c r="CJ762" s="29"/>
      <c r="CK762" s="29"/>
      <c r="CL762" s="29"/>
      <c r="CM762" s="29"/>
      <c r="CN762" s="29"/>
    </row>
    <row r="763" spans="1:92" s="3" customFormat="1" ht="14.25" customHeight="1" x14ac:dyDescent="0.2">
      <c r="A763" s="209"/>
      <c r="B763" s="209"/>
      <c r="C763" s="209"/>
      <c r="D763" s="206"/>
      <c r="E763" s="206"/>
      <c r="F763" s="206"/>
      <c r="G763" s="209"/>
      <c r="H763" s="209"/>
      <c r="I763" s="209"/>
      <c r="J763" s="206"/>
      <c r="K763" s="209"/>
      <c r="L763" s="209"/>
      <c r="M763" s="209"/>
      <c r="N763" s="209"/>
      <c r="O763" s="209"/>
      <c r="P763" s="209"/>
      <c r="Q763" s="209"/>
      <c r="R763" s="209"/>
      <c r="S763" s="209"/>
      <c r="T763" s="209"/>
      <c r="U763" s="209"/>
      <c r="V763" s="209"/>
      <c r="W763" s="209"/>
      <c r="X763" s="209"/>
      <c r="Y763" s="143"/>
      <c r="Z763" s="209"/>
      <c r="AA763" s="209"/>
      <c r="AB763" s="29"/>
      <c r="AC763" s="29"/>
      <c r="AD763" s="29"/>
      <c r="AE763" s="29"/>
      <c r="AF763" s="29"/>
      <c r="AG763" s="29"/>
      <c r="AH763" s="29"/>
      <c r="AI763" s="29"/>
      <c r="AJ763" s="29"/>
      <c r="AK763" s="29"/>
      <c r="AL763" s="29"/>
      <c r="AM763" s="29"/>
      <c r="AN763" s="29"/>
      <c r="AO763" s="29"/>
      <c r="AP763" s="29"/>
      <c r="AQ763" s="29"/>
      <c r="AR763" s="29"/>
      <c r="AS763" s="29"/>
      <c r="AT763" s="29"/>
      <c r="AU763" s="29"/>
      <c r="AV763" s="29"/>
      <c r="AW763" s="29"/>
      <c r="AX763" s="29"/>
      <c r="AY763" s="29"/>
      <c r="AZ763" s="29"/>
      <c r="BA763" s="29"/>
      <c r="BB763" s="29"/>
      <c r="BC763" s="29"/>
      <c r="BD763" s="29"/>
      <c r="BE763" s="29"/>
      <c r="BF763" s="29"/>
      <c r="BG763" s="29"/>
      <c r="BH763" s="29"/>
      <c r="BI763" s="29"/>
      <c r="BJ763" s="29"/>
      <c r="BK763" s="29"/>
      <c r="BL763" s="29"/>
      <c r="BM763" s="29"/>
      <c r="BN763" s="29"/>
      <c r="BO763" s="29"/>
      <c r="BP763" s="29"/>
      <c r="BQ763" s="29"/>
      <c r="BR763" s="29"/>
      <c r="BS763" s="29"/>
      <c r="BT763" s="29"/>
      <c r="BU763" s="29"/>
      <c r="BV763" s="29"/>
      <c r="BW763" s="29"/>
      <c r="BX763" s="29"/>
      <c r="BY763" s="29"/>
      <c r="BZ763" s="29"/>
      <c r="CA763" s="29"/>
      <c r="CB763" s="29"/>
      <c r="CC763" s="29"/>
      <c r="CD763" s="29"/>
      <c r="CE763" s="29"/>
      <c r="CF763" s="29"/>
      <c r="CG763" s="29"/>
      <c r="CH763" s="29"/>
      <c r="CI763" s="29"/>
      <c r="CJ763" s="29"/>
      <c r="CK763" s="29"/>
      <c r="CL763" s="29"/>
      <c r="CM763" s="29"/>
      <c r="CN763" s="29"/>
    </row>
    <row r="764" spans="1:92" s="3" customFormat="1" ht="26.25" customHeight="1" x14ac:dyDescent="0.2">
      <c r="A764" s="12"/>
      <c r="B764" s="30" t="s">
        <v>14</v>
      </c>
      <c r="C764" s="12">
        <v>2</v>
      </c>
      <c r="D764" s="12"/>
      <c r="E764" s="12"/>
      <c r="F764" s="12">
        <v>46</v>
      </c>
      <c r="G764" s="12">
        <f t="shared" ref="G764:G765" si="111">D764*400+E764*100+F764</f>
        <v>46</v>
      </c>
      <c r="H764" s="12">
        <v>350</v>
      </c>
      <c r="I764" s="12">
        <f t="shared" ref="I764:I765" si="112">G764*H764</f>
        <v>16100</v>
      </c>
      <c r="J764" s="12">
        <v>2</v>
      </c>
      <c r="K764" s="30" t="s">
        <v>704</v>
      </c>
      <c r="L764" s="12" t="s">
        <v>60</v>
      </c>
      <c r="M764" s="12">
        <v>2</v>
      </c>
      <c r="N764" s="12">
        <v>304</v>
      </c>
      <c r="O764" s="12">
        <v>6400</v>
      </c>
      <c r="P764" s="12">
        <f t="shared" ref="P764:P765" si="113">N764*O764</f>
        <v>1945600</v>
      </c>
      <c r="Q764" s="12">
        <v>20</v>
      </c>
      <c r="R764" s="12">
        <f>P764*30%</f>
        <v>583680</v>
      </c>
      <c r="S764" s="12">
        <f t="shared" ref="S764:S765" si="114">P764-R764</f>
        <v>1361920</v>
      </c>
      <c r="T764" s="12">
        <f>I764+S764</f>
        <v>1378020</v>
      </c>
      <c r="U764" s="12">
        <f>I764+S764</f>
        <v>1378020</v>
      </c>
      <c r="V764" s="12">
        <v>50</v>
      </c>
      <c r="W764" s="12"/>
      <c r="X764" s="12"/>
      <c r="Y764" s="12"/>
      <c r="Z764" s="25">
        <f>W764*90%</f>
        <v>0</v>
      </c>
      <c r="AA764" s="25">
        <f>W764-Z764</f>
        <v>0</v>
      </c>
    </row>
    <row r="765" spans="1:92" s="3" customFormat="1" ht="26.25" customHeight="1" x14ac:dyDescent="0.2">
      <c r="A765" s="12"/>
      <c r="B765" s="30" t="s">
        <v>14</v>
      </c>
      <c r="C765" s="12">
        <v>3</v>
      </c>
      <c r="D765" s="12"/>
      <c r="E765" s="12"/>
      <c r="F765" s="12">
        <v>44</v>
      </c>
      <c r="G765" s="12">
        <f t="shared" si="111"/>
        <v>44</v>
      </c>
      <c r="H765" s="12">
        <v>350</v>
      </c>
      <c r="I765" s="12">
        <f t="shared" si="112"/>
        <v>15400</v>
      </c>
      <c r="J765" s="12">
        <v>3</v>
      </c>
      <c r="K765" s="12"/>
      <c r="L765" s="12" t="s">
        <v>706</v>
      </c>
      <c r="M765" s="12">
        <v>3</v>
      </c>
      <c r="N765" s="12">
        <v>60</v>
      </c>
      <c r="O765" s="12">
        <v>7400</v>
      </c>
      <c r="P765" s="12">
        <f t="shared" si="113"/>
        <v>444000</v>
      </c>
      <c r="Q765" s="12">
        <v>20</v>
      </c>
      <c r="R765" s="12">
        <f>P765*30%</f>
        <v>133200</v>
      </c>
      <c r="S765" s="12">
        <f t="shared" si="114"/>
        <v>310800</v>
      </c>
      <c r="T765" s="12">
        <f>I765+S765</f>
        <v>326200</v>
      </c>
      <c r="U765" s="12">
        <f>I765+S765</f>
        <v>326200</v>
      </c>
      <c r="V765" s="12"/>
      <c r="W765" s="25">
        <f>U765*0.03%</f>
        <v>97.859999999999985</v>
      </c>
      <c r="X765" s="12">
        <v>0.03</v>
      </c>
      <c r="Y765" s="12"/>
      <c r="Z765" s="25">
        <f>W765*90%</f>
        <v>88.073999999999984</v>
      </c>
      <c r="AA765" s="25">
        <f>W765-Z765</f>
        <v>9.7860000000000014</v>
      </c>
    </row>
    <row r="766" spans="1:92" s="3" customFormat="1" ht="23.25" customHeight="1" x14ac:dyDescent="0.2">
      <c r="A766" s="38"/>
      <c r="B766" s="38"/>
      <c r="C766" s="38"/>
      <c r="D766" s="38"/>
      <c r="E766" s="38"/>
      <c r="F766" s="38"/>
      <c r="G766" s="39"/>
      <c r="H766" s="38"/>
      <c r="I766" s="39"/>
      <c r="J766" s="38"/>
      <c r="K766" s="38"/>
      <c r="L766" s="38"/>
      <c r="M766" s="38"/>
      <c r="N766" s="38"/>
      <c r="O766" s="38"/>
      <c r="P766" s="39"/>
      <c r="Q766" s="38"/>
      <c r="R766" s="39"/>
      <c r="S766" s="39"/>
      <c r="T766" s="39"/>
      <c r="U766" s="39"/>
      <c r="V766" s="38"/>
      <c r="W766" s="40"/>
      <c r="X766" s="41"/>
      <c r="Y766" s="41"/>
      <c r="Z766" s="40"/>
      <c r="AA766" s="40"/>
      <c r="AB766" s="29"/>
      <c r="AC766" s="29"/>
      <c r="AD766" s="29"/>
      <c r="AE766" s="29"/>
      <c r="AF766" s="29"/>
      <c r="AG766" s="29"/>
      <c r="AH766" s="29"/>
      <c r="AI766" s="29"/>
      <c r="AJ766" s="29"/>
      <c r="AK766" s="29"/>
      <c r="AL766" s="29"/>
      <c r="AM766" s="29"/>
      <c r="AN766" s="29"/>
      <c r="AO766" s="29"/>
      <c r="AP766" s="29"/>
      <c r="AQ766" s="29"/>
      <c r="AR766" s="29"/>
      <c r="AS766" s="29"/>
      <c r="AT766" s="29"/>
      <c r="AU766" s="29"/>
      <c r="AV766" s="29"/>
      <c r="AW766" s="29"/>
      <c r="AX766" s="29"/>
      <c r="AY766" s="29"/>
      <c r="AZ766" s="29"/>
      <c r="BA766" s="29"/>
      <c r="BB766" s="29"/>
      <c r="BC766" s="29"/>
      <c r="BD766" s="29"/>
      <c r="BE766" s="29"/>
      <c r="BF766" s="29"/>
      <c r="BG766" s="29"/>
      <c r="BH766" s="29"/>
      <c r="BI766" s="29"/>
      <c r="BJ766" s="29"/>
      <c r="BK766" s="29"/>
      <c r="BL766" s="29"/>
      <c r="BM766" s="29"/>
      <c r="BN766" s="29"/>
      <c r="BO766" s="29"/>
      <c r="BP766" s="29"/>
      <c r="BQ766" s="29"/>
      <c r="BR766" s="29"/>
      <c r="BS766" s="29"/>
      <c r="BT766" s="29"/>
      <c r="BU766" s="29"/>
      <c r="BV766" s="29"/>
      <c r="BW766" s="29"/>
      <c r="BX766" s="29"/>
      <c r="BY766" s="29"/>
      <c r="BZ766" s="29"/>
      <c r="CA766" s="29"/>
      <c r="CB766" s="29"/>
      <c r="CC766" s="29"/>
      <c r="CD766" s="29"/>
      <c r="CE766" s="29"/>
      <c r="CF766" s="29"/>
      <c r="CG766" s="29"/>
      <c r="CH766" s="29"/>
      <c r="CI766" s="29"/>
      <c r="CJ766" s="29"/>
      <c r="CK766" s="29"/>
      <c r="CL766" s="29"/>
      <c r="CM766" s="29"/>
      <c r="CN766" s="29"/>
    </row>
    <row r="767" spans="1:92" s="3" customFormat="1" ht="21.75" customHeight="1" x14ac:dyDescent="0.2">
      <c r="A767" s="38"/>
      <c r="B767" s="38"/>
      <c r="C767" s="38"/>
      <c r="D767" s="38"/>
      <c r="E767" s="38"/>
      <c r="F767" s="38"/>
      <c r="G767" s="39"/>
      <c r="H767" s="38"/>
      <c r="I767" s="39"/>
      <c r="J767" s="38"/>
      <c r="K767" s="38"/>
      <c r="L767" s="38"/>
      <c r="M767" s="38"/>
      <c r="N767" s="38"/>
      <c r="O767" s="38"/>
      <c r="P767" s="39"/>
      <c r="Q767" s="38"/>
      <c r="R767" s="38"/>
      <c r="S767" s="39"/>
      <c r="T767" s="39"/>
      <c r="U767" s="39"/>
      <c r="V767" s="38"/>
      <c r="W767" s="40"/>
      <c r="X767" s="41"/>
      <c r="Y767" s="41"/>
      <c r="Z767" s="40"/>
      <c r="AA767" s="40"/>
      <c r="AB767" s="29"/>
      <c r="AC767" s="29"/>
      <c r="AD767" s="29"/>
      <c r="AE767" s="29"/>
      <c r="AF767" s="29"/>
      <c r="AG767" s="29"/>
      <c r="AH767" s="29"/>
      <c r="AI767" s="29"/>
      <c r="AJ767" s="29"/>
      <c r="AK767" s="29"/>
      <c r="AL767" s="29"/>
      <c r="AM767" s="29"/>
      <c r="AN767" s="29"/>
      <c r="AO767" s="29"/>
      <c r="AP767" s="29"/>
      <c r="AQ767" s="29"/>
      <c r="AR767" s="29"/>
      <c r="AS767" s="29"/>
      <c r="AT767" s="29"/>
      <c r="AU767" s="29"/>
      <c r="AV767" s="29"/>
      <c r="AW767" s="29"/>
      <c r="AX767" s="29"/>
      <c r="AY767" s="29"/>
      <c r="AZ767" s="29"/>
      <c r="BA767" s="29"/>
      <c r="BB767" s="29"/>
      <c r="BC767" s="29"/>
      <c r="BD767" s="29"/>
      <c r="BE767" s="29"/>
      <c r="BF767" s="29"/>
      <c r="BG767" s="29"/>
      <c r="BH767" s="29"/>
      <c r="BI767" s="29"/>
      <c r="BJ767" s="29"/>
      <c r="BK767" s="29"/>
      <c r="BL767" s="29"/>
      <c r="BM767" s="29"/>
      <c r="BN767" s="29"/>
      <c r="BO767" s="29"/>
      <c r="BP767" s="29"/>
      <c r="BQ767" s="29"/>
      <c r="BR767" s="29"/>
      <c r="BS767" s="29"/>
      <c r="BT767" s="29"/>
      <c r="BU767" s="29"/>
      <c r="BV767" s="29"/>
      <c r="BW767" s="29"/>
      <c r="BX767" s="29"/>
      <c r="BY767" s="29"/>
      <c r="BZ767" s="29"/>
      <c r="CA767" s="29"/>
      <c r="CB767" s="29"/>
      <c r="CC767" s="29"/>
      <c r="CD767" s="29"/>
      <c r="CE767" s="29"/>
      <c r="CF767" s="29"/>
      <c r="CG767" s="29"/>
      <c r="CH767" s="29"/>
      <c r="CI767" s="29"/>
      <c r="CJ767" s="29"/>
      <c r="CK767" s="29"/>
      <c r="CL767" s="29"/>
      <c r="CM767" s="29"/>
      <c r="CN767" s="29"/>
    </row>
    <row r="768" spans="1:92" s="3" customFormat="1" ht="23.25" customHeight="1" x14ac:dyDescent="0.2">
      <c r="A768" s="38"/>
      <c r="B768" s="38"/>
      <c r="C768" s="38"/>
      <c r="D768" s="38"/>
      <c r="E768" s="38"/>
      <c r="F768" s="38"/>
      <c r="G768" s="39"/>
      <c r="H768" s="38"/>
      <c r="I768" s="39"/>
      <c r="J768" s="38"/>
      <c r="K768" s="38"/>
      <c r="L768" s="38"/>
      <c r="M768" s="38"/>
      <c r="N768" s="38"/>
      <c r="O768" s="38"/>
      <c r="P768" s="39"/>
      <c r="Q768" s="38"/>
      <c r="R768" s="39"/>
      <c r="S768" s="39"/>
      <c r="T768" s="39"/>
      <c r="U768" s="39"/>
      <c r="V768" s="38"/>
      <c r="W768" s="40"/>
      <c r="X768" s="41"/>
      <c r="Y768" s="41"/>
      <c r="Z768" s="40"/>
      <c r="AA768" s="40"/>
      <c r="AB768" s="29"/>
      <c r="AC768" s="29"/>
      <c r="AD768" s="29"/>
      <c r="AE768" s="29"/>
      <c r="AF768" s="29"/>
      <c r="AG768" s="29"/>
      <c r="AH768" s="29"/>
      <c r="AI768" s="29"/>
      <c r="AJ768" s="29"/>
      <c r="AK768" s="29"/>
      <c r="AL768" s="29"/>
      <c r="AM768" s="29"/>
      <c r="AN768" s="29"/>
      <c r="AO768" s="29"/>
      <c r="AP768" s="29"/>
      <c r="AQ768" s="29"/>
      <c r="AR768" s="29"/>
      <c r="AS768" s="29"/>
      <c r="AT768" s="29"/>
      <c r="AU768" s="29"/>
      <c r="AV768" s="29"/>
      <c r="AW768" s="29"/>
      <c r="AX768" s="29"/>
      <c r="AY768" s="29"/>
      <c r="AZ768" s="29"/>
      <c r="BA768" s="29"/>
      <c r="BB768" s="29"/>
      <c r="BC768" s="29"/>
      <c r="BD768" s="29"/>
      <c r="BE768" s="29"/>
      <c r="BF768" s="29"/>
      <c r="BG768" s="29"/>
      <c r="BH768" s="29"/>
      <c r="BI768" s="29"/>
      <c r="BJ768" s="29"/>
      <c r="BK768" s="29"/>
      <c r="BL768" s="29"/>
      <c r="BM768" s="29"/>
      <c r="BN768" s="29"/>
      <c r="BO768" s="29"/>
      <c r="BP768" s="29"/>
      <c r="BQ768" s="29"/>
      <c r="BR768" s="29"/>
      <c r="BS768" s="29"/>
      <c r="BT768" s="29"/>
      <c r="BU768" s="29"/>
      <c r="BV768" s="29"/>
      <c r="BW768" s="29"/>
      <c r="BX768" s="29"/>
      <c r="BY768" s="29"/>
      <c r="BZ768" s="29"/>
      <c r="CA768" s="29"/>
      <c r="CB768" s="29"/>
      <c r="CC768" s="29"/>
      <c r="CD768" s="29"/>
      <c r="CE768" s="29"/>
      <c r="CF768" s="29"/>
      <c r="CG768" s="29"/>
      <c r="CH768" s="29"/>
      <c r="CI768" s="29"/>
      <c r="CJ768" s="29"/>
      <c r="CK768" s="29"/>
      <c r="CL768" s="29"/>
      <c r="CM768" s="29"/>
      <c r="CN768" s="29"/>
    </row>
    <row r="769" spans="1:92" s="3" customFormat="1" ht="22.5" customHeight="1" x14ac:dyDescent="0.2">
      <c r="A769" s="38"/>
      <c r="B769" s="38"/>
      <c r="C769" s="38"/>
      <c r="D769" s="38"/>
      <c r="E769" s="38"/>
      <c r="F769" s="38"/>
      <c r="G769" s="39"/>
      <c r="H769" s="38"/>
      <c r="I769" s="39"/>
      <c r="J769" s="38"/>
      <c r="K769" s="38"/>
      <c r="L769" s="38"/>
      <c r="M769" s="38"/>
      <c r="N769" s="38"/>
      <c r="O769" s="38"/>
      <c r="P769" s="39"/>
      <c r="Q769" s="38"/>
      <c r="R769" s="39"/>
      <c r="S769" s="39"/>
      <c r="T769" s="39"/>
      <c r="U769" s="39"/>
      <c r="V769" s="38"/>
      <c r="W769" s="40"/>
      <c r="X769" s="41"/>
      <c r="Y769" s="41"/>
      <c r="Z769" s="40"/>
      <c r="AA769" s="40"/>
      <c r="AB769" s="29"/>
      <c r="AC769" s="29"/>
      <c r="AD769" s="29"/>
      <c r="AE769" s="29"/>
      <c r="AF769" s="29"/>
      <c r="AG769" s="29"/>
      <c r="AH769" s="29"/>
      <c r="AI769" s="29"/>
      <c r="AJ769" s="29"/>
      <c r="AK769" s="29"/>
      <c r="AL769" s="29"/>
      <c r="AM769" s="29"/>
      <c r="AN769" s="29"/>
      <c r="AO769" s="29"/>
      <c r="AP769" s="29"/>
      <c r="AQ769" s="29"/>
      <c r="AR769" s="29"/>
      <c r="AS769" s="29"/>
      <c r="AT769" s="29"/>
      <c r="AU769" s="29"/>
      <c r="AV769" s="29"/>
      <c r="AW769" s="29"/>
      <c r="AX769" s="29"/>
      <c r="AY769" s="29"/>
      <c r="AZ769" s="29"/>
      <c r="BA769" s="29"/>
      <c r="BB769" s="29"/>
      <c r="BC769" s="29"/>
      <c r="BD769" s="29"/>
      <c r="BE769" s="29"/>
      <c r="BF769" s="29"/>
      <c r="BG769" s="29"/>
      <c r="BH769" s="29"/>
      <c r="BI769" s="29"/>
      <c r="BJ769" s="29"/>
      <c r="BK769" s="29"/>
      <c r="BL769" s="29"/>
      <c r="BM769" s="29"/>
      <c r="BN769" s="29"/>
      <c r="BO769" s="29"/>
      <c r="BP769" s="29"/>
      <c r="BQ769" s="29"/>
      <c r="BR769" s="29"/>
      <c r="BS769" s="29"/>
      <c r="BT769" s="29"/>
      <c r="BU769" s="29"/>
      <c r="BV769" s="29"/>
      <c r="BW769" s="29"/>
      <c r="BX769" s="29"/>
      <c r="BY769" s="29"/>
      <c r="BZ769" s="29"/>
      <c r="CA769" s="29"/>
      <c r="CB769" s="29"/>
      <c r="CC769" s="29"/>
      <c r="CD769" s="29"/>
      <c r="CE769" s="29"/>
      <c r="CF769" s="29"/>
      <c r="CG769" s="29"/>
      <c r="CH769" s="29"/>
      <c r="CI769" s="29"/>
      <c r="CJ769" s="29"/>
      <c r="CK769" s="29"/>
      <c r="CL769" s="29"/>
      <c r="CM769" s="29"/>
      <c r="CN769" s="29"/>
    </row>
    <row r="770" spans="1:92" s="3" customFormat="1" ht="24" customHeight="1" x14ac:dyDescent="0.2">
      <c r="A770" s="38"/>
      <c r="B770" s="38"/>
      <c r="C770" s="38"/>
      <c r="D770" s="38"/>
      <c r="E770" s="38"/>
      <c r="F770" s="38"/>
      <c r="G770" s="39"/>
      <c r="H770" s="38"/>
      <c r="I770" s="39"/>
      <c r="J770" s="38"/>
      <c r="K770" s="38"/>
      <c r="L770" s="38"/>
      <c r="M770" s="38"/>
      <c r="N770" s="38"/>
      <c r="O770" s="38"/>
      <c r="P770" s="39"/>
      <c r="Q770" s="38"/>
      <c r="R770" s="38"/>
      <c r="S770" s="39"/>
      <c r="T770" s="39"/>
      <c r="U770" s="39"/>
      <c r="V770" s="38"/>
      <c r="W770" s="40"/>
      <c r="X770" s="41"/>
      <c r="Y770" s="41"/>
      <c r="Z770" s="40"/>
      <c r="AA770" s="40"/>
      <c r="AB770" s="29"/>
      <c r="AC770" s="29"/>
      <c r="AD770" s="29"/>
      <c r="AE770" s="29"/>
      <c r="AF770" s="29"/>
      <c r="AG770" s="29"/>
      <c r="AH770" s="29"/>
      <c r="AI770" s="29"/>
      <c r="AJ770" s="29"/>
      <c r="AK770" s="29"/>
      <c r="AL770" s="29"/>
      <c r="AM770" s="29"/>
      <c r="AN770" s="29"/>
      <c r="AO770" s="29"/>
      <c r="AP770" s="29"/>
      <c r="AQ770" s="29"/>
      <c r="AR770" s="29"/>
      <c r="AS770" s="29"/>
      <c r="AT770" s="29"/>
      <c r="AU770" s="29"/>
      <c r="AV770" s="29"/>
      <c r="AW770" s="29"/>
      <c r="AX770" s="29"/>
      <c r="AY770" s="29"/>
      <c r="AZ770" s="29"/>
      <c r="BA770" s="29"/>
      <c r="BB770" s="29"/>
      <c r="BC770" s="29"/>
      <c r="BD770" s="29"/>
      <c r="BE770" s="29"/>
      <c r="BF770" s="29"/>
      <c r="BG770" s="29"/>
      <c r="BH770" s="29"/>
      <c r="BI770" s="29"/>
      <c r="BJ770" s="29"/>
      <c r="BK770" s="29"/>
      <c r="BL770" s="29"/>
      <c r="BM770" s="29"/>
      <c r="BN770" s="29"/>
      <c r="BO770" s="29"/>
      <c r="BP770" s="29"/>
      <c r="BQ770" s="29"/>
      <c r="BR770" s="29"/>
      <c r="BS770" s="29"/>
      <c r="BT770" s="29"/>
      <c r="BU770" s="29"/>
      <c r="BV770" s="29"/>
      <c r="BW770" s="29"/>
      <c r="BX770" s="29"/>
      <c r="BY770" s="29"/>
      <c r="BZ770" s="29"/>
      <c r="CA770" s="29"/>
      <c r="CB770" s="29"/>
      <c r="CC770" s="29"/>
      <c r="CD770" s="29"/>
      <c r="CE770" s="29"/>
      <c r="CF770" s="29"/>
      <c r="CG770" s="29"/>
      <c r="CH770" s="29"/>
      <c r="CI770" s="29"/>
      <c r="CJ770" s="29"/>
      <c r="CK770" s="29"/>
      <c r="CL770" s="29"/>
      <c r="CM770" s="29"/>
      <c r="CN770" s="29"/>
    </row>
    <row r="771" spans="1:92" s="3" customFormat="1" ht="23.25" customHeight="1" x14ac:dyDescent="0.2">
      <c r="A771" s="38"/>
      <c r="B771" s="38"/>
      <c r="C771" s="38"/>
      <c r="D771" s="38"/>
      <c r="E771" s="38"/>
      <c r="F771" s="38"/>
      <c r="G771" s="39"/>
      <c r="H771" s="38"/>
      <c r="I771" s="39"/>
      <c r="J771" s="38"/>
      <c r="K771" s="38"/>
      <c r="L771" s="38"/>
      <c r="M771" s="38"/>
      <c r="N771" s="38"/>
      <c r="O771" s="38"/>
      <c r="P771" s="39"/>
      <c r="Q771" s="38"/>
      <c r="R771" s="39"/>
      <c r="S771" s="39"/>
      <c r="T771" s="39"/>
      <c r="U771" s="39"/>
      <c r="V771" s="38"/>
      <c r="W771" s="40"/>
      <c r="X771" s="41"/>
      <c r="Y771" s="41"/>
      <c r="Z771" s="40"/>
      <c r="AA771" s="40"/>
      <c r="AB771" s="29"/>
      <c r="AC771" s="29"/>
      <c r="AD771" s="29"/>
      <c r="AE771" s="29"/>
      <c r="AF771" s="29"/>
      <c r="AG771" s="29"/>
      <c r="AH771" s="29"/>
      <c r="AI771" s="29"/>
      <c r="AJ771" s="29"/>
      <c r="AK771" s="29"/>
      <c r="AL771" s="29"/>
      <c r="AM771" s="29"/>
      <c r="AN771" s="29"/>
      <c r="AO771" s="29"/>
      <c r="AP771" s="29"/>
      <c r="AQ771" s="29"/>
      <c r="AR771" s="29"/>
      <c r="AS771" s="29"/>
      <c r="AT771" s="29"/>
      <c r="AU771" s="29"/>
      <c r="AV771" s="29"/>
      <c r="AW771" s="29"/>
      <c r="AX771" s="29"/>
      <c r="AY771" s="29"/>
      <c r="AZ771" s="29"/>
      <c r="BA771" s="29"/>
      <c r="BB771" s="29"/>
      <c r="BC771" s="29"/>
      <c r="BD771" s="29"/>
      <c r="BE771" s="29"/>
      <c r="BF771" s="29"/>
      <c r="BG771" s="29"/>
      <c r="BH771" s="29"/>
      <c r="BI771" s="29"/>
      <c r="BJ771" s="29"/>
      <c r="BK771" s="29"/>
      <c r="BL771" s="29"/>
      <c r="BM771" s="29"/>
      <c r="BN771" s="29"/>
      <c r="BO771" s="29"/>
      <c r="BP771" s="29"/>
      <c r="BQ771" s="29"/>
      <c r="BR771" s="29"/>
      <c r="BS771" s="29"/>
      <c r="BT771" s="29"/>
      <c r="BU771" s="29"/>
      <c r="BV771" s="29"/>
      <c r="BW771" s="29"/>
      <c r="BX771" s="29"/>
      <c r="BY771" s="29"/>
      <c r="BZ771" s="29"/>
      <c r="CA771" s="29"/>
      <c r="CB771" s="29"/>
      <c r="CC771" s="29"/>
      <c r="CD771" s="29"/>
      <c r="CE771" s="29"/>
      <c r="CF771" s="29"/>
      <c r="CG771" s="29"/>
      <c r="CH771" s="29"/>
      <c r="CI771" s="29"/>
      <c r="CJ771" s="29"/>
      <c r="CK771" s="29"/>
      <c r="CL771" s="29"/>
      <c r="CM771" s="29"/>
      <c r="CN771" s="29"/>
    </row>
    <row r="772" spans="1:92" s="3" customFormat="1" ht="24" customHeight="1" x14ac:dyDescent="0.2">
      <c r="A772" s="38"/>
      <c r="B772" s="38"/>
      <c r="C772" s="38"/>
      <c r="D772" s="38"/>
      <c r="E772" s="38"/>
      <c r="F772" s="38"/>
      <c r="G772" s="39"/>
      <c r="H772" s="38"/>
      <c r="I772" s="39"/>
      <c r="J772" s="38"/>
      <c r="K772" s="38"/>
      <c r="L772" s="38"/>
      <c r="M772" s="38"/>
      <c r="N772" s="38"/>
      <c r="O772" s="38"/>
      <c r="P772" s="39"/>
      <c r="Q772" s="38"/>
      <c r="R772" s="39"/>
      <c r="S772" s="39"/>
      <c r="T772" s="39"/>
      <c r="U772" s="39"/>
      <c r="V772" s="38"/>
      <c r="W772" s="40"/>
      <c r="X772" s="41"/>
      <c r="Y772" s="41"/>
      <c r="Z772" s="40"/>
      <c r="AA772" s="40"/>
      <c r="AB772" s="29"/>
      <c r="AC772" s="29"/>
      <c r="AD772" s="29"/>
      <c r="AE772" s="29"/>
      <c r="AF772" s="29"/>
      <c r="AG772" s="29"/>
      <c r="AH772" s="29"/>
      <c r="AI772" s="29"/>
      <c r="AJ772" s="29"/>
      <c r="AK772" s="29"/>
      <c r="AL772" s="29"/>
      <c r="AM772" s="29"/>
      <c r="AN772" s="29"/>
      <c r="AO772" s="29"/>
      <c r="AP772" s="29"/>
      <c r="AQ772" s="29"/>
      <c r="AR772" s="29"/>
      <c r="AS772" s="29"/>
      <c r="AT772" s="29"/>
      <c r="AU772" s="29"/>
      <c r="AV772" s="29"/>
      <c r="AW772" s="29"/>
      <c r="AX772" s="29"/>
      <c r="AY772" s="29"/>
      <c r="AZ772" s="29"/>
      <c r="BA772" s="29"/>
      <c r="BB772" s="29"/>
      <c r="BC772" s="29"/>
      <c r="BD772" s="29"/>
      <c r="BE772" s="29"/>
      <c r="BF772" s="29"/>
      <c r="BG772" s="29"/>
      <c r="BH772" s="29"/>
      <c r="BI772" s="29"/>
      <c r="BJ772" s="29"/>
      <c r="BK772" s="29"/>
      <c r="BL772" s="29"/>
      <c r="BM772" s="29"/>
      <c r="BN772" s="29"/>
      <c r="BO772" s="29"/>
      <c r="BP772" s="29"/>
      <c r="BQ772" s="29"/>
      <c r="BR772" s="29"/>
      <c r="BS772" s="29"/>
      <c r="BT772" s="29"/>
      <c r="BU772" s="29"/>
      <c r="BV772" s="29"/>
      <c r="BW772" s="29"/>
      <c r="BX772" s="29"/>
      <c r="BY772" s="29"/>
      <c r="BZ772" s="29"/>
      <c r="CA772" s="29"/>
      <c r="CB772" s="29"/>
      <c r="CC772" s="29"/>
      <c r="CD772" s="29"/>
      <c r="CE772" s="29"/>
      <c r="CF772" s="29"/>
      <c r="CG772" s="29"/>
      <c r="CH772" s="29"/>
      <c r="CI772" s="29"/>
      <c r="CJ772" s="29"/>
      <c r="CK772" s="29"/>
      <c r="CL772" s="29"/>
      <c r="CM772" s="29"/>
      <c r="CN772" s="29"/>
    </row>
    <row r="773" spans="1:92" s="3" customFormat="1" ht="23.25" customHeight="1" x14ac:dyDescent="0.2">
      <c r="A773" s="38"/>
      <c r="B773" s="38"/>
      <c r="C773" s="38"/>
      <c r="D773" s="38"/>
      <c r="E773" s="38"/>
      <c r="F773" s="38"/>
      <c r="G773" s="39"/>
      <c r="H773" s="38"/>
      <c r="I773" s="39"/>
      <c r="J773" s="38"/>
      <c r="K773" s="38"/>
      <c r="L773" s="38"/>
      <c r="M773" s="38"/>
      <c r="N773" s="38"/>
      <c r="O773" s="38"/>
      <c r="P773" s="39"/>
      <c r="Q773" s="38"/>
      <c r="R773" s="38"/>
      <c r="S773" s="39"/>
      <c r="T773" s="39"/>
      <c r="U773" s="39"/>
      <c r="V773" s="38"/>
      <c r="W773" s="40"/>
      <c r="X773" s="41"/>
      <c r="Y773" s="41"/>
      <c r="Z773" s="40"/>
      <c r="AA773" s="40"/>
      <c r="AB773" s="29"/>
      <c r="AC773" s="29"/>
      <c r="AD773" s="29"/>
      <c r="AE773" s="29"/>
      <c r="AF773" s="29"/>
      <c r="AG773" s="29"/>
      <c r="AH773" s="29"/>
      <c r="AI773" s="29"/>
      <c r="AJ773" s="29"/>
      <c r="AK773" s="29"/>
      <c r="AL773" s="29"/>
      <c r="AM773" s="29"/>
      <c r="AN773" s="29"/>
      <c r="AO773" s="29"/>
      <c r="AP773" s="29"/>
      <c r="AQ773" s="29"/>
      <c r="AR773" s="29"/>
      <c r="AS773" s="29"/>
      <c r="AT773" s="29"/>
      <c r="AU773" s="29"/>
      <c r="AV773" s="29"/>
      <c r="AW773" s="29"/>
      <c r="AX773" s="29"/>
      <c r="AY773" s="29"/>
      <c r="AZ773" s="29"/>
      <c r="BA773" s="29"/>
      <c r="BB773" s="29"/>
      <c r="BC773" s="29"/>
      <c r="BD773" s="29"/>
      <c r="BE773" s="29"/>
      <c r="BF773" s="29"/>
      <c r="BG773" s="29"/>
      <c r="BH773" s="29"/>
      <c r="BI773" s="29"/>
      <c r="BJ773" s="29"/>
      <c r="BK773" s="29"/>
      <c r="BL773" s="29"/>
      <c r="BM773" s="29"/>
      <c r="BN773" s="29"/>
      <c r="BO773" s="29"/>
      <c r="BP773" s="29"/>
      <c r="BQ773" s="29"/>
      <c r="BR773" s="29"/>
      <c r="BS773" s="29"/>
      <c r="BT773" s="29"/>
      <c r="BU773" s="29"/>
      <c r="BV773" s="29"/>
      <c r="BW773" s="29"/>
      <c r="BX773" s="29"/>
      <c r="BY773" s="29"/>
      <c r="BZ773" s="29"/>
      <c r="CA773" s="29"/>
      <c r="CB773" s="29"/>
      <c r="CC773" s="29"/>
      <c r="CD773" s="29"/>
      <c r="CE773" s="29"/>
      <c r="CF773" s="29"/>
      <c r="CG773" s="29"/>
      <c r="CH773" s="29"/>
      <c r="CI773" s="29"/>
      <c r="CJ773" s="29"/>
      <c r="CK773" s="29"/>
      <c r="CL773" s="29"/>
      <c r="CM773" s="29"/>
      <c r="CN773" s="29"/>
    </row>
    <row r="774" spans="1:92" s="3" customFormat="1" ht="24" customHeight="1" x14ac:dyDescent="0.2">
      <c r="A774" s="38"/>
      <c r="B774" s="38"/>
      <c r="C774" s="38"/>
      <c r="D774" s="38"/>
      <c r="E774" s="38"/>
      <c r="F774" s="38"/>
      <c r="G774" s="39"/>
      <c r="H774" s="38"/>
      <c r="I774" s="39"/>
      <c r="J774" s="38"/>
      <c r="K774" s="38"/>
      <c r="L774" s="38"/>
      <c r="M774" s="38"/>
      <c r="N774" s="38"/>
      <c r="O774" s="38"/>
      <c r="P774" s="39"/>
      <c r="Q774" s="38"/>
      <c r="R774" s="39"/>
      <c r="S774" s="39"/>
      <c r="T774" s="39"/>
      <c r="U774" s="39"/>
      <c r="V774" s="38"/>
      <c r="W774" s="40"/>
      <c r="X774" s="41"/>
      <c r="Y774" s="41"/>
      <c r="Z774" s="40"/>
      <c r="AA774" s="40"/>
      <c r="AB774" s="29"/>
      <c r="AC774" s="29"/>
      <c r="AD774" s="29"/>
      <c r="AE774" s="29"/>
      <c r="AF774" s="29"/>
      <c r="AG774" s="29"/>
      <c r="AH774" s="29"/>
      <c r="AI774" s="29"/>
      <c r="AJ774" s="29"/>
      <c r="AK774" s="29"/>
      <c r="AL774" s="29"/>
      <c r="AM774" s="29"/>
      <c r="AN774" s="29"/>
      <c r="AO774" s="29"/>
      <c r="AP774" s="29"/>
      <c r="AQ774" s="29"/>
      <c r="AR774" s="29"/>
      <c r="AS774" s="29"/>
      <c r="AT774" s="29"/>
      <c r="AU774" s="29"/>
      <c r="AV774" s="29"/>
      <c r="AW774" s="29"/>
      <c r="AX774" s="29"/>
      <c r="AY774" s="29"/>
      <c r="AZ774" s="29"/>
      <c r="BA774" s="29"/>
      <c r="BB774" s="29"/>
      <c r="BC774" s="29"/>
      <c r="BD774" s="29"/>
      <c r="BE774" s="29"/>
      <c r="BF774" s="29"/>
      <c r="BG774" s="29"/>
      <c r="BH774" s="29"/>
      <c r="BI774" s="29"/>
      <c r="BJ774" s="29"/>
      <c r="BK774" s="29"/>
      <c r="BL774" s="29"/>
      <c r="BM774" s="29"/>
      <c r="BN774" s="29"/>
      <c r="BO774" s="29"/>
      <c r="BP774" s="29"/>
      <c r="BQ774" s="29"/>
      <c r="BR774" s="29"/>
      <c r="BS774" s="29"/>
      <c r="BT774" s="29"/>
      <c r="BU774" s="29"/>
      <c r="BV774" s="29"/>
      <c r="BW774" s="29"/>
      <c r="BX774" s="29"/>
      <c r="BY774" s="29"/>
      <c r="BZ774" s="29"/>
      <c r="CA774" s="29"/>
      <c r="CB774" s="29"/>
      <c r="CC774" s="29"/>
      <c r="CD774" s="29"/>
      <c r="CE774" s="29"/>
      <c r="CF774" s="29"/>
      <c r="CG774" s="29"/>
      <c r="CH774" s="29"/>
      <c r="CI774" s="29"/>
      <c r="CJ774" s="29"/>
      <c r="CK774" s="29"/>
      <c r="CL774" s="29"/>
      <c r="CM774" s="29"/>
      <c r="CN774" s="29"/>
    </row>
    <row r="775" spans="1:92" s="3" customFormat="1" ht="24" customHeight="1" x14ac:dyDescent="0.2">
      <c r="A775" s="38"/>
      <c r="B775" s="38"/>
      <c r="C775" s="38"/>
      <c r="D775" s="38"/>
      <c r="E775" s="38"/>
      <c r="F775" s="38"/>
      <c r="G775" s="39"/>
      <c r="H775" s="38"/>
      <c r="I775" s="39"/>
      <c r="J775" s="38"/>
      <c r="K775" s="38"/>
      <c r="L775" s="38"/>
      <c r="M775" s="38"/>
      <c r="N775" s="38"/>
      <c r="O775" s="38"/>
      <c r="P775" s="39"/>
      <c r="Q775" s="38"/>
      <c r="R775" s="39"/>
      <c r="S775" s="39"/>
      <c r="T775" s="39"/>
      <c r="U775" s="39"/>
      <c r="V775" s="38"/>
      <c r="W775" s="40"/>
      <c r="X775" s="41"/>
      <c r="Y775" s="41"/>
      <c r="Z775" s="40"/>
      <c r="AA775" s="40"/>
      <c r="AB775" s="29"/>
      <c r="AC775" s="29"/>
      <c r="AD775" s="29"/>
      <c r="AE775" s="29"/>
      <c r="AF775" s="29"/>
      <c r="AG775" s="29"/>
      <c r="AH775" s="29"/>
      <c r="AI775" s="29"/>
      <c r="AJ775" s="29"/>
      <c r="AK775" s="29"/>
      <c r="AL775" s="29"/>
      <c r="AM775" s="29"/>
      <c r="AN775" s="29"/>
      <c r="AO775" s="29"/>
      <c r="AP775" s="29"/>
      <c r="AQ775" s="29"/>
      <c r="AR775" s="29"/>
      <c r="AS775" s="29"/>
      <c r="AT775" s="29"/>
      <c r="AU775" s="29"/>
      <c r="AV775" s="29"/>
      <c r="AW775" s="29"/>
      <c r="AX775" s="29"/>
      <c r="AY775" s="29"/>
      <c r="AZ775" s="29"/>
      <c r="BA775" s="29"/>
      <c r="BB775" s="29"/>
      <c r="BC775" s="29"/>
      <c r="BD775" s="29"/>
      <c r="BE775" s="29"/>
      <c r="BF775" s="29"/>
      <c r="BG775" s="29"/>
      <c r="BH775" s="29"/>
      <c r="BI775" s="29"/>
      <c r="BJ775" s="29"/>
      <c r="BK775" s="29"/>
      <c r="BL775" s="29"/>
      <c r="BM775" s="29"/>
      <c r="BN775" s="29"/>
      <c r="BO775" s="29"/>
      <c r="BP775" s="29"/>
      <c r="BQ775" s="29"/>
      <c r="BR775" s="29"/>
      <c r="BS775" s="29"/>
      <c r="BT775" s="29"/>
      <c r="BU775" s="29"/>
      <c r="BV775" s="29"/>
      <c r="BW775" s="29"/>
      <c r="BX775" s="29"/>
      <c r="BY775" s="29"/>
      <c r="BZ775" s="29"/>
      <c r="CA775" s="29"/>
      <c r="CB775" s="29"/>
      <c r="CC775" s="29"/>
      <c r="CD775" s="29"/>
      <c r="CE775" s="29"/>
      <c r="CF775" s="29"/>
      <c r="CG775" s="29"/>
      <c r="CH775" s="29"/>
      <c r="CI775" s="29"/>
      <c r="CJ775" s="29"/>
      <c r="CK775" s="29"/>
      <c r="CL775" s="29"/>
      <c r="CM775" s="29"/>
      <c r="CN775" s="29"/>
    </row>
    <row r="776" spans="1:92" s="3" customFormat="1" ht="23.25" customHeight="1" x14ac:dyDescent="0.2">
      <c r="A776" s="237" t="s">
        <v>775</v>
      </c>
      <c r="B776" s="238"/>
      <c r="C776" s="238"/>
      <c r="D776" s="238"/>
      <c r="E776" s="238"/>
      <c r="F776" s="238"/>
      <c r="G776" s="238"/>
      <c r="H776" s="238"/>
      <c r="I776" s="238"/>
      <c r="J776" s="238"/>
      <c r="K776" s="238"/>
      <c r="L776" s="239"/>
      <c r="M776" s="38"/>
      <c r="N776" s="38">
        <f>SUM(N764:N775)</f>
        <v>364</v>
      </c>
      <c r="O776" s="38"/>
      <c r="P776" s="39">
        <f>SUM(P764:P775)</f>
        <v>2389600</v>
      </c>
      <c r="Q776" s="38"/>
      <c r="R776" s="38">
        <f>SUM(R764:R775)</f>
        <v>716880</v>
      </c>
      <c r="S776" s="39">
        <f>SUM(S764:S775)</f>
        <v>1672720</v>
      </c>
      <c r="T776" s="39">
        <f>SUM(T764:T775)</f>
        <v>1704220</v>
      </c>
      <c r="U776" s="39">
        <f>SUM(U764:U775)</f>
        <v>1704220</v>
      </c>
      <c r="V776" s="38"/>
      <c r="W776" s="40">
        <f>SUM(W764:W775)</f>
        <v>97.859999999999985</v>
      </c>
      <c r="X776" s="41"/>
      <c r="Y776" s="41"/>
      <c r="Z776" s="40">
        <f>SUM(Z764:Z775)</f>
        <v>88.073999999999984</v>
      </c>
      <c r="AA776" s="40">
        <f>SUM(AA764:AA775)</f>
        <v>9.7860000000000014</v>
      </c>
      <c r="AB776" s="29"/>
      <c r="AC776" s="29"/>
      <c r="AD776" s="29"/>
      <c r="AE776" s="29"/>
      <c r="AF776" s="29"/>
      <c r="AG776" s="29"/>
      <c r="AH776" s="29"/>
      <c r="AI776" s="29"/>
      <c r="AJ776" s="29"/>
      <c r="AK776" s="29"/>
      <c r="AL776" s="29"/>
      <c r="AM776" s="29"/>
      <c r="AN776" s="29"/>
      <c r="AO776" s="29"/>
      <c r="AP776" s="29"/>
      <c r="AQ776" s="29"/>
      <c r="AR776" s="29"/>
      <c r="AS776" s="29"/>
      <c r="AT776" s="29"/>
      <c r="AU776" s="29"/>
      <c r="AV776" s="29"/>
      <c r="AW776" s="29"/>
      <c r="AX776" s="29"/>
      <c r="AY776" s="29"/>
      <c r="AZ776" s="29"/>
      <c r="BA776" s="29"/>
      <c r="BB776" s="29"/>
      <c r="BC776" s="29"/>
      <c r="BD776" s="29"/>
      <c r="BE776" s="29"/>
      <c r="BF776" s="29"/>
      <c r="BG776" s="29"/>
      <c r="BH776" s="29"/>
      <c r="BI776" s="29"/>
      <c r="BJ776" s="29"/>
      <c r="BK776" s="29"/>
      <c r="BL776" s="29"/>
      <c r="BM776" s="29"/>
      <c r="BN776" s="29"/>
      <c r="BO776" s="29"/>
      <c r="BP776" s="29"/>
      <c r="BQ776" s="29"/>
      <c r="BR776" s="29"/>
      <c r="BS776" s="29"/>
      <c r="BT776" s="29"/>
      <c r="BU776" s="29"/>
      <c r="BV776" s="29"/>
      <c r="BW776" s="29"/>
      <c r="BX776" s="29"/>
      <c r="BY776" s="29"/>
      <c r="BZ776" s="29"/>
      <c r="CA776" s="29"/>
      <c r="CB776" s="29"/>
      <c r="CC776" s="29"/>
      <c r="CD776" s="29"/>
      <c r="CE776" s="29"/>
      <c r="CF776" s="29"/>
      <c r="CG776" s="29"/>
      <c r="CH776" s="29"/>
      <c r="CI776" s="29"/>
      <c r="CJ776" s="29"/>
      <c r="CK776" s="29"/>
      <c r="CL776" s="29"/>
      <c r="CM776" s="29"/>
      <c r="CN776" s="29"/>
    </row>
    <row r="777" spans="1:92" s="3" customFormat="1" ht="23.25" customHeight="1" x14ac:dyDescent="0.4">
      <c r="A777" s="46"/>
      <c r="B777" s="46"/>
      <c r="C777" s="46"/>
      <c r="D777" s="46"/>
      <c r="E777" s="46"/>
      <c r="F777" s="46"/>
      <c r="G777" s="46"/>
      <c r="H777" s="46"/>
      <c r="I777" s="46"/>
      <c r="J777" s="46"/>
      <c r="K777" s="46"/>
      <c r="L777" s="46"/>
      <c r="M777" s="46"/>
      <c r="N777" s="46"/>
      <c r="O777" s="46"/>
      <c r="P777" s="46"/>
      <c r="Q777" s="46"/>
      <c r="R777" s="46"/>
      <c r="S777" s="46"/>
      <c r="T777" s="46"/>
      <c r="U777" s="46"/>
      <c r="V777" s="46"/>
      <c r="W777" s="46"/>
      <c r="X777" s="46"/>
      <c r="Y777" s="46"/>
      <c r="Z777" s="46"/>
      <c r="AA777" s="43"/>
      <c r="AB777" s="29"/>
      <c r="AC777" s="29"/>
      <c r="AD777" s="29"/>
      <c r="AE777" s="29"/>
      <c r="AF777" s="29"/>
      <c r="AG777" s="29"/>
      <c r="AH777" s="29"/>
      <c r="AI777" s="29"/>
      <c r="AJ777" s="29"/>
      <c r="AK777" s="29"/>
      <c r="AL777" s="29"/>
      <c r="AM777" s="29"/>
      <c r="AN777" s="29"/>
      <c r="AO777" s="29"/>
      <c r="AP777" s="29"/>
      <c r="AQ777" s="29"/>
      <c r="AR777" s="29"/>
      <c r="AS777" s="29"/>
      <c r="AT777" s="29"/>
      <c r="AU777" s="29"/>
      <c r="AV777" s="29"/>
      <c r="AW777" s="29"/>
      <c r="AX777" s="29"/>
      <c r="AY777" s="29"/>
      <c r="AZ777" s="29"/>
      <c r="BA777" s="29"/>
      <c r="BB777" s="29"/>
      <c r="BC777" s="29"/>
      <c r="BD777" s="29"/>
      <c r="BE777" s="29"/>
      <c r="BF777" s="29"/>
      <c r="BG777" s="29"/>
      <c r="BH777" s="29"/>
      <c r="BI777" s="29"/>
      <c r="BJ777" s="29"/>
      <c r="BK777" s="29"/>
      <c r="BL777" s="29"/>
      <c r="BM777" s="29"/>
      <c r="BN777" s="29"/>
      <c r="BO777" s="29"/>
      <c r="BP777" s="29"/>
      <c r="BQ777" s="29"/>
      <c r="BR777" s="29"/>
      <c r="BS777" s="29"/>
      <c r="BT777" s="29"/>
      <c r="BU777" s="29"/>
      <c r="BV777" s="29"/>
      <c r="BW777" s="29"/>
      <c r="BX777" s="29"/>
      <c r="BY777" s="29"/>
      <c r="BZ777" s="29"/>
      <c r="CA777" s="29"/>
      <c r="CB777" s="29"/>
      <c r="CC777" s="29"/>
      <c r="CD777" s="29"/>
      <c r="CE777" s="29"/>
      <c r="CF777" s="29"/>
      <c r="CG777" s="29"/>
      <c r="CH777" s="29"/>
      <c r="CI777" s="29"/>
      <c r="CJ777" s="29"/>
      <c r="CK777" s="29"/>
      <c r="CL777" s="29"/>
      <c r="CM777" s="29"/>
      <c r="CN777" s="29"/>
    </row>
    <row r="778" spans="1:92" s="3" customFormat="1" ht="18" x14ac:dyDescent="0.4">
      <c r="A778" s="42" t="s">
        <v>17</v>
      </c>
      <c r="B778" s="42"/>
      <c r="C778" s="42"/>
      <c r="D778" s="42" t="s">
        <v>19</v>
      </c>
      <c r="E778" s="42"/>
      <c r="F778" s="42"/>
      <c r="G778" s="42"/>
      <c r="H778" s="42"/>
      <c r="I778" s="42"/>
      <c r="J778" s="43"/>
      <c r="K778" s="46"/>
      <c r="L778" s="46"/>
      <c r="M778" s="46"/>
      <c r="N778" s="46"/>
      <c r="O778" s="46"/>
      <c r="P778" s="46"/>
      <c r="Q778" s="46"/>
      <c r="R778" s="46"/>
      <c r="S778" s="46"/>
      <c r="T778" s="46"/>
      <c r="U778" s="46"/>
      <c r="V778" s="46"/>
      <c r="W778" s="46"/>
      <c r="X778" s="46"/>
      <c r="Y778" s="46"/>
      <c r="Z778" s="46"/>
      <c r="AA778" s="43"/>
      <c r="AB778" s="29"/>
      <c r="AC778" s="29"/>
      <c r="AD778" s="29"/>
      <c r="AE778" s="29"/>
      <c r="AF778" s="29"/>
      <c r="AG778" s="29"/>
      <c r="AH778" s="29"/>
      <c r="AI778" s="29"/>
      <c r="AJ778" s="29"/>
      <c r="AK778" s="29"/>
      <c r="AL778" s="29"/>
      <c r="AM778" s="29"/>
      <c r="AN778" s="29"/>
      <c r="AO778" s="29"/>
      <c r="AP778" s="29"/>
      <c r="AQ778" s="29"/>
      <c r="AR778" s="29"/>
      <c r="AS778" s="29"/>
      <c r="AT778" s="29"/>
      <c r="AU778" s="29"/>
      <c r="AV778" s="29"/>
      <c r="AW778" s="29"/>
      <c r="AX778" s="29"/>
      <c r="AY778" s="29"/>
      <c r="AZ778" s="29"/>
      <c r="BA778" s="29"/>
      <c r="BB778" s="29"/>
      <c r="BC778" s="29"/>
      <c r="BD778" s="29"/>
      <c r="BE778" s="29"/>
      <c r="BF778" s="29"/>
      <c r="BG778" s="29"/>
      <c r="BH778" s="29"/>
      <c r="BI778" s="29"/>
      <c r="BJ778" s="29"/>
      <c r="BK778" s="29"/>
      <c r="BL778" s="29"/>
      <c r="BM778" s="29"/>
      <c r="BN778" s="29"/>
      <c r="BO778" s="29"/>
      <c r="BP778" s="29"/>
      <c r="BQ778" s="29"/>
      <c r="BR778" s="29"/>
      <c r="BS778" s="29"/>
      <c r="BT778" s="29"/>
      <c r="BU778" s="29"/>
      <c r="BV778" s="29"/>
      <c r="BW778" s="29"/>
      <c r="BX778" s="29"/>
      <c r="BY778" s="29"/>
      <c r="BZ778" s="29"/>
      <c r="CA778" s="29"/>
      <c r="CB778" s="29"/>
      <c r="CC778" s="29"/>
      <c r="CD778" s="29"/>
      <c r="CE778" s="29"/>
      <c r="CF778" s="29"/>
      <c r="CG778" s="29"/>
      <c r="CH778" s="29"/>
      <c r="CI778" s="29"/>
      <c r="CJ778" s="29"/>
      <c r="CK778" s="29"/>
      <c r="CL778" s="29"/>
      <c r="CM778" s="29"/>
      <c r="CN778" s="29"/>
    </row>
    <row r="779" spans="1:92" s="3" customFormat="1" ht="18" x14ac:dyDescent="0.4">
      <c r="A779" s="42"/>
      <c r="B779" s="42"/>
      <c r="C779" s="42"/>
      <c r="D779" s="42" t="s">
        <v>20</v>
      </c>
      <c r="E779" s="42"/>
      <c r="F779" s="42"/>
      <c r="G779" s="42"/>
      <c r="H779" s="42"/>
      <c r="I779" s="42"/>
      <c r="J779" s="43"/>
      <c r="K779" s="46"/>
      <c r="L779" s="46"/>
      <c r="M779" s="46"/>
      <c r="N779" s="46"/>
      <c r="O779" s="46"/>
      <c r="P779" s="46"/>
      <c r="Q779" s="46"/>
      <c r="R779" s="46"/>
      <c r="S779" s="46"/>
      <c r="T779" s="46"/>
      <c r="U779" s="46"/>
      <c r="V779" s="46"/>
      <c r="W779" s="46"/>
      <c r="X779" s="46"/>
      <c r="Y779" s="46"/>
      <c r="Z779" s="46"/>
      <c r="AA779" s="43"/>
      <c r="AB779" s="29"/>
      <c r="AC779" s="29"/>
      <c r="AD779" s="29"/>
      <c r="AE779" s="29"/>
      <c r="AF779" s="29"/>
      <c r="AG779" s="29"/>
      <c r="AH779" s="29"/>
      <c r="AI779" s="29"/>
      <c r="AJ779" s="29"/>
      <c r="AK779" s="29"/>
      <c r="AL779" s="29"/>
      <c r="AM779" s="29"/>
      <c r="AN779" s="29"/>
      <c r="AO779" s="29"/>
      <c r="AP779" s="29"/>
      <c r="AQ779" s="29"/>
      <c r="AR779" s="29"/>
      <c r="AS779" s="29"/>
      <c r="AT779" s="29"/>
      <c r="AU779" s="29"/>
      <c r="AV779" s="29"/>
      <c r="AW779" s="29"/>
      <c r="AX779" s="29"/>
      <c r="AY779" s="29"/>
      <c r="AZ779" s="29"/>
      <c r="BA779" s="29"/>
      <c r="BB779" s="29"/>
      <c r="BC779" s="29"/>
      <c r="BD779" s="29"/>
      <c r="BE779" s="29"/>
      <c r="BF779" s="29"/>
      <c r="BG779" s="29"/>
      <c r="BH779" s="29"/>
      <c r="BI779" s="29"/>
      <c r="BJ779" s="29"/>
      <c r="BK779" s="29"/>
      <c r="BL779" s="29"/>
      <c r="BM779" s="29"/>
      <c r="BN779" s="29"/>
      <c r="BO779" s="29"/>
      <c r="BP779" s="29"/>
      <c r="BQ779" s="29"/>
      <c r="BR779" s="29"/>
      <c r="BS779" s="29"/>
      <c r="BT779" s="29"/>
      <c r="BU779" s="29"/>
      <c r="BV779" s="29"/>
      <c r="BW779" s="29"/>
      <c r="BX779" s="29"/>
      <c r="BY779" s="29"/>
      <c r="BZ779" s="29"/>
      <c r="CA779" s="29"/>
      <c r="CB779" s="29"/>
      <c r="CC779" s="29"/>
      <c r="CD779" s="29"/>
      <c r="CE779" s="29"/>
      <c r="CF779" s="29"/>
      <c r="CG779" s="29"/>
      <c r="CH779" s="29"/>
      <c r="CI779" s="29"/>
      <c r="CJ779" s="29"/>
      <c r="CK779" s="29"/>
      <c r="CL779" s="29"/>
      <c r="CM779" s="29"/>
      <c r="CN779" s="29"/>
    </row>
    <row r="780" spans="1:92" s="3" customFormat="1" ht="18" x14ac:dyDescent="0.4">
      <c r="A780" s="42"/>
      <c r="B780" s="42"/>
      <c r="C780" s="42"/>
      <c r="D780" s="42" t="s">
        <v>21</v>
      </c>
      <c r="E780" s="42"/>
      <c r="F780" s="42"/>
      <c r="G780" s="42"/>
      <c r="H780" s="42"/>
      <c r="I780" s="42"/>
      <c r="J780" s="43"/>
      <c r="K780" s="46"/>
      <c r="L780" s="46"/>
      <c r="M780" s="46"/>
      <c r="N780" s="46"/>
      <c r="O780" s="46"/>
      <c r="P780" s="46"/>
      <c r="Q780" s="46"/>
      <c r="R780" s="46"/>
      <c r="S780" s="46"/>
      <c r="T780" s="46"/>
      <c r="U780" s="46"/>
      <c r="V780" s="46"/>
      <c r="W780" s="46"/>
      <c r="X780" s="46"/>
      <c r="Y780" s="46"/>
      <c r="Z780" s="46"/>
      <c r="AA780" s="43"/>
      <c r="AB780" s="29"/>
      <c r="AC780" s="29"/>
      <c r="AD780" s="29"/>
      <c r="AE780" s="29"/>
      <c r="AF780" s="29"/>
      <c r="AG780" s="29"/>
      <c r="AH780" s="29"/>
      <c r="AI780" s="29"/>
      <c r="AJ780" s="29"/>
      <c r="AK780" s="29"/>
      <c r="AL780" s="29"/>
      <c r="AM780" s="29"/>
      <c r="AN780" s="29"/>
      <c r="AO780" s="29"/>
      <c r="AP780" s="29"/>
      <c r="AQ780" s="29"/>
      <c r="AR780" s="29"/>
      <c r="AS780" s="29"/>
      <c r="AT780" s="29"/>
      <c r="AU780" s="29"/>
      <c r="AV780" s="29"/>
      <c r="AW780" s="29"/>
      <c r="AX780" s="29"/>
      <c r="AY780" s="29"/>
      <c r="AZ780" s="29"/>
      <c r="BA780" s="29"/>
      <c r="BB780" s="29"/>
      <c r="BC780" s="29"/>
      <c r="BD780" s="29"/>
      <c r="BE780" s="29"/>
      <c r="BF780" s="29"/>
      <c r="BG780" s="29"/>
      <c r="BH780" s="29"/>
      <c r="BI780" s="29"/>
      <c r="BJ780" s="29"/>
      <c r="BK780" s="29"/>
      <c r="BL780" s="29"/>
      <c r="BM780" s="29"/>
      <c r="BN780" s="29"/>
      <c r="BO780" s="29"/>
      <c r="BP780" s="29"/>
      <c r="BQ780" s="29"/>
      <c r="BR780" s="29"/>
      <c r="BS780" s="29"/>
      <c r="BT780" s="29"/>
      <c r="BU780" s="29"/>
      <c r="BV780" s="29"/>
      <c r="BW780" s="29"/>
      <c r="BX780" s="29"/>
      <c r="BY780" s="29"/>
      <c r="BZ780" s="29"/>
      <c r="CA780" s="29"/>
      <c r="CB780" s="29"/>
      <c r="CC780" s="29"/>
      <c r="CD780" s="29"/>
      <c r="CE780" s="29"/>
      <c r="CF780" s="29"/>
      <c r="CG780" s="29"/>
      <c r="CH780" s="29"/>
      <c r="CI780" s="29"/>
      <c r="CJ780" s="29"/>
      <c r="CK780" s="29"/>
      <c r="CL780" s="29"/>
      <c r="CM780" s="29"/>
      <c r="CN780" s="29"/>
    </row>
    <row r="781" spans="1:92" s="3" customFormat="1" ht="15.75" x14ac:dyDescent="0.25">
      <c r="A781" s="42"/>
      <c r="B781" s="42"/>
      <c r="C781" s="42"/>
      <c r="D781" s="42" t="s">
        <v>22</v>
      </c>
      <c r="E781" s="42"/>
      <c r="F781" s="42"/>
      <c r="G781" s="42"/>
      <c r="H781" s="42"/>
      <c r="I781" s="42"/>
      <c r="J781" s="43"/>
      <c r="K781" s="43"/>
      <c r="L781" s="43"/>
      <c r="M781" s="43"/>
      <c r="N781" s="43"/>
      <c r="O781" s="43"/>
      <c r="P781" s="43"/>
      <c r="Q781" s="43"/>
      <c r="R781" s="43"/>
      <c r="S781" s="43"/>
      <c r="T781" s="43"/>
      <c r="U781" s="43"/>
      <c r="V781" s="43"/>
      <c r="W781" s="43"/>
      <c r="X781" s="43"/>
      <c r="Y781" s="43"/>
      <c r="Z781" s="43"/>
      <c r="AA781" s="43"/>
      <c r="AB781" s="29"/>
      <c r="AC781" s="29"/>
      <c r="AD781" s="29"/>
      <c r="AE781" s="29"/>
      <c r="AF781" s="29"/>
      <c r="AG781" s="29"/>
      <c r="AH781" s="29"/>
      <c r="AI781" s="29"/>
      <c r="AJ781" s="29"/>
      <c r="AK781" s="29"/>
      <c r="AL781" s="29"/>
      <c r="AM781" s="29"/>
      <c r="AN781" s="29"/>
      <c r="AO781" s="29"/>
      <c r="AP781" s="29"/>
      <c r="AQ781" s="29"/>
      <c r="AR781" s="29"/>
      <c r="AS781" s="29"/>
      <c r="AT781" s="29"/>
      <c r="AU781" s="29"/>
      <c r="AV781" s="29"/>
      <c r="AW781" s="29"/>
      <c r="AX781" s="29"/>
      <c r="AY781" s="29"/>
      <c r="AZ781" s="29"/>
      <c r="BA781" s="29"/>
      <c r="BB781" s="29"/>
      <c r="BC781" s="29"/>
      <c r="BD781" s="29"/>
      <c r="BE781" s="29"/>
      <c r="BF781" s="29"/>
      <c r="BG781" s="29"/>
      <c r="BH781" s="29"/>
      <c r="BI781" s="29"/>
      <c r="BJ781" s="29"/>
      <c r="BK781" s="29"/>
      <c r="BL781" s="29"/>
      <c r="BM781" s="29"/>
      <c r="BN781" s="29"/>
      <c r="BO781" s="29"/>
      <c r="BP781" s="29"/>
      <c r="BQ781" s="29"/>
      <c r="BR781" s="29"/>
      <c r="BS781" s="29"/>
      <c r="BT781" s="29"/>
      <c r="BU781" s="29"/>
      <c r="BV781" s="29"/>
      <c r="BW781" s="29"/>
      <c r="BX781" s="29"/>
      <c r="BY781" s="29"/>
      <c r="BZ781" s="29"/>
      <c r="CA781" s="29"/>
      <c r="CB781" s="29"/>
      <c r="CC781" s="29"/>
      <c r="CD781" s="29"/>
      <c r="CE781" s="29"/>
      <c r="CF781" s="29"/>
      <c r="CG781" s="29"/>
      <c r="CH781" s="29"/>
      <c r="CI781" s="29"/>
      <c r="CJ781" s="29"/>
      <c r="CK781" s="29"/>
      <c r="CL781" s="29"/>
      <c r="CM781" s="29"/>
      <c r="CN781" s="29"/>
    </row>
    <row r="782" spans="1:92" s="3" customFormat="1" ht="15.75" x14ac:dyDescent="0.25">
      <c r="A782" s="42"/>
      <c r="B782" s="42"/>
      <c r="C782" s="42"/>
      <c r="D782" s="42" t="s">
        <v>23</v>
      </c>
      <c r="E782" s="42"/>
      <c r="F782" s="42"/>
      <c r="G782" s="42"/>
      <c r="H782" s="42"/>
      <c r="I782" s="42"/>
      <c r="J782" s="43"/>
      <c r="K782" s="43"/>
      <c r="L782" s="43"/>
      <c r="M782" s="43"/>
      <c r="N782" s="43"/>
      <c r="O782" s="43"/>
      <c r="P782" s="43"/>
      <c r="Q782" s="43"/>
      <c r="R782" s="43"/>
      <c r="S782" s="43"/>
      <c r="T782" s="43"/>
      <c r="U782" s="43"/>
      <c r="V782" s="43"/>
      <c r="W782" s="43"/>
      <c r="X782" s="43"/>
      <c r="Y782" s="43"/>
      <c r="Z782" s="43"/>
      <c r="AA782" s="43"/>
      <c r="AB782" s="29"/>
      <c r="AC782" s="29"/>
      <c r="AD782" s="29"/>
      <c r="AE782" s="29"/>
      <c r="AF782" s="29"/>
      <c r="AG782" s="29"/>
      <c r="AH782" s="29"/>
      <c r="AI782" s="29"/>
      <c r="AJ782" s="29"/>
      <c r="AK782" s="29"/>
      <c r="AL782" s="29"/>
      <c r="AM782" s="29"/>
      <c r="AN782" s="29"/>
      <c r="AO782" s="29"/>
      <c r="AP782" s="29"/>
      <c r="AQ782" s="29"/>
      <c r="AR782" s="29"/>
      <c r="AS782" s="29"/>
      <c r="AT782" s="29"/>
      <c r="AU782" s="29"/>
      <c r="AV782" s="29"/>
      <c r="AW782" s="29"/>
      <c r="AX782" s="29"/>
      <c r="AY782" s="29"/>
      <c r="AZ782" s="29"/>
      <c r="BA782" s="29"/>
      <c r="BB782" s="29"/>
      <c r="BC782" s="29"/>
      <c r="BD782" s="29"/>
      <c r="BE782" s="29"/>
      <c r="BF782" s="29"/>
      <c r="BG782" s="29"/>
      <c r="BH782" s="29"/>
      <c r="BI782" s="29"/>
      <c r="BJ782" s="29"/>
      <c r="BK782" s="29"/>
      <c r="BL782" s="29"/>
      <c r="BM782" s="29"/>
      <c r="BN782" s="29"/>
      <c r="BO782" s="29"/>
      <c r="BP782" s="29"/>
      <c r="BQ782" s="29"/>
      <c r="BR782" s="29"/>
      <c r="BS782" s="29"/>
      <c r="BT782" s="29"/>
      <c r="BU782" s="29"/>
      <c r="BV782" s="29"/>
      <c r="BW782" s="29"/>
      <c r="BX782" s="29"/>
      <c r="BY782" s="29"/>
      <c r="BZ782" s="29"/>
      <c r="CA782" s="29"/>
      <c r="CB782" s="29"/>
      <c r="CC782" s="29"/>
      <c r="CD782" s="29"/>
      <c r="CE782" s="29"/>
      <c r="CF782" s="29"/>
      <c r="CG782" s="29"/>
      <c r="CH782" s="29"/>
      <c r="CI782" s="29"/>
      <c r="CJ782" s="29"/>
      <c r="CK782" s="29"/>
      <c r="CL782" s="29"/>
      <c r="CM782" s="29"/>
      <c r="CN782" s="29"/>
    </row>
    <row r="791" spans="1:92" s="49" customFormat="1" ht="21" x14ac:dyDescent="0.35">
      <c r="A791" s="215" t="s">
        <v>764</v>
      </c>
      <c r="B791" s="215"/>
      <c r="C791" s="215"/>
      <c r="D791" s="215"/>
      <c r="E791" s="215"/>
      <c r="F791" s="215"/>
      <c r="G791" s="215"/>
      <c r="H791" s="215"/>
      <c r="I791" s="215"/>
      <c r="J791" s="215"/>
      <c r="K791" s="215"/>
      <c r="L791" s="215"/>
      <c r="M791" s="215"/>
      <c r="N791" s="215"/>
      <c r="O791" s="215"/>
      <c r="P791" s="215"/>
      <c r="Q791" s="215"/>
      <c r="R791" s="215"/>
      <c r="S791" s="215"/>
      <c r="T791" s="215"/>
      <c r="U791" s="215"/>
      <c r="V791" s="215"/>
      <c r="W791" s="215"/>
      <c r="X791" s="215"/>
      <c r="Y791" s="144"/>
      <c r="Z791" s="31"/>
      <c r="AA791" s="31"/>
      <c r="AB791" s="48"/>
      <c r="AC791" s="48"/>
      <c r="AD791" s="48"/>
      <c r="AE791" s="48"/>
      <c r="AF791" s="48"/>
      <c r="AG791" s="48"/>
      <c r="AH791" s="48"/>
      <c r="AI791" s="48"/>
      <c r="AJ791" s="48"/>
      <c r="AK791" s="48"/>
      <c r="AL791" s="48"/>
      <c r="AM791" s="48"/>
      <c r="AN791" s="48"/>
      <c r="AO791" s="48"/>
      <c r="AP791" s="48"/>
      <c r="AQ791" s="48"/>
      <c r="AR791" s="48"/>
      <c r="AS791" s="48"/>
      <c r="AT791" s="48"/>
      <c r="AU791" s="48"/>
      <c r="AV791" s="48"/>
      <c r="AW791" s="48"/>
      <c r="AX791" s="48"/>
      <c r="AY791" s="48"/>
      <c r="AZ791" s="48"/>
      <c r="BA791" s="48"/>
      <c r="BB791" s="48"/>
      <c r="BC791" s="48"/>
      <c r="BD791" s="48"/>
      <c r="BE791" s="48"/>
      <c r="BF791" s="48"/>
      <c r="BG791" s="48"/>
      <c r="BH791" s="48"/>
      <c r="BI791" s="48"/>
      <c r="BJ791" s="48"/>
      <c r="BK791" s="48"/>
      <c r="BL791" s="48"/>
      <c r="BM791" s="48"/>
      <c r="BN791" s="48"/>
      <c r="BO791" s="48"/>
      <c r="BP791" s="48"/>
      <c r="BQ791" s="48"/>
      <c r="BR791" s="48"/>
      <c r="BS791" s="48"/>
      <c r="BT791" s="48"/>
      <c r="BU791" s="48"/>
      <c r="BV791" s="48"/>
      <c r="BW791" s="48"/>
      <c r="BX791" s="48"/>
      <c r="BY791" s="48"/>
      <c r="BZ791" s="48"/>
      <c r="CA791" s="48"/>
      <c r="CB791" s="48"/>
      <c r="CC791" s="48"/>
      <c r="CD791" s="48"/>
      <c r="CE791" s="48"/>
      <c r="CF791" s="48"/>
      <c r="CG791" s="48"/>
      <c r="CH791" s="48"/>
      <c r="CI791" s="48"/>
      <c r="CJ791" s="48"/>
      <c r="CK791" s="48"/>
      <c r="CL791" s="48"/>
      <c r="CM791" s="48"/>
      <c r="CN791" s="48"/>
    </row>
    <row r="792" spans="1:92" s="49" customFormat="1" ht="21" x14ac:dyDescent="0.25">
      <c r="A792" s="215" t="s">
        <v>763</v>
      </c>
      <c r="B792" s="215"/>
      <c r="C792" s="215"/>
      <c r="D792" s="215"/>
      <c r="E792" s="215"/>
      <c r="F792" s="215"/>
      <c r="G792" s="215"/>
      <c r="H792" s="215"/>
      <c r="I792" s="215"/>
      <c r="J792" s="215"/>
      <c r="K792" s="215"/>
      <c r="L792" s="215"/>
      <c r="M792" s="215"/>
      <c r="N792" s="215"/>
      <c r="O792" s="215"/>
      <c r="P792" s="215"/>
      <c r="Q792" s="215"/>
      <c r="R792" s="215"/>
      <c r="S792" s="215"/>
      <c r="T792" s="215"/>
      <c r="U792" s="215"/>
      <c r="V792" s="215"/>
      <c r="W792" s="215"/>
      <c r="X792" s="215"/>
      <c r="Y792" s="215"/>
      <c r="Z792" s="215"/>
      <c r="AA792" s="215"/>
      <c r="AB792" s="48"/>
      <c r="AC792" s="48"/>
      <c r="AD792" s="48"/>
      <c r="AE792" s="48"/>
      <c r="AF792" s="48"/>
      <c r="AG792" s="48"/>
      <c r="AH792" s="48"/>
      <c r="AI792" s="48"/>
      <c r="AJ792" s="48"/>
      <c r="AK792" s="48"/>
      <c r="AL792" s="48"/>
      <c r="AM792" s="48"/>
      <c r="AN792" s="48"/>
      <c r="AO792" s="48"/>
      <c r="AP792" s="48"/>
      <c r="AQ792" s="48"/>
      <c r="AR792" s="48"/>
      <c r="AS792" s="48"/>
      <c r="AT792" s="48"/>
      <c r="AU792" s="48"/>
      <c r="AV792" s="48"/>
      <c r="AW792" s="48"/>
      <c r="AX792" s="48"/>
      <c r="AY792" s="48"/>
      <c r="AZ792" s="48"/>
      <c r="BA792" s="48"/>
      <c r="BB792" s="48"/>
      <c r="BC792" s="48"/>
      <c r="BD792" s="48"/>
      <c r="BE792" s="48"/>
      <c r="BF792" s="48"/>
      <c r="BG792" s="48"/>
      <c r="BH792" s="48"/>
      <c r="BI792" s="48"/>
      <c r="BJ792" s="48"/>
      <c r="BK792" s="48"/>
      <c r="BL792" s="48"/>
      <c r="BM792" s="48"/>
      <c r="BN792" s="48"/>
      <c r="BO792" s="48"/>
      <c r="BP792" s="48"/>
      <c r="BQ792" s="48"/>
      <c r="BR792" s="48"/>
      <c r="BS792" s="48"/>
      <c r="BT792" s="48"/>
      <c r="BU792" s="48"/>
      <c r="BV792" s="48"/>
      <c r="BW792" s="48"/>
      <c r="BX792" s="48"/>
      <c r="BY792" s="48"/>
      <c r="BZ792" s="48"/>
      <c r="CA792" s="48"/>
      <c r="CB792" s="48"/>
      <c r="CC792" s="48"/>
      <c r="CD792" s="48"/>
      <c r="CE792" s="48"/>
      <c r="CF792" s="48"/>
      <c r="CG792" s="48"/>
      <c r="CH792" s="48"/>
      <c r="CI792" s="48"/>
      <c r="CJ792" s="48"/>
      <c r="CK792" s="48"/>
      <c r="CL792" s="48"/>
      <c r="CM792" s="48"/>
      <c r="CN792" s="48"/>
    </row>
    <row r="793" spans="1:92" s="49" customFormat="1" ht="21" x14ac:dyDescent="0.35">
      <c r="A793" s="32"/>
      <c r="B793" s="32"/>
      <c r="C793" s="32"/>
      <c r="D793" s="32"/>
      <c r="E793" s="32"/>
      <c r="F793" s="32"/>
      <c r="G793" s="32"/>
      <c r="H793" s="32" t="s">
        <v>791</v>
      </c>
      <c r="I793" s="32"/>
      <c r="J793" s="32"/>
      <c r="K793" s="32"/>
      <c r="L793" s="32"/>
      <c r="M793" s="32"/>
      <c r="N793" s="32"/>
      <c r="O793" s="32"/>
      <c r="P793" s="32"/>
      <c r="Q793" s="32"/>
      <c r="R793" s="32"/>
      <c r="S793" s="32"/>
      <c r="T793" s="32"/>
      <c r="U793" s="32"/>
      <c r="V793" s="32"/>
      <c r="W793" s="32"/>
      <c r="X793" s="32"/>
      <c r="Y793" s="32"/>
      <c r="Z793" s="32" t="s">
        <v>903</v>
      </c>
      <c r="AA793" s="31"/>
      <c r="AB793" s="48"/>
      <c r="AC793" s="48"/>
      <c r="AD793" s="48"/>
      <c r="AE793" s="48"/>
      <c r="AF793" s="48"/>
      <c r="AG793" s="48"/>
      <c r="AH793" s="48"/>
      <c r="AI793" s="48"/>
      <c r="AJ793" s="48"/>
      <c r="AK793" s="48"/>
      <c r="AL793" s="48"/>
      <c r="AM793" s="48"/>
      <c r="AN793" s="48"/>
      <c r="AO793" s="48"/>
      <c r="AP793" s="48"/>
      <c r="AQ793" s="48"/>
      <c r="AR793" s="48"/>
      <c r="AS793" s="48"/>
      <c r="AT793" s="48"/>
      <c r="AU793" s="48"/>
      <c r="AV793" s="48"/>
      <c r="AW793" s="48"/>
      <c r="AX793" s="48"/>
      <c r="AY793" s="48"/>
      <c r="AZ793" s="48"/>
      <c r="BA793" s="48"/>
      <c r="BB793" s="48"/>
      <c r="BC793" s="48"/>
      <c r="BD793" s="48"/>
      <c r="BE793" s="48"/>
      <c r="BF793" s="48"/>
      <c r="BG793" s="48"/>
      <c r="BH793" s="48"/>
      <c r="BI793" s="48"/>
      <c r="BJ793" s="48"/>
      <c r="BK793" s="48"/>
      <c r="BL793" s="48"/>
      <c r="BM793" s="48"/>
      <c r="BN793" s="48"/>
      <c r="BO793" s="48"/>
      <c r="BP793" s="48"/>
      <c r="BQ793" s="48"/>
      <c r="BR793" s="48"/>
      <c r="BS793" s="48"/>
      <c r="BT793" s="48"/>
      <c r="BU793" s="48"/>
      <c r="BV793" s="48"/>
      <c r="BW793" s="48"/>
      <c r="BX793" s="48"/>
      <c r="BY793" s="48"/>
      <c r="BZ793" s="48"/>
      <c r="CA793" s="48"/>
      <c r="CB793" s="48"/>
      <c r="CC793" s="48"/>
      <c r="CD793" s="48"/>
      <c r="CE793" s="48"/>
      <c r="CF793" s="48"/>
      <c r="CG793" s="48"/>
      <c r="CH793" s="48"/>
      <c r="CI793" s="48"/>
      <c r="CJ793" s="48"/>
      <c r="CK793" s="48"/>
      <c r="CL793" s="48"/>
      <c r="CM793" s="48"/>
      <c r="CN793" s="48"/>
    </row>
    <row r="794" spans="1:92" s="3" customFormat="1" ht="15.75" customHeight="1" x14ac:dyDescent="0.2">
      <c r="A794" s="207" t="s">
        <v>3</v>
      </c>
      <c r="B794" s="207" t="s">
        <v>761</v>
      </c>
      <c r="C794" s="207" t="s">
        <v>18</v>
      </c>
      <c r="D794" s="210" t="s">
        <v>0</v>
      </c>
      <c r="E794" s="211"/>
      <c r="F794" s="211"/>
      <c r="G794" s="211"/>
      <c r="H794" s="211"/>
      <c r="I794" s="212"/>
      <c r="J794" s="210" t="s">
        <v>2</v>
      </c>
      <c r="K794" s="211"/>
      <c r="L794" s="211"/>
      <c r="M794" s="211"/>
      <c r="N794" s="211"/>
      <c r="O794" s="211"/>
      <c r="P794" s="211"/>
      <c r="Q794" s="211"/>
      <c r="R794" s="211"/>
      <c r="S794" s="211"/>
      <c r="T794" s="211"/>
      <c r="U794" s="212"/>
      <c r="V794" s="207" t="s">
        <v>756</v>
      </c>
      <c r="W794" s="207" t="s">
        <v>757</v>
      </c>
      <c r="X794" s="207" t="s">
        <v>758</v>
      </c>
      <c r="Y794" s="141"/>
      <c r="Z794" s="207" t="s">
        <v>759</v>
      </c>
      <c r="AA794" s="207" t="s">
        <v>760</v>
      </c>
      <c r="AB794" s="29"/>
      <c r="AC794" s="29"/>
      <c r="AD794" s="29"/>
      <c r="AE794" s="29"/>
      <c r="AF794" s="29"/>
      <c r="AG794" s="29"/>
      <c r="AH794" s="29"/>
      <c r="AI794" s="29"/>
      <c r="AJ794" s="29"/>
      <c r="AK794" s="29"/>
      <c r="AL794" s="29"/>
      <c r="AM794" s="29"/>
      <c r="AN794" s="29"/>
      <c r="AO794" s="29"/>
      <c r="AP794" s="29"/>
      <c r="AQ794" s="29"/>
      <c r="AR794" s="29"/>
      <c r="AS794" s="29"/>
      <c r="AT794" s="29"/>
      <c r="AU794" s="29"/>
      <c r="AV794" s="29"/>
      <c r="AW794" s="29"/>
      <c r="AX794" s="29"/>
      <c r="AY794" s="29"/>
      <c r="AZ794" s="29"/>
      <c r="BA794" s="29"/>
      <c r="BB794" s="29"/>
      <c r="BC794" s="29"/>
      <c r="BD794" s="29"/>
      <c r="BE794" s="29"/>
      <c r="BF794" s="29"/>
      <c r="BG794" s="29"/>
      <c r="BH794" s="29"/>
      <c r="BI794" s="29"/>
      <c r="BJ794" s="29"/>
      <c r="BK794" s="29"/>
      <c r="BL794" s="29"/>
      <c r="BM794" s="29"/>
      <c r="BN794" s="29"/>
      <c r="BO794" s="29"/>
      <c r="BP794" s="29"/>
      <c r="BQ794" s="29"/>
      <c r="BR794" s="29"/>
      <c r="BS794" s="29"/>
      <c r="BT794" s="29"/>
      <c r="BU794" s="29"/>
      <c r="BV794" s="29"/>
      <c r="BW794" s="29"/>
      <c r="BX794" s="29"/>
      <c r="BY794" s="29"/>
      <c r="BZ794" s="29"/>
      <c r="CA794" s="29"/>
      <c r="CB794" s="29"/>
      <c r="CC794" s="29"/>
      <c r="CD794" s="29"/>
      <c r="CE794" s="29"/>
      <c r="CF794" s="29"/>
      <c r="CG794" s="29"/>
      <c r="CH794" s="29"/>
      <c r="CI794" s="29"/>
      <c r="CJ794" s="29"/>
      <c r="CK794" s="29"/>
      <c r="CL794" s="29"/>
      <c r="CM794" s="29"/>
      <c r="CN794" s="29"/>
    </row>
    <row r="795" spans="1:92" s="27" customFormat="1" ht="33.75" customHeight="1" x14ac:dyDescent="0.2">
      <c r="A795" s="208"/>
      <c r="B795" s="208"/>
      <c r="C795" s="208"/>
      <c r="D795" s="210" t="s">
        <v>7</v>
      </c>
      <c r="E795" s="211"/>
      <c r="F795" s="212"/>
      <c r="G795" s="207" t="s">
        <v>743</v>
      </c>
      <c r="H795" s="207" t="s">
        <v>744</v>
      </c>
      <c r="I795" s="207" t="s">
        <v>745</v>
      </c>
      <c r="J795" s="204" t="s">
        <v>3</v>
      </c>
      <c r="K795" s="207" t="s">
        <v>746</v>
      </c>
      <c r="L795" s="207" t="s">
        <v>747</v>
      </c>
      <c r="M795" s="207" t="s">
        <v>18</v>
      </c>
      <c r="N795" s="207" t="s">
        <v>748</v>
      </c>
      <c r="O795" s="207" t="s">
        <v>749</v>
      </c>
      <c r="P795" s="207" t="s">
        <v>750</v>
      </c>
      <c r="Q795" s="207" t="s">
        <v>751</v>
      </c>
      <c r="R795" s="207" t="s">
        <v>752</v>
      </c>
      <c r="S795" s="207" t="s">
        <v>753</v>
      </c>
      <c r="T795" s="207" t="s">
        <v>754</v>
      </c>
      <c r="U795" s="207" t="s">
        <v>755</v>
      </c>
      <c r="V795" s="208"/>
      <c r="W795" s="208"/>
      <c r="X795" s="208"/>
      <c r="Y795" s="142"/>
      <c r="Z795" s="208"/>
      <c r="AA795" s="208"/>
      <c r="AB795" s="29"/>
      <c r="AC795" s="29"/>
      <c r="AD795" s="29"/>
      <c r="AE795" s="29"/>
      <c r="AF795" s="29"/>
      <c r="AG795" s="29"/>
      <c r="AH795" s="29"/>
      <c r="AI795" s="29"/>
      <c r="AJ795" s="29"/>
      <c r="AK795" s="29"/>
      <c r="AL795" s="29"/>
      <c r="AM795" s="29"/>
      <c r="AN795" s="29"/>
      <c r="AO795" s="29"/>
      <c r="AP795" s="29"/>
      <c r="AQ795" s="29"/>
      <c r="AR795" s="29"/>
      <c r="AS795" s="29"/>
      <c r="AT795" s="29"/>
      <c r="AU795" s="29"/>
      <c r="AV795" s="29"/>
      <c r="AW795" s="29"/>
      <c r="AX795" s="29"/>
      <c r="AY795" s="29"/>
      <c r="AZ795" s="29"/>
      <c r="BA795" s="29"/>
      <c r="BB795" s="29"/>
      <c r="BC795" s="29"/>
      <c r="BD795" s="29"/>
      <c r="BE795" s="29"/>
      <c r="BF795" s="29"/>
      <c r="BG795" s="29"/>
      <c r="BH795" s="29"/>
      <c r="BI795" s="29"/>
      <c r="BJ795" s="29"/>
      <c r="BK795" s="29"/>
      <c r="BL795" s="29"/>
      <c r="BM795" s="29"/>
      <c r="BN795" s="29"/>
      <c r="BO795" s="29"/>
      <c r="BP795" s="29"/>
      <c r="BQ795" s="29"/>
      <c r="BR795" s="29"/>
      <c r="BS795" s="29"/>
      <c r="BT795" s="29"/>
      <c r="BU795" s="29"/>
      <c r="BV795" s="29"/>
      <c r="BW795" s="29"/>
      <c r="BX795" s="29"/>
      <c r="BY795" s="29"/>
      <c r="BZ795" s="29"/>
      <c r="CA795" s="29"/>
      <c r="CB795" s="29"/>
      <c r="CC795" s="29"/>
      <c r="CD795" s="29"/>
      <c r="CE795" s="29"/>
      <c r="CF795" s="29"/>
      <c r="CG795" s="29"/>
      <c r="CH795" s="29"/>
      <c r="CI795" s="29"/>
      <c r="CJ795" s="29"/>
      <c r="CK795" s="29"/>
      <c r="CL795" s="29"/>
      <c r="CM795" s="29"/>
      <c r="CN795" s="29"/>
    </row>
    <row r="796" spans="1:92" s="3" customFormat="1" ht="33.75" customHeight="1" x14ac:dyDescent="0.2">
      <c r="A796" s="208"/>
      <c r="B796" s="208"/>
      <c r="C796" s="208"/>
      <c r="D796" s="204" t="s">
        <v>9</v>
      </c>
      <c r="E796" s="204" t="s">
        <v>10</v>
      </c>
      <c r="F796" s="204" t="s">
        <v>11</v>
      </c>
      <c r="G796" s="208"/>
      <c r="H796" s="208"/>
      <c r="I796" s="208"/>
      <c r="J796" s="205"/>
      <c r="K796" s="208"/>
      <c r="L796" s="208"/>
      <c r="M796" s="208"/>
      <c r="N796" s="208"/>
      <c r="O796" s="208"/>
      <c r="P796" s="208"/>
      <c r="Q796" s="208"/>
      <c r="R796" s="208"/>
      <c r="S796" s="208"/>
      <c r="T796" s="208"/>
      <c r="U796" s="208"/>
      <c r="V796" s="208"/>
      <c r="W796" s="208"/>
      <c r="X796" s="208"/>
      <c r="Y796" s="142"/>
      <c r="Z796" s="208"/>
      <c r="AA796" s="208"/>
      <c r="AB796" s="29"/>
      <c r="AC796" s="29"/>
      <c r="AD796" s="29"/>
      <c r="AE796" s="29"/>
      <c r="AF796" s="29"/>
      <c r="AG796" s="29"/>
      <c r="AH796" s="29"/>
      <c r="AI796" s="29"/>
      <c r="AJ796" s="29"/>
      <c r="AK796" s="29"/>
      <c r="AL796" s="29"/>
      <c r="AM796" s="29"/>
      <c r="AN796" s="29"/>
      <c r="AO796" s="29"/>
      <c r="AP796" s="29"/>
      <c r="AQ796" s="29"/>
      <c r="AR796" s="29"/>
      <c r="AS796" s="29"/>
      <c r="AT796" s="29"/>
      <c r="AU796" s="29"/>
      <c r="AV796" s="29"/>
      <c r="AW796" s="29"/>
      <c r="AX796" s="29"/>
      <c r="AY796" s="29"/>
      <c r="AZ796" s="29"/>
      <c r="BA796" s="29"/>
      <c r="BB796" s="29"/>
      <c r="BC796" s="29"/>
      <c r="BD796" s="29"/>
      <c r="BE796" s="29"/>
      <c r="BF796" s="29"/>
      <c r="BG796" s="29"/>
      <c r="BH796" s="29"/>
      <c r="BI796" s="29"/>
      <c r="BJ796" s="29"/>
      <c r="BK796" s="29"/>
      <c r="BL796" s="29"/>
      <c r="BM796" s="29"/>
      <c r="BN796" s="29"/>
      <c r="BO796" s="29"/>
      <c r="BP796" s="29"/>
      <c r="BQ796" s="29"/>
      <c r="BR796" s="29"/>
      <c r="BS796" s="29"/>
      <c r="BT796" s="29"/>
      <c r="BU796" s="29"/>
      <c r="BV796" s="29"/>
      <c r="BW796" s="29"/>
      <c r="BX796" s="29"/>
      <c r="BY796" s="29"/>
      <c r="BZ796" s="29"/>
      <c r="CA796" s="29"/>
      <c r="CB796" s="29"/>
      <c r="CC796" s="29"/>
      <c r="CD796" s="29"/>
      <c r="CE796" s="29"/>
      <c r="CF796" s="29"/>
      <c r="CG796" s="29"/>
      <c r="CH796" s="29"/>
      <c r="CI796" s="29"/>
      <c r="CJ796" s="29"/>
      <c r="CK796" s="29"/>
      <c r="CL796" s="29"/>
      <c r="CM796" s="29"/>
      <c r="CN796" s="29"/>
    </row>
    <row r="797" spans="1:92" s="3" customFormat="1" ht="22.5" customHeight="1" x14ac:dyDescent="0.2">
      <c r="A797" s="208"/>
      <c r="B797" s="208"/>
      <c r="C797" s="208"/>
      <c r="D797" s="205"/>
      <c r="E797" s="205"/>
      <c r="F797" s="205"/>
      <c r="G797" s="208"/>
      <c r="H797" s="208"/>
      <c r="I797" s="208"/>
      <c r="J797" s="205"/>
      <c r="K797" s="208"/>
      <c r="L797" s="208"/>
      <c r="M797" s="208"/>
      <c r="N797" s="208"/>
      <c r="O797" s="208"/>
      <c r="P797" s="208"/>
      <c r="Q797" s="208"/>
      <c r="R797" s="208"/>
      <c r="S797" s="208"/>
      <c r="T797" s="208"/>
      <c r="U797" s="208"/>
      <c r="V797" s="208"/>
      <c r="W797" s="208"/>
      <c r="X797" s="208"/>
      <c r="Y797" s="142"/>
      <c r="Z797" s="208"/>
      <c r="AA797" s="208"/>
      <c r="AB797" s="29"/>
      <c r="AC797" s="29"/>
      <c r="AD797" s="29"/>
      <c r="AE797" s="29"/>
      <c r="AF797" s="29"/>
      <c r="AG797" s="29"/>
      <c r="AH797" s="29"/>
      <c r="AI797" s="29"/>
      <c r="AJ797" s="29"/>
      <c r="AK797" s="29"/>
      <c r="AL797" s="29"/>
      <c r="AM797" s="29"/>
      <c r="AN797" s="29"/>
      <c r="AO797" s="29"/>
      <c r="AP797" s="29"/>
      <c r="AQ797" s="29"/>
      <c r="AR797" s="29"/>
      <c r="AS797" s="29"/>
      <c r="AT797" s="29"/>
      <c r="AU797" s="29"/>
      <c r="AV797" s="29"/>
      <c r="AW797" s="29"/>
      <c r="AX797" s="29"/>
      <c r="AY797" s="29"/>
      <c r="AZ797" s="29"/>
      <c r="BA797" s="29"/>
      <c r="BB797" s="29"/>
      <c r="BC797" s="29"/>
      <c r="BD797" s="29"/>
      <c r="BE797" s="29"/>
      <c r="BF797" s="29"/>
      <c r="BG797" s="29"/>
      <c r="BH797" s="29"/>
      <c r="BI797" s="29"/>
      <c r="BJ797" s="29"/>
      <c r="BK797" s="29"/>
      <c r="BL797" s="29"/>
      <c r="BM797" s="29"/>
      <c r="BN797" s="29"/>
      <c r="BO797" s="29"/>
      <c r="BP797" s="29"/>
      <c r="BQ797" s="29"/>
      <c r="BR797" s="29"/>
      <c r="BS797" s="29"/>
      <c r="BT797" s="29"/>
      <c r="BU797" s="29"/>
      <c r="BV797" s="29"/>
      <c r="BW797" s="29"/>
      <c r="BX797" s="29"/>
      <c r="BY797" s="29"/>
      <c r="BZ797" s="29"/>
      <c r="CA797" s="29"/>
      <c r="CB797" s="29"/>
      <c r="CC797" s="29"/>
      <c r="CD797" s="29"/>
      <c r="CE797" s="29"/>
      <c r="CF797" s="29"/>
      <c r="CG797" s="29"/>
      <c r="CH797" s="29"/>
      <c r="CI797" s="29"/>
      <c r="CJ797" s="29"/>
      <c r="CK797" s="29"/>
      <c r="CL797" s="29"/>
      <c r="CM797" s="29"/>
      <c r="CN797" s="29"/>
    </row>
    <row r="798" spans="1:92" s="3" customFormat="1" ht="14.25" customHeight="1" x14ac:dyDescent="0.2">
      <c r="A798" s="208"/>
      <c r="B798" s="208"/>
      <c r="C798" s="208"/>
      <c r="D798" s="205"/>
      <c r="E798" s="205"/>
      <c r="F798" s="205"/>
      <c r="G798" s="208"/>
      <c r="H798" s="208"/>
      <c r="I798" s="208"/>
      <c r="J798" s="205"/>
      <c r="K798" s="208"/>
      <c r="L798" s="208"/>
      <c r="M798" s="208"/>
      <c r="N798" s="208"/>
      <c r="O798" s="208"/>
      <c r="P798" s="208"/>
      <c r="Q798" s="208"/>
      <c r="R798" s="208"/>
      <c r="S798" s="208"/>
      <c r="T798" s="208"/>
      <c r="U798" s="208"/>
      <c r="V798" s="208"/>
      <c r="W798" s="208"/>
      <c r="X798" s="208"/>
      <c r="Y798" s="142"/>
      <c r="Z798" s="208"/>
      <c r="AA798" s="208"/>
      <c r="AB798" s="29"/>
      <c r="AC798" s="29"/>
      <c r="AD798" s="29"/>
      <c r="AE798" s="29"/>
      <c r="AF798" s="29"/>
      <c r="AG798" s="29"/>
      <c r="AH798" s="29"/>
      <c r="AI798" s="29"/>
      <c r="AJ798" s="29"/>
      <c r="AK798" s="29"/>
      <c r="AL798" s="29"/>
      <c r="AM798" s="29"/>
      <c r="AN798" s="29"/>
      <c r="AO798" s="29"/>
      <c r="AP798" s="29"/>
      <c r="AQ798" s="29"/>
      <c r="AR798" s="29"/>
      <c r="AS798" s="29"/>
      <c r="AT798" s="29"/>
      <c r="AU798" s="29"/>
      <c r="AV798" s="29"/>
      <c r="AW798" s="29"/>
      <c r="AX798" s="29"/>
      <c r="AY798" s="29"/>
      <c r="AZ798" s="29"/>
      <c r="BA798" s="29"/>
      <c r="BB798" s="29"/>
      <c r="BC798" s="29"/>
      <c r="BD798" s="29"/>
      <c r="BE798" s="29"/>
      <c r="BF798" s="29"/>
      <c r="BG798" s="29"/>
      <c r="BH798" s="29"/>
      <c r="BI798" s="29"/>
      <c r="BJ798" s="29"/>
      <c r="BK798" s="29"/>
      <c r="BL798" s="29"/>
      <c r="BM798" s="29"/>
      <c r="BN798" s="29"/>
      <c r="BO798" s="29"/>
      <c r="BP798" s="29"/>
      <c r="BQ798" s="29"/>
      <c r="BR798" s="29"/>
      <c r="BS798" s="29"/>
      <c r="BT798" s="29"/>
      <c r="BU798" s="29"/>
      <c r="BV798" s="29"/>
      <c r="BW798" s="29"/>
      <c r="BX798" s="29"/>
      <c r="BY798" s="29"/>
      <c r="BZ798" s="29"/>
      <c r="CA798" s="29"/>
      <c r="CB798" s="29"/>
      <c r="CC798" s="29"/>
      <c r="CD798" s="29"/>
      <c r="CE798" s="29"/>
      <c r="CF798" s="29"/>
      <c r="CG798" s="29"/>
      <c r="CH798" s="29"/>
      <c r="CI798" s="29"/>
      <c r="CJ798" s="29"/>
      <c r="CK798" s="29"/>
      <c r="CL798" s="29"/>
      <c r="CM798" s="29"/>
      <c r="CN798" s="29"/>
    </row>
    <row r="799" spans="1:92" s="3" customFormat="1" ht="14.25" customHeight="1" x14ac:dyDescent="0.2">
      <c r="A799" s="208"/>
      <c r="B799" s="208"/>
      <c r="C799" s="208"/>
      <c r="D799" s="205"/>
      <c r="E799" s="205"/>
      <c r="F799" s="205"/>
      <c r="G799" s="208"/>
      <c r="H799" s="208"/>
      <c r="I799" s="208"/>
      <c r="J799" s="205"/>
      <c r="K799" s="208"/>
      <c r="L799" s="208"/>
      <c r="M799" s="208"/>
      <c r="N799" s="208"/>
      <c r="O799" s="208"/>
      <c r="P799" s="208"/>
      <c r="Q799" s="208"/>
      <c r="R799" s="208"/>
      <c r="S799" s="208"/>
      <c r="T799" s="208"/>
      <c r="U799" s="208"/>
      <c r="V799" s="208"/>
      <c r="W799" s="208"/>
      <c r="X799" s="208"/>
      <c r="Y799" s="142"/>
      <c r="Z799" s="208"/>
      <c r="AA799" s="208"/>
      <c r="AB799" s="29"/>
      <c r="AC799" s="29"/>
      <c r="AD799" s="29"/>
      <c r="AE799" s="29"/>
      <c r="AF799" s="29"/>
      <c r="AG799" s="29"/>
      <c r="AH799" s="29"/>
      <c r="AI799" s="29"/>
      <c r="AJ799" s="29"/>
      <c r="AK799" s="29"/>
      <c r="AL799" s="29"/>
      <c r="AM799" s="29"/>
      <c r="AN799" s="29"/>
      <c r="AO799" s="29"/>
      <c r="AP799" s="29"/>
      <c r="AQ799" s="29"/>
      <c r="AR799" s="29"/>
      <c r="AS799" s="29"/>
      <c r="AT799" s="29"/>
      <c r="AU799" s="29"/>
      <c r="AV799" s="29"/>
      <c r="AW799" s="29"/>
      <c r="AX799" s="29"/>
      <c r="AY799" s="29"/>
      <c r="AZ799" s="29"/>
      <c r="BA799" s="29"/>
      <c r="BB799" s="29"/>
      <c r="BC799" s="29"/>
      <c r="BD799" s="29"/>
      <c r="BE799" s="29"/>
      <c r="BF799" s="29"/>
      <c r="BG799" s="29"/>
      <c r="BH799" s="29"/>
      <c r="BI799" s="29"/>
      <c r="BJ799" s="29"/>
      <c r="BK799" s="29"/>
      <c r="BL799" s="29"/>
      <c r="BM799" s="29"/>
      <c r="BN799" s="29"/>
      <c r="BO799" s="29"/>
      <c r="BP799" s="29"/>
      <c r="BQ799" s="29"/>
      <c r="BR799" s="29"/>
      <c r="BS799" s="29"/>
      <c r="BT799" s="29"/>
      <c r="BU799" s="29"/>
      <c r="BV799" s="29"/>
      <c r="BW799" s="29"/>
      <c r="BX799" s="29"/>
      <c r="BY799" s="29"/>
      <c r="BZ799" s="29"/>
      <c r="CA799" s="29"/>
      <c r="CB799" s="29"/>
      <c r="CC799" s="29"/>
      <c r="CD799" s="29"/>
      <c r="CE799" s="29"/>
      <c r="CF799" s="29"/>
      <c r="CG799" s="29"/>
      <c r="CH799" s="29"/>
      <c r="CI799" s="29"/>
      <c r="CJ799" s="29"/>
      <c r="CK799" s="29"/>
      <c r="CL799" s="29"/>
      <c r="CM799" s="29"/>
      <c r="CN799" s="29"/>
    </row>
    <row r="800" spans="1:92" s="3" customFormat="1" ht="14.25" customHeight="1" x14ac:dyDescent="0.2">
      <c r="A800" s="209"/>
      <c r="B800" s="209"/>
      <c r="C800" s="209"/>
      <c r="D800" s="206"/>
      <c r="E800" s="206"/>
      <c r="F800" s="206"/>
      <c r="G800" s="209"/>
      <c r="H800" s="209"/>
      <c r="I800" s="209"/>
      <c r="J800" s="206"/>
      <c r="K800" s="209"/>
      <c r="L800" s="209"/>
      <c r="M800" s="209"/>
      <c r="N800" s="209"/>
      <c r="O800" s="209"/>
      <c r="P800" s="209"/>
      <c r="Q800" s="209"/>
      <c r="R800" s="209"/>
      <c r="S800" s="209"/>
      <c r="T800" s="209"/>
      <c r="U800" s="209"/>
      <c r="V800" s="209"/>
      <c r="W800" s="209"/>
      <c r="X800" s="209"/>
      <c r="Y800" s="143"/>
      <c r="Z800" s="209"/>
      <c r="AA800" s="209"/>
      <c r="AB800" s="29"/>
      <c r="AC800" s="29"/>
      <c r="AD800" s="29"/>
      <c r="AE800" s="29"/>
      <c r="AF800" s="29"/>
      <c r="AG800" s="29"/>
      <c r="AH800" s="29"/>
      <c r="AI800" s="29"/>
      <c r="AJ800" s="29"/>
      <c r="AK800" s="29"/>
      <c r="AL800" s="29"/>
      <c r="AM800" s="29"/>
      <c r="AN800" s="29"/>
      <c r="AO800" s="29"/>
      <c r="AP800" s="29"/>
      <c r="AQ800" s="29"/>
      <c r="AR800" s="29"/>
      <c r="AS800" s="29"/>
      <c r="AT800" s="29"/>
      <c r="AU800" s="29"/>
      <c r="AV800" s="29"/>
      <c r="AW800" s="29"/>
      <c r="AX800" s="29"/>
      <c r="AY800" s="29"/>
      <c r="AZ800" s="29"/>
      <c r="BA800" s="29"/>
      <c r="BB800" s="29"/>
      <c r="BC800" s="29"/>
      <c r="BD800" s="29"/>
      <c r="BE800" s="29"/>
      <c r="BF800" s="29"/>
      <c r="BG800" s="29"/>
      <c r="BH800" s="29"/>
      <c r="BI800" s="29"/>
      <c r="BJ800" s="29"/>
      <c r="BK800" s="29"/>
      <c r="BL800" s="29"/>
      <c r="BM800" s="29"/>
      <c r="BN800" s="29"/>
      <c r="BO800" s="29"/>
      <c r="BP800" s="29"/>
      <c r="BQ800" s="29"/>
      <c r="BR800" s="29"/>
      <c r="BS800" s="29"/>
      <c r="BT800" s="29"/>
      <c r="BU800" s="29"/>
      <c r="BV800" s="29"/>
      <c r="BW800" s="29"/>
      <c r="BX800" s="29"/>
      <c r="BY800" s="29"/>
      <c r="BZ800" s="29"/>
      <c r="CA800" s="29"/>
      <c r="CB800" s="29"/>
      <c r="CC800" s="29"/>
      <c r="CD800" s="29"/>
      <c r="CE800" s="29"/>
      <c r="CF800" s="29"/>
      <c r="CG800" s="29"/>
      <c r="CH800" s="29"/>
      <c r="CI800" s="29"/>
      <c r="CJ800" s="29"/>
      <c r="CK800" s="29"/>
      <c r="CL800" s="29"/>
      <c r="CM800" s="29"/>
      <c r="CN800" s="29"/>
    </row>
    <row r="801" spans="1:92" s="43" customFormat="1" ht="22.5" customHeight="1" x14ac:dyDescent="0.2">
      <c r="A801" s="39"/>
      <c r="B801" s="38" t="s">
        <v>14</v>
      </c>
      <c r="C801" s="39">
        <v>2</v>
      </c>
      <c r="D801" s="39"/>
      <c r="E801" s="39">
        <v>3</v>
      </c>
      <c r="F801" s="39">
        <v>91</v>
      </c>
      <c r="G801" s="39">
        <f t="shared" ref="G801:G802" si="115">D801*400+E801*100+F801</f>
        <v>391</v>
      </c>
      <c r="H801" s="39">
        <v>350</v>
      </c>
      <c r="I801" s="39">
        <f t="shared" ref="I801:I802" si="116">G801*H801</f>
        <v>136850</v>
      </c>
      <c r="J801" s="39">
        <v>2</v>
      </c>
      <c r="K801" s="38" t="s">
        <v>704</v>
      </c>
      <c r="L801" s="39" t="s">
        <v>16</v>
      </c>
      <c r="M801" s="39">
        <v>2</v>
      </c>
      <c r="N801" s="39">
        <v>408</v>
      </c>
      <c r="O801" s="39">
        <v>6400</v>
      </c>
      <c r="P801" s="39">
        <f t="shared" ref="P801:P802" si="117">N801*O801</f>
        <v>2611200</v>
      </c>
      <c r="Q801" s="39">
        <v>20</v>
      </c>
      <c r="R801" s="39">
        <f>P801*75%</f>
        <v>1958400</v>
      </c>
      <c r="S801" s="39">
        <f t="shared" ref="S801:S802" si="118">P801-R801</f>
        <v>652800</v>
      </c>
      <c r="T801" s="39">
        <f>I801+S801</f>
        <v>789650</v>
      </c>
      <c r="U801" s="39">
        <f>I801+S801</f>
        <v>789650</v>
      </c>
      <c r="V801" s="39">
        <v>50</v>
      </c>
      <c r="W801" s="39"/>
      <c r="X801" s="39"/>
      <c r="Y801" s="39"/>
      <c r="Z801" s="40">
        <f>W801*90%</f>
        <v>0</v>
      </c>
      <c r="AA801" s="40">
        <f>W801-Z801</f>
        <v>0</v>
      </c>
    </row>
    <row r="802" spans="1:92" s="43" customFormat="1" ht="22.5" customHeight="1" x14ac:dyDescent="0.2">
      <c r="A802" s="39"/>
      <c r="B802" s="38"/>
      <c r="C802" s="39">
        <v>3</v>
      </c>
      <c r="D802" s="39"/>
      <c r="E802" s="39"/>
      <c r="F802" s="39"/>
      <c r="G802" s="39">
        <f t="shared" si="115"/>
        <v>0</v>
      </c>
      <c r="H802" s="39"/>
      <c r="I802" s="39">
        <f t="shared" si="116"/>
        <v>0</v>
      </c>
      <c r="J802" s="39">
        <v>3</v>
      </c>
      <c r="K802" s="39"/>
      <c r="L802" s="39" t="s">
        <v>706</v>
      </c>
      <c r="M802" s="39">
        <v>3</v>
      </c>
      <c r="N802" s="39">
        <v>168</v>
      </c>
      <c r="O802" s="39">
        <v>7400</v>
      </c>
      <c r="P802" s="39">
        <f t="shared" si="117"/>
        <v>1243200</v>
      </c>
      <c r="Q802" s="39">
        <v>20</v>
      </c>
      <c r="R802" s="39">
        <f>P802*30%</f>
        <v>372960</v>
      </c>
      <c r="S802" s="39">
        <f t="shared" si="118"/>
        <v>870240</v>
      </c>
      <c r="T802" s="39">
        <f>I802+S802</f>
        <v>870240</v>
      </c>
      <c r="U802" s="39">
        <f>I802+S802</f>
        <v>870240</v>
      </c>
      <c r="V802" s="39"/>
      <c r="W802" s="40">
        <f>U802*0.03%</f>
        <v>261.072</v>
      </c>
      <c r="X802" s="39">
        <v>0.03</v>
      </c>
      <c r="Y802" s="39"/>
      <c r="Z802" s="40">
        <f>W802*90%</f>
        <v>234.9648</v>
      </c>
      <c r="AA802" s="40">
        <f>W802-Z802</f>
        <v>26.107200000000006</v>
      </c>
    </row>
    <row r="803" spans="1:92" s="3" customFormat="1" ht="23.25" customHeight="1" x14ac:dyDescent="0.2">
      <c r="A803" s="38"/>
      <c r="B803" s="38"/>
      <c r="C803" s="38"/>
      <c r="D803" s="38"/>
      <c r="E803" s="38"/>
      <c r="F803" s="38"/>
      <c r="G803" s="39"/>
      <c r="H803" s="38"/>
      <c r="I803" s="39"/>
      <c r="J803" s="38"/>
      <c r="K803" s="38"/>
      <c r="L803" s="38"/>
      <c r="M803" s="38"/>
      <c r="N803" s="38"/>
      <c r="O803" s="38"/>
      <c r="P803" s="39"/>
      <c r="Q803" s="38"/>
      <c r="R803" s="39"/>
      <c r="S803" s="39"/>
      <c r="T803" s="39"/>
      <c r="U803" s="39"/>
      <c r="V803" s="38"/>
      <c r="W803" s="40"/>
      <c r="X803" s="41"/>
      <c r="Y803" s="41"/>
      <c r="Z803" s="40"/>
      <c r="AA803" s="40"/>
      <c r="AB803" s="29"/>
      <c r="AC803" s="29"/>
      <c r="AD803" s="29"/>
      <c r="AE803" s="29"/>
      <c r="AF803" s="29"/>
      <c r="AG803" s="29"/>
      <c r="AH803" s="29"/>
      <c r="AI803" s="29"/>
      <c r="AJ803" s="29"/>
      <c r="AK803" s="29"/>
      <c r="AL803" s="29"/>
      <c r="AM803" s="29"/>
      <c r="AN803" s="29"/>
      <c r="AO803" s="29"/>
      <c r="AP803" s="29"/>
      <c r="AQ803" s="29"/>
      <c r="AR803" s="29"/>
      <c r="AS803" s="29"/>
      <c r="AT803" s="29"/>
      <c r="AU803" s="29"/>
      <c r="AV803" s="29"/>
      <c r="AW803" s="29"/>
      <c r="AX803" s="29"/>
      <c r="AY803" s="29"/>
      <c r="AZ803" s="29"/>
      <c r="BA803" s="29"/>
      <c r="BB803" s="29"/>
      <c r="BC803" s="29"/>
      <c r="BD803" s="29"/>
      <c r="BE803" s="29"/>
      <c r="BF803" s="29"/>
      <c r="BG803" s="29"/>
      <c r="BH803" s="29"/>
      <c r="BI803" s="29"/>
      <c r="BJ803" s="29"/>
      <c r="BK803" s="29"/>
      <c r="BL803" s="29"/>
      <c r="BM803" s="29"/>
      <c r="BN803" s="29"/>
      <c r="BO803" s="29"/>
      <c r="BP803" s="29"/>
      <c r="BQ803" s="29"/>
      <c r="BR803" s="29"/>
      <c r="BS803" s="29"/>
      <c r="BT803" s="29"/>
      <c r="BU803" s="29"/>
      <c r="BV803" s="29"/>
      <c r="BW803" s="29"/>
      <c r="BX803" s="29"/>
      <c r="BY803" s="29"/>
      <c r="BZ803" s="29"/>
      <c r="CA803" s="29"/>
      <c r="CB803" s="29"/>
      <c r="CC803" s="29"/>
      <c r="CD803" s="29"/>
      <c r="CE803" s="29"/>
      <c r="CF803" s="29"/>
      <c r="CG803" s="29"/>
      <c r="CH803" s="29"/>
      <c r="CI803" s="29"/>
      <c r="CJ803" s="29"/>
      <c r="CK803" s="29"/>
      <c r="CL803" s="29"/>
      <c r="CM803" s="29"/>
      <c r="CN803" s="29"/>
    </row>
    <row r="804" spans="1:92" s="3" customFormat="1" ht="21.75" customHeight="1" x14ac:dyDescent="0.2">
      <c r="A804" s="38"/>
      <c r="B804" s="38"/>
      <c r="C804" s="38"/>
      <c r="D804" s="38"/>
      <c r="E804" s="38"/>
      <c r="F804" s="38"/>
      <c r="G804" s="39"/>
      <c r="H804" s="38"/>
      <c r="I804" s="39"/>
      <c r="J804" s="38"/>
      <c r="K804" s="38"/>
      <c r="L804" s="38"/>
      <c r="M804" s="38"/>
      <c r="N804" s="38"/>
      <c r="O804" s="38"/>
      <c r="P804" s="39"/>
      <c r="Q804" s="38"/>
      <c r="R804" s="38"/>
      <c r="S804" s="39"/>
      <c r="T804" s="39"/>
      <c r="U804" s="39"/>
      <c r="V804" s="38"/>
      <c r="W804" s="40"/>
      <c r="X804" s="41"/>
      <c r="Y804" s="41"/>
      <c r="Z804" s="40"/>
      <c r="AA804" s="40"/>
      <c r="AB804" s="29"/>
      <c r="AC804" s="29"/>
      <c r="AD804" s="29"/>
      <c r="AE804" s="29"/>
      <c r="AF804" s="29"/>
      <c r="AG804" s="29"/>
      <c r="AH804" s="29"/>
      <c r="AI804" s="29"/>
      <c r="AJ804" s="29"/>
      <c r="AK804" s="29"/>
      <c r="AL804" s="29"/>
      <c r="AM804" s="29"/>
      <c r="AN804" s="29"/>
      <c r="AO804" s="29"/>
      <c r="AP804" s="29"/>
      <c r="AQ804" s="29"/>
      <c r="AR804" s="29"/>
      <c r="AS804" s="29"/>
      <c r="AT804" s="29"/>
      <c r="AU804" s="29"/>
      <c r="AV804" s="29"/>
      <c r="AW804" s="29"/>
      <c r="AX804" s="29"/>
      <c r="AY804" s="29"/>
      <c r="AZ804" s="29"/>
      <c r="BA804" s="29"/>
      <c r="BB804" s="29"/>
      <c r="BC804" s="29"/>
      <c r="BD804" s="29"/>
      <c r="BE804" s="29"/>
      <c r="BF804" s="29"/>
      <c r="BG804" s="29"/>
      <c r="BH804" s="29"/>
      <c r="BI804" s="29"/>
      <c r="BJ804" s="29"/>
      <c r="BK804" s="29"/>
      <c r="BL804" s="29"/>
      <c r="BM804" s="29"/>
      <c r="BN804" s="29"/>
      <c r="BO804" s="29"/>
      <c r="BP804" s="29"/>
      <c r="BQ804" s="29"/>
      <c r="BR804" s="29"/>
      <c r="BS804" s="29"/>
      <c r="BT804" s="29"/>
      <c r="BU804" s="29"/>
      <c r="BV804" s="29"/>
      <c r="BW804" s="29"/>
      <c r="BX804" s="29"/>
      <c r="BY804" s="29"/>
      <c r="BZ804" s="29"/>
      <c r="CA804" s="29"/>
      <c r="CB804" s="29"/>
      <c r="CC804" s="29"/>
      <c r="CD804" s="29"/>
      <c r="CE804" s="29"/>
      <c r="CF804" s="29"/>
      <c r="CG804" s="29"/>
      <c r="CH804" s="29"/>
      <c r="CI804" s="29"/>
      <c r="CJ804" s="29"/>
      <c r="CK804" s="29"/>
      <c r="CL804" s="29"/>
      <c r="CM804" s="29"/>
      <c r="CN804" s="29"/>
    </row>
    <row r="805" spans="1:92" s="3" customFormat="1" ht="23.25" customHeight="1" x14ac:dyDescent="0.2">
      <c r="A805" s="38"/>
      <c r="B805" s="38"/>
      <c r="C805" s="38"/>
      <c r="D805" s="38"/>
      <c r="E805" s="38"/>
      <c r="F805" s="38"/>
      <c r="G805" s="39"/>
      <c r="H805" s="38"/>
      <c r="I805" s="39"/>
      <c r="J805" s="38"/>
      <c r="K805" s="38"/>
      <c r="L805" s="38"/>
      <c r="M805" s="38"/>
      <c r="N805" s="38"/>
      <c r="O805" s="38"/>
      <c r="P805" s="39"/>
      <c r="Q805" s="38"/>
      <c r="R805" s="39"/>
      <c r="S805" s="39"/>
      <c r="T805" s="39"/>
      <c r="U805" s="39"/>
      <c r="V805" s="38"/>
      <c r="W805" s="40"/>
      <c r="X805" s="41"/>
      <c r="Y805" s="41"/>
      <c r="Z805" s="40"/>
      <c r="AA805" s="40"/>
      <c r="AB805" s="29"/>
      <c r="AC805" s="29"/>
      <c r="AD805" s="29"/>
      <c r="AE805" s="29"/>
      <c r="AF805" s="29"/>
      <c r="AG805" s="29"/>
      <c r="AH805" s="29"/>
      <c r="AI805" s="29"/>
      <c r="AJ805" s="29"/>
      <c r="AK805" s="29"/>
      <c r="AL805" s="29"/>
      <c r="AM805" s="29"/>
      <c r="AN805" s="29"/>
      <c r="AO805" s="29"/>
      <c r="AP805" s="29"/>
      <c r="AQ805" s="29"/>
      <c r="AR805" s="29"/>
      <c r="AS805" s="29"/>
      <c r="AT805" s="29"/>
      <c r="AU805" s="29"/>
      <c r="AV805" s="29"/>
      <c r="AW805" s="29"/>
      <c r="AX805" s="29"/>
      <c r="AY805" s="29"/>
      <c r="AZ805" s="29"/>
      <c r="BA805" s="29"/>
      <c r="BB805" s="29"/>
      <c r="BC805" s="29"/>
      <c r="BD805" s="29"/>
      <c r="BE805" s="29"/>
      <c r="BF805" s="29"/>
      <c r="BG805" s="29"/>
      <c r="BH805" s="29"/>
      <c r="BI805" s="29"/>
      <c r="BJ805" s="29"/>
      <c r="BK805" s="29"/>
      <c r="BL805" s="29"/>
      <c r="BM805" s="29"/>
      <c r="BN805" s="29"/>
      <c r="BO805" s="29"/>
      <c r="BP805" s="29"/>
      <c r="BQ805" s="29"/>
      <c r="BR805" s="29"/>
      <c r="BS805" s="29"/>
      <c r="BT805" s="29"/>
      <c r="BU805" s="29"/>
      <c r="BV805" s="29"/>
      <c r="BW805" s="29"/>
      <c r="BX805" s="29"/>
      <c r="BY805" s="29"/>
      <c r="BZ805" s="29"/>
      <c r="CA805" s="29"/>
      <c r="CB805" s="29"/>
      <c r="CC805" s="29"/>
      <c r="CD805" s="29"/>
      <c r="CE805" s="29"/>
      <c r="CF805" s="29"/>
      <c r="CG805" s="29"/>
      <c r="CH805" s="29"/>
      <c r="CI805" s="29"/>
      <c r="CJ805" s="29"/>
      <c r="CK805" s="29"/>
      <c r="CL805" s="29"/>
      <c r="CM805" s="29"/>
      <c r="CN805" s="29"/>
    </row>
    <row r="806" spans="1:92" s="3" customFormat="1" ht="22.5" customHeight="1" x14ac:dyDescent="0.2">
      <c r="A806" s="38"/>
      <c r="B806" s="38"/>
      <c r="C806" s="38"/>
      <c r="D806" s="38"/>
      <c r="E806" s="38"/>
      <c r="F806" s="38"/>
      <c r="G806" s="39"/>
      <c r="H806" s="38"/>
      <c r="I806" s="39"/>
      <c r="J806" s="38"/>
      <c r="K806" s="38"/>
      <c r="L806" s="38"/>
      <c r="M806" s="38"/>
      <c r="N806" s="38"/>
      <c r="O806" s="38"/>
      <c r="P806" s="39"/>
      <c r="Q806" s="38"/>
      <c r="R806" s="39"/>
      <c r="S806" s="39"/>
      <c r="T806" s="39"/>
      <c r="U806" s="39"/>
      <c r="V806" s="38"/>
      <c r="W806" s="40"/>
      <c r="X806" s="41"/>
      <c r="Y806" s="41"/>
      <c r="Z806" s="40"/>
      <c r="AA806" s="40"/>
      <c r="AB806" s="29"/>
      <c r="AC806" s="29"/>
      <c r="AD806" s="29"/>
      <c r="AE806" s="29"/>
      <c r="AF806" s="29"/>
      <c r="AG806" s="29"/>
      <c r="AH806" s="29"/>
      <c r="AI806" s="29"/>
      <c r="AJ806" s="29"/>
      <c r="AK806" s="29"/>
      <c r="AL806" s="29"/>
      <c r="AM806" s="29"/>
      <c r="AN806" s="29"/>
      <c r="AO806" s="29"/>
      <c r="AP806" s="29"/>
      <c r="AQ806" s="29"/>
      <c r="AR806" s="29"/>
      <c r="AS806" s="29"/>
      <c r="AT806" s="29"/>
      <c r="AU806" s="29"/>
      <c r="AV806" s="29"/>
      <c r="AW806" s="29"/>
      <c r="AX806" s="29"/>
      <c r="AY806" s="29"/>
      <c r="AZ806" s="29"/>
      <c r="BA806" s="29"/>
      <c r="BB806" s="29"/>
      <c r="BC806" s="29"/>
      <c r="BD806" s="29"/>
      <c r="BE806" s="29"/>
      <c r="BF806" s="29"/>
      <c r="BG806" s="29"/>
      <c r="BH806" s="29"/>
      <c r="BI806" s="29"/>
      <c r="BJ806" s="29"/>
      <c r="BK806" s="29"/>
      <c r="BL806" s="29"/>
      <c r="BM806" s="29"/>
      <c r="BN806" s="29"/>
      <c r="BO806" s="29"/>
      <c r="BP806" s="29"/>
      <c r="BQ806" s="29"/>
      <c r="BR806" s="29"/>
      <c r="BS806" s="29"/>
      <c r="BT806" s="29"/>
      <c r="BU806" s="29"/>
      <c r="BV806" s="29"/>
      <c r="BW806" s="29"/>
      <c r="BX806" s="29"/>
      <c r="BY806" s="29"/>
      <c r="BZ806" s="29"/>
      <c r="CA806" s="29"/>
      <c r="CB806" s="29"/>
      <c r="CC806" s="29"/>
      <c r="CD806" s="29"/>
      <c r="CE806" s="29"/>
      <c r="CF806" s="29"/>
      <c r="CG806" s="29"/>
      <c r="CH806" s="29"/>
      <c r="CI806" s="29"/>
      <c r="CJ806" s="29"/>
      <c r="CK806" s="29"/>
      <c r="CL806" s="29"/>
      <c r="CM806" s="29"/>
      <c r="CN806" s="29"/>
    </row>
    <row r="807" spans="1:92" s="3" customFormat="1" ht="24" customHeight="1" x14ac:dyDescent="0.2">
      <c r="A807" s="38"/>
      <c r="B807" s="38"/>
      <c r="C807" s="38"/>
      <c r="D807" s="38"/>
      <c r="E807" s="38"/>
      <c r="F807" s="38"/>
      <c r="G807" s="39"/>
      <c r="H807" s="38"/>
      <c r="I807" s="39"/>
      <c r="J807" s="38"/>
      <c r="K807" s="38"/>
      <c r="L807" s="38"/>
      <c r="M807" s="38"/>
      <c r="N807" s="38"/>
      <c r="O807" s="38"/>
      <c r="P807" s="39"/>
      <c r="Q807" s="38"/>
      <c r="R807" s="38"/>
      <c r="S807" s="39"/>
      <c r="T807" s="39"/>
      <c r="U807" s="39"/>
      <c r="V807" s="38"/>
      <c r="W807" s="40"/>
      <c r="X807" s="41"/>
      <c r="Y807" s="41"/>
      <c r="Z807" s="40"/>
      <c r="AA807" s="40"/>
      <c r="AB807" s="29"/>
      <c r="AC807" s="29"/>
      <c r="AD807" s="29"/>
      <c r="AE807" s="29"/>
      <c r="AF807" s="29"/>
      <c r="AG807" s="29"/>
      <c r="AH807" s="29"/>
      <c r="AI807" s="29"/>
      <c r="AJ807" s="29"/>
      <c r="AK807" s="29"/>
      <c r="AL807" s="29"/>
      <c r="AM807" s="29"/>
      <c r="AN807" s="29"/>
      <c r="AO807" s="29"/>
      <c r="AP807" s="29"/>
      <c r="AQ807" s="29"/>
      <c r="AR807" s="29"/>
      <c r="AS807" s="29"/>
      <c r="AT807" s="29"/>
      <c r="AU807" s="29"/>
      <c r="AV807" s="29"/>
      <c r="AW807" s="29"/>
      <c r="AX807" s="29"/>
      <c r="AY807" s="29"/>
      <c r="AZ807" s="29"/>
      <c r="BA807" s="29"/>
      <c r="BB807" s="29"/>
      <c r="BC807" s="29"/>
      <c r="BD807" s="29"/>
      <c r="BE807" s="29"/>
      <c r="BF807" s="29"/>
      <c r="BG807" s="29"/>
      <c r="BH807" s="29"/>
      <c r="BI807" s="29"/>
      <c r="BJ807" s="29"/>
      <c r="BK807" s="29"/>
      <c r="BL807" s="29"/>
      <c r="BM807" s="29"/>
      <c r="BN807" s="29"/>
      <c r="BO807" s="29"/>
      <c r="BP807" s="29"/>
      <c r="BQ807" s="29"/>
      <c r="BR807" s="29"/>
      <c r="BS807" s="29"/>
      <c r="BT807" s="29"/>
      <c r="BU807" s="29"/>
      <c r="BV807" s="29"/>
      <c r="BW807" s="29"/>
      <c r="BX807" s="29"/>
      <c r="BY807" s="29"/>
      <c r="BZ807" s="29"/>
      <c r="CA807" s="29"/>
      <c r="CB807" s="29"/>
      <c r="CC807" s="29"/>
      <c r="CD807" s="29"/>
      <c r="CE807" s="29"/>
      <c r="CF807" s="29"/>
      <c r="CG807" s="29"/>
      <c r="CH807" s="29"/>
      <c r="CI807" s="29"/>
      <c r="CJ807" s="29"/>
      <c r="CK807" s="29"/>
      <c r="CL807" s="29"/>
      <c r="CM807" s="29"/>
      <c r="CN807" s="29"/>
    </row>
    <row r="808" spans="1:92" s="3" customFormat="1" ht="23.25" customHeight="1" x14ac:dyDescent="0.2">
      <c r="A808" s="38"/>
      <c r="B808" s="38"/>
      <c r="C808" s="38"/>
      <c r="D808" s="38"/>
      <c r="E808" s="38"/>
      <c r="F808" s="38"/>
      <c r="G808" s="39"/>
      <c r="H808" s="38"/>
      <c r="I808" s="39"/>
      <c r="J808" s="38"/>
      <c r="K808" s="38"/>
      <c r="L808" s="38"/>
      <c r="M808" s="38"/>
      <c r="N808" s="38"/>
      <c r="O808" s="38"/>
      <c r="P808" s="39"/>
      <c r="Q808" s="38"/>
      <c r="R808" s="39"/>
      <c r="S808" s="39"/>
      <c r="T808" s="39"/>
      <c r="U808" s="39"/>
      <c r="V808" s="38"/>
      <c r="W808" s="40"/>
      <c r="X808" s="41"/>
      <c r="Y808" s="41"/>
      <c r="Z808" s="40"/>
      <c r="AA808" s="40"/>
      <c r="AB808" s="29"/>
      <c r="AC808" s="29"/>
      <c r="AD808" s="29"/>
      <c r="AE808" s="29"/>
      <c r="AF808" s="29"/>
      <c r="AG808" s="29"/>
      <c r="AH808" s="29"/>
      <c r="AI808" s="29"/>
      <c r="AJ808" s="29"/>
      <c r="AK808" s="29"/>
      <c r="AL808" s="29"/>
      <c r="AM808" s="29"/>
      <c r="AN808" s="29"/>
      <c r="AO808" s="29"/>
      <c r="AP808" s="29"/>
      <c r="AQ808" s="29"/>
      <c r="AR808" s="29"/>
      <c r="AS808" s="29"/>
      <c r="AT808" s="29"/>
      <c r="AU808" s="29"/>
      <c r="AV808" s="29"/>
      <c r="AW808" s="29"/>
      <c r="AX808" s="29"/>
      <c r="AY808" s="29"/>
      <c r="AZ808" s="29"/>
      <c r="BA808" s="29"/>
      <c r="BB808" s="29"/>
      <c r="BC808" s="29"/>
      <c r="BD808" s="29"/>
      <c r="BE808" s="29"/>
      <c r="BF808" s="29"/>
      <c r="BG808" s="29"/>
      <c r="BH808" s="29"/>
      <c r="BI808" s="29"/>
      <c r="BJ808" s="29"/>
      <c r="BK808" s="29"/>
      <c r="BL808" s="29"/>
      <c r="BM808" s="29"/>
      <c r="BN808" s="29"/>
      <c r="BO808" s="29"/>
      <c r="BP808" s="29"/>
      <c r="BQ808" s="29"/>
      <c r="BR808" s="29"/>
      <c r="BS808" s="29"/>
      <c r="BT808" s="29"/>
      <c r="BU808" s="29"/>
      <c r="BV808" s="29"/>
      <c r="BW808" s="29"/>
      <c r="BX808" s="29"/>
      <c r="BY808" s="29"/>
      <c r="BZ808" s="29"/>
      <c r="CA808" s="29"/>
      <c r="CB808" s="29"/>
      <c r="CC808" s="29"/>
      <c r="CD808" s="29"/>
      <c r="CE808" s="29"/>
      <c r="CF808" s="29"/>
      <c r="CG808" s="29"/>
      <c r="CH808" s="29"/>
      <c r="CI808" s="29"/>
      <c r="CJ808" s="29"/>
      <c r="CK808" s="29"/>
      <c r="CL808" s="29"/>
      <c r="CM808" s="29"/>
      <c r="CN808" s="29"/>
    </row>
    <row r="809" spans="1:92" s="3" customFormat="1" ht="24" customHeight="1" x14ac:dyDescent="0.2">
      <c r="A809" s="38"/>
      <c r="B809" s="38"/>
      <c r="C809" s="38"/>
      <c r="D809" s="38"/>
      <c r="E809" s="38"/>
      <c r="F809" s="38"/>
      <c r="G809" s="39"/>
      <c r="H809" s="38"/>
      <c r="I809" s="39"/>
      <c r="J809" s="38"/>
      <c r="K809" s="38"/>
      <c r="L809" s="38"/>
      <c r="M809" s="38"/>
      <c r="N809" s="38"/>
      <c r="O809" s="38"/>
      <c r="P809" s="39"/>
      <c r="Q809" s="38"/>
      <c r="R809" s="39"/>
      <c r="S809" s="39"/>
      <c r="T809" s="39"/>
      <c r="U809" s="39"/>
      <c r="V809" s="38"/>
      <c r="W809" s="40"/>
      <c r="X809" s="41"/>
      <c r="Y809" s="41"/>
      <c r="Z809" s="40"/>
      <c r="AA809" s="40"/>
      <c r="AB809" s="29"/>
      <c r="AC809" s="29"/>
      <c r="AD809" s="29"/>
      <c r="AE809" s="29"/>
      <c r="AF809" s="29"/>
      <c r="AG809" s="29"/>
      <c r="AH809" s="29"/>
      <c r="AI809" s="29"/>
      <c r="AJ809" s="29"/>
      <c r="AK809" s="29"/>
      <c r="AL809" s="29"/>
      <c r="AM809" s="29"/>
      <c r="AN809" s="29"/>
      <c r="AO809" s="29"/>
      <c r="AP809" s="29"/>
      <c r="AQ809" s="29"/>
      <c r="AR809" s="29"/>
      <c r="AS809" s="29"/>
      <c r="AT809" s="29"/>
      <c r="AU809" s="29"/>
      <c r="AV809" s="29"/>
      <c r="AW809" s="29"/>
      <c r="AX809" s="29"/>
      <c r="AY809" s="29"/>
      <c r="AZ809" s="29"/>
      <c r="BA809" s="29"/>
      <c r="BB809" s="29"/>
      <c r="BC809" s="29"/>
      <c r="BD809" s="29"/>
      <c r="BE809" s="29"/>
      <c r="BF809" s="29"/>
      <c r="BG809" s="29"/>
      <c r="BH809" s="29"/>
      <c r="BI809" s="29"/>
      <c r="BJ809" s="29"/>
      <c r="BK809" s="29"/>
      <c r="BL809" s="29"/>
      <c r="BM809" s="29"/>
      <c r="BN809" s="29"/>
      <c r="BO809" s="29"/>
      <c r="BP809" s="29"/>
      <c r="BQ809" s="29"/>
      <c r="BR809" s="29"/>
      <c r="BS809" s="29"/>
      <c r="BT809" s="29"/>
      <c r="BU809" s="29"/>
      <c r="BV809" s="29"/>
      <c r="BW809" s="29"/>
      <c r="BX809" s="29"/>
      <c r="BY809" s="29"/>
      <c r="BZ809" s="29"/>
      <c r="CA809" s="29"/>
      <c r="CB809" s="29"/>
      <c r="CC809" s="29"/>
      <c r="CD809" s="29"/>
      <c r="CE809" s="29"/>
      <c r="CF809" s="29"/>
      <c r="CG809" s="29"/>
      <c r="CH809" s="29"/>
      <c r="CI809" s="29"/>
      <c r="CJ809" s="29"/>
      <c r="CK809" s="29"/>
      <c r="CL809" s="29"/>
      <c r="CM809" s="29"/>
      <c r="CN809" s="29"/>
    </row>
    <row r="810" spans="1:92" s="3" customFormat="1" ht="23.25" customHeight="1" x14ac:dyDescent="0.2">
      <c r="A810" s="38"/>
      <c r="B810" s="38"/>
      <c r="C810" s="38"/>
      <c r="D810" s="38"/>
      <c r="E810" s="38"/>
      <c r="F810" s="38"/>
      <c r="G810" s="39"/>
      <c r="H810" s="38"/>
      <c r="I810" s="39"/>
      <c r="J810" s="38"/>
      <c r="K810" s="38"/>
      <c r="L810" s="38"/>
      <c r="M810" s="38"/>
      <c r="N810" s="38"/>
      <c r="O810" s="38"/>
      <c r="P810" s="39"/>
      <c r="Q810" s="38"/>
      <c r="R810" s="38"/>
      <c r="S810" s="39"/>
      <c r="T810" s="39"/>
      <c r="U810" s="39"/>
      <c r="V810" s="38"/>
      <c r="W810" s="40"/>
      <c r="X810" s="41"/>
      <c r="Y810" s="41"/>
      <c r="Z810" s="40"/>
      <c r="AA810" s="40"/>
      <c r="AB810" s="29"/>
      <c r="AC810" s="29"/>
      <c r="AD810" s="29"/>
      <c r="AE810" s="29"/>
      <c r="AF810" s="29"/>
      <c r="AG810" s="29"/>
      <c r="AH810" s="29"/>
      <c r="AI810" s="29"/>
      <c r="AJ810" s="29"/>
      <c r="AK810" s="29"/>
      <c r="AL810" s="29"/>
      <c r="AM810" s="29"/>
      <c r="AN810" s="29"/>
      <c r="AO810" s="29"/>
      <c r="AP810" s="29"/>
      <c r="AQ810" s="29"/>
      <c r="AR810" s="29"/>
      <c r="AS810" s="29"/>
      <c r="AT810" s="29"/>
      <c r="AU810" s="29"/>
      <c r="AV810" s="29"/>
      <c r="AW810" s="29"/>
      <c r="AX810" s="29"/>
      <c r="AY810" s="29"/>
      <c r="AZ810" s="29"/>
      <c r="BA810" s="29"/>
      <c r="BB810" s="29"/>
      <c r="BC810" s="29"/>
      <c r="BD810" s="29"/>
      <c r="BE810" s="29"/>
      <c r="BF810" s="29"/>
      <c r="BG810" s="29"/>
      <c r="BH810" s="29"/>
      <c r="BI810" s="29"/>
      <c r="BJ810" s="29"/>
      <c r="BK810" s="29"/>
      <c r="BL810" s="29"/>
      <c r="BM810" s="29"/>
      <c r="BN810" s="29"/>
      <c r="BO810" s="29"/>
      <c r="BP810" s="29"/>
      <c r="BQ810" s="29"/>
      <c r="BR810" s="29"/>
      <c r="BS810" s="29"/>
      <c r="BT810" s="29"/>
      <c r="BU810" s="29"/>
      <c r="BV810" s="29"/>
      <c r="BW810" s="29"/>
      <c r="BX810" s="29"/>
      <c r="BY810" s="29"/>
      <c r="BZ810" s="29"/>
      <c r="CA810" s="29"/>
      <c r="CB810" s="29"/>
      <c r="CC810" s="29"/>
      <c r="CD810" s="29"/>
      <c r="CE810" s="29"/>
      <c r="CF810" s="29"/>
      <c r="CG810" s="29"/>
      <c r="CH810" s="29"/>
      <c r="CI810" s="29"/>
      <c r="CJ810" s="29"/>
      <c r="CK810" s="29"/>
      <c r="CL810" s="29"/>
      <c r="CM810" s="29"/>
      <c r="CN810" s="29"/>
    </row>
    <row r="811" spans="1:92" s="3" customFormat="1" ht="24" customHeight="1" x14ac:dyDescent="0.2">
      <c r="A811" s="38"/>
      <c r="B811" s="38"/>
      <c r="C811" s="38"/>
      <c r="D811" s="38"/>
      <c r="E811" s="38"/>
      <c r="F811" s="38"/>
      <c r="G811" s="39"/>
      <c r="H811" s="38"/>
      <c r="I811" s="39"/>
      <c r="J811" s="38"/>
      <c r="K811" s="38"/>
      <c r="L811" s="38"/>
      <c r="M811" s="38"/>
      <c r="N811" s="38"/>
      <c r="O811" s="38"/>
      <c r="P811" s="39"/>
      <c r="Q811" s="38"/>
      <c r="R811" s="39"/>
      <c r="S811" s="39"/>
      <c r="T811" s="39"/>
      <c r="U811" s="39"/>
      <c r="V811" s="38"/>
      <c r="W811" s="40"/>
      <c r="X811" s="41"/>
      <c r="Y811" s="41"/>
      <c r="Z811" s="40"/>
      <c r="AA811" s="40"/>
      <c r="AB811" s="29"/>
      <c r="AC811" s="29"/>
      <c r="AD811" s="29"/>
      <c r="AE811" s="29"/>
      <c r="AF811" s="29"/>
      <c r="AG811" s="29"/>
      <c r="AH811" s="29"/>
      <c r="AI811" s="29"/>
      <c r="AJ811" s="29"/>
      <c r="AK811" s="29"/>
      <c r="AL811" s="29"/>
      <c r="AM811" s="29"/>
      <c r="AN811" s="29"/>
      <c r="AO811" s="29"/>
      <c r="AP811" s="29"/>
      <c r="AQ811" s="29"/>
      <c r="AR811" s="29"/>
      <c r="AS811" s="29"/>
      <c r="AT811" s="29"/>
      <c r="AU811" s="29"/>
      <c r="AV811" s="29"/>
      <c r="AW811" s="29"/>
      <c r="AX811" s="29"/>
      <c r="AY811" s="29"/>
      <c r="AZ811" s="29"/>
      <c r="BA811" s="29"/>
      <c r="BB811" s="29"/>
      <c r="BC811" s="29"/>
      <c r="BD811" s="29"/>
      <c r="BE811" s="29"/>
      <c r="BF811" s="29"/>
      <c r="BG811" s="29"/>
      <c r="BH811" s="29"/>
      <c r="BI811" s="29"/>
      <c r="BJ811" s="29"/>
      <c r="BK811" s="29"/>
      <c r="BL811" s="29"/>
      <c r="BM811" s="29"/>
      <c r="BN811" s="29"/>
      <c r="BO811" s="29"/>
      <c r="BP811" s="29"/>
      <c r="BQ811" s="29"/>
      <c r="BR811" s="29"/>
      <c r="BS811" s="29"/>
      <c r="BT811" s="29"/>
      <c r="BU811" s="29"/>
      <c r="BV811" s="29"/>
      <c r="BW811" s="29"/>
      <c r="BX811" s="29"/>
      <c r="BY811" s="29"/>
      <c r="BZ811" s="29"/>
      <c r="CA811" s="29"/>
      <c r="CB811" s="29"/>
      <c r="CC811" s="29"/>
      <c r="CD811" s="29"/>
      <c r="CE811" s="29"/>
      <c r="CF811" s="29"/>
      <c r="CG811" s="29"/>
      <c r="CH811" s="29"/>
      <c r="CI811" s="29"/>
      <c r="CJ811" s="29"/>
      <c r="CK811" s="29"/>
      <c r="CL811" s="29"/>
      <c r="CM811" s="29"/>
      <c r="CN811" s="29"/>
    </row>
    <row r="812" spans="1:92" s="3" customFormat="1" ht="24" customHeight="1" x14ac:dyDescent="0.2">
      <c r="A812" s="38"/>
      <c r="B812" s="38"/>
      <c r="C812" s="38"/>
      <c r="D812" s="38"/>
      <c r="E812" s="38"/>
      <c r="F812" s="38"/>
      <c r="G812" s="39"/>
      <c r="H812" s="38"/>
      <c r="I812" s="39"/>
      <c r="J812" s="38"/>
      <c r="K812" s="38"/>
      <c r="L812" s="38"/>
      <c r="M812" s="38"/>
      <c r="N812" s="38"/>
      <c r="O812" s="38"/>
      <c r="P812" s="39"/>
      <c r="Q812" s="38"/>
      <c r="R812" s="39"/>
      <c r="S812" s="39"/>
      <c r="T812" s="39"/>
      <c r="U812" s="39"/>
      <c r="V812" s="38"/>
      <c r="W812" s="40"/>
      <c r="X812" s="41"/>
      <c r="Y812" s="41"/>
      <c r="Z812" s="40"/>
      <c r="AA812" s="40"/>
      <c r="AB812" s="29"/>
      <c r="AC812" s="29"/>
      <c r="AD812" s="29"/>
      <c r="AE812" s="29"/>
      <c r="AF812" s="29"/>
      <c r="AG812" s="29"/>
      <c r="AH812" s="29"/>
      <c r="AI812" s="29"/>
      <c r="AJ812" s="29"/>
      <c r="AK812" s="29"/>
      <c r="AL812" s="29"/>
      <c r="AM812" s="29"/>
      <c r="AN812" s="29"/>
      <c r="AO812" s="29"/>
      <c r="AP812" s="29"/>
      <c r="AQ812" s="29"/>
      <c r="AR812" s="29"/>
      <c r="AS812" s="29"/>
      <c r="AT812" s="29"/>
      <c r="AU812" s="29"/>
      <c r="AV812" s="29"/>
      <c r="AW812" s="29"/>
      <c r="AX812" s="29"/>
      <c r="AY812" s="29"/>
      <c r="AZ812" s="29"/>
      <c r="BA812" s="29"/>
      <c r="BB812" s="29"/>
      <c r="BC812" s="29"/>
      <c r="BD812" s="29"/>
      <c r="BE812" s="29"/>
      <c r="BF812" s="29"/>
      <c r="BG812" s="29"/>
      <c r="BH812" s="29"/>
      <c r="BI812" s="29"/>
      <c r="BJ812" s="29"/>
      <c r="BK812" s="29"/>
      <c r="BL812" s="29"/>
      <c r="BM812" s="29"/>
      <c r="BN812" s="29"/>
      <c r="BO812" s="29"/>
      <c r="BP812" s="29"/>
      <c r="BQ812" s="29"/>
      <c r="BR812" s="29"/>
      <c r="BS812" s="29"/>
      <c r="BT812" s="29"/>
      <c r="BU812" s="29"/>
      <c r="BV812" s="29"/>
      <c r="BW812" s="29"/>
      <c r="BX812" s="29"/>
      <c r="BY812" s="29"/>
      <c r="BZ812" s="29"/>
      <c r="CA812" s="29"/>
      <c r="CB812" s="29"/>
      <c r="CC812" s="29"/>
      <c r="CD812" s="29"/>
      <c r="CE812" s="29"/>
      <c r="CF812" s="29"/>
      <c r="CG812" s="29"/>
      <c r="CH812" s="29"/>
      <c r="CI812" s="29"/>
      <c r="CJ812" s="29"/>
      <c r="CK812" s="29"/>
      <c r="CL812" s="29"/>
      <c r="CM812" s="29"/>
      <c r="CN812" s="29"/>
    </row>
    <row r="813" spans="1:92" s="3" customFormat="1" ht="23.25" customHeight="1" x14ac:dyDescent="0.2">
      <c r="A813" s="237" t="s">
        <v>775</v>
      </c>
      <c r="B813" s="238"/>
      <c r="C813" s="238"/>
      <c r="D813" s="238"/>
      <c r="E813" s="238"/>
      <c r="F813" s="238"/>
      <c r="G813" s="238"/>
      <c r="H813" s="238"/>
      <c r="I813" s="238"/>
      <c r="J813" s="238"/>
      <c r="K813" s="238"/>
      <c r="L813" s="239"/>
      <c r="M813" s="38"/>
      <c r="N813" s="38">
        <f>SUM(N801:N812)</f>
        <v>576</v>
      </c>
      <c r="O813" s="38"/>
      <c r="P813" s="39">
        <f>SUM(P801:P812)</f>
        <v>3854400</v>
      </c>
      <c r="Q813" s="38"/>
      <c r="R813" s="38">
        <f>SUM(R801:R812)</f>
        <v>2331360</v>
      </c>
      <c r="S813" s="39">
        <f>SUM(S801:S812)</f>
        <v>1523040</v>
      </c>
      <c r="T813" s="39">
        <f>SUM(T801:T812)</f>
        <v>1659890</v>
      </c>
      <c r="U813" s="39">
        <f>SUM(U801:U812)</f>
        <v>1659890</v>
      </c>
      <c r="V813" s="38"/>
      <c r="W813" s="40">
        <f>SUM(W801:W812)</f>
        <v>261.072</v>
      </c>
      <c r="X813" s="41"/>
      <c r="Y813" s="41"/>
      <c r="Z813" s="40">
        <f>SUM(Z801:Z812)</f>
        <v>234.9648</v>
      </c>
      <c r="AA813" s="40">
        <f>SUM(AA801:AA812)</f>
        <v>26.107200000000006</v>
      </c>
      <c r="AB813" s="29"/>
      <c r="AC813" s="29"/>
      <c r="AD813" s="29"/>
      <c r="AE813" s="29"/>
      <c r="AF813" s="29"/>
      <c r="AG813" s="29"/>
      <c r="AH813" s="29"/>
      <c r="AI813" s="29"/>
      <c r="AJ813" s="29"/>
      <c r="AK813" s="29"/>
      <c r="AL813" s="29"/>
      <c r="AM813" s="29"/>
      <c r="AN813" s="29"/>
      <c r="AO813" s="29"/>
      <c r="AP813" s="29"/>
      <c r="AQ813" s="29"/>
      <c r="AR813" s="29"/>
      <c r="AS813" s="29"/>
      <c r="AT813" s="29"/>
      <c r="AU813" s="29"/>
      <c r="AV813" s="29"/>
      <c r="AW813" s="29"/>
      <c r="AX813" s="29"/>
      <c r="AY813" s="29"/>
      <c r="AZ813" s="29"/>
      <c r="BA813" s="29"/>
      <c r="BB813" s="29"/>
      <c r="BC813" s="29"/>
      <c r="BD813" s="29"/>
      <c r="BE813" s="29"/>
      <c r="BF813" s="29"/>
      <c r="BG813" s="29"/>
      <c r="BH813" s="29"/>
      <c r="BI813" s="29"/>
      <c r="BJ813" s="29"/>
      <c r="BK813" s="29"/>
      <c r="BL813" s="29"/>
      <c r="BM813" s="29"/>
      <c r="BN813" s="29"/>
      <c r="BO813" s="29"/>
      <c r="BP813" s="29"/>
      <c r="BQ813" s="29"/>
      <c r="BR813" s="29"/>
      <c r="BS813" s="29"/>
      <c r="BT813" s="29"/>
      <c r="BU813" s="29"/>
      <c r="BV813" s="29"/>
      <c r="BW813" s="29"/>
      <c r="BX813" s="29"/>
      <c r="BY813" s="29"/>
      <c r="BZ813" s="29"/>
      <c r="CA813" s="29"/>
      <c r="CB813" s="29"/>
      <c r="CC813" s="29"/>
      <c r="CD813" s="29"/>
      <c r="CE813" s="29"/>
      <c r="CF813" s="29"/>
      <c r="CG813" s="29"/>
      <c r="CH813" s="29"/>
      <c r="CI813" s="29"/>
      <c r="CJ813" s="29"/>
      <c r="CK813" s="29"/>
      <c r="CL813" s="29"/>
      <c r="CM813" s="29"/>
      <c r="CN813" s="29"/>
    </row>
    <row r="814" spans="1:92" s="3" customFormat="1" ht="23.25" customHeight="1" x14ac:dyDescent="0.4">
      <c r="A814" s="46"/>
      <c r="B814" s="46"/>
      <c r="C814" s="46"/>
      <c r="D814" s="46"/>
      <c r="E814" s="46"/>
      <c r="F814" s="46"/>
      <c r="G814" s="46"/>
      <c r="H814" s="46"/>
      <c r="I814" s="46"/>
      <c r="J814" s="46"/>
      <c r="K814" s="46"/>
      <c r="L814" s="46"/>
      <c r="M814" s="46"/>
      <c r="N814" s="46"/>
      <c r="O814" s="46"/>
      <c r="P814" s="46"/>
      <c r="Q814" s="46"/>
      <c r="R814" s="46"/>
      <c r="S814" s="46"/>
      <c r="T814" s="46"/>
      <c r="U814" s="46"/>
      <c r="V814" s="46"/>
      <c r="W814" s="46"/>
      <c r="X814" s="46"/>
      <c r="Y814" s="46"/>
      <c r="Z814" s="46"/>
      <c r="AA814" s="43"/>
      <c r="AB814" s="29"/>
      <c r="AC814" s="29"/>
      <c r="AD814" s="29"/>
      <c r="AE814" s="29"/>
      <c r="AF814" s="29"/>
      <c r="AG814" s="29"/>
      <c r="AH814" s="29"/>
      <c r="AI814" s="29"/>
      <c r="AJ814" s="29"/>
      <c r="AK814" s="29"/>
      <c r="AL814" s="29"/>
      <c r="AM814" s="29"/>
      <c r="AN814" s="29"/>
      <c r="AO814" s="29"/>
      <c r="AP814" s="29"/>
      <c r="AQ814" s="29"/>
      <c r="AR814" s="29"/>
      <c r="AS814" s="29"/>
      <c r="AT814" s="29"/>
      <c r="AU814" s="29"/>
      <c r="AV814" s="29"/>
      <c r="AW814" s="29"/>
      <c r="AX814" s="29"/>
      <c r="AY814" s="29"/>
      <c r="AZ814" s="29"/>
      <c r="BA814" s="29"/>
      <c r="BB814" s="29"/>
      <c r="BC814" s="29"/>
      <c r="BD814" s="29"/>
      <c r="BE814" s="29"/>
      <c r="BF814" s="29"/>
      <c r="BG814" s="29"/>
      <c r="BH814" s="29"/>
      <c r="BI814" s="29"/>
      <c r="BJ814" s="29"/>
      <c r="BK814" s="29"/>
      <c r="BL814" s="29"/>
      <c r="BM814" s="29"/>
      <c r="BN814" s="29"/>
      <c r="BO814" s="29"/>
      <c r="BP814" s="29"/>
      <c r="BQ814" s="29"/>
      <c r="BR814" s="29"/>
      <c r="BS814" s="29"/>
      <c r="BT814" s="29"/>
      <c r="BU814" s="29"/>
      <c r="BV814" s="29"/>
      <c r="BW814" s="29"/>
      <c r="BX814" s="29"/>
      <c r="BY814" s="29"/>
      <c r="BZ814" s="29"/>
      <c r="CA814" s="29"/>
      <c r="CB814" s="29"/>
      <c r="CC814" s="29"/>
      <c r="CD814" s="29"/>
      <c r="CE814" s="29"/>
      <c r="CF814" s="29"/>
      <c r="CG814" s="29"/>
      <c r="CH814" s="29"/>
      <c r="CI814" s="29"/>
      <c r="CJ814" s="29"/>
      <c r="CK814" s="29"/>
      <c r="CL814" s="29"/>
      <c r="CM814" s="29"/>
      <c r="CN814" s="29"/>
    </row>
    <row r="815" spans="1:92" s="3" customFormat="1" ht="18" x14ac:dyDescent="0.4">
      <c r="A815" s="42" t="s">
        <v>17</v>
      </c>
      <c r="B815" s="42"/>
      <c r="C815" s="42"/>
      <c r="D815" s="42" t="s">
        <v>19</v>
      </c>
      <c r="E815" s="42"/>
      <c r="F815" s="42"/>
      <c r="G815" s="42"/>
      <c r="H815" s="42"/>
      <c r="I815" s="42"/>
      <c r="J815" s="43"/>
      <c r="K815" s="46"/>
      <c r="L815" s="46"/>
      <c r="M815" s="46"/>
      <c r="N815" s="46"/>
      <c r="O815" s="46"/>
      <c r="P815" s="46"/>
      <c r="Q815" s="46"/>
      <c r="R815" s="46"/>
      <c r="S815" s="46"/>
      <c r="T815" s="46"/>
      <c r="U815" s="46"/>
      <c r="V815" s="46"/>
      <c r="W815" s="46"/>
      <c r="X815" s="46"/>
      <c r="Y815" s="46"/>
      <c r="Z815" s="46"/>
      <c r="AA815" s="43"/>
      <c r="AB815" s="29"/>
      <c r="AC815" s="29"/>
      <c r="AD815" s="29"/>
      <c r="AE815" s="29"/>
      <c r="AF815" s="29"/>
      <c r="AG815" s="29"/>
      <c r="AH815" s="29"/>
      <c r="AI815" s="29"/>
      <c r="AJ815" s="29"/>
      <c r="AK815" s="29"/>
      <c r="AL815" s="29"/>
      <c r="AM815" s="29"/>
      <c r="AN815" s="29"/>
      <c r="AO815" s="29"/>
      <c r="AP815" s="29"/>
      <c r="AQ815" s="29"/>
      <c r="AR815" s="29"/>
      <c r="AS815" s="29"/>
      <c r="AT815" s="29"/>
      <c r="AU815" s="29"/>
      <c r="AV815" s="29"/>
      <c r="AW815" s="29"/>
      <c r="AX815" s="29"/>
      <c r="AY815" s="29"/>
      <c r="AZ815" s="29"/>
      <c r="BA815" s="29"/>
      <c r="BB815" s="29"/>
      <c r="BC815" s="29"/>
      <c r="BD815" s="29"/>
      <c r="BE815" s="29"/>
      <c r="BF815" s="29"/>
      <c r="BG815" s="29"/>
      <c r="BH815" s="29"/>
      <c r="BI815" s="29"/>
      <c r="BJ815" s="29"/>
      <c r="BK815" s="29"/>
      <c r="BL815" s="29"/>
      <c r="BM815" s="29"/>
      <c r="BN815" s="29"/>
      <c r="BO815" s="29"/>
      <c r="BP815" s="29"/>
      <c r="BQ815" s="29"/>
      <c r="BR815" s="29"/>
      <c r="BS815" s="29"/>
      <c r="BT815" s="29"/>
      <c r="BU815" s="29"/>
      <c r="BV815" s="29"/>
      <c r="BW815" s="29"/>
      <c r="BX815" s="29"/>
      <c r="BY815" s="29"/>
      <c r="BZ815" s="29"/>
      <c r="CA815" s="29"/>
      <c r="CB815" s="29"/>
      <c r="CC815" s="29"/>
      <c r="CD815" s="29"/>
      <c r="CE815" s="29"/>
      <c r="CF815" s="29"/>
      <c r="CG815" s="29"/>
      <c r="CH815" s="29"/>
      <c r="CI815" s="29"/>
      <c r="CJ815" s="29"/>
      <c r="CK815" s="29"/>
      <c r="CL815" s="29"/>
      <c r="CM815" s="29"/>
      <c r="CN815" s="29"/>
    </row>
    <row r="816" spans="1:92" s="3" customFormat="1" ht="18" x14ac:dyDescent="0.4">
      <c r="A816" s="42"/>
      <c r="B816" s="42"/>
      <c r="C816" s="42"/>
      <c r="D816" s="42" t="s">
        <v>20</v>
      </c>
      <c r="E816" s="42"/>
      <c r="F816" s="42"/>
      <c r="G816" s="42"/>
      <c r="H816" s="42"/>
      <c r="I816" s="42"/>
      <c r="J816" s="43"/>
      <c r="K816" s="46"/>
      <c r="L816" s="46"/>
      <c r="M816" s="46"/>
      <c r="N816" s="46"/>
      <c r="O816" s="46"/>
      <c r="P816" s="46"/>
      <c r="Q816" s="46"/>
      <c r="R816" s="46"/>
      <c r="S816" s="46"/>
      <c r="T816" s="46"/>
      <c r="U816" s="46"/>
      <c r="V816" s="46"/>
      <c r="W816" s="46"/>
      <c r="X816" s="46"/>
      <c r="Y816" s="46"/>
      <c r="Z816" s="46"/>
      <c r="AA816" s="43"/>
      <c r="AB816" s="29"/>
      <c r="AC816" s="29"/>
      <c r="AD816" s="29"/>
      <c r="AE816" s="29"/>
      <c r="AF816" s="29"/>
      <c r="AG816" s="29"/>
      <c r="AH816" s="29"/>
      <c r="AI816" s="29"/>
      <c r="AJ816" s="29"/>
      <c r="AK816" s="29"/>
      <c r="AL816" s="29"/>
      <c r="AM816" s="29"/>
      <c r="AN816" s="29"/>
      <c r="AO816" s="29"/>
      <c r="AP816" s="29"/>
      <c r="AQ816" s="29"/>
      <c r="AR816" s="29"/>
      <c r="AS816" s="29"/>
      <c r="AT816" s="29"/>
      <c r="AU816" s="29"/>
      <c r="AV816" s="29"/>
      <c r="AW816" s="29"/>
      <c r="AX816" s="29"/>
      <c r="AY816" s="29"/>
      <c r="AZ816" s="29"/>
      <c r="BA816" s="29"/>
      <c r="BB816" s="29"/>
      <c r="BC816" s="29"/>
      <c r="BD816" s="29"/>
      <c r="BE816" s="29"/>
      <c r="BF816" s="29"/>
      <c r="BG816" s="29"/>
      <c r="BH816" s="29"/>
      <c r="BI816" s="29"/>
      <c r="BJ816" s="29"/>
      <c r="BK816" s="29"/>
      <c r="BL816" s="29"/>
      <c r="BM816" s="29"/>
      <c r="BN816" s="29"/>
      <c r="BO816" s="29"/>
      <c r="BP816" s="29"/>
      <c r="BQ816" s="29"/>
      <c r="BR816" s="29"/>
      <c r="BS816" s="29"/>
      <c r="BT816" s="29"/>
      <c r="BU816" s="29"/>
      <c r="BV816" s="29"/>
      <c r="BW816" s="29"/>
      <c r="BX816" s="29"/>
      <c r="BY816" s="29"/>
      <c r="BZ816" s="29"/>
      <c r="CA816" s="29"/>
      <c r="CB816" s="29"/>
      <c r="CC816" s="29"/>
      <c r="CD816" s="29"/>
      <c r="CE816" s="29"/>
      <c r="CF816" s="29"/>
      <c r="CG816" s="29"/>
      <c r="CH816" s="29"/>
      <c r="CI816" s="29"/>
      <c r="CJ816" s="29"/>
      <c r="CK816" s="29"/>
      <c r="CL816" s="29"/>
      <c r="CM816" s="29"/>
      <c r="CN816" s="29"/>
    </row>
    <row r="817" spans="1:92" s="3" customFormat="1" ht="18" x14ac:dyDescent="0.4">
      <c r="A817" s="42"/>
      <c r="B817" s="42"/>
      <c r="C817" s="42"/>
      <c r="D817" s="42" t="s">
        <v>21</v>
      </c>
      <c r="E817" s="42"/>
      <c r="F817" s="42"/>
      <c r="G817" s="42"/>
      <c r="H817" s="42"/>
      <c r="I817" s="42"/>
      <c r="J817" s="43"/>
      <c r="K817" s="46"/>
      <c r="L817" s="46"/>
      <c r="M817" s="46"/>
      <c r="N817" s="46"/>
      <c r="O817" s="46"/>
      <c r="P817" s="46"/>
      <c r="Q817" s="46"/>
      <c r="R817" s="46"/>
      <c r="S817" s="46"/>
      <c r="T817" s="46"/>
      <c r="U817" s="46"/>
      <c r="V817" s="46"/>
      <c r="W817" s="46"/>
      <c r="X817" s="46"/>
      <c r="Y817" s="46"/>
      <c r="Z817" s="46"/>
      <c r="AA817" s="43"/>
      <c r="AB817" s="29"/>
      <c r="AC817" s="29"/>
      <c r="AD817" s="29"/>
      <c r="AE817" s="29"/>
      <c r="AF817" s="29"/>
      <c r="AG817" s="29"/>
      <c r="AH817" s="29"/>
      <c r="AI817" s="29"/>
      <c r="AJ817" s="29"/>
      <c r="AK817" s="29"/>
      <c r="AL817" s="29"/>
      <c r="AM817" s="29"/>
      <c r="AN817" s="29"/>
      <c r="AO817" s="29"/>
      <c r="AP817" s="29"/>
      <c r="AQ817" s="29"/>
      <c r="AR817" s="29"/>
      <c r="AS817" s="29"/>
      <c r="AT817" s="29"/>
      <c r="AU817" s="29"/>
      <c r="AV817" s="29"/>
      <c r="AW817" s="29"/>
      <c r="AX817" s="29"/>
      <c r="AY817" s="29"/>
      <c r="AZ817" s="29"/>
      <c r="BA817" s="29"/>
      <c r="BB817" s="29"/>
      <c r="BC817" s="29"/>
      <c r="BD817" s="29"/>
      <c r="BE817" s="29"/>
      <c r="BF817" s="29"/>
      <c r="BG817" s="29"/>
      <c r="BH817" s="29"/>
      <c r="BI817" s="29"/>
      <c r="BJ817" s="29"/>
      <c r="BK817" s="29"/>
      <c r="BL817" s="29"/>
      <c r="BM817" s="29"/>
      <c r="BN817" s="29"/>
      <c r="BO817" s="29"/>
      <c r="BP817" s="29"/>
      <c r="BQ817" s="29"/>
      <c r="BR817" s="29"/>
      <c r="BS817" s="29"/>
      <c r="BT817" s="29"/>
      <c r="BU817" s="29"/>
      <c r="BV817" s="29"/>
      <c r="BW817" s="29"/>
      <c r="BX817" s="29"/>
      <c r="BY817" s="29"/>
      <c r="BZ817" s="29"/>
      <c r="CA817" s="29"/>
      <c r="CB817" s="29"/>
      <c r="CC817" s="29"/>
      <c r="CD817" s="29"/>
      <c r="CE817" s="29"/>
      <c r="CF817" s="29"/>
      <c r="CG817" s="29"/>
      <c r="CH817" s="29"/>
      <c r="CI817" s="29"/>
      <c r="CJ817" s="29"/>
      <c r="CK817" s="29"/>
      <c r="CL817" s="29"/>
      <c r="CM817" s="29"/>
      <c r="CN817" s="29"/>
    </row>
    <row r="818" spans="1:92" s="3" customFormat="1" ht="15.75" x14ac:dyDescent="0.25">
      <c r="A818" s="42"/>
      <c r="B818" s="42"/>
      <c r="C818" s="42"/>
      <c r="D818" s="42" t="s">
        <v>22</v>
      </c>
      <c r="E818" s="42"/>
      <c r="F818" s="42"/>
      <c r="G818" s="42"/>
      <c r="H818" s="42"/>
      <c r="I818" s="42"/>
      <c r="J818" s="43"/>
      <c r="K818" s="43"/>
      <c r="L818" s="43"/>
      <c r="M818" s="43"/>
      <c r="N818" s="43"/>
      <c r="O818" s="43"/>
      <c r="P818" s="43"/>
      <c r="Q818" s="43"/>
      <c r="R818" s="43"/>
      <c r="S818" s="43"/>
      <c r="T818" s="43"/>
      <c r="U818" s="43"/>
      <c r="V818" s="43"/>
      <c r="W818" s="43"/>
      <c r="X818" s="43"/>
      <c r="Y818" s="43"/>
      <c r="Z818" s="43"/>
      <c r="AA818" s="43"/>
      <c r="AB818" s="29"/>
      <c r="AC818" s="29"/>
      <c r="AD818" s="29"/>
      <c r="AE818" s="29"/>
      <c r="AF818" s="29"/>
      <c r="AG818" s="29"/>
      <c r="AH818" s="29"/>
      <c r="AI818" s="29"/>
      <c r="AJ818" s="29"/>
      <c r="AK818" s="29"/>
      <c r="AL818" s="29"/>
      <c r="AM818" s="29"/>
      <c r="AN818" s="29"/>
      <c r="AO818" s="29"/>
      <c r="AP818" s="29"/>
      <c r="AQ818" s="29"/>
      <c r="AR818" s="29"/>
      <c r="AS818" s="29"/>
      <c r="AT818" s="29"/>
      <c r="AU818" s="29"/>
      <c r="AV818" s="29"/>
      <c r="AW818" s="29"/>
      <c r="AX818" s="29"/>
      <c r="AY818" s="29"/>
      <c r="AZ818" s="29"/>
      <c r="BA818" s="29"/>
      <c r="BB818" s="29"/>
      <c r="BC818" s="29"/>
      <c r="BD818" s="29"/>
      <c r="BE818" s="29"/>
      <c r="BF818" s="29"/>
      <c r="BG818" s="29"/>
      <c r="BH818" s="29"/>
      <c r="BI818" s="29"/>
      <c r="BJ818" s="29"/>
      <c r="BK818" s="29"/>
      <c r="BL818" s="29"/>
      <c r="BM818" s="29"/>
      <c r="BN818" s="29"/>
      <c r="BO818" s="29"/>
      <c r="BP818" s="29"/>
      <c r="BQ818" s="29"/>
      <c r="BR818" s="29"/>
      <c r="BS818" s="29"/>
      <c r="BT818" s="29"/>
      <c r="BU818" s="29"/>
      <c r="BV818" s="29"/>
      <c r="BW818" s="29"/>
      <c r="BX818" s="29"/>
      <c r="BY818" s="29"/>
      <c r="BZ818" s="29"/>
      <c r="CA818" s="29"/>
      <c r="CB818" s="29"/>
      <c r="CC818" s="29"/>
      <c r="CD818" s="29"/>
      <c r="CE818" s="29"/>
      <c r="CF818" s="29"/>
      <c r="CG818" s="29"/>
      <c r="CH818" s="29"/>
      <c r="CI818" s="29"/>
      <c r="CJ818" s="29"/>
      <c r="CK818" s="29"/>
      <c r="CL818" s="29"/>
      <c r="CM818" s="29"/>
      <c r="CN818" s="29"/>
    </row>
    <row r="819" spans="1:92" s="3" customFormat="1" ht="15.75" x14ac:dyDescent="0.25">
      <c r="A819" s="42"/>
      <c r="B819" s="42"/>
      <c r="C819" s="42"/>
      <c r="D819" s="42" t="s">
        <v>23</v>
      </c>
      <c r="E819" s="42"/>
      <c r="F819" s="42"/>
      <c r="G819" s="42"/>
      <c r="H819" s="42"/>
      <c r="I819" s="42"/>
      <c r="J819" s="43"/>
      <c r="K819" s="43"/>
      <c r="L819" s="43"/>
      <c r="M819" s="43"/>
      <c r="N819" s="43"/>
      <c r="O819" s="43"/>
      <c r="P819" s="43"/>
      <c r="Q819" s="43"/>
      <c r="R819" s="43"/>
      <c r="S819" s="43"/>
      <c r="T819" s="43"/>
      <c r="U819" s="43"/>
      <c r="V819" s="43"/>
      <c r="W819" s="43"/>
      <c r="X819" s="43"/>
      <c r="Y819" s="43"/>
      <c r="Z819" s="43"/>
      <c r="AA819" s="43"/>
      <c r="AB819" s="29"/>
      <c r="AC819" s="29"/>
      <c r="AD819" s="29"/>
      <c r="AE819" s="29"/>
      <c r="AF819" s="29"/>
      <c r="AG819" s="29"/>
      <c r="AH819" s="29"/>
      <c r="AI819" s="29"/>
      <c r="AJ819" s="29"/>
      <c r="AK819" s="29"/>
      <c r="AL819" s="29"/>
      <c r="AM819" s="29"/>
      <c r="AN819" s="29"/>
      <c r="AO819" s="29"/>
      <c r="AP819" s="29"/>
      <c r="AQ819" s="29"/>
      <c r="AR819" s="29"/>
      <c r="AS819" s="29"/>
      <c r="AT819" s="29"/>
      <c r="AU819" s="29"/>
      <c r="AV819" s="29"/>
      <c r="AW819" s="29"/>
      <c r="AX819" s="29"/>
      <c r="AY819" s="29"/>
      <c r="AZ819" s="29"/>
      <c r="BA819" s="29"/>
      <c r="BB819" s="29"/>
      <c r="BC819" s="29"/>
      <c r="BD819" s="29"/>
      <c r="BE819" s="29"/>
      <c r="BF819" s="29"/>
      <c r="BG819" s="29"/>
      <c r="BH819" s="29"/>
      <c r="BI819" s="29"/>
      <c r="BJ819" s="29"/>
      <c r="BK819" s="29"/>
      <c r="BL819" s="29"/>
      <c r="BM819" s="29"/>
      <c r="BN819" s="29"/>
      <c r="BO819" s="29"/>
      <c r="BP819" s="29"/>
      <c r="BQ819" s="29"/>
      <c r="BR819" s="29"/>
      <c r="BS819" s="29"/>
      <c r="BT819" s="29"/>
      <c r="BU819" s="29"/>
      <c r="BV819" s="29"/>
      <c r="BW819" s="29"/>
      <c r="BX819" s="29"/>
      <c r="BY819" s="29"/>
      <c r="BZ819" s="29"/>
      <c r="CA819" s="29"/>
      <c r="CB819" s="29"/>
      <c r="CC819" s="29"/>
      <c r="CD819" s="29"/>
      <c r="CE819" s="29"/>
      <c r="CF819" s="29"/>
      <c r="CG819" s="29"/>
      <c r="CH819" s="29"/>
      <c r="CI819" s="29"/>
      <c r="CJ819" s="29"/>
      <c r="CK819" s="29"/>
      <c r="CL819" s="29"/>
      <c r="CM819" s="29"/>
      <c r="CN819" s="29"/>
    </row>
    <row r="827" spans="1:92" s="3" customFormat="1" x14ac:dyDescent="0.2">
      <c r="AB827" s="29"/>
      <c r="AC827" s="29"/>
      <c r="AD827" s="29"/>
      <c r="AE827" s="29"/>
      <c r="AF827" s="29"/>
      <c r="AG827" s="29"/>
      <c r="AH827" s="29"/>
      <c r="AI827" s="29"/>
      <c r="AJ827" s="29"/>
      <c r="AK827" s="29"/>
      <c r="AL827" s="29"/>
      <c r="AM827" s="29"/>
      <c r="AN827" s="29"/>
      <c r="AO827" s="29"/>
      <c r="AP827" s="29"/>
      <c r="AQ827" s="29"/>
      <c r="AR827" s="29"/>
      <c r="AS827" s="29"/>
      <c r="AT827" s="29"/>
      <c r="AU827" s="29"/>
      <c r="AV827" s="29"/>
      <c r="AW827" s="29"/>
      <c r="AX827" s="29"/>
      <c r="AY827" s="29"/>
      <c r="AZ827" s="29"/>
      <c r="BA827" s="29"/>
      <c r="BB827" s="29"/>
      <c r="BC827" s="29"/>
      <c r="BD827" s="29"/>
      <c r="BE827" s="29"/>
      <c r="BF827" s="29"/>
      <c r="BG827" s="29"/>
      <c r="BH827" s="29"/>
      <c r="BI827" s="29"/>
      <c r="BJ827" s="29"/>
      <c r="BK827" s="29"/>
      <c r="BL827" s="29"/>
      <c r="BM827" s="29"/>
      <c r="BN827" s="29"/>
      <c r="BO827" s="29"/>
      <c r="BP827" s="29"/>
      <c r="BQ827" s="29"/>
      <c r="BR827" s="29"/>
      <c r="BS827" s="29"/>
      <c r="BT827" s="29"/>
      <c r="BU827" s="29"/>
      <c r="BV827" s="29"/>
      <c r="BW827" s="29"/>
      <c r="BX827" s="29"/>
      <c r="BY827" s="29"/>
      <c r="BZ827" s="29"/>
      <c r="CA827" s="29"/>
      <c r="CB827" s="29"/>
      <c r="CC827" s="29"/>
      <c r="CD827" s="29"/>
      <c r="CE827" s="29"/>
      <c r="CF827" s="29"/>
      <c r="CG827" s="29"/>
      <c r="CH827" s="29"/>
      <c r="CI827" s="29"/>
      <c r="CJ827" s="29"/>
      <c r="CK827" s="29"/>
      <c r="CL827" s="29"/>
      <c r="CM827" s="29"/>
      <c r="CN827" s="29"/>
    </row>
    <row r="829" spans="1:92" s="49" customFormat="1" ht="21" x14ac:dyDescent="0.35">
      <c r="A829" s="215" t="s">
        <v>764</v>
      </c>
      <c r="B829" s="215"/>
      <c r="C829" s="215"/>
      <c r="D829" s="215"/>
      <c r="E829" s="215"/>
      <c r="F829" s="215"/>
      <c r="G829" s="215"/>
      <c r="H829" s="215"/>
      <c r="I829" s="215"/>
      <c r="J829" s="215"/>
      <c r="K829" s="215"/>
      <c r="L829" s="215"/>
      <c r="M829" s="215"/>
      <c r="N829" s="215"/>
      <c r="O829" s="215"/>
      <c r="P829" s="215"/>
      <c r="Q829" s="215"/>
      <c r="R829" s="215"/>
      <c r="S829" s="215"/>
      <c r="T829" s="215"/>
      <c r="U829" s="215"/>
      <c r="V829" s="215"/>
      <c r="W829" s="215"/>
      <c r="X829" s="215"/>
      <c r="Y829" s="144"/>
      <c r="Z829" s="31"/>
      <c r="AA829" s="31"/>
      <c r="AB829" s="48"/>
      <c r="AC829" s="48"/>
      <c r="AD829" s="48"/>
      <c r="AE829" s="48"/>
      <c r="AF829" s="48"/>
      <c r="AG829" s="48"/>
      <c r="AH829" s="48"/>
      <c r="AI829" s="48"/>
      <c r="AJ829" s="48"/>
      <c r="AK829" s="48"/>
      <c r="AL829" s="48"/>
      <c r="AM829" s="48"/>
      <c r="AN829" s="48"/>
      <c r="AO829" s="48"/>
      <c r="AP829" s="48"/>
      <c r="AQ829" s="48"/>
      <c r="AR829" s="48"/>
      <c r="AS829" s="48"/>
      <c r="AT829" s="48"/>
      <c r="AU829" s="48"/>
      <c r="AV829" s="48"/>
      <c r="AW829" s="48"/>
      <c r="AX829" s="48"/>
      <c r="AY829" s="48"/>
      <c r="AZ829" s="48"/>
      <c r="BA829" s="48"/>
      <c r="BB829" s="48"/>
      <c r="BC829" s="48"/>
      <c r="BD829" s="48"/>
      <c r="BE829" s="48"/>
      <c r="BF829" s="48"/>
      <c r="BG829" s="48"/>
      <c r="BH829" s="48"/>
      <c r="BI829" s="48"/>
      <c r="BJ829" s="48"/>
      <c r="BK829" s="48"/>
      <c r="BL829" s="48"/>
      <c r="BM829" s="48"/>
      <c r="BN829" s="48"/>
      <c r="BO829" s="48"/>
      <c r="BP829" s="48"/>
      <c r="BQ829" s="48"/>
      <c r="BR829" s="48"/>
      <c r="BS829" s="48"/>
      <c r="BT829" s="48"/>
      <c r="BU829" s="48"/>
      <c r="BV829" s="48"/>
      <c r="BW829" s="48"/>
      <c r="BX829" s="48"/>
      <c r="BY829" s="48"/>
      <c r="BZ829" s="48"/>
      <c r="CA829" s="48"/>
      <c r="CB829" s="48"/>
      <c r="CC829" s="48"/>
      <c r="CD829" s="48"/>
      <c r="CE829" s="48"/>
      <c r="CF829" s="48"/>
      <c r="CG829" s="48"/>
      <c r="CH829" s="48"/>
      <c r="CI829" s="48"/>
      <c r="CJ829" s="48"/>
      <c r="CK829" s="48"/>
      <c r="CL829" s="48"/>
      <c r="CM829" s="48"/>
      <c r="CN829" s="48"/>
    </row>
    <row r="830" spans="1:92" s="49" customFormat="1" ht="21" x14ac:dyDescent="0.25">
      <c r="A830" s="215" t="s">
        <v>763</v>
      </c>
      <c r="B830" s="215"/>
      <c r="C830" s="215"/>
      <c r="D830" s="215"/>
      <c r="E830" s="215"/>
      <c r="F830" s="215"/>
      <c r="G830" s="215"/>
      <c r="H830" s="215"/>
      <c r="I830" s="215"/>
      <c r="J830" s="215"/>
      <c r="K830" s="215"/>
      <c r="L830" s="215"/>
      <c r="M830" s="215"/>
      <c r="N830" s="215"/>
      <c r="O830" s="215"/>
      <c r="P830" s="215"/>
      <c r="Q830" s="215"/>
      <c r="R830" s="215"/>
      <c r="S830" s="215"/>
      <c r="T830" s="215"/>
      <c r="U830" s="215"/>
      <c r="V830" s="215"/>
      <c r="W830" s="215"/>
      <c r="X830" s="215"/>
      <c r="Y830" s="215"/>
      <c r="Z830" s="215"/>
      <c r="AA830" s="215"/>
      <c r="AB830" s="48"/>
      <c r="AC830" s="48"/>
      <c r="AD830" s="48"/>
      <c r="AE830" s="48"/>
      <c r="AF830" s="48"/>
      <c r="AG830" s="48"/>
      <c r="AH830" s="48"/>
      <c r="AI830" s="48"/>
      <c r="AJ830" s="48"/>
      <c r="AK830" s="48"/>
      <c r="AL830" s="48"/>
      <c r="AM830" s="48"/>
      <c r="AN830" s="48"/>
      <c r="AO830" s="48"/>
      <c r="AP830" s="48"/>
      <c r="AQ830" s="48"/>
      <c r="AR830" s="48"/>
      <c r="AS830" s="48"/>
      <c r="AT830" s="48"/>
      <c r="AU830" s="48"/>
      <c r="AV830" s="48"/>
      <c r="AW830" s="48"/>
      <c r="AX830" s="48"/>
      <c r="AY830" s="48"/>
      <c r="AZ830" s="48"/>
      <c r="BA830" s="48"/>
      <c r="BB830" s="48"/>
      <c r="BC830" s="48"/>
      <c r="BD830" s="48"/>
      <c r="BE830" s="48"/>
      <c r="BF830" s="48"/>
      <c r="BG830" s="48"/>
      <c r="BH830" s="48"/>
      <c r="BI830" s="48"/>
      <c r="BJ830" s="48"/>
      <c r="BK830" s="48"/>
      <c r="BL830" s="48"/>
      <c r="BM830" s="48"/>
      <c r="BN830" s="48"/>
      <c r="BO830" s="48"/>
      <c r="BP830" s="48"/>
      <c r="BQ830" s="48"/>
      <c r="BR830" s="48"/>
      <c r="BS830" s="48"/>
      <c r="BT830" s="48"/>
      <c r="BU830" s="48"/>
      <c r="BV830" s="48"/>
      <c r="BW830" s="48"/>
      <c r="BX830" s="48"/>
      <c r="BY830" s="48"/>
      <c r="BZ830" s="48"/>
      <c r="CA830" s="48"/>
      <c r="CB830" s="48"/>
      <c r="CC830" s="48"/>
      <c r="CD830" s="48"/>
      <c r="CE830" s="48"/>
      <c r="CF830" s="48"/>
      <c r="CG830" s="48"/>
      <c r="CH830" s="48"/>
      <c r="CI830" s="48"/>
      <c r="CJ830" s="48"/>
      <c r="CK830" s="48"/>
      <c r="CL830" s="48"/>
      <c r="CM830" s="48"/>
      <c r="CN830" s="48"/>
    </row>
    <row r="831" spans="1:92" s="49" customFormat="1" ht="21" x14ac:dyDescent="0.35">
      <c r="A831" s="32"/>
      <c r="B831" s="32"/>
      <c r="C831" s="32"/>
      <c r="D831" s="32"/>
      <c r="E831" s="32"/>
      <c r="F831" s="32"/>
      <c r="G831" s="32"/>
      <c r="H831" s="32" t="s">
        <v>811</v>
      </c>
      <c r="I831" s="32"/>
      <c r="J831" s="32"/>
      <c r="K831" s="32"/>
      <c r="L831" s="32"/>
      <c r="M831" s="32"/>
      <c r="N831" s="32"/>
      <c r="O831" s="32"/>
      <c r="P831" s="32"/>
      <c r="Q831" s="32"/>
      <c r="R831" s="32"/>
      <c r="S831" s="32"/>
      <c r="T831" s="32"/>
      <c r="U831" s="32"/>
      <c r="V831" s="32"/>
      <c r="W831" s="32"/>
      <c r="X831" s="32"/>
      <c r="Y831" s="32"/>
      <c r="Z831" s="32" t="s">
        <v>903</v>
      </c>
      <c r="AA831" s="31"/>
      <c r="AB831" s="48"/>
      <c r="AC831" s="48"/>
      <c r="AD831" s="48"/>
      <c r="AE831" s="48"/>
      <c r="AF831" s="48"/>
      <c r="AG831" s="48"/>
      <c r="AH831" s="48"/>
      <c r="AI831" s="48"/>
      <c r="AJ831" s="48"/>
      <c r="AK831" s="48"/>
      <c r="AL831" s="48"/>
      <c r="AM831" s="48"/>
      <c r="AN831" s="48"/>
      <c r="AO831" s="48"/>
      <c r="AP831" s="48"/>
      <c r="AQ831" s="48"/>
      <c r="AR831" s="48"/>
      <c r="AS831" s="48"/>
      <c r="AT831" s="48"/>
      <c r="AU831" s="48"/>
      <c r="AV831" s="48"/>
      <c r="AW831" s="48"/>
      <c r="AX831" s="48"/>
      <c r="AY831" s="48"/>
      <c r="AZ831" s="48"/>
      <c r="BA831" s="48"/>
      <c r="BB831" s="48"/>
      <c r="BC831" s="48"/>
      <c r="BD831" s="48"/>
      <c r="BE831" s="48"/>
      <c r="BF831" s="48"/>
      <c r="BG831" s="48"/>
      <c r="BH831" s="48"/>
      <c r="BI831" s="48"/>
      <c r="BJ831" s="48"/>
      <c r="BK831" s="48"/>
      <c r="BL831" s="48"/>
      <c r="BM831" s="48"/>
      <c r="BN831" s="48"/>
      <c r="BO831" s="48"/>
      <c r="BP831" s="48"/>
      <c r="BQ831" s="48"/>
      <c r="BR831" s="48"/>
      <c r="BS831" s="48"/>
      <c r="BT831" s="48"/>
      <c r="BU831" s="48"/>
      <c r="BV831" s="48"/>
      <c r="BW831" s="48"/>
      <c r="BX831" s="48"/>
      <c r="BY831" s="48"/>
      <c r="BZ831" s="48"/>
      <c r="CA831" s="48"/>
      <c r="CB831" s="48"/>
      <c r="CC831" s="48"/>
      <c r="CD831" s="48"/>
      <c r="CE831" s="48"/>
      <c r="CF831" s="48"/>
      <c r="CG831" s="48"/>
      <c r="CH831" s="48"/>
      <c r="CI831" s="48"/>
      <c r="CJ831" s="48"/>
      <c r="CK831" s="48"/>
      <c r="CL831" s="48"/>
      <c r="CM831" s="48"/>
      <c r="CN831" s="48"/>
    </row>
    <row r="832" spans="1:92" s="3" customFormat="1" ht="15.75" customHeight="1" x14ac:dyDescent="0.2">
      <c r="A832" s="207" t="s">
        <v>3</v>
      </c>
      <c r="B832" s="207" t="s">
        <v>761</v>
      </c>
      <c r="C832" s="207" t="s">
        <v>18</v>
      </c>
      <c r="D832" s="210" t="s">
        <v>0</v>
      </c>
      <c r="E832" s="211"/>
      <c r="F832" s="211"/>
      <c r="G832" s="211"/>
      <c r="H832" s="211"/>
      <c r="I832" s="212"/>
      <c r="J832" s="210" t="s">
        <v>2</v>
      </c>
      <c r="K832" s="211"/>
      <c r="L832" s="211"/>
      <c r="M832" s="211"/>
      <c r="N832" s="211"/>
      <c r="O832" s="211"/>
      <c r="P832" s="211"/>
      <c r="Q832" s="211"/>
      <c r="R832" s="211"/>
      <c r="S832" s="211"/>
      <c r="T832" s="211"/>
      <c r="U832" s="212"/>
      <c r="V832" s="207" t="s">
        <v>756</v>
      </c>
      <c r="W832" s="207" t="s">
        <v>757</v>
      </c>
      <c r="X832" s="207" t="s">
        <v>758</v>
      </c>
      <c r="Y832" s="141"/>
      <c r="Z832" s="207" t="s">
        <v>759</v>
      </c>
      <c r="AA832" s="207" t="s">
        <v>760</v>
      </c>
      <c r="AB832" s="29"/>
      <c r="AC832" s="29"/>
      <c r="AD832" s="29"/>
      <c r="AE832" s="29"/>
      <c r="AF832" s="29"/>
      <c r="AG832" s="29"/>
      <c r="AH832" s="29"/>
      <c r="AI832" s="29"/>
      <c r="AJ832" s="29"/>
      <c r="AK832" s="29"/>
      <c r="AL832" s="29"/>
      <c r="AM832" s="29"/>
      <c r="AN832" s="29"/>
      <c r="AO832" s="29"/>
      <c r="AP832" s="29"/>
      <c r="AQ832" s="29"/>
      <c r="AR832" s="29"/>
      <c r="AS832" s="29"/>
      <c r="AT832" s="29"/>
      <c r="AU832" s="29"/>
      <c r="AV832" s="29"/>
      <c r="AW832" s="29"/>
      <c r="AX832" s="29"/>
      <c r="AY832" s="29"/>
      <c r="AZ832" s="29"/>
      <c r="BA832" s="29"/>
      <c r="BB832" s="29"/>
      <c r="BC832" s="29"/>
      <c r="BD832" s="29"/>
      <c r="BE832" s="29"/>
      <c r="BF832" s="29"/>
      <c r="BG832" s="29"/>
      <c r="BH832" s="29"/>
      <c r="BI832" s="29"/>
      <c r="BJ832" s="29"/>
      <c r="BK832" s="29"/>
      <c r="BL832" s="29"/>
      <c r="BM832" s="29"/>
      <c r="BN832" s="29"/>
      <c r="BO832" s="29"/>
      <c r="BP832" s="29"/>
      <c r="BQ832" s="29"/>
      <c r="BR832" s="29"/>
      <c r="BS832" s="29"/>
      <c r="BT832" s="29"/>
      <c r="BU832" s="29"/>
      <c r="BV832" s="29"/>
      <c r="BW832" s="29"/>
      <c r="BX832" s="29"/>
      <c r="BY832" s="29"/>
      <c r="BZ832" s="29"/>
      <c r="CA832" s="29"/>
      <c r="CB832" s="29"/>
      <c r="CC832" s="29"/>
      <c r="CD832" s="29"/>
      <c r="CE832" s="29"/>
      <c r="CF832" s="29"/>
      <c r="CG832" s="29"/>
      <c r="CH832" s="29"/>
      <c r="CI832" s="29"/>
      <c r="CJ832" s="29"/>
      <c r="CK832" s="29"/>
      <c r="CL832" s="29"/>
      <c r="CM832" s="29"/>
      <c r="CN832" s="29"/>
    </row>
    <row r="833" spans="1:92" s="27" customFormat="1" ht="33.75" customHeight="1" x14ac:dyDescent="0.2">
      <c r="A833" s="208"/>
      <c r="B833" s="208"/>
      <c r="C833" s="208"/>
      <c r="D833" s="210" t="s">
        <v>7</v>
      </c>
      <c r="E833" s="211"/>
      <c r="F833" s="212"/>
      <c r="G833" s="207" t="s">
        <v>743</v>
      </c>
      <c r="H833" s="207" t="s">
        <v>744</v>
      </c>
      <c r="I833" s="207" t="s">
        <v>745</v>
      </c>
      <c r="J833" s="204" t="s">
        <v>3</v>
      </c>
      <c r="K833" s="207" t="s">
        <v>746</v>
      </c>
      <c r="L833" s="207" t="s">
        <v>747</v>
      </c>
      <c r="M833" s="207" t="s">
        <v>18</v>
      </c>
      <c r="N833" s="207" t="s">
        <v>748</v>
      </c>
      <c r="O833" s="207" t="s">
        <v>749</v>
      </c>
      <c r="P833" s="207" t="s">
        <v>750</v>
      </c>
      <c r="Q833" s="207" t="s">
        <v>751</v>
      </c>
      <c r="R833" s="207" t="s">
        <v>752</v>
      </c>
      <c r="S833" s="207" t="s">
        <v>753</v>
      </c>
      <c r="T833" s="207" t="s">
        <v>754</v>
      </c>
      <c r="U833" s="207" t="s">
        <v>755</v>
      </c>
      <c r="V833" s="208"/>
      <c r="W833" s="208"/>
      <c r="X833" s="208"/>
      <c r="Y833" s="142"/>
      <c r="Z833" s="208"/>
      <c r="AA833" s="208"/>
      <c r="AB833" s="29"/>
      <c r="AC833" s="29"/>
      <c r="AD833" s="29"/>
      <c r="AE833" s="29"/>
      <c r="AF833" s="29"/>
      <c r="AG833" s="29"/>
      <c r="AH833" s="29"/>
      <c r="AI833" s="29"/>
      <c r="AJ833" s="29"/>
      <c r="AK833" s="29"/>
      <c r="AL833" s="29"/>
      <c r="AM833" s="29"/>
      <c r="AN833" s="29"/>
      <c r="AO833" s="29"/>
      <c r="AP833" s="29"/>
      <c r="AQ833" s="29"/>
      <c r="AR833" s="29"/>
      <c r="AS833" s="29"/>
      <c r="AT833" s="29"/>
      <c r="AU833" s="29"/>
      <c r="AV833" s="29"/>
      <c r="AW833" s="29"/>
      <c r="AX833" s="29"/>
      <c r="AY833" s="29"/>
      <c r="AZ833" s="29"/>
      <c r="BA833" s="29"/>
      <c r="BB833" s="29"/>
      <c r="BC833" s="29"/>
      <c r="BD833" s="29"/>
      <c r="BE833" s="29"/>
      <c r="BF833" s="29"/>
      <c r="BG833" s="29"/>
      <c r="BH833" s="29"/>
      <c r="BI833" s="29"/>
      <c r="BJ833" s="29"/>
      <c r="BK833" s="29"/>
      <c r="BL833" s="29"/>
      <c r="BM833" s="29"/>
      <c r="BN833" s="29"/>
      <c r="BO833" s="29"/>
      <c r="BP833" s="29"/>
      <c r="BQ833" s="29"/>
      <c r="BR833" s="29"/>
      <c r="BS833" s="29"/>
      <c r="BT833" s="29"/>
      <c r="BU833" s="29"/>
      <c r="BV833" s="29"/>
      <c r="BW833" s="29"/>
      <c r="BX833" s="29"/>
      <c r="BY833" s="29"/>
      <c r="BZ833" s="29"/>
      <c r="CA833" s="29"/>
      <c r="CB833" s="29"/>
      <c r="CC833" s="29"/>
      <c r="CD833" s="29"/>
      <c r="CE833" s="29"/>
      <c r="CF833" s="29"/>
      <c r="CG833" s="29"/>
      <c r="CH833" s="29"/>
      <c r="CI833" s="29"/>
      <c r="CJ833" s="29"/>
      <c r="CK833" s="29"/>
      <c r="CL833" s="29"/>
      <c r="CM833" s="29"/>
      <c r="CN833" s="29"/>
    </row>
    <row r="834" spans="1:92" s="3" customFormat="1" ht="33.75" customHeight="1" x14ac:dyDescent="0.2">
      <c r="A834" s="208"/>
      <c r="B834" s="208"/>
      <c r="C834" s="208"/>
      <c r="D834" s="204" t="s">
        <v>9</v>
      </c>
      <c r="E834" s="204" t="s">
        <v>10</v>
      </c>
      <c r="F834" s="204" t="s">
        <v>11</v>
      </c>
      <c r="G834" s="208"/>
      <c r="H834" s="208"/>
      <c r="I834" s="208"/>
      <c r="J834" s="205"/>
      <c r="K834" s="208"/>
      <c r="L834" s="208"/>
      <c r="M834" s="208"/>
      <c r="N834" s="208"/>
      <c r="O834" s="208"/>
      <c r="P834" s="208"/>
      <c r="Q834" s="208"/>
      <c r="R834" s="208"/>
      <c r="S834" s="208"/>
      <c r="T834" s="208"/>
      <c r="U834" s="208"/>
      <c r="V834" s="208"/>
      <c r="W834" s="208"/>
      <c r="X834" s="208"/>
      <c r="Y834" s="142"/>
      <c r="Z834" s="208"/>
      <c r="AA834" s="208"/>
      <c r="AB834" s="29"/>
      <c r="AC834" s="29"/>
      <c r="AD834" s="29"/>
      <c r="AE834" s="29"/>
      <c r="AF834" s="29"/>
      <c r="AG834" s="29"/>
      <c r="AH834" s="29"/>
      <c r="AI834" s="29"/>
      <c r="AJ834" s="29"/>
      <c r="AK834" s="29"/>
      <c r="AL834" s="29"/>
      <c r="AM834" s="29"/>
      <c r="AN834" s="29"/>
      <c r="AO834" s="29"/>
      <c r="AP834" s="29"/>
      <c r="AQ834" s="29"/>
      <c r="AR834" s="29"/>
      <c r="AS834" s="29"/>
      <c r="AT834" s="29"/>
      <c r="AU834" s="29"/>
      <c r="AV834" s="29"/>
      <c r="AW834" s="29"/>
      <c r="AX834" s="29"/>
      <c r="AY834" s="29"/>
      <c r="AZ834" s="29"/>
      <c r="BA834" s="29"/>
      <c r="BB834" s="29"/>
      <c r="BC834" s="29"/>
      <c r="BD834" s="29"/>
      <c r="BE834" s="29"/>
      <c r="BF834" s="29"/>
      <c r="BG834" s="29"/>
      <c r="BH834" s="29"/>
      <c r="BI834" s="29"/>
      <c r="BJ834" s="29"/>
      <c r="BK834" s="29"/>
      <c r="BL834" s="29"/>
      <c r="BM834" s="29"/>
      <c r="BN834" s="29"/>
      <c r="BO834" s="29"/>
      <c r="BP834" s="29"/>
      <c r="BQ834" s="29"/>
      <c r="BR834" s="29"/>
      <c r="BS834" s="29"/>
      <c r="BT834" s="29"/>
      <c r="BU834" s="29"/>
      <c r="BV834" s="29"/>
      <c r="BW834" s="29"/>
      <c r="BX834" s="29"/>
      <c r="BY834" s="29"/>
      <c r="BZ834" s="29"/>
      <c r="CA834" s="29"/>
      <c r="CB834" s="29"/>
      <c r="CC834" s="29"/>
      <c r="CD834" s="29"/>
      <c r="CE834" s="29"/>
      <c r="CF834" s="29"/>
      <c r="CG834" s="29"/>
      <c r="CH834" s="29"/>
      <c r="CI834" s="29"/>
      <c r="CJ834" s="29"/>
      <c r="CK834" s="29"/>
      <c r="CL834" s="29"/>
      <c r="CM834" s="29"/>
      <c r="CN834" s="29"/>
    </row>
    <row r="835" spans="1:92" s="3" customFormat="1" ht="22.5" customHeight="1" x14ac:dyDescent="0.2">
      <c r="A835" s="208"/>
      <c r="B835" s="208"/>
      <c r="C835" s="208"/>
      <c r="D835" s="205"/>
      <c r="E835" s="205"/>
      <c r="F835" s="205"/>
      <c r="G835" s="208"/>
      <c r="H835" s="208"/>
      <c r="I835" s="208"/>
      <c r="J835" s="205"/>
      <c r="K835" s="208"/>
      <c r="L835" s="208"/>
      <c r="M835" s="208"/>
      <c r="N835" s="208"/>
      <c r="O835" s="208"/>
      <c r="P835" s="208"/>
      <c r="Q835" s="208"/>
      <c r="R835" s="208"/>
      <c r="S835" s="208"/>
      <c r="T835" s="208"/>
      <c r="U835" s="208"/>
      <c r="V835" s="208"/>
      <c r="W835" s="208"/>
      <c r="X835" s="208"/>
      <c r="Y835" s="142"/>
      <c r="Z835" s="208"/>
      <c r="AA835" s="208"/>
      <c r="AB835" s="29"/>
      <c r="AC835" s="29"/>
      <c r="AD835" s="29"/>
      <c r="AE835" s="29"/>
      <c r="AF835" s="29"/>
      <c r="AG835" s="29"/>
      <c r="AH835" s="29"/>
      <c r="AI835" s="29"/>
      <c r="AJ835" s="29"/>
      <c r="AK835" s="29"/>
      <c r="AL835" s="29"/>
      <c r="AM835" s="29"/>
      <c r="AN835" s="29"/>
      <c r="AO835" s="29"/>
      <c r="AP835" s="29"/>
      <c r="AQ835" s="29"/>
      <c r="AR835" s="29"/>
      <c r="AS835" s="29"/>
      <c r="AT835" s="29"/>
      <c r="AU835" s="29"/>
      <c r="AV835" s="29"/>
      <c r="AW835" s="29"/>
      <c r="AX835" s="29"/>
      <c r="AY835" s="29"/>
      <c r="AZ835" s="29"/>
      <c r="BA835" s="29"/>
      <c r="BB835" s="29"/>
      <c r="BC835" s="29"/>
      <c r="BD835" s="29"/>
      <c r="BE835" s="29"/>
      <c r="BF835" s="29"/>
      <c r="BG835" s="29"/>
      <c r="BH835" s="29"/>
      <c r="BI835" s="29"/>
      <c r="BJ835" s="29"/>
      <c r="BK835" s="29"/>
      <c r="BL835" s="29"/>
      <c r="BM835" s="29"/>
      <c r="BN835" s="29"/>
      <c r="BO835" s="29"/>
      <c r="BP835" s="29"/>
      <c r="BQ835" s="29"/>
      <c r="BR835" s="29"/>
      <c r="BS835" s="29"/>
      <c r="BT835" s="29"/>
      <c r="BU835" s="29"/>
      <c r="BV835" s="29"/>
      <c r="BW835" s="29"/>
      <c r="BX835" s="29"/>
      <c r="BY835" s="29"/>
      <c r="BZ835" s="29"/>
      <c r="CA835" s="29"/>
      <c r="CB835" s="29"/>
      <c r="CC835" s="29"/>
      <c r="CD835" s="29"/>
      <c r="CE835" s="29"/>
      <c r="CF835" s="29"/>
      <c r="CG835" s="29"/>
      <c r="CH835" s="29"/>
      <c r="CI835" s="29"/>
      <c r="CJ835" s="29"/>
      <c r="CK835" s="29"/>
      <c r="CL835" s="29"/>
      <c r="CM835" s="29"/>
      <c r="CN835" s="29"/>
    </row>
    <row r="836" spans="1:92" s="3" customFormat="1" ht="14.25" customHeight="1" x14ac:dyDescent="0.2">
      <c r="A836" s="208"/>
      <c r="B836" s="208"/>
      <c r="C836" s="208"/>
      <c r="D836" s="205"/>
      <c r="E836" s="205"/>
      <c r="F836" s="205"/>
      <c r="G836" s="208"/>
      <c r="H836" s="208"/>
      <c r="I836" s="208"/>
      <c r="J836" s="205"/>
      <c r="K836" s="208"/>
      <c r="L836" s="208"/>
      <c r="M836" s="208"/>
      <c r="N836" s="208"/>
      <c r="O836" s="208"/>
      <c r="P836" s="208"/>
      <c r="Q836" s="208"/>
      <c r="R836" s="208"/>
      <c r="S836" s="208"/>
      <c r="T836" s="208"/>
      <c r="U836" s="208"/>
      <c r="V836" s="208"/>
      <c r="W836" s="208"/>
      <c r="X836" s="208"/>
      <c r="Y836" s="142"/>
      <c r="Z836" s="208"/>
      <c r="AA836" s="208"/>
      <c r="AB836" s="29"/>
      <c r="AC836" s="29"/>
      <c r="AD836" s="29"/>
      <c r="AE836" s="29"/>
      <c r="AF836" s="29"/>
      <c r="AG836" s="29"/>
      <c r="AH836" s="29"/>
      <c r="AI836" s="29"/>
      <c r="AJ836" s="29"/>
      <c r="AK836" s="29"/>
      <c r="AL836" s="29"/>
      <c r="AM836" s="29"/>
      <c r="AN836" s="29"/>
      <c r="AO836" s="29"/>
      <c r="AP836" s="29"/>
      <c r="AQ836" s="29"/>
      <c r="AR836" s="29"/>
      <c r="AS836" s="29"/>
      <c r="AT836" s="29"/>
      <c r="AU836" s="29"/>
      <c r="AV836" s="29"/>
      <c r="AW836" s="29"/>
      <c r="AX836" s="29"/>
      <c r="AY836" s="29"/>
      <c r="AZ836" s="29"/>
      <c r="BA836" s="29"/>
      <c r="BB836" s="29"/>
      <c r="BC836" s="29"/>
      <c r="BD836" s="29"/>
      <c r="BE836" s="29"/>
      <c r="BF836" s="29"/>
      <c r="BG836" s="29"/>
      <c r="BH836" s="29"/>
      <c r="BI836" s="29"/>
      <c r="BJ836" s="29"/>
      <c r="BK836" s="29"/>
      <c r="BL836" s="29"/>
      <c r="BM836" s="29"/>
      <c r="BN836" s="29"/>
      <c r="BO836" s="29"/>
      <c r="BP836" s="29"/>
      <c r="BQ836" s="29"/>
      <c r="BR836" s="29"/>
      <c r="BS836" s="29"/>
      <c r="BT836" s="29"/>
      <c r="BU836" s="29"/>
      <c r="BV836" s="29"/>
      <c r="BW836" s="29"/>
      <c r="BX836" s="29"/>
      <c r="BY836" s="29"/>
      <c r="BZ836" s="29"/>
      <c r="CA836" s="29"/>
      <c r="CB836" s="29"/>
      <c r="CC836" s="29"/>
      <c r="CD836" s="29"/>
      <c r="CE836" s="29"/>
      <c r="CF836" s="29"/>
      <c r="CG836" s="29"/>
      <c r="CH836" s="29"/>
      <c r="CI836" s="29"/>
      <c r="CJ836" s="29"/>
      <c r="CK836" s="29"/>
      <c r="CL836" s="29"/>
      <c r="CM836" s="29"/>
      <c r="CN836" s="29"/>
    </row>
    <row r="837" spans="1:92" s="3" customFormat="1" ht="14.25" customHeight="1" x14ac:dyDescent="0.2">
      <c r="A837" s="208"/>
      <c r="B837" s="208"/>
      <c r="C837" s="208"/>
      <c r="D837" s="205"/>
      <c r="E837" s="205"/>
      <c r="F837" s="205"/>
      <c r="G837" s="208"/>
      <c r="H837" s="208"/>
      <c r="I837" s="208"/>
      <c r="J837" s="205"/>
      <c r="K837" s="208"/>
      <c r="L837" s="208"/>
      <c r="M837" s="208"/>
      <c r="N837" s="208"/>
      <c r="O837" s="208"/>
      <c r="P837" s="208"/>
      <c r="Q837" s="208"/>
      <c r="R837" s="208"/>
      <c r="S837" s="208"/>
      <c r="T837" s="208"/>
      <c r="U837" s="208"/>
      <c r="V837" s="208"/>
      <c r="W837" s="208"/>
      <c r="X837" s="208"/>
      <c r="Y837" s="142"/>
      <c r="Z837" s="208"/>
      <c r="AA837" s="208"/>
      <c r="AB837" s="29"/>
      <c r="AC837" s="29"/>
      <c r="AD837" s="29"/>
      <c r="AE837" s="29"/>
      <c r="AF837" s="29"/>
      <c r="AG837" s="29"/>
      <c r="AH837" s="29"/>
      <c r="AI837" s="29"/>
      <c r="AJ837" s="29"/>
      <c r="AK837" s="29"/>
      <c r="AL837" s="29"/>
      <c r="AM837" s="29"/>
      <c r="AN837" s="29"/>
      <c r="AO837" s="29"/>
      <c r="AP837" s="29"/>
      <c r="AQ837" s="29"/>
      <c r="AR837" s="29"/>
      <c r="AS837" s="29"/>
      <c r="AT837" s="29"/>
      <c r="AU837" s="29"/>
      <c r="AV837" s="29"/>
      <c r="AW837" s="29"/>
      <c r="AX837" s="29"/>
      <c r="AY837" s="29"/>
      <c r="AZ837" s="29"/>
      <c r="BA837" s="29"/>
      <c r="BB837" s="29"/>
      <c r="BC837" s="29"/>
      <c r="BD837" s="29"/>
      <c r="BE837" s="29"/>
      <c r="BF837" s="29"/>
      <c r="BG837" s="29"/>
      <c r="BH837" s="29"/>
      <c r="BI837" s="29"/>
      <c r="BJ837" s="29"/>
      <c r="BK837" s="29"/>
      <c r="BL837" s="29"/>
      <c r="BM837" s="29"/>
      <c r="BN837" s="29"/>
      <c r="BO837" s="29"/>
      <c r="BP837" s="29"/>
      <c r="BQ837" s="29"/>
      <c r="BR837" s="29"/>
      <c r="BS837" s="29"/>
      <c r="BT837" s="29"/>
      <c r="BU837" s="29"/>
      <c r="BV837" s="29"/>
      <c r="BW837" s="29"/>
      <c r="BX837" s="29"/>
      <c r="BY837" s="29"/>
      <c r="BZ837" s="29"/>
      <c r="CA837" s="29"/>
      <c r="CB837" s="29"/>
      <c r="CC837" s="29"/>
      <c r="CD837" s="29"/>
      <c r="CE837" s="29"/>
      <c r="CF837" s="29"/>
      <c r="CG837" s="29"/>
      <c r="CH837" s="29"/>
      <c r="CI837" s="29"/>
      <c r="CJ837" s="29"/>
      <c r="CK837" s="29"/>
      <c r="CL837" s="29"/>
      <c r="CM837" s="29"/>
      <c r="CN837" s="29"/>
    </row>
    <row r="838" spans="1:92" s="3" customFormat="1" ht="14.25" customHeight="1" x14ac:dyDescent="0.2">
      <c r="A838" s="209"/>
      <c r="B838" s="209"/>
      <c r="C838" s="209"/>
      <c r="D838" s="206"/>
      <c r="E838" s="206"/>
      <c r="F838" s="206"/>
      <c r="G838" s="209"/>
      <c r="H838" s="209"/>
      <c r="I838" s="209"/>
      <c r="J838" s="206"/>
      <c r="K838" s="209"/>
      <c r="L838" s="209"/>
      <c r="M838" s="209"/>
      <c r="N838" s="209"/>
      <c r="O838" s="209"/>
      <c r="P838" s="209"/>
      <c r="Q838" s="209"/>
      <c r="R838" s="209"/>
      <c r="S838" s="209"/>
      <c r="T838" s="209"/>
      <c r="U838" s="209"/>
      <c r="V838" s="209"/>
      <c r="W838" s="209"/>
      <c r="X838" s="209"/>
      <c r="Y838" s="143"/>
      <c r="Z838" s="209"/>
      <c r="AA838" s="209"/>
      <c r="AB838" s="29"/>
      <c r="AC838" s="29"/>
      <c r="AD838" s="29"/>
      <c r="AE838" s="29"/>
      <c r="AF838" s="29"/>
      <c r="AG838" s="29"/>
      <c r="AH838" s="29"/>
      <c r="AI838" s="29"/>
      <c r="AJ838" s="29"/>
      <c r="AK838" s="29"/>
      <c r="AL838" s="29"/>
      <c r="AM838" s="29"/>
      <c r="AN838" s="29"/>
      <c r="AO838" s="29"/>
      <c r="AP838" s="29"/>
      <c r="AQ838" s="29"/>
      <c r="AR838" s="29"/>
      <c r="AS838" s="29"/>
      <c r="AT838" s="29"/>
      <c r="AU838" s="29"/>
      <c r="AV838" s="29"/>
      <c r="AW838" s="29"/>
      <c r="AX838" s="29"/>
      <c r="AY838" s="29"/>
      <c r="AZ838" s="29"/>
      <c r="BA838" s="29"/>
      <c r="BB838" s="29"/>
      <c r="BC838" s="29"/>
      <c r="BD838" s="29"/>
      <c r="BE838" s="29"/>
      <c r="BF838" s="29"/>
      <c r="BG838" s="29"/>
      <c r="BH838" s="29"/>
      <c r="BI838" s="29"/>
      <c r="BJ838" s="29"/>
      <c r="BK838" s="29"/>
      <c r="BL838" s="29"/>
      <c r="BM838" s="29"/>
      <c r="BN838" s="29"/>
      <c r="BO838" s="29"/>
      <c r="BP838" s="29"/>
      <c r="BQ838" s="29"/>
      <c r="BR838" s="29"/>
      <c r="BS838" s="29"/>
      <c r="BT838" s="29"/>
      <c r="BU838" s="29"/>
      <c r="BV838" s="29"/>
      <c r="BW838" s="29"/>
      <c r="BX838" s="29"/>
      <c r="BY838" s="29"/>
      <c r="BZ838" s="29"/>
      <c r="CA838" s="29"/>
      <c r="CB838" s="29"/>
      <c r="CC838" s="29"/>
      <c r="CD838" s="29"/>
      <c r="CE838" s="29"/>
      <c r="CF838" s="29"/>
      <c r="CG838" s="29"/>
      <c r="CH838" s="29"/>
      <c r="CI838" s="29"/>
      <c r="CJ838" s="29"/>
      <c r="CK838" s="29"/>
      <c r="CL838" s="29"/>
      <c r="CM838" s="29"/>
      <c r="CN838" s="29"/>
    </row>
    <row r="839" spans="1:92" s="43" customFormat="1" ht="23.25" customHeight="1" x14ac:dyDescent="0.2">
      <c r="A839" s="39"/>
      <c r="B839" s="38" t="s">
        <v>14</v>
      </c>
      <c r="C839" s="39">
        <v>2</v>
      </c>
      <c r="D839" s="39"/>
      <c r="E839" s="39"/>
      <c r="F839" s="39"/>
      <c r="G839" s="39">
        <f t="shared" ref="G839:G840" si="119">D839*400+E839*100+F839</f>
        <v>0</v>
      </c>
      <c r="H839" s="39"/>
      <c r="I839" s="39">
        <f t="shared" ref="I839:I840" si="120">G839*H839</f>
        <v>0</v>
      </c>
      <c r="J839" s="39">
        <v>2</v>
      </c>
      <c r="K839" s="38" t="s">
        <v>704</v>
      </c>
      <c r="L839" s="39" t="s">
        <v>16</v>
      </c>
      <c r="M839" s="39">
        <v>2</v>
      </c>
      <c r="N839" s="39">
        <v>130</v>
      </c>
      <c r="O839" s="39">
        <v>6400</v>
      </c>
      <c r="P839" s="39">
        <f t="shared" ref="P839:P840" si="121">N839*O839</f>
        <v>832000</v>
      </c>
      <c r="Q839" s="39">
        <v>20</v>
      </c>
      <c r="R839" s="39">
        <f>P839*75%</f>
        <v>624000</v>
      </c>
      <c r="S839" s="39">
        <f t="shared" ref="S839:S840" si="122">P839-R839</f>
        <v>208000</v>
      </c>
      <c r="T839" s="39">
        <f>I839+S839</f>
        <v>208000</v>
      </c>
      <c r="U839" s="39">
        <f>I839+S839</f>
        <v>208000</v>
      </c>
      <c r="V839" s="39">
        <v>50</v>
      </c>
      <c r="W839" s="39"/>
      <c r="X839" s="39"/>
      <c r="Y839" s="39"/>
      <c r="Z839" s="40">
        <f>W839*90%</f>
        <v>0</v>
      </c>
      <c r="AA839" s="40">
        <f>W839-Z839</f>
        <v>0</v>
      </c>
    </row>
    <row r="840" spans="1:92" s="43" customFormat="1" ht="23.25" customHeight="1" x14ac:dyDescent="0.2">
      <c r="A840" s="39"/>
      <c r="B840" s="38"/>
      <c r="C840" s="39">
        <v>3</v>
      </c>
      <c r="D840" s="39"/>
      <c r="E840" s="39"/>
      <c r="F840" s="39"/>
      <c r="G840" s="39">
        <f t="shared" si="119"/>
        <v>0</v>
      </c>
      <c r="H840" s="39"/>
      <c r="I840" s="39">
        <f t="shared" si="120"/>
        <v>0</v>
      </c>
      <c r="J840" s="39">
        <v>3</v>
      </c>
      <c r="K840" s="39"/>
      <c r="L840" s="39" t="s">
        <v>706</v>
      </c>
      <c r="M840" s="39">
        <v>3</v>
      </c>
      <c r="N840" s="39">
        <v>30</v>
      </c>
      <c r="O840" s="39">
        <v>7400</v>
      </c>
      <c r="P840" s="39">
        <f t="shared" si="121"/>
        <v>222000</v>
      </c>
      <c r="Q840" s="39">
        <v>10</v>
      </c>
      <c r="R840" s="39">
        <f>P840*75%</f>
        <v>166500</v>
      </c>
      <c r="S840" s="39">
        <f t="shared" si="122"/>
        <v>55500</v>
      </c>
      <c r="T840" s="39">
        <f>I840+S840</f>
        <v>55500</v>
      </c>
      <c r="U840" s="39">
        <f>I840+S840</f>
        <v>55500</v>
      </c>
      <c r="V840" s="39"/>
      <c r="W840" s="40">
        <f>U840*0.03%</f>
        <v>16.649999999999999</v>
      </c>
      <c r="X840" s="39">
        <v>0.03</v>
      </c>
      <c r="Y840" s="39"/>
      <c r="Z840" s="40">
        <f>W840*90%</f>
        <v>14.984999999999999</v>
      </c>
      <c r="AA840" s="40">
        <f>W840-Z840</f>
        <v>1.6649999999999991</v>
      </c>
    </row>
    <row r="841" spans="1:92" s="3" customFormat="1" ht="23.25" customHeight="1" x14ac:dyDescent="0.2">
      <c r="A841" s="38"/>
      <c r="B841" s="38"/>
      <c r="C841" s="38"/>
      <c r="D841" s="38"/>
      <c r="E841" s="38"/>
      <c r="F841" s="38"/>
      <c r="G841" s="39"/>
      <c r="H841" s="38"/>
      <c r="I841" s="39"/>
      <c r="J841" s="38"/>
      <c r="K841" s="38"/>
      <c r="L841" s="38"/>
      <c r="M841" s="38"/>
      <c r="N841" s="38"/>
      <c r="O841" s="38"/>
      <c r="P841" s="39"/>
      <c r="Q841" s="38"/>
      <c r="R841" s="39"/>
      <c r="S841" s="39"/>
      <c r="T841" s="39"/>
      <c r="U841" s="39"/>
      <c r="V841" s="38"/>
      <c r="W841" s="40"/>
      <c r="X841" s="41"/>
      <c r="Y841" s="41"/>
      <c r="Z841" s="40"/>
      <c r="AA841" s="40"/>
      <c r="AB841" s="29"/>
      <c r="AC841" s="29"/>
      <c r="AD841" s="29"/>
      <c r="AE841" s="29"/>
      <c r="AF841" s="29"/>
      <c r="AG841" s="29"/>
      <c r="AH841" s="29"/>
      <c r="AI841" s="29"/>
      <c r="AJ841" s="29"/>
      <c r="AK841" s="29"/>
      <c r="AL841" s="29"/>
      <c r="AM841" s="29"/>
      <c r="AN841" s="29"/>
      <c r="AO841" s="29"/>
      <c r="AP841" s="29"/>
      <c r="AQ841" s="29"/>
      <c r="AR841" s="29"/>
      <c r="AS841" s="29"/>
      <c r="AT841" s="29"/>
      <c r="AU841" s="29"/>
      <c r="AV841" s="29"/>
      <c r="AW841" s="29"/>
      <c r="AX841" s="29"/>
      <c r="AY841" s="29"/>
      <c r="AZ841" s="29"/>
      <c r="BA841" s="29"/>
      <c r="BB841" s="29"/>
      <c r="BC841" s="29"/>
      <c r="BD841" s="29"/>
      <c r="BE841" s="29"/>
      <c r="BF841" s="29"/>
      <c r="BG841" s="29"/>
      <c r="BH841" s="29"/>
      <c r="BI841" s="29"/>
      <c r="BJ841" s="29"/>
      <c r="BK841" s="29"/>
      <c r="BL841" s="29"/>
      <c r="BM841" s="29"/>
      <c r="BN841" s="29"/>
      <c r="BO841" s="29"/>
      <c r="BP841" s="29"/>
      <c r="BQ841" s="29"/>
      <c r="BR841" s="29"/>
      <c r="BS841" s="29"/>
      <c r="BT841" s="29"/>
      <c r="BU841" s="29"/>
      <c r="BV841" s="29"/>
      <c r="BW841" s="29"/>
      <c r="BX841" s="29"/>
      <c r="BY841" s="29"/>
      <c r="BZ841" s="29"/>
      <c r="CA841" s="29"/>
      <c r="CB841" s="29"/>
      <c r="CC841" s="29"/>
      <c r="CD841" s="29"/>
      <c r="CE841" s="29"/>
      <c r="CF841" s="29"/>
      <c r="CG841" s="29"/>
      <c r="CH841" s="29"/>
      <c r="CI841" s="29"/>
      <c r="CJ841" s="29"/>
      <c r="CK841" s="29"/>
      <c r="CL841" s="29"/>
      <c r="CM841" s="29"/>
      <c r="CN841" s="29"/>
    </row>
    <row r="842" spans="1:92" s="3" customFormat="1" ht="21.75" customHeight="1" x14ac:dyDescent="0.2">
      <c r="A842" s="38"/>
      <c r="B842" s="38"/>
      <c r="C842" s="38"/>
      <c r="D842" s="38"/>
      <c r="E842" s="38"/>
      <c r="F842" s="38"/>
      <c r="G842" s="39"/>
      <c r="H842" s="38"/>
      <c r="I842" s="39"/>
      <c r="J842" s="38"/>
      <c r="K842" s="38"/>
      <c r="L842" s="38"/>
      <c r="M842" s="38"/>
      <c r="N842" s="38"/>
      <c r="O842" s="38"/>
      <c r="P842" s="39"/>
      <c r="Q842" s="38"/>
      <c r="R842" s="38"/>
      <c r="S842" s="39"/>
      <c r="T842" s="39"/>
      <c r="U842" s="39"/>
      <c r="V842" s="38"/>
      <c r="W842" s="40"/>
      <c r="X842" s="41"/>
      <c r="Y842" s="41"/>
      <c r="Z842" s="40"/>
      <c r="AA842" s="40"/>
      <c r="AB842" s="29"/>
      <c r="AC842" s="29"/>
      <c r="AD842" s="29"/>
      <c r="AE842" s="29"/>
      <c r="AF842" s="29"/>
      <c r="AG842" s="29"/>
      <c r="AH842" s="29"/>
      <c r="AI842" s="29"/>
      <c r="AJ842" s="29"/>
      <c r="AK842" s="29"/>
      <c r="AL842" s="29"/>
      <c r="AM842" s="29"/>
      <c r="AN842" s="29"/>
      <c r="AO842" s="29"/>
      <c r="AP842" s="29"/>
      <c r="AQ842" s="29"/>
      <c r="AR842" s="29"/>
      <c r="AS842" s="29"/>
      <c r="AT842" s="29"/>
      <c r="AU842" s="29"/>
      <c r="AV842" s="29"/>
      <c r="AW842" s="29"/>
      <c r="AX842" s="29"/>
      <c r="AY842" s="29"/>
      <c r="AZ842" s="29"/>
      <c r="BA842" s="29"/>
      <c r="BB842" s="29"/>
      <c r="BC842" s="29"/>
      <c r="BD842" s="29"/>
      <c r="BE842" s="29"/>
      <c r="BF842" s="29"/>
      <c r="BG842" s="29"/>
      <c r="BH842" s="29"/>
      <c r="BI842" s="29"/>
      <c r="BJ842" s="29"/>
      <c r="BK842" s="29"/>
      <c r="BL842" s="29"/>
      <c r="BM842" s="29"/>
      <c r="BN842" s="29"/>
      <c r="BO842" s="29"/>
      <c r="BP842" s="29"/>
      <c r="BQ842" s="29"/>
      <c r="BR842" s="29"/>
      <c r="BS842" s="29"/>
      <c r="BT842" s="29"/>
      <c r="BU842" s="29"/>
      <c r="BV842" s="29"/>
      <c r="BW842" s="29"/>
      <c r="BX842" s="29"/>
      <c r="BY842" s="29"/>
      <c r="BZ842" s="29"/>
      <c r="CA842" s="29"/>
      <c r="CB842" s="29"/>
      <c r="CC842" s="29"/>
      <c r="CD842" s="29"/>
      <c r="CE842" s="29"/>
      <c r="CF842" s="29"/>
      <c r="CG842" s="29"/>
      <c r="CH842" s="29"/>
      <c r="CI842" s="29"/>
      <c r="CJ842" s="29"/>
      <c r="CK842" s="29"/>
      <c r="CL842" s="29"/>
      <c r="CM842" s="29"/>
      <c r="CN842" s="29"/>
    </row>
    <row r="843" spans="1:92" s="3" customFormat="1" ht="23.25" customHeight="1" x14ac:dyDescent="0.2">
      <c r="A843" s="38"/>
      <c r="B843" s="38"/>
      <c r="C843" s="38"/>
      <c r="D843" s="38"/>
      <c r="E843" s="38"/>
      <c r="F843" s="38"/>
      <c r="G843" s="39"/>
      <c r="H843" s="38"/>
      <c r="I843" s="39"/>
      <c r="J843" s="38"/>
      <c r="K843" s="38"/>
      <c r="L843" s="38"/>
      <c r="M843" s="38"/>
      <c r="N843" s="38"/>
      <c r="O843" s="38"/>
      <c r="P843" s="39"/>
      <c r="Q843" s="38"/>
      <c r="R843" s="39"/>
      <c r="S843" s="39"/>
      <c r="T843" s="39"/>
      <c r="U843" s="39"/>
      <c r="V843" s="38"/>
      <c r="W843" s="40"/>
      <c r="X843" s="41"/>
      <c r="Y843" s="41"/>
      <c r="Z843" s="40"/>
      <c r="AA843" s="40"/>
      <c r="AB843" s="29"/>
      <c r="AC843" s="29"/>
      <c r="AD843" s="29"/>
      <c r="AE843" s="29"/>
      <c r="AF843" s="29"/>
      <c r="AG843" s="29"/>
      <c r="AH843" s="29"/>
      <c r="AI843" s="29"/>
      <c r="AJ843" s="29"/>
      <c r="AK843" s="29"/>
      <c r="AL843" s="29"/>
      <c r="AM843" s="29"/>
      <c r="AN843" s="29"/>
      <c r="AO843" s="29"/>
      <c r="AP843" s="29"/>
      <c r="AQ843" s="29"/>
      <c r="AR843" s="29"/>
      <c r="AS843" s="29"/>
      <c r="AT843" s="29"/>
      <c r="AU843" s="29"/>
      <c r="AV843" s="29"/>
      <c r="AW843" s="29"/>
      <c r="AX843" s="29"/>
      <c r="AY843" s="29"/>
      <c r="AZ843" s="29"/>
      <c r="BA843" s="29"/>
      <c r="BB843" s="29"/>
      <c r="BC843" s="29"/>
      <c r="BD843" s="29"/>
      <c r="BE843" s="29"/>
      <c r="BF843" s="29"/>
      <c r="BG843" s="29"/>
      <c r="BH843" s="29"/>
      <c r="BI843" s="29"/>
      <c r="BJ843" s="29"/>
      <c r="BK843" s="29"/>
      <c r="BL843" s="29"/>
      <c r="BM843" s="29"/>
      <c r="BN843" s="29"/>
      <c r="BO843" s="29"/>
      <c r="BP843" s="29"/>
      <c r="BQ843" s="29"/>
      <c r="BR843" s="29"/>
      <c r="BS843" s="29"/>
      <c r="BT843" s="29"/>
      <c r="BU843" s="29"/>
      <c r="BV843" s="29"/>
      <c r="BW843" s="29"/>
      <c r="BX843" s="29"/>
      <c r="BY843" s="29"/>
      <c r="BZ843" s="29"/>
      <c r="CA843" s="29"/>
      <c r="CB843" s="29"/>
      <c r="CC843" s="29"/>
      <c r="CD843" s="29"/>
      <c r="CE843" s="29"/>
      <c r="CF843" s="29"/>
      <c r="CG843" s="29"/>
      <c r="CH843" s="29"/>
      <c r="CI843" s="29"/>
      <c r="CJ843" s="29"/>
      <c r="CK843" s="29"/>
      <c r="CL843" s="29"/>
      <c r="CM843" s="29"/>
      <c r="CN843" s="29"/>
    </row>
    <row r="844" spans="1:92" s="3" customFormat="1" ht="22.5" customHeight="1" x14ac:dyDescent="0.2">
      <c r="A844" s="38"/>
      <c r="B844" s="38"/>
      <c r="C844" s="38"/>
      <c r="D844" s="38"/>
      <c r="E844" s="38"/>
      <c r="F844" s="38"/>
      <c r="G844" s="39"/>
      <c r="H844" s="38"/>
      <c r="I844" s="39"/>
      <c r="J844" s="38"/>
      <c r="K844" s="38"/>
      <c r="L844" s="38"/>
      <c r="M844" s="38"/>
      <c r="N844" s="38"/>
      <c r="O844" s="38"/>
      <c r="P844" s="39"/>
      <c r="Q844" s="38"/>
      <c r="R844" s="39"/>
      <c r="S844" s="39"/>
      <c r="T844" s="39"/>
      <c r="U844" s="39"/>
      <c r="V844" s="38"/>
      <c r="W844" s="40"/>
      <c r="X844" s="41"/>
      <c r="Y844" s="41"/>
      <c r="Z844" s="40"/>
      <c r="AA844" s="40"/>
      <c r="AB844" s="29"/>
      <c r="AC844" s="29"/>
      <c r="AD844" s="29"/>
      <c r="AE844" s="29"/>
      <c r="AF844" s="29"/>
      <c r="AG844" s="29"/>
      <c r="AH844" s="29"/>
      <c r="AI844" s="29"/>
      <c r="AJ844" s="29"/>
      <c r="AK844" s="29"/>
      <c r="AL844" s="29"/>
      <c r="AM844" s="29"/>
      <c r="AN844" s="29"/>
      <c r="AO844" s="29"/>
      <c r="AP844" s="29"/>
      <c r="AQ844" s="29"/>
      <c r="AR844" s="29"/>
      <c r="AS844" s="29"/>
      <c r="AT844" s="29"/>
      <c r="AU844" s="29"/>
      <c r="AV844" s="29"/>
      <c r="AW844" s="29"/>
      <c r="AX844" s="29"/>
      <c r="AY844" s="29"/>
      <c r="AZ844" s="29"/>
      <c r="BA844" s="29"/>
      <c r="BB844" s="29"/>
      <c r="BC844" s="29"/>
      <c r="BD844" s="29"/>
      <c r="BE844" s="29"/>
      <c r="BF844" s="29"/>
      <c r="BG844" s="29"/>
      <c r="BH844" s="29"/>
      <c r="BI844" s="29"/>
      <c r="BJ844" s="29"/>
      <c r="BK844" s="29"/>
      <c r="BL844" s="29"/>
      <c r="BM844" s="29"/>
      <c r="BN844" s="29"/>
      <c r="BO844" s="29"/>
      <c r="BP844" s="29"/>
      <c r="BQ844" s="29"/>
      <c r="BR844" s="29"/>
      <c r="BS844" s="29"/>
      <c r="BT844" s="29"/>
      <c r="BU844" s="29"/>
      <c r="BV844" s="29"/>
      <c r="BW844" s="29"/>
      <c r="BX844" s="29"/>
      <c r="BY844" s="29"/>
      <c r="BZ844" s="29"/>
      <c r="CA844" s="29"/>
      <c r="CB844" s="29"/>
      <c r="CC844" s="29"/>
      <c r="CD844" s="29"/>
      <c r="CE844" s="29"/>
      <c r="CF844" s="29"/>
      <c r="CG844" s="29"/>
      <c r="CH844" s="29"/>
      <c r="CI844" s="29"/>
      <c r="CJ844" s="29"/>
      <c r="CK844" s="29"/>
      <c r="CL844" s="29"/>
      <c r="CM844" s="29"/>
      <c r="CN844" s="29"/>
    </row>
    <row r="845" spans="1:92" s="3" customFormat="1" ht="24" customHeight="1" x14ac:dyDescent="0.2">
      <c r="A845" s="38"/>
      <c r="B845" s="38"/>
      <c r="C845" s="38"/>
      <c r="D845" s="38"/>
      <c r="E845" s="38"/>
      <c r="F845" s="38"/>
      <c r="G845" s="39"/>
      <c r="H845" s="38"/>
      <c r="I845" s="39"/>
      <c r="J845" s="38"/>
      <c r="K845" s="38"/>
      <c r="L845" s="38"/>
      <c r="M845" s="38"/>
      <c r="N845" s="38"/>
      <c r="O845" s="38"/>
      <c r="P845" s="39"/>
      <c r="Q845" s="38"/>
      <c r="R845" s="38"/>
      <c r="S845" s="39"/>
      <c r="T845" s="39"/>
      <c r="U845" s="39"/>
      <c r="V845" s="38"/>
      <c r="W845" s="40"/>
      <c r="X845" s="41"/>
      <c r="Y845" s="41"/>
      <c r="Z845" s="40"/>
      <c r="AA845" s="40"/>
      <c r="AB845" s="29"/>
      <c r="AC845" s="29"/>
      <c r="AD845" s="29"/>
      <c r="AE845" s="29"/>
      <c r="AF845" s="29"/>
      <c r="AG845" s="29"/>
      <c r="AH845" s="29"/>
      <c r="AI845" s="29"/>
      <c r="AJ845" s="29"/>
      <c r="AK845" s="29"/>
      <c r="AL845" s="29"/>
      <c r="AM845" s="29"/>
      <c r="AN845" s="29"/>
      <c r="AO845" s="29"/>
      <c r="AP845" s="29"/>
      <c r="AQ845" s="29"/>
      <c r="AR845" s="29"/>
      <c r="AS845" s="29"/>
      <c r="AT845" s="29"/>
      <c r="AU845" s="29"/>
      <c r="AV845" s="29"/>
      <c r="AW845" s="29"/>
      <c r="AX845" s="29"/>
      <c r="AY845" s="29"/>
      <c r="AZ845" s="29"/>
      <c r="BA845" s="29"/>
      <c r="BB845" s="29"/>
      <c r="BC845" s="29"/>
      <c r="BD845" s="29"/>
      <c r="BE845" s="29"/>
      <c r="BF845" s="29"/>
      <c r="BG845" s="29"/>
      <c r="BH845" s="29"/>
      <c r="BI845" s="29"/>
      <c r="BJ845" s="29"/>
      <c r="BK845" s="29"/>
      <c r="BL845" s="29"/>
      <c r="BM845" s="29"/>
      <c r="BN845" s="29"/>
      <c r="BO845" s="29"/>
      <c r="BP845" s="29"/>
      <c r="BQ845" s="29"/>
      <c r="BR845" s="29"/>
      <c r="BS845" s="29"/>
      <c r="BT845" s="29"/>
      <c r="BU845" s="29"/>
      <c r="BV845" s="29"/>
      <c r="BW845" s="29"/>
      <c r="BX845" s="29"/>
      <c r="BY845" s="29"/>
      <c r="BZ845" s="29"/>
      <c r="CA845" s="29"/>
      <c r="CB845" s="29"/>
      <c r="CC845" s="29"/>
      <c r="CD845" s="29"/>
      <c r="CE845" s="29"/>
      <c r="CF845" s="29"/>
      <c r="CG845" s="29"/>
      <c r="CH845" s="29"/>
      <c r="CI845" s="29"/>
      <c r="CJ845" s="29"/>
      <c r="CK845" s="29"/>
      <c r="CL845" s="29"/>
      <c r="CM845" s="29"/>
      <c r="CN845" s="29"/>
    </row>
    <row r="846" spans="1:92" s="3" customFormat="1" ht="23.25" customHeight="1" x14ac:dyDescent="0.2">
      <c r="A846" s="38"/>
      <c r="B846" s="38"/>
      <c r="C846" s="38"/>
      <c r="D846" s="38"/>
      <c r="E846" s="38"/>
      <c r="F846" s="38"/>
      <c r="G846" s="39"/>
      <c r="H846" s="38"/>
      <c r="I846" s="39"/>
      <c r="J846" s="38"/>
      <c r="K846" s="38"/>
      <c r="L846" s="38"/>
      <c r="M846" s="38"/>
      <c r="N846" s="38"/>
      <c r="O846" s="38"/>
      <c r="P846" s="39"/>
      <c r="Q846" s="38"/>
      <c r="R846" s="39"/>
      <c r="S846" s="39"/>
      <c r="T846" s="39"/>
      <c r="U846" s="39"/>
      <c r="V846" s="38"/>
      <c r="W846" s="40"/>
      <c r="X846" s="41"/>
      <c r="Y846" s="41"/>
      <c r="Z846" s="40"/>
      <c r="AA846" s="40"/>
      <c r="AB846" s="29"/>
      <c r="AC846" s="29"/>
      <c r="AD846" s="29"/>
      <c r="AE846" s="29"/>
      <c r="AF846" s="29"/>
      <c r="AG846" s="29"/>
      <c r="AH846" s="29"/>
      <c r="AI846" s="29"/>
      <c r="AJ846" s="29"/>
      <c r="AK846" s="29"/>
      <c r="AL846" s="29"/>
      <c r="AM846" s="29"/>
      <c r="AN846" s="29"/>
      <c r="AO846" s="29"/>
      <c r="AP846" s="29"/>
      <c r="AQ846" s="29"/>
      <c r="AR846" s="29"/>
      <c r="AS846" s="29"/>
      <c r="AT846" s="29"/>
      <c r="AU846" s="29"/>
      <c r="AV846" s="29"/>
      <c r="AW846" s="29"/>
      <c r="AX846" s="29"/>
      <c r="AY846" s="29"/>
      <c r="AZ846" s="29"/>
      <c r="BA846" s="29"/>
      <c r="BB846" s="29"/>
      <c r="BC846" s="29"/>
      <c r="BD846" s="29"/>
      <c r="BE846" s="29"/>
      <c r="BF846" s="29"/>
      <c r="BG846" s="29"/>
      <c r="BH846" s="29"/>
      <c r="BI846" s="29"/>
      <c r="BJ846" s="29"/>
      <c r="BK846" s="29"/>
      <c r="BL846" s="29"/>
      <c r="BM846" s="29"/>
      <c r="BN846" s="29"/>
      <c r="BO846" s="29"/>
      <c r="BP846" s="29"/>
      <c r="BQ846" s="29"/>
      <c r="BR846" s="29"/>
      <c r="BS846" s="29"/>
      <c r="BT846" s="29"/>
      <c r="BU846" s="29"/>
      <c r="BV846" s="29"/>
      <c r="BW846" s="29"/>
      <c r="BX846" s="29"/>
      <c r="BY846" s="29"/>
      <c r="BZ846" s="29"/>
      <c r="CA846" s="29"/>
      <c r="CB846" s="29"/>
      <c r="CC846" s="29"/>
      <c r="CD846" s="29"/>
      <c r="CE846" s="29"/>
      <c r="CF846" s="29"/>
      <c r="CG846" s="29"/>
      <c r="CH846" s="29"/>
      <c r="CI846" s="29"/>
      <c r="CJ846" s="29"/>
      <c r="CK846" s="29"/>
      <c r="CL846" s="29"/>
      <c r="CM846" s="29"/>
      <c r="CN846" s="29"/>
    </row>
    <row r="847" spans="1:92" s="3" customFormat="1" ht="24" customHeight="1" x14ac:dyDescent="0.2">
      <c r="A847" s="38"/>
      <c r="B847" s="38"/>
      <c r="C847" s="38"/>
      <c r="D847" s="38"/>
      <c r="E847" s="38"/>
      <c r="F847" s="38"/>
      <c r="G847" s="39"/>
      <c r="H847" s="38"/>
      <c r="I847" s="39"/>
      <c r="J847" s="38"/>
      <c r="K847" s="38"/>
      <c r="L847" s="38"/>
      <c r="M847" s="38"/>
      <c r="N847" s="38"/>
      <c r="O847" s="38"/>
      <c r="P847" s="39"/>
      <c r="Q847" s="38"/>
      <c r="R847" s="39"/>
      <c r="S847" s="39"/>
      <c r="T847" s="39"/>
      <c r="U847" s="39"/>
      <c r="V847" s="38"/>
      <c r="W847" s="40"/>
      <c r="X847" s="41"/>
      <c r="Y847" s="41"/>
      <c r="Z847" s="40"/>
      <c r="AA847" s="40"/>
      <c r="AB847" s="29"/>
      <c r="AC847" s="29"/>
      <c r="AD847" s="29"/>
      <c r="AE847" s="29"/>
      <c r="AF847" s="29"/>
      <c r="AG847" s="29"/>
      <c r="AH847" s="29"/>
      <c r="AI847" s="29"/>
      <c r="AJ847" s="29"/>
      <c r="AK847" s="29"/>
      <c r="AL847" s="29"/>
      <c r="AM847" s="29"/>
      <c r="AN847" s="29"/>
      <c r="AO847" s="29"/>
      <c r="AP847" s="29"/>
      <c r="AQ847" s="29"/>
      <c r="AR847" s="29"/>
      <c r="AS847" s="29"/>
      <c r="AT847" s="29"/>
      <c r="AU847" s="29"/>
      <c r="AV847" s="29"/>
      <c r="AW847" s="29"/>
      <c r="AX847" s="29"/>
      <c r="AY847" s="29"/>
      <c r="AZ847" s="29"/>
      <c r="BA847" s="29"/>
      <c r="BB847" s="29"/>
      <c r="BC847" s="29"/>
      <c r="BD847" s="29"/>
      <c r="BE847" s="29"/>
      <c r="BF847" s="29"/>
      <c r="BG847" s="29"/>
      <c r="BH847" s="29"/>
      <c r="BI847" s="29"/>
      <c r="BJ847" s="29"/>
      <c r="BK847" s="29"/>
      <c r="BL847" s="29"/>
      <c r="BM847" s="29"/>
      <c r="BN847" s="29"/>
      <c r="BO847" s="29"/>
      <c r="BP847" s="29"/>
      <c r="BQ847" s="29"/>
      <c r="BR847" s="29"/>
      <c r="BS847" s="29"/>
      <c r="BT847" s="29"/>
      <c r="BU847" s="29"/>
      <c r="BV847" s="29"/>
      <c r="BW847" s="29"/>
      <c r="BX847" s="29"/>
      <c r="BY847" s="29"/>
      <c r="BZ847" s="29"/>
      <c r="CA847" s="29"/>
      <c r="CB847" s="29"/>
      <c r="CC847" s="29"/>
      <c r="CD847" s="29"/>
      <c r="CE847" s="29"/>
      <c r="CF847" s="29"/>
      <c r="CG847" s="29"/>
      <c r="CH847" s="29"/>
      <c r="CI847" s="29"/>
      <c r="CJ847" s="29"/>
      <c r="CK847" s="29"/>
      <c r="CL847" s="29"/>
      <c r="CM847" s="29"/>
      <c r="CN847" s="29"/>
    </row>
    <row r="848" spans="1:92" s="3" customFormat="1" ht="23.25" customHeight="1" x14ac:dyDescent="0.2">
      <c r="A848" s="38"/>
      <c r="B848" s="38"/>
      <c r="C848" s="38"/>
      <c r="D848" s="38"/>
      <c r="E848" s="38"/>
      <c r="F848" s="38"/>
      <c r="G848" s="39"/>
      <c r="H848" s="38"/>
      <c r="I848" s="39"/>
      <c r="J848" s="38"/>
      <c r="K848" s="38"/>
      <c r="L848" s="38"/>
      <c r="M848" s="38"/>
      <c r="N848" s="38"/>
      <c r="O848" s="38"/>
      <c r="P848" s="39"/>
      <c r="Q848" s="38"/>
      <c r="R848" s="38"/>
      <c r="S848" s="39"/>
      <c r="T848" s="39"/>
      <c r="U848" s="39"/>
      <c r="V848" s="38"/>
      <c r="W848" s="40"/>
      <c r="X848" s="41"/>
      <c r="Y848" s="41"/>
      <c r="Z848" s="40"/>
      <c r="AA848" s="40"/>
      <c r="AB848" s="29"/>
      <c r="AC848" s="29"/>
      <c r="AD848" s="29"/>
      <c r="AE848" s="29"/>
      <c r="AF848" s="29"/>
      <c r="AG848" s="29"/>
      <c r="AH848" s="29"/>
      <c r="AI848" s="29"/>
      <c r="AJ848" s="29"/>
      <c r="AK848" s="29"/>
      <c r="AL848" s="29"/>
      <c r="AM848" s="29"/>
      <c r="AN848" s="29"/>
      <c r="AO848" s="29"/>
      <c r="AP848" s="29"/>
      <c r="AQ848" s="29"/>
      <c r="AR848" s="29"/>
      <c r="AS848" s="29"/>
      <c r="AT848" s="29"/>
      <c r="AU848" s="29"/>
      <c r="AV848" s="29"/>
      <c r="AW848" s="29"/>
      <c r="AX848" s="29"/>
      <c r="AY848" s="29"/>
      <c r="AZ848" s="29"/>
      <c r="BA848" s="29"/>
      <c r="BB848" s="29"/>
      <c r="BC848" s="29"/>
      <c r="BD848" s="29"/>
      <c r="BE848" s="29"/>
      <c r="BF848" s="29"/>
      <c r="BG848" s="29"/>
      <c r="BH848" s="29"/>
      <c r="BI848" s="29"/>
      <c r="BJ848" s="29"/>
      <c r="BK848" s="29"/>
      <c r="BL848" s="29"/>
      <c r="BM848" s="29"/>
      <c r="BN848" s="29"/>
      <c r="BO848" s="29"/>
      <c r="BP848" s="29"/>
      <c r="BQ848" s="29"/>
      <c r="BR848" s="29"/>
      <c r="BS848" s="29"/>
      <c r="BT848" s="29"/>
      <c r="BU848" s="29"/>
      <c r="BV848" s="29"/>
      <c r="BW848" s="29"/>
      <c r="BX848" s="29"/>
      <c r="BY848" s="29"/>
      <c r="BZ848" s="29"/>
      <c r="CA848" s="29"/>
      <c r="CB848" s="29"/>
      <c r="CC848" s="29"/>
      <c r="CD848" s="29"/>
      <c r="CE848" s="29"/>
      <c r="CF848" s="29"/>
      <c r="CG848" s="29"/>
      <c r="CH848" s="29"/>
      <c r="CI848" s="29"/>
      <c r="CJ848" s="29"/>
      <c r="CK848" s="29"/>
      <c r="CL848" s="29"/>
      <c r="CM848" s="29"/>
      <c r="CN848" s="29"/>
    </row>
    <row r="849" spans="1:92" s="3" customFormat="1" ht="24" customHeight="1" x14ac:dyDescent="0.2">
      <c r="A849" s="38"/>
      <c r="B849" s="38"/>
      <c r="C849" s="38"/>
      <c r="D849" s="38"/>
      <c r="E849" s="38"/>
      <c r="F849" s="38"/>
      <c r="G849" s="39"/>
      <c r="H849" s="38"/>
      <c r="I849" s="39"/>
      <c r="J849" s="38"/>
      <c r="K849" s="38"/>
      <c r="L849" s="38"/>
      <c r="M849" s="38"/>
      <c r="N849" s="38"/>
      <c r="O849" s="38"/>
      <c r="P849" s="39"/>
      <c r="Q849" s="38"/>
      <c r="R849" s="39"/>
      <c r="S849" s="39"/>
      <c r="T849" s="39"/>
      <c r="U849" s="39"/>
      <c r="V849" s="38"/>
      <c r="W849" s="40"/>
      <c r="X849" s="41"/>
      <c r="Y849" s="41"/>
      <c r="Z849" s="40"/>
      <c r="AA849" s="40"/>
      <c r="AB849" s="29"/>
      <c r="AC849" s="29"/>
      <c r="AD849" s="29"/>
      <c r="AE849" s="29"/>
      <c r="AF849" s="29"/>
      <c r="AG849" s="29"/>
      <c r="AH849" s="29"/>
      <c r="AI849" s="29"/>
      <c r="AJ849" s="29"/>
      <c r="AK849" s="29"/>
      <c r="AL849" s="29"/>
      <c r="AM849" s="29"/>
      <c r="AN849" s="29"/>
      <c r="AO849" s="29"/>
      <c r="AP849" s="29"/>
      <c r="AQ849" s="29"/>
      <c r="AR849" s="29"/>
      <c r="AS849" s="29"/>
      <c r="AT849" s="29"/>
      <c r="AU849" s="29"/>
      <c r="AV849" s="29"/>
      <c r="AW849" s="29"/>
      <c r="AX849" s="29"/>
      <c r="AY849" s="29"/>
      <c r="AZ849" s="29"/>
      <c r="BA849" s="29"/>
      <c r="BB849" s="29"/>
      <c r="BC849" s="29"/>
      <c r="BD849" s="29"/>
      <c r="BE849" s="29"/>
      <c r="BF849" s="29"/>
      <c r="BG849" s="29"/>
      <c r="BH849" s="29"/>
      <c r="BI849" s="29"/>
      <c r="BJ849" s="29"/>
      <c r="BK849" s="29"/>
      <c r="BL849" s="29"/>
      <c r="BM849" s="29"/>
      <c r="BN849" s="29"/>
      <c r="BO849" s="29"/>
      <c r="BP849" s="29"/>
      <c r="BQ849" s="29"/>
      <c r="BR849" s="29"/>
      <c r="BS849" s="29"/>
      <c r="BT849" s="29"/>
      <c r="BU849" s="29"/>
      <c r="BV849" s="29"/>
      <c r="BW849" s="29"/>
      <c r="BX849" s="29"/>
      <c r="BY849" s="29"/>
      <c r="BZ849" s="29"/>
      <c r="CA849" s="29"/>
      <c r="CB849" s="29"/>
      <c r="CC849" s="29"/>
      <c r="CD849" s="29"/>
      <c r="CE849" s="29"/>
      <c r="CF849" s="29"/>
      <c r="CG849" s="29"/>
      <c r="CH849" s="29"/>
      <c r="CI849" s="29"/>
      <c r="CJ849" s="29"/>
      <c r="CK849" s="29"/>
      <c r="CL849" s="29"/>
      <c r="CM849" s="29"/>
      <c r="CN849" s="29"/>
    </row>
    <row r="850" spans="1:92" s="3" customFormat="1" ht="24" customHeight="1" x14ac:dyDescent="0.2">
      <c r="A850" s="38"/>
      <c r="B850" s="38"/>
      <c r="C850" s="38"/>
      <c r="D850" s="38"/>
      <c r="E850" s="38"/>
      <c r="F850" s="38"/>
      <c r="G850" s="39"/>
      <c r="H850" s="38"/>
      <c r="I850" s="39"/>
      <c r="J850" s="38"/>
      <c r="K850" s="38"/>
      <c r="L850" s="38"/>
      <c r="M850" s="38"/>
      <c r="N850" s="38"/>
      <c r="O850" s="38"/>
      <c r="P850" s="39"/>
      <c r="Q850" s="38"/>
      <c r="R850" s="39"/>
      <c r="S850" s="39"/>
      <c r="T850" s="39"/>
      <c r="U850" s="39"/>
      <c r="V850" s="38"/>
      <c r="W850" s="40"/>
      <c r="X850" s="41"/>
      <c r="Y850" s="41"/>
      <c r="Z850" s="40"/>
      <c r="AA850" s="40"/>
      <c r="AB850" s="29"/>
      <c r="AC850" s="29"/>
      <c r="AD850" s="29"/>
      <c r="AE850" s="29"/>
      <c r="AF850" s="29"/>
      <c r="AG850" s="29"/>
      <c r="AH850" s="29"/>
      <c r="AI850" s="29"/>
      <c r="AJ850" s="29"/>
      <c r="AK850" s="29"/>
      <c r="AL850" s="29"/>
      <c r="AM850" s="29"/>
      <c r="AN850" s="29"/>
      <c r="AO850" s="29"/>
      <c r="AP850" s="29"/>
      <c r="AQ850" s="29"/>
      <c r="AR850" s="29"/>
      <c r="AS850" s="29"/>
      <c r="AT850" s="29"/>
      <c r="AU850" s="29"/>
      <c r="AV850" s="29"/>
      <c r="AW850" s="29"/>
      <c r="AX850" s="29"/>
      <c r="AY850" s="29"/>
      <c r="AZ850" s="29"/>
      <c r="BA850" s="29"/>
      <c r="BB850" s="29"/>
      <c r="BC850" s="29"/>
      <c r="BD850" s="29"/>
      <c r="BE850" s="29"/>
      <c r="BF850" s="29"/>
      <c r="BG850" s="29"/>
      <c r="BH850" s="29"/>
      <c r="BI850" s="29"/>
      <c r="BJ850" s="29"/>
      <c r="BK850" s="29"/>
      <c r="BL850" s="29"/>
      <c r="BM850" s="29"/>
      <c r="BN850" s="29"/>
      <c r="BO850" s="29"/>
      <c r="BP850" s="29"/>
      <c r="BQ850" s="29"/>
      <c r="BR850" s="29"/>
      <c r="BS850" s="29"/>
      <c r="BT850" s="29"/>
      <c r="BU850" s="29"/>
      <c r="BV850" s="29"/>
      <c r="BW850" s="29"/>
      <c r="BX850" s="29"/>
      <c r="BY850" s="29"/>
      <c r="BZ850" s="29"/>
      <c r="CA850" s="29"/>
      <c r="CB850" s="29"/>
      <c r="CC850" s="29"/>
      <c r="CD850" s="29"/>
      <c r="CE850" s="29"/>
      <c r="CF850" s="29"/>
      <c r="CG850" s="29"/>
      <c r="CH850" s="29"/>
      <c r="CI850" s="29"/>
      <c r="CJ850" s="29"/>
      <c r="CK850" s="29"/>
      <c r="CL850" s="29"/>
      <c r="CM850" s="29"/>
      <c r="CN850" s="29"/>
    </row>
    <row r="851" spans="1:92" s="3" customFormat="1" ht="23.25" customHeight="1" x14ac:dyDescent="0.2">
      <c r="A851" s="237" t="s">
        <v>775</v>
      </c>
      <c r="B851" s="238"/>
      <c r="C851" s="238"/>
      <c r="D851" s="238"/>
      <c r="E851" s="238"/>
      <c r="F851" s="238"/>
      <c r="G851" s="238"/>
      <c r="H851" s="238"/>
      <c r="I851" s="238"/>
      <c r="J851" s="238"/>
      <c r="K851" s="238"/>
      <c r="L851" s="239"/>
      <c r="M851" s="38"/>
      <c r="N851" s="38">
        <f>SUM(N839:N850)</f>
        <v>160</v>
      </c>
      <c r="O851" s="38"/>
      <c r="P851" s="39">
        <f>SUM(P839:P850)</f>
        <v>1054000</v>
      </c>
      <c r="Q851" s="38"/>
      <c r="R851" s="38">
        <f>SUM(R839:R850)</f>
        <v>790500</v>
      </c>
      <c r="S851" s="39">
        <f>SUM(S839:S850)</f>
        <v>263500</v>
      </c>
      <c r="T851" s="39">
        <f>SUM(T839:T850)</f>
        <v>263500</v>
      </c>
      <c r="U851" s="39">
        <f>SUM(U839:U850)</f>
        <v>263500</v>
      </c>
      <c r="V851" s="38"/>
      <c r="W851" s="40">
        <f>SUM(W839:W850)</f>
        <v>16.649999999999999</v>
      </c>
      <c r="X851" s="41"/>
      <c r="Y851" s="41"/>
      <c r="Z851" s="40">
        <f>SUM(Z839:Z850)</f>
        <v>14.984999999999999</v>
      </c>
      <c r="AA851" s="40">
        <f>SUM(AA839:AA850)</f>
        <v>1.6649999999999991</v>
      </c>
      <c r="AB851" s="29"/>
      <c r="AC851" s="29"/>
      <c r="AD851" s="29"/>
      <c r="AE851" s="29"/>
      <c r="AF851" s="29"/>
      <c r="AG851" s="29"/>
      <c r="AH851" s="29"/>
      <c r="AI851" s="29"/>
      <c r="AJ851" s="29"/>
      <c r="AK851" s="29"/>
      <c r="AL851" s="29"/>
      <c r="AM851" s="29"/>
      <c r="AN851" s="29"/>
      <c r="AO851" s="29"/>
      <c r="AP851" s="29"/>
      <c r="AQ851" s="29"/>
      <c r="AR851" s="29"/>
      <c r="AS851" s="29"/>
      <c r="AT851" s="29"/>
      <c r="AU851" s="29"/>
      <c r="AV851" s="29"/>
      <c r="AW851" s="29"/>
      <c r="AX851" s="29"/>
      <c r="AY851" s="29"/>
      <c r="AZ851" s="29"/>
      <c r="BA851" s="29"/>
      <c r="BB851" s="29"/>
      <c r="BC851" s="29"/>
      <c r="BD851" s="29"/>
      <c r="BE851" s="29"/>
      <c r="BF851" s="29"/>
      <c r="BG851" s="29"/>
      <c r="BH851" s="29"/>
      <c r="BI851" s="29"/>
      <c r="BJ851" s="29"/>
      <c r="BK851" s="29"/>
      <c r="BL851" s="29"/>
      <c r="BM851" s="29"/>
      <c r="BN851" s="29"/>
      <c r="BO851" s="29"/>
      <c r="BP851" s="29"/>
      <c r="BQ851" s="29"/>
      <c r="BR851" s="29"/>
      <c r="BS851" s="29"/>
      <c r="BT851" s="29"/>
      <c r="BU851" s="29"/>
      <c r="BV851" s="29"/>
      <c r="BW851" s="29"/>
      <c r="BX851" s="29"/>
      <c r="BY851" s="29"/>
      <c r="BZ851" s="29"/>
      <c r="CA851" s="29"/>
      <c r="CB851" s="29"/>
      <c r="CC851" s="29"/>
      <c r="CD851" s="29"/>
      <c r="CE851" s="29"/>
      <c r="CF851" s="29"/>
      <c r="CG851" s="29"/>
      <c r="CH851" s="29"/>
      <c r="CI851" s="29"/>
      <c r="CJ851" s="29"/>
      <c r="CK851" s="29"/>
      <c r="CL851" s="29"/>
      <c r="CM851" s="29"/>
      <c r="CN851" s="29"/>
    </row>
    <row r="852" spans="1:92" s="3" customFormat="1" ht="23.25" customHeight="1" x14ac:dyDescent="0.4">
      <c r="A852" s="46"/>
      <c r="B852" s="46"/>
      <c r="C852" s="46"/>
      <c r="D852" s="46"/>
      <c r="E852" s="46"/>
      <c r="F852" s="46"/>
      <c r="G852" s="46"/>
      <c r="H852" s="46"/>
      <c r="I852" s="46"/>
      <c r="J852" s="46"/>
      <c r="K852" s="46"/>
      <c r="L852" s="46"/>
      <c r="M852" s="46"/>
      <c r="N852" s="46"/>
      <c r="O852" s="46"/>
      <c r="P852" s="46"/>
      <c r="Q852" s="46"/>
      <c r="R852" s="46"/>
      <c r="S852" s="46"/>
      <c r="T852" s="46"/>
      <c r="U852" s="46"/>
      <c r="V852" s="46"/>
      <c r="W852" s="46"/>
      <c r="X852" s="46"/>
      <c r="Y852" s="46"/>
      <c r="Z852" s="46"/>
      <c r="AA852" s="43"/>
      <c r="AB852" s="29"/>
      <c r="AC852" s="29"/>
      <c r="AD852" s="29"/>
      <c r="AE852" s="29"/>
      <c r="AF852" s="29"/>
      <c r="AG852" s="29"/>
      <c r="AH852" s="29"/>
      <c r="AI852" s="29"/>
      <c r="AJ852" s="29"/>
      <c r="AK852" s="29"/>
      <c r="AL852" s="29"/>
      <c r="AM852" s="29"/>
      <c r="AN852" s="29"/>
      <c r="AO852" s="29"/>
      <c r="AP852" s="29"/>
      <c r="AQ852" s="29"/>
      <c r="AR852" s="29"/>
      <c r="AS852" s="29"/>
      <c r="AT852" s="29"/>
      <c r="AU852" s="29"/>
      <c r="AV852" s="29"/>
      <c r="AW852" s="29"/>
      <c r="AX852" s="29"/>
      <c r="AY852" s="29"/>
      <c r="AZ852" s="29"/>
      <c r="BA852" s="29"/>
      <c r="BB852" s="29"/>
      <c r="BC852" s="29"/>
      <c r="BD852" s="29"/>
      <c r="BE852" s="29"/>
      <c r="BF852" s="29"/>
      <c r="BG852" s="29"/>
      <c r="BH852" s="29"/>
      <c r="BI852" s="29"/>
      <c r="BJ852" s="29"/>
      <c r="BK852" s="29"/>
      <c r="BL852" s="29"/>
      <c r="BM852" s="29"/>
      <c r="BN852" s="29"/>
      <c r="BO852" s="29"/>
      <c r="BP852" s="29"/>
      <c r="BQ852" s="29"/>
      <c r="BR852" s="29"/>
      <c r="BS852" s="29"/>
      <c r="BT852" s="29"/>
      <c r="BU852" s="29"/>
      <c r="BV852" s="29"/>
      <c r="BW852" s="29"/>
      <c r="BX852" s="29"/>
      <c r="BY852" s="29"/>
      <c r="BZ852" s="29"/>
      <c r="CA852" s="29"/>
      <c r="CB852" s="29"/>
      <c r="CC852" s="29"/>
      <c r="CD852" s="29"/>
      <c r="CE852" s="29"/>
      <c r="CF852" s="29"/>
      <c r="CG852" s="29"/>
      <c r="CH852" s="29"/>
      <c r="CI852" s="29"/>
      <c r="CJ852" s="29"/>
      <c r="CK852" s="29"/>
      <c r="CL852" s="29"/>
      <c r="CM852" s="29"/>
      <c r="CN852" s="29"/>
    </row>
    <row r="853" spans="1:92" s="3" customFormat="1" ht="18" x14ac:dyDescent="0.4">
      <c r="A853" s="42" t="s">
        <v>17</v>
      </c>
      <c r="B853" s="42"/>
      <c r="C853" s="42"/>
      <c r="D853" s="42" t="s">
        <v>19</v>
      </c>
      <c r="E853" s="42"/>
      <c r="F853" s="42"/>
      <c r="G853" s="42"/>
      <c r="H853" s="42"/>
      <c r="I853" s="42"/>
      <c r="J853" s="43"/>
      <c r="K853" s="46"/>
      <c r="L853" s="46"/>
      <c r="M853" s="46"/>
      <c r="N853" s="46"/>
      <c r="O853" s="46"/>
      <c r="P853" s="46"/>
      <c r="Q853" s="46"/>
      <c r="R853" s="46"/>
      <c r="S853" s="46"/>
      <c r="T853" s="46"/>
      <c r="U853" s="46"/>
      <c r="V853" s="46"/>
      <c r="W853" s="46"/>
      <c r="X853" s="46"/>
      <c r="Y853" s="46"/>
      <c r="Z853" s="46"/>
      <c r="AA853" s="43"/>
      <c r="AB853" s="29"/>
      <c r="AC853" s="29"/>
      <c r="AD853" s="29"/>
      <c r="AE853" s="29"/>
      <c r="AF853" s="29"/>
      <c r="AG853" s="29"/>
      <c r="AH853" s="29"/>
      <c r="AI853" s="29"/>
      <c r="AJ853" s="29"/>
      <c r="AK853" s="29"/>
      <c r="AL853" s="29"/>
      <c r="AM853" s="29"/>
      <c r="AN853" s="29"/>
      <c r="AO853" s="29"/>
      <c r="AP853" s="29"/>
      <c r="AQ853" s="29"/>
      <c r="AR853" s="29"/>
      <c r="AS853" s="29"/>
      <c r="AT853" s="29"/>
      <c r="AU853" s="29"/>
      <c r="AV853" s="29"/>
      <c r="AW853" s="29"/>
      <c r="AX853" s="29"/>
      <c r="AY853" s="29"/>
      <c r="AZ853" s="29"/>
      <c r="BA853" s="29"/>
      <c r="BB853" s="29"/>
      <c r="BC853" s="29"/>
      <c r="BD853" s="29"/>
      <c r="BE853" s="29"/>
      <c r="BF853" s="29"/>
      <c r="BG853" s="29"/>
      <c r="BH853" s="29"/>
      <c r="BI853" s="29"/>
      <c r="BJ853" s="29"/>
      <c r="BK853" s="29"/>
      <c r="BL853" s="29"/>
      <c r="BM853" s="29"/>
      <c r="BN853" s="29"/>
      <c r="BO853" s="29"/>
      <c r="BP853" s="29"/>
      <c r="BQ853" s="29"/>
      <c r="BR853" s="29"/>
      <c r="BS853" s="29"/>
      <c r="BT853" s="29"/>
      <c r="BU853" s="29"/>
      <c r="BV853" s="29"/>
      <c r="BW853" s="29"/>
      <c r="BX853" s="29"/>
      <c r="BY853" s="29"/>
      <c r="BZ853" s="29"/>
      <c r="CA853" s="29"/>
      <c r="CB853" s="29"/>
      <c r="CC853" s="29"/>
      <c r="CD853" s="29"/>
      <c r="CE853" s="29"/>
      <c r="CF853" s="29"/>
      <c r="CG853" s="29"/>
      <c r="CH853" s="29"/>
      <c r="CI853" s="29"/>
      <c r="CJ853" s="29"/>
      <c r="CK853" s="29"/>
      <c r="CL853" s="29"/>
      <c r="CM853" s="29"/>
      <c r="CN853" s="29"/>
    </row>
    <row r="854" spans="1:92" s="3" customFormat="1" ht="18" x14ac:dyDescent="0.4">
      <c r="A854" s="42"/>
      <c r="B854" s="42"/>
      <c r="C854" s="42"/>
      <c r="D854" s="42" t="s">
        <v>20</v>
      </c>
      <c r="E854" s="42"/>
      <c r="F854" s="42"/>
      <c r="G854" s="42"/>
      <c r="H854" s="42"/>
      <c r="I854" s="42"/>
      <c r="J854" s="43"/>
      <c r="K854" s="46"/>
      <c r="L854" s="46"/>
      <c r="M854" s="46"/>
      <c r="N854" s="46"/>
      <c r="O854" s="46"/>
      <c r="P854" s="46"/>
      <c r="Q854" s="46"/>
      <c r="R854" s="46"/>
      <c r="S854" s="46"/>
      <c r="T854" s="46"/>
      <c r="U854" s="46"/>
      <c r="V854" s="46"/>
      <c r="W854" s="46"/>
      <c r="X854" s="46"/>
      <c r="Y854" s="46"/>
      <c r="Z854" s="46"/>
      <c r="AA854" s="43"/>
      <c r="AB854" s="29"/>
      <c r="AC854" s="29"/>
      <c r="AD854" s="29"/>
      <c r="AE854" s="29"/>
      <c r="AF854" s="29"/>
      <c r="AG854" s="29"/>
      <c r="AH854" s="29"/>
      <c r="AI854" s="29"/>
      <c r="AJ854" s="29"/>
      <c r="AK854" s="29"/>
      <c r="AL854" s="29"/>
      <c r="AM854" s="29"/>
      <c r="AN854" s="29"/>
      <c r="AO854" s="29"/>
      <c r="AP854" s="29"/>
      <c r="AQ854" s="29"/>
      <c r="AR854" s="29"/>
      <c r="AS854" s="29"/>
      <c r="AT854" s="29"/>
      <c r="AU854" s="29"/>
      <c r="AV854" s="29"/>
      <c r="AW854" s="29"/>
      <c r="AX854" s="29"/>
      <c r="AY854" s="29"/>
      <c r="AZ854" s="29"/>
      <c r="BA854" s="29"/>
      <c r="BB854" s="29"/>
      <c r="BC854" s="29"/>
      <c r="BD854" s="29"/>
      <c r="BE854" s="29"/>
      <c r="BF854" s="29"/>
      <c r="BG854" s="29"/>
      <c r="BH854" s="29"/>
      <c r="BI854" s="29"/>
      <c r="BJ854" s="29"/>
      <c r="BK854" s="29"/>
      <c r="BL854" s="29"/>
      <c r="BM854" s="29"/>
      <c r="BN854" s="29"/>
      <c r="BO854" s="29"/>
      <c r="BP854" s="29"/>
      <c r="BQ854" s="29"/>
      <c r="BR854" s="29"/>
      <c r="BS854" s="29"/>
      <c r="BT854" s="29"/>
      <c r="BU854" s="29"/>
      <c r="BV854" s="29"/>
      <c r="BW854" s="29"/>
      <c r="BX854" s="29"/>
      <c r="BY854" s="29"/>
      <c r="BZ854" s="29"/>
      <c r="CA854" s="29"/>
      <c r="CB854" s="29"/>
      <c r="CC854" s="29"/>
      <c r="CD854" s="29"/>
      <c r="CE854" s="29"/>
      <c r="CF854" s="29"/>
      <c r="CG854" s="29"/>
      <c r="CH854" s="29"/>
      <c r="CI854" s="29"/>
      <c r="CJ854" s="29"/>
      <c r="CK854" s="29"/>
      <c r="CL854" s="29"/>
      <c r="CM854" s="29"/>
      <c r="CN854" s="29"/>
    </row>
    <row r="855" spans="1:92" s="3" customFormat="1" ht="18" x14ac:dyDescent="0.4">
      <c r="A855" s="42"/>
      <c r="B855" s="42"/>
      <c r="C855" s="42"/>
      <c r="D855" s="42" t="s">
        <v>21</v>
      </c>
      <c r="E855" s="42"/>
      <c r="F855" s="42"/>
      <c r="G855" s="42"/>
      <c r="H855" s="42"/>
      <c r="I855" s="42"/>
      <c r="J855" s="43"/>
      <c r="K855" s="46"/>
      <c r="L855" s="46"/>
      <c r="M855" s="46"/>
      <c r="N855" s="46"/>
      <c r="O855" s="46"/>
      <c r="P855" s="46"/>
      <c r="Q855" s="46"/>
      <c r="R855" s="46"/>
      <c r="S855" s="46"/>
      <c r="T855" s="46"/>
      <c r="U855" s="46"/>
      <c r="V855" s="46"/>
      <c r="W855" s="46"/>
      <c r="X855" s="46"/>
      <c r="Y855" s="46"/>
      <c r="Z855" s="46"/>
      <c r="AA855" s="43"/>
      <c r="AB855" s="29"/>
      <c r="AC855" s="29"/>
      <c r="AD855" s="29"/>
      <c r="AE855" s="29"/>
      <c r="AF855" s="29"/>
      <c r="AG855" s="29"/>
      <c r="AH855" s="29"/>
      <c r="AI855" s="29"/>
      <c r="AJ855" s="29"/>
      <c r="AK855" s="29"/>
      <c r="AL855" s="29"/>
      <c r="AM855" s="29"/>
      <c r="AN855" s="29"/>
      <c r="AO855" s="29"/>
      <c r="AP855" s="29"/>
      <c r="AQ855" s="29"/>
      <c r="AR855" s="29"/>
      <c r="AS855" s="29"/>
      <c r="AT855" s="29"/>
      <c r="AU855" s="29"/>
      <c r="AV855" s="29"/>
      <c r="AW855" s="29"/>
      <c r="AX855" s="29"/>
      <c r="AY855" s="29"/>
      <c r="AZ855" s="29"/>
      <c r="BA855" s="29"/>
      <c r="BB855" s="29"/>
      <c r="BC855" s="29"/>
      <c r="BD855" s="29"/>
      <c r="BE855" s="29"/>
      <c r="BF855" s="29"/>
      <c r="BG855" s="29"/>
      <c r="BH855" s="29"/>
      <c r="BI855" s="29"/>
      <c r="BJ855" s="29"/>
      <c r="BK855" s="29"/>
      <c r="BL855" s="29"/>
      <c r="BM855" s="29"/>
      <c r="BN855" s="29"/>
      <c r="BO855" s="29"/>
      <c r="BP855" s="29"/>
      <c r="BQ855" s="29"/>
      <c r="BR855" s="29"/>
      <c r="BS855" s="29"/>
      <c r="BT855" s="29"/>
      <c r="BU855" s="29"/>
      <c r="BV855" s="29"/>
      <c r="BW855" s="29"/>
      <c r="BX855" s="29"/>
      <c r="BY855" s="29"/>
      <c r="BZ855" s="29"/>
      <c r="CA855" s="29"/>
      <c r="CB855" s="29"/>
      <c r="CC855" s="29"/>
      <c r="CD855" s="29"/>
      <c r="CE855" s="29"/>
      <c r="CF855" s="29"/>
      <c r="CG855" s="29"/>
      <c r="CH855" s="29"/>
      <c r="CI855" s="29"/>
      <c r="CJ855" s="29"/>
      <c r="CK855" s="29"/>
      <c r="CL855" s="29"/>
      <c r="CM855" s="29"/>
      <c r="CN855" s="29"/>
    </row>
    <row r="856" spans="1:92" s="3" customFormat="1" ht="15.75" x14ac:dyDescent="0.25">
      <c r="A856" s="42"/>
      <c r="B856" s="42"/>
      <c r="C856" s="42"/>
      <c r="D856" s="42" t="s">
        <v>22</v>
      </c>
      <c r="E856" s="42"/>
      <c r="F856" s="42"/>
      <c r="G856" s="42"/>
      <c r="H856" s="42"/>
      <c r="I856" s="42"/>
      <c r="J856" s="43"/>
      <c r="K856" s="43"/>
      <c r="L856" s="43"/>
      <c r="M856" s="43"/>
      <c r="N856" s="43"/>
      <c r="O856" s="43"/>
      <c r="P856" s="43"/>
      <c r="Q856" s="43"/>
      <c r="R856" s="43"/>
      <c r="S856" s="43"/>
      <c r="T856" s="43"/>
      <c r="U856" s="43"/>
      <c r="V856" s="43"/>
      <c r="W856" s="43"/>
      <c r="X856" s="43"/>
      <c r="Y856" s="43"/>
      <c r="Z856" s="43"/>
      <c r="AA856" s="43"/>
      <c r="AB856" s="29"/>
      <c r="AC856" s="29"/>
      <c r="AD856" s="29"/>
      <c r="AE856" s="29"/>
      <c r="AF856" s="29"/>
      <c r="AG856" s="29"/>
      <c r="AH856" s="29"/>
      <c r="AI856" s="29"/>
      <c r="AJ856" s="29"/>
      <c r="AK856" s="29"/>
      <c r="AL856" s="29"/>
      <c r="AM856" s="29"/>
      <c r="AN856" s="29"/>
      <c r="AO856" s="29"/>
      <c r="AP856" s="29"/>
      <c r="AQ856" s="29"/>
      <c r="AR856" s="29"/>
      <c r="AS856" s="29"/>
      <c r="AT856" s="29"/>
      <c r="AU856" s="29"/>
      <c r="AV856" s="29"/>
      <c r="AW856" s="29"/>
      <c r="AX856" s="29"/>
      <c r="AY856" s="29"/>
      <c r="AZ856" s="29"/>
      <c r="BA856" s="29"/>
      <c r="BB856" s="29"/>
      <c r="BC856" s="29"/>
      <c r="BD856" s="29"/>
      <c r="BE856" s="29"/>
      <c r="BF856" s="29"/>
      <c r="BG856" s="29"/>
      <c r="BH856" s="29"/>
      <c r="BI856" s="29"/>
      <c r="BJ856" s="29"/>
      <c r="BK856" s="29"/>
      <c r="BL856" s="29"/>
      <c r="BM856" s="29"/>
      <c r="BN856" s="29"/>
      <c r="BO856" s="29"/>
      <c r="BP856" s="29"/>
      <c r="BQ856" s="29"/>
      <c r="BR856" s="29"/>
      <c r="BS856" s="29"/>
      <c r="BT856" s="29"/>
      <c r="BU856" s="29"/>
      <c r="BV856" s="29"/>
      <c r="BW856" s="29"/>
      <c r="BX856" s="29"/>
      <c r="BY856" s="29"/>
      <c r="BZ856" s="29"/>
      <c r="CA856" s="29"/>
      <c r="CB856" s="29"/>
      <c r="CC856" s="29"/>
      <c r="CD856" s="29"/>
      <c r="CE856" s="29"/>
      <c r="CF856" s="29"/>
      <c r="CG856" s="29"/>
      <c r="CH856" s="29"/>
      <c r="CI856" s="29"/>
      <c r="CJ856" s="29"/>
      <c r="CK856" s="29"/>
      <c r="CL856" s="29"/>
      <c r="CM856" s="29"/>
      <c r="CN856" s="29"/>
    </row>
    <row r="857" spans="1:92" s="3" customFormat="1" ht="15.75" x14ac:dyDescent="0.25">
      <c r="A857" s="42"/>
      <c r="B857" s="42"/>
      <c r="C857" s="42"/>
      <c r="D857" s="42" t="s">
        <v>23</v>
      </c>
      <c r="E857" s="42"/>
      <c r="F857" s="42"/>
      <c r="G857" s="42"/>
      <c r="H857" s="42"/>
      <c r="I857" s="42"/>
      <c r="J857" s="43"/>
      <c r="K857" s="43"/>
      <c r="L857" s="43"/>
      <c r="M857" s="43"/>
      <c r="N857" s="43"/>
      <c r="O857" s="43"/>
      <c r="P857" s="43"/>
      <c r="Q857" s="43"/>
      <c r="R857" s="43"/>
      <c r="S857" s="43"/>
      <c r="T857" s="43"/>
      <c r="U857" s="43"/>
      <c r="V857" s="43"/>
      <c r="W857" s="43"/>
      <c r="X857" s="43"/>
      <c r="Y857" s="43"/>
      <c r="Z857" s="43"/>
      <c r="AA857" s="43"/>
      <c r="AB857" s="29"/>
      <c r="AC857" s="29"/>
      <c r="AD857" s="29"/>
      <c r="AE857" s="29"/>
      <c r="AF857" s="29"/>
      <c r="AG857" s="29"/>
      <c r="AH857" s="29"/>
      <c r="AI857" s="29"/>
      <c r="AJ857" s="29"/>
      <c r="AK857" s="29"/>
      <c r="AL857" s="29"/>
      <c r="AM857" s="29"/>
      <c r="AN857" s="29"/>
      <c r="AO857" s="29"/>
      <c r="AP857" s="29"/>
      <c r="AQ857" s="29"/>
      <c r="AR857" s="29"/>
      <c r="AS857" s="29"/>
      <c r="AT857" s="29"/>
      <c r="AU857" s="29"/>
      <c r="AV857" s="29"/>
      <c r="AW857" s="29"/>
      <c r="AX857" s="29"/>
      <c r="AY857" s="29"/>
      <c r="AZ857" s="29"/>
      <c r="BA857" s="29"/>
      <c r="BB857" s="29"/>
      <c r="BC857" s="29"/>
      <c r="BD857" s="29"/>
      <c r="BE857" s="29"/>
      <c r="BF857" s="29"/>
      <c r="BG857" s="29"/>
      <c r="BH857" s="29"/>
      <c r="BI857" s="29"/>
      <c r="BJ857" s="29"/>
      <c r="BK857" s="29"/>
      <c r="BL857" s="29"/>
      <c r="BM857" s="29"/>
      <c r="BN857" s="29"/>
      <c r="BO857" s="29"/>
      <c r="BP857" s="29"/>
      <c r="BQ857" s="29"/>
      <c r="BR857" s="29"/>
      <c r="BS857" s="29"/>
      <c r="BT857" s="29"/>
      <c r="BU857" s="29"/>
      <c r="BV857" s="29"/>
      <c r="BW857" s="29"/>
      <c r="BX857" s="29"/>
      <c r="BY857" s="29"/>
      <c r="BZ857" s="29"/>
      <c r="CA857" s="29"/>
      <c r="CB857" s="29"/>
      <c r="CC857" s="29"/>
      <c r="CD857" s="29"/>
      <c r="CE857" s="29"/>
      <c r="CF857" s="29"/>
      <c r="CG857" s="29"/>
      <c r="CH857" s="29"/>
      <c r="CI857" s="29"/>
      <c r="CJ857" s="29"/>
      <c r="CK857" s="29"/>
      <c r="CL857" s="29"/>
      <c r="CM857" s="29"/>
      <c r="CN857" s="29"/>
    </row>
    <row r="865" spans="1:92" s="3" customFormat="1" x14ac:dyDescent="0.2">
      <c r="AB865" s="29"/>
      <c r="AC865" s="29"/>
      <c r="AD865" s="29"/>
      <c r="AE865" s="29"/>
      <c r="AF865" s="29"/>
      <c r="AG865" s="29"/>
      <c r="AH865" s="29"/>
      <c r="AI865" s="29"/>
      <c r="AJ865" s="29"/>
      <c r="AK865" s="29"/>
      <c r="AL865" s="29"/>
      <c r="AM865" s="29"/>
      <c r="AN865" s="29"/>
      <c r="AO865" s="29"/>
      <c r="AP865" s="29"/>
      <c r="AQ865" s="29"/>
      <c r="AR865" s="29"/>
      <c r="AS865" s="29"/>
      <c r="AT865" s="29"/>
      <c r="AU865" s="29"/>
      <c r="AV865" s="29"/>
      <c r="AW865" s="29"/>
      <c r="AX865" s="29"/>
      <c r="AY865" s="29"/>
      <c r="AZ865" s="29"/>
      <c r="BA865" s="29"/>
      <c r="BB865" s="29"/>
      <c r="BC865" s="29"/>
      <c r="BD865" s="29"/>
      <c r="BE865" s="29"/>
      <c r="BF865" s="29"/>
      <c r="BG865" s="29"/>
      <c r="BH865" s="29"/>
      <c r="BI865" s="29"/>
      <c r="BJ865" s="29"/>
      <c r="BK865" s="29"/>
      <c r="BL865" s="29"/>
      <c r="BM865" s="29"/>
      <c r="BN865" s="29"/>
      <c r="BO865" s="29"/>
      <c r="BP865" s="29"/>
      <c r="BQ865" s="29"/>
      <c r="BR865" s="29"/>
      <c r="BS865" s="29"/>
      <c r="BT865" s="29"/>
      <c r="BU865" s="29"/>
      <c r="BV865" s="29"/>
      <c r="BW865" s="29"/>
      <c r="BX865" s="29"/>
      <c r="BY865" s="29"/>
      <c r="BZ865" s="29"/>
      <c r="CA865" s="29"/>
      <c r="CB865" s="29"/>
      <c r="CC865" s="29"/>
      <c r="CD865" s="29"/>
      <c r="CE865" s="29"/>
      <c r="CF865" s="29"/>
      <c r="CG865" s="29"/>
      <c r="CH865" s="29"/>
      <c r="CI865" s="29"/>
      <c r="CJ865" s="29"/>
      <c r="CK865" s="29"/>
      <c r="CL865" s="29"/>
      <c r="CM865" s="29"/>
      <c r="CN865" s="29"/>
    </row>
    <row r="867" spans="1:92" s="49" customFormat="1" ht="21" x14ac:dyDescent="0.35">
      <c r="A867" s="215" t="s">
        <v>764</v>
      </c>
      <c r="B867" s="215"/>
      <c r="C867" s="215"/>
      <c r="D867" s="215"/>
      <c r="E867" s="215"/>
      <c r="F867" s="215"/>
      <c r="G867" s="215"/>
      <c r="H867" s="215"/>
      <c r="I867" s="215"/>
      <c r="J867" s="215"/>
      <c r="K867" s="215"/>
      <c r="L867" s="215"/>
      <c r="M867" s="215"/>
      <c r="N867" s="215"/>
      <c r="O867" s="215"/>
      <c r="P867" s="215"/>
      <c r="Q867" s="215"/>
      <c r="R867" s="215"/>
      <c r="S867" s="215"/>
      <c r="T867" s="215"/>
      <c r="U867" s="215"/>
      <c r="V867" s="215"/>
      <c r="W867" s="215"/>
      <c r="X867" s="215"/>
      <c r="Y867" s="144"/>
      <c r="Z867" s="31"/>
      <c r="AA867" s="31"/>
      <c r="AB867" s="48"/>
      <c r="AC867" s="48"/>
      <c r="AD867" s="48"/>
      <c r="AE867" s="48"/>
      <c r="AF867" s="48"/>
      <c r="AG867" s="48"/>
      <c r="AH867" s="48"/>
      <c r="AI867" s="48"/>
      <c r="AJ867" s="48"/>
      <c r="AK867" s="48"/>
      <c r="AL867" s="48"/>
      <c r="AM867" s="48"/>
      <c r="AN867" s="48"/>
      <c r="AO867" s="48"/>
      <c r="AP867" s="48"/>
      <c r="AQ867" s="48"/>
      <c r="AR867" s="48"/>
      <c r="AS867" s="48"/>
      <c r="AT867" s="48"/>
      <c r="AU867" s="48"/>
      <c r="AV867" s="48"/>
      <c r="AW867" s="48"/>
      <c r="AX867" s="48"/>
      <c r="AY867" s="48"/>
      <c r="AZ867" s="48"/>
      <c r="BA867" s="48"/>
      <c r="BB867" s="48"/>
      <c r="BC867" s="48"/>
      <c r="BD867" s="48"/>
      <c r="BE867" s="48"/>
      <c r="BF867" s="48"/>
      <c r="BG867" s="48"/>
      <c r="BH867" s="48"/>
      <c r="BI867" s="48"/>
      <c r="BJ867" s="48"/>
      <c r="BK867" s="48"/>
      <c r="BL867" s="48"/>
      <c r="BM867" s="48"/>
      <c r="BN867" s="48"/>
      <c r="BO867" s="48"/>
      <c r="BP867" s="48"/>
      <c r="BQ867" s="48"/>
      <c r="BR867" s="48"/>
      <c r="BS867" s="48"/>
      <c r="BT867" s="48"/>
      <c r="BU867" s="48"/>
      <c r="BV867" s="48"/>
      <c r="BW867" s="48"/>
      <c r="BX867" s="48"/>
      <c r="BY867" s="48"/>
      <c r="BZ867" s="48"/>
      <c r="CA867" s="48"/>
      <c r="CB867" s="48"/>
      <c r="CC867" s="48"/>
      <c r="CD867" s="48"/>
      <c r="CE867" s="48"/>
      <c r="CF867" s="48"/>
      <c r="CG867" s="48"/>
      <c r="CH867" s="48"/>
      <c r="CI867" s="48"/>
      <c r="CJ867" s="48"/>
      <c r="CK867" s="48"/>
      <c r="CL867" s="48"/>
      <c r="CM867" s="48"/>
      <c r="CN867" s="48"/>
    </row>
    <row r="868" spans="1:92" s="49" customFormat="1" ht="21" x14ac:dyDescent="0.25">
      <c r="A868" s="215" t="s">
        <v>763</v>
      </c>
      <c r="B868" s="215"/>
      <c r="C868" s="215"/>
      <c r="D868" s="215"/>
      <c r="E868" s="215"/>
      <c r="F868" s="215"/>
      <c r="G868" s="215"/>
      <c r="H868" s="215"/>
      <c r="I868" s="215"/>
      <c r="J868" s="215"/>
      <c r="K868" s="215"/>
      <c r="L868" s="215"/>
      <c r="M868" s="215"/>
      <c r="N868" s="215"/>
      <c r="O868" s="215"/>
      <c r="P868" s="215"/>
      <c r="Q868" s="215"/>
      <c r="R868" s="215"/>
      <c r="S868" s="215"/>
      <c r="T868" s="215"/>
      <c r="U868" s="215"/>
      <c r="V868" s="215"/>
      <c r="W868" s="215"/>
      <c r="X868" s="215"/>
      <c r="Y868" s="215"/>
      <c r="Z868" s="215"/>
      <c r="AA868" s="215"/>
      <c r="AB868" s="48"/>
      <c r="AC868" s="48"/>
      <c r="AD868" s="48"/>
      <c r="AE868" s="48"/>
      <c r="AF868" s="48"/>
      <c r="AG868" s="48"/>
      <c r="AH868" s="48"/>
      <c r="AI868" s="48"/>
      <c r="AJ868" s="48"/>
      <c r="AK868" s="48"/>
      <c r="AL868" s="48"/>
      <c r="AM868" s="48"/>
      <c r="AN868" s="48"/>
      <c r="AO868" s="48"/>
      <c r="AP868" s="48"/>
      <c r="AQ868" s="48"/>
      <c r="AR868" s="48"/>
      <c r="AS868" s="48"/>
      <c r="AT868" s="48"/>
      <c r="AU868" s="48"/>
      <c r="AV868" s="48"/>
      <c r="AW868" s="48"/>
      <c r="AX868" s="48"/>
      <c r="AY868" s="48"/>
      <c r="AZ868" s="48"/>
      <c r="BA868" s="48"/>
      <c r="BB868" s="48"/>
      <c r="BC868" s="48"/>
      <c r="BD868" s="48"/>
      <c r="BE868" s="48"/>
      <c r="BF868" s="48"/>
      <c r="BG868" s="48"/>
      <c r="BH868" s="48"/>
      <c r="BI868" s="48"/>
      <c r="BJ868" s="48"/>
      <c r="BK868" s="48"/>
      <c r="BL868" s="48"/>
      <c r="BM868" s="48"/>
      <c r="BN868" s="48"/>
      <c r="BO868" s="48"/>
      <c r="BP868" s="48"/>
      <c r="BQ868" s="48"/>
      <c r="BR868" s="48"/>
      <c r="BS868" s="48"/>
      <c r="BT868" s="48"/>
      <c r="BU868" s="48"/>
      <c r="BV868" s="48"/>
      <c r="BW868" s="48"/>
      <c r="BX868" s="48"/>
      <c r="BY868" s="48"/>
      <c r="BZ868" s="48"/>
      <c r="CA868" s="48"/>
      <c r="CB868" s="48"/>
      <c r="CC868" s="48"/>
      <c r="CD868" s="48"/>
      <c r="CE868" s="48"/>
      <c r="CF868" s="48"/>
      <c r="CG868" s="48"/>
      <c r="CH868" s="48"/>
      <c r="CI868" s="48"/>
      <c r="CJ868" s="48"/>
      <c r="CK868" s="48"/>
      <c r="CL868" s="48"/>
      <c r="CM868" s="48"/>
      <c r="CN868" s="48"/>
    </row>
    <row r="869" spans="1:92" s="49" customFormat="1" ht="21" x14ac:dyDescent="0.35">
      <c r="A869" s="32"/>
      <c r="B869" s="32"/>
      <c r="C869" s="32"/>
      <c r="D869" s="32"/>
      <c r="E869" s="32"/>
      <c r="F869" s="32"/>
      <c r="G869" s="32"/>
      <c r="H869" s="32" t="s">
        <v>792</v>
      </c>
      <c r="I869" s="32"/>
      <c r="J869" s="32"/>
      <c r="K869" s="32"/>
      <c r="L869" s="32"/>
      <c r="M869" s="32"/>
      <c r="N869" s="32"/>
      <c r="O869" s="32"/>
      <c r="P869" s="32"/>
      <c r="Q869" s="32"/>
      <c r="R869" s="32"/>
      <c r="S869" s="32"/>
      <c r="T869" s="32"/>
      <c r="U869" s="32"/>
      <c r="V869" s="32"/>
      <c r="W869" s="32"/>
      <c r="X869" s="32"/>
      <c r="Y869" s="32"/>
      <c r="Z869" s="32" t="s">
        <v>903</v>
      </c>
      <c r="AA869" s="31"/>
      <c r="AB869" s="48"/>
      <c r="AC869" s="48"/>
      <c r="AD869" s="48"/>
      <c r="AE869" s="48"/>
      <c r="AF869" s="48"/>
      <c r="AG869" s="48"/>
      <c r="AH869" s="48"/>
      <c r="AI869" s="48"/>
      <c r="AJ869" s="48"/>
      <c r="AK869" s="48"/>
      <c r="AL869" s="48"/>
      <c r="AM869" s="48"/>
      <c r="AN869" s="48"/>
      <c r="AO869" s="48"/>
      <c r="AP869" s="48"/>
      <c r="AQ869" s="48"/>
      <c r="AR869" s="48"/>
      <c r="AS869" s="48"/>
      <c r="AT869" s="48"/>
      <c r="AU869" s="48"/>
      <c r="AV869" s="48"/>
      <c r="AW869" s="48"/>
      <c r="AX869" s="48"/>
      <c r="AY869" s="48"/>
      <c r="AZ869" s="48"/>
      <c r="BA869" s="48"/>
      <c r="BB869" s="48"/>
      <c r="BC869" s="48"/>
      <c r="BD869" s="48"/>
      <c r="BE869" s="48"/>
      <c r="BF869" s="48"/>
      <c r="BG869" s="48"/>
      <c r="BH869" s="48"/>
      <c r="BI869" s="48"/>
      <c r="BJ869" s="48"/>
      <c r="BK869" s="48"/>
      <c r="BL869" s="48"/>
      <c r="BM869" s="48"/>
      <c r="BN869" s="48"/>
      <c r="BO869" s="48"/>
      <c r="BP869" s="48"/>
      <c r="BQ869" s="48"/>
      <c r="BR869" s="48"/>
      <c r="BS869" s="48"/>
      <c r="BT869" s="48"/>
      <c r="BU869" s="48"/>
      <c r="BV869" s="48"/>
      <c r="BW869" s="48"/>
      <c r="BX869" s="48"/>
      <c r="BY869" s="48"/>
      <c r="BZ869" s="48"/>
      <c r="CA869" s="48"/>
      <c r="CB869" s="48"/>
      <c r="CC869" s="48"/>
      <c r="CD869" s="48"/>
      <c r="CE869" s="48"/>
      <c r="CF869" s="48"/>
      <c r="CG869" s="48"/>
      <c r="CH869" s="48"/>
      <c r="CI869" s="48"/>
      <c r="CJ869" s="48"/>
      <c r="CK869" s="48"/>
      <c r="CL869" s="48"/>
      <c r="CM869" s="48"/>
      <c r="CN869" s="48"/>
    </row>
    <row r="870" spans="1:92" s="3" customFormat="1" ht="15.75" customHeight="1" x14ac:dyDescent="0.2">
      <c r="A870" s="207" t="s">
        <v>3</v>
      </c>
      <c r="B870" s="207" t="s">
        <v>761</v>
      </c>
      <c r="C870" s="207" t="s">
        <v>18</v>
      </c>
      <c r="D870" s="210" t="s">
        <v>0</v>
      </c>
      <c r="E870" s="211"/>
      <c r="F870" s="211"/>
      <c r="G870" s="211"/>
      <c r="H870" s="211"/>
      <c r="I870" s="212"/>
      <c r="J870" s="210" t="s">
        <v>2</v>
      </c>
      <c r="K870" s="211"/>
      <c r="L870" s="211"/>
      <c r="M870" s="211"/>
      <c r="N870" s="211"/>
      <c r="O870" s="211"/>
      <c r="P870" s="211"/>
      <c r="Q870" s="211"/>
      <c r="R870" s="211"/>
      <c r="S870" s="211"/>
      <c r="T870" s="211"/>
      <c r="U870" s="212"/>
      <c r="V870" s="207" t="s">
        <v>756</v>
      </c>
      <c r="W870" s="207" t="s">
        <v>757</v>
      </c>
      <c r="X870" s="207" t="s">
        <v>758</v>
      </c>
      <c r="Y870" s="141"/>
      <c r="Z870" s="207" t="s">
        <v>759</v>
      </c>
      <c r="AA870" s="207" t="s">
        <v>760</v>
      </c>
      <c r="AB870" s="29"/>
      <c r="AC870" s="29"/>
      <c r="AD870" s="29"/>
      <c r="AE870" s="29"/>
      <c r="AF870" s="29"/>
      <c r="AG870" s="29"/>
      <c r="AH870" s="29"/>
      <c r="AI870" s="29"/>
      <c r="AJ870" s="29"/>
      <c r="AK870" s="29"/>
      <c r="AL870" s="29"/>
      <c r="AM870" s="29"/>
      <c r="AN870" s="29"/>
      <c r="AO870" s="29"/>
      <c r="AP870" s="29"/>
      <c r="AQ870" s="29"/>
      <c r="AR870" s="29"/>
      <c r="AS870" s="29"/>
      <c r="AT870" s="29"/>
      <c r="AU870" s="29"/>
      <c r="AV870" s="29"/>
      <c r="AW870" s="29"/>
      <c r="AX870" s="29"/>
      <c r="AY870" s="29"/>
      <c r="AZ870" s="29"/>
      <c r="BA870" s="29"/>
      <c r="BB870" s="29"/>
      <c r="BC870" s="29"/>
      <c r="BD870" s="29"/>
      <c r="BE870" s="29"/>
      <c r="BF870" s="29"/>
      <c r="BG870" s="29"/>
      <c r="BH870" s="29"/>
      <c r="BI870" s="29"/>
      <c r="BJ870" s="29"/>
      <c r="BK870" s="29"/>
      <c r="BL870" s="29"/>
      <c r="BM870" s="29"/>
      <c r="BN870" s="29"/>
      <c r="BO870" s="29"/>
      <c r="BP870" s="29"/>
      <c r="BQ870" s="29"/>
      <c r="BR870" s="29"/>
      <c r="BS870" s="29"/>
      <c r="BT870" s="29"/>
      <c r="BU870" s="29"/>
      <c r="BV870" s="29"/>
      <c r="BW870" s="29"/>
      <c r="BX870" s="29"/>
      <c r="BY870" s="29"/>
      <c r="BZ870" s="29"/>
      <c r="CA870" s="29"/>
      <c r="CB870" s="29"/>
      <c r="CC870" s="29"/>
      <c r="CD870" s="29"/>
      <c r="CE870" s="29"/>
      <c r="CF870" s="29"/>
      <c r="CG870" s="29"/>
      <c r="CH870" s="29"/>
      <c r="CI870" s="29"/>
      <c r="CJ870" s="29"/>
      <c r="CK870" s="29"/>
      <c r="CL870" s="29"/>
      <c r="CM870" s="29"/>
      <c r="CN870" s="29"/>
    </row>
    <row r="871" spans="1:92" s="27" customFormat="1" ht="33.75" customHeight="1" x14ac:dyDescent="0.2">
      <c r="A871" s="208"/>
      <c r="B871" s="208"/>
      <c r="C871" s="208"/>
      <c r="D871" s="210" t="s">
        <v>7</v>
      </c>
      <c r="E871" s="211"/>
      <c r="F871" s="212"/>
      <c r="G871" s="207" t="s">
        <v>743</v>
      </c>
      <c r="H871" s="207" t="s">
        <v>744</v>
      </c>
      <c r="I871" s="207" t="s">
        <v>745</v>
      </c>
      <c r="J871" s="204" t="s">
        <v>3</v>
      </c>
      <c r="K871" s="207" t="s">
        <v>746</v>
      </c>
      <c r="L871" s="207" t="s">
        <v>747</v>
      </c>
      <c r="M871" s="207" t="s">
        <v>18</v>
      </c>
      <c r="N871" s="207" t="s">
        <v>748</v>
      </c>
      <c r="O871" s="207" t="s">
        <v>749</v>
      </c>
      <c r="P871" s="207" t="s">
        <v>750</v>
      </c>
      <c r="Q871" s="207" t="s">
        <v>751</v>
      </c>
      <c r="R871" s="207" t="s">
        <v>752</v>
      </c>
      <c r="S871" s="207" t="s">
        <v>753</v>
      </c>
      <c r="T871" s="207" t="s">
        <v>754</v>
      </c>
      <c r="U871" s="207" t="s">
        <v>755</v>
      </c>
      <c r="V871" s="208"/>
      <c r="W871" s="208"/>
      <c r="X871" s="208"/>
      <c r="Y871" s="142"/>
      <c r="Z871" s="208"/>
      <c r="AA871" s="208"/>
      <c r="AB871" s="29"/>
      <c r="AC871" s="29"/>
      <c r="AD871" s="29"/>
      <c r="AE871" s="29"/>
      <c r="AF871" s="29"/>
      <c r="AG871" s="29"/>
      <c r="AH871" s="29"/>
      <c r="AI871" s="29"/>
      <c r="AJ871" s="29"/>
      <c r="AK871" s="29"/>
      <c r="AL871" s="29"/>
      <c r="AM871" s="29"/>
      <c r="AN871" s="29"/>
      <c r="AO871" s="29"/>
      <c r="AP871" s="29"/>
      <c r="AQ871" s="29"/>
      <c r="AR871" s="29"/>
      <c r="AS871" s="29"/>
      <c r="AT871" s="29"/>
      <c r="AU871" s="29"/>
      <c r="AV871" s="29"/>
      <c r="AW871" s="29"/>
      <c r="AX871" s="29"/>
      <c r="AY871" s="29"/>
      <c r="AZ871" s="29"/>
      <c r="BA871" s="29"/>
      <c r="BB871" s="29"/>
      <c r="BC871" s="29"/>
      <c r="BD871" s="29"/>
      <c r="BE871" s="29"/>
      <c r="BF871" s="29"/>
      <c r="BG871" s="29"/>
      <c r="BH871" s="29"/>
      <c r="BI871" s="29"/>
      <c r="BJ871" s="29"/>
      <c r="BK871" s="29"/>
      <c r="BL871" s="29"/>
      <c r="BM871" s="29"/>
      <c r="BN871" s="29"/>
      <c r="BO871" s="29"/>
      <c r="BP871" s="29"/>
      <c r="BQ871" s="29"/>
      <c r="BR871" s="29"/>
      <c r="BS871" s="29"/>
      <c r="BT871" s="29"/>
      <c r="BU871" s="29"/>
      <c r="BV871" s="29"/>
      <c r="BW871" s="29"/>
      <c r="BX871" s="29"/>
      <c r="BY871" s="29"/>
      <c r="BZ871" s="29"/>
      <c r="CA871" s="29"/>
      <c r="CB871" s="29"/>
      <c r="CC871" s="29"/>
      <c r="CD871" s="29"/>
      <c r="CE871" s="29"/>
      <c r="CF871" s="29"/>
      <c r="CG871" s="29"/>
      <c r="CH871" s="29"/>
      <c r="CI871" s="29"/>
      <c r="CJ871" s="29"/>
      <c r="CK871" s="29"/>
      <c r="CL871" s="29"/>
      <c r="CM871" s="29"/>
      <c r="CN871" s="29"/>
    </row>
    <row r="872" spans="1:92" s="3" customFormat="1" ht="33.75" customHeight="1" x14ac:dyDescent="0.2">
      <c r="A872" s="208"/>
      <c r="B872" s="208"/>
      <c r="C872" s="208"/>
      <c r="D872" s="204" t="s">
        <v>9</v>
      </c>
      <c r="E872" s="204" t="s">
        <v>10</v>
      </c>
      <c r="F872" s="204" t="s">
        <v>11</v>
      </c>
      <c r="G872" s="208"/>
      <c r="H872" s="208"/>
      <c r="I872" s="208"/>
      <c r="J872" s="205"/>
      <c r="K872" s="208"/>
      <c r="L872" s="208"/>
      <c r="M872" s="208"/>
      <c r="N872" s="208"/>
      <c r="O872" s="208"/>
      <c r="P872" s="208"/>
      <c r="Q872" s="208"/>
      <c r="R872" s="208"/>
      <c r="S872" s="208"/>
      <c r="T872" s="208"/>
      <c r="U872" s="208"/>
      <c r="V872" s="208"/>
      <c r="W872" s="208"/>
      <c r="X872" s="208"/>
      <c r="Y872" s="142"/>
      <c r="Z872" s="208"/>
      <c r="AA872" s="208"/>
      <c r="AB872" s="29"/>
      <c r="AC872" s="29"/>
      <c r="AD872" s="29"/>
      <c r="AE872" s="29"/>
      <c r="AF872" s="29"/>
      <c r="AG872" s="29"/>
      <c r="AH872" s="29"/>
      <c r="AI872" s="29"/>
      <c r="AJ872" s="29"/>
      <c r="AK872" s="29"/>
      <c r="AL872" s="29"/>
      <c r="AM872" s="29"/>
      <c r="AN872" s="29"/>
      <c r="AO872" s="29"/>
      <c r="AP872" s="29"/>
      <c r="AQ872" s="29"/>
      <c r="AR872" s="29"/>
      <c r="AS872" s="29"/>
      <c r="AT872" s="29"/>
      <c r="AU872" s="29"/>
      <c r="AV872" s="29"/>
      <c r="AW872" s="29"/>
      <c r="AX872" s="29"/>
      <c r="AY872" s="29"/>
      <c r="AZ872" s="29"/>
      <c r="BA872" s="29"/>
      <c r="BB872" s="29"/>
      <c r="BC872" s="29"/>
      <c r="BD872" s="29"/>
      <c r="BE872" s="29"/>
      <c r="BF872" s="29"/>
      <c r="BG872" s="29"/>
      <c r="BH872" s="29"/>
      <c r="BI872" s="29"/>
      <c r="BJ872" s="29"/>
      <c r="BK872" s="29"/>
      <c r="BL872" s="29"/>
      <c r="BM872" s="29"/>
      <c r="BN872" s="29"/>
      <c r="BO872" s="29"/>
      <c r="BP872" s="29"/>
      <c r="BQ872" s="29"/>
      <c r="BR872" s="29"/>
      <c r="BS872" s="29"/>
      <c r="BT872" s="29"/>
      <c r="BU872" s="29"/>
      <c r="BV872" s="29"/>
      <c r="BW872" s="29"/>
      <c r="BX872" s="29"/>
      <c r="BY872" s="29"/>
      <c r="BZ872" s="29"/>
      <c r="CA872" s="29"/>
      <c r="CB872" s="29"/>
      <c r="CC872" s="29"/>
      <c r="CD872" s="29"/>
      <c r="CE872" s="29"/>
      <c r="CF872" s="29"/>
      <c r="CG872" s="29"/>
      <c r="CH872" s="29"/>
      <c r="CI872" s="29"/>
      <c r="CJ872" s="29"/>
      <c r="CK872" s="29"/>
      <c r="CL872" s="29"/>
      <c r="CM872" s="29"/>
      <c r="CN872" s="29"/>
    </row>
    <row r="873" spans="1:92" s="3" customFormat="1" ht="22.5" customHeight="1" x14ac:dyDescent="0.2">
      <c r="A873" s="208"/>
      <c r="B873" s="208"/>
      <c r="C873" s="208"/>
      <c r="D873" s="205"/>
      <c r="E873" s="205"/>
      <c r="F873" s="205"/>
      <c r="G873" s="208"/>
      <c r="H873" s="208"/>
      <c r="I873" s="208"/>
      <c r="J873" s="205"/>
      <c r="K873" s="208"/>
      <c r="L873" s="208"/>
      <c r="M873" s="208"/>
      <c r="N873" s="208"/>
      <c r="O873" s="208"/>
      <c r="P873" s="208"/>
      <c r="Q873" s="208"/>
      <c r="R873" s="208"/>
      <c r="S873" s="208"/>
      <c r="T873" s="208"/>
      <c r="U873" s="208"/>
      <c r="V873" s="208"/>
      <c r="W873" s="208"/>
      <c r="X873" s="208"/>
      <c r="Y873" s="142"/>
      <c r="Z873" s="208"/>
      <c r="AA873" s="208"/>
      <c r="AB873" s="29"/>
      <c r="AC873" s="29"/>
      <c r="AD873" s="29"/>
      <c r="AE873" s="29"/>
      <c r="AF873" s="29"/>
      <c r="AG873" s="29"/>
      <c r="AH873" s="29"/>
      <c r="AI873" s="29"/>
      <c r="AJ873" s="29"/>
      <c r="AK873" s="29"/>
      <c r="AL873" s="29"/>
      <c r="AM873" s="29"/>
      <c r="AN873" s="29"/>
      <c r="AO873" s="29"/>
      <c r="AP873" s="29"/>
      <c r="AQ873" s="29"/>
      <c r="AR873" s="29"/>
      <c r="AS873" s="29"/>
      <c r="AT873" s="29"/>
      <c r="AU873" s="29"/>
      <c r="AV873" s="29"/>
      <c r="AW873" s="29"/>
      <c r="AX873" s="29"/>
      <c r="AY873" s="29"/>
      <c r="AZ873" s="29"/>
      <c r="BA873" s="29"/>
      <c r="BB873" s="29"/>
      <c r="BC873" s="29"/>
      <c r="BD873" s="29"/>
      <c r="BE873" s="29"/>
      <c r="BF873" s="29"/>
      <c r="BG873" s="29"/>
      <c r="BH873" s="29"/>
      <c r="BI873" s="29"/>
      <c r="BJ873" s="29"/>
      <c r="BK873" s="29"/>
      <c r="BL873" s="29"/>
      <c r="BM873" s="29"/>
      <c r="BN873" s="29"/>
      <c r="BO873" s="29"/>
      <c r="BP873" s="29"/>
      <c r="BQ873" s="29"/>
      <c r="BR873" s="29"/>
      <c r="BS873" s="29"/>
      <c r="BT873" s="29"/>
      <c r="BU873" s="29"/>
      <c r="BV873" s="29"/>
      <c r="BW873" s="29"/>
      <c r="BX873" s="29"/>
      <c r="BY873" s="29"/>
      <c r="BZ873" s="29"/>
      <c r="CA873" s="29"/>
      <c r="CB873" s="29"/>
      <c r="CC873" s="29"/>
      <c r="CD873" s="29"/>
      <c r="CE873" s="29"/>
      <c r="CF873" s="29"/>
      <c r="CG873" s="29"/>
      <c r="CH873" s="29"/>
      <c r="CI873" s="29"/>
      <c r="CJ873" s="29"/>
      <c r="CK873" s="29"/>
      <c r="CL873" s="29"/>
      <c r="CM873" s="29"/>
      <c r="CN873" s="29"/>
    </row>
    <row r="874" spans="1:92" s="3" customFormat="1" ht="14.25" customHeight="1" x14ac:dyDescent="0.2">
      <c r="A874" s="208"/>
      <c r="B874" s="208"/>
      <c r="C874" s="208"/>
      <c r="D874" s="205"/>
      <c r="E874" s="205"/>
      <c r="F874" s="205"/>
      <c r="G874" s="208"/>
      <c r="H874" s="208"/>
      <c r="I874" s="208"/>
      <c r="J874" s="205"/>
      <c r="K874" s="208"/>
      <c r="L874" s="208"/>
      <c r="M874" s="208"/>
      <c r="N874" s="208"/>
      <c r="O874" s="208"/>
      <c r="P874" s="208"/>
      <c r="Q874" s="208"/>
      <c r="R874" s="208"/>
      <c r="S874" s="208"/>
      <c r="T874" s="208"/>
      <c r="U874" s="208"/>
      <c r="V874" s="208"/>
      <c r="W874" s="208"/>
      <c r="X874" s="208"/>
      <c r="Y874" s="142"/>
      <c r="Z874" s="208"/>
      <c r="AA874" s="208"/>
      <c r="AB874" s="29"/>
      <c r="AC874" s="29"/>
      <c r="AD874" s="29"/>
      <c r="AE874" s="29"/>
      <c r="AF874" s="29"/>
      <c r="AG874" s="29"/>
      <c r="AH874" s="29"/>
      <c r="AI874" s="29"/>
      <c r="AJ874" s="29"/>
      <c r="AK874" s="29"/>
      <c r="AL874" s="29"/>
      <c r="AM874" s="29"/>
      <c r="AN874" s="29"/>
      <c r="AO874" s="29"/>
      <c r="AP874" s="29"/>
      <c r="AQ874" s="29"/>
      <c r="AR874" s="29"/>
      <c r="AS874" s="29"/>
      <c r="AT874" s="29"/>
      <c r="AU874" s="29"/>
      <c r="AV874" s="29"/>
      <c r="AW874" s="29"/>
      <c r="AX874" s="29"/>
      <c r="AY874" s="29"/>
      <c r="AZ874" s="29"/>
      <c r="BA874" s="29"/>
      <c r="BB874" s="29"/>
      <c r="BC874" s="29"/>
      <c r="BD874" s="29"/>
      <c r="BE874" s="29"/>
      <c r="BF874" s="29"/>
      <c r="BG874" s="29"/>
      <c r="BH874" s="29"/>
      <c r="BI874" s="29"/>
      <c r="BJ874" s="29"/>
      <c r="BK874" s="29"/>
      <c r="BL874" s="29"/>
      <c r="BM874" s="29"/>
      <c r="BN874" s="29"/>
      <c r="BO874" s="29"/>
      <c r="BP874" s="29"/>
      <c r="BQ874" s="29"/>
      <c r="BR874" s="29"/>
      <c r="BS874" s="29"/>
      <c r="BT874" s="29"/>
      <c r="BU874" s="29"/>
      <c r="BV874" s="29"/>
      <c r="BW874" s="29"/>
      <c r="BX874" s="29"/>
      <c r="BY874" s="29"/>
      <c r="BZ874" s="29"/>
      <c r="CA874" s="29"/>
      <c r="CB874" s="29"/>
      <c r="CC874" s="29"/>
      <c r="CD874" s="29"/>
      <c r="CE874" s="29"/>
      <c r="CF874" s="29"/>
      <c r="CG874" s="29"/>
      <c r="CH874" s="29"/>
      <c r="CI874" s="29"/>
      <c r="CJ874" s="29"/>
      <c r="CK874" s="29"/>
      <c r="CL874" s="29"/>
      <c r="CM874" s="29"/>
      <c r="CN874" s="29"/>
    </row>
    <row r="875" spans="1:92" s="3" customFormat="1" ht="14.25" customHeight="1" x14ac:dyDescent="0.2">
      <c r="A875" s="208"/>
      <c r="B875" s="208"/>
      <c r="C875" s="208"/>
      <c r="D875" s="205"/>
      <c r="E875" s="205"/>
      <c r="F875" s="205"/>
      <c r="G875" s="208"/>
      <c r="H875" s="208"/>
      <c r="I875" s="208"/>
      <c r="J875" s="205"/>
      <c r="K875" s="208"/>
      <c r="L875" s="208"/>
      <c r="M875" s="208"/>
      <c r="N875" s="208"/>
      <c r="O875" s="208"/>
      <c r="P875" s="208"/>
      <c r="Q875" s="208"/>
      <c r="R875" s="208"/>
      <c r="S875" s="208"/>
      <c r="T875" s="208"/>
      <c r="U875" s="208"/>
      <c r="V875" s="208"/>
      <c r="W875" s="208"/>
      <c r="X875" s="208"/>
      <c r="Y875" s="142"/>
      <c r="Z875" s="208"/>
      <c r="AA875" s="208"/>
      <c r="AB875" s="29"/>
      <c r="AC875" s="29"/>
      <c r="AD875" s="29"/>
      <c r="AE875" s="29"/>
      <c r="AF875" s="29"/>
      <c r="AG875" s="29"/>
      <c r="AH875" s="29"/>
      <c r="AI875" s="29"/>
      <c r="AJ875" s="29"/>
      <c r="AK875" s="29"/>
      <c r="AL875" s="29"/>
      <c r="AM875" s="29"/>
      <c r="AN875" s="29"/>
      <c r="AO875" s="29"/>
      <c r="AP875" s="29"/>
      <c r="AQ875" s="29"/>
      <c r="AR875" s="29"/>
      <c r="AS875" s="29"/>
      <c r="AT875" s="29"/>
      <c r="AU875" s="29"/>
      <c r="AV875" s="29"/>
      <c r="AW875" s="29"/>
      <c r="AX875" s="29"/>
      <c r="AY875" s="29"/>
      <c r="AZ875" s="29"/>
      <c r="BA875" s="29"/>
      <c r="BB875" s="29"/>
      <c r="BC875" s="29"/>
      <c r="BD875" s="29"/>
      <c r="BE875" s="29"/>
      <c r="BF875" s="29"/>
      <c r="BG875" s="29"/>
      <c r="BH875" s="29"/>
      <c r="BI875" s="29"/>
      <c r="BJ875" s="29"/>
      <c r="BK875" s="29"/>
      <c r="BL875" s="29"/>
      <c r="BM875" s="29"/>
      <c r="BN875" s="29"/>
      <c r="BO875" s="29"/>
      <c r="BP875" s="29"/>
      <c r="BQ875" s="29"/>
      <c r="BR875" s="29"/>
      <c r="BS875" s="29"/>
      <c r="BT875" s="29"/>
      <c r="BU875" s="29"/>
      <c r="BV875" s="29"/>
      <c r="BW875" s="29"/>
      <c r="BX875" s="29"/>
      <c r="BY875" s="29"/>
      <c r="BZ875" s="29"/>
      <c r="CA875" s="29"/>
      <c r="CB875" s="29"/>
      <c r="CC875" s="29"/>
      <c r="CD875" s="29"/>
      <c r="CE875" s="29"/>
      <c r="CF875" s="29"/>
      <c r="CG875" s="29"/>
      <c r="CH875" s="29"/>
      <c r="CI875" s="29"/>
      <c r="CJ875" s="29"/>
      <c r="CK875" s="29"/>
      <c r="CL875" s="29"/>
      <c r="CM875" s="29"/>
      <c r="CN875" s="29"/>
    </row>
    <row r="876" spans="1:92" s="3" customFormat="1" ht="14.25" customHeight="1" x14ac:dyDescent="0.2">
      <c r="A876" s="209"/>
      <c r="B876" s="209"/>
      <c r="C876" s="209"/>
      <c r="D876" s="206"/>
      <c r="E876" s="206"/>
      <c r="F876" s="206"/>
      <c r="G876" s="209"/>
      <c r="H876" s="209"/>
      <c r="I876" s="209"/>
      <c r="J876" s="206"/>
      <c r="K876" s="209"/>
      <c r="L876" s="209"/>
      <c r="M876" s="209"/>
      <c r="N876" s="209"/>
      <c r="O876" s="209"/>
      <c r="P876" s="209"/>
      <c r="Q876" s="209"/>
      <c r="R876" s="209"/>
      <c r="S876" s="209"/>
      <c r="T876" s="209"/>
      <c r="U876" s="209"/>
      <c r="V876" s="209"/>
      <c r="W876" s="209"/>
      <c r="X876" s="209"/>
      <c r="Y876" s="143"/>
      <c r="Z876" s="209"/>
      <c r="AA876" s="209"/>
      <c r="AB876" s="29"/>
      <c r="AC876" s="29"/>
      <c r="AD876" s="29"/>
      <c r="AE876" s="29"/>
      <c r="AF876" s="29"/>
      <c r="AG876" s="29"/>
      <c r="AH876" s="29"/>
      <c r="AI876" s="29"/>
      <c r="AJ876" s="29"/>
      <c r="AK876" s="29"/>
      <c r="AL876" s="29"/>
      <c r="AM876" s="29"/>
      <c r="AN876" s="29"/>
      <c r="AO876" s="29"/>
      <c r="AP876" s="29"/>
      <c r="AQ876" s="29"/>
      <c r="AR876" s="29"/>
      <c r="AS876" s="29"/>
      <c r="AT876" s="29"/>
      <c r="AU876" s="29"/>
      <c r="AV876" s="29"/>
      <c r="AW876" s="29"/>
      <c r="AX876" s="29"/>
      <c r="AY876" s="29"/>
      <c r="AZ876" s="29"/>
      <c r="BA876" s="29"/>
      <c r="BB876" s="29"/>
      <c r="BC876" s="29"/>
      <c r="BD876" s="29"/>
      <c r="BE876" s="29"/>
      <c r="BF876" s="29"/>
      <c r="BG876" s="29"/>
      <c r="BH876" s="29"/>
      <c r="BI876" s="29"/>
      <c r="BJ876" s="29"/>
      <c r="BK876" s="29"/>
      <c r="BL876" s="29"/>
      <c r="BM876" s="29"/>
      <c r="BN876" s="29"/>
      <c r="BO876" s="29"/>
      <c r="BP876" s="29"/>
      <c r="BQ876" s="29"/>
      <c r="BR876" s="29"/>
      <c r="BS876" s="29"/>
      <c r="BT876" s="29"/>
      <c r="BU876" s="29"/>
      <c r="BV876" s="29"/>
      <c r="BW876" s="29"/>
      <c r="BX876" s="29"/>
      <c r="BY876" s="29"/>
      <c r="BZ876" s="29"/>
      <c r="CA876" s="29"/>
      <c r="CB876" s="29"/>
      <c r="CC876" s="29"/>
      <c r="CD876" s="29"/>
      <c r="CE876" s="29"/>
      <c r="CF876" s="29"/>
      <c r="CG876" s="29"/>
      <c r="CH876" s="29"/>
      <c r="CI876" s="29"/>
      <c r="CJ876" s="29"/>
      <c r="CK876" s="29"/>
      <c r="CL876" s="29"/>
      <c r="CM876" s="29"/>
      <c r="CN876" s="29"/>
    </row>
    <row r="877" spans="1:92" s="43" customFormat="1" ht="24.75" customHeight="1" x14ac:dyDescent="0.2">
      <c r="A877" s="39">
        <v>1</v>
      </c>
      <c r="B877" s="38" t="s">
        <v>14</v>
      </c>
      <c r="C877" s="39">
        <v>2</v>
      </c>
      <c r="D877" s="39">
        <v>1</v>
      </c>
      <c r="E877" s="39">
        <v>1</v>
      </c>
      <c r="F877" s="39">
        <v>45</v>
      </c>
      <c r="G877" s="39">
        <f t="shared" ref="G877:G878" si="123">D877*400+E877*100+F877</f>
        <v>545</v>
      </c>
      <c r="H877" s="39">
        <v>350</v>
      </c>
      <c r="I877" s="39">
        <f t="shared" ref="I877:I878" si="124">G877*H877</f>
        <v>190750</v>
      </c>
      <c r="J877" s="39">
        <v>2</v>
      </c>
      <c r="K877" s="38" t="s">
        <v>713</v>
      </c>
      <c r="L877" s="39" t="s">
        <v>705</v>
      </c>
      <c r="M877" s="39">
        <v>2</v>
      </c>
      <c r="N877" s="39">
        <v>306</v>
      </c>
      <c r="O877" s="39">
        <v>6400</v>
      </c>
      <c r="P877" s="39">
        <f t="shared" ref="P877:P878" si="125">N877*O877</f>
        <v>1958400</v>
      </c>
      <c r="Q877" s="39">
        <v>20</v>
      </c>
      <c r="R877" s="39">
        <f>P877*30%</f>
        <v>587520</v>
      </c>
      <c r="S877" s="39">
        <f t="shared" ref="S877:S878" si="126">P877-R877</f>
        <v>1370880</v>
      </c>
      <c r="T877" s="39">
        <f>I877+S877</f>
        <v>1561630</v>
      </c>
      <c r="U877" s="39">
        <f>I877+S877</f>
        <v>1561630</v>
      </c>
      <c r="V877" s="39">
        <v>50</v>
      </c>
      <c r="W877" s="39"/>
      <c r="X877" s="39"/>
      <c r="Y877" s="39"/>
      <c r="Z877" s="40">
        <f>W877*90%</f>
        <v>0</v>
      </c>
      <c r="AA877" s="40">
        <f>W877-Z877</f>
        <v>0</v>
      </c>
    </row>
    <row r="878" spans="1:92" s="43" customFormat="1" ht="24.75" customHeight="1" x14ac:dyDescent="0.2">
      <c r="A878" s="39"/>
      <c r="B878" s="38"/>
      <c r="C878" s="39">
        <v>3</v>
      </c>
      <c r="D878" s="39"/>
      <c r="E878" s="39"/>
      <c r="F878" s="39"/>
      <c r="G878" s="39">
        <f t="shared" si="123"/>
        <v>0</v>
      </c>
      <c r="H878" s="39"/>
      <c r="I878" s="39">
        <f t="shared" si="124"/>
        <v>0</v>
      </c>
      <c r="J878" s="39">
        <v>3</v>
      </c>
      <c r="K878" s="39"/>
      <c r="L878" s="39" t="s">
        <v>724</v>
      </c>
      <c r="M878" s="39">
        <v>3</v>
      </c>
      <c r="N878" s="39">
        <v>64</v>
      </c>
      <c r="O878" s="39">
        <v>7400</v>
      </c>
      <c r="P878" s="39">
        <f t="shared" si="125"/>
        <v>473600</v>
      </c>
      <c r="Q878" s="39">
        <v>10</v>
      </c>
      <c r="R878" s="39">
        <f>P878*10%</f>
        <v>47360</v>
      </c>
      <c r="S878" s="39">
        <f t="shared" si="126"/>
        <v>426240</v>
      </c>
      <c r="T878" s="39">
        <f>I878+S878</f>
        <v>426240</v>
      </c>
      <c r="U878" s="39">
        <f>I878+S878</f>
        <v>426240</v>
      </c>
      <c r="V878" s="39"/>
      <c r="W878" s="40">
        <f>U878*0.03%</f>
        <v>127.87199999999999</v>
      </c>
      <c r="X878" s="39">
        <v>0.03</v>
      </c>
      <c r="Y878" s="39"/>
      <c r="Z878" s="40">
        <f>W878*90%</f>
        <v>115.08479999999999</v>
      </c>
      <c r="AA878" s="40">
        <f>W878-Z878</f>
        <v>12.787199999999999</v>
      </c>
    </row>
    <row r="879" spans="1:92" s="3" customFormat="1" ht="23.25" customHeight="1" x14ac:dyDescent="0.2">
      <c r="A879" s="38"/>
      <c r="B879" s="38"/>
      <c r="C879" s="38"/>
      <c r="D879" s="38"/>
      <c r="E879" s="38"/>
      <c r="F879" s="38"/>
      <c r="G879" s="39"/>
      <c r="H879" s="38"/>
      <c r="I879" s="39"/>
      <c r="J879" s="38"/>
      <c r="K879" s="38"/>
      <c r="L879" s="38"/>
      <c r="M879" s="38"/>
      <c r="N879" s="38"/>
      <c r="O879" s="38"/>
      <c r="P879" s="39"/>
      <c r="Q879" s="38"/>
      <c r="R879" s="39"/>
      <c r="S879" s="39"/>
      <c r="T879" s="39"/>
      <c r="U879" s="39"/>
      <c r="V879" s="38"/>
      <c r="W879" s="40"/>
      <c r="X879" s="41"/>
      <c r="Y879" s="41"/>
      <c r="Z879" s="40"/>
      <c r="AA879" s="40"/>
      <c r="AB879" s="29"/>
      <c r="AC879" s="29"/>
      <c r="AD879" s="29"/>
      <c r="AE879" s="29"/>
      <c r="AF879" s="29"/>
      <c r="AG879" s="29"/>
      <c r="AH879" s="29"/>
      <c r="AI879" s="29"/>
      <c r="AJ879" s="29"/>
      <c r="AK879" s="29"/>
      <c r="AL879" s="29"/>
      <c r="AM879" s="29"/>
      <c r="AN879" s="29"/>
      <c r="AO879" s="29"/>
      <c r="AP879" s="29"/>
      <c r="AQ879" s="29"/>
      <c r="AR879" s="29"/>
      <c r="AS879" s="29"/>
      <c r="AT879" s="29"/>
      <c r="AU879" s="29"/>
      <c r="AV879" s="29"/>
      <c r="AW879" s="29"/>
      <c r="AX879" s="29"/>
      <c r="AY879" s="29"/>
      <c r="AZ879" s="29"/>
      <c r="BA879" s="29"/>
      <c r="BB879" s="29"/>
      <c r="BC879" s="29"/>
      <c r="BD879" s="29"/>
      <c r="BE879" s="29"/>
      <c r="BF879" s="29"/>
      <c r="BG879" s="29"/>
      <c r="BH879" s="29"/>
      <c r="BI879" s="29"/>
      <c r="BJ879" s="29"/>
      <c r="BK879" s="29"/>
      <c r="BL879" s="29"/>
      <c r="BM879" s="29"/>
      <c r="BN879" s="29"/>
      <c r="BO879" s="29"/>
      <c r="BP879" s="29"/>
      <c r="BQ879" s="29"/>
      <c r="BR879" s="29"/>
      <c r="BS879" s="29"/>
      <c r="BT879" s="29"/>
      <c r="BU879" s="29"/>
      <c r="BV879" s="29"/>
      <c r="BW879" s="29"/>
      <c r="BX879" s="29"/>
      <c r="BY879" s="29"/>
      <c r="BZ879" s="29"/>
      <c r="CA879" s="29"/>
      <c r="CB879" s="29"/>
      <c r="CC879" s="29"/>
      <c r="CD879" s="29"/>
      <c r="CE879" s="29"/>
      <c r="CF879" s="29"/>
      <c r="CG879" s="29"/>
      <c r="CH879" s="29"/>
      <c r="CI879" s="29"/>
      <c r="CJ879" s="29"/>
      <c r="CK879" s="29"/>
      <c r="CL879" s="29"/>
      <c r="CM879" s="29"/>
      <c r="CN879" s="29"/>
    </row>
    <row r="880" spans="1:92" s="3" customFormat="1" ht="21.75" customHeight="1" x14ac:dyDescent="0.2">
      <c r="A880" s="38"/>
      <c r="B880" s="38"/>
      <c r="C880" s="38"/>
      <c r="D880" s="38"/>
      <c r="E880" s="38"/>
      <c r="F880" s="38"/>
      <c r="G880" s="39"/>
      <c r="H880" s="38"/>
      <c r="I880" s="39"/>
      <c r="J880" s="38"/>
      <c r="K880" s="38"/>
      <c r="L880" s="38"/>
      <c r="M880" s="38"/>
      <c r="N880" s="38"/>
      <c r="O880" s="38"/>
      <c r="P880" s="39"/>
      <c r="Q880" s="38"/>
      <c r="R880" s="38"/>
      <c r="S880" s="39"/>
      <c r="T880" s="39"/>
      <c r="U880" s="39"/>
      <c r="V880" s="38"/>
      <c r="W880" s="40"/>
      <c r="X880" s="41"/>
      <c r="Y880" s="41"/>
      <c r="Z880" s="40"/>
      <c r="AA880" s="40"/>
      <c r="AB880" s="29"/>
      <c r="AC880" s="29"/>
      <c r="AD880" s="29"/>
      <c r="AE880" s="29"/>
      <c r="AF880" s="29"/>
      <c r="AG880" s="29"/>
      <c r="AH880" s="29"/>
      <c r="AI880" s="29"/>
      <c r="AJ880" s="29"/>
      <c r="AK880" s="29"/>
      <c r="AL880" s="29"/>
      <c r="AM880" s="29"/>
      <c r="AN880" s="29"/>
      <c r="AO880" s="29"/>
      <c r="AP880" s="29"/>
      <c r="AQ880" s="29"/>
      <c r="AR880" s="29"/>
      <c r="AS880" s="29"/>
      <c r="AT880" s="29"/>
      <c r="AU880" s="29"/>
      <c r="AV880" s="29"/>
      <c r="AW880" s="29"/>
      <c r="AX880" s="29"/>
      <c r="AY880" s="29"/>
      <c r="AZ880" s="29"/>
      <c r="BA880" s="29"/>
      <c r="BB880" s="29"/>
      <c r="BC880" s="29"/>
      <c r="BD880" s="29"/>
      <c r="BE880" s="29"/>
      <c r="BF880" s="29"/>
      <c r="BG880" s="29"/>
      <c r="BH880" s="29"/>
      <c r="BI880" s="29"/>
      <c r="BJ880" s="29"/>
      <c r="BK880" s="29"/>
      <c r="BL880" s="29"/>
      <c r="BM880" s="29"/>
      <c r="BN880" s="29"/>
      <c r="BO880" s="29"/>
      <c r="BP880" s="29"/>
      <c r="BQ880" s="29"/>
      <c r="BR880" s="29"/>
      <c r="BS880" s="29"/>
      <c r="BT880" s="29"/>
      <c r="BU880" s="29"/>
      <c r="BV880" s="29"/>
      <c r="BW880" s="29"/>
      <c r="BX880" s="29"/>
      <c r="BY880" s="29"/>
      <c r="BZ880" s="29"/>
      <c r="CA880" s="29"/>
      <c r="CB880" s="29"/>
      <c r="CC880" s="29"/>
      <c r="CD880" s="29"/>
      <c r="CE880" s="29"/>
      <c r="CF880" s="29"/>
      <c r="CG880" s="29"/>
      <c r="CH880" s="29"/>
      <c r="CI880" s="29"/>
      <c r="CJ880" s="29"/>
      <c r="CK880" s="29"/>
      <c r="CL880" s="29"/>
      <c r="CM880" s="29"/>
      <c r="CN880" s="29"/>
    </row>
    <row r="881" spans="1:92" s="3" customFormat="1" ht="23.25" customHeight="1" x14ac:dyDescent="0.2">
      <c r="A881" s="38"/>
      <c r="B881" s="38"/>
      <c r="C881" s="38"/>
      <c r="D881" s="38"/>
      <c r="E881" s="38"/>
      <c r="F881" s="38"/>
      <c r="G881" s="39"/>
      <c r="H881" s="38"/>
      <c r="I881" s="39"/>
      <c r="J881" s="38"/>
      <c r="K881" s="38"/>
      <c r="L881" s="38"/>
      <c r="M881" s="38"/>
      <c r="N881" s="38"/>
      <c r="O881" s="38"/>
      <c r="P881" s="39"/>
      <c r="Q881" s="38"/>
      <c r="R881" s="39"/>
      <c r="S881" s="39"/>
      <c r="T881" s="39"/>
      <c r="U881" s="39"/>
      <c r="V881" s="38"/>
      <c r="W881" s="40"/>
      <c r="X881" s="41"/>
      <c r="Y881" s="41"/>
      <c r="Z881" s="40"/>
      <c r="AA881" s="40"/>
      <c r="AB881" s="29"/>
      <c r="AC881" s="29"/>
      <c r="AD881" s="29"/>
      <c r="AE881" s="29"/>
      <c r="AF881" s="29"/>
      <c r="AG881" s="29"/>
      <c r="AH881" s="29"/>
      <c r="AI881" s="29"/>
      <c r="AJ881" s="29"/>
      <c r="AK881" s="29"/>
      <c r="AL881" s="29"/>
      <c r="AM881" s="29"/>
      <c r="AN881" s="29"/>
      <c r="AO881" s="29"/>
      <c r="AP881" s="29"/>
      <c r="AQ881" s="29"/>
      <c r="AR881" s="29"/>
      <c r="AS881" s="29"/>
      <c r="AT881" s="29"/>
      <c r="AU881" s="29"/>
      <c r="AV881" s="29"/>
      <c r="AW881" s="29"/>
      <c r="AX881" s="29"/>
      <c r="AY881" s="29"/>
      <c r="AZ881" s="29"/>
      <c r="BA881" s="29"/>
      <c r="BB881" s="29"/>
      <c r="BC881" s="29"/>
      <c r="BD881" s="29"/>
      <c r="BE881" s="29"/>
      <c r="BF881" s="29"/>
      <c r="BG881" s="29"/>
      <c r="BH881" s="29"/>
      <c r="BI881" s="29"/>
      <c r="BJ881" s="29"/>
      <c r="BK881" s="29"/>
      <c r="BL881" s="29"/>
      <c r="BM881" s="29"/>
      <c r="BN881" s="29"/>
      <c r="BO881" s="29"/>
      <c r="BP881" s="29"/>
      <c r="BQ881" s="29"/>
      <c r="BR881" s="29"/>
      <c r="BS881" s="29"/>
      <c r="BT881" s="29"/>
      <c r="BU881" s="29"/>
      <c r="BV881" s="29"/>
      <c r="BW881" s="29"/>
      <c r="BX881" s="29"/>
      <c r="BY881" s="29"/>
      <c r="BZ881" s="29"/>
      <c r="CA881" s="29"/>
      <c r="CB881" s="29"/>
      <c r="CC881" s="29"/>
      <c r="CD881" s="29"/>
      <c r="CE881" s="29"/>
      <c r="CF881" s="29"/>
      <c r="CG881" s="29"/>
      <c r="CH881" s="29"/>
      <c r="CI881" s="29"/>
      <c r="CJ881" s="29"/>
      <c r="CK881" s="29"/>
      <c r="CL881" s="29"/>
      <c r="CM881" s="29"/>
      <c r="CN881" s="29"/>
    </row>
    <row r="882" spans="1:92" s="3" customFormat="1" ht="22.5" customHeight="1" x14ac:dyDescent="0.2">
      <c r="A882" s="38"/>
      <c r="B882" s="38"/>
      <c r="C882" s="38"/>
      <c r="D882" s="38"/>
      <c r="E882" s="38"/>
      <c r="F882" s="38"/>
      <c r="G882" s="39"/>
      <c r="H882" s="38"/>
      <c r="I882" s="39"/>
      <c r="J882" s="38"/>
      <c r="K882" s="38"/>
      <c r="L882" s="38"/>
      <c r="M882" s="38"/>
      <c r="N882" s="38"/>
      <c r="O882" s="38"/>
      <c r="P882" s="39"/>
      <c r="Q882" s="38"/>
      <c r="R882" s="39"/>
      <c r="S882" s="39"/>
      <c r="T882" s="39"/>
      <c r="U882" s="39"/>
      <c r="V882" s="38"/>
      <c r="W882" s="40"/>
      <c r="X882" s="41"/>
      <c r="Y882" s="41"/>
      <c r="Z882" s="40"/>
      <c r="AA882" s="40"/>
      <c r="AB882" s="29"/>
      <c r="AC882" s="29"/>
      <c r="AD882" s="29"/>
      <c r="AE882" s="29"/>
      <c r="AF882" s="29"/>
      <c r="AG882" s="29"/>
      <c r="AH882" s="29"/>
      <c r="AI882" s="29"/>
      <c r="AJ882" s="29"/>
      <c r="AK882" s="29"/>
      <c r="AL882" s="29"/>
      <c r="AM882" s="29"/>
      <c r="AN882" s="29"/>
      <c r="AO882" s="29"/>
      <c r="AP882" s="29"/>
      <c r="AQ882" s="29"/>
      <c r="AR882" s="29"/>
      <c r="AS882" s="29"/>
      <c r="AT882" s="29"/>
      <c r="AU882" s="29"/>
      <c r="AV882" s="29"/>
      <c r="AW882" s="29"/>
      <c r="AX882" s="29"/>
      <c r="AY882" s="29"/>
      <c r="AZ882" s="29"/>
      <c r="BA882" s="29"/>
      <c r="BB882" s="29"/>
      <c r="BC882" s="29"/>
      <c r="BD882" s="29"/>
      <c r="BE882" s="29"/>
      <c r="BF882" s="29"/>
      <c r="BG882" s="29"/>
      <c r="BH882" s="29"/>
      <c r="BI882" s="29"/>
      <c r="BJ882" s="29"/>
      <c r="BK882" s="29"/>
      <c r="BL882" s="29"/>
      <c r="BM882" s="29"/>
      <c r="BN882" s="29"/>
      <c r="BO882" s="29"/>
      <c r="BP882" s="29"/>
      <c r="BQ882" s="29"/>
      <c r="BR882" s="29"/>
      <c r="BS882" s="29"/>
      <c r="BT882" s="29"/>
      <c r="BU882" s="29"/>
      <c r="BV882" s="29"/>
      <c r="BW882" s="29"/>
      <c r="BX882" s="29"/>
      <c r="BY882" s="29"/>
      <c r="BZ882" s="29"/>
      <c r="CA882" s="29"/>
      <c r="CB882" s="29"/>
      <c r="CC882" s="29"/>
      <c r="CD882" s="29"/>
      <c r="CE882" s="29"/>
      <c r="CF882" s="29"/>
      <c r="CG882" s="29"/>
      <c r="CH882" s="29"/>
      <c r="CI882" s="29"/>
      <c r="CJ882" s="29"/>
      <c r="CK882" s="29"/>
      <c r="CL882" s="29"/>
      <c r="CM882" s="29"/>
      <c r="CN882" s="29"/>
    </row>
    <row r="883" spans="1:92" s="3" customFormat="1" ht="24" customHeight="1" x14ac:dyDescent="0.2">
      <c r="A883" s="38"/>
      <c r="B883" s="38"/>
      <c r="C883" s="38"/>
      <c r="D883" s="38"/>
      <c r="E883" s="38"/>
      <c r="F883" s="38"/>
      <c r="G883" s="39"/>
      <c r="H883" s="38"/>
      <c r="I883" s="39"/>
      <c r="J883" s="38"/>
      <c r="K883" s="38"/>
      <c r="L883" s="38"/>
      <c r="M883" s="38"/>
      <c r="N883" s="38"/>
      <c r="O883" s="38"/>
      <c r="P883" s="39"/>
      <c r="Q883" s="38"/>
      <c r="R883" s="38"/>
      <c r="S883" s="39"/>
      <c r="T883" s="39"/>
      <c r="U883" s="39"/>
      <c r="V883" s="38"/>
      <c r="W883" s="40"/>
      <c r="X883" s="41"/>
      <c r="Y883" s="41"/>
      <c r="Z883" s="40"/>
      <c r="AA883" s="40"/>
      <c r="AB883" s="29"/>
      <c r="AC883" s="29"/>
      <c r="AD883" s="29"/>
      <c r="AE883" s="29"/>
      <c r="AF883" s="29"/>
      <c r="AG883" s="29"/>
      <c r="AH883" s="29"/>
      <c r="AI883" s="29"/>
      <c r="AJ883" s="29"/>
      <c r="AK883" s="29"/>
      <c r="AL883" s="29"/>
      <c r="AM883" s="29"/>
      <c r="AN883" s="29"/>
      <c r="AO883" s="29"/>
      <c r="AP883" s="29"/>
      <c r="AQ883" s="29"/>
      <c r="AR883" s="29"/>
      <c r="AS883" s="29"/>
      <c r="AT883" s="29"/>
      <c r="AU883" s="29"/>
      <c r="AV883" s="29"/>
      <c r="AW883" s="29"/>
      <c r="AX883" s="29"/>
      <c r="AY883" s="29"/>
      <c r="AZ883" s="29"/>
      <c r="BA883" s="29"/>
      <c r="BB883" s="29"/>
      <c r="BC883" s="29"/>
      <c r="BD883" s="29"/>
      <c r="BE883" s="29"/>
      <c r="BF883" s="29"/>
      <c r="BG883" s="29"/>
      <c r="BH883" s="29"/>
      <c r="BI883" s="29"/>
      <c r="BJ883" s="29"/>
      <c r="BK883" s="29"/>
      <c r="BL883" s="29"/>
      <c r="BM883" s="29"/>
      <c r="BN883" s="29"/>
      <c r="BO883" s="29"/>
      <c r="BP883" s="29"/>
      <c r="BQ883" s="29"/>
      <c r="BR883" s="29"/>
      <c r="BS883" s="29"/>
      <c r="BT883" s="29"/>
      <c r="BU883" s="29"/>
      <c r="BV883" s="29"/>
      <c r="BW883" s="29"/>
      <c r="BX883" s="29"/>
      <c r="BY883" s="29"/>
      <c r="BZ883" s="29"/>
      <c r="CA883" s="29"/>
      <c r="CB883" s="29"/>
      <c r="CC883" s="29"/>
      <c r="CD883" s="29"/>
      <c r="CE883" s="29"/>
      <c r="CF883" s="29"/>
      <c r="CG883" s="29"/>
      <c r="CH883" s="29"/>
      <c r="CI883" s="29"/>
      <c r="CJ883" s="29"/>
      <c r="CK883" s="29"/>
      <c r="CL883" s="29"/>
      <c r="CM883" s="29"/>
      <c r="CN883" s="29"/>
    </row>
    <row r="884" spans="1:92" s="3" customFormat="1" ht="23.25" customHeight="1" x14ac:dyDescent="0.2">
      <c r="A884" s="38"/>
      <c r="B884" s="38"/>
      <c r="C884" s="38"/>
      <c r="D884" s="38"/>
      <c r="E884" s="38"/>
      <c r="F884" s="38"/>
      <c r="G884" s="39"/>
      <c r="H884" s="38"/>
      <c r="I884" s="39"/>
      <c r="J884" s="38"/>
      <c r="K884" s="38"/>
      <c r="L884" s="38"/>
      <c r="M884" s="38"/>
      <c r="N884" s="38"/>
      <c r="O884" s="38"/>
      <c r="P884" s="39"/>
      <c r="Q884" s="38"/>
      <c r="R884" s="39"/>
      <c r="S884" s="39"/>
      <c r="T884" s="39"/>
      <c r="U884" s="39"/>
      <c r="V884" s="38"/>
      <c r="W884" s="40"/>
      <c r="X884" s="41"/>
      <c r="Y884" s="41"/>
      <c r="Z884" s="40"/>
      <c r="AA884" s="40"/>
      <c r="AB884" s="29"/>
      <c r="AC884" s="29"/>
      <c r="AD884" s="29"/>
      <c r="AE884" s="29"/>
      <c r="AF884" s="29"/>
      <c r="AG884" s="29"/>
      <c r="AH884" s="29"/>
      <c r="AI884" s="29"/>
      <c r="AJ884" s="29"/>
      <c r="AK884" s="29"/>
      <c r="AL884" s="29"/>
      <c r="AM884" s="29"/>
      <c r="AN884" s="29"/>
      <c r="AO884" s="29"/>
      <c r="AP884" s="29"/>
      <c r="AQ884" s="29"/>
      <c r="AR884" s="29"/>
      <c r="AS884" s="29"/>
      <c r="AT884" s="29"/>
      <c r="AU884" s="29"/>
      <c r="AV884" s="29"/>
      <c r="AW884" s="29"/>
      <c r="AX884" s="29"/>
      <c r="AY884" s="29"/>
      <c r="AZ884" s="29"/>
      <c r="BA884" s="29"/>
      <c r="BB884" s="29"/>
      <c r="BC884" s="29"/>
      <c r="BD884" s="29"/>
      <c r="BE884" s="29"/>
      <c r="BF884" s="29"/>
      <c r="BG884" s="29"/>
      <c r="BH884" s="29"/>
      <c r="BI884" s="29"/>
      <c r="BJ884" s="29"/>
      <c r="BK884" s="29"/>
      <c r="BL884" s="29"/>
      <c r="BM884" s="29"/>
      <c r="BN884" s="29"/>
      <c r="BO884" s="29"/>
      <c r="BP884" s="29"/>
      <c r="BQ884" s="29"/>
      <c r="BR884" s="29"/>
      <c r="BS884" s="29"/>
      <c r="BT884" s="29"/>
      <c r="BU884" s="29"/>
      <c r="BV884" s="29"/>
      <c r="BW884" s="29"/>
      <c r="BX884" s="29"/>
      <c r="BY884" s="29"/>
      <c r="BZ884" s="29"/>
      <c r="CA884" s="29"/>
      <c r="CB884" s="29"/>
      <c r="CC884" s="29"/>
      <c r="CD884" s="29"/>
      <c r="CE884" s="29"/>
      <c r="CF884" s="29"/>
      <c r="CG884" s="29"/>
      <c r="CH884" s="29"/>
      <c r="CI884" s="29"/>
      <c r="CJ884" s="29"/>
      <c r="CK884" s="29"/>
      <c r="CL884" s="29"/>
      <c r="CM884" s="29"/>
      <c r="CN884" s="29"/>
    </row>
    <row r="885" spans="1:92" s="3" customFormat="1" ht="24" customHeight="1" x14ac:dyDescent="0.2">
      <c r="A885" s="38"/>
      <c r="B885" s="38"/>
      <c r="C885" s="38"/>
      <c r="D885" s="38"/>
      <c r="E885" s="38"/>
      <c r="F885" s="38"/>
      <c r="G885" s="39"/>
      <c r="H885" s="38"/>
      <c r="I885" s="39"/>
      <c r="J885" s="38"/>
      <c r="K885" s="38"/>
      <c r="L885" s="38"/>
      <c r="M885" s="38"/>
      <c r="N885" s="38"/>
      <c r="O885" s="38"/>
      <c r="P885" s="39"/>
      <c r="Q885" s="38"/>
      <c r="R885" s="39"/>
      <c r="S885" s="39"/>
      <c r="T885" s="39"/>
      <c r="U885" s="39"/>
      <c r="V885" s="38"/>
      <c r="W885" s="40"/>
      <c r="X885" s="41"/>
      <c r="Y885" s="41"/>
      <c r="Z885" s="40"/>
      <c r="AA885" s="40"/>
      <c r="AB885" s="29"/>
      <c r="AC885" s="29"/>
      <c r="AD885" s="29"/>
      <c r="AE885" s="29"/>
      <c r="AF885" s="29"/>
      <c r="AG885" s="29"/>
      <c r="AH885" s="29"/>
      <c r="AI885" s="29"/>
      <c r="AJ885" s="29"/>
      <c r="AK885" s="29"/>
      <c r="AL885" s="29"/>
      <c r="AM885" s="29"/>
      <c r="AN885" s="29"/>
      <c r="AO885" s="29"/>
      <c r="AP885" s="29"/>
      <c r="AQ885" s="29"/>
      <c r="AR885" s="29"/>
      <c r="AS885" s="29"/>
      <c r="AT885" s="29"/>
      <c r="AU885" s="29"/>
      <c r="AV885" s="29"/>
      <c r="AW885" s="29"/>
      <c r="AX885" s="29"/>
      <c r="AY885" s="29"/>
      <c r="AZ885" s="29"/>
      <c r="BA885" s="29"/>
      <c r="BB885" s="29"/>
      <c r="BC885" s="29"/>
      <c r="BD885" s="29"/>
      <c r="BE885" s="29"/>
      <c r="BF885" s="29"/>
      <c r="BG885" s="29"/>
      <c r="BH885" s="29"/>
      <c r="BI885" s="29"/>
      <c r="BJ885" s="29"/>
      <c r="BK885" s="29"/>
      <c r="BL885" s="29"/>
      <c r="BM885" s="29"/>
      <c r="BN885" s="29"/>
      <c r="BO885" s="29"/>
      <c r="BP885" s="29"/>
      <c r="BQ885" s="29"/>
      <c r="BR885" s="29"/>
      <c r="BS885" s="29"/>
      <c r="BT885" s="29"/>
      <c r="BU885" s="29"/>
      <c r="BV885" s="29"/>
      <c r="BW885" s="29"/>
      <c r="BX885" s="29"/>
      <c r="BY885" s="29"/>
      <c r="BZ885" s="29"/>
      <c r="CA885" s="29"/>
      <c r="CB885" s="29"/>
      <c r="CC885" s="29"/>
      <c r="CD885" s="29"/>
      <c r="CE885" s="29"/>
      <c r="CF885" s="29"/>
      <c r="CG885" s="29"/>
      <c r="CH885" s="29"/>
      <c r="CI885" s="29"/>
      <c r="CJ885" s="29"/>
      <c r="CK885" s="29"/>
      <c r="CL885" s="29"/>
      <c r="CM885" s="29"/>
      <c r="CN885" s="29"/>
    </row>
    <row r="886" spans="1:92" s="3" customFormat="1" ht="23.25" customHeight="1" x14ac:dyDescent="0.2">
      <c r="A886" s="38"/>
      <c r="B886" s="38"/>
      <c r="C886" s="38"/>
      <c r="D886" s="38"/>
      <c r="E886" s="38"/>
      <c r="F886" s="38"/>
      <c r="G886" s="39"/>
      <c r="H886" s="38"/>
      <c r="I886" s="39"/>
      <c r="J886" s="38"/>
      <c r="K886" s="38"/>
      <c r="L886" s="38"/>
      <c r="M886" s="38"/>
      <c r="N886" s="38"/>
      <c r="O886" s="38"/>
      <c r="P886" s="39"/>
      <c r="Q886" s="38"/>
      <c r="R886" s="38"/>
      <c r="S886" s="39"/>
      <c r="T886" s="39"/>
      <c r="U886" s="39"/>
      <c r="V886" s="38"/>
      <c r="W886" s="40"/>
      <c r="X886" s="41"/>
      <c r="Y886" s="41"/>
      <c r="Z886" s="40"/>
      <c r="AA886" s="40"/>
      <c r="AB886" s="29"/>
      <c r="AC886" s="29"/>
      <c r="AD886" s="29"/>
      <c r="AE886" s="29"/>
      <c r="AF886" s="29"/>
      <c r="AG886" s="29"/>
      <c r="AH886" s="29"/>
      <c r="AI886" s="29"/>
      <c r="AJ886" s="29"/>
      <c r="AK886" s="29"/>
      <c r="AL886" s="29"/>
      <c r="AM886" s="29"/>
      <c r="AN886" s="29"/>
      <c r="AO886" s="29"/>
      <c r="AP886" s="29"/>
      <c r="AQ886" s="29"/>
      <c r="AR886" s="29"/>
      <c r="AS886" s="29"/>
      <c r="AT886" s="29"/>
      <c r="AU886" s="29"/>
      <c r="AV886" s="29"/>
      <c r="AW886" s="29"/>
      <c r="AX886" s="29"/>
      <c r="AY886" s="29"/>
      <c r="AZ886" s="29"/>
      <c r="BA886" s="29"/>
      <c r="BB886" s="29"/>
      <c r="BC886" s="29"/>
      <c r="BD886" s="29"/>
      <c r="BE886" s="29"/>
      <c r="BF886" s="29"/>
      <c r="BG886" s="29"/>
      <c r="BH886" s="29"/>
      <c r="BI886" s="29"/>
      <c r="BJ886" s="29"/>
      <c r="BK886" s="29"/>
      <c r="BL886" s="29"/>
      <c r="BM886" s="29"/>
      <c r="BN886" s="29"/>
      <c r="BO886" s="29"/>
      <c r="BP886" s="29"/>
      <c r="BQ886" s="29"/>
      <c r="BR886" s="29"/>
      <c r="BS886" s="29"/>
      <c r="BT886" s="29"/>
      <c r="BU886" s="29"/>
      <c r="BV886" s="29"/>
      <c r="BW886" s="29"/>
      <c r="BX886" s="29"/>
      <c r="BY886" s="29"/>
      <c r="BZ886" s="29"/>
      <c r="CA886" s="29"/>
      <c r="CB886" s="29"/>
      <c r="CC886" s="29"/>
      <c r="CD886" s="29"/>
      <c r="CE886" s="29"/>
      <c r="CF886" s="29"/>
      <c r="CG886" s="29"/>
      <c r="CH886" s="29"/>
      <c r="CI886" s="29"/>
      <c r="CJ886" s="29"/>
      <c r="CK886" s="29"/>
      <c r="CL886" s="29"/>
      <c r="CM886" s="29"/>
      <c r="CN886" s="29"/>
    </row>
    <row r="887" spans="1:92" s="3" customFormat="1" ht="24" customHeight="1" x14ac:dyDescent="0.2">
      <c r="A887" s="38"/>
      <c r="B887" s="38"/>
      <c r="C887" s="38"/>
      <c r="D887" s="38"/>
      <c r="E887" s="38"/>
      <c r="F887" s="38"/>
      <c r="G887" s="39"/>
      <c r="H887" s="38"/>
      <c r="I887" s="39"/>
      <c r="J887" s="38"/>
      <c r="K887" s="38"/>
      <c r="L887" s="38"/>
      <c r="M887" s="38"/>
      <c r="N887" s="38"/>
      <c r="O887" s="38"/>
      <c r="P887" s="39"/>
      <c r="Q887" s="38"/>
      <c r="R887" s="39"/>
      <c r="S887" s="39"/>
      <c r="T887" s="39"/>
      <c r="U887" s="39"/>
      <c r="V887" s="38"/>
      <c r="W887" s="40"/>
      <c r="X887" s="41"/>
      <c r="Y887" s="41"/>
      <c r="Z887" s="40"/>
      <c r="AA887" s="40"/>
      <c r="AB887" s="29"/>
      <c r="AC887" s="29"/>
      <c r="AD887" s="29"/>
      <c r="AE887" s="29"/>
      <c r="AF887" s="29"/>
      <c r="AG887" s="29"/>
      <c r="AH887" s="29"/>
      <c r="AI887" s="29"/>
      <c r="AJ887" s="29"/>
      <c r="AK887" s="29"/>
      <c r="AL887" s="29"/>
      <c r="AM887" s="29"/>
      <c r="AN887" s="29"/>
      <c r="AO887" s="29"/>
      <c r="AP887" s="29"/>
      <c r="AQ887" s="29"/>
      <c r="AR887" s="29"/>
      <c r="AS887" s="29"/>
      <c r="AT887" s="29"/>
      <c r="AU887" s="29"/>
      <c r="AV887" s="29"/>
      <c r="AW887" s="29"/>
      <c r="AX887" s="29"/>
      <c r="AY887" s="29"/>
      <c r="AZ887" s="29"/>
      <c r="BA887" s="29"/>
      <c r="BB887" s="29"/>
      <c r="BC887" s="29"/>
      <c r="BD887" s="29"/>
      <c r="BE887" s="29"/>
      <c r="BF887" s="29"/>
      <c r="BG887" s="29"/>
      <c r="BH887" s="29"/>
      <c r="BI887" s="29"/>
      <c r="BJ887" s="29"/>
      <c r="BK887" s="29"/>
      <c r="BL887" s="29"/>
      <c r="BM887" s="29"/>
      <c r="BN887" s="29"/>
      <c r="BO887" s="29"/>
      <c r="BP887" s="29"/>
      <c r="BQ887" s="29"/>
      <c r="BR887" s="29"/>
      <c r="BS887" s="29"/>
      <c r="BT887" s="29"/>
      <c r="BU887" s="29"/>
      <c r="BV887" s="29"/>
      <c r="BW887" s="29"/>
      <c r="BX887" s="29"/>
      <c r="BY887" s="29"/>
      <c r="BZ887" s="29"/>
      <c r="CA887" s="29"/>
      <c r="CB887" s="29"/>
      <c r="CC887" s="29"/>
      <c r="CD887" s="29"/>
      <c r="CE887" s="29"/>
      <c r="CF887" s="29"/>
      <c r="CG887" s="29"/>
      <c r="CH887" s="29"/>
      <c r="CI887" s="29"/>
      <c r="CJ887" s="29"/>
      <c r="CK887" s="29"/>
      <c r="CL887" s="29"/>
      <c r="CM887" s="29"/>
      <c r="CN887" s="29"/>
    </row>
    <row r="888" spans="1:92" s="3" customFormat="1" ht="24" customHeight="1" x14ac:dyDescent="0.2">
      <c r="A888" s="38"/>
      <c r="B888" s="38"/>
      <c r="C888" s="38"/>
      <c r="D888" s="38"/>
      <c r="E888" s="38"/>
      <c r="F888" s="38"/>
      <c r="G888" s="39"/>
      <c r="H888" s="38"/>
      <c r="I888" s="39"/>
      <c r="J888" s="38"/>
      <c r="K888" s="38"/>
      <c r="L888" s="38"/>
      <c r="M888" s="38"/>
      <c r="N888" s="38"/>
      <c r="O888" s="38"/>
      <c r="P888" s="39"/>
      <c r="Q888" s="38"/>
      <c r="R888" s="39"/>
      <c r="S888" s="39"/>
      <c r="T888" s="39"/>
      <c r="U888" s="39"/>
      <c r="V888" s="38"/>
      <c r="W888" s="40"/>
      <c r="X888" s="41"/>
      <c r="Y888" s="41"/>
      <c r="Z888" s="40"/>
      <c r="AA888" s="40"/>
      <c r="AB888" s="29"/>
      <c r="AC888" s="29"/>
      <c r="AD888" s="29"/>
      <c r="AE888" s="29"/>
      <c r="AF888" s="29"/>
      <c r="AG888" s="29"/>
      <c r="AH888" s="29"/>
      <c r="AI888" s="29"/>
      <c r="AJ888" s="29"/>
      <c r="AK888" s="29"/>
      <c r="AL888" s="29"/>
      <c r="AM888" s="29"/>
      <c r="AN888" s="29"/>
      <c r="AO888" s="29"/>
      <c r="AP888" s="29"/>
      <c r="AQ888" s="29"/>
      <c r="AR888" s="29"/>
      <c r="AS888" s="29"/>
      <c r="AT888" s="29"/>
      <c r="AU888" s="29"/>
      <c r="AV888" s="29"/>
      <c r="AW888" s="29"/>
      <c r="AX888" s="29"/>
      <c r="AY888" s="29"/>
      <c r="AZ888" s="29"/>
      <c r="BA888" s="29"/>
      <c r="BB888" s="29"/>
      <c r="BC888" s="29"/>
      <c r="BD888" s="29"/>
      <c r="BE888" s="29"/>
      <c r="BF888" s="29"/>
      <c r="BG888" s="29"/>
      <c r="BH888" s="29"/>
      <c r="BI888" s="29"/>
      <c r="BJ888" s="29"/>
      <c r="BK888" s="29"/>
      <c r="BL888" s="29"/>
      <c r="BM888" s="29"/>
      <c r="BN888" s="29"/>
      <c r="BO888" s="29"/>
      <c r="BP888" s="29"/>
      <c r="BQ888" s="29"/>
      <c r="BR888" s="29"/>
      <c r="BS888" s="29"/>
      <c r="BT888" s="29"/>
      <c r="BU888" s="29"/>
      <c r="BV888" s="29"/>
      <c r="BW888" s="29"/>
      <c r="BX888" s="29"/>
      <c r="BY888" s="29"/>
      <c r="BZ888" s="29"/>
      <c r="CA888" s="29"/>
      <c r="CB888" s="29"/>
      <c r="CC888" s="29"/>
      <c r="CD888" s="29"/>
      <c r="CE888" s="29"/>
      <c r="CF888" s="29"/>
      <c r="CG888" s="29"/>
      <c r="CH888" s="29"/>
      <c r="CI888" s="29"/>
      <c r="CJ888" s="29"/>
      <c r="CK888" s="29"/>
      <c r="CL888" s="29"/>
      <c r="CM888" s="29"/>
      <c r="CN888" s="29"/>
    </row>
    <row r="889" spans="1:92" s="3" customFormat="1" ht="23.25" customHeight="1" x14ac:dyDescent="0.2">
      <c r="A889" s="237" t="s">
        <v>775</v>
      </c>
      <c r="B889" s="238"/>
      <c r="C889" s="238"/>
      <c r="D889" s="238"/>
      <c r="E889" s="238"/>
      <c r="F889" s="238"/>
      <c r="G889" s="238"/>
      <c r="H889" s="238"/>
      <c r="I889" s="238"/>
      <c r="J889" s="238"/>
      <c r="K889" s="238"/>
      <c r="L889" s="239"/>
      <c r="M889" s="38"/>
      <c r="N889" s="38">
        <f>SUM(N877:N888)</f>
        <v>370</v>
      </c>
      <c r="O889" s="38"/>
      <c r="P889" s="39">
        <f>SUM(P877:P888)</f>
        <v>2432000</v>
      </c>
      <c r="Q889" s="38"/>
      <c r="R889" s="38">
        <f>SUM(R877:R888)</f>
        <v>634880</v>
      </c>
      <c r="S889" s="39">
        <f>SUM(S877:S888)</f>
        <v>1797120</v>
      </c>
      <c r="T889" s="39">
        <f>SUM(T877:T888)</f>
        <v>1987870</v>
      </c>
      <c r="U889" s="39">
        <f>SUM(U877:U888)</f>
        <v>1987870</v>
      </c>
      <c r="V889" s="38"/>
      <c r="W889" s="40">
        <f>SUM(W877:W888)</f>
        <v>127.87199999999999</v>
      </c>
      <c r="X889" s="41"/>
      <c r="Y889" s="41"/>
      <c r="Z889" s="40">
        <f>SUM(Z877:Z888)</f>
        <v>115.08479999999999</v>
      </c>
      <c r="AA889" s="40">
        <f>SUM(AA877:AA888)</f>
        <v>12.787199999999999</v>
      </c>
      <c r="AB889" s="29"/>
      <c r="AC889" s="29"/>
      <c r="AD889" s="29"/>
      <c r="AE889" s="29"/>
      <c r="AF889" s="29"/>
      <c r="AG889" s="29"/>
      <c r="AH889" s="29"/>
      <c r="AI889" s="29"/>
      <c r="AJ889" s="29"/>
      <c r="AK889" s="29"/>
      <c r="AL889" s="29"/>
      <c r="AM889" s="29"/>
      <c r="AN889" s="29"/>
      <c r="AO889" s="29"/>
      <c r="AP889" s="29"/>
      <c r="AQ889" s="29"/>
      <c r="AR889" s="29"/>
      <c r="AS889" s="29"/>
      <c r="AT889" s="29"/>
      <c r="AU889" s="29"/>
      <c r="AV889" s="29"/>
      <c r="AW889" s="29"/>
      <c r="AX889" s="29"/>
      <c r="AY889" s="29"/>
      <c r="AZ889" s="29"/>
      <c r="BA889" s="29"/>
      <c r="BB889" s="29"/>
      <c r="BC889" s="29"/>
      <c r="BD889" s="29"/>
      <c r="BE889" s="29"/>
      <c r="BF889" s="29"/>
      <c r="BG889" s="29"/>
      <c r="BH889" s="29"/>
      <c r="BI889" s="29"/>
      <c r="BJ889" s="29"/>
      <c r="BK889" s="29"/>
      <c r="BL889" s="29"/>
      <c r="BM889" s="29"/>
      <c r="BN889" s="29"/>
      <c r="BO889" s="29"/>
      <c r="BP889" s="29"/>
      <c r="BQ889" s="29"/>
      <c r="BR889" s="29"/>
      <c r="BS889" s="29"/>
      <c r="BT889" s="29"/>
      <c r="BU889" s="29"/>
      <c r="BV889" s="29"/>
      <c r="BW889" s="29"/>
      <c r="BX889" s="29"/>
      <c r="BY889" s="29"/>
      <c r="BZ889" s="29"/>
      <c r="CA889" s="29"/>
      <c r="CB889" s="29"/>
      <c r="CC889" s="29"/>
      <c r="CD889" s="29"/>
      <c r="CE889" s="29"/>
      <c r="CF889" s="29"/>
      <c r="CG889" s="29"/>
      <c r="CH889" s="29"/>
      <c r="CI889" s="29"/>
      <c r="CJ889" s="29"/>
      <c r="CK889" s="29"/>
      <c r="CL889" s="29"/>
      <c r="CM889" s="29"/>
      <c r="CN889" s="29"/>
    </row>
    <row r="890" spans="1:92" s="3" customFormat="1" ht="23.25" customHeight="1" x14ac:dyDescent="0.4">
      <c r="A890" s="46"/>
      <c r="B890" s="46"/>
      <c r="C890" s="46"/>
      <c r="D890" s="46"/>
      <c r="E890" s="46"/>
      <c r="F890" s="46"/>
      <c r="G890" s="46"/>
      <c r="H890" s="46"/>
      <c r="I890" s="46"/>
      <c r="J890" s="46"/>
      <c r="K890" s="46"/>
      <c r="L890" s="46"/>
      <c r="M890" s="46"/>
      <c r="N890" s="46"/>
      <c r="O890" s="46"/>
      <c r="P890" s="46"/>
      <c r="Q890" s="46"/>
      <c r="R890" s="46"/>
      <c r="S890" s="46"/>
      <c r="T890" s="46"/>
      <c r="U890" s="46"/>
      <c r="V890" s="46"/>
      <c r="W890" s="46"/>
      <c r="X890" s="46"/>
      <c r="Y890" s="46"/>
      <c r="Z890" s="46"/>
      <c r="AA890" s="43"/>
      <c r="AB890" s="29"/>
      <c r="AC890" s="29"/>
      <c r="AD890" s="29"/>
      <c r="AE890" s="29"/>
      <c r="AF890" s="29"/>
      <c r="AG890" s="29"/>
      <c r="AH890" s="29"/>
      <c r="AI890" s="29"/>
      <c r="AJ890" s="29"/>
      <c r="AK890" s="29"/>
      <c r="AL890" s="29"/>
      <c r="AM890" s="29"/>
      <c r="AN890" s="29"/>
      <c r="AO890" s="29"/>
      <c r="AP890" s="29"/>
      <c r="AQ890" s="29"/>
      <c r="AR890" s="29"/>
      <c r="AS890" s="29"/>
      <c r="AT890" s="29"/>
      <c r="AU890" s="29"/>
      <c r="AV890" s="29"/>
      <c r="AW890" s="29"/>
      <c r="AX890" s="29"/>
      <c r="AY890" s="29"/>
      <c r="AZ890" s="29"/>
      <c r="BA890" s="29"/>
      <c r="BB890" s="29"/>
      <c r="BC890" s="29"/>
      <c r="BD890" s="29"/>
      <c r="BE890" s="29"/>
      <c r="BF890" s="29"/>
      <c r="BG890" s="29"/>
      <c r="BH890" s="29"/>
      <c r="BI890" s="29"/>
      <c r="BJ890" s="29"/>
      <c r="BK890" s="29"/>
      <c r="BL890" s="29"/>
      <c r="BM890" s="29"/>
      <c r="BN890" s="29"/>
      <c r="BO890" s="29"/>
      <c r="BP890" s="29"/>
      <c r="BQ890" s="29"/>
      <c r="BR890" s="29"/>
      <c r="BS890" s="29"/>
      <c r="BT890" s="29"/>
      <c r="BU890" s="29"/>
      <c r="BV890" s="29"/>
      <c r="BW890" s="29"/>
      <c r="BX890" s="29"/>
      <c r="BY890" s="29"/>
      <c r="BZ890" s="29"/>
      <c r="CA890" s="29"/>
      <c r="CB890" s="29"/>
      <c r="CC890" s="29"/>
      <c r="CD890" s="29"/>
      <c r="CE890" s="29"/>
      <c r="CF890" s="29"/>
      <c r="CG890" s="29"/>
      <c r="CH890" s="29"/>
      <c r="CI890" s="29"/>
      <c r="CJ890" s="29"/>
      <c r="CK890" s="29"/>
      <c r="CL890" s="29"/>
      <c r="CM890" s="29"/>
      <c r="CN890" s="29"/>
    </row>
    <row r="891" spans="1:92" s="3" customFormat="1" ht="18" x14ac:dyDescent="0.4">
      <c r="A891" s="42" t="s">
        <v>17</v>
      </c>
      <c r="B891" s="42"/>
      <c r="C891" s="42"/>
      <c r="D891" s="42" t="s">
        <v>19</v>
      </c>
      <c r="E891" s="42"/>
      <c r="F891" s="42"/>
      <c r="G891" s="42"/>
      <c r="H891" s="42"/>
      <c r="I891" s="42"/>
      <c r="J891" s="43"/>
      <c r="K891" s="46"/>
      <c r="L891" s="46"/>
      <c r="M891" s="46"/>
      <c r="N891" s="46"/>
      <c r="O891" s="46"/>
      <c r="P891" s="46"/>
      <c r="Q891" s="46"/>
      <c r="R891" s="46"/>
      <c r="S891" s="46"/>
      <c r="T891" s="46"/>
      <c r="U891" s="46"/>
      <c r="V891" s="46"/>
      <c r="W891" s="46"/>
      <c r="X891" s="46"/>
      <c r="Y891" s="46"/>
      <c r="Z891" s="46"/>
      <c r="AA891" s="43"/>
      <c r="AB891" s="29"/>
      <c r="AC891" s="29"/>
      <c r="AD891" s="29"/>
      <c r="AE891" s="29"/>
      <c r="AF891" s="29"/>
      <c r="AG891" s="29"/>
      <c r="AH891" s="29"/>
      <c r="AI891" s="29"/>
      <c r="AJ891" s="29"/>
      <c r="AK891" s="29"/>
      <c r="AL891" s="29"/>
      <c r="AM891" s="29"/>
      <c r="AN891" s="29"/>
      <c r="AO891" s="29"/>
      <c r="AP891" s="29"/>
      <c r="AQ891" s="29"/>
      <c r="AR891" s="29"/>
      <c r="AS891" s="29"/>
      <c r="AT891" s="29"/>
      <c r="AU891" s="29"/>
      <c r="AV891" s="29"/>
      <c r="AW891" s="29"/>
      <c r="AX891" s="29"/>
      <c r="AY891" s="29"/>
      <c r="AZ891" s="29"/>
      <c r="BA891" s="29"/>
      <c r="BB891" s="29"/>
      <c r="BC891" s="29"/>
      <c r="BD891" s="29"/>
      <c r="BE891" s="29"/>
      <c r="BF891" s="29"/>
      <c r="BG891" s="29"/>
      <c r="BH891" s="29"/>
      <c r="BI891" s="29"/>
      <c r="BJ891" s="29"/>
      <c r="BK891" s="29"/>
      <c r="BL891" s="29"/>
      <c r="BM891" s="29"/>
      <c r="BN891" s="29"/>
      <c r="BO891" s="29"/>
      <c r="BP891" s="29"/>
      <c r="BQ891" s="29"/>
      <c r="BR891" s="29"/>
      <c r="BS891" s="29"/>
      <c r="BT891" s="29"/>
      <c r="BU891" s="29"/>
      <c r="BV891" s="29"/>
      <c r="BW891" s="29"/>
      <c r="BX891" s="29"/>
      <c r="BY891" s="29"/>
      <c r="BZ891" s="29"/>
      <c r="CA891" s="29"/>
      <c r="CB891" s="29"/>
      <c r="CC891" s="29"/>
      <c r="CD891" s="29"/>
      <c r="CE891" s="29"/>
      <c r="CF891" s="29"/>
      <c r="CG891" s="29"/>
      <c r="CH891" s="29"/>
      <c r="CI891" s="29"/>
      <c r="CJ891" s="29"/>
      <c r="CK891" s="29"/>
      <c r="CL891" s="29"/>
      <c r="CM891" s="29"/>
      <c r="CN891" s="29"/>
    </row>
    <row r="892" spans="1:92" s="3" customFormat="1" ht="18" x14ac:dyDescent="0.4">
      <c r="A892" s="42"/>
      <c r="B892" s="42"/>
      <c r="C892" s="42"/>
      <c r="D892" s="42" t="s">
        <v>20</v>
      </c>
      <c r="E892" s="42"/>
      <c r="F892" s="42"/>
      <c r="G892" s="42"/>
      <c r="H892" s="42"/>
      <c r="I892" s="42"/>
      <c r="J892" s="43"/>
      <c r="K892" s="46"/>
      <c r="L892" s="46"/>
      <c r="M892" s="46"/>
      <c r="N892" s="46"/>
      <c r="O892" s="46"/>
      <c r="P892" s="46"/>
      <c r="Q892" s="46"/>
      <c r="R892" s="46"/>
      <c r="S892" s="46"/>
      <c r="T892" s="46"/>
      <c r="U892" s="46"/>
      <c r="V892" s="46"/>
      <c r="W892" s="46"/>
      <c r="X892" s="46"/>
      <c r="Y892" s="46"/>
      <c r="Z892" s="46"/>
      <c r="AA892" s="43"/>
      <c r="AB892" s="29"/>
      <c r="AC892" s="29"/>
      <c r="AD892" s="29"/>
      <c r="AE892" s="29"/>
      <c r="AF892" s="29"/>
      <c r="AG892" s="29"/>
      <c r="AH892" s="29"/>
      <c r="AI892" s="29"/>
      <c r="AJ892" s="29"/>
      <c r="AK892" s="29"/>
      <c r="AL892" s="29"/>
      <c r="AM892" s="29"/>
      <c r="AN892" s="29"/>
      <c r="AO892" s="29"/>
      <c r="AP892" s="29"/>
      <c r="AQ892" s="29"/>
      <c r="AR892" s="29"/>
      <c r="AS892" s="29"/>
      <c r="AT892" s="29"/>
      <c r="AU892" s="29"/>
      <c r="AV892" s="29"/>
      <c r="AW892" s="29"/>
      <c r="AX892" s="29"/>
      <c r="AY892" s="29"/>
      <c r="AZ892" s="29"/>
      <c r="BA892" s="29"/>
      <c r="BB892" s="29"/>
      <c r="BC892" s="29"/>
      <c r="BD892" s="29"/>
      <c r="BE892" s="29"/>
      <c r="BF892" s="29"/>
      <c r="BG892" s="29"/>
      <c r="BH892" s="29"/>
      <c r="BI892" s="29"/>
      <c r="BJ892" s="29"/>
      <c r="BK892" s="29"/>
      <c r="BL892" s="29"/>
      <c r="BM892" s="29"/>
      <c r="BN892" s="29"/>
      <c r="BO892" s="29"/>
      <c r="BP892" s="29"/>
      <c r="BQ892" s="29"/>
      <c r="BR892" s="29"/>
      <c r="BS892" s="29"/>
      <c r="BT892" s="29"/>
      <c r="BU892" s="29"/>
      <c r="BV892" s="29"/>
      <c r="BW892" s="29"/>
      <c r="BX892" s="29"/>
      <c r="BY892" s="29"/>
      <c r="BZ892" s="29"/>
      <c r="CA892" s="29"/>
      <c r="CB892" s="29"/>
      <c r="CC892" s="29"/>
      <c r="CD892" s="29"/>
      <c r="CE892" s="29"/>
      <c r="CF892" s="29"/>
      <c r="CG892" s="29"/>
      <c r="CH892" s="29"/>
      <c r="CI892" s="29"/>
      <c r="CJ892" s="29"/>
      <c r="CK892" s="29"/>
      <c r="CL892" s="29"/>
      <c r="CM892" s="29"/>
      <c r="CN892" s="29"/>
    </row>
    <row r="893" spans="1:92" s="3" customFormat="1" ht="18" x14ac:dyDescent="0.4">
      <c r="A893" s="42"/>
      <c r="B893" s="42"/>
      <c r="C893" s="42"/>
      <c r="D893" s="42" t="s">
        <v>21</v>
      </c>
      <c r="E893" s="42"/>
      <c r="F893" s="42"/>
      <c r="G893" s="42"/>
      <c r="H893" s="42"/>
      <c r="I893" s="42"/>
      <c r="J893" s="43"/>
      <c r="K893" s="46"/>
      <c r="L893" s="46"/>
      <c r="M893" s="46"/>
      <c r="N893" s="46"/>
      <c r="O893" s="46"/>
      <c r="P893" s="46"/>
      <c r="Q893" s="46"/>
      <c r="R893" s="46"/>
      <c r="S893" s="46"/>
      <c r="T893" s="46"/>
      <c r="U893" s="46"/>
      <c r="V893" s="46"/>
      <c r="W893" s="46"/>
      <c r="X893" s="46"/>
      <c r="Y893" s="46"/>
      <c r="Z893" s="46"/>
      <c r="AA893" s="43"/>
      <c r="AB893" s="29"/>
      <c r="AC893" s="29"/>
      <c r="AD893" s="29"/>
      <c r="AE893" s="29"/>
      <c r="AF893" s="29"/>
      <c r="AG893" s="29"/>
      <c r="AH893" s="29"/>
      <c r="AI893" s="29"/>
      <c r="AJ893" s="29"/>
      <c r="AK893" s="29"/>
      <c r="AL893" s="29"/>
      <c r="AM893" s="29"/>
      <c r="AN893" s="29"/>
      <c r="AO893" s="29"/>
      <c r="AP893" s="29"/>
      <c r="AQ893" s="29"/>
      <c r="AR893" s="29"/>
      <c r="AS893" s="29"/>
      <c r="AT893" s="29"/>
      <c r="AU893" s="29"/>
      <c r="AV893" s="29"/>
      <c r="AW893" s="29"/>
      <c r="AX893" s="29"/>
      <c r="AY893" s="29"/>
      <c r="AZ893" s="29"/>
      <c r="BA893" s="29"/>
      <c r="BB893" s="29"/>
      <c r="BC893" s="29"/>
      <c r="BD893" s="29"/>
      <c r="BE893" s="29"/>
      <c r="BF893" s="29"/>
      <c r="BG893" s="29"/>
      <c r="BH893" s="29"/>
      <c r="BI893" s="29"/>
      <c r="BJ893" s="29"/>
      <c r="BK893" s="29"/>
      <c r="BL893" s="29"/>
      <c r="BM893" s="29"/>
      <c r="BN893" s="29"/>
      <c r="BO893" s="29"/>
      <c r="BP893" s="29"/>
      <c r="BQ893" s="29"/>
      <c r="BR893" s="29"/>
      <c r="BS893" s="29"/>
      <c r="BT893" s="29"/>
      <c r="BU893" s="29"/>
      <c r="BV893" s="29"/>
      <c r="BW893" s="29"/>
      <c r="BX893" s="29"/>
      <c r="BY893" s="29"/>
      <c r="BZ893" s="29"/>
      <c r="CA893" s="29"/>
      <c r="CB893" s="29"/>
      <c r="CC893" s="29"/>
      <c r="CD893" s="29"/>
      <c r="CE893" s="29"/>
      <c r="CF893" s="29"/>
      <c r="CG893" s="29"/>
      <c r="CH893" s="29"/>
      <c r="CI893" s="29"/>
      <c r="CJ893" s="29"/>
      <c r="CK893" s="29"/>
      <c r="CL893" s="29"/>
      <c r="CM893" s="29"/>
      <c r="CN893" s="29"/>
    </row>
    <row r="894" spans="1:92" s="3" customFormat="1" ht="15.75" x14ac:dyDescent="0.25">
      <c r="A894" s="42"/>
      <c r="B894" s="42"/>
      <c r="C894" s="42"/>
      <c r="D894" s="42" t="s">
        <v>22</v>
      </c>
      <c r="E894" s="42"/>
      <c r="F894" s="42"/>
      <c r="G894" s="42"/>
      <c r="H894" s="42"/>
      <c r="I894" s="42"/>
      <c r="J894" s="43"/>
      <c r="K894" s="43"/>
      <c r="L894" s="43"/>
      <c r="M894" s="43"/>
      <c r="N894" s="43"/>
      <c r="O894" s="43"/>
      <c r="P894" s="43"/>
      <c r="Q894" s="43"/>
      <c r="R894" s="43"/>
      <c r="S894" s="43"/>
      <c r="T894" s="43"/>
      <c r="U894" s="43"/>
      <c r="V894" s="43"/>
      <c r="W894" s="43"/>
      <c r="X894" s="43"/>
      <c r="Y894" s="43"/>
      <c r="Z894" s="43"/>
      <c r="AA894" s="43"/>
      <c r="AB894" s="29"/>
      <c r="AC894" s="29"/>
      <c r="AD894" s="29"/>
      <c r="AE894" s="29"/>
      <c r="AF894" s="29"/>
      <c r="AG894" s="29"/>
      <c r="AH894" s="29"/>
      <c r="AI894" s="29"/>
      <c r="AJ894" s="29"/>
      <c r="AK894" s="29"/>
      <c r="AL894" s="29"/>
      <c r="AM894" s="29"/>
      <c r="AN894" s="29"/>
      <c r="AO894" s="29"/>
      <c r="AP894" s="29"/>
      <c r="AQ894" s="29"/>
      <c r="AR894" s="29"/>
      <c r="AS894" s="29"/>
      <c r="AT894" s="29"/>
      <c r="AU894" s="29"/>
      <c r="AV894" s="29"/>
      <c r="AW894" s="29"/>
      <c r="AX894" s="29"/>
      <c r="AY894" s="29"/>
      <c r="AZ894" s="29"/>
      <c r="BA894" s="29"/>
      <c r="BB894" s="29"/>
      <c r="BC894" s="29"/>
      <c r="BD894" s="29"/>
      <c r="BE894" s="29"/>
      <c r="BF894" s="29"/>
      <c r="BG894" s="29"/>
      <c r="BH894" s="29"/>
      <c r="BI894" s="29"/>
      <c r="BJ894" s="29"/>
      <c r="BK894" s="29"/>
      <c r="BL894" s="29"/>
      <c r="BM894" s="29"/>
      <c r="BN894" s="29"/>
      <c r="BO894" s="29"/>
      <c r="BP894" s="29"/>
      <c r="BQ894" s="29"/>
      <c r="BR894" s="29"/>
      <c r="BS894" s="29"/>
      <c r="BT894" s="29"/>
      <c r="BU894" s="29"/>
      <c r="BV894" s="29"/>
      <c r="BW894" s="29"/>
      <c r="BX894" s="29"/>
      <c r="BY894" s="29"/>
      <c r="BZ894" s="29"/>
      <c r="CA894" s="29"/>
      <c r="CB894" s="29"/>
      <c r="CC894" s="29"/>
      <c r="CD894" s="29"/>
      <c r="CE894" s="29"/>
      <c r="CF894" s="29"/>
      <c r="CG894" s="29"/>
      <c r="CH894" s="29"/>
      <c r="CI894" s="29"/>
      <c r="CJ894" s="29"/>
      <c r="CK894" s="29"/>
      <c r="CL894" s="29"/>
      <c r="CM894" s="29"/>
      <c r="CN894" s="29"/>
    </row>
    <row r="895" spans="1:92" s="3" customFormat="1" ht="15.75" x14ac:dyDescent="0.25">
      <c r="A895" s="42"/>
      <c r="B895" s="42"/>
      <c r="C895" s="42"/>
      <c r="D895" s="42" t="s">
        <v>23</v>
      </c>
      <c r="E895" s="42"/>
      <c r="F895" s="42"/>
      <c r="G895" s="42"/>
      <c r="H895" s="42"/>
      <c r="I895" s="42"/>
      <c r="J895" s="43"/>
      <c r="K895" s="43"/>
      <c r="L895" s="43"/>
      <c r="M895" s="43"/>
      <c r="N895" s="43"/>
      <c r="O895" s="43"/>
      <c r="P895" s="43"/>
      <c r="Q895" s="43"/>
      <c r="R895" s="43"/>
      <c r="S895" s="43"/>
      <c r="T895" s="43"/>
      <c r="U895" s="43"/>
      <c r="V895" s="43"/>
      <c r="W895" s="43"/>
      <c r="X895" s="43"/>
      <c r="Y895" s="43"/>
      <c r="Z895" s="43"/>
      <c r="AA895" s="43"/>
      <c r="AB895" s="29"/>
      <c r="AC895" s="29"/>
      <c r="AD895" s="29"/>
      <c r="AE895" s="29"/>
      <c r="AF895" s="29"/>
      <c r="AG895" s="29"/>
      <c r="AH895" s="29"/>
      <c r="AI895" s="29"/>
      <c r="AJ895" s="29"/>
      <c r="AK895" s="29"/>
      <c r="AL895" s="29"/>
      <c r="AM895" s="29"/>
      <c r="AN895" s="29"/>
      <c r="AO895" s="29"/>
      <c r="AP895" s="29"/>
      <c r="AQ895" s="29"/>
      <c r="AR895" s="29"/>
      <c r="AS895" s="29"/>
      <c r="AT895" s="29"/>
      <c r="AU895" s="29"/>
      <c r="AV895" s="29"/>
      <c r="AW895" s="29"/>
      <c r="AX895" s="29"/>
      <c r="AY895" s="29"/>
      <c r="AZ895" s="29"/>
      <c r="BA895" s="29"/>
      <c r="BB895" s="29"/>
      <c r="BC895" s="29"/>
      <c r="BD895" s="29"/>
      <c r="BE895" s="29"/>
      <c r="BF895" s="29"/>
      <c r="BG895" s="29"/>
      <c r="BH895" s="29"/>
      <c r="BI895" s="29"/>
      <c r="BJ895" s="29"/>
      <c r="BK895" s="29"/>
      <c r="BL895" s="29"/>
      <c r="BM895" s="29"/>
      <c r="BN895" s="29"/>
      <c r="BO895" s="29"/>
      <c r="BP895" s="29"/>
      <c r="BQ895" s="29"/>
      <c r="BR895" s="29"/>
      <c r="BS895" s="29"/>
      <c r="BT895" s="29"/>
      <c r="BU895" s="29"/>
      <c r="BV895" s="29"/>
      <c r="BW895" s="29"/>
      <c r="BX895" s="29"/>
      <c r="BY895" s="29"/>
      <c r="BZ895" s="29"/>
      <c r="CA895" s="29"/>
      <c r="CB895" s="29"/>
      <c r="CC895" s="29"/>
      <c r="CD895" s="29"/>
      <c r="CE895" s="29"/>
      <c r="CF895" s="29"/>
      <c r="CG895" s="29"/>
      <c r="CH895" s="29"/>
      <c r="CI895" s="29"/>
      <c r="CJ895" s="29"/>
      <c r="CK895" s="29"/>
      <c r="CL895" s="29"/>
      <c r="CM895" s="29"/>
      <c r="CN895" s="29"/>
    </row>
    <row r="905" spans="1:92" s="49" customFormat="1" ht="21" x14ac:dyDescent="0.35">
      <c r="A905" s="215" t="s">
        <v>764</v>
      </c>
      <c r="B905" s="215"/>
      <c r="C905" s="215"/>
      <c r="D905" s="215"/>
      <c r="E905" s="215"/>
      <c r="F905" s="215"/>
      <c r="G905" s="215"/>
      <c r="H905" s="215"/>
      <c r="I905" s="215"/>
      <c r="J905" s="215"/>
      <c r="K905" s="215"/>
      <c r="L905" s="215"/>
      <c r="M905" s="215"/>
      <c r="N905" s="215"/>
      <c r="O905" s="215"/>
      <c r="P905" s="215"/>
      <c r="Q905" s="215"/>
      <c r="R905" s="215"/>
      <c r="S905" s="215"/>
      <c r="T905" s="215"/>
      <c r="U905" s="215"/>
      <c r="V905" s="215"/>
      <c r="W905" s="215"/>
      <c r="X905" s="215"/>
      <c r="Y905" s="144"/>
      <c r="Z905" s="31"/>
      <c r="AA905" s="31"/>
      <c r="AB905" s="48"/>
      <c r="AC905" s="48"/>
      <c r="AD905" s="48"/>
      <c r="AE905" s="48"/>
      <c r="AF905" s="48"/>
      <c r="AG905" s="48"/>
      <c r="AH905" s="48"/>
      <c r="AI905" s="48"/>
      <c r="AJ905" s="48"/>
      <c r="AK905" s="48"/>
      <c r="AL905" s="48"/>
      <c r="AM905" s="48"/>
      <c r="AN905" s="48"/>
      <c r="AO905" s="48"/>
      <c r="AP905" s="48"/>
      <c r="AQ905" s="48"/>
      <c r="AR905" s="48"/>
      <c r="AS905" s="48"/>
      <c r="AT905" s="48"/>
      <c r="AU905" s="48"/>
      <c r="AV905" s="48"/>
      <c r="AW905" s="48"/>
      <c r="AX905" s="48"/>
      <c r="AY905" s="48"/>
      <c r="AZ905" s="48"/>
      <c r="BA905" s="48"/>
      <c r="BB905" s="48"/>
      <c r="BC905" s="48"/>
      <c r="BD905" s="48"/>
      <c r="BE905" s="48"/>
      <c r="BF905" s="48"/>
      <c r="BG905" s="48"/>
      <c r="BH905" s="48"/>
      <c r="BI905" s="48"/>
      <c r="BJ905" s="48"/>
      <c r="BK905" s="48"/>
      <c r="BL905" s="48"/>
      <c r="BM905" s="48"/>
      <c r="BN905" s="48"/>
      <c r="BO905" s="48"/>
      <c r="BP905" s="48"/>
      <c r="BQ905" s="48"/>
      <c r="BR905" s="48"/>
      <c r="BS905" s="48"/>
      <c r="BT905" s="48"/>
      <c r="BU905" s="48"/>
      <c r="BV905" s="48"/>
      <c r="BW905" s="48"/>
      <c r="BX905" s="48"/>
      <c r="BY905" s="48"/>
      <c r="BZ905" s="48"/>
      <c r="CA905" s="48"/>
      <c r="CB905" s="48"/>
      <c r="CC905" s="48"/>
      <c r="CD905" s="48"/>
      <c r="CE905" s="48"/>
      <c r="CF905" s="48"/>
      <c r="CG905" s="48"/>
      <c r="CH905" s="48"/>
      <c r="CI905" s="48"/>
      <c r="CJ905" s="48"/>
      <c r="CK905" s="48"/>
      <c r="CL905" s="48"/>
      <c r="CM905" s="48"/>
      <c r="CN905" s="48"/>
    </row>
    <row r="906" spans="1:92" s="49" customFormat="1" ht="21" x14ac:dyDescent="0.25">
      <c r="A906" s="215" t="s">
        <v>763</v>
      </c>
      <c r="B906" s="215"/>
      <c r="C906" s="215"/>
      <c r="D906" s="215"/>
      <c r="E906" s="215"/>
      <c r="F906" s="215"/>
      <c r="G906" s="215"/>
      <c r="H906" s="215"/>
      <c r="I906" s="215"/>
      <c r="J906" s="215"/>
      <c r="K906" s="215"/>
      <c r="L906" s="215"/>
      <c r="M906" s="215"/>
      <c r="N906" s="215"/>
      <c r="O906" s="215"/>
      <c r="P906" s="215"/>
      <c r="Q906" s="215"/>
      <c r="R906" s="215"/>
      <c r="S906" s="215"/>
      <c r="T906" s="215"/>
      <c r="U906" s="215"/>
      <c r="V906" s="215"/>
      <c r="W906" s="215"/>
      <c r="X906" s="215"/>
      <c r="Y906" s="215"/>
      <c r="Z906" s="215"/>
      <c r="AA906" s="215"/>
      <c r="AB906" s="48"/>
      <c r="AC906" s="48"/>
      <c r="AD906" s="48"/>
      <c r="AE906" s="48"/>
      <c r="AF906" s="48"/>
      <c r="AG906" s="48"/>
      <c r="AH906" s="48"/>
      <c r="AI906" s="48"/>
      <c r="AJ906" s="48"/>
      <c r="AK906" s="48"/>
      <c r="AL906" s="48"/>
      <c r="AM906" s="48"/>
      <c r="AN906" s="48"/>
      <c r="AO906" s="48"/>
      <c r="AP906" s="48"/>
      <c r="AQ906" s="48"/>
      <c r="AR906" s="48"/>
      <c r="AS906" s="48"/>
      <c r="AT906" s="48"/>
      <c r="AU906" s="48"/>
      <c r="AV906" s="48"/>
      <c r="AW906" s="48"/>
      <c r="AX906" s="48"/>
      <c r="AY906" s="48"/>
      <c r="AZ906" s="48"/>
      <c r="BA906" s="48"/>
      <c r="BB906" s="48"/>
      <c r="BC906" s="48"/>
      <c r="BD906" s="48"/>
      <c r="BE906" s="48"/>
      <c r="BF906" s="48"/>
      <c r="BG906" s="48"/>
      <c r="BH906" s="48"/>
      <c r="BI906" s="48"/>
      <c r="BJ906" s="48"/>
      <c r="BK906" s="48"/>
      <c r="BL906" s="48"/>
      <c r="BM906" s="48"/>
      <c r="BN906" s="48"/>
      <c r="BO906" s="48"/>
      <c r="BP906" s="48"/>
      <c r="BQ906" s="48"/>
      <c r="BR906" s="48"/>
      <c r="BS906" s="48"/>
      <c r="BT906" s="48"/>
      <c r="BU906" s="48"/>
      <c r="BV906" s="48"/>
      <c r="BW906" s="48"/>
      <c r="BX906" s="48"/>
      <c r="BY906" s="48"/>
      <c r="BZ906" s="48"/>
      <c r="CA906" s="48"/>
      <c r="CB906" s="48"/>
      <c r="CC906" s="48"/>
      <c r="CD906" s="48"/>
      <c r="CE906" s="48"/>
      <c r="CF906" s="48"/>
      <c r="CG906" s="48"/>
      <c r="CH906" s="48"/>
      <c r="CI906" s="48"/>
      <c r="CJ906" s="48"/>
      <c r="CK906" s="48"/>
      <c r="CL906" s="48"/>
      <c r="CM906" s="48"/>
      <c r="CN906" s="48"/>
    </row>
    <row r="907" spans="1:92" s="49" customFormat="1" ht="21" x14ac:dyDescent="0.35">
      <c r="A907" s="32"/>
      <c r="B907" s="32"/>
      <c r="C907" s="32"/>
      <c r="D907" s="32"/>
      <c r="E907" s="32"/>
      <c r="F907" s="32"/>
      <c r="G907" s="32"/>
      <c r="H907" s="32" t="s">
        <v>851</v>
      </c>
      <c r="I907" s="32"/>
      <c r="J907" s="32"/>
      <c r="K907" s="32"/>
      <c r="L907" s="32"/>
      <c r="M907" s="32"/>
      <c r="N907" s="32"/>
      <c r="O907" s="32"/>
      <c r="P907" s="32"/>
      <c r="Q907" s="32"/>
      <c r="R907" s="32"/>
      <c r="S907" s="32"/>
      <c r="T907" s="32"/>
      <c r="U907" s="32"/>
      <c r="V907" s="32"/>
      <c r="W907" s="32"/>
      <c r="X907" s="32"/>
      <c r="Y907" s="32"/>
      <c r="Z907" s="32" t="s">
        <v>903</v>
      </c>
      <c r="AA907" s="31"/>
      <c r="AB907" s="48"/>
      <c r="AC907" s="48"/>
      <c r="AD907" s="48"/>
      <c r="AE907" s="48"/>
      <c r="AF907" s="48"/>
      <c r="AG907" s="48"/>
      <c r="AH907" s="48"/>
      <c r="AI907" s="48"/>
      <c r="AJ907" s="48"/>
      <c r="AK907" s="48"/>
      <c r="AL907" s="48"/>
      <c r="AM907" s="48"/>
      <c r="AN907" s="48"/>
      <c r="AO907" s="48"/>
      <c r="AP907" s="48"/>
      <c r="AQ907" s="48"/>
      <c r="AR907" s="48"/>
      <c r="AS907" s="48"/>
      <c r="AT907" s="48"/>
      <c r="AU907" s="48"/>
      <c r="AV907" s="48"/>
      <c r="AW907" s="48"/>
      <c r="AX907" s="48"/>
      <c r="AY907" s="48"/>
      <c r="AZ907" s="48"/>
      <c r="BA907" s="48"/>
      <c r="BB907" s="48"/>
      <c r="BC907" s="48"/>
      <c r="BD907" s="48"/>
      <c r="BE907" s="48"/>
      <c r="BF907" s="48"/>
      <c r="BG907" s="48"/>
      <c r="BH907" s="48"/>
      <c r="BI907" s="48"/>
      <c r="BJ907" s="48"/>
      <c r="BK907" s="48"/>
      <c r="BL907" s="48"/>
      <c r="BM907" s="48"/>
      <c r="BN907" s="48"/>
      <c r="BO907" s="48"/>
      <c r="BP907" s="48"/>
      <c r="BQ907" s="48"/>
      <c r="BR907" s="48"/>
      <c r="BS907" s="48"/>
      <c r="BT907" s="48"/>
      <c r="BU907" s="48"/>
      <c r="BV907" s="48"/>
      <c r="BW907" s="48"/>
      <c r="BX907" s="48"/>
      <c r="BY907" s="48"/>
      <c r="BZ907" s="48"/>
      <c r="CA907" s="48"/>
      <c r="CB907" s="48"/>
      <c r="CC907" s="48"/>
      <c r="CD907" s="48"/>
      <c r="CE907" s="48"/>
      <c r="CF907" s="48"/>
      <c r="CG907" s="48"/>
      <c r="CH907" s="48"/>
      <c r="CI907" s="48"/>
      <c r="CJ907" s="48"/>
      <c r="CK907" s="48"/>
      <c r="CL907" s="48"/>
      <c r="CM907" s="48"/>
      <c r="CN907" s="48"/>
    </row>
    <row r="908" spans="1:92" s="3" customFormat="1" ht="15.75" customHeight="1" x14ac:dyDescent="0.2">
      <c r="A908" s="207" t="s">
        <v>3</v>
      </c>
      <c r="B908" s="207" t="s">
        <v>761</v>
      </c>
      <c r="C908" s="207" t="s">
        <v>18</v>
      </c>
      <c r="D908" s="210" t="s">
        <v>0</v>
      </c>
      <c r="E908" s="211"/>
      <c r="F908" s="211"/>
      <c r="G908" s="211"/>
      <c r="H908" s="211"/>
      <c r="I908" s="212"/>
      <c r="J908" s="210" t="s">
        <v>2</v>
      </c>
      <c r="K908" s="211"/>
      <c r="L908" s="211"/>
      <c r="M908" s="211"/>
      <c r="N908" s="211"/>
      <c r="O908" s="211"/>
      <c r="P908" s="211"/>
      <c r="Q908" s="211"/>
      <c r="R908" s="211"/>
      <c r="S908" s="211"/>
      <c r="T908" s="211"/>
      <c r="U908" s="212"/>
      <c r="V908" s="207" t="s">
        <v>756</v>
      </c>
      <c r="W908" s="207" t="s">
        <v>757</v>
      </c>
      <c r="X908" s="207" t="s">
        <v>758</v>
      </c>
      <c r="Y908" s="141"/>
      <c r="Z908" s="207" t="s">
        <v>759</v>
      </c>
      <c r="AA908" s="207" t="s">
        <v>760</v>
      </c>
      <c r="AB908" s="29"/>
      <c r="AC908" s="29"/>
      <c r="AD908" s="29"/>
      <c r="AE908" s="29"/>
      <c r="AF908" s="29"/>
      <c r="AG908" s="29"/>
      <c r="AH908" s="29"/>
      <c r="AI908" s="29"/>
      <c r="AJ908" s="29"/>
      <c r="AK908" s="29"/>
      <c r="AL908" s="29"/>
      <c r="AM908" s="29"/>
      <c r="AN908" s="29"/>
      <c r="AO908" s="29"/>
      <c r="AP908" s="29"/>
      <c r="AQ908" s="29"/>
      <c r="AR908" s="29"/>
      <c r="AS908" s="29"/>
      <c r="AT908" s="29"/>
      <c r="AU908" s="29"/>
      <c r="AV908" s="29"/>
      <c r="AW908" s="29"/>
      <c r="AX908" s="29"/>
      <c r="AY908" s="29"/>
      <c r="AZ908" s="29"/>
      <c r="BA908" s="29"/>
      <c r="BB908" s="29"/>
      <c r="BC908" s="29"/>
      <c r="BD908" s="29"/>
      <c r="BE908" s="29"/>
      <c r="BF908" s="29"/>
      <c r="BG908" s="29"/>
      <c r="BH908" s="29"/>
      <c r="BI908" s="29"/>
      <c r="BJ908" s="29"/>
      <c r="BK908" s="29"/>
      <c r="BL908" s="29"/>
      <c r="BM908" s="29"/>
      <c r="BN908" s="29"/>
      <c r="BO908" s="29"/>
      <c r="BP908" s="29"/>
      <c r="BQ908" s="29"/>
      <c r="BR908" s="29"/>
      <c r="BS908" s="29"/>
      <c r="BT908" s="29"/>
      <c r="BU908" s="29"/>
      <c r="BV908" s="29"/>
      <c r="BW908" s="29"/>
      <c r="BX908" s="29"/>
      <c r="BY908" s="29"/>
      <c r="BZ908" s="29"/>
      <c r="CA908" s="29"/>
      <c r="CB908" s="29"/>
      <c r="CC908" s="29"/>
      <c r="CD908" s="29"/>
      <c r="CE908" s="29"/>
      <c r="CF908" s="29"/>
      <c r="CG908" s="29"/>
      <c r="CH908" s="29"/>
      <c r="CI908" s="29"/>
      <c r="CJ908" s="29"/>
      <c r="CK908" s="29"/>
      <c r="CL908" s="29"/>
      <c r="CM908" s="29"/>
      <c r="CN908" s="29"/>
    </row>
    <row r="909" spans="1:92" s="27" customFormat="1" ht="33.75" customHeight="1" x14ac:dyDescent="0.2">
      <c r="A909" s="208"/>
      <c r="B909" s="208"/>
      <c r="C909" s="208"/>
      <c r="D909" s="210" t="s">
        <v>7</v>
      </c>
      <c r="E909" s="211"/>
      <c r="F909" s="212"/>
      <c r="G909" s="207" t="s">
        <v>743</v>
      </c>
      <c r="H909" s="207" t="s">
        <v>744</v>
      </c>
      <c r="I909" s="207" t="s">
        <v>745</v>
      </c>
      <c r="J909" s="204" t="s">
        <v>3</v>
      </c>
      <c r="K909" s="207" t="s">
        <v>746</v>
      </c>
      <c r="L909" s="207" t="s">
        <v>747</v>
      </c>
      <c r="M909" s="207" t="s">
        <v>18</v>
      </c>
      <c r="N909" s="207" t="s">
        <v>748</v>
      </c>
      <c r="O909" s="207" t="s">
        <v>749</v>
      </c>
      <c r="P909" s="207" t="s">
        <v>750</v>
      </c>
      <c r="Q909" s="207" t="s">
        <v>751</v>
      </c>
      <c r="R909" s="207" t="s">
        <v>752</v>
      </c>
      <c r="S909" s="207" t="s">
        <v>753</v>
      </c>
      <c r="T909" s="207" t="s">
        <v>754</v>
      </c>
      <c r="U909" s="207" t="s">
        <v>755</v>
      </c>
      <c r="V909" s="208"/>
      <c r="W909" s="208"/>
      <c r="X909" s="208"/>
      <c r="Y909" s="142"/>
      <c r="Z909" s="208"/>
      <c r="AA909" s="208"/>
      <c r="AB909" s="29"/>
      <c r="AC909" s="29"/>
      <c r="AD909" s="29"/>
      <c r="AE909" s="29"/>
      <c r="AF909" s="29"/>
      <c r="AG909" s="29"/>
      <c r="AH909" s="29"/>
      <c r="AI909" s="29"/>
      <c r="AJ909" s="29"/>
      <c r="AK909" s="29"/>
      <c r="AL909" s="29"/>
      <c r="AM909" s="29"/>
      <c r="AN909" s="29"/>
      <c r="AO909" s="29"/>
      <c r="AP909" s="29"/>
      <c r="AQ909" s="29"/>
      <c r="AR909" s="29"/>
      <c r="AS909" s="29"/>
      <c r="AT909" s="29"/>
      <c r="AU909" s="29"/>
      <c r="AV909" s="29"/>
      <c r="AW909" s="29"/>
      <c r="AX909" s="29"/>
      <c r="AY909" s="29"/>
      <c r="AZ909" s="29"/>
      <c r="BA909" s="29"/>
      <c r="BB909" s="29"/>
      <c r="BC909" s="29"/>
      <c r="BD909" s="29"/>
      <c r="BE909" s="29"/>
      <c r="BF909" s="29"/>
      <c r="BG909" s="29"/>
      <c r="BH909" s="29"/>
      <c r="BI909" s="29"/>
      <c r="BJ909" s="29"/>
      <c r="BK909" s="29"/>
      <c r="BL909" s="29"/>
      <c r="BM909" s="29"/>
      <c r="BN909" s="29"/>
      <c r="BO909" s="29"/>
      <c r="BP909" s="29"/>
      <c r="BQ909" s="29"/>
      <c r="BR909" s="29"/>
      <c r="BS909" s="29"/>
      <c r="BT909" s="29"/>
      <c r="BU909" s="29"/>
      <c r="BV909" s="29"/>
      <c r="BW909" s="29"/>
      <c r="BX909" s="29"/>
      <c r="BY909" s="29"/>
      <c r="BZ909" s="29"/>
      <c r="CA909" s="29"/>
      <c r="CB909" s="29"/>
      <c r="CC909" s="29"/>
      <c r="CD909" s="29"/>
      <c r="CE909" s="29"/>
      <c r="CF909" s="29"/>
      <c r="CG909" s="29"/>
      <c r="CH909" s="29"/>
      <c r="CI909" s="29"/>
      <c r="CJ909" s="29"/>
      <c r="CK909" s="29"/>
      <c r="CL909" s="29"/>
      <c r="CM909" s="29"/>
      <c r="CN909" s="29"/>
    </row>
    <row r="910" spans="1:92" s="3" customFormat="1" ht="33.75" customHeight="1" x14ac:dyDescent="0.2">
      <c r="A910" s="208"/>
      <c r="B910" s="208"/>
      <c r="C910" s="208"/>
      <c r="D910" s="204" t="s">
        <v>9</v>
      </c>
      <c r="E910" s="204" t="s">
        <v>10</v>
      </c>
      <c r="F910" s="204" t="s">
        <v>11</v>
      </c>
      <c r="G910" s="208"/>
      <c r="H910" s="208"/>
      <c r="I910" s="208"/>
      <c r="J910" s="205"/>
      <c r="K910" s="208"/>
      <c r="L910" s="208"/>
      <c r="M910" s="208"/>
      <c r="N910" s="208"/>
      <c r="O910" s="208"/>
      <c r="P910" s="208"/>
      <c r="Q910" s="208"/>
      <c r="R910" s="208"/>
      <c r="S910" s="208"/>
      <c r="T910" s="208"/>
      <c r="U910" s="208"/>
      <c r="V910" s="208"/>
      <c r="W910" s="208"/>
      <c r="X910" s="208"/>
      <c r="Y910" s="142"/>
      <c r="Z910" s="208"/>
      <c r="AA910" s="208"/>
      <c r="AB910" s="29"/>
      <c r="AC910" s="29"/>
      <c r="AD910" s="29"/>
      <c r="AE910" s="29"/>
      <c r="AF910" s="29"/>
      <c r="AG910" s="29"/>
      <c r="AH910" s="29"/>
      <c r="AI910" s="29"/>
      <c r="AJ910" s="29"/>
      <c r="AK910" s="29"/>
      <c r="AL910" s="29"/>
      <c r="AM910" s="29"/>
      <c r="AN910" s="29"/>
      <c r="AO910" s="29"/>
      <c r="AP910" s="29"/>
      <c r="AQ910" s="29"/>
      <c r="AR910" s="29"/>
      <c r="AS910" s="29"/>
      <c r="AT910" s="29"/>
      <c r="AU910" s="29"/>
      <c r="AV910" s="29"/>
      <c r="AW910" s="29"/>
      <c r="AX910" s="29"/>
      <c r="AY910" s="29"/>
      <c r="AZ910" s="29"/>
      <c r="BA910" s="29"/>
      <c r="BB910" s="29"/>
      <c r="BC910" s="29"/>
      <c r="BD910" s="29"/>
      <c r="BE910" s="29"/>
      <c r="BF910" s="29"/>
      <c r="BG910" s="29"/>
      <c r="BH910" s="29"/>
      <c r="BI910" s="29"/>
      <c r="BJ910" s="29"/>
      <c r="BK910" s="29"/>
      <c r="BL910" s="29"/>
      <c r="BM910" s="29"/>
      <c r="BN910" s="29"/>
      <c r="BO910" s="29"/>
      <c r="BP910" s="29"/>
      <c r="BQ910" s="29"/>
      <c r="BR910" s="29"/>
      <c r="BS910" s="29"/>
      <c r="BT910" s="29"/>
      <c r="BU910" s="29"/>
      <c r="BV910" s="29"/>
      <c r="BW910" s="29"/>
      <c r="BX910" s="29"/>
      <c r="BY910" s="29"/>
      <c r="BZ910" s="29"/>
      <c r="CA910" s="29"/>
      <c r="CB910" s="29"/>
      <c r="CC910" s="29"/>
      <c r="CD910" s="29"/>
      <c r="CE910" s="29"/>
      <c r="CF910" s="29"/>
      <c r="CG910" s="29"/>
      <c r="CH910" s="29"/>
      <c r="CI910" s="29"/>
      <c r="CJ910" s="29"/>
      <c r="CK910" s="29"/>
      <c r="CL910" s="29"/>
      <c r="CM910" s="29"/>
      <c r="CN910" s="29"/>
    </row>
    <row r="911" spans="1:92" s="3" customFormat="1" ht="22.5" customHeight="1" x14ac:dyDescent="0.2">
      <c r="A911" s="208"/>
      <c r="B911" s="208"/>
      <c r="C911" s="208"/>
      <c r="D911" s="205"/>
      <c r="E911" s="205"/>
      <c r="F911" s="205"/>
      <c r="G911" s="208"/>
      <c r="H911" s="208"/>
      <c r="I911" s="208"/>
      <c r="J911" s="205"/>
      <c r="K911" s="208"/>
      <c r="L911" s="208"/>
      <c r="M911" s="208"/>
      <c r="N911" s="208"/>
      <c r="O911" s="208"/>
      <c r="P911" s="208"/>
      <c r="Q911" s="208"/>
      <c r="R911" s="208"/>
      <c r="S911" s="208"/>
      <c r="T911" s="208"/>
      <c r="U911" s="208"/>
      <c r="V911" s="208"/>
      <c r="W911" s="208"/>
      <c r="X911" s="208"/>
      <c r="Y911" s="142"/>
      <c r="Z911" s="208"/>
      <c r="AA911" s="208"/>
      <c r="AB911" s="29"/>
      <c r="AC911" s="29"/>
      <c r="AD911" s="29"/>
      <c r="AE911" s="29"/>
      <c r="AF911" s="29"/>
      <c r="AG911" s="29"/>
      <c r="AH911" s="29"/>
      <c r="AI911" s="29"/>
      <c r="AJ911" s="29"/>
      <c r="AK911" s="29"/>
      <c r="AL911" s="29"/>
      <c r="AM911" s="29"/>
      <c r="AN911" s="29"/>
      <c r="AO911" s="29"/>
      <c r="AP911" s="29"/>
      <c r="AQ911" s="29"/>
      <c r="AR911" s="29"/>
      <c r="AS911" s="29"/>
      <c r="AT911" s="29"/>
      <c r="AU911" s="29"/>
      <c r="AV911" s="29"/>
      <c r="AW911" s="29"/>
      <c r="AX911" s="29"/>
      <c r="AY911" s="29"/>
      <c r="AZ911" s="29"/>
      <c r="BA911" s="29"/>
      <c r="BB911" s="29"/>
      <c r="BC911" s="29"/>
      <c r="BD911" s="29"/>
      <c r="BE911" s="29"/>
      <c r="BF911" s="29"/>
      <c r="BG911" s="29"/>
      <c r="BH911" s="29"/>
      <c r="BI911" s="29"/>
      <c r="BJ911" s="29"/>
      <c r="BK911" s="29"/>
      <c r="BL911" s="29"/>
      <c r="BM911" s="29"/>
      <c r="BN911" s="29"/>
      <c r="BO911" s="29"/>
      <c r="BP911" s="29"/>
      <c r="BQ911" s="29"/>
      <c r="BR911" s="29"/>
      <c r="BS911" s="29"/>
      <c r="BT911" s="29"/>
      <c r="BU911" s="29"/>
      <c r="BV911" s="29"/>
      <c r="BW911" s="29"/>
      <c r="BX911" s="29"/>
      <c r="BY911" s="29"/>
      <c r="BZ911" s="29"/>
      <c r="CA911" s="29"/>
      <c r="CB911" s="29"/>
      <c r="CC911" s="29"/>
      <c r="CD911" s="29"/>
      <c r="CE911" s="29"/>
      <c r="CF911" s="29"/>
      <c r="CG911" s="29"/>
      <c r="CH911" s="29"/>
      <c r="CI911" s="29"/>
      <c r="CJ911" s="29"/>
      <c r="CK911" s="29"/>
      <c r="CL911" s="29"/>
      <c r="CM911" s="29"/>
      <c r="CN911" s="29"/>
    </row>
    <row r="912" spans="1:92" s="3" customFormat="1" ht="14.25" customHeight="1" x14ac:dyDescent="0.2">
      <c r="A912" s="208"/>
      <c r="B912" s="208"/>
      <c r="C912" s="208"/>
      <c r="D912" s="205"/>
      <c r="E912" s="205"/>
      <c r="F912" s="205"/>
      <c r="G912" s="208"/>
      <c r="H912" s="208"/>
      <c r="I912" s="208"/>
      <c r="J912" s="205"/>
      <c r="K912" s="208"/>
      <c r="L912" s="208"/>
      <c r="M912" s="208"/>
      <c r="N912" s="208"/>
      <c r="O912" s="208"/>
      <c r="P912" s="208"/>
      <c r="Q912" s="208"/>
      <c r="R912" s="208"/>
      <c r="S912" s="208"/>
      <c r="T912" s="208"/>
      <c r="U912" s="208"/>
      <c r="V912" s="208"/>
      <c r="W912" s="208"/>
      <c r="X912" s="208"/>
      <c r="Y912" s="142"/>
      <c r="Z912" s="208"/>
      <c r="AA912" s="208"/>
      <c r="AB912" s="29"/>
      <c r="AC912" s="29"/>
      <c r="AD912" s="29"/>
      <c r="AE912" s="29"/>
      <c r="AF912" s="29"/>
      <c r="AG912" s="29"/>
      <c r="AH912" s="29"/>
      <c r="AI912" s="29"/>
      <c r="AJ912" s="29"/>
      <c r="AK912" s="29"/>
      <c r="AL912" s="29"/>
      <c r="AM912" s="29"/>
      <c r="AN912" s="29"/>
      <c r="AO912" s="29"/>
      <c r="AP912" s="29"/>
      <c r="AQ912" s="29"/>
      <c r="AR912" s="29"/>
      <c r="AS912" s="29"/>
      <c r="AT912" s="29"/>
      <c r="AU912" s="29"/>
      <c r="AV912" s="29"/>
      <c r="AW912" s="29"/>
      <c r="AX912" s="29"/>
      <c r="AY912" s="29"/>
      <c r="AZ912" s="29"/>
      <c r="BA912" s="29"/>
      <c r="BB912" s="29"/>
      <c r="BC912" s="29"/>
      <c r="BD912" s="29"/>
      <c r="BE912" s="29"/>
      <c r="BF912" s="29"/>
      <c r="BG912" s="29"/>
      <c r="BH912" s="29"/>
      <c r="BI912" s="29"/>
      <c r="BJ912" s="29"/>
      <c r="BK912" s="29"/>
      <c r="BL912" s="29"/>
      <c r="BM912" s="29"/>
      <c r="BN912" s="29"/>
      <c r="BO912" s="29"/>
      <c r="BP912" s="29"/>
      <c r="BQ912" s="29"/>
      <c r="BR912" s="29"/>
      <c r="BS912" s="29"/>
      <c r="BT912" s="29"/>
      <c r="BU912" s="29"/>
      <c r="BV912" s="29"/>
      <c r="BW912" s="29"/>
      <c r="BX912" s="29"/>
      <c r="BY912" s="29"/>
      <c r="BZ912" s="29"/>
      <c r="CA912" s="29"/>
      <c r="CB912" s="29"/>
      <c r="CC912" s="29"/>
      <c r="CD912" s="29"/>
      <c r="CE912" s="29"/>
      <c r="CF912" s="29"/>
      <c r="CG912" s="29"/>
      <c r="CH912" s="29"/>
      <c r="CI912" s="29"/>
      <c r="CJ912" s="29"/>
      <c r="CK912" s="29"/>
      <c r="CL912" s="29"/>
      <c r="CM912" s="29"/>
      <c r="CN912" s="29"/>
    </row>
    <row r="913" spans="1:92" s="3" customFormat="1" ht="14.25" customHeight="1" x14ac:dyDescent="0.2">
      <c r="A913" s="208"/>
      <c r="B913" s="208"/>
      <c r="C913" s="208"/>
      <c r="D913" s="205"/>
      <c r="E913" s="205"/>
      <c r="F913" s="205"/>
      <c r="G913" s="208"/>
      <c r="H913" s="208"/>
      <c r="I913" s="208"/>
      <c r="J913" s="205"/>
      <c r="K913" s="208"/>
      <c r="L913" s="208"/>
      <c r="M913" s="208"/>
      <c r="N913" s="208"/>
      <c r="O913" s="208"/>
      <c r="P913" s="208"/>
      <c r="Q913" s="208"/>
      <c r="R913" s="208"/>
      <c r="S913" s="208"/>
      <c r="T913" s="208"/>
      <c r="U913" s="208"/>
      <c r="V913" s="208"/>
      <c r="W913" s="208"/>
      <c r="X913" s="208"/>
      <c r="Y913" s="142"/>
      <c r="Z913" s="208"/>
      <c r="AA913" s="208"/>
      <c r="AB913" s="29"/>
      <c r="AC913" s="29"/>
      <c r="AD913" s="29"/>
      <c r="AE913" s="29"/>
      <c r="AF913" s="29"/>
      <c r="AG913" s="29"/>
      <c r="AH913" s="29"/>
      <c r="AI913" s="29"/>
      <c r="AJ913" s="29"/>
      <c r="AK913" s="29"/>
      <c r="AL913" s="29"/>
      <c r="AM913" s="29"/>
      <c r="AN913" s="29"/>
      <c r="AO913" s="29"/>
      <c r="AP913" s="29"/>
      <c r="AQ913" s="29"/>
      <c r="AR913" s="29"/>
      <c r="AS913" s="29"/>
      <c r="AT913" s="29"/>
      <c r="AU913" s="29"/>
      <c r="AV913" s="29"/>
      <c r="AW913" s="29"/>
      <c r="AX913" s="29"/>
      <c r="AY913" s="29"/>
      <c r="AZ913" s="29"/>
      <c r="BA913" s="29"/>
      <c r="BB913" s="29"/>
      <c r="BC913" s="29"/>
      <c r="BD913" s="29"/>
      <c r="BE913" s="29"/>
      <c r="BF913" s="29"/>
      <c r="BG913" s="29"/>
      <c r="BH913" s="29"/>
      <c r="BI913" s="29"/>
      <c r="BJ913" s="29"/>
      <c r="BK913" s="29"/>
      <c r="BL913" s="29"/>
      <c r="BM913" s="29"/>
      <c r="BN913" s="29"/>
      <c r="BO913" s="29"/>
      <c r="BP913" s="29"/>
      <c r="BQ913" s="29"/>
      <c r="BR913" s="29"/>
      <c r="BS913" s="29"/>
      <c r="BT913" s="29"/>
      <c r="BU913" s="29"/>
      <c r="BV913" s="29"/>
      <c r="BW913" s="29"/>
      <c r="BX913" s="29"/>
      <c r="BY913" s="29"/>
      <c r="BZ913" s="29"/>
      <c r="CA913" s="29"/>
      <c r="CB913" s="29"/>
      <c r="CC913" s="29"/>
      <c r="CD913" s="29"/>
      <c r="CE913" s="29"/>
      <c r="CF913" s="29"/>
      <c r="CG913" s="29"/>
      <c r="CH913" s="29"/>
      <c r="CI913" s="29"/>
      <c r="CJ913" s="29"/>
      <c r="CK913" s="29"/>
      <c r="CL913" s="29"/>
      <c r="CM913" s="29"/>
      <c r="CN913" s="29"/>
    </row>
    <row r="914" spans="1:92" s="3" customFormat="1" ht="14.25" customHeight="1" x14ac:dyDescent="0.2">
      <c r="A914" s="209"/>
      <c r="B914" s="209"/>
      <c r="C914" s="209"/>
      <c r="D914" s="206"/>
      <c r="E914" s="206"/>
      <c r="F914" s="206"/>
      <c r="G914" s="209"/>
      <c r="H914" s="209"/>
      <c r="I914" s="209"/>
      <c r="J914" s="206"/>
      <c r="K914" s="209"/>
      <c r="L914" s="209"/>
      <c r="M914" s="209"/>
      <c r="N914" s="209"/>
      <c r="O914" s="209"/>
      <c r="P914" s="209"/>
      <c r="Q914" s="209"/>
      <c r="R914" s="209"/>
      <c r="S914" s="209"/>
      <c r="T914" s="209"/>
      <c r="U914" s="209"/>
      <c r="V914" s="209"/>
      <c r="W914" s="209"/>
      <c r="X914" s="209"/>
      <c r="Y914" s="143"/>
      <c r="Z914" s="209"/>
      <c r="AA914" s="209"/>
      <c r="AB914" s="29"/>
      <c r="AC914" s="29"/>
      <c r="AD914" s="29"/>
      <c r="AE914" s="29"/>
      <c r="AF914" s="29"/>
      <c r="AG914" s="29"/>
      <c r="AH914" s="29"/>
      <c r="AI914" s="29"/>
      <c r="AJ914" s="29"/>
      <c r="AK914" s="29"/>
      <c r="AL914" s="29"/>
      <c r="AM914" s="29"/>
      <c r="AN914" s="29"/>
      <c r="AO914" s="29"/>
      <c r="AP914" s="29"/>
      <c r="AQ914" s="29"/>
      <c r="AR914" s="29"/>
      <c r="AS914" s="29"/>
      <c r="AT914" s="29"/>
      <c r="AU914" s="29"/>
      <c r="AV914" s="29"/>
      <c r="AW914" s="29"/>
      <c r="AX914" s="29"/>
      <c r="AY914" s="29"/>
      <c r="AZ914" s="29"/>
      <c r="BA914" s="29"/>
      <c r="BB914" s="29"/>
      <c r="BC914" s="29"/>
      <c r="BD914" s="29"/>
      <c r="BE914" s="29"/>
      <c r="BF914" s="29"/>
      <c r="BG914" s="29"/>
      <c r="BH914" s="29"/>
      <c r="BI914" s="29"/>
      <c r="BJ914" s="29"/>
      <c r="BK914" s="29"/>
      <c r="BL914" s="29"/>
      <c r="BM914" s="29"/>
      <c r="BN914" s="29"/>
      <c r="BO914" s="29"/>
      <c r="BP914" s="29"/>
      <c r="BQ914" s="29"/>
      <c r="BR914" s="29"/>
      <c r="BS914" s="29"/>
      <c r="BT914" s="29"/>
      <c r="BU914" s="29"/>
      <c r="BV914" s="29"/>
      <c r="BW914" s="29"/>
      <c r="BX914" s="29"/>
      <c r="BY914" s="29"/>
      <c r="BZ914" s="29"/>
      <c r="CA914" s="29"/>
      <c r="CB914" s="29"/>
      <c r="CC914" s="29"/>
      <c r="CD914" s="29"/>
      <c r="CE914" s="29"/>
      <c r="CF914" s="29"/>
      <c r="CG914" s="29"/>
      <c r="CH914" s="29"/>
      <c r="CI914" s="29"/>
      <c r="CJ914" s="29"/>
      <c r="CK914" s="29"/>
      <c r="CL914" s="29"/>
      <c r="CM914" s="29"/>
      <c r="CN914" s="29"/>
    </row>
    <row r="915" spans="1:92" s="43" customFormat="1" ht="27" customHeight="1" x14ac:dyDescent="0.2">
      <c r="A915" s="39"/>
      <c r="B915" s="38" t="s">
        <v>14</v>
      </c>
      <c r="C915" s="39">
        <v>3</v>
      </c>
      <c r="D915" s="39"/>
      <c r="E915" s="39"/>
      <c r="F915" s="39"/>
      <c r="G915" s="39">
        <f t="shared" ref="G915" si="127">D915*400+E915*100+F915</f>
        <v>0</v>
      </c>
      <c r="H915" s="39"/>
      <c r="I915" s="39">
        <f t="shared" ref="I915" si="128">G915*H915</f>
        <v>0</v>
      </c>
      <c r="J915" s="39">
        <v>3</v>
      </c>
      <c r="K915" s="38" t="s">
        <v>713</v>
      </c>
      <c r="L915" s="39" t="s">
        <v>706</v>
      </c>
      <c r="M915" s="39">
        <v>3</v>
      </c>
      <c r="N915" s="39">
        <v>24</v>
      </c>
      <c r="O915" s="39">
        <v>7400</v>
      </c>
      <c r="P915" s="39">
        <f t="shared" ref="P915" si="129">N915*O915</f>
        <v>177600</v>
      </c>
      <c r="Q915" s="39">
        <v>10</v>
      </c>
      <c r="R915" s="39">
        <f>P915*10%</f>
        <v>17760</v>
      </c>
      <c r="S915" s="39">
        <f t="shared" ref="S915" si="130">P915-R915</f>
        <v>159840</v>
      </c>
      <c r="T915" s="39">
        <f>I915+S915</f>
        <v>159840</v>
      </c>
      <c r="U915" s="39">
        <f>I915+S915</f>
        <v>159840</v>
      </c>
      <c r="V915" s="39"/>
      <c r="W915" s="40">
        <f>U915*0.03%</f>
        <v>47.951999999999998</v>
      </c>
      <c r="X915" s="39">
        <v>0.03</v>
      </c>
      <c r="Y915" s="39"/>
      <c r="Z915" s="40">
        <f>W915*90%</f>
        <v>43.156799999999997</v>
      </c>
      <c r="AA915" s="40">
        <f>W915-Z915</f>
        <v>4.7952000000000012</v>
      </c>
    </row>
    <row r="916" spans="1:92" s="43" customFormat="1" ht="25.5" customHeight="1" x14ac:dyDescent="0.2">
      <c r="A916" s="39"/>
      <c r="B916" s="38"/>
      <c r="C916" s="39"/>
      <c r="D916" s="39"/>
      <c r="E916" s="39"/>
      <c r="F916" s="39"/>
      <c r="G916" s="39"/>
      <c r="H916" s="39"/>
      <c r="I916" s="39"/>
      <c r="J916" s="39"/>
      <c r="K916" s="39"/>
      <c r="L916" s="39"/>
      <c r="M916" s="39"/>
      <c r="N916" s="39"/>
      <c r="O916" s="39"/>
      <c r="P916" s="39"/>
      <c r="Q916" s="39"/>
      <c r="R916" s="39"/>
      <c r="S916" s="39"/>
      <c r="T916" s="39"/>
      <c r="U916" s="39"/>
      <c r="V916" s="39"/>
      <c r="W916" s="40"/>
      <c r="X916" s="39"/>
      <c r="Y916" s="39"/>
      <c r="Z916" s="40"/>
      <c r="AA916" s="40"/>
    </row>
    <row r="917" spans="1:92" s="3" customFormat="1" ht="23.25" customHeight="1" x14ac:dyDescent="0.2">
      <c r="A917" s="38"/>
      <c r="B917" s="38"/>
      <c r="C917" s="38"/>
      <c r="D917" s="38"/>
      <c r="E917" s="38"/>
      <c r="F917" s="38"/>
      <c r="G917" s="39"/>
      <c r="H917" s="38"/>
      <c r="I917" s="39"/>
      <c r="J917" s="38"/>
      <c r="K917" s="38"/>
      <c r="L917" s="38"/>
      <c r="M917" s="38"/>
      <c r="N917" s="38"/>
      <c r="O917" s="38"/>
      <c r="P917" s="39"/>
      <c r="Q917" s="38"/>
      <c r="R917" s="39"/>
      <c r="S917" s="39"/>
      <c r="T917" s="39"/>
      <c r="U917" s="39"/>
      <c r="V917" s="38"/>
      <c r="W917" s="40"/>
      <c r="X917" s="41"/>
      <c r="Y917" s="41"/>
      <c r="Z917" s="40"/>
      <c r="AA917" s="40"/>
      <c r="AB917" s="29"/>
      <c r="AC917" s="29"/>
      <c r="AD917" s="29"/>
      <c r="AE917" s="29"/>
      <c r="AF917" s="29"/>
      <c r="AG917" s="29"/>
      <c r="AH917" s="29"/>
      <c r="AI917" s="29"/>
      <c r="AJ917" s="29"/>
      <c r="AK917" s="29"/>
      <c r="AL917" s="29"/>
      <c r="AM917" s="29"/>
      <c r="AN917" s="29"/>
      <c r="AO917" s="29"/>
      <c r="AP917" s="29"/>
      <c r="AQ917" s="29"/>
      <c r="AR917" s="29"/>
      <c r="AS917" s="29"/>
      <c r="AT917" s="29"/>
      <c r="AU917" s="29"/>
      <c r="AV917" s="29"/>
      <c r="AW917" s="29"/>
      <c r="AX917" s="29"/>
      <c r="AY917" s="29"/>
      <c r="AZ917" s="29"/>
      <c r="BA917" s="29"/>
      <c r="BB917" s="29"/>
      <c r="BC917" s="29"/>
      <c r="BD917" s="29"/>
      <c r="BE917" s="29"/>
      <c r="BF917" s="29"/>
      <c r="BG917" s="29"/>
      <c r="BH917" s="29"/>
      <c r="BI917" s="29"/>
      <c r="BJ917" s="29"/>
      <c r="BK917" s="29"/>
      <c r="BL917" s="29"/>
      <c r="BM917" s="29"/>
      <c r="BN917" s="29"/>
      <c r="BO917" s="29"/>
      <c r="BP917" s="29"/>
      <c r="BQ917" s="29"/>
      <c r="BR917" s="29"/>
      <c r="BS917" s="29"/>
      <c r="BT917" s="29"/>
      <c r="BU917" s="29"/>
      <c r="BV917" s="29"/>
      <c r="BW917" s="29"/>
      <c r="BX917" s="29"/>
      <c r="BY917" s="29"/>
      <c r="BZ917" s="29"/>
      <c r="CA917" s="29"/>
      <c r="CB917" s="29"/>
      <c r="CC917" s="29"/>
      <c r="CD917" s="29"/>
      <c r="CE917" s="29"/>
      <c r="CF917" s="29"/>
      <c r="CG917" s="29"/>
      <c r="CH917" s="29"/>
      <c r="CI917" s="29"/>
      <c r="CJ917" s="29"/>
      <c r="CK917" s="29"/>
      <c r="CL917" s="29"/>
      <c r="CM917" s="29"/>
      <c r="CN917" s="29"/>
    </row>
    <row r="918" spans="1:92" s="3" customFormat="1" ht="21.75" customHeight="1" x14ac:dyDescent="0.2">
      <c r="A918" s="38"/>
      <c r="B918" s="38"/>
      <c r="C918" s="38"/>
      <c r="D918" s="38"/>
      <c r="E918" s="38"/>
      <c r="F918" s="38"/>
      <c r="G918" s="39"/>
      <c r="H918" s="38"/>
      <c r="I918" s="39"/>
      <c r="J918" s="38"/>
      <c r="K918" s="38"/>
      <c r="L918" s="38"/>
      <c r="M918" s="38"/>
      <c r="N918" s="38"/>
      <c r="O918" s="38"/>
      <c r="P918" s="39"/>
      <c r="Q918" s="38"/>
      <c r="R918" s="38"/>
      <c r="S918" s="39"/>
      <c r="T918" s="39"/>
      <c r="U918" s="39"/>
      <c r="V918" s="38"/>
      <c r="W918" s="40"/>
      <c r="X918" s="41"/>
      <c r="Y918" s="41"/>
      <c r="Z918" s="40"/>
      <c r="AA918" s="40"/>
      <c r="AB918" s="29"/>
      <c r="AC918" s="29"/>
      <c r="AD918" s="29"/>
      <c r="AE918" s="29"/>
      <c r="AF918" s="29"/>
      <c r="AG918" s="29"/>
      <c r="AH918" s="29"/>
      <c r="AI918" s="29"/>
      <c r="AJ918" s="29"/>
      <c r="AK918" s="29"/>
      <c r="AL918" s="29"/>
      <c r="AM918" s="29"/>
      <c r="AN918" s="29"/>
      <c r="AO918" s="29"/>
      <c r="AP918" s="29"/>
      <c r="AQ918" s="29"/>
      <c r="AR918" s="29"/>
      <c r="AS918" s="29"/>
      <c r="AT918" s="29"/>
      <c r="AU918" s="29"/>
      <c r="AV918" s="29"/>
      <c r="AW918" s="29"/>
      <c r="AX918" s="29"/>
      <c r="AY918" s="29"/>
      <c r="AZ918" s="29"/>
      <c r="BA918" s="29"/>
      <c r="BB918" s="29"/>
      <c r="BC918" s="29"/>
      <c r="BD918" s="29"/>
      <c r="BE918" s="29"/>
      <c r="BF918" s="29"/>
      <c r="BG918" s="29"/>
      <c r="BH918" s="29"/>
      <c r="BI918" s="29"/>
      <c r="BJ918" s="29"/>
      <c r="BK918" s="29"/>
      <c r="BL918" s="29"/>
      <c r="BM918" s="29"/>
      <c r="BN918" s="29"/>
      <c r="BO918" s="29"/>
      <c r="BP918" s="29"/>
      <c r="BQ918" s="29"/>
      <c r="BR918" s="29"/>
      <c r="BS918" s="29"/>
      <c r="BT918" s="29"/>
      <c r="BU918" s="29"/>
      <c r="BV918" s="29"/>
      <c r="BW918" s="29"/>
      <c r="BX918" s="29"/>
      <c r="BY918" s="29"/>
      <c r="BZ918" s="29"/>
      <c r="CA918" s="29"/>
      <c r="CB918" s="29"/>
      <c r="CC918" s="29"/>
      <c r="CD918" s="29"/>
      <c r="CE918" s="29"/>
      <c r="CF918" s="29"/>
      <c r="CG918" s="29"/>
      <c r="CH918" s="29"/>
      <c r="CI918" s="29"/>
      <c r="CJ918" s="29"/>
      <c r="CK918" s="29"/>
      <c r="CL918" s="29"/>
      <c r="CM918" s="29"/>
      <c r="CN918" s="29"/>
    </row>
    <row r="919" spans="1:92" s="3" customFormat="1" ht="23.25" customHeight="1" x14ac:dyDescent="0.2">
      <c r="A919" s="38"/>
      <c r="B919" s="38"/>
      <c r="C919" s="38"/>
      <c r="D919" s="38"/>
      <c r="E919" s="38"/>
      <c r="F919" s="38"/>
      <c r="G919" s="39"/>
      <c r="H919" s="38"/>
      <c r="I919" s="39"/>
      <c r="J919" s="38"/>
      <c r="K919" s="38"/>
      <c r="L919" s="38"/>
      <c r="M919" s="38"/>
      <c r="N919" s="38"/>
      <c r="O919" s="38"/>
      <c r="P919" s="39"/>
      <c r="Q919" s="38"/>
      <c r="R919" s="39"/>
      <c r="S919" s="39"/>
      <c r="T919" s="39"/>
      <c r="U919" s="39"/>
      <c r="V919" s="38"/>
      <c r="W919" s="40"/>
      <c r="X919" s="41"/>
      <c r="Y919" s="41"/>
      <c r="Z919" s="40"/>
      <c r="AA919" s="40"/>
      <c r="AB919" s="29"/>
      <c r="AC919" s="29"/>
      <c r="AD919" s="29"/>
      <c r="AE919" s="29"/>
      <c r="AF919" s="29"/>
      <c r="AG919" s="29"/>
      <c r="AH919" s="29"/>
      <c r="AI919" s="29"/>
      <c r="AJ919" s="29"/>
      <c r="AK919" s="29"/>
      <c r="AL919" s="29"/>
      <c r="AM919" s="29"/>
      <c r="AN919" s="29"/>
      <c r="AO919" s="29"/>
      <c r="AP919" s="29"/>
      <c r="AQ919" s="29"/>
      <c r="AR919" s="29"/>
      <c r="AS919" s="29"/>
      <c r="AT919" s="29"/>
      <c r="AU919" s="29"/>
      <c r="AV919" s="29"/>
      <c r="AW919" s="29"/>
      <c r="AX919" s="29"/>
      <c r="AY919" s="29"/>
      <c r="AZ919" s="29"/>
      <c r="BA919" s="29"/>
      <c r="BB919" s="29"/>
      <c r="BC919" s="29"/>
      <c r="BD919" s="29"/>
      <c r="BE919" s="29"/>
      <c r="BF919" s="29"/>
      <c r="BG919" s="29"/>
      <c r="BH919" s="29"/>
      <c r="BI919" s="29"/>
      <c r="BJ919" s="29"/>
      <c r="BK919" s="29"/>
      <c r="BL919" s="29"/>
      <c r="BM919" s="29"/>
      <c r="BN919" s="29"/>
      <c r="BO919" s="29"/>
      <c r="BP919" s="29"/>
      <c r="BQ919" s="29"/>
      <c r="BR919" s="29"/>
      <c r="BS919" s="29"/>
      <c r="BT919" s="29"/>
      <c r="BU919" s="29"/>
      <c r="BV919" s="29"/>
      <c r="BW919" s="29"/>
      <c r="BX919" s="29"/>
      <c r="BY919" s="29"/>
      <c r="BZ919" s="29"/>
      <c r="CA919" s="29"/>
      <c r="CB919" s="29"/>
      <c r="CC919" s="29"/>
      <c r="CD919" s="29"/>
      <c r="CE919" s="29"/>
      <c r="CF919" s="29"/>
      <c r="CG919" s="29"/>
      <c r="CH919" s="29"/>
      <c r="CI919" s="29"/>
      <c r="CJ919" s="29"/>
      <c r="CK919" s="29"/>
      <c r="CL919" s="29"/>
      <c r="CM919" s="29"/>
      <c r="CN919" s="29"/>
    </row>
    <row r="920" spans="1:92" s="3" customFormat="1" ht="22.5" customHeight="1" x14ac:dyDescent="0.2">
      <c r="A920" s="38"/>
      <c r="B920" s="38"/>
      <c r="C920" s="38"/>
      <c r="D920" s="38"/>
      <c r="E920" s="38"/>
      <c r="F920" s="38"/>
      <c r="G920" s="39"/>
      <c r="H920" s="38"/>
      <c r="I920" s="39"/>
      <c r="J920" s="38"/>
      <c r="K920" s="38"/>
      <c r="L920" s="38"/>
      <c r="M920" s="38"/>
      <c r="N920" s="38"/>
      <c r="O920" s="38"/>
      <c r="P920" s="39"/>
      <c r="Q920" s="38"/>
      <c r="R920" s="39"/>
      <c r="S920" s="39"/>
      <c r="T920" s="39"/>
      <c r="U920" s="39"/>
      <c r="V920" s="38"/>
      <c r="W920" s="40"/>
      <c r="X920" s="41"/>
      <c r="Y920" s="41"/>
      <c r="Z920" s="40"/>
      <c r="AA920" s="40"/>
      <c r="AB920" s="29"/>
      <c r="AC920" s="29"/>
      <c r="AD920" s="29"/>
      <c r="AE920" s="29"/>
      <c r="AF920" s="29"/>
      <c r="AG920" s="29"/>
      <c r="AH920" s="29"/>
      <c r="AI920" s="29"/>
      <c r="AJ920" s="29"/>
      <c r="AK920" s="29"/>
      <c r="AL920" s="29"/>
      <c r="AM920" s="29"/>
      <c r="AN920" s="29"/>
      <c r="AO920" s="29"/>
      <c r="AP920" s="29"/>
      <c r="AQ920" s="29"/>
      <c r="AR920" s="29"/>
      <c r="AS920" s="29"/>
      <c r="AT920" s="29"/>
      <c r="AU920" s="29"/>
      <c r="AV920" s="29"/>
      <c r="AW920" s="29"/>
      <c r="AX920" s="29"/>
      <c r="AY920" s="29"/>
      <c r="AZ920" s="29"/>
      <c r="BA920" s="29"/>
      <c r="BB920" s="29"/>
      <c r="BC920" s="29"/>
      <c r="BD920" s="29"/>
      <c r="BE920" s="29"/>
      <c r="BF920" s="29"/>
      <c r="BG920" s="29"/>
      <c r="BH920" s="29"/>
      <c r="BI920" s="29"/>
      <c r="BJ920" s="29"/>
      <c r="BK920" s="29"/>
      <c r="BL920" s="29"/>
      <c r="BM920" s="29"/>
      <c r="BN920" s="29"/>
      <c r="BO920" s="29"/>
      <c r="BP920" s="29"/>
      <c r="BQ920" s="29"/>
      <c r="BR920" s="29"/>
      <c r="BS920" s="29"/>
      <c r="BT920" s="29"/>
      <c r="BU920" s="29"/>
      <c r="BV920" s="29"/>
      <c r="BW920" s="29"/>
      <c r="BX920" s="29"/>
      <c r="BY920" s="29"/>
      <c r="BZ920" s="29"/>
      <c r="CA920" s="29"/>
      <c r="CB920" s="29"/>
      <c r="CC920" s="29"/>
      <c r="CD920" s="29"/>
      <c r="CE920" s="29"/>
      <c r="CF920" s="29"/>
      <c r="CG920" s="29"/>
      <c r="CH920" s="29"/>
      <c r="CI920" s="29"/>
      <c r="CJ920" s="29"/>
      <c r="CK920" s="29"/>
      <c r="CL920" s="29"/>
      <c r="CM920" s="29"/>
      <c r="CN920" s="29"/>
    </row>
    <row r="921" spans="1:92" s="3" customFormat="1" ht="24" customHeight="1" x14ac:dyDescent="0.2">
      <c r="A921" s="38"/>
      <c r="B921" s="38"/>
      <c r="C921" s="38"/>
      <c r="D921" s="38"/>
      <c r="E921" s="38"/>
      <c r="F921" s="38"/>
      <c r="G921" s="39"/>
      <c r="H921" s="38"/>
      <c r="I921" s="39"/>
      <c r="J921" s="38"/>
      <c r="K921" s="38"/>
      <c r="L921" s="38"/>
      <c r="M921" s="38"/>
      <c r="N921" s="38"/>
      <c r="O921" s="38"/>
      <c r="P921" s="39"/>
      <c r="Q921" s="38"/>
      <c r="R921" s="38"/>
      <c r="S921" s="39"/>
      <c r="T921" s="39"/>
      <c r="U921" s="39"/>
      <c r="V921" s="38"/>
      <c r="W921" s="40"/>
      <c r="X921" s="41"/>
      <c r="Y921" s="41"/>
      <c r="Z921" s="40"/>
      <c r="AA921" s="40"/>
      <c r="AB921" s="29"/>
      <c r="AC921" s="29"/>
      <c r="AD921" s="29"/>
      <c r="AE921" s="29"/>
      <c r="AF921" s="29"/>
      <c r="AG921" s="29"/>
      <c r="AH921" s="29"/>
      <c r="AI921" s="29"/>
      <c r="AJ921" s="29"/>
      <c r="AK921" s="29"/>
      <c r="AL921" s="29"/>
      <c r="AM921" s="29"/>
      <c r="AN921" s="29"/>
      <c r="AO921" s="29"/>
      <c r="AP921" s="29"/>
      <c r="AQ921" s="29"/>
      <c r="AR921" s="29"/>
      <c r="AS921" s="29"/>
      <c r="AT921" s="29"/>
      <c r="AU921" s="29"/>
      <c r="AV921" s="29"/>
      <c r="AW921" s="29"/>
      <c r="AX921" s="29"/>
      <c r="AY921" s="29"/>
      <c r="AZ921" s="29"/>
      <c r="BA921" s="29"/>
      <c r="BB921" s="29"/>
      <c r="BC921" s="29"/>
      <c r="BD921" s="29"/>
      <c r="BE921" s="29"/>
      <c r="BF921" s="29"/>
      <c r="BG921" s="29"/>
      <c r="BH921" s="29"/>
      <c r="BI921" s="29"/>
      <c r="BJ921" s="29"/>
      <c r="BK921" s="29"/>
      <c r="BL921" s="29"/>
      <c r="BM921" s="29"/>
      <c r="BN921" s="29"/>
      <c r="BO921" s="29"/>
      <c r="BP921" s="29"/>
      <c r="BQ921" s="29"/>
      <c r="BR921" s="29"/>
      <c r="BS921" s="29"/>
      <c r="BT921" s="29"/>
      <c r="BU921" s="29"/>
      <c r="BV921" s="29"/>
      <c r="BW921" s="29"/>
      <c r="BX921" s="29"/>
      <c r="BY921" s="29"/>
      <c r="BZ921" s="29"/>
      <c r="CA921" s="29"/>
      <c r="CB921" s="29"/>
      <c r="CC921" s="29"/>
      <c r="CD921" s="29"/>
      <c r="CE921" s="29"/>
      <c r="CF921" s="29"/>
      <c r="CG921" s="29"/>
      <c r="CH921" s="29"/>
      <c r="CI921" s="29"/>
      <c r="CJ921" s="29"/>
      <c r="CK921" s="29"/>
      <c r="CL921" s="29"/>
      <c r="CM921" s="29"/>
      <c r="CN921" s="29"/>
    </row>
    <row r="922" spans="1:92" s="3" customFormat="1" ht="23.25" customHeight="1" x14ac:dyDescent="0.2">
      <c r="A922" s="38"/>
      <c r="B922" s="38"/>
      <c r="C922" s="38"/>
      <c r="D922" s="38"/>
      <c r="E922" s="38"/>
      <c r="F922" s="38"/>
      <c r="G922" s="39"/>
      <c r="H922" s="38"/>
      <c r="I922" s="39"/>
      <c r="J922" s="38"/>
      <c r="K922" s="38"/>
      <c r="L922" s="38"/>
      <c r="M922" s="38"/>
      <c r="N922" s="38"/>
      <c r="O922" s="38"/>
      <c r="P922" s="39"/>
      <c r="Q922" s="38"/>
      <c r="R922" s="39"/>
      <c r="S922" s="39"/>
      <c r="T922" s="39"/>
      <c r="U922" s="39"/>
      <c r="V922" s="38"/>
      <c r="W922" s="40"/>
      <c r="X922" s="41"/>
      <c r="Y922" s="41"/>
      <c r="Z922" s="40"/>
      <c r="AA922" s="40"/>
      <c r="AB922" s="29"/>
      <c r="AC922" s="29"/>
      <c r="AD922" s="29"/>
      <c r="AE922" s="29"/>
      <c r="AF922" s="29"/>
      <c r="AG922" s="29"/>
      <c r="AH922" s="29"/>
      <c r="AI922" s="29"/>
      <c r="AJ922" s="29"/>
      <c r="AK922" s="29"/>
      <c r="AL922" s="29"/>
      <c r="AM922" s="29"/>
      <c r="AN922" s="29"/>
      <c r="AO922" s="29"/>
      <c r="AP922" s="29"/>
      <c r="AQ922" s="29"/>
      <c r="AR922" s="29"/>
      <c r="AS922" s="29"/>
      <c r="AT922" s="29"/>
      <c r="AU922" s="29"/>
      <c r="AV922" s="29"/>
      <c r="AW922" s="29"/>
      <c r="AX922" s="29"/>
      <c r="AY922" s="29"/>
      <c r="AZ922" s="29"/>
      <c r="BA922" s="29"/>
      <c r="BB922" s="29"/>
      <c r="BC922" s="29"/>
      <c r="BD922" s="29"/>
      <c r="BE922" s="29"/>
      <c r="BF922" s="29"/>
      <c r="BG922" s="29"/>
      <c r="BH922" s="29"/>
      <c r="BI922" s="29"/>
      <c r="BJ922" s="29"/>
      <c r="BK922" s="29"/>
      <c r="BL922" s="29"/>
      <c r="BM922" s="29"/>
      <c r="BN922" s="29"/>
      <c r="BO922" s="29"/>
      <c r="BP922" s="29"/>
      <c r="BQ922" s="29"/>
      <c r="BR922" s="29"/>
      <c r="BS922" s="29"/>
      <c r="BT922" s="29"/>
      <c r="BU922" s="29"/>
      <c r="BV922" s="29"/>
      <c r="BW922" s="29"/>
      <c r="BX922" s="29"/>
      <c r="BY922" s="29"/>
      <c r="BZ922" s="29"/>
      <c r="CA922" s="29"/>
      <c r="CB922" s="29"/>
      <c r="CC922" s="29"/>
      <c r="CD922" s="29"/>
      <c r="CE922" s="29"/>
      <c r="CF922" s="29"/>
      <c r="CG922" s="29"/>
      <c r="CH922" s="29"/>
      <c r="CI922" s="29"/>
      <c r="CJ922" s="29"/>
      <c r="CK922" s="29"/>
      <c r="CL922" s="29"/>
      <c r="CM922" s="29"/>
      <c r="CN922" s="29"/>
    </row>
    <row r="923" spans="1:92" s="3" customFormat="1" ht="24" customHeight="1" x14ac:dyDescent="0.2">
      <c r="A923" s="38"/>
      <c r="B923" s="38"/>
      <c r="C923" s="38"/>
      <c r="D923" s="38"/>
      <c r="E923" s="38"/>
      <c r="F923" s="38"/>
      <c r="G923" s="39"/>
      <c r="H923" s="38"/>
      <c r="I923" s="39"/>
      <c r="J923" s="38"/>
      <c r="K923" s="38"/>
      <c r="L923" s="38"/>
      <c r="M923" s="38"/>
      <c r="N923" s="38"/>
      <c r="O923" s="38"/>
      <c r="P923" s="39"/>
      <c r="Q923" s="38"/>
      <c r="R923" s="39"/>
      <c r="S923" s="39"/>
      <c r="T923" s="39"/>
      <c r="U923" s="39"/>
      <c r="V923" s="38"/>
      <c r="W923" s="40"/>
      <c r="X923" s="41"/>
      <c r="Y923" s="41"/>
      <c r="Z923" s="40"/>
      <c r="AA923" s="40"/>
      <c r="AB923" s="29"/>
      <c r="AC923" s="29"/>
      <c r="AD923" s="29"/>
      <c r="AE923" s="29"/>
      <c r="AF923" s="29"/>
      <c r="AG923" s="29"/>
      <c r="AH923" s="29"/>
      <c r="AI923" s="29"/>
      <c r="AJ923" s="29"/>
      <c r="AK923" s="29"/>
      <c r="AL923" s="29"/>
      <c r="AM923" s="29"/>
      <c r="AN923" s="29"/>
      <c r="AO923" s="29"/>
      <c r="AP923" s="29"/>
      <c r="AQ923" s="29"/>
      <c r="AR923" s="29"/>
      <c r="AS923" s="29"/>
      <c r="AT923" s="29"/>
      <c r="AU923" s="29"/>
      <c r="AV923" s="29"/>
      <c r="AW923" s="29"/>
      <c r="AX923" s="29"/>
      <c r="AY923" s="29"/>
      <c r="AZ923" s="29"/>
      <c r="BA923" s="29"/>
      <c r="BB923" s="29"/>
      <c r="BC923" s="29"/>
      <c r="BD923" s="29"/>
      <c r="BE923" s="29"/>
      <c r="BF923" s="29"/>
      <c r="BG923" s="29"/>
      <c r="BH923" s="29"/>
      <c r="BI923" s="29"/>
      <c r="BJ923" s="29"/>
      <c r="BK923" s="29"/>
      <c r="BL923" s="29"/>
      <c r="BM923" s="29"/>
      <c r="BN923" s="29"/>
      <c r="BO923" s="29"/>
      <c r="BP923" s="29"/>
      <c r="BQ923" s="29"/>
      <c r="BR923" s="29"/>
      <c r="BS923" s="29"/>
      <c r="BT923" s="29"/>
      <c r="BU923" s="29"/>
      <c r="BV923" s="29"/>
      <c r="BW923" s="29"/>
      <c r="BX923" s="29"/>
      <c r="BY923" s="29"/>
      <c r="BZ923" s="29"/>
      <c r="CA923" s="29"/>
      <c r="CB923" s="29"/>
      <c r="CC923" s="29"/>
      <c r="CD923" s="29"/>
      <c r="CE923" s="29"/>
      <c r="CF923" s="29"/>
      <c r="CG923" s="29"/>
      <c r="CH923" s="29"/>
      <c r="CI923" s="29"/>
      <c r="CJ923" s="29"/>
      <c r="CK923" s="29"/>
      <c r="CL923" s="29"/>
      <c r="CM923" s="29"/>
      <c r="CN923" s="29"/>
    </row>
    <row r="924" spans="1:92" s="3" customFormat="1" ht="23.25" customHeight="1" x14ac:dyDescent="0.2">
      <c r="A924" s="38"/>
      <c r="B924" s="38"/>
      <c r="C924" s="38"/>
      <c r="D924" s="38"/>
      <c r="E924" s="38"/>
      <c r="F924" s="38"/>
      <c r="G924" s="39"/>
      <c r="H924" s="38"/>
      <c r="I924" s="39"/>
      <c r="J924" s="38"/>
      <c r="K924" s="38"/>
      <c r="L924" s="38"/>
      <c r="M924" s="38"/>
      <c r="N924" s="38"/>
      <c r="O924" s="38"/>
      <c r="P924" s="39"/>
      <c r="Q924" s="38"/>
      <c r="R924" s="38"/>
      <c r="S924" s="39"/>
      <c r="T924" s="39"/>
      <c r="U924" s="39"/>
      <c r="V924" s="38"/>
      <c r="W924" s="40"/>
      <c r="X924" s="41"/>
      <c r="Y924" s="41"/>
      <c r="Z924" s="40"/>
      <c r="AA924" s="40"/>
      <c r="AB924" s="29"/>
      <c r="AC924" s="29"/>
      <c r="AD924" s="29"/>
      <c r="AE924" s="29"/>
      <c r="AF924" s="29"/>
      <c r="AG924" s="29"/>
      <c r="AH924" s="29"/>
      <c r="AI924" s="29"/>
      <c r="AJ924" s="29"/>
      <c r="AK924" s="29"/>
      <c r="AL924" s="29"/>
      <c r="AM924" s="29"/>
      <c r="AN924" s="29"/>
      <c r="AO924" s="29"/>
      <c r="AP924" s="29"/>
      <c r="AQ924" s="29"/>
      <c r="AR924" s="29"/>
      <c r="AS924" s="29"/>
      <c r="AT924" s="29"/>
      <c r="AU924" s="29"/>
      <c r="AV924" s="29"/>
      <c r="AW924" s="29"/>
      <c r="AX924" s="29"/>
      <c r="AY924" s="29"/>
      <c r="AZ924" s="29"/>
      <c r="BA924" s="29"/>
      <c r="BB924" s="29"/>
      <c r="BC924" s="29"/>
      <c r="BD924" s="29"/>
      <c r="BE924" s="29"/>
      <c r="BF924" s="29"/>
      <c r="BG924" s="29"/>
      <c r="BH924" s="29"/>
      <c r="BI924" s="29"/>
      <c r="BJ924" s="29"/>
      <c r="BK924" s="29"/>
      <c r="BL924" s="29"/>
      <c r="BM924" s="29"/>
      <c r="BN924" s="29"/>
      <c r="BO924" s="29"/>
      <c r="BP924" s="29"/>
      <c r="BQ924" s="29"/>
      <c r="BR924" s="29"/>
      <c r="BS924" s="29"/>
      <c r="BT924" s="29"/>
      <c r="BU924" s="29"/>
      <c r="BV924" s="29"/>
      <c r="BW924" s="29"/>
      <c r="BX924" s="29"/>
      <c r="BY924" s="29"/>
      <c r="BZ924" s="29"/>
      <c r="CA924" s="29"/>
      <c r="CB924" s="29"/>
      <c r="CC924" s="29"/>
      <c r="CD924" s="29"/>
      <c r="CE924" s="29"/>
      <c r="CF924" s="29"/>
      <c r="CG924" s="29"/>
      <c r="CH924" s="29"/>
      <c r="CI924" s="29"/>
      <c r="CJ924" s="29"/>
      <c r="CK924" s="29"/>
      <c r="CL924" s="29"/>
      <c r="CM924" s="29"/>
      <c r="CN924" s="29"/>
    </row>
    <row r="925" spans="1:92" s="3" customFormat="1" ht="24" customHeight="1" x14ac:dyDescent="0.2">
      <c r="A925" s="38"/>
      <c r="B925" s="38"/>
      <c r="C925" s="38"/>
      <c r="D925" s="38"/>
      <c r="E925" s="38"/>
      <c r="F925" s="38"/>
      <c r="G925" s="39"/>
      <c r="H925" s="38"/>
      <c r="I925" s="39"/>
      <c r="J925" s="38"/>
      <c r="K925" s="38"/>
      <c r="L925" s="38"/>
      <c r="M925" s="38"/>
      <c r="N925" s="38"/>
      <c r="O925" s="38"/>
      <c r="P925" s="39"/>
      <c r="Q925" s="38"/>
      <c r="R925" s="39"/>
      <c r="S925" s="39"/>
      <c r="T925" s="39"/>
      <c r="U925" s="39"/>
      <c r="V925" s="38"/>
      <c r="W925" s="40"/>
      <c r="X925" s="41"/>
      <c r="Y925" s="41"/>
      <c r="Z925" s="40"/>
      <c r="AA925" s="40"/>
      <c r="AB925" s="29"/>
      <c r="AC925" s="29"/>
      <c r="AD925" s="29"/>
      <c r="AE925" s="29"/>
      <c r="AF925" s="29"/>
      <c r="AG925" s="29"/>
      <c r="AH925" s="29"/>
      <c r="AI925" s="29"/>
      <c r="AJ925" s="29"/>
      <c r="AK925" s="29"/>
      <c r="AL925" s="29"/>
      <c r="AM925" s="29"/>
      <c r="AN925" s="29"/>
      <c r="AO925" s="29"/>
      <c r="AP925" s="29"/>
      <c r="AQ925" s="29"/>
      <c r="AR925" s="29"/>
      <c r="AS925" s="29"/>
      <c r="AT925" s="29"/>
      <c r="AU925" s="29"/>
      <c r="AV925" s="29"/>
      <c r="AW925" s="29"/>
      <c r="AX925" s="29"/>
      <c r="AY925" s="29"/>
      <c r="AZ925" s="29"/>
      <c r="BA925" s="29"/>
      <c r="BB925" s="29"/>
      <c r="BC925" s="29"/>
      <c r="BD925" s="29"/>
      <c r="BE925" s="29"/>
      <c r="BF925" s="29"/>
      <c r="BG925" s="29"/>
      <c r="BH925" s="29"/>
      <c r="BI925" s="29"/>
      <c r="BJ925" s="29"/>
      <c r="BK925" s="29"/>
      <c r="BL925" s="29"/>
      <c r="BM925" s="29"/>
      <c r="BN925" s="29"/>
      <c r="BO925" s="29"/>
      <c r="BP925" s="29"/>
      <c r="BQ925" s="29"/>
      <c r="BR925" s="29"/>
      <c r="BS925" s="29"/>
      <c r="BT925" s="29"/>
      <c r="BU925" s="29"/>
      <c r="BV925" s="29"/>
      <c r="BW925" s="29"/>
      <c r="BX925" s="29"/>
      <c r="BY925" s="29"/>
      <c r="BZ925" s="29"/>
      <c r="CA925" s="29"/>
      <c r="CB925" s="29"/>
      <c r="CC925" s="29"/>
      <c r="CD925" s="29"/>
      <c r="CE925" s="29"/>
      <c r="CF925" s="29"/>
      <c r="CG925" s="29"/>
      <c r="CH925" s="29"/>
      <c r="CI925" s="29"/>
      <c r="CJ925" s="29"/>
      <c r="CK925" s="29"/>
      <c r="CL925" s="29"/>
      <c r="CM925" s="29"/>
      <c r="CN925" s="29"/>
    </row>
    <row r="926" spans="1:92" s="3" customFormat="1" ht="24" customHeight="1" x14ac:dyDescent="0.2">
      <c r="A926" s="38"/>
      <c r="B926" s="38"/>
      <c r="C926" s="38"/>
      <c r="D926" s="38"/>
      <c r="E926" s="38"/>
      <c r="F926" s="38"/>
      <c r="G926" s="39"/>
      <c r="H926" s="38"/>
      <c r="I926" s="39"/>
      <c r="J926" s="38"/>
      <c r="K926" s="38"/>
      <c r="L926" s="38"/>
      <c r="M926" s="38"/>
      <c r="N926" s="38"/>
      <c r="O926" s="38"/>
      <c r="P926" s="39"/>
      <c r="Q926" s="38"/>
      <c r="R926" s="39"/>
      <c r="S926" s="39"/>
      <c r="T926" s="39"/>
      <c r="U926" s="39"/>
      <c r="V926" s="38"/>
      <c r="W926" s="40"/>
      <c r="X926" s="41"/>
      <c r="Y926" s="41"/>
      <c r="Z926" s="40"/>
      <c r="AA926" s="40"/>
      <c r="AB926" s="29"/>
      <c r="AC926" s="29"/>
      <c r="AD926" s="29"/>
      <c r="AE926" s="29"/>
      <c r="AF926" s="29"/>
      <c r="AG926" s="29"/>
      <c r="AH926" s="29"/>
      <c r="AI926" s="29"/>
      <c r="AJ926" s="29"/>
      <c r="AK926" s="29"/>
      <c r="AL926" s="29"/>
      <c r="AM926" s="29"/>
      <c r="AN926" s="29"/>
      <c r="AO926" s="29"/>
      <c r="AP926" s="29"/>
      <c r="AQ926" s="29"/>
      <c r="AR926" s="29"/>
      <c r="AS926" s="29"/>
      <c r="AT926" s="29"/>
      <c r="AU926" s="29"/>
      <c r="AV926" s="29"/>
      <c r="AW926" s="29"/>
      <c r="AX926" s="29"/>
      <c r="AY926" s="29"/>
      <c r="AZ926" s="29"/>
      <c r="BA926" s="29"/>
      <c r="BB926" s="29"/>
      <c r="BC926" s="29"/>
      <c r="BD926" s="29"/>
      <c r="BE926" s="29"/>
      <c r="BF926" s="29"/>
      <c r="BG926" s="29"/>
      <c r="BH926" s="29"/>
      <c r="BI926" s="29"/>
      <c r="BJ926" s="29"/>
      <c r="BK926" s="29"/>
      <c r="BL926" s="29"/>
      <c r="BM926" s="29"/>
      <c r="BN926" s="29"/>
      <c r="BO926" s="29"/>
      <c r="BP926" s="29"/>
      <c r="BQ926" s="29"/>
      <c r="BR926" s="29"/>
      <c r="BS926" s="29"/>
      <c r="BT926" s="29"/>
      <c r="BU926" s="29"/>
      <c r="BV926" s="29"/>
      <c r="BW926" s="29"/>
      <c r="BX926" s="29"/>
      <c r="BY926" s="29"/>
      <c r="BZ926" s="29"/>
      <c r="CA926" s="29"/>
      <c r="CB926" s="29"/>
      <c r="CC926" s="29"/>
      <c r="CD926" s="29"/>
      <c r="CE926" s="29"/>
      <c r="CF926" s="29"/>
      <c r="CG926" s="29"/>
      <c r="CH926" s="29"/>
      <c r="CI926" s="29"/>
      <c r="CJ926" s="29"/>
      <c r="CK926" s="29"/>
      <c r="CL926" s="29"/>
      <c r="CM926" s="29"/>
      <c r="CN926" s="29"/>
    </row>
    <row r="927" spans="1:92" s="3" customFormat="1" ht="23.25" customHeight="1" x14ac:dyDescent="0.2">
      <c r="A927" s="237" t="s">
        <v>775</v>
      </c>
      <c r="B927" s="238"/>
      <c r="C927" s="238"/>
      <c r="D927" s="238"/>
      <c r="E927" s="238"/>
      <c r="F927" s="238"/>
      <c r="G927" s="238"/>
      <c r="H927" s="238"/>
      <c r="I927" s="238"/>
      <c r="J927" s="238"/>
      <c r="K927" s="238"/>
      <c r="L927" s="239"/>
      <c r="M927" s="38"/>
      <c r="N927" s="38">
        <f>SUM(N915:N926)</f>
        <v>24</v>
      </c>
      <c r="O927" s="38"/>
      <c r="P927" s="39">
        <f>SUM(P915:P926)</f>
        <v>177600</v>
      </c>
      <c r="Q927" s="38"/>
      <c r="R927" s="38">
        <f>SUM(R915:R926)</f>
        <v>17760</v>
      </c>
      <c r="S927" s="39">
        <f>SUM(S915:S926)</f>
        <v>159840</v>
      </c>
      <c r="T927" s="39">
        <f>SUM(T915:T926)</f>
        <v>159840</v>
      </c>
      <c r="U927" s="39">
        <f>SUM(U915:U926)</f>
        <v>159840</v>
      </c>
      <c r="V927" s="38"/>
      <c r="W927" s="40">
        <f>SUM(W915:W926)</f>
        <v>47.951999999999998</v>
      </c>
      <c r="X927" s="41"/>
      <c r="Y927" s="41"/>
      <c r="Z927" s="40">
        <f>SUM(Z915:Z926)</f>
        <v>43.156799999999997</v>
      </c>
      <c r="AA927" s="40">
        <f>SUM(AA915:AA926)</f>
        <v>4.7952000000000012</v>
      </c>
      <c r="AB927" s="29"/>
      <c r="AC927" s="29"/>
      <c r="AD927" s="29"/>
      <c r="AE927" s="29"/>
      <c r="AF927" s="29"/>
      <c r="AG927" s="29"/>
      <c r="AH927" s="29"/>
      <c r="AI927" s="29"/>
      <c r="AJ927" s="29"/>
      <c r="AK927" s="29"/>
      <c r="AL927" s="29"/>
      <c r="AM927" s="29"/>
      <c r="AN927" s="29"/>
      <c r="AO927" s="29"/>
      <c r="AP927" s="29"/>
      <c r="AQ927" s="29"/>
      <c r="AR927" s="29"/>
      <c r="AS927" s="29"/>
      <c r="AT927" s="29"/>
      <c r="AU927" s="29"/>
      <c r="AV927" s="29"/>
      <c r="AW927" s="29"/>
      <c r="AX927" s="29"/>
      <c r="AY927" s="29"/>
      <c r="AZ927" s="29"/>
      <c r="BA927" s="29"/>
      <c r="BB927" s="29"/>
      <c r="BC927" s="29"/>
      <c r="BD927" s="29"/>
      <c r="BE927" s="29"/>
      <c r="BF927" s="29"/>
      <c r="BG927" s="29"/>
      <c r="BH927" s="29"/>
      <c r="BI927" s="29"/>
      <c r="BJ927" s="29"/>
      <c r="BK927" s="29"/>
      <c r="BL927" s="29"/>
      <c r="BM927" s="29"/>
      <c r="BN927" s="29"/>
      <c r="BO927" s="29"/>
      <c r="BP927" s="29"/>
      <c r="BQ927" s="29"/>
      <c r="BR927" s="29"/>
      <c r="BS927" s="29"/>
      <c r="BT927" s="29"/>
      <c r="BU927" s="29"/>
      <c r="BV927" s="29"/>
      <c r="BW927" s="29"/>
      <c r="BX927" s="29"/>
      <c r="BY927" s="29"/>
      <c r="BZ927" s="29"/>
      <c r="CA927" s="29"/>
      <c r="CB927" s="29"/>
      <c r="CC927" s="29"/>
      <c r="CD927" s="29"/>
      <c r="CE927" s="29"/>
      <c r="CF927" s="29"/>
      <c r="CG927" s="29"/>
      <c r="CH927" s="29"/>
      <c r="CI927" s="29"/>
      <c r="CJ927" s="29"/>
      <c r="CK927" s="29"/>
      <c r="CL927" s="29"/>
      <c r="CM927" s="29"/>
      <c r="CN927" s="29"/>
    </row>
    <row r="928" spans="1:92" s="3" customFormat="1" ht="23.25" customHeight="1" x14ac:dyDescent="0.4">
      <c r="A928" s="46"/>
      <c r="B928" s="46"/>
      <c r="C928" s="46"/>
      <c r="D928" s="46"/>
      <c r="E928" s="46"/>
      <c r="F928" s="46"/>
      <c r="G928" s="46"/>
      <c r="H928" s="46"/>
      <c r="I928" s="46"/>
      <c r="J928" s="46"/>
      <c r="K928" s="46"/>
      <c r="L928" s="46"/>
      <c r="M928" s="46"/>
      <c r="N928" s="46"/>
      <c r="O928" s="46"/>
      <c r="P928" s="46"/>
      <c r="Q928" s="46"/>
      <c r="R928" s="46"/>
      <c r="S928" s="46"/>
      <c r="T928" s="46"/>
      <c r="U928" s="46"/>
      <c r="V928" s="46"/>
      <c r="W928" s="46"/>
      <c r="X928" s="46"/>
      <c r="Y928" s="46"/>
      <c r="Z928" s="46"/>
      <c r="AA928" s="43"/>
      <c r="AB928" s="29"/>
      <c r="AC928" s="29"/>
      <c r="AD928" s="29"/>
      <c r="AE928" s="29"/>
      <c r="AF928" s="29"/>
      <c r="AG928" s="29"/>
      <c r="AH928" s="29"/>
      <c r="AI928" s="29"/>
      <c r="AJ928" s="29"/>
      <c r="AK928" s="29"/>
      <c r="AL928" s="29"/>
      <c r="AM928" s="29"/>
      <c r="AN928" s="29"/>
      <c r="AO928" s="29"/>
      <c r="AP928" s="29"/>
      <c r="AQ928" s="29"/>
      <c r="AR928" s="29"/>
      <c r="AS928" s="29"/>
      <c r="AT928" s="29"/>
      <c r="AU928" s="29"/>
      <c r="AV928" s="29"/>
      <c r="AW928" s="29"/>
      <c r="AX928" s="29"/>
      <c r="AY928" s="29"/>
      <c r="AZ928" s="29"/>
      <c r="BA928" s="29"/>
      <c r="BB928" s="29"/>
      <c r="BC928" s="29"/>
      <c r="BD928" s="29"/>
      <c r="BE928" s="29"/>
      <c r="BF928" s="29"/>
      <c r="BG928" s="29"/>
      <c r="BH928" s="29"/>
      <c r="BI928" s="29"/>
      <c r="BJ928" s="29"/>
      <c r="BK928" s="29"/>
      <c r="BL928" s="29"/>
      <c r="BM928" s="29"/>
      <c r="BN928" s="29"/>
      <c r="BO928" s="29"/>
      <c r="BP928" s="29"/>
      <c r="BQ928" s="29"/>
      <c r="BR928" s="29"/>
      <c r="BS928" s="29"/>
      <c r="BT928" s="29"/>
      <c r="BU928" s="29"/>
      <c r="BV928" s="29"/>
      <c r="BW928" s="29"/>
      <c r="BX928" s="29"/>
      <c r="BY928" s="29"/>
      <c r="BZ928" s="29"/>
      <c r="CA928" s="29"/>
      <c r="CB928" s="29"/>
      <c r="CC928" s="29"/>
      <c r="CD928" s="29"/>
      <c r="CE928" s="29"/>
      <c r="CF928" s="29"/>
      <c r="CG928" s="29"/>
      <c r="CH928" s="29"/>
      <c r="CI928" s="29"/>
      <c r="CJ928" s="29"/>
      <c r="CK928" s="29"/>
      <c r="CL928" s="29"/>
      <c r="CM928" s="29"/>
      <c r="CN928" s="29"/>
    </row>
    <row r="929" spans="1:92" s="3" customFormat="1" ht="18" x14ac:dyDescent="0.4">
      <c r="A929" s="42" t="s">
        <v>17</v>
      </c>
      <c r="B929" s="42"/>
      <c r="C929" s="42"/>
      <c r="D929" s="42" t="s">
        <v>19</v>
      </c>
      <c r="E929" s="42"/>
      <c r="F929" s="42"/>
      <c r="G929" s="42"/>
      <c r="H929" s="42"/>
      <c r="I929" s="42"/>
      <c r="J929" s="43"/>
      <c r="K929" s="46"/>
      <c r="L929" s="46"/>
      <c r="M929" s="46"/>
      <c r="N929" s="46"/>
      <c r="O929" s="46"/>
      <c r="P929" s="46"/>
      <c r="Q929" s="46"/>
      <c r="R929" s="46"/>
      <c r="S929" s="46"/>
      <c r="T929" s="46"/>
      <c r="U929" s="46"/>
      <c r="V929" s="46"/>
      <c r="W929" s="46"/>
      <c r="X929" s="46"/>
      <c r="Y929" s="46"/>
      <c r="Z929" s="46"/>
      <c r="AA929" s="43"/>
      <c r="AB929" s="29"/>
      <c r="AC929" s="29"/>
      <c r="AD929" s="29"/>
      <c r="AE929" s="29"/>
      <c r="AF929" s="29"/>
      <c r="AG929" s="29"/>
      <c r="AH929" s="29"/>
      <c r="AI929" s="29"/>
      <c r="AJ929" s="29"/>
      <c r="AK929" s="29"/>
      <c r="AL929" s="29"/>
      <c r="AM929" s="29"/>
      <c r="AN929" s="29"/>
      <c r="AO929" s="29"/>
      <c r="AP929" s="29"/>
      <c r="AQ929" s="29"/>
      <c r="AR929" s="29"/>
      <c r="AS929" s="29"/>
      <c r="AT929" s="29"/>
      <c r="AU929" s="29"/>
      <c r="AV929" s="29"/>
      <c r="AW929" s="29"/>
      <c r="AX929" s="29"/>
      <c r="AY929" s="29"/>
      <c r="AZ929" s="29"/>
      <c r="BA929" s="29"/>
      <c r="BB929" s="29"/>
      <c r="BC929" s="29"/>
      <c r="BD929" s="29"/>
      <c r="BE929" s="29"/>
      <c r="BF929" s="29"/>
      <c r="BG929" s="29"/>
      <c r="BH929" s="29"/>
      <c r="BI929" s="29"/>
      <c r="BJ929" s="29"/>
      <c r="BK929" s="29"/>
      <c r="BL929" s="29"/>
      <c r="BM929" s="29"/>
      <c r="BN929" s="29"/>
      <c r="BO929" s="29"/>
      <c r="BP929" s="29"/>
      <c r="BQ929" s="29"/>
      <c r="BR929" s="29"/>
      <c r="BS929" s="29"/>
      <c r="BT929" s="29"/>
      <c r="BU929" s="29"/>
      <c r="BV929" s="29"/>
      <c r="BW929" s="29"/>
      <c r="BX929" s="29"/>
      <c r="BY929" s="29"/>
      <c r="BZ929" s="29"/>
      <c r="CA929" s="29"/>
      <c r="CB929" s="29"/>
      <c r="CC929" s="29"/>
      <c r="CD929" s="29"/>
      <c r="CE929" s="29"/>
      <c r="CF929" s="29"/>
      <c r="CG929" s="29"/>
      <c r="CH929" s="29"/>
      <c r="CI929" s="29"/>
      <c r="CJ929" s="29"/>
      <c r="CK929" s="29"/>
      <c r="CL929" s="29"/>
      <c r="CM929" s="29"/>
      <c r="CN929" s="29"/>
    </row>
    <row r="930" spans="1:92" s="3" customFormat="1" ht="18" x14ac:dyDescent="0.4">
      <c r="A930" s="42"/>
      <c r="B930" s="42"/>
      <c r="C930" s="42"/>
      <c r="D930" s="42" t="s">
        <v>20</v>
      </c>
      <c r="E930" s="42"/>
      <c r="F930" s="42"/>
      <c r="G930" s="42"/>
      <c r="H930" s="42"/>
      <c r="I930" s="42"/>
      <c r="J930" s="43"/>
      <c r="K930" s="46"/>
      <c r="L930" s="46"/>
      <c r="M930" s="46"/>
      <c r="N930" s="46"/>
      <c r="O930" s="46"/>
      <c r="P930" s="46"/>
      <c r="Q930" s="46"/>
      <c r="R930" s="46"/>
      <c r="S930" s="46"/>
      <c r="T930" s="46"/>
      <c r="U930" s="46"/>
      <c r="V930" s="46"/>
      <c r="W930" s="46"/>
      <c r="X930" s="46"/>
      <c r="Y930" s="46"/>
      <c r="Z930" s="46"/>
      <c r="AA930" s="43"/>
      <c r="AB930" s="29"/>
      <c r="AC930" s="29"/>
      <c r="AD930" s="29"/>
      <c r="AE930" s="29"/>
      <c r="AF930" s="29"/>
      <c r="AG930" s="29"/>
      <c r="AH930" s="29"/>
      <c r="AI930" s="29"/>
      <c r="AJ930" s="29"/>
      <c r="AK930" s="29"/>
      <c r="AL930" s="29"/>
      <c r="AM930" s="29"/>
      <c r="AN930" s="29"/>
      <c r="AO930" s="29"/>
      <c r="AP930" s="29"/>
      <c r="AQ930" s="29"/>
      <c r="AR930" s="29"/>
      <c r="AS930" s="29"/>
      <c r="AT930" s="29"/>
      <c r="AU930" s="29"/>
      <c r="AV930" s="29"/>
      <c r="AW930" s="29"/>
      <c r="AX930" s="29"/>
      <c r="AY930" s="29"/>
      <c r="AZ930" s="29"/>
      <c r="BA930" s="29"/>
      <c r="BB930" s="29"/>
      <c r="BC930" s="29"/>
      <c r="BD930" s="29"/>
      <c r="BE930" s="29"/>
      <c r="BF930" s="29"/>
      <c r="BG930" s="29"/>
      <c r="BH930" s="29"/>
      <c r="BI930" s="29"/>
      <c r="BJ930" s="29"/>
      <c r="BK930" s="29"/>
      <c r="BL930" s="29"/>
      <c r="BM930" s="29"/>
      <c r="BN930" s="29"/>
      <c r="BO930" s="29"/>
      <c r="BP930" s="29"/>
      <c r="BQ930" s="29"/>
      <c r="BR930" s="29"/>
      <c r="BS930" s="29"/>
      <c r="BT930" s="29"/>
      <c r="BU930" s="29"/>
      <c r="BV930" s="29"/>
      <c r="BW930" s="29"/>
      <c r="BX930" s="29"/>
      <c r="BY930" s="29"/>
      <c r="BZ930" s="29"/>
      <c r="CA930" s="29"/>
      <c r="CB930" s="29"/>
      <c r="CC930" s="29"/>
      <c r="CD930" s="29"/>
      <c r="CE930" s="29"/>
      <c r="CF930" s="29"/>
      <c r="CG930" s="29"/>
      <c r="CH930" s="29"/>
      <c r="CI930" s="29"/>
      <c r="CJ930" s="29"/>
      <c r="CK930" s="29"/>
      <c r="CL930" s="29"/>
      <c r="CM930" s="29"/>
      <c r="CN930" s="29"/>
    </row>
    <row r="931" spans="1:92" s="3" customFormat="1" ht="18" x14ac:dyDescent="0.4">
      <c r="A931" s="42"/>
      <c r="B931" s="42"/>
      <c r="C931" s="42"/>
      <c r="D931" s="42" t="s">
        <v>21</v>
      </c>
      <c r="E931" s="42"/>
      <c r="F931" s="42"/>
      <c r="G931" s="42"/>
      <c r="H931" s="42"/>
      <c r="I931" s="42"/>
      <c r="J931" s="43"/>
      <c r="K931" s="46"/>
      <c r="L931" s="46"/>
      <c r="M931" s="46"/>
      <c r="N931" s="46"/>
      <c r="O931" s="46"/>
      <c r="P931" s="46"/>
      <c r="Q931" s="46"/>
      <c r="R931" s="46"/>
      <c r="S931" s="46"/>
      <c r="T931" s="46"/>
      <c r="U931" s="46"/>
      <c r="V931" s="46"/>
      <c r="W931" s="46"/>
      <c r="X931" s="46"/>
      <c r="Y931" s="46"/>
      <c r="Z931" s="46"/>
      <c r="AA931" s="43"/>
      <c r="AB931" s="29"/>
      <c r="AC931" s="29"/>
      <c r="AD931" s="29"/>
      <c r="AE931" s="29"/>
      <c r="AF931" s="29"/>
      <c r="AG931" s="29"/>
      <c r="AH931" s="29"/>
      <c r="AI931" s="29"/>
      <c r="AJ931" s="29"/>
      <c r="AK931" s="29"/>
      <c r="AL931" s="29"/>
      <c r="AM931" s="29"/>
      <c r="AN931" s="29"/>
      <c r="AO931" s="29"/>
      <c r="AP931" s="29"/>
      <c r="AQ931" s="29"/>
      <c r="AR931" s="29"/>
      <c r="AS931" s="29"/>
      <c r="AT931" s="29"/>
      <c r="AU931" s="29"/>
      <c r="AV931" s="29"/>
      <c r="AW931" s="29"/>
      <c r="AX931" s="29"/>
      <c r="AY931" s="29"/>
      <c r="AZ931" s="29"/>
      <c r="BA931" s="29"/>
      <c r="BB931" s="29"/>
      <c r="BC931" s="29"/>
      <c r="BD931" s="29"/>
      <c r="BE931" s="29"/>
      <c r="BF931" s="29"/>
      <c r="BG931" s="29"/>
      <c r="BH931" s="29"/>
      <c r="BI931" s="29"/>
      <c r="BJ931" s="29"/>
      <c r="BK931" s="29"/>
      <c r="BL931" s="29"/>
      <c r="BM931" s="29"/>
      <c r="BN931" s="29"/>
      <c r="BO931" s="29"/>
      <c r="BP931" s="29"/>
      <c r="BQ931" s="29"/>
      <c r="BR931" s="29"/>
      <c r="BS931" s="29"/>
      <c r="BT931" s="29"/>
      <c r="BU931" s="29"/>
      <c r="BV931" s="29"/>
      <c r="BW931" s="29"/>
      <c r="BX931" s="29"/>
      <c r="BY931" s="29"/>
      <c r="BZ931" s="29"/>
      <c r="CA931" s="29"/>
      <c r="CB931" s="29"/>
      <c r="CC931" s="29"/>
      <c r="CD931" s="29"/>
      <c r="CE931" s="29"/>
      <c r="CF931" s="29"/>
      <c r="CG931" s="29"/>
      <c r="CH931" s="29"/>
      <c r="CI931" s="29"/>
      <c r="CJ931" s="29"/>
      <c r="CK931" s="29"/>
      <c r="CL931" s="29"/>
      <c r="CM931" s="29"/>
      <c r="CN931" s="29"/>
    </row>
    <row r="932" spans="1:92" s="3" customFormat="1" ht="15.75" x14ac:dyDescent="0.25">
      <c r="A932" s="42"/>
      <c r="B932" s="42"/>
      <c r="C932" s="42"/>
      <c r="D932" s="42" t="s">
        <v>22</v>
      </c>
      <c r="E932" s="42"/>
      <c r="F932" s="42"/>
      <c r="G932" s="42"/>
      <c r="H932" s="42"/>
      <c r="I932" s="42"/>
      <c r="J932" s="43"/>
      <c r="K932" s="43"/>
      <c r="L932" s="43"/>
      <c r="M932" s="43"/>
      <c r="N932" s="43"/>
      <c r="O932" s="43"/>
      <c r="P932" s="43"/>
      <c r="Q932" s="43"/>
      <c r="R932" s="43"/>
      <c r="S932" s="43"/>
      <c r="T932" s="43"/>
      <c r="U932" s="43"/>
      <c r="V932" s="43"/>
      <c r="W932" s="43"/>
      <c r="X932" s="43"/>
      <c r="Y932" s="43"/>
      <c r="Z932" s="43"/>
      <c r="AA932" s="43"/>
      <c r="AB932" s="29"/>
      <c r="AC932" s="29"/>
      <c r="AD932" s="29"/>
      <c r="AE932" s="29"/>
      <c r="AF932" s="29"/>
      <c r="AG932" s="29"/>
      <c r="AH932" s="29"/>
      <c r="AI932" s="29"/>
      <c r="AJ932" s="29"/>
      <c r="AK932" s="29"/>
      <c r="AL932" s="29"/>
      <c r="AM932" s="29"/>
      <c r="AN932" s="29"/>
      <c r="AO932" s="29"/>
      <c r="AP932" s="29"/>
      <c r="AQ932" s="29"/>
      <c r="AR932" s="29"/>
      <c r="AS932" s="29"/>
      <c r="AT932" s="29"/>
      <c r="AU932" s="29"/>
      <c r="AV932" s="29"/>
      <c r="AW932" s="29"/>
      <c r="AX932" s="29"/>
      <c r="AY932" s="29"/>
      <c r="AZ932" s="29"/>
      <c r="BA932" s="29"/>
      <c r="BB932" s="29"/>
      <c r="BC932" s="29"/>
      <c r="BD932" s="29"/>
      <c r="BE932" s="29"/>
      <c r="BF932" s="29"/>
      <c r="BG932" s="29"/>
      <c r="BH932" s="29"/>
      <c r="BI932" s="29"/>
      <c r="BJ932" s="29"/>
      <c r="BK932" s="29"/>
      <c r="BL932" s="29"/>
      <c r="BM932" s="29"/>
      <c r="BN932" s="29"/>
      <c r="BO932" s="29"/>
      <c r="BP932" s="29"/>
      <c r="BQ932" s="29"/>
      <c r="BR932" s="29"/>
      <c r="BS932" s="29"/>
      <c r="BT932" s="29"/>
      <c r="BU932" s="29"/>
      <c r="BV932" s="29"/>
      <c r="BW932" s="29"/>
      <c r="BX932" s="29"/>
      <c r="BY932" s="29"/>
      <c r="BZ932" s="29"/>
      <c r="CA932" s="29"/>
      <c r="CB932" s="29"/>
      <c r="CC932" s="29"/>
      <c r="CD932" s="29"/>
      <c r="CE932" s="29"/>
      <c r="CF932" s="29"/>
      <c r="CG932" s="29"/>
      <c r="CH932" s="29"/>
      <c r="CI932" s="29"/>
      <c r="CJ932" s="29"/>
      <c r="CK932" s="29"/>
      <c r="CL932" s="29"/>
      <c r="CM932" s="29"/>
      <c r="CN932" s="29"/>
    </row>
    <row r="933" spans="1:92" s="3" customFormat="1" ht="15.75" x14ac:dyDescent="0.25">
      <c r="A933" s="42"/>
      <c r="B933" s="42"/>
      <c r="C933" s="42"/>
      <c r="D933" s="42" t="s">
        <v>23</v>
      </c>
      <c r="E933" s="42"/>
      <c r="F933" s="42"/>
      <c r="G933" s="42"/>
      <c r="H933" s="42"/>
      <c r="I933" s="42"/>
      <c r="J933" s="43"/>
      <c r="K933" s="43"/>
      <c r="L933" s="43"/>
      <c r="M933" s="43"/>
      <c r="N933" s="43"/>
      <c r="O933" s="43"/>
      <c r="P933" s="43"/>
      <c r="Q933" s="43"/>
      <c r="R933" s="43"/>
      <c r="S933" s="43"/>
      <c r="T933" s="43"/>
      <c r="U933" s="43"/>
      <c r="V933" s="43"/>
      <c r="W933" s="43"/>
      <c r="X933" s="43"/>
      <c r="Y933" s="43"/>
      <c r="Z933" s="43"/>
      <c r="AA933" s="43"/>
      <c r="AB933" s="29"/>
      <c r="AC933" s="29"/>
      <c r="AD933" s="29"/>
      <c r="AE933" s="29"/>
      <c r="AF933" s="29"/>
      <c r="AG933" s="29"/>
      <c r="AH933" s="29"/>
      <c r="AI933" s="29"/>
      <c r="AJ933" s="29"/>
      <c r="AK933" s="29"/>
      <c r="AL933" s="29"/>
      <c r="AM933" s="29"/>
      <c r="AN933" s="29"/>
      <c r="AO933" s="29"/>
      <c r="AP933" s="29"/>
      <c r="AQ933" s="29"/>
      <c r="AR933" s="29"/>
      <c r="AS933" s="29"/>
      <c r="AT933" s="29"/>
      <c r="AU933" s="29"/>
      <c r="AV933" s="29"/>
      <c r="AW933" s="29"/>
      <c r="AX933" s="29"/>
      <c r="AY933" s="29"/>
      <c r="AZ933" s="29"/>
      <c r="BA933" s="29"/>
      <c r="BB933" s="29"/>
      <c r="BC933" s="29"/>
      <c r="BD933" s="29"/>
      <c r="BE933" s="29"/>
      <c r="BF933" s="29"/>
      <c r="BG933" s="29"/>
      <c r="BH933" s="29"/>
      <c r="BI933" s="29"/>
      <c r="BJ933" s="29"/>
      <c r="BK933" s="29"/>
      <c r="BL933" s="29"/>
      <c r="BM933" s="29"/>
      <c r="BN933" s="29"/>
      <c r="BO933" s="29"/>
      <c r="BP933" s="29"/>
      <c r="BQ933" s="29"/>
      <c r="BR933" s="29"/>
      <c r="BS933" s="29"/>
      <c r="BT933" s="29"/>
      <c r="BU933" s="29"/>
      <c r="BV933" s="29"/>
      <c r="BW933" s="29"/>
      <c r="BX933" s="29"/>
      <c r="BY933" s="29"/>
      <c r="BZ933" s="29"/>
      <c r="CA933" s="29"/>
      <c r="CB933" s="29"/>
      <c r="CC933" s="29"/>
      <c r="CD933" s="29"/>
      <c r="CE933" s="29"/>
      <c r="CF933" s="29"/>
      <c r="CG933" s="29"/>
      <c r="CH933" s="29"/>
      <c r="CI933" s="29"/>
      <c r="CJ933" s="29"/>
      <c r="CK933" s="29"/>
      <c r="CL933" s="29"/>
      <c r="CM933" s="29"/>
      <c r="CN933" s="29"/>
    </row>
    <row r="942" spans="1:92" ht="21" x14ac:dyDescent="0.35">
      <c r="A942" s="215" t="s">
        <v>764</v>
      </c>
      <c r="B942" s="215"/>
      <c r="C942" s="215"/>
      <c r="D942" s="215"/>
      <c r="E942" s="215"/>
      <c r="F942" s="215"/>
      <c r="G942" s="215"/>
      <c r="H942" s="215"/>
      <c r="I942" s="215"/>
      <c r="J942" s="215"/>
      <c r="K942" s="215"/>
      <c r="L942" s="215"/>
      <c r="M942" s="215"/>
      <c r="N942" s="215"/>
      <c r="O942" s="215"/>
      <c r="P942" s="215"/>
      <c r="Q942" s="215"/>
      <c r="R942" s="215"/>
      <c r="S942" s="215"/>
      <c r="T942" s="215"/>
      <c r="U942" s="215"/>
      <c r="V942" s="215"/>
      <c r="W942" s="215"/>
      <c r="X942" s="215"/>
      <c r="Y942" s="144"/>
      <c r="Z942" s="31"/>
      <c r="AA942" s="31"/>
    </row>
    <row r="943" spans="1:92" ht="21" x14ac:dyDescent="0.2">
      <c r="A943" s="215" t="s">
        <v>763</v>
      </c>
      <c r="B943" s="215"/>
      <c r="C943" s="215"/>
      <c r="D943" s="215"/>
      <c r="E943" s="215"/>
      <c r="F943" s="215"/>
      <c r="G943" s="215"/>
      <c r="H943" s="215"/>
      <c r="I943" s="215"/>
      <c r="J943" s="215"/>
      <c r="K943" s="215"/>
      <c r="L943" s="215"/>
      <c r="M943" s="215"/>
      <c r="N943" s="215"/>
      <c r="O943" s="215"/>
      <c r="P943" s="215"/>
      <c r="Q943" s="215"/>
      <c r="R943" s="215"/>
      <c r="S943" s="215"/>
      <c r="T943" s="215"/>
      <c r="U943" s="215"/>
      <c r="V943" s="215"/>
      <c r="W943" s="215"/>
      <c r="X943" s="215"/>
      <c r="Y943" s="215"/>
      <c r="Z943" s="215"/>
      <c r="AA943" s="215"/>
    </row>
    <row r="944" spans="1:92" ht="21" x14ac:dyDescent="0.35">
      <c r="A944" s="32"/>
      <c r="B944" s="32"/>
      <c r="C944" s="32"/>
      <c r="D944" s="32"/>
      <c r="E944" s="32"/>
      <c r="F944" s="32"/>
      <c r="G944" s="32"/>
      <c r="H944" s="32" t="s">
        <v>793</v>
      </c>
      <c r="I944" s="32"/>
      <c r="J944" s="32"/>
      <c r="K944" s="32"/>
      <c r="L944" s="32"/>
      <c r="M944" s="32"/>
      <c r="N944" s="32"/>
      <c r="O944" s="32"/>
      <c r="P944" s="32"/>
      <c r="Q944" s="32"/>
      <c r="R944" s="32"/>
      <c r="S944" s="32"/>
      <c r="T944" s="32"/>
      <c r="U944" s="32"/>
      <c r="V944" s="32"/>
      <c r="W944" s="32"/>
      <c r="X944" s="32"/>
      <c r="Y944" s="32"/>
      <c r="Z944" s="32" t="s">
        <v>903</v>
      </c>
      <c r="AA944" s="31"/>
    </row>
    <row r="945" spans="1:27" ht="15.75" customHeight="1" x14ac:dyDescent="0.2">
      <c r="A945" s="207" t="s">
        <v>3</v>
      </c>
      <c r="B945" s="207" t="s">
        <v>761</v>
      </c>
      <c r="C945" s="207" t="s">
        <v>18</v>
      </c>
      <c r="D945" s="210" t="s">
        <v>0</v>
      </c>
      <c r="E945" s="211"/>
      <c r="F945" s="211"/>
      <c r="G945" s="211"/>
      <c r="H945" s="211"/>
      <c r="I945" s="212"/>
      <c r="J945" s="210" t="s">
        <v>2</v>
      </c>
      <c r="K945" s="211"/>
      <c r="L945" s="211"/>
      <c r="M945" s="211"/>
      <c r="N945" s="211"/>
      <c r="O945" s="211"/>
      <c r="P945" s="211"/>
      <c r="Q945" s="211"/>
      <c r="R945" s="211"/>
      <c r="S945" s="211"/>
      <c r="T945" s="211"/>
      <c r="U945" s="212"/>
      <c r="V945" s="207" t="s">
        <v>756</v>
      </c>
      <c r="W945" s="207" t="s">
        <v>757</v>
      </c>
      <c r="X945" s="207" t="s">
        <v>758</v>
      </c>
      <c r="Y945" s="141"/>
      <c r="Z945" s="207" t="s">
        <v>759</v>
      </c>
      <c r="AA945" s="207" t="s">
        <v>760</v>
      </c>
    </row>
    <row r="946" spans="1:27" ht="15.75" customHeight="1" x14ac:dyDescent="0.2">
      <c r="A946" s="208"/>
      <c r="B946" s="208"/>
      <c r="C946" s="208"/>
      <c r="D946" s="210" t="s">
        <v>7</v>
      </c>
      <c r="E946" s="211"/>
      <c r="F946" s="212"/>
      <c r="G946" s="207" t="s">
        <v>743</v>
      </c>
      <c r="H946" s="207" t="s">
        <v>744</v>
      </c>
      <c r="I946" s="207" t="s">
        <v>745</v>
      </c>
      <c r="J946" s="204" t="s">
        <v>3</v>
      </c>
      <c r="K946" s="207" t="s">
        <v>746</v>
      </c>
      <c r="L946" s="207" t="s">
        <v>747</v>
      </c>
      <c r="M946" s="207" t="s">
        <v>18</v>
      </c>
      <c r="N946" s="207" t="s">
        <v>748</v>
      </c>
      <c r="O946" s="207" t="s">
        <v>749</v>
      </c>
      <c r="P946" s="207" t="s">
        <v>750</v>
      </c>
      <c r="Q946" s="207" t="s">
        <v>751</v>
      </c>
      <c r="R946" s="207" t="s">
        <v>752</v>
      </c>
      <c r="S946" s="207" t="s">
        <v>753</v>
      </c>
      <c r="T946" s="207" t="s">
        <v>754</v>
      </c>
      <c r="U946" s="207" t="s">
        <v>755</v>
      </c>
      <c r="V946" s="208"/>
      <c r="W946" s="208"/>
      <c r="X946" s="208"/>
      <c r="Y946" s="142"/>
      <c r="Z946" s="208"/>
      <c r="AA946" s="208"/>
    </row>
    <row r="947" spans="1:27" ht="14.25" customHeight="1" x14ac:dyDescent="0.2">
      <c r="A947" s="208"/>
      <c r="B947" s="208"/>
      <c r="C947" s="208"/>
      <c r="D947" s="204" t="s">
        <v>9</v>
      </c>
      <c r="E947" s="204" t="s">
        <v>10</v>
      </c>
      <c r="F947" s="204" t="s">
        <v>11</v>
      </c>
      <c r="G947" s="208"/>
      <c r="H947" s="208"/>
      <c r="I947" s="208"/>
      <c r="J947" s="205"/>
      <c r="K947" s="208"/>
      <c r="L947" s="208"/>
      <c r="M947" s="208"/>
      <c r="N947" s="208"/>
      <c r="O947" s="208"/>
      <c r="P947" s="208"/>
      <c r="Q947" s="208"/>
      <c r="R947" s="208"/>
      <c r="S947" s="208"/>
      <c r="T947" s="208"/>
      <c r="U947" s="208"/>
      <c r="V947" s="208"/>
      <c r="W947" s="208"/>
      <c r="X947" s="208"/>
      <c r="Y947" s="142"/>
      <c r="Z947" s="208"/>
      <c r="AA947" s="208"/>
    </row>
    <row r="948" spans="1:27" ht="14.25" customHeight="1" x14ac:dyDescent="0.2">
      <c r="A948" s="208"/>
      <c r="B948" s="208"/>
      <c r="C948" s="208"/>
      <c r="D948" s="205"/>
      <c r="E948" s="205"/>
      <c r="F948" s="205"/>
      <c r="G948" s="208"/>
      <c r="H948" s="208"/>
      <c r="I948" s="208"/>
      <c r="J948" s="205"/>
      <c r="K948" s="208"/>
      <c r="L948" s="208"/>
      <c r="M948" s="208"/>
      <c r="N948" s="208"/>
      <c r="O948" s="208"/>
      <c r="P948" s="208"/>
      <c r="Q948" s="208"/>
      <c r="R948" s="208"/>
      <c r="S948" s="208"/>
      <c r="T948" s="208"/>
      <c r="U948" s="208"/>
      <c r="V948" s="208"/>
      <c r="W948" s="208"/>
      <c r="X948" s="208"/>
      <c r="Y948" s="142"/>
      <c r="Z948" s="208"/>
      <c r="AA948" s="208"/>
    </row>
    <row r="949" spans="1:27" ht="14.25" customHeight="1" x14ac:dyDescent="0.2">
      <c r="A949" s="208"/>
      <c r="B949" s="208"/>
      <c r="C949" s="208"/>
      <c r="D949" s="205"/>
      <c r="E949" s="205"/>
      <c r="F949" s="205"/>
      <c r="G949" s="208"/>
      <c r="H949" s="208"/>
      <c r="I949" s="208"/>
      <c r="J949" s="205"/>
      <c r="K949" s="208"/>
      <c r="L949" s="208"/>
      <c r="M949" s="208"/>
      <c r="N949" s="208"/>
      <c r="O949" s="208"/>
      <c r="P949" s="208"/>
      <c r="Q949" s="208"/>
      <c r="R949" s="208"/>
      <c r="S949" s="208"/>
      <c r="T949" s="208"/>
      <c r="U949" s="208"/>
      <c r="V949" s="208"/>
      <c r="W949" s="208"/>
      <c r="X949" s="208"/>
      <c r="Y949" s="142"/>
      <c r="Z949" s="208"/>
      <c r="AA949" s="208"/>
    </row>
    <row r="950" spans="1:27" ht="14.25" customHeight="1" x14ac:dyDescent="0.2">
      <c r="A950" s="208"/>
      <c r="B950" s="208"/>
      <c r="C950" s="208"/>
      <c r="D950" s="205"/>
      <c r="E950" s="205"/>
      <c r="F950" s="205"/>
      <c r="G950" s="208"/>
      <c r="H950" s="208"/>
      <c r="I950" s="208"/>
      <c r="J950" s="205"/>
      <c r="K950" s="208"/>
      <c r="L950" s="208"/>
      <c r="M950" s="208"/>
      <c r="N950" s="208"/>
      <c r="O950" s="208"/>
      <c r="P950" s="208"/>
      <c r="Q950" s="208"/>
      <c r="R950" s="208"/>
      <c r="S950" s="208"/>
      <c r="T950" s="208"/>
      <c r="U950" s="208"/>
      <c r="V950" s="208"/>
      <c r="W950" s="208"/>
      <c r="X950" s="208"/>
      <c r="Y950" s="142"/>
      <c r="Z950" s="208"/>
      <c r="AA950" s="208"/>
    </row>
    <row r="951" spans="1:27" ht="14.25" customHeight="1" x14ac:dyDescent="0.2">
      <c r="A951" s="209"/>
      <c r="B951" s="209"/>
      <c r="C951" s="209"/>
      <c r="D951" s="206"/>
      <c r="E951" s="206"/>
      <c r="F951" s="206"/>
      <c r="G951" s="209"/>
      <c r="H951" s="209"/>
      <c r="I951" s="209"/>
      <c r="J951" s="206"/>
      <c r="K951" s="209"/>
      <c r="L951" s="209"/>
      <c r="M951" s="209"/>
      <c r="N951" s="209"/>
      <c r="O951" s="209"/>
      <c r="P951" s="209"/>
      <c r="Q951" s="209"/>
      <c r="R951" s="209"/>
      <c r="S951" s="209"/>
      <c r="T951" s="209"/>
      <c r="U951" s="209"/>
      <c r="V951" s="209"/>
      <c r="W951" s="209"/>
      <c r="X951" s="209"/>
      <c r="Y951" s="143"/>
      <c r="Z951" s="209"/>
      <c r="AA951" s="209"/>
    </row>
    <row r="952" spans="1:27" s="43" customFormat="1" ht="26.25" customHeight="1" x14ac:dyDescent="0.2">
      <c r="A952" s="39"/>
      <c r="B952" s="38" t="s">
        <v>14</v>
      </c>
      <c r="C952" s="39">
        <v>2</v>
      </c>
      <c r="D952" s="39"/>
      <c r="E952" s="39"/>
      <c r="F952" s="39"/>
      <c r="G952" s="39">
        <f t="shared" ref="G952:G953" si="131">D952*400+E952*100+F952</f>
        <v>0</v>
      </c>
      <c r="H952" s="39"/>
      <c r="I952" s="39">
        <f t="shared" ref="I952:I953" si="132">G952*H952</f>
        <v>0</v>
      </c>
      <c r="J952" s="39">
        <v>2</v>
      </c>
      <c r="K952" s="38" t="s">
        <v>713</v>
      </c>
      <c r="L952" s="39" t="s">
        <v>705</v>
      </c>
      <c r="M952" s="39">
        <v>2</v>
      </c>
      <c r="N952" s="39">
        <v>130</v>
      </c>
      <c r="O952" s="39">
        <v>6400</v>
      </c>
      <c r="P952" s="39">
        <f t="shared" ref="P952:P953" si="133">N952*O952</f>
        <v>832000</v>
      </c>
      <c r="Q952" s="39">
        <v>20</v>
      </c>
      <c r="R952" s="39">
        <f>P952*30%</f>
        <v>249600</v>
      </c>
      <c r="S952" s="39">
        <f t="shared" ref="S952:S953" si="134">P952-R952</f>
        <v>582400</v>
      </c>
      <c r="T952" s="39">
        <f>I952+S952</f>
        <v>582400</v>
      </c>
      <c r="U952" s="39">
        <f>I952+S952</f>
        <v>582400</v>
      </c>
      <c r="V952" s="39">
        <v>50</v>
      </c>
      <c r="W952" s="39"/>
      <c r="X952" s="39"/>
      <c r="Y952" s="39"/>
      <c r="Z952" s="40">
        <f>W952*90%</f>
        <v>0</v>
      </c>
      <c r="AA952" s="40">
        <f>W952-Z952</f>
        <v>0</v>
      </c>
    </row>
    <row r="953" spans="1:27" s="43" customFormat="1" ht="26.25" customHeight="1" x14ac:dyDescent="0.2">
      <c r="A953" s="39"/>
      <c r="B953" s="38"/>
      <c r="C953" s="39">
        <v>3</v>
      </c>
      <c r="D953" s="39"/>
      <c r="E953" s="39"/>
      <c r="F953" s="39"/>
      <c r="G953" s="39">
        <f t="shared" si="131"/>
        <v>0</v>
      </c>
      <c r="H953" s="39"/>
      <c r="I953" s="39">
        <f t="shared" si="132"/>
        <v>0</v>
      </c>
      <c r="J953" s="39">
        <v>3</v>
      </c>
      <c r="K953" s="39"/>
      <c r="L953" s="39" t="s">
        <v>706</v>
      </c>
      <c r="M953" s="39">
        <v>3</v>
      </c>
      <c r="N953" s="39">
        <v>30</v>
      </c>
      <c r="O953" s="39">
        <v>7400</v>
      </c>
      <c r="P953" s="39">
        <f t="shared" si="133"/>
        <v>222000</v>
      </c>
      <c r="Q953" s="39">
        <v>10</v>
      </c>
      <c r="R953" s="39">
        <f>P953*75%</f>
        <v>166500</v>
      </c>
      <c r="S953" s="39">
        <f t="shared" si="134"/>
        <v>55500</v>
      </c>
      <c r="T953" s="39">
        <f>I953+S953</f>
        <v>55500</v>
      </c>
      <c r="U953" s="39">
        <f>I953+S953</f>
        <v>55500</v>
      </c>
      <c r="V953" s="39"/>
      <c r="W953" s="40">
        <f>U953*0.03%</f>
        <v>16.649999999999999</v>
      </c>
      <c r="X953" s="39">
        <v>0.03</v>
      </c>
      <c r="Y953" s="39"/>
      <c r="Z953" s="40">
        <f>W953*90%</f>
        <v>14.984999999999999</v>
      </c>
      <c r="AA953" s="40">
        <f>W953-Z953</f>
        <v>1.6649999999999991</v>
      </c>
    </row>
    <row r="954" spans="1:27" ht="26.25" customHeight="1" x14ac:dyDescent="0.2">
      <c r="A954" s="38"/>
      <c r="B954" s="38"/>
      <c r="C954" s="38"/>
      <c r="D954" s="38"/>
      <c r="E954" s="38"/>
      <c r="F954" s="38"/>
      <c r="G954" s="39"/>
      <c r="H954" s="38"/>
      <c r="I954" s="39"/>
      <c r="J954" s="38"/>
      <c r="K954" s="38"/>
      <c r="L954" s="38"/>
      <c r="M954" s="38"/>
      <c r="N954" s="38"/>
      <c r="O954" s="38"/>
      <c r="P954" s="39"/>
      <c r="Q954" s="38"/>
      <c r="R954" s="39"/>
      <c r="S954" s="39"/>
      <c r="T954" s="39"/>
      <c r="U954" s="39"/>
      <c r="V954" s="38"/>
      <c r="W954" s="40"/>
      <c r="X954" s="41"/>
      <c r="Y954" s="41"/>
      <c r="Z954" s="40"/>
      <c r="AA954" s="40"/>
    </row>
    <row r="955" spans="1:27" ht="26.25" customHeight="1" x14ac:dyDescent="0.2">
      <c r="A955" s="38"/>
      <c r="B955" s="38"/>
      <c r="C955" s="38"/>
      <c r="D955" s="38"/>
      <c r="E955" s="38"/>
      <c r="F955" s="38"/>
      <c r="G955" s="39"/>
      <c r="H955" s="38"/>
      <c r="I955" s="39"/>
      <c r="J955" s="38"/>
      <c r="K955" s="38"/>
      <c r="L955" s="38"/>
      <c r="M955" s="38"/>
      <c r="N955" s="38"/>
      <c r="O955" s="38"/>
      <c r="P955" s="39"/>
      <c r="Q955" s="38"/>
      <c r="R955" s="38"/>
      <c r="S955" s="39"/>
      <c r="T955" s="39"/>
      <c r="U955" s="39"/>
      <c r="V955" s="38"/>
      <c r="W955" s="40"/>
      <c r="X955" s="41"/>
      <c r="Y955" s="41"/>
      <c r="Z955" s="40"/>
      <c r="AA955" s="40"/>
    </row>
    <row r="956" spans="1:27" ht="26.25" customHeight="1" x14ac:dyDescent="0.2">
      <c r="A956" s="38"/>
      <c r="B956" s="38"/>
      <c r="C956" s="38"/>
      <c r="D956" s="38"/>
      <c r="E956" s="38"/>
      <c r="F956" s="38"/>
      <c r="G956" s="39"/>
      <c r="H956" s="38"/>
      <c r="I956" s="39"/>
      <c r="J956" s="38"/>
      <c r="K956" s="38"/>
      <c r="L956" s="38"/>
      <c r="M956" s="38"/>
      <c r="N956" s="38"/>
      <c r="O956" s="38"/>
      <c r="P956" s="39"/>
      <c r="Q956" s="38"/>
      <c r="R956" s="39"/>
      <c r="S956" s="39"/>
      <c r="T956" s="39"/>
      <c r="U956" s="39"/>
      <c r="V956" s="38"/>
      <c r="W956" s="40"/>
      <c r="X956" s="41"/>
      <c r="Y956" s="41"/>
      <c r="Z956" s="40"/>
      <c r="AA956" s="40"/>
    </row>
    <row r="957" spans="1:27" ht="26.25" customHeight="1" x14ac:dyDescent="0.2">
      <c r="A957" s="38"/>
      <c r="B957" s="38"/>
      <c r="C957" s="38"/>
      <c r="D957" s="38"/>
      <c r="E957" s="38"/>
      <c r="F957" s="38"/>
      <c r="G957" s="39"/>
      <c r="H957" s="38"/>
      <c r="I957" s="39"/>
      <c r="J957" s="38"/>
      <c r="K957" s="38"/>
      <c r="L957" s="38"/>
      <c r="M957" s="38"/>
      <c r="N957" s="38"/>
      <c r="O957" s="38"/>
      <c r="P957" s="39"/>
      <c r="Q957" s="38"/>
      <c r="R957" s="39"/>
      <c r="S957" s="39"/>
      <c r="T957" s="39"/>
      <c r="U957" s="39"/>
      <c r="V957" s="38"/>
      <c r="W957" s="40"/>
      <c r="X957" s="41"/>
      <c r="Y957" s="41"/>
      <c r="Z957" s="40"/>
      <c r="AA957" s="40"/>
    </row>
    <row r="958" spans="1:27" ht="26.25" customHeight="1" x14ac:dyDescent="0.2">
      <c r="A958" s="38"/>
      <c r="B958" s="38"/>
      <c r="C958" s="38"/>
      <c r="D958" s="38"/>
      <c r="E958" s="38"/>
      <c r="F958" s="38"/>
      <c r="G958" s="39"/>
      <c r="H958" s="38"/>
      <c r="I958" s="39"/>
      <c r="J958" s="38"/>
      <c r="K958" s="38"/>
      <c r="L958" s="38"/>
      <c r="M958" s="38"/>
      <c r="N958" s="38"/>
      <c r="O958" s="38"/>
      <c r="P958" s="39"/>
      <c r="Q958" s="38"/>
      <c r="R958" s="38"/>
      <c r="S958" s="39"/>
      <c r="T958" s="39"/>
      <c r="U958" s="39"/>
      <c r="V958" s="38"/>
      <c r="W958" s="40"/>
      <c r="X958" s="41"/>
      <c r="Y958" s="41"/>
      <c r="Z958" s="40"/>
      <c r="AA958" s="40"/>
    </row>
    <row r="959" spans="1:27" ht="26.25" customHeight="1" x14ac:dyDescent="0.2">
      <c r="A959" s="38"/>
      <c r="B959" s="38"/>
      <c r="C959" s="38"/>
      <c r="D959" s="38"/>
      <c r="E959" s="38"/>
      <c r="F959" s="38"/>
      <c r="G959" s="39"/>
      <c r="H959" s="38"/>
      <c r="I959" s="39"/>
      <c r="J959" s="38"/>
      <c r="K959" s="38"/>
      <c r="L959" s="38"/>
      <c r="M959" s="38"/>
      <c r="N959" s="38"/>
      <c r="O959" s="38"/>
      <c r="P959" s="39"/>
      <c r="Q959" s="38"/>
      <c r="R959" s="39"/>
      <c r="S959" s="39"/>
      <c r="T959" s="39"/>
      <c r="U959" s="39"/>
      <c r="V959" s="38"/>
      <c r="W959" s="40"/>
      <c r="X959" s="41"/>
      <c r="Y959" s="41"/>
      <c r="Z959" s="40"/>
      <c r="AA959" s="40"/>
    </row>
    <row r="960" spans="1:27" ht="26.25" customHeight="1" x14ac:dyDescent="0.2">
      <c r="A960" s="38"/>
      <c r="B960" s="38"/>
      <c r="C960" s="38"/>
      <c r="D960" s="38"/>
      <c r="E960" s="38"/>
      <c r="F960" s="38"/>
      <c r="G960" s="39"/>
      <c r="H960" s="38"/>
      <c r="I960" s="39"/>
      <c r="J960" s="38"/>
      <c r="K960" s="38"/>
      <c r="L960" s="38"/>
      <c r="M960" s="38"/>
      <c r="N960" s="38"/>
      <c r="O960" s="38"/>
      <c r="P960" s="39"/>
      <c r="Q960" s="38"/>
      <c r="R960" s="39"/>
      <c r="S960" s="39"/>
      <c r="T960" s="39"/>
      <c r="U960" s="39"/>
      <c r="V960" s="38"/>
      <c r="W960" s="40"/>
      <c r="X960" s="41"/>
      <c r="Y960" s="41"/>
      <c r="Z960" s="40"/>
      <c r="AA960" s="40"/>
    </row>
    <row r="961" spans="1:27" ht="26.25" customHeight="1" x14ac:dyDescent="0.2">
      <c r="A961" s="38"/>
      <c r="B961" s="38"/>
      <c r="C961" s="38"/>
      <c r="D961" s="38"/>
      <c r="E961" s="38"/>
      <c r="F961" s="38"/>
      <c r="G961" s="39"/>
      <c r="H961" s="38"/>
      <c r="I961" s="39"/>
      <c r="J961" s="38"/>
      <c r="K961" s="38"/>
      <c r="L961" s="38"/>
      <c r="M961" s="38"/>
      <c r="N961" s="38"/>
      <c r="O961" s="38"/>
      <c r="P961" s="39"/>
      <c r="Q961" s="38"/>
      <c r="R961" s="38"/>
      <c r="S961" s="39"/>
      <c r="T961" s="39"/>
      <c r="U961" s="39"/>
      <c r="V961" s="38"/>
      <c r="W961" s="40"/>
      <c r="X961" s="41"/>
      <c r="Y961" s="41"/>
      <c r="Z961" s="40"/>
      <c r="AA961" s="40"/>
    </row>
    <row r="962" spans="1:27" ht="26.25" customHeight="1" x14ac:dyDescent="0.2">
      <c r="A962" s="38"/>
      <c r="B962" s="38"/>
      <c r="C962" s="38"/>
      <c r="D962" s="38"/>
      <c r="E962" s="38"/>
      <c r="F962" s="38"/>
      <c r="G962" s="39"/>
      <c r="H962" s="38"/>
      <c r="I962" s="39"/>
      <c r="J962" s="38"/>
      <c r="K962" s="38"/>
      <c r="L962" s="38"/>
      <c r="M962" s="38"/>
      <c r="N962" s="38"/>
      <c r="O962" s="38"/>
      <c r="P962" s="39"/>
      <c r="Q962" s="38"/>
      <c r="R962" s="39"/>
      <c r="S962" s="39"/>
      <c r="T962" s="39"/>
      <c r="U962" s="39"/>
      <c r="V962" s="38"/>
      <c r="W962" s="40"/>
      <c r="X962" s="41"/>
      <c r="Y962" s="41"/>
      <c r="Z962" s="40"/>
      <c r="AA962" s="40"/>
    </row>
    <row r="963" spans="1:27" ht="26.25" customHeight="1" x14ac:dyDescent="0.2">
      <c r="A963" s="38"/>
      <c r="B963" s="38"/>
      <c r="C963" s="38"/>
      <c r="D963" s="38"/>
      <c r="E963" s="38"/>
      <c r="F963" s="38"/>
      <c r="G963" s="39"/>
      <c r="H963" s="38"/>
      <c r="I963" s="39"/>
      <c r="J963" s="38"/>
      <c r="K963" s="38"/>
      <c r="L963" s="38"/>
      <c r="M963" s="38"/>
      <c r="N963" s="38"/>
      <c r="O963" s="38"/>
      <c r="P963" s="39"/>
      <c r="Q963" s="38"/>
      <c r="R963" s="39"/>
      <c r="S963" s="39"/>
      <c r="T963" s="39"/>
      <c r="U963" s="39"/>
      <c r="V963" s="38"/>
      <c r="W963" s="40"/>
      <c r="X963" s="41"/>
      <c r="Y963" s="41"/>
      <c r="Z963" s="40"/>
      <c r="AA963" s="40"/>
    </row>
    <row r="964" spans="1:27" ht="26.25" customHeight="1" x14ac:dyDescent="0.2">
      <c r="A964" s="237" t="s">
        <v>775</v>
      </c>
      <c r="B964" s="238"/>
      <c r="C964" s="238"/>
      <c r="D964" s="238"/>
      <c r="E964" s="238"/>
      <c r="F964" s="238"/>
      <c r="G964" s="238"/>
      <c r="H964" s="238"/>
      <c r="I964" s="238"/>
      <c r="J964" s="238"/>
      <c r="K964" s="238"/>
      <c r="L964" s="239"/>
      <c r="M964" s="38"/>
      <c r="N964" s="38">
        <f>SUM(N952:N963)</f>
        <v>160</v>
      </c>
      <c r="O964" s="38"/>
      <c r="P964" s="39">
        <f>SUM(P952:P963)</f>
        <v>1054000</v>
      </c>
      <c r="Q964" s="38"/>
      <c r="R964" s="38">
        <f>SUM(R952:R963)</f>
        <v>416100</v>
      </c>
      <c r="S964" s="39">
        <f>SUM(S952:S963)</f>
        <v>637900</v>
      </c>
      <c r="T964" s="39">
        <f>SUM(T952:T963)</f>
        <v>637900</v>
      </c>
      <c r="U964" s="39">
        <f>SUM(U952:U963)</f>
        <v>637900</v>
      </c>
      <c r="V964" s="38"/>
      <c r="W964" s="40">
        <f>SUM(W952:W963)</f>
        <v>16.649999999999999</v>
      </c>
      <c r="X964" s="41"/>
      <c r="Y964" s="41"/>
      <c r="Z964" s="40">
        <f>SUM(Z952:Z963)</f>
        <v>14.984999999999999</v>
      </c>
      <c r="AA964" s="40">
        <f>SUM(AA952:AA963)</f>
        <v>1.6649999999999991</v>
      </c>
    </row>
    <row r="965" spans="1:27" ht="18" x14ac:dyDescent="0.4">
      <c r="A965" s="46"/>
      <c r="B965" s="46"/>
      <c r="C965" s="46"/>
      <c r="D965" s="46"/>
      <c r="E965" s="46"/>
      <c r="F965" s="46"/>
      <c r="G965" s="46"/>
      <c r="H965" s="46"/>
      <c r="I965" s="46"/>
      <c r="J965" s="46"/>
      <c r="K965" s="46"/>
      <c r="L965" s="46"/>
      <c r="M965" s="46"/>
      <c r="N965" s="46"/>
      <c r="O965" s="46"/>
      <c r="P965" s="46"/>
      <c r="Q965" s="46"/>
      <c r="R965" s="46"/>
      <c r="S965" s="46"/>
      <c r="T965" s="46"/>
      <c r="U965" s="46"/>
      <c r="V965" s="46"/>
      <c r="W965" s="46"/>
      <c r="X965" s="46"/>
      <c r="Y965" s="46"/>
      <c r="Z965" s="46"/>
      <c r="AA965" s="43"/>
    </row>
    <row r="966" spans="1:27" ht="18" x14ac:dyDescent="0.4">
      <c r="A966" s="42" t="s">
        <v>17</v>
      </c>
      <c r="B966" s="42"/>
      <c r="C966" s="42"/>
      <c r="D966" s="42" t="s">
        <v>19</v>
      </c>
      <c r="E966" s="42"/>
      <c r="F966" s="42"/>
      <c r="G966" s="42"/>
      <c r="H966" s="42"/>
      <c r="I966" s="42"/>
      <c r="J966" s="43"/>
      <c r="K966" s="46"/>
      <c r="L966" s="46"/>
      <c r="M966" s="46"/>
      <c r="N966" s="46"/>
      <c r="O966" s="46"/>
      <c r="P966" s="46"/>
      <c r="Q966" s="46"/>
      <c r="R966" s="46"/>
      <c r="S966" s="46"/>
      <c r="T966" s="46"/>
      <c r="U966" s="46"/>
      <c r="V966" s="46"/>
      <c r="W966" s="46"/>
      <c r="X966" s="46"/>
      <c r="Y966" s="46"/>
      <c r="Z966" s="46"/>
      <c r="AA966" s="43"/>
    </row>
    <row r="967" spans="1:27" ht="18" x14ac:dyDescent="0.4">
      <c r="A967" s="42"/>
      <c r="B967" s="42"/>
      <c r="C967" s="42"/>
      <c r="D967" s="42" t="s">
        <v>20</v>
      </c>
      <c r="E967" s="42"/>
      <c r="F967" s="42"/>
      <c r="G967" s="42"/>
      <c r="H967" s="42"/>
      <c r="I967" s="42"/>
      <c r="J967" s="43"/>
      <c r="K967" s="46"/>
      <c r="L967" s="46"/>
      <c r="M967" s="46"/>
      <c r="N967" s="46"/>
      <c r="O967" s="46"/>
      <c r="P967" s="46"/>
      <c r="Q967" s="46"/>
      <c r="R967" s="46"/>
      <c r="S967" s="46"/>
      <c r="T967" s="46"/>
      <c r="U967" s="46"/>
      <c r="V967" s="46"/>
      <c r="W967" s="46"/>
      <c r="X967" s="46"/>
      <c r="Y967" s="46"/>
      <c r="Z967" s="46"/>
      <c r="AA967" s="43"/>
    </row>
    <row r="968" spans="1:27" ht="18" x14ac:dyDescent="0.4">
      <c r="A968" s="42"/>
      <c r="B968" s="42"/>
      <c r="C968" s="42"/>
      <c r="D968" s="42" t="s">
        <v>21</v>
      </c>
      <c r="E968" s="42"/>
      <c r="F968" s="42"/>
      <c r="G968" s="42"/>
      <c r="H968" s="42"/>
      <c r="I968" s="42"/>
      <c r="J968" s="43"/>
      <c r="K968" s="46"/>
      <c r="L968" s="46"/>
      <c r="M968" s="46"/>
      <c r="N968" s="46"/>
      <c r="O968" s="46"/>
      <c r="P968" s="46"/>
      <c r="Q968" s="46"/>
      <c r="R968" s="46"/>
      <c r="S968" s="46"/>
      <c r="T968" s="46"/>
      <c r="U968" s="46"/>
      <c r="V968" s="46"/>
      <c r="W968" s="46"/>
      <c r="X968" s="46"/>
      <c r="Y968" s="46"/>
      <c r="Z968" s="46"/>
      <c r="AA968" s="43"/>
    </row>
    <row r="969" spans="1:27" ht="15.75" x14ac:dyDescent="0.25">
      <c r="A969" s="42"/>
      <c r="B969" s="42"/>
      <c r="C969" s="42"/>
      <c r="D969" s="42" t="s">
        <v>22</v>
      </c>
      <c r="E969" s="42"/>
      <c r="F969" s="42"/>
      <c r="G969" s="42"/>
      <c r="H969" s="42"/>
      <c r="I969" s="42"/>
      <c r="J969" s="43"/>
      <c r="K969" s="43"/>
      <c r="L969" s="43"/>
      <c r="M969" s="43"/>
      <c r="N969" s="43"/>
      <c r="O969" s="43"/>
      <c r="P969" s="43"/>
      <c r="Q969" s="43"/>
      <c r="R969" s="43"/>
      <c r="S969" s="43"/>
      <c r="T969" s="43"/>
      <c r="U969" s="43"/>
      <c r="V969" s="43"/>
      <c r="W969" s="43"/>
      <c r="X969" s="43"/>
      <c r="Y969" s="43"/>
      <c r="Z969" s="43"/>
      <c r="AA969" s="43"/>
    </row>
    <row r="970" spans="1:27" ht="15.75" x14ac:dyDescent="0.25">
      <c r="A970" s="42"/>
      <c r="B970" s="42"/>
      <c r="C970" s="42"/>
      <c r="D970" s="42" t="s">
        <v>23</v>
      </c>
      <c r="E970" s="42"/>
      <c r="F970" s="42"/>
      <c r="G970" s="42"/>
      <c r="H970" s="42"/>
      <c r="I970" s="42"/>
      <c r="J970" s="43"/>
      <c r="K970" s="43"/>
      <c r="L970" s="43"/>
      <c r="M970" s="43"/>
      <c r="N970" s="43"/>
      <c r="O970" s="43"/>
      <c r="P970" s="43"/>
      <c r="Q970" s="43"/>
      <c r="R970" s="43"/>
      <c r="S970" s="43"/>
      <c r="T970" s="43"/>
      <c r="U970" s="43"/>
      <c r="V970" s="43"/>
      <c r="W970" s="43"/>
      <c r="X970" s="43"/>
      <c r="Y970" s="43"/>
      <c r="Z970" s="43"/>
      <c r="AA970" s="43"/>
    </row>
    <row r="981" spans="1:27" ht="21" x14ac:dyDescent="0.35">
      <c r="A981" s="215" t="s">
        <v>764</v>
      </c>
      <c r="B981" s="215"/>
      <c r="C981" s="215"/>
      <c r="D981" s="215"/>
      <c r="E981" s="215"/>
      <c r="F981" s="215"/>
      <c r="G981" s="215"/>
      <c r="H981" s="215"/>
      <c r="I981" s="215"/>
      <c r="J981" s="215"/>
      <c r="K981" s="215"/>
      <c r="L981" s="215"/>
      <c r="M981" s="215"/>
      <c r="N981" s="215"/>
      <c r="O981" s="215"/>
      <c r="P981" s="215"/>
      <c r="Q981" s="215"/>
      <c r="R981" s="215"/>
      <c r="S981" s="215"/>
      <c r="T981" s="215"/>
      <c r="U981" s="215"/>
      <c r="V981" s="215"/>
      <c r="W981" s="215"/>
      <c r="X981" s="215"/>
      <c r="Y981" s="144"/>
      <c r="Z981" s="31"/>
      <c r="AA981" s="31"/>
    </row>
    <row r="982" spans="1:27" ht="21" x14ac:dyDescent="0.2">
      <c r="A982" s="215" t="s">
        <v>763</v>
      </c>
      <c r="B982" s="215"/>
      <c r="C982" s="215"/>
      <c r="D982" s="215"/>
      <c r="E982" s="215"/>
      <c r="F982" s="215"/>
      <c r="G982" s="215"/>
      <c r="H982" s="215"/>
      <c r="I982" s="215"/>
      <c r="J982" s="215"/>
      <c r="K982" s="215"/>
      <c r="L982" s="215"/>
      <c r="M982" s="215"/>
      <c r="N982" s="215"/>
      <c r="O982" s="215"/>
      <c r="P982" s="215"/>
      <c r="Q982" s="215"/>
      <c r="R982" s="215"/>
      <c r="S982" s="215"/>
      <c r="T982" s="215"/>
      <c r="U982" s="215"/>
      <c r="V982" s="215"/>
      <c r="W982" s="215"/>
      <c r="X982" s="215"/>
      <c r="Y982" s="215"/>
      <c r="Z982" s="215"/>
      <c r="AA982" s="215"/>
    </row>
    <row r="983" spans="1:27" ht="21" x14ac:dyDescent="0.35">
      <c r="A983" s="32"/>
      <c r="B983" s="32"/>
      <c r="C983" s="32"/>
      <c r="D983" s="32"/>
      <c r="E983" s="32"/>
      <c r="F983" s="32"/>
      <c r="G983" s="32"/>
      <c r="H983" s="32" t="s">
        <v>794</v>
      </c>
      <c r="I983" s="32"/>
      <c r="J983" s="32"/>
      <c r="K983" s="32"/>
      <c r="L983" s="32"/>
      <c r="M983" s="32"/>
      <c r="N983" s="32"/>
      <c r="O983" s="32"/>
      <c r="P983" s="32"/>
      <c r="Q983" s="32"/>
      <c r="R983" s="32"/>
      <c r="S983" s="32"/>
      <c r="T983" s="32"/>
      <c r="U983" s="32"/>
      <c r="V983" s="32"/>
      <c r="W983" s="32"/>
      <c r="X983" s="32"/>
      <c r="Y983" s="32"/>
      <c r="Z983" s="32" t="s">
        <v>903</v>
      </c>
      <c r="AA983" s="31"/>
    </row>
    <row r="984" spans="1:27" ht="15.75" customHeight="1" x14ac:dyDescent="0.2">
      <c r="A984" s="207" t="s">
        <v>3</v>
      </c>
      <c r="B984" s="207" t="s">
        <v>761</v>
      </c>
      <c r="C984" s="207" t="s">
        <v>18</v>
      </c>
      <c r="D984" s="210" t="s">
        <v>0</v>
      </c>
      <c r="E984" s="211"/>
      <c r="F984" s="211"/>
      <c r="G984" s="211"/>
      <c r="H984" s="211"/>
      <c r="I984" s="212"/>
      <c r="J984" s="210" t="s">
        <v>2</v>
      </c>
      <c r="K984" s="211"/>
      <c r="L984" s="211"/>
      <c r="M984" s="211"/>
      <c r="N984" s="211"/>
      <c r="O984" s="211"/>
      <c r="P984" s="211"/>
      <c r="Q984" s="211"/>
      <c r="R984" s="211"/>
      <c r="S984" s="211"/>
      <c r="T984" s="211"/>
      <c r="U984" s="212"/>
      <c r="V984" s="207" t="s">
        <v>756</v>
      </c>
      <c r="W984" s="207" t="s">
        <v>757</v>
      </c>
      <c r="X984" s="207" t="s">
        <v>758</v>
      </c>
      <c r="Y984" s="141"/>
      <c r="Z984" s="207" t="s">
        <v>759</v>
      </c>
      <c r="AA984" s="207" t="s">
        <v>760</v>
      </c>
    </row>
    <row r="985" spans="1:27" ht="15.75" customHeight="1" x14ac:dyDescent="0.2">
      <c r="A985" s="208"/>
      <c r="B985" s="208"/>
      <c r="C985" s="208"/>
      <c r="D985" s="210" t="s">
        <v>7</v>
      </c>
      <c r="E985" s="211"/>
      <c r="F985" s="212"/>
      <c r="G985" s="207" t="s">
        <v>743</v>
      </c>
      <c r="H985" s="207" t="s">
        <v>744</v>
      </c>
      <c r="I985" s="207" t="s">
        <v>745</v>
      </c>
      <c r="J985" s="204" t="s">
        <v>3</v>
      </c>
      <c r="K985" s="207" t="s">
        <v>746</v>
      </c>
      <c r="L985" s="207" t="s">
        <v>747</v>
      </c>
      <c r="M985" s="207" t="s">
        <v>18</v>
      </c>
      <c r="N985" s="207" t="s">
        <v>748</v>
      </c>
      <c r="O985" s="207" t="s">
        <v>749</v>
      </c>
      <c r="P985" s="207" t="s">
        <v>750</v>
      </c>
      <c r="Q985" s="207" t="s">
        <v>751</v>
      </c>
      <c r="R985" s="207" t="s">
        <v>752</v>
      </c>
      <c r="S985" s="207" t="s">
        <v>753</v>
      </c>
      <c r="T985" s="207" t="s">
        <v>754</v>
      </c>
      <c r="U985" s="207" t="s">
        <v>755</v>
      </c>
      <c r="V985" s="208"/>
      <c r="W985" s="208"/>
      <c r="X985" s="208"/>
      <c r="Y985" s="142"/>
      <c r="Z985" s="208"/>
      <c r="AA985" s="208"/>
    </row>
    <row r="986" spans="1:27" ht="14.25" customHeight="1" x14ac:dyDescent="0.2">
      <c r="A986" s="208"/>
      <c r="B986" s="208"/>
      <c r="C986" s="208"/>
      <c r="D986" s="204" t="s">
        <v>9</v>
      </c>
      <c r="E986" s="204" t="s">
        <v>10</v>
      </c>
      <c r="F986" s="204" t="s">
        <v>11</v>
      </c>
      <c r="G986" s="208"/>
      <c r="H986" s="208"/>
      <c r="I986" s="208"/>
      <c r="J986" s="205"/>
      <c r="K986" s="208"/>
      <c r="L986" s="208"/>
      <c r="M986" s="208"/>
      <c r="N986" s="208"/>
      <c r="O986" s="208"/>
      <c r="P986" s="208"/>
      <c r="Q986" s="208"/>
      <c r="R986" s="208"/>
      <c r="S986" s="208"/>
      <c r="T986" s="208"/>
      <c r="U986" s="208"/>
      <c r="V986" s="208"/>
      <c r="W986" s="208"/>
      <c r="X986" s="208"/>
      <c r="Y986" s="142"/>
      <c r="Z986" s="208"/>
      <c r="AA986" s="208"/>
    </row>
    <row r="987" spans="1:27" ht="14.25" customHeight="1" x14ac:dyDescent="0.2">
      <c r="A987" s="208"/>
      <c r="B987" s="208"/>
      <c r="C987" s="208"/>
      <c r="D987" s="205"/>
      <c r="E987" s="205"/>
      <c r="F987" s="205"/>
      <c r="G987" s="208"/>
      <c r="H987" s="208"/>
      <c r="I987" s="208"/>
      <c r="J987" s="205"/>
      <c r="K987" s="208"/>
      <c r="L987" s="208"/>
      <c r="M987" s="208"/>
      <c r="N987" s="208"/>
      <c r="O987" s="208"/>
      <c r="P987" s="208"/>
      <c r="Q987" s="208"/>
      <c r="R987" s="208"/>
      <c r="S987" s="208"/>
      <c r="T987" s="208"/>
      <c r="U987" s="208"/>
      <c r="V987" s="208"/>
      <c r="W987" s="208"/>
      <c r="X987" s="208"/>
      <c r="Y987" s="142"/>
      <c r="Z987" s="208"/>
      <c r="AA987" s="208"/>
    </row>
    <row r="988" spans="1:27" ht="14.25" customHeight="1" x14ac:dyDescent="0.2">
      <c r="A988" s="208"/>
      <c r="B988" s="208"/>
      <c r="C988" s="208"/>
      <c r="D988" s="205"/>
      <c r="E988" s="205"/>
      <c r="F988" s="205"/>
      <c r="G988" s="208"/>
      <c r="H988" s="208"/>
      <c r="I988" s="208"/>
      <c r="J988" s="205"/>
      <c r="K988" s="208"/>
      <c r="L988" s="208"/>
      <c r="M988" s="208"/>
      <c r="N988" s="208"/>
      <c r="O988" s="208"/>
      <c r="P988" s="208"/>
      <c r="Q988" s="208"/>
      <c r="R988" s="208"/>
      <c r="S988" s="208"/>
      <c r="T988" s="208"/>
      <c r="U988" s="208"/>
      <c r="V988" s="208"/>
      <c r="W988" s="208"/>
      <c r="X988" s="208"/>
      <c r="Y988" s="142"/>
      <c r="Z988" s="208"/>
      <c r="AA988" s="208"/>
    </row>
    <row r="989" spans="1:27" ht="14.25" customHeight="1" x14ac:dyDescent="0.2">
      <c r="A989" s="208"/>
      <c r="B989" s="208"/>
      <c r="C989" s="208"/>
      <c r="D989" s="205"/>
      <c r="E989" s="205"/>
      <c r="F989" s="205"/>
      <c r="G989" s="208"/>
      <c r="H989" s="208"/>
      <c r="I989" s="208"/>
      <c r="J989" s="205"/>
      <c r="K989" s="208"/>
      <c r="L989" s="208"/>
      <c r="M989" s="208"/>
      <c r="N989" s="208"/>
      <c r="O989" s="208"/>
      <c r="P989" s="208"/>
      <c r="Q989" s="208"/>
      <c r="R989" s="208"/>
      <c r="S989" s="208"/>
      <c r="T989" s="208"/>
      <c r="U989" s="208"/>
      <c r="V989" s="208"/>
      <c r="W989" s="208"/>
      <c r="X989" s="208"/>
      <c r="Y989" s="142"/>
      <c r="Z989" s="208"/>
      <c r="AA989" s="208"/>
    </row>
    <row r="990" spans="1:27" ht="14.25" customHeight="1" x14ac:dyDescent="0.2">
      <c r="A990" s="209"/>
      <c r="B990" s="209"/>
      <c r="C990" s="209"/>
      <c r="D990" s="206"/>
      <c r="E990" s="206"/>
      <c r="F990" s="206"/>
      <c r="G990" s="209"/>
      <c r="H990" s="209"/>
      <c r="I990" s="209"/>
      <c r="J990" s="206"/>
      <c r="K990" s="209"/>
      <c r="L990" s="209"/>
      <c r="M990" s="209"/>
      <c r="N990" s="209"/>
      <c r="O990" s="209"/>
      <c r="P990" s="209"/>
      <c r="Q990" s="209"/>
      <c r="R990" s="209"/>
      <c r="S990" s="209"/>
      <c r="T990" s="209"/>
      <c r="U990" s="209"/>
      <c r="V990" s="209"/>
      <c r="W990" s="209"/>
      <c r="X990" s="209"/>
      <c r="Y990" s="143"/>
      <c r="Z990" s="209"/>
      <c r="AA990" s="209"/>
    </row>
    <row r="991" spans="1:27" s="43" customFormat="1" ht="25.5" customHeight="1" x14ac:dyDescent="0.2">
      <c r="A991" s="39"/>
      <c r="B991" s="38" t="s">
        <v>14</v>
      </c>
      <c r="C991" s="39">
        <v>2</v>
      </c>
      <c r="D991" s="39"/>
      <c r="E991" s="39">
        <v>1</v>
      </c>
      <c r="F991" s="39">
        <v>77</v>
      </c>
      <c r="G991" s="39">
        <f t="shared" ref="G991:G992" si="135">D991*400+E991*100+F991</f>
        <v>177</v>
      </c>
      <c r="H991" s="39">
        <v>400</v>
      </c>
      <c r="I991" s="39">
        <f t="shared" ref="I991:I992" si="136">G991*H991</f>
        <v>70800</v>
      </c>
      <c r="J991" s="39">
        <v>2</v>
      </c>
      <c r="K991" s="38" t="s">
        <v>713</v>
      </c>
      <c r="L991" s="39" t="s">
        <v>705</v>
      </c>
      <c r="M991" s="39">
        <v>2</v>
      </c>
      <c r="N991" s="39">
        <v>117</v>
      </c>
      <c r="O991" s="39">
        <v>6400</v>
      </c>
      <c r="P991" s="39">
        <f t="shared" ref="P991:P992" si="137">N991*O991</f>
        <v>748800</v>
      </c>
      <c r="Q991" s="39">
        <v>20</v>
      </c>
      <c r="R991" s="39">
        <f>P991*30%</f>
        <v>224640</v>
      </c>
      <c r="S991" s="39">
        <f t="shared" ref="S991:S992" si="138">P991-R991</f>
        <v>524160</v>
      </c>
      <c r="T991" s="39">
        <f>I991+S991</f>
        <v>594960</v>
      </c>
      <c r="U991" s="39">
        <f>I991+S991</f>
        <v>594960</v>
      </c>
      <c r="V991" s="39">
        <v>50</v>
      </c>
      <c r="W991" s="39"/>
      <c r="X991" s="39"/>
      <c r="Y991" s="39"/>
      <c r="Z991" s="40">
        <f>W991*90%</f>
        <v>0</v>
      </c>
      <c r="AA991" s="40">
        <f>W991-Z991</f>
        <v>0</v>
      </c>
    </row>
    <row r="992" spans="1:27" s="43" customFormat="1" ht="25.5" customHeight="1" x14ac:dyDescent="0.2">
      <c r="A992" s="39"/>
      <c r="B992" s="38"/>
      <c r="C992" s="39">
        <v>3</v>
      </c>
      <c r="D992" s="39"/>
      <c r="E992" s="39"/>
      <c r="F992" s="39"/>
      <c r="G992" s="39">
        <f t="shared" si="135"/>
        <v>0</v>
      </c>
      <c r="H992" s="39"/>
      <c r="I992" s="39">
        <f t="shared" si="136"/>
        <v>0</v>
      </c>
      <c r="J992" s="39">
        <v>3</v>
      </c>
      <c r="K992" s="39"/>
      <c r="L992" s="39" t="s">
        <v>706</v>
      </c>
      <c r="M992" s="39">
        <v>3</v>
      </c>
      <c r="N992" s="39">
        <v>24</v>
      </c>
      <c r="O992" s="39">
        <v>7400</v>
      </c>
      <c r="P992" s="39">
        <f t="shared" si="137"/>
        <v>177600</v>
      </c>
      <c r="Q992" s="39">
        <v>15</v>
      </c>
      <c r="R992" s="39">
        <f>P992*20%</f>
        <v>35520</v>
      </c>
      <c r="S992" s="39">
        <f t="shared" si="138"/>
        <v>142080</v>
      </c>
      <c r="T992" s="39">
        <f>I992+S992</f>
        <v>142080</v>
      </c>
      <c r="U992" s="39">
        <f>I992+S992</f>
        <v>142080</v>
      </c>
      <c r="V992" s="39"/>
      <c r="W992" s="40">
        <f>U992*0.03%</f>
        <v>42.623999999999995</v>
      </c>
      <c r="X992" s="39">
        <v>0.03</v>
      </c>
      <c r="Y992" s="39"/>
      <c r="Z992" s="40">
        <f>W992*90%</f>
        <v>38.361599999999996</v>
      </c>
      <c r="AA992" s="40">
        <f>W992-Z992</f>
        <v>4.2623999999999995</v>
      </c>
    </row>
    <row r="993" spans="1:27" ht="24.75" customHeight="1" x14ac:dyDescent="0.2">
      <c r="A993" s="38"/>
      <c r="B993" s="38"/>
      <c r="C993" s="38"/>
      <c r="D993" s="38"/>
      <c r="E993" s="38"/>
      <c r="F993" s="38"/>
      <c r="G993" s="39"/>
      <c r="H993" s="38"/>
      <c r="I993" s="39"/>
      <c r="J993" s="38"/>
      <c r="K993" s="38"/>
      <c r="L993" s="38"/>
      <c r="M993" s="38"/>
      <c r="N993" s="38"/>
      <c r="O993" s="38"/>
      <c r="P993" s="39"/>
      <c r="Q993" s="38"/>
      <c r="R993" s="39"/>
      <c r="S993" s="39"/>
      <c r="T993" s="39"/>
      <c r="U993" s="39"/>
      <c r="V993" s="38"/>
      <c r="W993" s="40"/>
      <c r="X993" s="41"/>
      <c r="Y993" s="41"/>
      <c r="Z993" s="40"/>
      <c r="AA993" s="40"/>
    </row>
    <row r="994" spans="1:27" ht="24.75" customHeight="1" x14ac:dyDescent="0.2">
      <c r="A994" s="38"/>
      <c r="B994" s="38"/>
      <c r="C994" s="38"/>
      <c r="D994" s="38"/>
      <c r="E994" s="38"/>
      <c r="F994" s="38"/>
      <c r="G994" s="39"/>
      <c r="H994" s="38"/>
      <c r="I994" s="39"/>
      <c r="J994" s="38"/>
      <c r="K994" s="38"/>
      <c r="L994" s="38"/>
      <c r="M994" s="38"/>
      <c r="N994" s="38"/>
      <c r="O994" s="38"/>
      <c r="P994" s="39"/>
      <c r="Q994" s="38"/>
      <c r="R994" s="38"/>
      <c r="S994" s="39"/>
      <c r="T994" s="39"/>
      <c r="U994" s="39"/>
      <c r="V994" s="38"/>
      <c r="W994" s="40"/>
      <c r="X994" s="41"/>
      <c r="Y994" s="41"/>
      <c r="Z994" s="40"/>
      <c r="AA994" s="40"/>
    </row>
    <row r="995" spans="1:27" ht="24.75" customHeight="1" x14ac:dyDescent="0.2">
      <c r="A995" s="38"/>
      <c r="B995" s="38"/>
      <c r="C995" s="38"/>
      <c r="D995" s="38"/>
      <c r="E995" s="38"/>
      <c r="F995" s="38"/>
      <c r="G995" s="39"/>
      <c r="H995" s="38"/>
      <c r="I995" s="39"/>
      <c r="J995" s="38"/>
      <c r="K995" s="38"/>
      <c r="L995" s="38"/>
      <c r="M995" s="38"/>
      <c r="N995" s="38"/>
      <c r="O995" s="38"/>
      <c r="P995" s="39"/>
      <c r="Q995" s="38"/>
      <c r="R995" s="39"/>
      <c r="S995" s="39"/>
      <c r="T995" s="39"/>
      <c r="U995" s="39"/>
      <c r="V995" s="38"/>
      <c r="W995" s="40"/>
      <c r="X995" s="41"/>
      <c r="Y995" s="41"/>
      <c r="Z995" s="40"/>
      <c r="AA995" s="40"/>
    </row>
    <row r="996" spans="1:27" ht="24.75" customHeight="1" x14ac:dyDescent="0.2">
      <c r="A996" s="38"/>
      <c r="B996" s="38"/>
      <c r="C996" s="38"/>
      <c r="D996" s="38"/>
      <c r="E996" s="38"/>
      <c r="F996" s="38"/>
      <c r="G996" s="39"/>
      <c r="H996" s="38"/>
      <c r="I996" s="39"/>
      <c r="J996" s="38"/>
      <c r="K996" s="38"/>
      <c r="L996" s="38"/>
      <c r="M996" s="38"/>
      <c r="N996" s="38"/>
      <c r="O996" s="38"/>
      <c r="P996" s="39"/>
      <c r="Q996" s="38"/>
      <c r="R996" s="39"/>
      <c r="S996" s="39"/>
      <c r="T996" s="39"/>
      <c r="U996" s="39"/>
      <c r="V996" s="38"/>
      <c r="W996" s="40"/>
      <c r="X996" s="41"/>
      <c r="Y996" s="41"/>
      <c r="Z996" s="40"/>
      <c r="AA996" s="40"/>
    </row>
    <row r="997" spans="1:27" ht="24.75" customHeight="1" x14ac:dyDescent="0.2">
      <c r="A997" s="38"/>
      <c r="B997" s="38"/>
      <c r="C997" s="38"/>
      <c r="D997" s="38"/>
      <c r="E997" s="38"/>
      <c r="F997" s="38"/>
      <c r="G997" s="39"/>
      <c r="H997" s="38"/>
      <c r="I997" s="39"/>
      <c r="J997" s="38"/>
      <c r="K997" s="38"/>
      <c r="L997" s="38"/>
      <c r="M997" s="38"/>
      <c r="N997" s="38"/>
      <c r="O997" s="38"/>
      <c r="P997" s="39"/>
      <c r="Q997" s="38"/>
      <c r="R997" s="38"/>
      <c r="S997" s="39"/>
      <c r="T997" s="39"/>
      <c r="U997" s="39"/>
      <c r="V997" s="38"/>
      <c r="W997" s="40"/>
      <c r="X997" s="41"/>
      <c r="Y997" s="41"/>
      <c r="Z997" s="40"/>
      <c r="AA997" s="40"/>
    </row>
    <row r="998" spans="1:27" ht="24.75" customHeight="1" x14ac:dyDescent="0.2">
      <c r="A998" s="38"/>
      <c r="B998" s="38"/>
      <c r="C998" s="38"/>
      <c r="D998" s="38"/>
      <c r="E998" s="38"/>
      <c r="F998" s="38"/>
      <c r="G998" s="39"/>
      <c r="H998" s="38"/>
      <c r="I998" s="39"/>
      <c r="J998" s="38"/>
      <c r="K998" s="38"/>
      <c r="L998" s="38"/>
      <c r="M998" s="38"/>
      <c r="N998" s="38"/>
      <c r="O998" s="38"/>
      <c r="P998" s="39"/>
      <c r="Q998" s="38"/>
      <c r="R998" s="39"/>
      <c r="S998" s="39"/>
      <c r="T998" s="39"/>
      <c r="U998" s="39"/>
      <c r="V998" s="38"/>
      <c r="W998" s="40"/>
      <c r="X998" s="41"/>
      <c r="Y998" s="41"/>
      <c r="Z998" s="40"/>
      <c r="AA998" s="40"/>
    </row>
    <row r="999" spans="1:27" ht="24.75" customHeight="1" x14ac:dyDescent="0.2">
      <c r="A999" s="38"/>
      <c r="B999" s="38"/>
      <c r="C999" s="38"/>
      <c r="D999" s="38"/>
      <c r="E999" s="38"/>
      <c r="F999" s="38"/>
      <c r="G999" s="39"/>
      <c r="H999" s="38"/>
      <c r="I999" s="39"/>
      <c r="J999" s="38"/>
      <c r="K999" s="38"/>
      <c r="L999" s="38"/>
      <c r="M999" s="38"/>
      <c r="N999" s="38"/>
      <c r="O999" s="38"/>
      <c r="P999" s="39"/>
      <c r="Q999" s="38"/>
      <c r="R999" s="39"/>
      <c r="S999" s="39"/>
      <c r="T999" s="39"/>
      <c r="U999" s="39"/>
      <c r="V999" s="38"/>
      <c r="W999" s="40"/>
      <c r="X999" s="41"/>
      <c r="Y999" s="41"/>
      <c r="Z999" s="40"/>
      <c r="AA999" s="40"/>
    </row>
    <row r="1000" spans="1:27" ht="24.75" customHeight="1" x14ac:dyDescent="0.2">
      <c r="A1000" s="38"/>
      <c r="B1000" s="38"/>
      <c r="C1000" s="38"/>
      <c r="D1000" s="38"/>
      <c r="E1000" s="38"/>
      <c r="F1000" s="38"/>
      <c r="G1000" s="39"/>
      <c r="H1000" s="38"/>
      <c r="I1000" s="39"/>
      <c r="J1000" s="38"/>
      <c r="K1000" s="38"/>
      <c r="L1000" s="38"/>
      <c r="M1000" s="38"/>
      <c r="N1000" s="38"/>
      <c r="O1000" s="38"/>
      <c r="P1000" s="39"/>
      <c r="Q1000" s="38"/>
      <c r="R1000" s="38"/>
      <c r="S1000" s="39"/>
      <c r="T1000" s="39"/>
      <c r="U1000" s="39"/>
      <c r="V1000" s="38"/>
      <c r="W1000" s="40"/>
      <c r="X1000" s="41"/>
      <c r="Y1000" s="41"/>
      <c r="Z1000" s="40"/>
      <c r="AA1000" s="40"/>
    </row>
    <row r="1001" spans="1:27" ht="24.75" customHeight="1" x14ac:dyDescent="0.2">
      <c r="A1001" s="38"/>
      <c r="B1001" s="38"/>
      <c r="C1001" s="38"/>
      <c r="D1001" s="38"/>
      <c r="E1001" s="38"/>
      <c r="F1001" s="38"/>
      <c r="G1001" s="39"/>
      <c r="H1001" s="38"/>
      <c r="I1001" s="39"/>
      <c r="J1001" s="38"/>
      <c r="K1001" s="38"/>
      <c r="L1001" s="38"/>
      <c r="M1001" s="38"/>
      <c r="N1001" s="38"/>
      <c r="O1001" s="38"/>
      <c r="P1001" s="39"/>
      <c r="Q1001" s="38"/>
      <c r="R1001" s="39"/>
      <c r="S1001" s="39"/>
      <c r="T1001" s="39"/>
      <c r="U1001" s="39"/>
      <c r="V1001" s="38"/>
      <c r="W1001" s="40"/>
      <c r="X1001" s="41"/>
      <c r="Y1001" s="41"/>
      <c r="Z1001" s="40"/>
      <c r="AA1001" s="40"/>
    </row>
    <row r="1002" spans="1:27" ht="24.75" customHeight="1" x14ac:dyDescent="0.2">
      <c r="A1002" s="38"/>
      <c r="B1002" s="38"/>
      <c r="C1002" s="38"/>
      <c r="D1002" s="38"/>
      <c r="E1002" s="38"/>
      <c r="F1002" s="38"/>
      <c r="G1002" s="39"/>
      <c r="H1002" s="38"/>
      <c r="I1002" s="39"/>
      <c r="J1002" s="38"/>
      <c r="K1002" s="38"/>
      <c r="L1002" s="38"/>
      <c r="M1002" s="38"/>
      <c r="N1002" s="38"/>
      <c r="O1002" s="38"/>
      <c r="P1002" s="39"/>
      <c r="Q1002" s="38"/>
      <c r="R1002" s="39"/>
      <c r="S1002" s="39"/>
      <c r="T1002" s="39"/>
      <c r="U1002" s="39"/>
      <c r="V1002" s="38"/>
      <c r="W1002" s="40"/>
      <c r="X1002" s="41"/>
      <c r="Y1002" s="41"/>
      <c r="Z1002" s="40"/>
      <c r="AA1002" s="40"/>
    </row>
    <row r="1003" spans="1:27" ht="24.75" customHeight="1" x14ac:dyDescent="0.2">
      <c r="A1003" s="237" t="s">
        <v>775</v>
      </c>
      <c r="B1003" s="238"/>
      <c r="C1003" s="238"/>
      <c r="D1003" s="238"/>
      <c r="E1003" s="238"/>
      <c r="F1003" s="238"/>
      <c r="G1003" s="238"/>
      <c r="H1003" s="238"/>
      <c r="I1003" s="238"/>
      <c r="J1003" s="238"/>
      <c r="K1003" s="238"/>
      <c r="L1003" s="239"/>
      <c r="M1003" s="38"/>
      <c r="N1003" s="38">
        <f>SUM(N991:N1002)</f>
        <v>141</v>
      </c>
      <c r="O1003" s="38"/>
      <c r="P1003" s="39">
        <f>SUM(P991:P1002)</f>
        <v>926400</v>
      </c>
      <c r="Q1003" s="38"/>
      <c r="R1003" s="38">
        <f>SUM(R991:R1002)</f>
        <v>260160</v>
      </c>
      <c r="S1003" s="39">
        <f>SUM(S991:S1002)</f>
        <v>666240</v>
      </c>
      <c r="T1003" s="39">
        <f>SUM(T991:T1002)</f>
        <v>737040</v>
      </c>
      <c r="U1003" s="39">
        <f>SUM(U991:U1002)</f>
        <v>737040</v>
      </c>
      <c r="V1003" s="38"/>
      <c r="W1003" s="40">
        <f>SUM(W991:W1002)</f>
        <v>42.623999999999995</v>
      </c>
      <c r="X1003" s="41"/>
      <c r="Y1003" s="41"/>
      <c r="Z1003" s="40">
        <f>SUM(Z991:Z1002)</f>
        <v>38.361599999999996</v>
      </c>
      <c r="AA1003" s="40">
        <f>SUM(AA991:AA1002)</f>
        <v>4.2623999999999995</v>
      </c>
    </row>
    <row r="1004" spans="1:27" ht="18" x14ac:dyDescent="0.4">
      <c r="A1004" s="46"/>
      <c r="B1004" s="46"/>
      <c r="C1004" s="46"/>
      <c r="D1004" s="46"/>
      <c r="E1004" s="46"/>
      <c r="F1004" s="46"/>
      <c r="G1004" s="46"/>
      <c r="H1004" s="46"/>
      <c r="I1004" s="46"/>
      <c r="J1004" s="46"/>
      <c r="K1004" s="46"/>
      <c r="L1004" s="46"/>
      <c r="M1004" s="46"/>
      <c r="N1004" s="46"/>
      <c r="O1004" s="46"/>
      <c r="P1004" s="46"/>
      <c r="Q1004" s="46"/>
      <c r="R1004" s="46"/>
      <c r="S1004" s="46"/>
      <c r="T1004" s="46"/>
      <c r="U1004" s="46"/>
      <c r="V1004" s="46"/>
      <c r="W1004" s="46"/>
      <c r="X1004" s="46"/>
      <c r="Y1004" s="46"/>
      <c r="Z1004" s="46"/>
      <c r="AA1004" s="43"/>
    </row>
    <row r="1005" spans="1:27" ht="18" x14ac:dyDescent="0.4">
      <c r="A1005" s="42" t="s">
        <v>17</v>
      </c>
      <c r="B1005" s="42"/>
      <c r="C1005" s="42"/>
      <c r="D1005" s="42" t="s">
        <v>19</v>
      </c>
      <c r="E1005" s="42"/>
      <c r="F1005" s="42"/>
      <c r="G1005" s="42"/>
      <c r="H1005" s="42"/>
      <c r="I1005" s="42"/>
      <c r="J1005" s="43"/>
      <c r="K1005" s="46"/>
      <c r="L1005" s="46"/>
      <c r="M1005" s="46"/>
      <c r="N1005" s="46"/>
      <c r="O1005" s="46"/>
      <c r="P1005" s="46"/>
      <c r="Q1005" s="46"/>
      <c r="R1005" s="46"/>
      <c r="S1005" s="46"/>
      <c r="T1005" s="46"/>
      <c r="U1005" s="46"/>
      <c r="V1005" s="46"/>
      <c r="W1005" s="46"/>
      <c r="X1005" s="46"/>
      <c r="Y1005" s="46"/>
      <c r="Z1005" s="46"/>
      <c r="AA1005" s="43"/>
    </row>
    <row r="1006" spans="1:27" ht="18" x14ac:dyDescent="0.4">
      <c r="A1006" s="42"/>
      <c r="B1006" s="42"/>
      <c r="C1006" s="42"/>
      <c r="D1006" s="42" t="s">
        <v>20</v>
      </c>
      <c r="E1006" s="42"/>
      <c r="F1006" s="42"/>
      <c r="G1006" s="42"/>
      <c r="H1006" s="42"/>
      <c r="I1006" s="42"/>
      <c r="J1006" s="43"/>
      <c r="K1006" s="46"/>
      <c r="L1006" s="46"/>
      <c r="M1006" s="46"/>
      <c r="N1006" s="46"/>
      <c r="O1006" s="46"/>
      <c r="P1006" s="46"/>
      <c r="Q1006" s="46"/>
      <c r="R1006" s="46"/>
      <c r="S1006" s="46"/>
      <c r="T1006" s="46"/>
      <c r="U1006" s="46"/>
      <c r="V1006" s="46"/>
      <c r="W1006" s="46"/>
      <c r="X1006" s="46"/>
      <c r="Y1006" s="46"/>
      <c r="Z1006" s="46"/>
      <c r="AA1006" s="43"/>
    </row>
    <row r="1007" spans="1:27" ht="18" x14ac:dyDescent="0.4">
      <c r="A1007" s="42"/>
      <c r="B1007" s="42"/>
      <c r="C1007" s="42"/>
      <c r="D1007" s="42" t="s">
        <v>21</v>
      </c>
      <c r="E1007" s="42"/>
      <c r="F1007" s="42"/>
      <c r="G1007" s="42"/>
      <c r="H1007" s="42"/>
      <c r="I1007" s="42"/>
      <c r="J1007" s="43"/>
      <c r="K1007" s="46"/>
      <c r="L1007" s="46"/>
      <c r="M1007" s="46"/>
      <c r="N1007" s="46"/>
      <c r="O1007" s="46"/>
      <c r="P1007" s="46"/>
      <c r="Q1007" s="46"/>
      <c r="R1007" s="46"/>
      <c r="S1007" s="46"/>
      <c r="T1007" s="46"/>
      <c r="U1007" s="46"/>
      <c r="V1007" s="46"/>
      <c r="W1007" s="46"/>
      <c r="X1007" s="46"/>
      <c r="Y1007" s="46"/>
      <c r="Z1007" s="46"/>
      <c r="AA1007" s="43"/>
    </row>
    <row r="1008" spans="1:27" ht="15.75" x14ac:dyDescent="0.25">
      <c r="A1008" s="42"/>
      <c r="B1008" s="42"/>
      <c r="C1008" s="42"/>
      <c r="D1008" s="42" t="s">
        <v>22</v>
      </c>
      <c r="E1008" s="42"/>
      <c r="F1008" s="42"/>
      <c r="G1008" s="42"/>
      <c r="H1008" s="42"/>
      <c r="I1008" s="42"/>
      <c r="J1008" s="43"/>
      <c r="K1008" s="43"/>
      <c r="L1008" s="43"/>
      <c r="M1008" s="43"/>
      <c r="N1008" s="43"/>
      <c r="O1008" s="43"/>
      <c r="P1008" s="43"/>
      <c r="Q1008" s="43"/>
      <c r="R1008" s="43"/>
      <c r="S1008" s="43"/>
      <c r="T1008" s="43"/>
      <c r="U1008" s="43"/>
      <c r="V1008" s="43"/>
      <c r="W1008" s="43"/>
      <c r="X1008" s="43"/>
      <c r="Y1008" s="43"/>
      <c r="Z1008" s="43"/>
      <c r="AA1008" s="43"/>
    </row>
    <row r="1009" spans="1:27" ht="15.75" x14ac:dyDescent="0.25">
      <c r="A1009" s="42"/>
      <c r="B1009" s="42"/>
      <c r="C1009" s="42"/>
      <c r="D1009" s="42" t="s">
        <v>23</v>
      </c>
      <c r="E1009" s="42"/>
      <c r="F1009" s="42"/>
      <c r="G1009" s="42"/>
      <c r="H1009" s="42"/>
      <c r="I1009" s="42"/>
      <c r="J1009" s="43"/>
      <c r="K1009" s="43"/>
      <c r="L1009" s="43"/>
      <c r="M1009" s="43"/>
      <c r="N1009" s="43"/>
      <c r="O1009" s="43"/>
      <c r="P1009" s="43"/>
      <c r="Q1009" s="43"/>
      <c r="R1009" s="43"/>
      <c r="S1009" s="43"/>
      <c r="T1009" s="43"/>
      <c r="U1009" s="43"/>
      <c r="V1009" s="43"/>
      <c r="W1009" s="43"/>
      <c r="X1009" s="43"/>
      <c r="Y1009" s="43"/>
      <c r="Z1009" s="43"/>
      <c r="AA1009" s="43"/>
    </row>
    <row r="1021" spans="1:27" ht="21" x14ac:dyDescent="0.35">
      <c r="A1021" s="215" t="s">
        <v>764</v>
      </c>
      <c r="B1021" s="215"/>
      <c r="C1021" s="215"/>
      <c r="D1021" s="215"/>
      <c r="E1021" s="215"/>
      <c r="F1021" s="215"/>
      <c r="G1021" s="215"/>
      <c r="H1021" s="215"/>
      <c r="I1021" s="215"/>
      <c r="J1021" s="215"/>
      <c r="K1021" s="215"/>
      <c r="L1021" s="215"/>
      <c r="M1021" s="215"/>
      <c r="N1021" s="215"/>
      <c r="O1021" s="215"/>
      <c r="P1021" s="215"/>
      <c r="Q1021" s="215"/>
      <c r="R1021" s="215"/>
      <c r="S1021" s="215"/>
      <c r="T1021" s="215"/>
      <c r="U1021" s="215"/>
      <c r="V1021" s="215"/>
      <c r="W1021" s="215"/>
      <c r="X1021" s="215"/>
      <c r="Y1021" s="144"/>
      <c r="Z1021" s="31"/>
      <c r="AA1021" s="31"/>
    </row>
    <row r="1022" spans="1:27" ht="21" x14ac:dyDescent="0.2">
      <c r="A1022" s="215" t="s">
        <v>763</v>
      </c>
      <c r="B1022" s="215"/>
      <c r="C1022" s="215"/>
      <c r="D1022" s="215"/>
      <c r="E1022" s="215"/>
      <c r="F1022" s="215"/>
      <c r="G1022" s="215"/>
      <c r="H1022" s="215"/>
      <c r="I1022" s="215"/>
      <c r="J1022" s="215"/>
      <c r="K1022" s="215"/>
      <c r="L1022" s="215"/>
      <c r="M1022" s="215"/>
      <c r="N1022" s="215"/>
      <c r="O1022" s="215"/>
      <c r="P1022" s="215"/>
      <c r="Q1022" s="215"/>
      <c r="R1022" s="215"/>
      <c r="S1022" s="215"/>
      <c r="T1022" s="215"/>
      <c r="U1022" s="215"/>
      <c r="V1022" s="215"/>
      <c r="W1022" s="215"/>
      <c r="X1022" s="215"/>
      <c r="Y1022" s="215"/>
      <c r="Z1022" s="215"/>
      <c r="AA1022" s="215"/>
    </row>
    <row r="1023" spans="1:27" ht="21" x14ac:dyDescent="0.35">
      <c r="A1023" s="32"/>
      <c r="B1023" s="32"/>
      <c r="C1023" s="32"/>
      <c r="D1023" s="32"/>
      <c r="E1023" s="32"/>
      <c r="F1023" s="32"/>
      <c r="G1023" s="32"/>
      <c r="H1023" s="32" t="s">
        <v>796</v>
      </c>
      <c r="I1023" s="32"/>
      <c r="J1023" s="32"/>
      <c r="K1023" s="32"/>
      <c r="L1023" s="32"/>
      <c r="M1023" s="32"/>
      <c r="N1023" s="32"/>
      <c r="O1023" s="32"/>
      <c r="P1023" s="32"/>
      <c r="Q1023" s="32"/>
      <c r="R1023" s="32"/>
      <c r="S1023" s="32"/>
      <c r="T1023" s="32"/>
      <c r="U1023" s="32"/>
      <c r="V1023" s="32"/>
      <c r="W1023" s="32"/>
      <c r="X1023" s="32"/>
      <c r="Y1023" s="32"/>
      <c r="Z1023" s="32" t="s">
        <v>903</v>
      </c>
      <c r="AA1023" s="31"/>
    </row>
    <row r="1024" spans="1:27" ht="15.75" customHeight="1" x14ac:dyDescent="0.2">
      <c r="A1024" s="207" t="s">
        <v>3</v>
      </c>
      <c r="B1024" s="207" t="s">
        <v>761</v>
      </c>
      <c r="C1024" s="207" t="s">
        <v>18</v>
      </c>
      <c r="D1024" s="210" t="s">
        <v>0</v>
      </c>
      <c r="E1024" s="211"/>
      <c r="F1024" s="211"/>
      <c r="G1024" s="211"/>
      <c r="H1024" s="211"/>
      <c r="I1024" s="212"/>
      <c r="J1024" s="210" t="s">
        <v>2</v>
      </c>
      <c r="K1024" s="211"/>
      <c r="L1024" s="211"/>
      <c r="M1024" s="211"/>
      <c r="N1024" s="211"/>
      <c r="O1024" s="211"/>
      <c r="P1024" s="211"/>
      <c r="Q1024" s="211"/>
      <c r="R1024" s="211"/>
      <c r="S1024" s="211"/>
      <c r="T1024" s="211"/>
      <c r="U1024" s="212"/>
      <c r="V1024" s="207" t="s">
        <v>756</v>
      </c>
      <c r="W1024" s="207" t="s">
        <v>757</v>
      </c>
      <c r="X1024" s="207" t="s">
        <v>758</v>
      </c>
      <c r="Y1024" s="141"/>
      <c r="Z1024" s="207" t="s">
        <v>759</v>
      </c>
      <c r="AA1024" s="207" t="s">
        <v>760</v>
      </c>
    </row>
    <row r="1025" spans="1:27" ht="15.75" customHeight="1" x14ac:dyDescent="0.2">
      <c r="A1025" s="208"/>
      <c r="B1025" s="208"/>
      <c r="C1025" s="208"/>
      <c r="D1025" s="210" t="s">
        <v>7</v>
      </c>
      <c r="E1025" s="211"/>
      <c r="F1025" s="212"/>
      <c r="G1025" s="207" t="s">
        <v>743</v>
      </c>
      <c r="H1025" s="207" t="s">
        <v>744</v>
      </c>
      <c r="I1025" s="207" t="s">
        <v>745</v>
      </c>
      <c r="J1025" s="204" t="s">
        <v>3</v>
      </c>
      <c r="K1025" s="207" t="s">
        <v>746</v>
      </c>
      <c r="L1025" s="207" t="s">
        <v>747</v>
      </c>
      <c r="M1025" s="207" t="s">
        <v>18</v>
      </c>
      <c r="N1025" s="207" t="s">
        <v>748</v>
      </c>
      <c r="O1025" s="207" t="s">
        <v>749</v>
      </c>
      <c r="P1025" s="207" t="s">
        <v>750</v>
      </c>
      <c r="Q1025" s="207" t="s">
        <v>751</v>
      </c>
      <c r="R1025" s="207" t="s">
        <v>752</v>
      </c>
      <c r="S1025" s="207" t="s">
        <v>753</v>
      </c>
      <c r="T1025" s="207" t="s">
        <v>754</v>
      </c>
      <c r="U1025" s="207" t="s">
        <v>755</v>
      </c>
      <c r="V1025" s="208"/>
      <c r="W1025" s="208"/>
      <c r="X1025" s="208"/>
      <c r="Y1025" s="142"/>
      <c r="Z1025" s="208"/>
      <c r="AA1025" s="208"/>
    </row>
    <row r="1026" spans="1:27" ht="14.25" customHeight="1" x14ac:dyDescent="0.2">
      <c r="A1026" s="208"/>
      <c r="B1026" s="208"/>
      <c r="C1026" s="208"/>
      <c r="D1026" s="204" t="s">
        <v>9</v>
      </c>
      <c r="E1026" s="204" t="s">
        <v>10</v>
      </c>
      <c r="F1026" s="204" t="s">
        <v>11</v>
      </c>
      <c r="G1026" s="208"/>
      <c r="H1026" s="208"/>
      <c r="I1026" s="208"/>
      <c r="J1026" s="205"/>
      <c r="K1026" s="208"/>
      <c r="L1026" s="208"/>
      <c r="M1026" s="208"/>
      <c r="N1026" s="208"/>
      <c r="O1026" s="208"/>
      <c r="P1026" s="208"/>
      <c r="Q1026" s="208"/>
      <c r="R1026" s="208"/>
      <c r="S1026" s="208"/>
      <c r="T1026" s="208"/>
      <c r="U1026" s="208"/>
      <c r="V1026" s="208"/>
      <c r="W1026" s="208"/>
      <c r="X1026" s="208"/>
      <c r="Y1026" s="142"/>
      <c r="Z1026" s="208"/>
      <c r="AA1026" s="208"/>
    </row>
    <row r="1027" spans="1:27" ht="14.25" customHeight="1" x14ac:dyDescent="0.2">
      <c r="A1027" s="208"/>
      <c r="B1027" s="208"/>
      <c r="C1027" s="208"/>
      <c r="D1027" s="205"/>
      <c r="E1027" s="205"/>
      <c r="F1027" s="205"/>
      <c r="G1027" s="208"/>
      <c r="H1027" s="208"/>
      <c r="I1027" s="208"/>
      <c r="J1027" s="205"/>
      <c r="K1027" s="208"/>
      <c r="L1027" s="208"/>
      <c r="M1027" s="208"/>
      <c r="N1027" s="208"/>
      <c r="O1027" s="208"/>
      <c r="P1027" s="208"/>
      <c r="Q1027" s="208"/>
      <c r="R1027" s="208"/>
      <c r="S1027" s="208"/>
      <c r="T1027" s="208"/>
      <c r="U1027" s="208"/>
      <c r="V1027" s="208"/>
      <c r="W1027" s="208"/>
      <c r="X1027" s="208"/>
      <c r="Y1027" s="142"/>
      <c r="Z1027" s="208"/>
      <c r="AA1027" s="208"/>
    </row>
    <row r="1028" spans="1:27" ht="14.25" customHeight="1" x14ac:dyDescent="0.2">
      <c r="A1028" s="208"/>
      <c r="B1028" s="208"/>
      <c r="C1028" s="208"/>
      <c r="D1028" s="205"/>
      <c r="E1028" s="205"/>
      <c r="F1028" s="205"/>
      <c r="G1028" s="208"/>
      <c r="H1028" s="208"/>
      <c r="I1028" s="208"/>
      <c r="J1028" s="205"/>
      <c r="K1028" s="208"/>
      <c r="L1028" s="208"/>
      <c r="M1028" s="208"/>
      <c r="N1028" s="208"/>
      <c r="O1028" s="208"/>
      <c r="P1028" s="208"/>
      <c r="Q1028" s="208"/>
      <c r="R1028" s="208"/>
      <c r="S1028" s="208"/>
      <c r="T1028" s="208"/>
      <c r="U1028" s="208"/>
      <c r="V1028" s="208"/>
      <c r="W1028" s="208"/>
      <c r="X1028" s="208"/>
      <c r="Y1028" s="142"/>
      <c r="Z1028" s="208"/>
      <c r="AA1028" s="208"/>
    </row>
    <row r="1029" spans="1:27" ht="14.25" customHeight="1" x14ac:dyDescent="0.2">
      <c r="A1029" s="208"/>
      <c r="B1029" s="208"/>
      <c r="C1029" s="208"/>
      <c r="D1029" s="205"/>
      <c r="E1029" s="205"/>
      <c r="F1029" s="205"/>
      <c r="G1029" s="208"/>
      <c r="H1029" s="208"/>
      <c r="I1029" s="208"/>
      <c r="J1029" s="205"/>
      <c r="K1029" s="208"/>
      <c r="L1029" s="208"/>
      <c r="M1029" s="208"/>
      <c r="N1029" s="208"/>
      <c r="O1029" s="208"/>
      <c r="P1029" s="208"/>
      <c r="Q1029" s="208"/>
      <c r="R1029" s="208"/>
      <c r="S1029" s="208"/>
      <c r="T1029" s="208"/>
      <c r="U1029" s="208"/>
      <c r="V1029" s="208"/>
      <c r="W1029" s="208"/>
      <c r="X1029" s="208"/>
      <c r="Y1029" s="142"/>
      <c r="Z1029" s="208"/>
      <c r="AA1029" s="208"/>
    </row>
    <row r="1030" spans="1:27" ht="14.25" customHeight="1" x14ac:dyDescent="0.2">
      <c r="A1030" s="209"/>
      <c r="B1030" s="209"/>
      <c r="C1030" s="209"/>
      <c r="D1030" s="206"/>
      <c r="E1030" s="206"/>
      <c r="F1030" s="206"/>
      <c r="G1030" s="209"/>
      <c r="H1030" s="209"/>
      <c r="I1030" s="209"/>
      <c r="J1030" s="206"/>
      <c r="K1030" s="209"/>
      <c r="L1030" s="209"/>
      <c r="M1030" s="209"/>
      <c r="N1030" s="209"/>
      <c r="O1030" s="209"/>
      <c r="P1030" s="209"/>
      <c r="Q1030" s="209"/>
      <c r="R1030" s="209"/>
      <c r="S1030" s="209"/>
      <c r="T1030" s="209"/>
      <c r="U1030" s="209"/>
      <c r="V1030" s="209"/>
      <c r="W1030" s="209"/>
      <c r="X1030" s="209"/>
      <c r="Y1030" s="143"/>
      <c r="Z1030" s="209"/>
      <c r="AA1030" s="209"/>
    </row>
    <row r="1031" spans="1:27" s="43" customFormat="1" ht="24" customHeight="1" x14ac:dyDescent="0.2">
      <c r="A1031" s="39"/>
      <c r="B1031" s="38" t="s">
        <v>14</v>
      </c>
      <c r="C1031" s="39">
        <v>2</v>
      </c>
      <c r="D1031" s="39"/>
      <c r="E1031" s="39">
        <v>2</v>
      </c>
      <c r="F1031" s="39">
        <v>15</v>
      </c>
      <c r="G1031" s="39">
        <f t="shared" ref="G1031:G1032" si="139">D1031*400+E1031*100+F1031</f>
        <v>215</v>
      </c>
      <c r="H1031" s="39">
        <v>430</v>
      </c>
      <c r="I1031" s="39">
        <f t="shared" ref="I1031:I1032" si="140">G1031*H1031</f>
        <v>92450</v>
      </c>
      <c r="J1031" s="39">
        <v>2</v>
      </c>
      <c r="K1031" s="38" t="s">
        <v>704</v>
      </c>
      <c r="L1031" s="39" t="s">
        <v>705</v>
      </c>
      <c r="M1031" s="39">
        <v>2</v>
      </c>
      <c r="N1031" s="39">
        <v>54</v>
      </c>
      <c r="O1031" s="39">
        <v>6400</v>
      </c>
      <c r="P1031" s="39">
        <f t="shared" ref="P1031:P1032" si="141">N1031*O1031</f>
        <v>345600</v>
      </c>
      <c r="Q1031" s="39">
        <v>20</v>
      </c>
      <c r="R1031" s="39">
        <f>P1031*75%</f>
        <v>259200</v>
      </c>
      <c r="S1031" s="39">
        <f t="shared" ref="S1031:S1032" si="142">P1031-R1031</f>
        <v>86400</v>
      </c>
      <c r="T1031" s="39">
        <f>I1031+S1031</f>
        <v>178850</v>
      </c>
      <c r="U1031" s="39">
        <f>I1031+S1031</f>
        <v>178850</v>
      </c>
      <c r="V1031" s="39">
        <v>50</v>
      </c>
      <c r="W1031" s="39"/>
      <c r="X1031" s="39"/>
      <c r="Y1031" s="39"/>
      <c r="Z1031" s="40">
        <f>W1031*90%</f>
        <v>0</v>
      </c>
      <c r="AA1031" s="40">
        <f>W1031-Z1031</f>
        <v>0</v>
      </c>
    </row>
    <row r="1032" spans="1:27" s="43" customFormat="1" ht="24" customHeight="1" x14ac:dyDescent="0.2">
      <c r="A1032" s="39"/>
      <c r="B1032" s="38"/>
      <c r="C1032" s="39">
        <v>3</v>
      </c>
      <c r="D1032" s="39"/>
      <c r="E1032" s="39"/>
      <c r="F1032" s="39"/>
      <c r="G1032" s="39">
        <f t="shared" si="139"/>
        <v>0</v>
      </c>
      <c r="H1032" s="39"/>
      <c r="I1032" s="39">
        <f t="shared" si="140"/>
        <v>0</v>
      </c>
      <c r="J1032" s="39">
        <v>3</v>
      </c>
      <c r="K1032" s="39"/>
      <c r="L1032" s="39" t="s">
        <v>706</v>
      </c>
      <c r="M1032" s="39">
        <v>3</v>
      </c>
      <c r="N1032" s="39">
        <v>135</v>
      </c>
      <c r="O1032" s="39">
        <v>7400</v>
      </c>
      <c r="P1032" s="39">
        <f t="shared" si="141"/>
        <v>999000</v>
      </c>
      <c r="Q1032" s="39">
        <v>10</v>
      </c>
      <c r="R1032" s="39">
        <f>P1032*10%</f>
        <v>99900</v>
      </c>
      <c r="S1032" s="39">
        <f t="shared" si="142"/>
        <v>899100</v>
      </c>
      <c r="T1032" s="39">
        <f>I1032+S1032</f>
        <v>899100</v>
      </c>
      <c r="U1032" s="39">
        <f>I1032+S1032</f>
        <v>899100</v>
      </c>
      <c r="V1032" s="39"/>
      <c r="W1032" s="40">
        <f>U1032*0.03%</f>
        <v>269.72999999999996</v>
      </c>
      <c r="X1032" s="39">
        <v>0.03</v>
      </c>
      <c r="Y1032" s="39"/>
      <c r="Z1032" s="40">
        <f>W1032*90%</f>
        <v>242.75699999999998</v>
      </c>
      <c r="AA1032" s="40">
        <f>W1032-Z1032</f>
        <v>26.972999999999985</v>
      </c>
    </row>
    <row r="1033" spans="1:27" ht="24" customHeight="1" x14ac:dyDescent="0.2">
      <c r="A1033" s="38"/>
      <c r="B1033" s="38"/>
      <c r="C1033" s="38"/>
      <c r="D1033" s="38"/>
      <c r="E1033" s="38"/>
      <c r="F1033" s="38"/>
      <c r="G1033" s="39"/>
      <c r="H1033" s="38"/>
      <c r="I1033" s="39"/>
      <c r="J1033" s="38"/>
      <c r="K1033" s="38"/>
      <c r="L1033" s="38"/>
      <c r="M1033" s="38"/>
      <c r="N1033" s="38"/>
      <c r="O1033" s="38"/>
      <c r="P1033" s="39"/>
      <c r="Q1033" s="38"/>
      <c r="R1033" s="39"/>
      <c r="S1033" s="39"/>
      <c r="T1033" s="39"/>
      <c r="U1033" s="39"/>
      <c r="V1033" s="38"/>
      <c r="W1033" s="40"/>
      <c r="X1033" s="41"/>
      <c r="Y1033" s="41"/>
      <c r="Z1033" s="40"/>
      <c r="AA1033" s="40"/>
    </row>
    <row r="1034" spans="1:27" ht="24" customHeight="1" x14ac:dyDescent="0.2">
      <c r="A1034" s="38"/>
      <c r="B1034" s="38"/>
      <c r="C1034" s="38"/>
      <c r="D1034" s="38"/>
      <c r="E1034" s="38"/>
      <c r="F1034" s="38"/>
      <c r="G1034" s="39"/>
      <c r="H1034" s="38"/>
      <c r="I1034" s="39"/>
      <c r="J1034" s="38"/>
      <c r="K1034" s="38"/>
      <c r="L1034" s="38"/>
      <c r="M1034" s="38"/>
      <c r="N1034" s="38"/>
      <c r="O1034" s="38"/>
      <c r="P1034" s="39"/>
      <c r="Q1034" s="38"/>
      <c r="R1034" s="38"/>
      <c r="S1034" s="39"/>
      <c r="T1034" s="39"/>
      <c r="U1034" s="39"/>
      <c r="V1034" s="38"/>
      <c r="W1034" s="40"/>
      <c r="X1034" s="41"/>
      <c r="Y1034" s="41"/>
      <c r="Z1034" s="40"/>
      <c r="AA1034" s="40"/>
    </row>
    <row r="1035" spans="1:27" ht="24" customHeight="1" x14ac:dyDescent="0.2">
      <c r="A1035" s="38"/>
      <c r="B1035" s="38"/>
      <c r="C1035" s="38"/>
      <c r="D1035" s="38"/>
      <c r="E1035" s="38"/>
      <c r="F1035" s="38"/>
      <c r="G1035" s="39"/>
      <c r="H1035" s="38"/>
      <c r="I1035" s="39"/>
      <c r="J1035" s="38"/>
      <c r="K1035" s="38"/>
      <c r="L1035" s="38"/>
      <c r="M1035" s="38"/>
      <c r="N1035" s="38"/>
      <c r="O1035" s="38"/>
      <c r="P1035" s="39"/>
      <c r="Q1035" s="38"/>
      <c r="R1035" s="39"/>
      <c r="S1035" s="39"/>
      <c r="T1035" s="39"/>
      <c r="U1035" s="39"/>
      <c r="V1035" s="38"/>
      <c r="W1035" s="40"/>
      <c r="X1035" s="41"/>
      <c r="Y1035" s="41"/>
      <c r="Z1035" s="40"/>
      <c r="AA1035" s="40"/>
    </row>
    <row r="1036" spans="1:27" ht="24" customHeight="1" x14ac:dyDescent="0.2">
      <c r="A1036" s="38"/>
      <c r="B1036" s="38"/>
      <c r="C1036" s="38"/>
      <c r="D1036" s="38"/>
      <c r="E1036" s="38"/>
      <c r="F1036" s="38"/>
      <c r="G1036" s="39"/>
      <c r="H1036" s="38"/>
      <c r="I1036" s="39"/>
      <c r="J1036" s="38"/>
      <c r="K1036" s="38"/>
      <c r="L1036" s="38"/>
      <c r="M1036" s="38"/>
      <c r="N1036" s="38"/>
      <c r="O1036" s="38"/>
      <c r="P1036" s="39"/>
      <c r="Q1036" s="38"/>
      <c r="R1036" s="39"/>
      <c r="S1036" s="39"/>
      <c r="T1036" s="39"/>
      <c r="U1036" s="39"/>
      <c r="V1036" s="38"/>
      <c r="W1036" s="40"/>
      <c r="X1036" s="41"/>
      <c r="Y1036" s="41"/>
      <c r="Z1036" s="40"/>
      <c r="AA1036" s="40"/>
    </row>
    <row r="1037" spans="1:27" ht="24" customHeight="1" x14ac:dyDescent="0.2">
      <c r="A1037" s="38"/>
      <c r="B1037" s="38"/>
      <c r="C1037" s="38"/>
      <c r="D1037" s="38"/>
      <c r="E1037" s="38"/>
      <c r="F1037" s="38"/>
      <c r="G1037" s="39"/>
      <c r="H1037" s="38"/>
      <c r="I1037" s="39"/>
      <c r="J1037" s="38"/>
      <c r="K1037" s="38"/>
      <c r="L1037" s="38"/>
      <c r="M1037" s="38"/>
      <c r="N1037" s="38"/>
      <c r="O1037" s="38"/>
      <c r="P1037" s="39"/>
      <c r="Q1037" s="38"/>
      <c r="R1037" s="38"/>
      <c r="S1037" s="39"/>
      <c r="T1037" s="39"/>
      <c r="U1037" s="39"/>
      <c r="V1037" s="38"/>
      <c r="W1037" s="40"/>
      <c r="X1037" s="41"/>
      <c r="Y1037" s="41"/>
      <c r="Z1037" s="40"/>
      <c r="AA1037" s="40"/>
    </row>
    <row r="1038" spans="1:27" ht="24" customHeight="1" x14ac:dyDescent="0.2">
      <c r="A1038" s="38"/>
      <c r="B1038" s="38"/>
      <c r="C1038" s="38"/>
      <c r="D1038" s="38"/>
      <c r="E1038" s="38"/>
      <c r="F1038" s="38"/>
      <c r="G1038" s="39"/>
      <c r="H1038" s="38"/>
      <c r="I1038" s="39"/>
      <c r="J1038" s="38"/>
      <c r="K1038" s="38"/>
      <c r="L1038" s="38"/>
      <c r="M1038" s="38"/>
      <c r="N1038" s="38"/>
      <c r="O1038" s="38"/>
      <c r="P1038" s="39"/>
      <c r="Q1038" s="38"/>
      <c r="R1038" s="39"/>
      <c r="S1038" s="39"/>
      <c r="T1038" s="39"/>
      <c r="U1038" s="39"/>
      <c r="V1038" s="38"/>
      <c r="W1038" s="40"/>
      <c r="X1038" s="41"/>
      <c r="Y1038" s="41"/>
      <c r="Z1038" s="40"/>
      <c r="AA1038" s="40"/>
    </row>
    <row r="1039" spans="1:27" ht="24" customHeight="1" x14ac:dyDescent="0.2">
      <c r="A1039" s="38"/>
      <c r="B1039" s="38"/>
      <c r="C1039" s="38"/>
      <c r="D1039" s="38"/>
      <c r="E1039" s="38"/>
      <c r="F1039" s="38"/>
      <c r="G1039" s="39"/>
      <c r="H1039" s="38"/>
      <c r="I1039" s="39"/>
      <c r="J1039" s="38"/>
      <c r="K1039" s="38"/>
      <c r="L1039" s="38"/>
      <c r="M1039" s="38"/>
      <c r="N1039" s="38"/>
      <c r="O1039" s="38"/>
      <c r="P1039" s="39"/>
      <c r="Q1039" s="38"/>
      <c r="R1039" s="39"/>
      <c r="S1039" s="39"/>
      <c r="T1039" s="39"/>
      <c r="U1039" s="39"/>
      <c r="V1039" s="38"/>
      <c r="W1039" s="40"/>
      <c r="X1039" s="41"/>
      <c r="Y1039" s="41"/>
      <c r="Z1039" s="40"/>
      <c r="AA1039" s="40"/>
    </row>
    <row r="1040" spans="1:27" ht="24" customHeight="1" x14ac:dyDescent="0.2">
      <c r="A1040" s="38"/>
      <c r="B1040" s="38"/>
      <c r="C1040" s="38"/>
      <c r="D1040" s="38"/>
      <c r="E1040" s="38"/>
      <c r="F1040" s="38"/>
      <c r="G1040" s="39"/>
      <c r="H1040" s="38"/>
      <c r="I1040" s="39"/>
      <c r="J1040" s="38"/>
      <c r="K1040" s="38"/>
      <c r="L1040" s="38"/>
      <c r="M1040" s="38"/>
      <c r="N1040" s="38"/>
      <c r="O1040" s="38"/>
      <c r="P1040" s="39"/>
      <c r="Q1040" s="38"/>
      <c r="R1040" s="38"/>
      <c r="S1040" s="39"/>
      <c r="T1040" s="39"/>
      <c r="U1040" s="39"/>
      <c r="V1040" s="38"/>
      <c r="W1040" s="40"/>
      <c r="X1040" s="41"/>
      <c r="Y1040" s="41"/>
      <c r="Z1040" s="40"/>
      <c r="AA1040" s="40"/>
    </row>
    <row r="1041" spans="1:27" ht="24" customHeight="1" x14ac:dyDescent="0.2">
      <c r="A1041" s="38"/>
      <c r="B1041" s="38"/>
      <c r="C1041" s="38"/>
      <c r="D1041" s="38"/>
      <c r="E1041" s="38"/>
      <c r="F1041" s="38"/>
      <c r="G1041" s="39"/>
      <c r="H1041" s="38"/>
      <c r="I1041" s="39"/>
      <c r="J1041" s="38"/>
      <c r="K1041" s="38"/>
      <c r="L1041" s="38"/>
      <c r="M1041" s="38"/>
      <c r="N1041" s="38"/>
      <c r="O1041" s="38"/>
      <c r="P1041" s="39"/>
      <c r="Q1041" s="38"/>
      <c r="R1041" s="39"/>
      <c r="S1041" s="39"/>
      <c r="T1041" s="39"/>
      <c r="U1041" s="39"/>
      <c r="V1041" s="38"/>
      <c r="W1041" s="40"/>
      <c r="X1041" s="41"/>
      <c r="Y1041" s="41"/>
      <c r="Z1041" s="40"/>
      <c r="AA1041" s="40"/>
    </row>
    <row r="1042" spans="1:27" ht="24" customHeight="1" x14ac:dyDescent="0.2">
      <c r="A1042" s="38"/>
      <c r="B1042" s="38"/>
      <c r="C1042" s="38"/>
      <c r="D1042" s="38"/>
      <c r="E1042" s="38"/>
      <c r="F1042" s="38"/>
      <c r="G1042" s="39"/>
      <c r="H1042" s="38"/>
      <c r="I1042" s="39"/>
      <c r="J1042" s="38"/>
      <c r="K1042" s="38"/>
      <c r="L1042" s="38"/>
      <c r="M1042" s="38"/>
      <c r="N1042" s="38"/>
      <c r="O1042" s="38"/>
      <c r="P1042" s="39"/>
      <c r="Q1042" s="38"/>
      <c r="R1042" s="39"/>
      <c r="S1042" s="39"/>
      <c r="T1042" s="39"/>
      <c r="U1042" s="39"/>
      <c r="V1042" s="38"/>
      <c r="W1042" s="40"/>
      <c r="X1042" s="41"/>
      <c r="Y1042" s="41"/>
      <c r="Z1042" s="40"/>
      <c r="AA1042" s="40"/>
    </row>
    <row r="1043" spans="1:27" ht="24" customHeight="1" x14ac:dyDescent="0.2">
      <c r="A1043" s="237" t="s">
        <v>775</v>
      </c>
      <c r="B1043" s="238"/>
      <c r="C1043" s="238"/>
      <c r="D1043" s="238"/>
      <c r="E1043" s="238"/>
      <c r="F1043" s="238"/>
      <c r="G1043" s="238"/>
      <c r="H1043" s="238"/>
      <c r="I1043" s="238"/>
      <c r="J1043" s="238"/>
      <c r="K1043" s="238"/>
      <c r="L1043" s="239"/>
      <c r="M1043" s="38"/>
      <c r="N1043" s="38">
        <f>SUM(N1031:N1042)</f>
        <v>189</v>
      </c>
      <c r="O1043" s="38"/>
      <c r="P1043" s="39">
        <f>SUM(P1031:P1042)</f>
        <v>1344600</v>
      </c>
      <c r="Q1043" s="38"/>
      <c r="R1043" s="38">
        <f>SUM(R1031:R1042)</f>
        <v>359100</v>
      </c>
      <c r="S1043" s="39">
        <f>SUM(S1031:S1042)</f>
        <v>985500</v>
      </c>
      <c r="T1043" s="39">
        <f>SUM(T1031:T1042)</f>
        <v>1077950</v>
      </c>
      <c r="U1043" s="39">
        <f>SUM(U1031:U1042)</f>
        <v>1077950</v>
      </c>
      <c r="V1043" s="38"/>
      <c r="W1043" s="40">
        <f>SUM(W1031:W1042)</f>
        <v>269.72999999999996</v>
      </c>
      <c r="X1043" s="41"/>
      <c r="Y1043" s="41"/>
      <c r="Z1043" s="40">
        <f>SUM(Z1031:Z1042)</f>
        <v>242.75699999999998</v>
      </c>
      <c r="AA1043" s="40">
        <f>SUM(AA1031:AA1042)</f>
        <v>26.972999999999985</v>
      </c>
    </row>
    <row r="1044" spans="1:27" ht="18" x14ac:dyDescent="0.4">
      <c r="A1044" s="46"/>
      <c r="B1044" s="46"/>
      <c r="C1044" s="46"/>
      <c r="D1044" s="46"/>
      <c r="E1044" s="46"/>
      <c r="F1044" s="46"/>
      <c r="G1044" s="46"/>
      <c r="H1044" s="46"/>
      <c r="I1044" s="46"/>
      <c r="J1044" s="46"/>
      <c r="K1044" s="46"/>
      <c r="L1044" s="46"/>
      <c r="M1044" s="46"/>
      <c r="N1044" s="46"/>
      <c r="O1044" s="46"/>
      <c r="P1044" s="46"/>
      <c r="Q1044" s="46"/>
      <c r="R1044" s="46"/>
      <c r="S1044" s="46"/>
      <c r="T1044" s="46"/>
      <c r="U1044" s="46"/>
      <c r="V1044" s="46"/>
      <c r="W1044" s="46"/>
      <c r="X1044" s="46"/>
      <c r="Y1044" s="46"/>
      <c r="Z1044" s="46"/>
      <c r="AA1044" s="43"/>
    </row>
    <row r="1045" spans="1:27" ht="18" x14ac:dyDescent="0.4">
      <c r="A1045" s="42" t="s">
        <v>17</v>
      </c>
      <c r="B1045" s="42"/>
      <c r="C1045" s="42"/>
      <c r="D1045" s="42" t="s">
        <v>19</v>
      </c>
      <c r="E1045" s="42"/>
      <c r="F1045" s="42"/>
      <c r="G1045" s="42"/>
      <c r="H1045" s="42"/>
      <c r="I1045" s="42"/>
      <c r="J1045" s="43"/>
      <c r="K1045" s="46"/>
      <c r="L1045" s="46"/>
      <c r="M1045" s="46"/>
      <c r="N1045" s="46"/>
      <c r="O1045" s="46"/>
      <c r="P1045" s="46"/>
      <c r="Q1045" s="46"/>
      <c r="R1045" s="46"/>
      <c r="S1045" s="46"/>
      <c r="T1045" s="46"/>
      <c r="U1045" s="46"/>
      <c r="V1045" s="46"/>
      <c r="W1045" s="46"/>
      <c r="X1045" s="46"/>
      <c r="Y1045" s="46"/>
      <c r="Z1045" s="46"/>
      <c r="AA1045" s="43"/>
    </row>
    <row r="1046" spans="1:27" ht="18" x14ac:dyDescent="0.4">
      <c r="A1046" s="42"/>
      <c r="B1046" s="42"/>
      <c r="C1046" s="42"/>
      <c r="D1046" s="42" t="s">
        <v>20</v>
      </c>
      <c r="E1046" s="42"/>
      <c r="F1046" s="42"/>
      <c r="G1046" s="42"/>
      <c r="H1046" s="42"/>
      <c r="I1046" s="42"/>
      <c r="J1046" s="43"/>
      <c r="K1046" s="46"/>
      <c r="L1046" s="46"/>
      <c r="M1046" s="46"/>
      <c r="N1046" s="46"/>
      <c r="O1046" s="46"/>
      <c r="P1046" s="46"/>
      <c r="Q1046" s="46"/>
      <c r="R1046" s="46"/>
      <c r="S1046" s="46"/>
      <c r="T1046" s="46"/>
      <c r="U1046" s="46"/>
      <c r="V1046" s="46"/>
      <c r="W1046" s="46"/>
      <c r="X1046" s="46"/>
      <c r="Y1046" s="46"/>
      <c r="Z1046" s="46"/>
      <c r="AA1046" s="43"/>
    </row>
    <row r="1047" spans="1:27" ht="18" x14ac:dyDescent="0.4">
      <c r="A1047" s="42"/>
      <c r="B1047" s="42"/>
      <c r="C1047" s="42"/>
      <c r="D1047" s="42" t="s">
        <v>21</v>
      </c>
      <c r="E1047" s="42"/>
      <c r="F1047" s="42"/>
      <c r="G1047" s="42"/>
      <c r="H1047" s="42"/>
      <c r="I1047" s="42"/>
      <c r="J1047" s="43"/>
      <c r="K1047" s="46"/>
      <c r="L1047" s="46"/>
      <c r="M1047" s="46"/>
      <c r="N1047" s="46"/>
      <c r="O1047" s="46"/>
      <c r="P1047" s="46"/>
      <c r="Q1047" s="46"/>
      <c r="R1047" s="46"/>
      <c r="S1047" s="46"/>
      <c r="T1047" s="46"/>
      <c r="U1047" s="46"/>
      <c r="V1047" s="46"/>
      <c r="W1047" s="46"/>
      <c r="X1047" s="46"/>
      <c r="Y1047" s="46"/>
      <c r="Z1047" s="46"/>
      <c r="AA1047" s="43"/>
    </row>
    <row r="1048" spans="1:27" ht="15.75" x14ac:dyDescent="0.25">
      <c r="A1048" s="42"/>
      <c r="B1048" s="42"/>
      <c r="C1048" s="42"/>
      <c r="D1048" s="42" t="s">
        <v>22</v>
      </c>
      <c r="E1048" s="42"/>
      <c r="F1048" s="42"/>
      <c r="G1048" s="42"/>
      <c r="H1048" s="42"/>
      <c r="I1048" s="42"/>
      <c r="J1048" s="43"/>
      <c r="K1048" s="43"/>
      <c r="L1048" s="43"/>
      <c r="M1048" s="43"/>
      <c r="N1048" s="43"/>
      <c r="O1048" s="43"/>
      <c r="P1048" s="43"/>
      <c r="Q1048" s="43"/>
      <c r="R1048" s="43"/>
      <c r="S1048" s="43"/>
      <c r="T1048" s="43"/>
      <c r="U1048" s="43"/>
      <c r="V1048" s="43"/>
      <c r="W1048" s="43"/>
      <c r="X1048" s="43"/>
      <c r="Y1048" s="43"/>
      <c r="Z1048" s="43"/>
      <c r="AA1048" s="43"/>
    </row>
    <row r="1049" spans="1:27" ht="15.75" x14ac:dyDescent="0.25">
      <c r="A1049" s="42"/>
      <c r="B1049" s="42"/>
      <c r="C1049" s="42"/>
      <c r="D1049" s="42" t="s">
        <v>23</v>
      </c>
      <c r="E1049" s="42"/>
      <c r="F1049" s="42"/>
      <c r="G1049" s="42"/>
      <c r="H1049" s="42"/>
      <c r="I1049" s="42"/>
      <c r="J1049" s="43"/>
      <c r="K1049" s="43"/>
      <c r="L1049" s="43"/>
      <c r="M1049" s="43"/>
      <c r="N1049" s="43"/>
      <c r="O1049" s="43"/>
      <c r="P1049" s="43"/>
      <c r="Q1049" s="43"/>
      <c r="R1049" s="43"/>
      <c r="S1049" s="43"/>
      <c r="T1049" s="43"/>
      <c r="U1049" s="43"/>
      <c r="V1049" s="43"/>
      <c r="W1049" s="43"/>
      <c r="X1049" s="43"/>
      <c r="Y1049" s="43"/>
      <c r="Z1049" s="43"/>
      <c r="AA1049" s="43"/>
    </row>
    <row r="1062" spans="1:27" ht="21" x14ac:dyDescent="0.35">
      <c r="A1062" s="215" t="s">
        <v>764</v>
      </c>
      <c r="B1062" s="215"/>
      <c r="C1062" s="215"/>
      <c r="D1062" s="215"/>
      <c r="E1062" s="215"/>
      <c r="F1062" s="215"/>
      <c r="G1062" s="215"/>
      <c r="H1062" s="215"/>
      <c r="I1062" s="215"/>
      <c r="J1062" s="215"/>
      <c r="K1062" s="215"/>
      <c r="L1062" s="215"/>
      <c r="M1062" s="215"/>
      <c r="N1062" s="215"/>
      <c r="O1062" s="215"/>
      <c r="P1062" s="215"/>
      <c r="Q1062" s="215"/>
      <c r="R1062" s="215"/>
      <c r="S1062" s="215"/>
      <c r="T1062" s="215"/>
      <c r="U1062" s="215"/>
      <c r="V1062" s="215"/>
      <c r="W1062" s="215"/>
      <c r="X1062" s="215"/>
      <c r="Y1062" s="144"/>
      <c r="Z1062" s="31"/>
      <c r="AA1062" s="31"/>
    </row>
    <row r="1063" spans="1:27" ht="21" x14ac:dyDescent="0.2">
      <c r="A1063" s="215" t="s">
        <v>763</v>
      </c>
      <c r="B1063" s="215"/>
      <c r="C1063" s="215"/>
      <c r="D1063" s="215"/>
      <c r="E1063" s="215"/>
      <c r="F1063" s="215"/>
      <c r="G1063" s="215"/>
      <c r="H1063" s="215"/>
      <c r="I1063" s="215"/>
      <c r="J1063" s="215"/>
      <c r="K1063" s="215"/>
      <c r="L1063" s="215"/>
      <c r="M1063" s="215"/>
      <c r="N1063" s="215"/>
      <c r="O1063" s="215"/>
      <c r="P1063" s="215"/>
      <c r="Q1063" s="215"/>
      <c r="R1063" s="215"/>
      <c r="S1063" s="215"/>
      <c r="T1063" s="215"/>
      <c r="U1063" s="215"/>
      <c r="V1063" s="215"/>
      <c r="W1063" s="215"/>
      <c r="X1063" s="215"/>
      <c r="Y1063" s="215"/>
      <c r="Z1063" s="215"/>
      <c r="AA1063" s="215"/>
    </row>
    <row r="1064" spans="1:27" ht="21" x14ac:dyDescent="0.35">
      <c r="A1064" s="32"/>
      <c r="B1064" s="32"/>
      <c r="C1064" s="32"/>
      <c r="D1064" s="32"/>
      <c r="E1064" s="32"/>
      <c r="F1064" s="32"/>
      <c r="G1064" s="32"/>
      <c r="H1064" s="32" t="s">
        <v>797</v>
      </c>
      <c r="I1064" s="32"/>
      <c r="J1064" s="32"/>
      <c r="K1064" s="32"/>
      <c r="L1064" s="32"/>
      <c r="M1064" s="32"/>
      <c r="N1064" s="32"/>
      <c r="O1064" s="32"/>
      <c r="P1064" s="32"/>
      <c r="Q1064" s="32"/>
      <c r="R1064" s="32"/>
      <c r="S1064" s="32"/>
      <c r="T1064" s="32"/>
      <c r="U1064" s="32"/>
      <c r="V1064" s="32"/>
      <c r="W1064" s="32"/>
      <c r="X1064" s="32"/>
      <c r="Y1064" s="32"/>
      <c r="Z1064" s="32" t="s">
        <v>903</v>
      </c>
      <c r="AA1064" s="31"/>
    </row>
    <row r="1065" spans="1:27" ht="15.75" customHeight="1" x14ac:dyDescent="0.2">
      <c r="A1065" s="207" t="s">
        <v>3</v>
      </c>
      <c r="B1065" s="207" t="s">
        <v>761</v>
      </c>
      <c r="C1065" s="207" t="s">
        <v>18</v>
      </c>
      <c r="D1065" s="210" t="s">
        <v>0</v>
      </c>
      <c r="E1065" s="211"/>
      <c r="F1065" s="211"/>
      <c r="G1065" s="211"/>
      <c r="H1065" s="211"/>
      <c r="I1065" s="212"/>
      <c r="J1065" s="210" t="s">
        <v>2</v>
      </c>
      <c r="K1065" s="211"/>
      <c r="L1065" s="211"/>
      <c r="M1065" s="211"/>
      <c r="N1065" s="211"/>
      <c r="O1065" s="211"/>
      <c r="P1065" s="211"/>
      <c r="Q1065" s="211"/>
      <c r="R1065" s="211"/>
      <c r="S1065" s="211"/>
      <c r="T1065" s="211"/>
      <c r="U1065" s="212"/>
      <c r="V1065" s="207" t="s">
        <v>756</v>
      </c>
      <c r="W1065" s="207" t="s">
        <v>757</v>
      </c>
      <c r="X1065" s="207" t="s">
        <v>758</v>
      </c>
      <c r="Y1065" s="141"/>
      <c r="Z1065" s="207" t="s">
        <v>759</v>
      </c>
      <c r="AA1065" s="207" t="s">
        <v>760</v>
      </c>
    </row>
    <row r="1066" spans="1:27" ht="15.75" customHeight="1" x14ac:dyDescent="0.2">
      <c r="A1066" s="208"/>
      <c r="B1066" s="208"/>
      <c r="C1066" s="208"/>
      <c r="D1066" s="210" t="s">
        <v>7</v>
      </c>
      <c r="E1066" s="211"/>
      <c r="F1066" s="212"/>
      <c r="G1066" s="207" t="s">
        <v>743</v>
      </c>
      <c r="H1066" s="207" t="s">
        <v>744</v>
      </c>
      <c r="I1066" s="207" t="s">
        <v>745</v>
      </c>
      <c r="J1066" s="204" t="s">
        <v>3</v>
      </c>
      <c r="K1066" s="207" t="s">
        <v>746</v>
      </c>
      <c r="L1066" s="207" t="s">
        <v>747</v>
      </c>
      <c r="M1066" s="207" t="s">
        <v>18</v>
      </c>
      <c r="N1066" s="207" t="s">
        <v>748</v>
      </c>
      <c r="O1066" s="207" t="s">
        <v>749</v>
      </c>
      <c r="P1066" s="207" t="s">
        <v>750</v>
      </c>
      <c r="Q1066" s="207" t="s">
        <v>751</v>
      </c>
      <c r="R1066" s="207" t="s">
        <v>752</v>
      </c>
      <c r="S1066" s="207" t="s">
        <v>753</v>
      </c>
      <c r="T1066" s="207" t="s">
        <v>754</v>
      </c>
      <c r="U1066" s="207" t="s">
        <v>755</v>
      </c>
      <c r="V1066" s="208"/>
      <c r="W1066" s="208"/>
      <c r="X1066" s="208"/>
      <c r="Y1066" s="142"/>
      <c r="Z1066" s="208"/>
      <c r="AA1066" s="208"/>
    </row>
    <row r="1067" spans="1:27" ht="14.25" customHeight="1" x14ac:dyDescent="0.2">
      <c r="A1067" s="208"/>
      <c r="B1067" s="208"/>
      <c r="C1067" s="208"/>
      <c r="D1067" s="204" t="s">
        <v>9</v>
      </c>
      <c r="E1067" s="204" t="s">
        <v>10</v>
      </c>
      <c r="F1067" s="204" t="s">
        <v>11</v>
      </c>
      <c r="G1067" s="208"/>
      <c r="H1067" s="208"/>
      <c r="I1067" s="208"/>
      <c r="J1067" s="205"/>
      <c r="K1067" s="208"/>
      <c r="L1067" s="208"/>
      <c r="M1067" s="208"/>
      <c r="N1067" s="208"/>
      <c r="O1067" s="208"/>
      <c r="P1067" s="208"/>
      <c r="Q1067" s="208"/>
      <c r="R1067" s="208"/>
      <c r="S1067" s="208"/>
      <c r="T1067" s="208"/>
      <c r="U1067" s="208"/>
      <c r="V1067" s="208"/>
      <c r="W1067" s="208"/>
      <c r="X1067" s="208"/>
      <c r="Y1067" s="142"/>
      <c r="Z1067" s="208"/>
      <c r="AA1067" s="208"/>
    </row>
    <row r="1068" spans="1:27" ht="14.25" customHeight="1" x14ac:dyDescent="0.2">
      <c r="A1068" s="208"/>
      <c r="B1068" s="208"/>
      <c r="C1068" s="208"/>
      <c r="D1068" s="205"/>
      <c r="E1068" s="205"/>
      <c r="F1068" s="205"/>
      <c r="G1068" s="208"/>
      <c r="H1068" s="208"/>
      <c r="I1068" s="208"/>
      <c r="J1068" s="205"/>
      <c r="K1068" s="208"/>
      <c r="L1068" s="208"/>
      <c r="M1068" s="208"/>
      <c r="N1068" s="208"/>
      <c r="O1068" s="208"/>
      <c r="P1068" s="208"/>
      <c r="Q1068" s="208"/>
      <c r="R1068" s="208"/>
      <c r="S1068" s="208"/>
      <c r="T1068" s="208"/>
      <c r="U1068" s="208"/>
      <c r="V1068" s="208"/>
      <c r="W1068" s="208"/>
      <c r="X1068" s="208"/>
      <c r="Y1068" s="142"/>
      <c r="Z1068" s="208"/>
      <c r="AA1068" s="208"/>
    </row>
    <row r="1069" spans="1:27" ht="14.25" customHeight="1" x14ac:dyDescent="0.2">
      <c r="A1069" s="208"/>
      <c r="B1069" s="208"/>
      <c r="C1069" s="208"/>
      <c r="D1069" s="205"/>
      <c r="E1069" s="205"/>
      <c r="F1069" s="205"/>
      <c r="G1069" s="208"/>
      <c r="H1069" s="208"/>
      <c r="I1069" s="208"/>
      <c r="J1069" s="205"/>
      <c r="K1069" s="208"/>
      <c r="L1069" s="208"/>
      <c r="M1069" s="208"/>
      <c r="N1069" s="208"/>
      <c r="O1069" s="208"/>
      <c r="P1069" s="208"/>
      <c r="Q1069" s="208"/>
      <c r="R1069" s="208"/>
      <c r="S1069" s="208"/>
      <c r="T1069" s="208"/>
      <c r="U1069" s="208"/>
      <c r="V1069" s="208"/>
      <c r="W1069" s="208"/>
      <c r="X1069" s="208"/>
      <c r="Y1069" s="142"/>
      <c r="Z1069" s="208"/>
      <c r="AA1069" s="208"/>
    </row>
    <row r="1070" spans="1:27" ht="14.25" customHeight="1" x14ac:dyDescent="0.2">
      <c r="A1070" s="208"/>
      <c r="B1070" s="208"/>
      <c r="C1070" s="208"/>
      <c r="D1070" s="205"/>
      <c r="E1070" s="205"/>
      <c r="F1070" s="205"/>
      <c r="G1070" s="208"/>
      <c r="H1070" s="208"/>
      <c r="I1070" s="208"/>
      <c r="J1070" s="205"/>
      <c r="K1070" s="208"/>
      <c r="L1070" s="208"/>
      <c r="M1070" s="208"/>
      <c r="N1070" s="208"/>
      <c r="O1070" s="208"/>
      <c r="P1070" s="208"/>
      <c r="Q1070" s="208"/>
      <c r="R1070" s="208"/>
      <c r="S1070" s="208"/>
      <c r="T1070" s="208"/>
      <c r="U1070" s="208"/>
      <c r="V1070" s="208"/>
      <c r="W1070" s="208"/>
      <c r="X1070" s="208"/>
      <c r="Y1070" s="142"/>
      <c r="Z1070" s="208"/>
      <c r="AA1070" s="208"/>
    </row>
    <row r="1071" spans="1:27" ht="14.25" customHeight="1" x14ac:dyDescent="0.2">
      <c r="A1071" s="209"/>
      <c r="B1071" s="209"/>
      <c r="C1071" s="209"/>
      <c r="D1071" s="206"/>
      <c r="E1071" s="206"/>
      <c r="F1071" s="206"/>
      <c r="G1071" s="209"/>
      <c r="H1071" s="209"/>
      <c r="I1071" s="209"/>
      <c r="J1071" s="206"/>
      <c r="K1071" s="209"/>
      <c r="L1071" s="209"/>
      <c r="M1071" s="209"/>
      <c r="N1071" s="209"/>
      <c r="O1071" s="209"/>
      <c r="P1071" s="209"/>
      <c r="Q1071" s="209"/>
      <c r="R1071" s="209"/>
      <c r="S1071" s="209"/>
      <c r="T1071" s="209"/>
      <c r="U1071" s="209"/>
      <c r="V1071" s="209"/>
      <c r="W1071" s="209"/>
      <c r="X1071" s="209"/>
      <c r="Y1071" s="143"/>
      <c r="Z1071" s="209"/>
      <c r="AA1071" s="209"/>
    </row>
    <row r="1072" spans="1:27" s="43" customFormat="1" ht="24.75" customHeight="1" x14ac:dyDescent="0.2">
      <c r="A1072" s="39"/>
      <c r="B1072" s="38" t="s">
        <v>14</v>
      </c>
      <c r="C1072" s="39">
        <v>2</v>
      </c>
      <c r="D1072" s="39"/>
      <c r="E1072" s="39"/>
      <c r="F1072" s="39">
        <v>77</v>
      </c>
      <c r="G1072" s="39">
        <f t="shared" ref="G1072:G1073" si="143">D1072*400+E1072*100+F1072</f>
        <v>77</v>
      </c>
      <c r="H1072" s="39">
        <v>430</v>
      </c>
      <c r="I1072" s="39">
        <f t="shared" ref="I1072:I1073" si="144">G1072*H1072</f>
        <v>33110</v>
      </c>
      <c r="J1072" s="39">
        <v>2</v>
      </c>
      <c r="K1072" s="38" t="s">
        <v>713</v>
      </c>
      <c r="L1072" s="39" t="s">
        <v>60</v>
      </c>
      <c r="M1072" s="39">
        <v>2</v>
      </c>
      <c r="N1072" s="39">
        <v>143</v>
      </c>
      <c r="O1072" s="39">
        <v>6400</v>
      </c>
      <c r="P1072" s="39">
        <f t="shared" ref="P1072:P1073" si="145">N1072*O1072</f>
        <v>915200</v>
      </c>
      <c r="Q1072" s="39">
        <v>2</v>
      </c>
      <c r="R1072" s="39">
        <f>P1072*2%</f>
        <v>18304</v>
      </c>
      <c r="S1072" s="39">
        <f t="shared" ref="S1072:S1073" si="146">P1072-R1072</f>
        <v>896896</v>
      </c>
      <c r="T1072" s="39">
        <f>I1072+S1072</f>
        <v>930006</v>
      </c>
      <c r="U1072" s="39">
        <f>I1072+S1072</f>
        <v>930006</v>
      </c>
      <c r="V1072" s="39">
        <v>50</v>
      </c>
      <c r="W1072" s="39"/>
      <c r="X1072" s="39"/>
      <c r="Y1072" s="39"/>
      <c r="Z1072" s="40">
        <f>W1072*90%</f>
        <v>0</v>
      </c>
      <c r="AA1072" s="40">
        <f>W1072-Z1072</f>
        <v>0</v>
      </c>
    </row>
    <row r="1073" spans="1:27" s="43" customFormat="1" ht="24.75" customHeight="1" x14ac:dyDescent="0.2">
      <c r="A1073" s="39"/>
      <c r="B1073" s="38"/>
      <c r="C1073" s="39">
        <v>3</v>
      </c>
      <c r="D1073" s="39"/>
      <c r="E1073" s="39"/>
      <c r="F1073" s="39"/>
      <c r="G1073" s="39">
        <f t="shared" si="143"/>
        <v>0</v>
      </c>
      <c r="H1073" s="39"/>
      <c r="I1073" s="39">
        <f t="shared" si="144"/>
        <v>0</v>
      </c>
      <c r="J1073" s="39">
        <v>3</v>
      </c>
      <c r="K1073" s="39"/>
      <c r="L1073" s="39" t="s">
        <v>706</v>
      </c>
      <c r="M1073" s="39">
        <v>3</v>
      </c>
      <c r="N1073" s="39">
        <v>50</v>
      </c>
      <c r="O1073" s="39">
        <v>7400</v>
      </c>
      <c r="P1073" s="39">
        <f t="shared" si="145"/>
        <v>370000</v>
      </c>
      <c r="Q1073" s="39">
        <v>2</v>
      </c>
      <c r="R1073" s="39">
        <f>P1073*2%</f>
        <v>7400</v>
      </c>
      <c r="S1073" s="39">
        <f t="shared" si="146"/>
        <v>362600</v>
      </c>
      <c r="T1073" s="39">
        <f>I1073+S1073</f>
        <v>362600</v>
      </c>
      <c r="U1073" s="39">
        <f>I1073+S1073</f>
        <v>362600</v>
      </c>
      <c r="V1073" s="39"/>
      <c r="W1073" s="40">
        <f>U1073*0.03%</f>
        <v>108.77999999999999</v>
      </c>
      <c r="X1073" s="39">
        <v>0.03</v>
      </c>
      <c r="Y1073" s="39"/>
      <c r="Z1073" s="40">
        <f>W1073*90%</f>
        <v>97.901999999999987</v>
      </c>
      <c r="AA1073" s="40">
        <f>W1073-Z1073</f>
        <v>10.878</v>
      </c>
    </row>
    <row r="1074" spans="1:27" ht="24.75" customHeight="1" x14ac:dyDescent="0.2">
      <c r="A1074" s="38"/>
      <c r="B1074" s="38"/>
      <c r="C1074" s="38"/>
      <c r="D1074" s="38"/>
      <c r="E1074" s="38"/>
      <c r="F1074" s="38"/>
      <c r="G1074" s="39"/>
      <c r="H1074" s="38"/>
      <c r="I1074" s="39"/>
      <c r="J1074" s="38"/>
      <c r="K1074" s="38"/>
      <c r="L1074" s="38"/>
      <c r="M1074" s="38"/>
      <c r="N1074" s="38"/>
      <c r="O1074" s="38"/>
      <c r="P1074" s="39"/>
      <c r="Q1074" s="38"/>
      <c r="R1074" s="39"/>
      <c r="S1074" s="39"/>
      <c r="T1074" s="39"/>
      <c r="U1074" s="39"/>
      <c r="V1074" s="38"/>
      <c r="W1074" s="40"/>
      <c r="X1074" s="41"/>
      <c r="Y1074" s="41"/>
      <c r="Z1074" s="40"/>
      <c r="AA1074" s="40"/>
    </row>
    <row r="1075" spans="1:27" ht="24.75" customHeight="1" x14ac:dyDescent="0.2">
      <c r="A1075" s="38"/>
      <c r="B1075" s="38"/>
      <c r="C1075" s="38"/>
      <c r="D1075" s="38"/>
      <c r="E1075" s="38"/>
      <c r="F1075" s="38"/>
      <c r="G1075" s="39"/>
      <c r="H1075" s="38"/>
      <c r="I1075" s="39"/>
      <c r="J1075" s="38"/>
      <c r="K1075" s="38"/>
      <c r="L1075" s="38"/>
      <c r="M1075" s="38"/>
      <c r="N1075" s="38"/>
      <c r="O1075" s="38"/>
      <c r="P1075" s="39"/>
      <c r="Q1075" s="38"/>
      <c r="R1075" s="38"/>
      <c r="S1075" s="39"/>
      <c r="T1075" s="39"/>
      <c r="U1075" s="39"/>
      <c r="V1075" s="38"/>
      <c r="W1075" s="40"/>
      <c r="X1075" s="41"/>
      <c r="Y1075" s="41"/>
      <c r="Z1075" s="40"/>
      <c r="AA1075" s="40"/>
    </row>
    <row r="1076" spans="1:27" ht="24.75" customHeight="1" x14ac:dyDescent="0.2">
      <c r="A1076" s="38"/>
      <c r="B1076" s="38"/>
      <c r="C1076" s="38"/>
      <c r="D1076" s="38"/>
      <c r="E1076" s="38"/>
      <c r="F1076" s="38"/>
      <c r="G1076" s="39"/>
      <c r="H1076" s="38"/>
      <c r="I1076" s="39"/>
      <c r="J1076" s="38"/>
      <c r="K1076" s="38"/>
      <c r="L1076" s="38"/>
      <c r="M1076" s="38"/>
      <c r="N1076" s="38"/>
      <c r="O1076" s="38"/>
      <c r="P1076" s="39"/>
      <c r="Q1076" s="38"/>
      <c r="R1076" s="39"/>
      <c r="S1076" s="39"/>
      <c r="T1076" s="39"/>
      <c r="U1076" s="39"/>
      <c r="V1076" s="38"/>
      <c r="W1076" s="40"/>
      <c r="X1076" s="41"/>
      <c r="Y1076" s="41"/>
      <c r="Z1076" s="40"/>
      <c r="AA1076" s="40"/>
    </row>
    <row r="1077" spans="1:27" ht="24.75" customHeight="1" x14ac:dyDescent="0.2">
      <c r="A1077" s="38"/>
      <c r="B1077" s="38"/>
      <c r="C1077" s="38"/>
      <c r="D1077" s="38"/>
      <c r="E1077" s="38"/>
      <c r="F1077" s="38"/>
      <c r="G1077" s="39"/>
      <c r="H1077" s="38"/>
      <c r="I1077" s="39"/>
      <c r="J1077" s="38"/>
      <c r="K1077" s="38"/>
      <c r="L1077" s="38"/>
      <c r="M1077" s="38"/>
      <c r="N1077" s="38"/>
      <c r="O1077" s="38"/>
      <c r="P1077" s="39"/>
      <c r="Q1077" s="38"/>
      <c r="R1077" s="39"/>
      <c r="S1077" s="39"/>
      <c r="T1077" s="39"/>
      <c r="U1077" s="39"/>
      <c r="V1077" s="38"/>
      <c r="W1077" s="40"/>
      <c r="X1077" s="41"/>
      <c r="Y1077" s="41"/>
      <c r="Z1077" s="40"/>
      <c r="AA1077" s="40"/>
    </row>
    <row r="1078" spans="1:27" ht="24.75" customHeight="1" x14ac:dyDescent="0.2">
      <c r="A1078" s="38"/>
      <c r="B1078" s="38"/>
      <c r="C1078" s="38"/>
      <c r="D1078" s="38"/>
      <c r="E1078" s="38"/>
      <c r="F1078" s="38"/>
      <c r="G1078" s="39"/>
      <c r="H1078" s="38"/>
      <c r="I1078" s="39"/>
      <c r="J1078" s="38"/>
      <c r="K1078" s="38"/>
      <c r="L1078" s="38"/>
      <c r="M1078" s="38"/>
      <c r="N1078" s="38"/>
      <c r="O1078" s="38"/>
      <c r="P1078" s="39"/>
      <c r="Q1078" s="38"/>
      <c r="R1078" s="38"/>
      <c r="S1078" s="39"/>
      <c r="T1078" s="39"/>
      <c r="U1078" s="39"/>
      <c r="V1078" s="38"/>
      <c r="W1078" s="40"/>
      <c r="X1078" s="41"/>
      <c r="Y1078" s="41"/>
      <c r="Z1078" s="40"/>
      <c r="AA1078" s="40"/>
    </row>
    <row r="1079" spans="1:27" ht="24.75" customHeight="1" x14ac:dyDescent="0.2">
      <c r="A1079" s="38"/>
      <c r="B1079" s="38"/>
      <c r="C1079" s="38"/>
      <c r="D1079" s="38"/>
      <c r="E1079" s="38"/>
      <c r="F1079" s="38"/>
      <c r="G1079" s="39"/>
      <c r="H1079" s="38"/>
      <c r="I1079" s="39"/>
      <c r="J1079" s="38"/>
      <c r="K1079" s="38"/>
      <c r="L1079" s="38"/>
      <c r="M1079" s="38"/>
      <c r="N1079" s="38"/>
      <c r="O1079" s="38"/>
      <c r="P1079" s="39"/>
      <c r="Q1079" s="38"/>
      <c r="R1079" s="39"/>
      <c r="S1079" s="39"/>
      <c r="T1079" s="39"/>
      <c r="U1079" s="39"/>
      <c r="V1079" s="38"/>
      <c r="W1079" s="40"/>
      <c r="X1079" s="41"/>
      <c r="Y1079" s="41"/>
      <c r="Z1079" s="40"/>
      <c r="AA1079" s="40"/>
    </row>
    <row r="1080" spans="1:27" ht="24.75" customHeight="1" x14ac:dyDescent="0.2">
      <c r="A1080" s="38"/>
      <c r="B1080" s="38"/>
      <c r="C1080" s="38"/>
      <c r="D1080" s="38"/>
      <c r="E1080" s="38"/>
      <c r="F1080" s="38"/>
      <c r="G1080" s="39"/>
      <c r="H1080" s="38"/>
      <c r="I1080" s="39"/>
      <c r="J1080" s="38"/>
      <c r="K1080" s="38"/>
      <c r="L1080" s="38"/>
      <c r="M1080" s="38"/>
      <c r="N1080" s="38"/>
      <c r="O1080" s="38"/>
      <c r="P1080" s="39"/>
      <c r="Q1080" s="38"/>
      <c r="R1080" s="39"/>
      <c r="S1080" s="39"/>
      <c r="T1080" s="39"/>
      <c r="U1080" s="39"/>
      <c r="V1080" s="38"/>
      <c r="W1080" s="40"/>
      <c r="X1080" s="41"/>
      <c r="Y1080" s="41"/>
      <c r="Z1080" s="40"/>
      <c r="AA1080" s="40"/>
    </row>
    <row r="1081" spans="1:27" ht="24.75" customHeight="1" x14ac:dyDescent="0.2">
      <c r="A1081" s="38"/>
      <c r="B1081" s="38"/>
      <c r="C1081" s="38"/>
      <c r="D1081" s="38"/>
      <c r="E1081" s="38"/>
      <c r="F1081" s="38"/>
      <c r="G1081" s="39"/>
      <c r="H1081" s="38"/>
      <c r="I1081" s="39"/>
      <c r="J1081" s="38"/>
      <c r="K1081" s="38"/>
      <c r="L1081" s="38"/>
      <c r="M1081" s="38"/>
      <c r="N1081" s="38"/>
      <c r="O1081" s="38"/>
      <c r="P1081" s="39"/>
      <c r="Q1081" s="38"/>
      <c r="R1081" s="38"/>
      <c r="S1081" s="39"/>
      <c r="T1081" s="39"/>
      <c r="U1081" s="39"/>
      <c r="V1081" s="38"/>
      <c r="W1081" s="40"/>
      <c r="X1081" s="41"/>
      <c r="Y1081" s="41"/>
      <c r="Z1081" s="40"/>
      <c r="AA1081" s="40"/>
    </row>
    <row r="1082" spans="1:27" ht="24.75" customHeight="1" x14ac:dyDescent="0.2">
      <c r="A1082" s="38"/>
      <c r="B1082" s="38"/>
      <c r="C1082" s="38"/>
      <c r="D1082" s="38"/>
      <c r="E1082" s="38"/>
      <c r="F1082" s="38"/>
      <c r="G1082" s="39"/>
      <c r="H1082" s="38"/>
      <c r="I1082" s="39"/>
      <c r="J1082" s="38"/>
      <c r="K1082" s="38"/>
      <c r="L1082" s="38"/>
      <c r="M1082" s="38"/>
      <c r="N1082" s="38"/>
      <c r="O1082" s="38"/>
      <c r="P1082" s="39"/>
      <c r="Q1082" s="38"/>
      <c r="R1082" s="39"/>
      <c r="S1082" s="39"/>
      <c r="T1082" s="39"/>
      <c r="U1082" s="39"/>
      <c r="V1082" s="38"/>
      <c r="W1082" s="40"/>
      <c r="X1082" s="41"/>
      <c r="Y1082" s="41"/>
      <c r="Z1082" s="40"/>
      <c r="AA1082" s="40"/>
    </row>
    <row r="1083" spans="1:27" ht="24.75" customHeight="1" x14ac:dyDescent="0.2">
      <c r="A1083" s="38"/>
      <c r="B1083" s="38"/>
      <c r="C1083" s="38"/>
      <c r="D1083" s="38"/>
      <c r="E1083" s="38"/>
      <c r="F1083" s="38"/>
      <c r="G1083" s="39"/>
      <c r="H1083" s="38"/>
      <c r="I1083" s="39"/>
      <c r="J1083" s="38"/>
      <c r="K1083" s="38"/>
      <c r="L1083" s="38"/>
      <c r="M1083" s="38"/>
      <c r="N1083" s="38"/>
      <c r="O1083" s="38"/>
      <c r="P1083" s="39"/>
      <c r="Q1083" s="38"/>
      <c r="R1083" s="39"/>
      <c r="S1083" s="39"/>
      <c r="T1083" s="39"/>
      <c r="U1083" s="39"/>
      <c r="V1083" s="38"/>
      <c r="W1083" s="40"/>
      <c r="X1083" s="41"/>
      <c r="Y1083" s="41"/>
      <c r="Z1083" s="40"/>
      <c r="AA1083" s="40"/>
    </row>
    <row r="1084" spans="1:27" ht="24.75" customHeight="1" x14ac:dyDescent="0.2">
      <c r="A1084" s="237" t="s">
        <v>775</v>
      </c>
      <c r="B1084" s="238"/>
      <c r="C1084" s="238"/>
      <c r="D1084" s="238"/>
      <c r="E1084" s="238"/>
      <c r="F1084" s="238"/>
      <c r="G1084" s="238"/>
      <c r="H1084" s="238"/>
      <c r="I1084" s="238"/>
      <c r="J1084" s="238"/>
      <c r="K1084" s="238"/>
      <c r="L1084" s="239"/>
      <c r="M1084" s="38"/>
      <c r="N1084" s="38">
        <f>SUM(N1072:N1083)</f>
        <v>193</v>
      </c>
      <c r="O1084" s="38"/>
      <c r="P1084" s="39">
        <f>SUM(P1072:P1083)</f>
        <v>1285200</v>
      </c>
      <c r="Q1084" s="38"/>
      <c r="R1084" s="38">
        <f>SUM(R1072:R1083)</f>
        <v>25704</v>
      </c>
      <c r="S1084" s="39">
        <f>SUM(S1072:S1083)</f>
        <v>1259496</v>
      </c>
      <c r="T1084" s="39">
        <f>SUM(T1072:T1083)</f>
        <v>1292606</v>
      </c>
      <c r="U1084" s="39">
        <f>SUM(U1072:U1083)</f>
        <v>1292606</v>
      </c>
      <c r="V1084" s="38"/>
      <c r="W1084" s="40">
        <f>SUM(W1072:W1083)</f>
        <v>108.77999999999999</v>
      </c>
      <c r="X1084" s="41"/>
      <c r="Y1084" s="41"/>
      <c r="Z1084" s="40">
        <f>SUM(Z1072:Z1083)</f>
        <v>97.901999999999987</v>
      </c>
      <c r="AA1084" s="40">
        <f>SUM(AA1072:AA1083)</f>
        <v>10.878</v>
      </c>
    </row>
    <row r="1085" spans="1:27" ht="18" x14ac:dyDescent="0.4">
      <c r="A1085" s="46"/>
      <c r="B1085" s="46"/>
      <c r="C1085" s="46"/>
      <c r="D1085" s="46"/>
      <c r="E1085" s="46"/>
      <c r="F1085" s="46"/>
      <c r="G1085" s="46"/>
      <c r="H1085" s="46"/>
      <c r="I1085" s="46"/>
      <c r="J1085" s="46"/>
      <c r="K1085" s="46"/>
      <c r="L1085" s="46"/>
      <c r="M1085" s="46"/>
      <c r="N1085" s="46"/>
      <c r="O1085" s="46"/>
      <c r="P1085" s="46"/>
      <c r="Q1085" s="46"/>
      <c r="R1085" s="46"/>
      <c r="S1085" s="46"/>
      <c r="T1085" s="46"/>
      <c r="U1085" s="46"/>
      <c r="V1085" s="46"/>
      <c r="W1085" s="46"/>
      <c r="X1085" s="46"/>
      <c r="Y1085" s="46"/>
      <c r="Z1085" s="46"/>
      <c r="AA1085" s="43"/>
    </row>
    <row r="1086" spans="1:27" ht="18" x14ac:dyDescent="0.4">
      <c r="A1086" s="42" t="s">
        <v>17</v>
      </c>
      <c r="B1086" s="42"/>
      <c r="C1086" s="42"/>
      <c r="D1086" s="42" t="s">
        <v>19</v>
      </c>
      <c r="E1086" s="42"/>
      <c r="F1086" s="42"/>
      <c r="G1086" s="42"/>
      <c r="H1086" s="42"/>
      <c r="I1086" s="42"/>
      <c r="J1086" s="43"/>
      <c r="K1086" s="46"/>
      <c r="L1086" s="46"/>
      <c r="M1086" s="46"/>
      <c r="N1086" s="46"/>
      <c r="O1086" s="46"/>
      <c r="P1086" s="46"/>
      <c r="Q1086" s="46"/>
      <c r="R1086" s="46"/>
      <c r="S1086" s="46"/>
      <c r="T1086" s="46"/>
      <c r="U1086" s="46"/>
      <c r="V1086" s="46"/>
      <c r="W1086" s="46"/>
      <c r="X1086" s="46"/>
      <c r="Y1086" s="46"/>
      <c r="Z1086" s="46"/>
      <c r="AA1086" s="43"/>
    </row>
    <row r="1087" spans="1:27" ht="18" x14ac:dyDescent="0.4">
      <c r="A1087" s="42"/>
      <c r="B1087" s="42"/>
      <c r="C1087" s="42"/>
      <c r="D1087" s="42" t="s">
        <v>20</v>
      </c>
      <c r="E1087" s="42"/>
      <c r="F1087" s="42"/>
      <c r="G1087" s="42"/>
      <c r="H1087" s="42"/>
      <c r="I1087" s="42"/>
      <c r="J1087" s="43"/>
      <c r="K1087" s="46"/>
      <c r="L1087" s="46"/>
      <c r="M1087" s="46"/>
      <c r="N1087" s="46"/>
      <c r="O1087" s="46"/>
      <c r="P1087" s="46"/>
      <c r="Q1087" s="46"/>
      <c r="R1087" s="46"/>
      <c r="S1087" s="46"/>
      <c r="T1087" s="46"/>
      <c r="U1087" s="46"/>
      <c r="V1087" s="46"/>
      <c r="W1087" s="46"/>
      <c r="X1087" s="46"/>
      <c r="Y1087" s="46"/>
      <c r="Z1087" s="46"/>
      <c r="AA1087" s="43"/>
    </row>
    <row r="1088" spans="1:27" ht="18" x14ac:dyDescent="0.4">
      <c r="A1088" s="42"/>
      <c r="B1088" s="42"/>
      <c r="C1088" s="42"/>
      <c r="D1088" s="42" t="s">
        <v>21</v>
      </c>
      <c r="E1088" s="42"/>
      <c r="F1088" s="42"/>
      <c r="G1088" s="42"/>
      <c r="H1088" s="42"/>
      <c r="I1088" s="42"/>
      <c r="J1088" s="43"/>
      <c r="K1088" s="46"/>
      <c r="L1088" s="46"/>
      <c r="M1088" s="46"/>
      <c r="N1088" s="46"/>
      <c r="O1088" s="46"/>
      <c r="P1088" s="46"/>
      <c r="Q1088" s="46"/>
      <c r="R1088" s="46"/>
      <c r="S1088" s="46"/>
      <c r="T1088" s="46"/>
      <c r="U1088" s="46"/>
      <c r="V1088" s="46"/>
      <c r="W1088" s="46"/>
      <c r="X1088" s="46"/>
      <c r="Y1088" s="46"/>
      <c r="Z1088" s="46"/>
      <c r="AA1088" s="43"/>
    </row>
    <row r="1089" spans="1:27" ht="15.75" x14ac:dyDescent="0.25">
      <c r="A1089" s="42"/>
      <c r="B1089" s="42"/>
      <c r="C1089" s="42"/>
      <c r="D1089" s="42" t="s">
        <v>22</v>
      </c>
      <c r="E1089" s="42"/>
      <c r="F1089" s="42"/>
      <c r="G1089" s="42"/>
      <c r="H1089" s="42"/>
      <c r="I1089" s="42"/>
      <c r="J1089" s="43"/>
      <c r="K1089" s="43"/>
      <c r="L1089" s="43"/>
      <c r="M1089" s="43"/>
      <c r="N1089" s="43"/>
      <c r="O1089" s="43"/>
      <c r="P1089" s="43"/>
      <c r="Q1089" s="43"/>
      <c r="R1089" s="43"/>
      <c r="S1089" s="43"/>
      <c r="T1089" s="43"/>
      <c r="U1089" s="43"/>
      <c r="V1089" s="43"/>
      <c r="W1089" s="43"/>
      <c r="X1089" s="43"/>
      <c r="Y1089" s="43"/>
      <c r="Z1089" s="43"/>
      <c r="AA1089" s="43"/>
    </row>
    <row r="1090" spans="1:27" ht="15.75" x14ac:dyDescent="0.25">
      <c r="A1090" s="42"/>
      <c r="B1090" s="42"/>
      <c r="C1090" s="42"/>
      <c r="D1090" s="42" t="s">
        <v>23</v>
      </c>
      <c r="E1090" s="42"/>
      <c r="F1090" s="42"/>
      <c r="G1090" s="42"/>
      <c r="H1090" s="42"/>
      <c r="I1090" s="42"/>
      <c r="J1090" s="43"/>
      <c r="K1090" s="43"/>
      <c r="L1090" s="43"/>
      <c r="M1090" s="43"/>
      <c r="N1090" s="43"/>
      <c r="O1090" s="43"/>
      <c r="P1090" s="43"/>
      <c r="Q1090" s="43"/>
      <c r="R1090" s="43"/>
      <c r="S1090" s="43"/>
      <c r="T1090" s="43"/>
      <c r="U1090" s="43"/>
      <c r="V1090" s="43"/>
      <c r="W1090" s="43"/>
      <c r="X1090" s="43"/>
      <c r="Y1090" s="43"/>
      <c r="Z1090" s="43"/>
      <c r="AA1090" s="43"/>
    </row>
    <row r="1102" spans="1:27" ht="21" x14ac:dyDescent="0.35">
      <c r="A1102" s="215" t="s">
        <v>764</v>
      </c>
      <c r="B1102" s="215"/>
      <c r="C1102" s="215"/>
      <c r="D1102" s="215"/>
      <c r="E1102" s="215"/>
      <c r="F1102" s="215"/>
      <c r="G1102" s="215"/>
      <c r="H1102" s="215"/>
      <c r="I1102" s="215"/>
      <c r="J1102" s="215"/>
      <c r="K1102" s="215"/>
      <c r="L1102" s="215"/>
      <c r="M1102" s="215"/>
      <c r="N1102" s="215"/>
      <c r="O1102" s="215"/>
      <c r="P1102" s="215"/>
      <c r="Q1102" s="215"/>
      <c r="R1102" s="215"/>
      <c r="S1102" s="215"/>
      <c r="T1102" s="215"/>
      <c r="U1102" s="215"/>
      <c r="V1102" s="215"/>
      <c r="W1102" s="215"/>
      <c r="X1102" s="215"/>
      <c r="Y1102" s="144"/>
      <c r="Z1102" s="31"/>
      <c r="AA1102" s="31"/>
    </row>
    <row r="1103" spans="1:27" ht="21" x14ac:dyDescent="0.2">
      <c r="A1103" s="215" t="s">
        <v>763</v>
      </c>
      <c r="B1103" s="215"/>
      <c r="C1103" s="215"/>
      <c r="D1103" s="215"/>
      <c r="E1103" s="215"/>
      <c r="F1103" s="215"/>
      <c r="G1103" s="215"/>
      <c r="H1103" s="215"/>
      <c r="I1103" s="215"/>
      <c r="J1103" s="215"/>
      <c r="K1103" s="215"/>
      <c r="L1103" s="215"/>
      <c r="M1103" s="215"/>
      <c r="N1103" s="215"/>
      <c r="O1103" s="215"/>
      <c r="P1103" s="215"/>
      <c r="Q1103" s="215"/>
      <c r="R1103" s="215"/>
      <c r="S1103" s="215"/>
      <c r="T1103" s="215"/>
      <c r="U1103" s="215"/>
      <c r="V1103" s="215"/>
      <c r="W1103" s="215"/>
      <c r="X1103" s="215"/>
      <c r="Y1103" s="215"/>
      <c r="Z1103" s="215"/>
      <c r="AA1103" s="215"/>
    </row>
    <row r="1104" spans="1:27" ht="21" x14ac:dyDescent="0.35">
      <c r="A1104" s="32"/>
      <c r="B1104" s="32"/>
      <c r="C1104" s="32"/>
      <c r="D1104" s="32"/>
      <c r="E1104" s="32"/>
      <c r="F1104" s="32"/>
      <c r="G1104" s="32"/>
      <c r="H1104" s="32" t="s">
        <v>798</v>
      </c>
      <c r="I1104" s="32"/>
      <c r="J1104" s="32"/>
      <c r="K1104" s="32"/>
      <c r="L1104" s="32"/>
      <c r="M1104" s="32"/>
      <c r="N1104" s="32"/>
      <c r="O1104" s="32"/>
      <c r="P1104" s="32"/>
      <c r="Q1104" s="32"/>
      <c r="R1104" s="32"/>
      <c r="S1104" s="32"/>
      <c r="T1104" s="32"/>
      <c r="U1104" s="32"/>
      <c r="V1104" s="32"/>
      <c r="W1104" s="32"/>
      <c r="X1104" s="32"/>
      <c r="Y1104" s="32"/>
      <c r="Z1104" s="32" t="s">
        <v>903</v>
      </c>
      <c r="AA1104" s="31"/>
    </row>
    <row r="1105" spans="1:27" ht="15.75" customHeight="1" x14ac:dyDescent="0.2">
      <c r="A1105" s="207" t="s">
        <v>3</v>
      </c>
      <c r="B1105" s="207" t="s">
        <v>761</v>
      </c>
      <c r="C1105" s="207" t="s">
        <v>18</v>
      </c>
      <c r="D1105" s="210" t="s">
        <v>0</v>
      </c>
      <c r="E1105" s="211"/>
      <c r="F1105" s="211"/>
      <c r="G1105" s="211"/>
      <c r="H1105" s="211"/>
      <c r="I1105" s="212"/>
      <c r="J1105" s="210" t="s">
        <v>2</v>
      </c>
      <c r="K1105" s="211"/>
      <c r="L1105" s="211"/>
      <c r="M1105" s="211"/>
      <c r="N1105" s="211"/>
      <c r="O1105" s="211"/>
      <c r="P1105" s="211"/>
      <c r="Q1105" s="211"/>
      <c r="R1105" s="211"/>
      <c r="S1105" s="211"/>
      <c r="T1105" s="211"/>
      <c r="U1105" s="212"/>
      <c r="V1105" s="207" t="s">
        <v>756</v>
      </c>
      <c r="W1105" s="207" t="s">
        <v>757</v>
      </c>
      <c r="X1105" s="207" t="s">
        <v>758</v>
      </c>
      <c r="Y1105" s="141"/>
      <c r="Z1105" s="207" t="s">
        <v>759</v>
      </c>
      <c r="AA1105" s="207" t="s">
        <v>760</v>
      </c>
    </row>
    <row r="1106" spans="1:27" ht="15.75" customHeight="1" x14ac:dyDescent="0.2">
      <c r="A1106" s="208"/>
      <c r="B1106" s="208"/>
      <c r="C1106" s="208"/>
      <c r="D1106" s="210" t="s">
        <v>7</v>
      </c>
      <c r="E1106" s="211"/>
      <c r="F1106" s="212"/>
      <c r="G1106" s="207" t="s">
        <v>743</v>
      </c>
      <c r="H1106" s="207" t="s">
        <v>744</v>
      </c>
      <c r="I1106" s="207" t="s">
        <v>745</v>
      </c>
      <c r="J1106" s="204" t="s">
        <v>3</v>
      </c>
      <c r="K1106" s="207" t="s">
        <v>746</v>
      </c>
      <c r="L1106" s="207" t="s">
        <v>747</v>
      </c>
      <c r="M1106" s="207" t="s">
        <v>18</v>
      </c>
      <c r="N1106" s="207" t="s">
        <v>748</v>
      </c>
      <c r="O1106" s="207" t="s">
        <v>749</v>
      </c>
      <c r="P1106" s="207" t="s">
        <v>750</v>
      </c>
      <c r="Q1106" s="207" t="s">
        <v>751</v>
      </c>
      <c r="R1106" s="207" t="s">
        <v>752</v>
      </c>
      <c r="S1106" s="207" t="s">
        <v>753</v>
      </c>
      <c r="T1106" s="207" t="s">
        <v>754</v>
      </c>
      <c r="U1106" s="207" t="s">
        <v>755</v>
      </c>
      <c r="V1106" s="208"/>
      <c r="W1106" s="208"/>
      <c r="X1106" s="208"/>
      <c r="Y1106" s="142"/>
      <c r="Z1106" s="208"/>
      <c r="AA1106" s="208"/>
    </row>
    <row r="1107" spans="1:27" ht="14.25" customHeight="1" x14ac:dyDescent="0.2">
      <c r="A1107" s="208"/>
      <c r="B1107" s="208"/>
      <c r="C1107" s="208"/>
      <c r="D1107" s="204" t="s">
        <v>9</v>
      </c>
      <c r="E1107" s="204" t="s">
        <v>10</v>
      </c>
      <c r="F1107" s="204" t="s">
        <v>11</v>
      </c>
      <c r="G1107" s="208"/>
      <c r="H1107" s="208"/>
      <c r="I1107" s="208"/>
      <c r="J1107" s="205"/>
      <c r="K1107" s="208"/>
      <c r="L1107" s="208"/>
      <c r="M1107" s="208"/>
      <c r="N1107" s="208"/>
      <c r="O1107" s="208"/>
      <c r="P1107" s="208"/>
      <c r="Q1107" s="208"/>
      <c r="R1107" s="208"/>
      <c r="S1107" s="208"/>
      <c r="T1107" s="208"/>
      <c r="U1107" s="208"/>
      <c r="V1107" s="208"/>
      <c r="W1107" s="208"/>
      <c r="X1107" s="208"/>
      <c r="Y1107" s="142"/>
      <c r="Z1107" s="208"/>
      <c r="AA1107" s="208"/>
    </row>
    <row r="1108" spans="1:27" ht="14.25" customHeight="1" x14ac:dyDescent="0.2">
      <c r="A1108" s="208"/>
      <c r="B1108" s="208"/>
      <c r="C1108" s="208"/>
      <c r="D1108" s="205"/>
      <c r="E1108" s="205"/>
      <c r="F1108" s="205"/>
      <c r="G1108" s="208"/>
      <c r="H1108" s="208"/>
      <c r="I1108" s="208"/>
      <c r="J1108" s="205"/>
      <c r="K1108" s="208"/>
      <c r="L1108" s="208"/>
      <c r="M1108" s="208"/>
      <c r="N1108" s="208"/>
      <c r="O1108" s="208"/>
      <c r="P1108" s="208"/>
      <c r="Q1108" s="208"/>
      <c r="R1108" s="208"/>
      <c r="S1108" s="208"/>
      <c r="T1108" s="208"/>
      <c r="U1108" s="208"/>
      <c r="V1108" s="208"/>
      <c r="W1108" s="208"/>
      <c r="X1108" s="208"/>
      <c r="Y1108" s="142"/>
      <c r="Z1108" s="208"/>
      <c r="AA1108" s="208"/>
    </row>
    <row r="1109" spans="1:27" ht="14.25" customHeight="1" x14ac:dyDescent="0.2">
      <c r="A1109" s="208"/>
      <c r="B1109" s="208"/>
      <c r="C1109" s="208"/>
      <c r="D1109" s="205"/>
      <c r="E1109" s="205"/>
      <c r="F1109" s="205"/>
      <c r="G1109" s="208"/>
      <c r="H1109" s="208"/>
      <c r="I1109" s="208"/>
      <c r="J1109" s="205"/>
      <c r="K1109" s="208"/>
      <c r="L1109" s="208"/>
      <c r="M1109" s="208"/>
      <c r="N1109" s="208"/>
      <c r="O1109" s="208"/>
      <c r="P1109" s="208"/>
      <c r="Q1109" s="208"/>
      <c r="R1109" s="208"/>
      <c r="S1109" s="208"/>
      <c r="T1109" s="208"/>
      <c r="U1109" s="208"/>
      <c r="V1109" s="208"/>
      <c r="W1109" s="208"/>
      <c r="X1109" s="208"/>
      <c r="Y1109" s="142"/>
      <c r="Z1109" s="208"/>
      <c r="AA1109" s="208"/>
    </row>
    <row r="1110" spans="1:27" ht="14.25" customHeight="1" x14ac:dyDescent="0.2">
      <c r="A1110" s="208"/>
      <c r="B1110" s="208"/>
      <c r="C1110" s="208"/>
      <c r="D1110" s="205"/>
      <c r="E1110" s="205"/>
      <c r="F1110" s="205"/>
      <c r="G1110" s="208"/>
      <c r="H1110" s="208"/>
      <c r="I1110" s="208"/>
      <c r="J1110" s="205"/>
      <c r="K1110" s="208"/>
      <c r="L1110" s="208"/>
      <c r="M1110" s="208"/>
      <c r="N1110" s="208"/>
      <c r="O1110" s="208"/>
      <c r="P1110" s="208"/>
      <c r="Q1110" s="208"/>
      <c r="R1110" s="208"/>
      <c r="S1110" s="208"/>
      <c r="T1110" s="208"/>
      <c r="U1110" s="208"/>
      <c r="V1110" s="208"/>
      <c r="W1110" s="208"/>
      <c r="X1110" s="208"/>
      <c r="Y1110" s="142"/>
      <c r="Z1110" s="208"/>
      <c r="AA1110" s="208"/>
    </row>
    <row r="1111" spans="1:27" ht="14.25" customHeight="1" x14ac:dyDescent="0.2">
      <c r="A1111" s="209"/>
      <c r="B1111" s="209"/>
      <c r="C1111" s="209"/>
      <c r="D1111" s="206"/>
      <c r="E1111" s="206"/>
      <c r="F1111" s="206"/>
      <c r="G1111" s="209"/>
      <c r="H1111" s="209"/>
      <c r="I1111" s="209"/>
      <c r="J1111" s="206"/>
      <c r="K1111" s="209"/>
      <c r="L1111" s="209"/>
      <c r="M1111" s="209"/>
      <c r="N1111" s="209"/>
      <c r="O1111" s="209"/>
      <c r="P1111" s="209"/>
      <c r="Q1111" s="209"/>
      <c r="R1111" s="209"/>
      <c r="S1111" s="209"/>
      <c r="T1111" s="209"/>
      <c r="U1111" s="209"/>
      <c r="V1111" s="209"/>
      <c r="W1111" s="209"/>
      <c r="X1111" s="209"/>
      <c r="Y1111" s="143"/>
      <c r="Z1111" s="209"/>
      <c r="AA1111" s="209"/>
    </row>
    <row r="1112" spans="1:27" s="43" customFormat="1" ht="24" customHeight="1" x14ac:dyDescent="0.2">
      <c r="A1112" s="39"/>
      <c r="B1112" s="38" t="s">
        <v>14</v>
      </c>
      <c r="C1112" s="39">
        <v>3</v>
      </c>
      <c r="D1112" s="39"/>
      <c r="E1112" s="39"/>
      <c r="F1112" s="39"/>
      <c r="G1112" s="39">
        <f t="shared" ref="G1112" si="147">D1112*400+E1112*100+F1112</f>
        <v>0</v>
      </c>
      <c r="H1112" s="39"/>
      <c r="I1112" s="39">
        <f t="shared" ref="I1112" si="148">G1112*H1112</f>
        <v>0</v>
      </c>
      <c r="J1112" s="39">
        <v>3</v>
      </c>
      <c r="K1112" s="39" t="s">
        <v>27</v>
      </c>
      <c r="L1112" s="39" t="s">
        <v>706</v>
      </c>
      <c r="M1112" s="39">
        <v>3</v>
      </c>
      <c r="N1112" s="39">
        <v>49</v>
      </c>
      <c r="O1112" s="39">
        <v>7400</v>
      </c>
      <c r="P1112" s="39">
        <f t="shared" ref="P1112" si="149">N1112*O1112</f>
        <v>362600</v>
      </c>
      <c r="Q1112" s="39">
        <v>10</v>
      </c>
      <c r="R1112" s="39">
        <f>P1112*10%</f>
        <v>36260</v>
      </c>
      <c r="S1112" s="39">
        <f t="shared" ref="S1112" si="150">P1112-R1112</f>
        <v>326340</v>
      </c>
      <c r="T1112" s="39">
        <f>I1112+S1112</f>
        <v>326340</v>
      </c>
      <c r="U1112" s="39">
        <f>I1112+S1112</f>
        <v>326340</v>
      </c>
      <c r="V1112" s="39"/>
      <c r="W1112" s="40">
        <f>U1112*0.03%</f>
        <v>97.901999999999987</v>
      </c>
      <c r="X1112" s="39">
        <v>0.03</v>
      </c>
      <c r="Y1112" s="39"/>
      <c r="Z1112" s="40">
        <f>W1112*90%</f>
        <v>88.111799999999988</v>
      </c>
      <c r="AA1112" s="40">
        <f>W1112-Z1112</f>
        <v>9.7901999999999987</v>
      </c>
    </row>
    <row r="1113" spans="1:27" ht="24" customHeight="1" x14ac:dyDescent="0.2">
      <c r="A1113" s="39"/>
      <c r="B1113" s="38"/>
      <c r="C1113" s="39"/>
      <c r="D1113" s="39"/>
      <c r="E1113" s="39"/>
      <c r="F1113" s="39"/>
      <c r="G1113" s="39"/>
      <c r="H1113" s="39"/>
      <c r="I1113" s="39"/>
      <c r="J1113" s="39"/>
      <c r="K1113" s="39"/>
      <c r="L1113" s="39"/>
      <c r="M1113" s="39"/>
      <c r="N1113" s="39"/>
      <c r="O1113" s="39"/>
      <c r="P1113" s="39"/>
      <c r="Q1113" s="39"/>
      <c r="R1113" s="39"/>
      <c r="S1113" s="39"/>
      <c r="T1113" s="39"/>
      <c r="U1113" s="39"/>
      <c r="V1113" s="39"/>
      <c r="W1113" s="40"/>
      <c r="X1113" s="39"/>
      <c r="Y1113" s="39"/>
      <c r="Z1113" s="40"/>
      <c r="AA1113" s="40"/>
    </row>
    <row r="1114" spans="1:27" ht="24" customHeight="1" x14ac:dyDescent="0.2">
      <c r="A1114" s="38"/>
      <c r="B1114" s="38"/>
      <c r="C1114" s="38"/>
      <c r="D1114" s="38"/>
      <c r="E1114" s="38"/>
      <c r="F1114" s="38"/>
      <c r="G1114" s="39"/>
      <c r="H1114" s="38"/>
      <c r="I1114" s="39"/>
      <c r="J1114" s="38"/>
      <c r="K1114" s="38"/>
      <c r="L1114" s="38"/>
      <c r="M1114" s="38"/>
      <c r="N1114" s="38"/>
      <c r="O1114" s="38"/>
      <c r="P1114" s="39"/>
      <c r="Q1114" s="38"/>
      <c r="R1114" s="39"/>
      <c r="S1114" s="39"/>
      <c r="T1114" s="39"/>
      <c r="U1114" s="39"/>
      <c r="V1114" s="38"/>
      <c r="W1114" s="40"/>
      <c r="X1114" s="41"/>
      <c r="Y1114" s="41"/>
      <c r="Z1114" s="40"/>
      <c r="AA1114" s="40"/>
    </row>
    <row r="1115" spans="1:27" ht="24" customHeight="1" x14ac:dyDescent="0.2">
      <c r="A1115" s="38"/>
      <c r="B1115" s="38"/>
      <c r="C1115" s="38"/>
      <c r="D1115" s="38"/>
      <c r="E1115" s="38"/>
      <c r="F1115" s="38"/>
      <c r="G1115" s="39"/>
      <c r="H1115" s="38"/>
      <c r="I1115" s="39"/>
      <c r="J1115" s="38"/>
      <c r="K1115" s="38"/>
      <c r="L1115" s="38"/>
      <c r="M1115" s="38"/>
      <c r="N1115" s="38"/>
      <c r="O1115" s="38"/>
      <c r="P1115" s="39"/>
      <c r="Q1115" s="38"/>
      <c r="R1115" s="38"/>
      <c r="S1115" s="39"/>
      <c r="T1115" s="39"/>
      <c r="U1115" s="39"/>
      <c r="V1115" s="38"/>
      <c r="W1115" s="40"/>
      <c r="X1115" s="41"/>
      <c r="Y1115" s="41"/>
      <c r="Z1115" s="40"/>
      <c r="AA1115" s="40"/>
    </row>
    <row r="1116" spans="1:27" ht="24" customHeight="1" x14ac:dyDescent="0.2">
      <c r="A1116" s="38"/>
      <c r="B1116" s="38"/>
      <c r="C1116" s="38"/>
      <c r="D1116" s="38"/>
      <c r="E1116" s="38"/>
      <c r="F1116" s="38"/>
      <c r="G1116" s="39"/>
      <c r="H1116" s="38"/>
      <c r="I1116" s="39"/>
      <c r="J1116" s="38"/>
      <c r="K1116" s="38"/>
      <c r="L1116" s="38"/>
      <c r="M1116" s="38"/>
      <c r="N1116" s="38"/>
      <c r="O1116" s="38"/>
      <c r="P1116" s="39"/>
      <c r="Q1116" s="38"/>
      <c r="R1116" s="39"/>
      <c r="S1116" s="39"/>
      <c r="T1116" s="39"/>
      <c r="U1116" s="39"/>
      <c r="V1116" s="38"/>
      <c r="W1116" s="40"/>
      <c r="X1116" s="41"/>
      <c r="Y1116" s="41"/>
      <c r="Z1116" s="40"/>
      <c r="AA1116" s="40"/>
    </row>
    <row r="1117" spans="1:27" ht="24" customHeight="1" x14ac:dyDescent="0.2">
      <c r="A1117" s="38"/>
      <c r="B1117" s="38"/>
      <c r="C1117" s="38"/>
      <c r="D1117" s="38"/>
      <c r="E1117" s="38"/>
      <c r="F1117" s="38"/>
      <c r="G1117" s="39"/>
      <c r="H1117" s="38"/>
      <c r="I1117" s="39"/>
      <c r="J1117" s="38"/>
      <c r="K1117" s="38"/>
      <c r="L1117" s="38"/>
      <c r="M1117" s="38"/>
      <c r="N1117" s="38"/>
      <c r="O1117" s="38"/>
      <c r="P1117" s="39"/>
      <c r="Q1117" s="38"/>
      <c r="R1117" s="39"/>
      <c r="S1117" s="39"/>
      <c r="T1117" s="39"/>
      <c r="U1117" s="39"/>
      <c r="V1117" s="38"/>
      <c r="W1117" s="40"/>
      <c r="X1117" s="41"/>
      <c r="Y1117" s="41"/>
      <c r="Z1117" s="40"/>
      <c r="AA1117" s="40"/>
    </row>
    <row r="1118" spans="1:27" ht="24" customHeight="1" x14ac:dyDescent="0.2">
      <c r="A1118" s="38"/>
      <c r="B1118" s="38"/>
      <c r="C1118" s="38"/>
      <c r="D1118" s="38"/>
      <c r="E1118" s="38"/>
      <c r="F1118" s="38"/>
      <c r="G1118" s="39"/>
      <c r="H1118" s="38"/>
      <c r="I1118" s="39"/>
      <c r="J1118" s="38"/>
      <c r="K1118" s="38"/>
      <c r="L1118" s="38"/>
      <c r="M1118" s="38"/>
      <c r="N1118" s="38"/>
      <c r="O1118" s="38"/>
      <c r="P1118" s="39"/>
      <c r="Q1118" s="38"/>
      <c r="R1118" s="38"/>
      <c r="S1118" s="39"/>
      <c r="T1118" s="39"/>
      <c r="U1118" s="39"/>
      <c r="V1118" s="38"/>
      <c r="W1118" s="40"/>
      <c r="X1118" s="41"/>
      <c r="Y1118" s="41"/>
      <c r="Z1118" s="40"/>
      <c r="AA1118" s="40"/>
    </row>
    <row r="1119" spans="1:27" ht="24" customHeight="1" x14ac:dyDescent="0.2">
      <c r="A1119" s="38"/>
      <c r="B1119" s="38"/>
      <c r="C1119" s="38"/>
      <c r="D1119" s="38"/>
      <c r="E1119" s="38"/>
      <c r="F1119" s="38"/>
      <c r="G1119" s="39"/>
      <c r="H1119" s="38"/>
      <c r="I1119" s="39"/>
      <c r="J1119" s="38"/>
      <c r="K1119" s="38"/>
      <c r="L1119" s="38"/>
      <c r="M1119" s="38"/>
      <c r="N1119" s="38"/>
      <c r="O1119" s="38"/>
      <c r="P1119" s="39"/>
      <c r="Q1119" s="38"/>
      <c r="R1119" s="39"/>
      <c r="S1119" s="39"/>
      <c r="T1119" s="39"/>
      <c r="U1119" s="39"/>
      <c r="V1119" s="38"/>
      <c r="W1119" s="40"/>
      <c r="X1119" s="41"/>
      <c r="Y1119" s="41"/>
      <c r="Z1119" s="40"/>
      <c r="AA1119" s="40"/>
    </row>
    <row r="1120" spans="1:27" ht="24" customHeight="1" x14ac:dyDescent="0.2">
      <c r="A1120" s="38"/>
      <c r="B1120" s="38"/>
      <c r="C1120" s="38"/>
      <c r="D1120" s="38"/>
      <c r="E1120" s="38"/>
      <c r="F1120" s="38"/>
      <c r="G1120" s="39"/>
      <c r="H1120" s="38"/>
      <c r="I1120" s="39"/>
      <c r="J1120" s="38"/>
      <c r="K1120" s="38"/>
      <c r="L1120" s="38"/>
      <c r="M1120" s="38"/>
      <c r="N1120" s="38"/>
      <c r="O1120" s="38"/>
      <c r="P1120" s="39"/>
      <c r="Q1120" s="38"/>
      <c r="R1120" s="39"/>
      <c r="S1120" s="39"/>
      <c r="T1120" s="39"/>
      <c r="U1120" s="39"/>
      <c r="V1120" s="38"/>
      <c r="W1120" s="40"/>
      <c r="X1120" s="41"/>
      <c r="Y1120" s="41"/>
      <c r="Z1120" s="40"/>
      <c r="AA1120" s="40"/>
    </row>
    <row r="1121" spans="1:27" ht="24" customHeight="1" x14ac:dyDescent="0.2">
      <c r="A1121" s="38"/>
      <c r="B1121" s="38"/>
      <c r="C1121" s="38"/>
      <c r="D1121" s="38"/>
      <c r="E1121" s="38"/>
      <c r="F1121" s="38"/>
      <c r="G1121" s="39"/>
      <c r="H1121" s="38"/>
      <c r="I1121" s="39"/>
      <c r="J1121" s="38"/>
      <c r="K1121" s="38"/>
      <c r="L1121" s="38"/>
      <c r="M1121" s="38"/>
      <c r="N1121" s="38"/>
      <c r="O1121" s="38"/>
      <c r="P1121" s="39"/>
      <c r="Q1121" s="38"/>
      <c r="R1121" s="38"/>
      <c r="S1121" s="39"/>
      <c r="T1121" s="39"/>
      <c r="U1121" s="39"/>
      <c r="V1121" s="38"/>
      <c r="W1121" s="40"/>
      <c r="X1121" s="41"/>
      <c r="Y1121" s="41"/>
      <c r="Z1121" s="40"/>
      <c r="AA1121" s="40"/>
    </row>
    <row r="1122" spans="1:27" ht="24" customHeight="1" x14ac:dyDescent="0.2">
      <c r="A1122" s="38"/>
      <c r="B1122" s="38"/>
      <c r="C1122" s="38"/>
      <c r="D1122" s="38"/>
      <c r="E1122" s="38"/>
      <c r="F1122" s="38"/>
      <c r="G1122" s="39"/>
      <c r="H1122" s="38"/>
      <c r="I1122" s="39"/>
      <c r="J1122" s="38"/>
      <c r="K1122" s="38"/>
      <c r="L1122" s="38"/>
      <c r="M1122" s="38"/>
      <c r="N1122" s="38"/>
      <c r="O1122" s="38"/>
      <c r="P1122" s="39"/>
      <c r="Q1122" s="38"/>
      <c r="R1122" s="39"/>
      <c r="S1122" s="39"/>
      <c r="T1122" s="39"/>
      <c r="U1122" s="39"/>
      <c r="V1122" s="38"/>
      <c r="W1122" s="40"/>
      <c r="X1122" s="41"/>
      <c r="Y1122" s="41"/>
      <c r="Z1122" s="40"/>
      <c r="AA1122" s="40"/>
    </row>
    <row r="1123" spans="1:27" ht="24" customHeight="1" x14ac:dyDescent="0.2">
      <c r="A1123" s="38"/>
      <c r="B1123" s="38"/>
      <c r="C1123" s="38"/>
      <c r="D1123" s="38"/>
      <c r="E1123" s="38"/>
      <c r="F1123" s="38"/>
      <c r="G1123" s="39"/>
      <c r="H1123" s="38"/>
      <c r="I1123" s="39"/>
      <c r="J1123" s="38"/>
      <c r="K1123" s="38"/>
      <c r="L1123" s="38"/>
      <c r="M1123" s="38"/>
      <c r="N1123" s="38"/>
      <c r="O1123" s="38"/>
      <c r="P1123" s="39"/>
      <c r="Q1123" s="38"/>
      <c r="R1123" s="39"/>
      <c r="S1123" s="39"/>
      <c r="T1123" s="39"/>
      <c r="U1123" s="39"/>
      <c r="V1123" s="38"/>
      <c r="W1123" s="40"/>
      <c r="X1123" s="41"/>
      <c r="Y1123" s="41"/>
      <c r="Z1123" s="40"/>
      <c r="AA1123" s="40"/>
    </row>
    <row r="1124" spans="1:27" ht="24" customHeight="1" x14ac:dyDescent="0.2">
      <c r="A1124" s="237" t="s">
        <v>775</v>
      </c>
      <c r="B1124" s="238"/>
      <c r="C1124" s="238"/>
      <c r="D1124" s="238"/>
      <c r="E1124" s="238"/>
      <c r="F1124" s="238"/>
      <c r="G1124" s="238"/>
      <c r="H1124" s="238"/>
      <c r="I1124" s="238"/>
      <c r="J1124" s="238"/>
      <c r="K1124" s="238"/>
      <c r="L1124" s="239"/>
      <c r="M1124" s="38"/>
      <c r="N1124" s="38">
        <f>SUM(N1112:N1123)</f>
        <v>49</v>
      </c>
      <c r="O1124" s="38"/>
      <c r="P1124" s="39">
        <f>SUM(P1112:P1123)</f>
        <v>362600</v>
      </c>
      <c r="Q1124" s="38"/>
      <c r="R1124" s="38">
        <f>SUM(R1112:R1123)</f>
        <v>36260</v>
      </c>
      <c r="S1124" s="39">
        <f>SUM(S1112:S1123)</f>
        <v>326340</v>
      </c>
      <c r="T1124" s="39">
        <f>SUM(T1112:T1123)</f>
        <v>326340</v>
      </c>
      <c r="U1124" s="39">
        <f>SUM(U1112:U1123)</f>
        <v>326340</v>
      </c>
      <c r="V1124" s="38"/>
      <c r="W1124" s="40">
        <f>SUM(W1112:W1123)</f>
        <v>97.901999999999987</v>
      </c>
      <c r="X1124" s="41"/>
      <c r="Y1124" s="41"/>
      <c r="Z1124" s="40">
        <f>SUM(Z1112:Z1123)</f>
        <v>88.111799999999988</v>
      </c>
      <c r="AA1124" s="40">
        <f>SUM(AA1112:AA1123)</f>
        <v>9.7901999999999987</v>
      </c>
    </row>
    <row r="1125" spans="1:27" ht="18" x14ac:dyDescent="0.4">
      <c r="A1125" s="46"/>
      <c r="B1125" s="46"/>
      <c r="C1125" s="46"/>
      <c r="D1125" s="46"/>
      <c r="E1125" s="46"/>
      <c r="F1125" s="46"/>
      <c r="G1125" s="46"/>
      <c r="H1125" s="46"/>
      <c r="I1125" s="46"/>
      <c r="J1125" s="46"/>
      <c r="K1125" s="46"/>
      <c r="L1125" s="46"/>
      <c r="M1125" s="46"/>
      <c r="N1125" s="46"/>
      <c r="O1125" s="46"/>
      <c r="P1125" s="46"/>
      <c r="Q1125" s="46"/>
      <c r="R1125" s="46"/>
      <c r="S1125" s="46"/>
      <c r="T1125" s="46"/>
      <c r="U1125" s="46"/>
      <c r="V1125" s="46"/>
      <c r="W1125" s="46"/>
      <c r="X1125" s="46"/>
      <c r="Y1125" s="46"/>
      <c r="Z1125" s="46"/>
      <c r="AA1125" s="43"/>
    </row>
    <row r="1126" spans="1:27" ht="18" x14ac:dyDescent="0.4">
      <c r="A1126" s="42" t="s">
        <v>17</v>
      </c>
      <c r="B1126" s="42"/>
      <c r="C1126" s="42"/>
      <c r="D1126" s="42" t="s">
        <v>19</v>
      </c>
      <c r="E1126" s="42"/>
      <c r="F1126" s="42"/>
      <c r="G1126" s="42"/>
      <c r="H1126" s="42"/>
      <c r="I1126" s="42"/>
      <c r="J1126" s="43"/>
      <c r="K1126" s="46"/>
      <c r="L1126" s="46"/>
      <c r="M1126" s="46"/>
      <c r="N1126" s="46"/>
      <c r="O1126" s="46"/>
      <c r="P1126" s="46"/>
      <c r="Q1126" s="46"/>
      <c r="R1126" s="46"/>
      <c r="S1126" s="46"/>
      <c r="T1126" s="46"/>
      <c r="U1126" s="46"/>
      <c r="V1126" s="46"/>
      <c r="W1126" s="46"/>
      <c r="X1126" s="46"/>
      <c r="Y1126" s="46"/>
      <c r="Z1126" s="46"/>
      <c r="AA1126" s="43"/>
    </row>
    <row r="1127" spans="1:27" ht="18" x14ac:dyDescent="0.4">
      <c r="A1127" s="42"/>
      <c r="B1127" s="42"/>
      <c r="C1127" s="42"/>
      <c r="D1127" s="42" t="s">
        <v>20</v>
      </c>
      <c r="E1127" s="42"/>
      <c r="F1127" s="42"/>
      <c r="G1127" s="42"/>
      <c r="H1127" s="42"/>
      <c r="I1127" s="42"/>
      <c r="J1127" s="43"/>
      <c r="K1127" s="46"/>
      <c r="L1127" s="46"/>
      <c r="M1127" s="46"/>
      <c r="N1127" s="46"/>
      <c r="O1127" s="46"/>
      <c r="P1127" s="46"/>
      <c r="Q1127" s="46"/>
      <c r="R1127" s="46"/>
      <c r="S1127" s="46"/>
      <c r="T1127" s="46"/>
      <c r="U1127" s="46"/>
      <c r="V1127" s="46"/>
      <c r="W1127" s="46"/>
      <c r="X1127" s="46"/>
      <c r="Y1127" s="46"/>
      <c r="Z1127" s="46"/>
      <c r="AA1127" s="43"/>
    </row>
    <row r="1128" spans="1:27" ht="18" x14ac:dyDescent="0.4">
      <c r="A1128" s="42"/>
      <c r="B1128" s="42"/>
      <c r="C1128" s="42"/>
      <c r="D1128" s="42" t="s">
        <v>21</v>
      </c>
      <c r="E1128" s="42"/>
      <c r="F1128" s="42"/>
      <c r="G1128" s="42"/>
      <c r="H1128" s="42"/>
      <c r="I1128" s="42"/>
      <c r="J1128" s="43"/>
      <c r="K1128" s="46"/>
      <c r="L1128" s="46"/>
      <c r="M1128" s="46"/>
      <c r="N1128" s="46"/>
      <c r="O1128" s="46"/>
      <c r="P1128" s="46"/>
      <c r="Q1128" s="46"/>
      <c r="R1128" s="46"/>
      <c r="S1128" s="46"/>
      <c r="T1128" s="46"/>
      <c r="U1128" s="46"/>
      <c r="V1128" s="46"/>
      <c r="W1128" s="46"/>
      <c r="X1128" s="46"/>
      <c r="Y1128" s="46"/>
      <c r="Z1128" s="46"/>
      <c r="AA1128" s="43"/>
    </row>
    <row r="1129" spans="1:27" ht="15.75" x14ac:dyDescent="0.25">
      <c r="A1129" s="42"/>
      <c r="B1129" s="42"/>
      <c r="C1129" s="42"/>
      <c r="D1129" s="42" t="s">
        <v>22</v>
      </c>
      <c r="E1129" s="42"/>
      <c r="F1129" s="42"/>
      <c r="G1129" s="42"/>
      <c r="H1129" s="42"/>
      <c r="I1129" s="42"/>
      <c r="J1129" s="43"/>
      <c r="K1129" s="43"/>
      <c r="L1129" s="43"/>
      <c r="M1129" s="43"/>
      <c r="N1129" s="43"/>
      <c r="O1129" s="43"/>
      <c r="P1129" s="43"/>
      <c r="Q1129" s="43"/>
      <c r="R1129" s="43"/>
      <c r="S1129" s="43"/>
      <c r="T1129" s="43"/>
      <c r="U1129" s="43"/>
      <c r="V1129" s="43"/>
      <c r="W1129" s="43"/>
      <c r="X1129" s="43"/>
      <c r="Y1129" s="43"/>
      <c r="Z1129" s="43"/>
      <c r="AA1129" s="43"/>
    </row>
    <row r="1130" spans="1:27" ht="15.75" x14ac:dyDescent="0.25">
      <c r="A1130" s="42"/>
      <c r="B1130" s="42"/>
      <c r="C1130" s="42"/>
      <c r="D1130" s="42" t="s">
        <v>23</v>
      </c>
      <c r="E1130" s="42"/>
      <c r="F1130" s="42"/>
      <c r="G1130" s="42"/>
      <c r="H1130" s="42"/>
      <c r="I1130" s="42"/>
      <c r="J1130" s="43"/>
      <c r="K1130" s="43"/>
      <c r="L1130" s="43"/>
      <c r="M1130" s="43"/>
      <c r="N1130" s="43"/>
      <c r="O1130" s="43"/>
      <c r="P1130" s="43"/>
      <c r="Q1130" s="43"/>
      <c r="R1130" s="43"/>
      <c r="S1130" s="43"/>
      <c r="T1130" s="43"/>
      <c r="U1130" s="43"/>
      <c r="V1130" s="43"/>
      <c r="W1130" s="43"/>
      <c r="X1130" s="43"/>
      <c r="Y1130" s="43"/>
      <c r="Z1130" s="43"/>
      <c r="AA1130" s="43"/>
    </row>
    <row r="1143" spans="1:27" ht="21" x14ac:dyDescent="0.35">
      <c r="A1143" s="215" t="s">
        <v>764</v>
      </c>
      <c r="B1143" s="215"/>
      <c r="C1143" s="215"/>
      <c r="D1143" s="215"/>
      <c r="E1143" s="215"/>
      <c r="F1143" s="215"/>
      <c r="G1143" s="215"/>
      <c r="H1143" s="215"/>
      <c r="I1143" s="215"/>
      <c r="J1143" s="215"/>
      <c r="K1143" s="215"/>
      <c r="L1143" s="215"/>
      <c r="M1143" s="215"/>
      <c r="N1143" s="215"/>
      <c r="O1143" s="215"/>
      <c r="P1143" s="215"/>
      <c r="Q1143" s="215"/>
      <c r="R1143" s="215"/>
      <c r="S1143" s="215"/>
      <c r="T1143" s="215"/>
      <c r="U1143" s="215"/>
      <c r="V1143" s="215"/>
      <c r="W1143" s="215"/>
      <c r="X1143" s="215"/>
      <c r="Y1143" s="144"/>
      <c r="Z1143" s="31"/>
      <c r="AA1143" s="31"/>
    </row>
    <row r="1144" spans="1:27" ht="21" x14ac:dyDescent="0.2">
      <c r="A1144" s="215" t="s">
        <v>763</v>
      </c>
      <c r="B1144" s="215"/>
      <c r="C1144" s="215"/>
      <c r="D1144" s="215"/>
      <c r="E1144" s="215"/>
      <c r="F1144" s="215"/>
      <c r="G1144" s="215"/>
      <c r="H1144" s="215"/>
      <c r="I1144" s="215"/>
      <c r="J1144" s="215"/>
      <c r="K1144" s="215"/>
      <c r="L1144" s="215"/>
      <c r="M1144" s="215"/>
      <c r="N1144" s="215"/>
      <c r="O1144" s="215"/>
      <c r="P1144" s="215"/>
      <c r="Q1144" s="215"/>
      <c r="R1144" s="215"/>
      <c r="S1144" s="215"/>
      <c r="T1144" s="215"/>
      <c r="U1144" s="215"/>
      <c r="V1144" s="215"/>
      <c r="W1144" s="215"/>
      <c r="X1144" s="215"/>
      <c r="Y1144" s="215"/>
      <c r="Z1144" s="215"/>
      <c r="AA1144" s="215"/>
    </row>
    <row r="1145" spans="1:27" ht="21" x14ac:dyDescent="0.35">
      <c r="A1145" s="32"/>
      <c r="B1145" s="32"/>
      <c r="C1145" s="32"/>
      <c r="D1145" s="32"/>
      <c r="E1145" s="32"/>
      <c r="F1145" s="32"/>
      <c r="G1145" s="32"/>
      <c r="H1145" s="32" t="s">
        <v>799</v>
      </c>
      <c r="I1145" s="32"/>
      <c r="J1145" s="32"/>
      <c r="K1145" s="32"/>
      <c r="L1145" s="32"/>
      <c r="M1145" s="32"/>
      <c r="N1145" s="32"/>
      <c r="O1145" s="32"/>
      <c r="P1145" s="32"/>
      <c r="Q1145" s="32"/>
      <c r="R1145" s="32"/>
      <c r="S1145" s="32"/>
      <c r="T1145" s="32"/>
      <c r="U1145" s="32"/>
      <c r="V1145" s="32"/>
      <c r="W1145" s="32"/>
      <c r="X1145" s="32"/>
      <c r="Y1145" s="32"/>
      <c r="Z1145" s="32" t="s">
        <v>903</v>
      </c>
      <c r="AA1145" s="31"/>
    </row>
    <row r="1146" spans="1:27" ht="15.75" customHeight="1" x14ac:dyDescent="0.2">
      <c r="A1146" s="207" t="s">
        <v>3</v>
      </c>
      <c r="B1146" s="207" t="s">
        <v>761</v>
      </c>
      <c r="C1146" s="207" t="s">
        <v>18</v>
      </c>
      <c r="D1146" s="210" t="s">
        <v>0</v>
      </c>
      <c r="E1146" s="211"/>
      <c r="F1146" s="211"/>
      <c r="G1146" s="211"/>
      <c r="H1146" s="211"/>
      <c r="I1146" s="212"/>
      <c r="J1146" s="210" t="s">
        <v>2</v>
      </c>
      <c r="K1146" s="211"/>
      <c r="L1146" s="211"/>
      <c r="M1146" s="211"/>
      <c r="N1146" s="211"/>
      <c r="O1146" s="211"/>
      <c r="P1146" s="211"/>
      <c r="Q1146" s="211"/>
      <c r="R1146" s="211"/>
      <c r="S1146" s="211"/>
      <c r="T1146" s="211"/>
      <c r="U1146" s="212"/>
      <c r="V1146" s="207" t="s">
        <v>756</v>
      </c>
      <c r="W1146" s="207" t="s">
        <v>757</v>
      </c>
      <c r="X1146" s="207" t="s">
        <v>758</v>
      </c>
      <c r="Y1146" s="141"/>
      <c r="Z1146" s="207" t="s">
        <v>759</v>
      </c>
      <c r="AA1146" s="207" t="s">
        <v>760</v>
      </c>
    </row>
    <row r="1147" spans="1:27" ht="15.75" customHeight="1" x14ac:dyDescent="0.2">
      <c r="A1147" s="208"/>
      <c r="B1147" s="208"/>
      <c r="C1147" s="208"/>
      <c r="D1147" s="210" t="s">
        <v>7</v>
      </c>
      <c r="E1147" s="211"/>
      <c r="F1147" s="212"/>
      <c r="G1147" s="207" t="s">
        <v>743</v>
      </c>
      <c r="H1147" s="207" t="s">
        <v>744</v>
      </c>
      <c r="I1147" s="207" t="s">
        <v>745</v>
      </c>
      <c r="J1147" s="204" t="s">
        <v>3</v>
      </c>
      <c r="K1147" s="207" t="s">
        <v>746</v>
      </c>
      <c r="L1147" s="207" t="s">
        <v>747</v>
      </c>
      <c r="M1147" s="207" t="s">
        <v>18</v>
      </c>
      <c r="N1147" s="207" t="s">
        <v>748</v>
      </c>
      <c r="O1147" s="207" t="s">
        <v>749</v>
      </c>
      <c r="P1147" s="207" t="s">
        <v>750</v>
      </c>
      <c r="Q1147" s="207" t="s">
        <v>751</v>
      </c>
      <c r="R1147" s="207" t="s">
        <v>752</v>
      </c>
      <c r="S1147" s="207" t="s">
        <v>753</v>
      </c>
      <c r="T1147" s="207" t="s">
        <v>754</v>
      </c>
      <c r="U1147" s="207" t="s">
        <v>755</v>
      </c>
      <c r="V1147" s="208"/>
      <c r="W1147" s="208"/>
      <c r="X1147" s="208"/>
      <c r="Y1147" s="142"/>
      <c r="Z1147" s="208"/>
      <c r="AA1147" s="208"/>
    </row>
    <row r="1148" spans="1:27" ht="14.25" customHeight="1" x14ac:dyDescent="0.2">
      <c r="A1148" s="208"/>
      <c r="B1148" s="208"/>
      <c r="C1148" s="208"/>
      <c r="D1148" s="204" t="s">
        <v>9</v>
      </c>
      <c r="E1148" s="204" t="s">
        <v>10</v>
      </c>
      <c r="F1148" s="204" t="s">
        <v>11</v>
      </c>
      <c r="G1148" s="208"/>
      <c r="H1148" s="208"/>
      <c r="I1148" s="208"/>
      <c r="J1148" s="205"/>
      <c r="K1148" s="208"/>
      <c r="L1148" s="208"/>
      <c r="M1148" s="208"/>
      <c r="N1148" s="208"/>
      <c r="O1148" s="208"/>
      <c r="P1148" s="208"/>
      <c r="Q1148" s="208"/>
      <c r="R1148" s="208"/>
      <c r="S1148" s="208"/>
      <c r="T1148" s="208"/>
      <c r="U1148" s="208"/>
      <c r="V1148" s="208"/>
      <c r="W1148" s="208"/>
      <c r="X1148" s="208"/>
      <c r="Y1148" s="142"/>
      <c r="Z1148" s="208"/>
      <c r="AA1148" s="208"/>
    </row>
    <row r="1149" spans="1:27" ht="14.25" customHeight="1" x14ac:dyDescent="0.2">
      <c r="A1149" s="208"/>
      <c r="B1149" s="208"/>
      <c r="C1149" s="208"/>
      <c r="D1149" s="205"/>
      <c r="E1149" s="205"/>
      <c r="F1149" s="205"/>
      <c r="G1149" s="208"/>
      <c r="H1149" s="208"/>
      <c r="I1149" s="208"/>
      <c r="J1149" s="205"/>
      <c r="K1149" s="208"/>
      <c r="L1149" s="208"/>
      <c r="M1149" s="208"/>
      <c r="N1149" s="208"/>
      <c r="O1149" s="208"/>
      <c r="P1149" s="208"/>
      <c r="Q1149" s="208"/>
      <c r="R1149" s="208"/>
      <c r="S1149" s="208"/>
      <c r="T1149" s="208"/>
      <c r="U1149" s="208"/>
      <c r="V1149" s="208"/>
      <c r="W1149" s="208"/>
      <c r="X1149" s="208"/>
      <c r="Y1149" s="142"/>
      <c r="Z1149" s="208"/>
      <c r="AA1149" s="208"/>
    </row>
    <row r="1150" spans="1:27" ht="14.25" customHeight="1" x14ac:dyDescent="0.2">
      <c r="A1150" s="208"/>
      <c r="B1150" s="208"/>
      <c r="C1150" s="208"/>
      <c r="D1150" s="205"/>
      <c r="E1150" s="205"/>
      <c r="F1150" s="205"/>
      <c r="G1150" s="208"/>
      <c r="H1150" s="208"/>
      <c r="I1150" s="208"/>
      <c r="J1150" s="205"/>
      <c r="K1150" s="208"/>
      <c r="L1150" s="208"/>
      <c r="M1150" s="208"/>
      <c r="N1150" s="208"/>
      <c r="O1150" s="208"/>
      <c r="P1150" s="208"/>
      <c r="Q1150" s="208"/>
      <c r="R1150" s="208"/>
      <c r="S1150" s="208"/>
      <c r="T1150" s="208"/>
      <c r="U1150" s="208"/>
      <c r="V1150" s="208"/>
      <c r="W1150" s="208"/>
      <c r="X1150" s="208"/>
      <c r="Y1150" s="142"/>
      <c r="Z1150" s="208"/>
      <c r="AA1150" s="208"/>
    </row>
    <row r="1151" spans="1:27" ht="14.25" customHeight="1" x14ac:dyDescent="0.2">
      <c r="A1151" s="208"/>
      <c r="B1151" s="208"/>
      <c r="C1151" s="208"/>
      <c r="D1151" s="205"/>
      <c r="E1151" s="205"/>
      <c r="F1151" s="205"/>
      <c r="G1151" s="208"/>
      <c r="H1151" s="208"/>
      <c r="I1151" s="208"/>
      <c r="J1151" s="205"/>
      <c r="K1151" s="208"/>
      <c r="L1151" s="208"/>
      <c r="M1151" s="208"/>
      <c r="N1151" s="208"/>
      <c r="O1151" s="208"/>
      <c r="P1151" s="208"/>
      <c r="Q1151" s="208"/>
      <c r="R1151" s="208"/>
      <c r="S1151" s="208"/>
      <c r="T1151" s="208"/>
      <c r="U1151" s="208"/>
      <c r="V1151" s="208"/>
      <c r="W1151" s="208"/>
      <c r="X1151" s="208"/>
      <c r="Y1151" s="142"/>
      <c r="Z1151" s="208"/>
      <c r="AA1151" s="208"/>
    </row>
    <row r="1152" spans="1:27" ht="14.25" customHeight="1" x14ac:dyDescent="0.2">
      <c r="A1152" s="209"/>
      <c r="B1152" s="209"/>
      <c r="C1152" s="209"/>
      <c r="D1152" s="206"/>
      <c r="E1152" s="206"/>
      <c r="F1152" s="206"/>
      <c r="G1152" s="209"/>
      <c r="H1152" s="209"/>
      <c r="I1152" s="209"/>
      <c r="J1152" s="206"/>
      <c r="K1152" s="209"/>
      <c r="L1152" s="209"/>
      <c r="M1152" s="209"/>
      <c r="N1152" s="209"/>
      <c r="O1152" s="209"/>
      <c r="P1152" s="209"/>
      <c r="Q1152" s="209"/>
      <c r="R1152" s="209"/>
      <c r="S1152" s="209"/>
      <c r="T1152" s="209"/>
      <c r="U1152" s="209"/>
      <c r="V1152" s="209"/>
      <c r="W1152" s="209"/>
      <c r="X1152" s="209"/>
      <c r="Y1152" s="143"/>
      <c r="Z1152" s="209"/>
      <c r="AA1152" s="209"/>
    </row>
    <row r="1153" spans="1:27" s="43" customFormat="1" ht="24.75" customHeight="1" x14ac:dyDescent="0.2">
      <c r="A1153" s="39"/>
      <c r="B1153" s="38" t="s">
        <v>14</v>
      </c>
      <c r="C1153" s="39">
        <v>3</v>
      </c>
      <c r="D1153" s="39"/>
      <c r="E1153" s="39"/>
      <c r="F1153" s="39"/>
      <c r="G1153" s="39">
        <f t="shared" ref="G1153" si="151">D1153*400+E1153*100+F1153</f>
        <v>0</v>
      </c>
      <c r="H1153" s="39"/>
      <c r="I1153" s="39">
        <f t="shared" ref="I1153" si="152">G1153*H1153</f>
        <v>0</v>
      </c>
      <c r="J1153" s="39">
        <v>3</v>
      </c>
      <c r="K1153" s="39" t="s">
        <v>27</v>
      </c>
      <c r="L1153" s="39" t="s">
        <v>706</v>
      </c>
      <c r="M1153" s="39">
        <v>3</v>
      </c>
      <c r="N1153" s="39">
        <v>64</v>
      </c>
      <c r="O1153" s="39">
        <v>7400</v>
      </c>
      <c r="P1153" s="39">
        <f t="shared" ref="P1153" si="153">N1153*O1153</f>
        <v>473600</v>
      </c>
      <c r="Q1153" s="39">
        <v>10</v>
      </c>
      <c r="R1153" s="39">
        <f>P1153*10%</f>
        <v>47360</v>
      </c>
      <c r="S1153" s="39">
        <f t="shared" ref="S1153" si="154">P1153-R1153</f>
        <v>426240</v>
      </c>
      <c r="T1153" s="39">
        <f>I1153+S1153</f>
        <v>426240</v>
      </c>
      <c r="U1153" s="39">
        <f>I1153+S1153</f>
        <v>426240</v>
      </c>
      <c r="V1153" s="39"/>
      <c r="W1153" s="40">
        <f>U1153*0.03%</f>
        <v>127.87199999999999</v>
      </c>
      <c r="X1153" s="39">
        <v>0.03</v>
      </c>
      <c r="Y1153" s="39"/>
      <c r="Z1153" s="40">
        <f>W1153*90%</f>
        <v>115.08479999999999</v>
      </c>
      <c r="AA1153" s="40">
        <f>W1153-Z1153</f>
        <v>12.787199999999999</v>
      </c>
    </row>
    <row r="1154" spans="1:27" ht="24.75" customHeight="1" x14ac:dyDescent="0.2">
      <c r="A1154" s="39"/>
      <c r="B1154" s="38"/>
      <c r="C1154" s="39"/>
      <c r="D1154" s="39"/>
      <c r="E1154" s="39"/>
      <c r="F1154" s="39"/>
      <c r="G1154" s="39"/>
      <c r="H1154" s="39"/>
      <c r="I1154" s="39"/>
      <c r="J1154" s="39"/>
      <c r="K1154" s="39"/>
      <c r="L1154" s="39"/>
      <c r="M1154" s="39"/>
      <c r="N1154" s="39"/>
      <c r="O1154" s="39"/>
      <c r="P1154" s="39"/>
      <c r="Q1154" s="39"/>
      <c r="R1154" s="39"/>
      <c r="S1154" s="39"/>
      <c r="T1154" s="39"/>
      <c r="U1154" s="39"/>
      <c r="V1154" s="39"/>
      <c r="W1154" s="40"/>
      <c r="X1154" s="39"/>
      <c r="Y1154" s="39"/>
      <c r="Z1154" s="40"/>
      <c r="AA1154" s="40"/>
    </row>
    <row r="1155" spans="1:27" ht="24.75" customHeight="1" x14ac:dyDescent="0.2">
      <c r="A1155" s="38"/>
      <c r="B1155" s="38"/>
      <c r="C1155" s="38"/>
      <c r="D1155" s="38"/>
      <c r="E1155" s="38"/>
      <c r="F1155" s="38"/>
      <c r="G1155" s="39"/>
      <c r="H1155" s="38"/>
      <c r="I1155" s="39"/>
      <c r="J1155" s="38"/>
      <c r="K1155" s="38"/>
      <c r="L1155" s="38"/>
      <c r="M1155" s="38"/>
      <c r="N1155" s="38"/>
      <c r="O1155" s="38"/>
      <c r="P1155" s="39"/>
      <c r="Q1155" s="38"/>
      <c r="R1155" s="39"/>
      <c r="S1155" s="39"/>
      <c r="T1155" s="39"/>
      <c r="U1155" s="39"/>
      <c r="V1155" s="38"/>
      <c r="W1155" s="40"/>
      <c r="X1155" s="41"/>
      <c r="Y1155" s="41"/>
      <c r="Z1155" s="40"/>
      <c r="AA1155" s="40"/>
    </row>
    <row r="1156" spans="1:27" ht="24.75" customHeight="1" x14ac:dyDescent="0.2">
      <c r="A1156" s="38"/>
      <c r="B1156" s="38"/>
      <c r="C1156" s="38"/>
      <c r="D1156" s="38"/>
      <c r="E1156" s="38"/>
      <c r="F1156" s="38"/>
      <c r="G1156" s="39"/>
      <c r="H1156" s="38"/>
      <c r="I1156" s="39"/>
      <c r="J1156" s="38"/>
      <c r="K1156" s="38"/>
      <c r="L1156" s="38"/>
      <c r="M1156" s="38"/>
      <c r="N1156" s="38"/>
      <c r="O1156" s="38"/>
      <c r="P1156" s="39"/>
      <c r="Q1156" s="38"/>
      <c r="R1156" s="38"/>
      <c r="S1156" s="39"/>
      <c r="T1156" s="39"/>
      <c r="U1156" s="39"/>
      <c r="V1156" s="38"/>
      <c r="W1156" s="40"/>
      <c r="X1156" s="41"/>
      <c r="Y1156" s="41"/>
      <c r="Z1156" s="40"/>
      <c r="AA1156" s="40"/>
    </row>
    <row r="1157" spans="1:27" ht="24.75" customHeight="1" x14ac:dyDescent="0.2">
      <c r="A1157" s="38"/>
      <c r="B1157" s="38"/>
      <c r="C1157" s="38"/>
      <c r="D1157" s="38"/>
      <c r="E1157" s="38"/>
      <c r="F1157" s="38"/>
      <c r="G1157" s="39"/>
      <c r="H1157" s="38"/>
      <c r="I1157" s="39"/>
      <c r="J1157" s="38"/>
      <c r="K1157" s="38"/>
      <c r="L1157" s="38"/>
      <c r="M1157" s="38"/>
      <c r="N1157" s="38"/>
      <c r="O1157" s="38"/>
      <c r="P1157" s="39"/>
      <c r="Q1157" s="38"/>
      <c r="R1157" s="39"/>
      <c r="S1157" s="39"/>
      <c r="T1157" s="39"/>
      <c r="U1157" s="39"/>
      <c r="V1157" s="38"/>
      <c r="W1157" s="40"/>
      <c r="X1157" s="41"/>
      <c r="Y1157" s="41"/>
      <c r="Z1157" s="40"/>
      <c r="AA1157" s="40"/>
    </row>
    <row r="1158" spans="1:27" ht="24.75" customHeight="1" x14ac:dyDescent="0.2">
      <c r="A1158" s="38"/>
      <c r="B1158" s="38"/>
      <c r="C1158" s="38"/>
      <c r="D1158" s="38"/>
      <c r="E1158" s="38"/>
      <c r="F1158" s="38"/>
      <c r="G1158" s="39"/>
      <c r="H1158" s="38"/>
      <c r="I1158" s="39"/>
      <c r="J1158" s="38"/>
      <c r="K1158" s="38"/>
      <c r="L1158" s="38"/>
      <c r="M1158" s="38"/>
      <c r="N1158" s="38"/>
      <c r="O1158" s="38"/>
      <c r="P1158" s="39"/>
      <c r="Q1158" s="38"/>
      <c r="R1158" s="39"/>
      <c r="S1158" s="39"/>
      <c r="T1158" s="39"/>
      <c r="U1158" s="39"/>
      <c r="V1158" s="38"/>
      <c r="W1158" s="40"/>
      <c r="X1158" s="41"/>
      <c r="Y1158" s="41"/>
      <c r="Z1158" s="40"/>
      <c r="AA1158" s="40"/>
    </row>
    <row r="1159" spans="1:27" ht="24.75" customHeight="1" x14ac:dyDescent="0.2">
      <c r="A1159" s="38"/>
      <c r="B1159" s="38"/>
      <c r="C1159" s="38"/>
      <c r="D1159" s="38"/>
      <c r="E1159" s="38"/>
      <c r="F1159" s="38"/>
      <c r="G1159" s="39"/>
      <c r="H1159" s="38"/>
      <c r="I1159" s="39"/>
      <c r="J1159" s="38"/>
      <c r="K1159" s="38"/>
      <c r="L1159" s="38"/>
      <c r="M1159" s="38"/>
      <c r="N1159" s="38"/>
      <c r="O1159" s="38"/>
      <c r="P1159" s="39"/>
      <c r="Q1159" s="38"/>
      <c r="R1159" s="38"/>
      <c r="S1159" s="39"/>
      <c r="T1159" s="39"/>
      <c r="U1159" s="39"/>
      <c r="V1159" s="38"/>
      <c r="W1159" s="40"/>
      <c r="X1159" s="41"/>
      <c r="Y1159" s="41"/>
      <c r="Z1159" s="40"/>
      <c r="AA1159" s="40"/>
    </row>
    <row r="1160" spans="1:27" ht="24.75" customHeight="1" x14ac:dyDescent="0.2">
      <c r="A1160" s="38"/>
      <c r="B1160" s="38"/>
      <c r="C1160" s="38"/>
      <c r="D1160" s="38"/>
      <c r="E1160" s="38"/>
      <c r="F1160" s="38"/>
      <c r="G1160" s="39"/>
      <c r="H1160" s="38"/>
      <c r="I1160" s="39"/>
      <c r="J1160" s="38"/>
      <c r="K1160" s="38"/>
      <c r="L1160" s="38"/>
      <c r="M1160" s="38"/>
      <c r="N1160" s="38"/>
      <c r="O1160" s="38"/>
      <c r="P1160" s="39"/>
      <c r="Q1160" s="38"/>
      <c r="R1160" s="39"/>
      <c r="S1160" s="39"/>
      <c r="T1160" s="39"/>
      <c r="U1160" s="39"/>
      <c r="V1160" s="38"/>
      <c r="W1160" s="40"/>
      <c r="X1160" s="41"/>
      <c r="Y1160" s="41"/>
      <c r="Z1160" s="40"/>
      <c r="AA1160" s="40"/>
    </row>
    <row r="1161" spans="1:27" ht="24.75" customHeight="1" x14ac:dyDescent="0.2">
      <c r="A1161" s="38"/>
      <c r="B1161" s="38"/>
      <c r="C1161" s="38"/>
      <c r="D1161" s="38"/>
      <c r="E1161" s="38"/>
      <c r="F1161" s="38"/>
      <c r="G1161" s="39"/>
      <c r="H1161" s="38"/>
      <c r="I1161" s="39"/>
      <c r="J1161" s="38"/>
      <c r="K1161" s="38"/>
      <c r="L1161" s="38"/>
      <c r="M1161" s="38"/>
      <c r="N1161" s="38"/>
      <c r="O1161" s="38"/>
      <c r="P1161" s="39"/>
      <c r="Q1161" s="38"/>
      <c r="R1161" s="39"/>
      <c r="S1161" s="39"/>
      <c r="T1161" s="39"/>
      <c r="U1161" s="39"/>
      <c r="V1161" s="38"/>
      <c r="W1161" s="40"/>
      <c r="X1161" s="41"/>
      <c r="Y1161" s="41"/>
      <c r="Z1161" s="40"/>
      <c r="AA1161" s="40"/>
    </row>
    <row r="1162" spans="1:27" ht="24.75" customHeight="1" x14ac:dyDescent="0.2">
      <c r="A1162" s="38"/>
      <c r="B1162" s="38"/>
      <c r="C1162" s="38"/>
      <c r="D1162" s="38"/>
      <c r="E1162" s="38"/>
      <c r="F1162" s="38"/>
      <c r="G1162" s="39"/>
      <c r="H1162" s="38"/>
      <c r="I1162" s="39"/>
      <c r="J1162" s="38"/>
      <c r="K1162" s="38"/>
      <c r="L1162" s="38"/>
      <c r="M1162" s="38"/>
      <c r="N1162" s="38"/>
      <c r="O1162" s="38"/>
      <c r="P1162" s="39"/>
      <c r="Q1162" s="38"/>
      <c r="R1162" s="38"/>
      <c r="S1162" s="39"/>
      <c r="T1162" s="39"/>
      <c r="U1162" s="39"/>
      <c r="V1162" s="38"/>
      <c r="W1162" s="40"/>
      <c r="X1162" s="41"/>
      <c r="Y1162" s="41"/>
      <c r="Z1162" s="40"/>
      <c r="AA1162" s="40"/>
    </row>
    <row r="1163" spans="1:27" ht="24.75" customHeight="1" x14ac:dyDescent="0.2">
      <c r="A1163" s="38"/>
      <c r="B1163" s="38"/>
      <c r="C1163" s="38"/>
      <c r="D1163" s="38"/>
      <c r="E1163" s="38"/>
      <c r="F1163" s="38"/>
      <c r="G1163" s="39"/>
      <c r="H1163" s="38"/>
      <c r="I1163" s="39"/>
      <c r="J1163" s="38"/>
      <c r="K1163" s="38"/>
      <c r="L1163" s="38"/>
      <c r="M1163" s="38"/>
      <c r="N1163" s="38"/>
      <c r="O1163" s="38"/>
      <c r="P1163" s="39"/>
      <c r="Q1163" s="38"/>
      <c r="R1163" s="39"/>
      <c r="S1163" s="39"/>
      <c r="T1163" s="39"/>
      <c r="U1163" s="39"/>
      <c r="V1163" s="38"/>
      <c r="W1163" s="40"/>
      <c r="X1163" s="41"/>
      <c r="Y1163" s="41"/>
      <c r="Z1163" s="40"/>
      <c r="AA1163" s="40"/>
    </row>
    <row r="1164" spans="1:27" ht="24.75" customHeight="1" x14ac:dyDescent="0.2">
      <c r="A1164" s="38"/>
      <c r="B1164" s="38"/>
      <c r="C1164" s="38"/>
      <c r="D1164" s="38"/>
      <c r="E1164" s="38"/>
      <c r="F1164" s="38"/>
      <c r="G1164" s="39"/>
      <c r="H1164" s="38"/>
      <c r="I1164" s="39"/>
      <c r="J1164" s="38"/>
      <c r="K1164" s="38"/>
      <c r="L1164" s="38"/>
      <c r="M1164" s="38"/>
      <c r="N1164" s="38"/>
      <c r="O1164" s="38"/>
      <c r="P1164" s="39"/>
      <c r="Q1164" s="38"/>
      <c r="R1164" s="39"/>
      <c r="S1164" s="39"/>
      <c r="T1164" s="39"/>
      <c r="U1164" s="39"/>
      <c r="V1164" s="38"/>
      <c r="W1164" s="40"/>
      <c r="X1164" s="41"/>
      <c r="Y1164" s="41"/>
      <c r="Z1164" s="40"/>
      <c r="AA1164" s="40"/>
    </row>
    <row r="1165" spans="1:27" ht="24.75" customHeight="1" x14ac:dyDescent="0.2">
      <c r="A1165" s="237" t="s">
        <v>775</v>
      </c>
      <c r="B1165" s="238"/>
      <c r="C1165" s="238"/>
      <c r="D1165" s="238"/>
      <c r="E1165" s="238"/>
      <c r="F1165" s="238"/>
      <c r="G1165" s="238"/>
      <c r="H1165" s="238"/>
      <c r="I1165" s="238"/>
      <c r="J1165" s="238"/>
      <c r="K1165" s="238"/>
      <c r="L1165" s="239"/>
      <c r="M1165" s="38"/>
      <c r="N1165" s="38">
        <f>SUM(N1153:N1164)</f>
        <v>64</v>
      </c>
      <c r="O1165" s="38"/>
      <c r="P1165" s="39">
        <f>SUM(P1153:P1164)</f>
        <v>473600</v>
      </c>
      <c r="Q1165" s="38"/>
      <c r="R1165" s="38">
        <f>SUM(R1153:R1164)</f>
        <v>47360</v>
      </c>
      <c r="S1165" s="39">
        <f>SUM(S1153:S1164)</f>
        <v>426240</v>
      </c>
      <c r="T1165" s="39">
        <f>SUM(T1153:T1164)</f>
        <v>426240</v>
      </c>
      <c r="U1165" s="39">
        <f>SUM(U1153:U1164)</f>
        <v>426240</v>
      </c>
      <c r="V1165" s="38"/>
      <c r="W1165" s="40">
        <f>SUM(W1153:W1164)</f>
        <v>127.87199999999999</v>
      </c>
      <c r="X1165" s="41"/>
      <c r="Y1165" s="41"/>
      <c r="Z1165" s="40">
        <f>SUM(Z1153:Z1164)</f>
        <v>115.08479999999999</v>
      </c>
      <c r="AA1165" s="40">
        <f>SUM(AA1153:AA1164)</f>
        <v>12.787199999999999</v>
      </c>
    </row>
    <row r="1166" spans="1:27" ht="18" x14ac:dyDescent="0.4">
      <c r="A1166" s="46"/>
      <c r="B1166" s="46"/>
      <c r="C1166" s="46"/>
      <c r="D1166" s="46"/>
      <c r="E1166" s="46"/>
      <c r="F1166" s="46"/>
      <c r="G1166" s="46"/>
      <c r="H1166" s="46"/>
      <c r="I1166" s="46"/>
      <c r="J1166" s="46"/>
      <c r="K1166" s="46"/>
      <c r="L1166" s="46"/>
      <c r="M1166" s="46"/>
      <c r="N1166" s="46"/>
      <c r="O1166" s="46"/>
      <c r="P1166" s="46"/>
      <c r="Q1166" s="46"/>
      <c r="R1166" s="46"/>
      <c r="S1166" s="46"/>
      <c r="T1166" s="46"/>
      <c r="U1166" s="46"/>
      <c r="V1166" s="46"/>
      <c r="W1166" s="46"/>
      <c r="X1166" s="46"/>
      <c r="Y1166" s="46"/>
      <c r="Z1166" s="46"/>
      <c r="AA1166" s="43"/>
    </row>
    <row r="1167" spans="1:27" ht="18" x14ac:dyDescent="0.4">
      <c r="A1167" s="42" t="s">
        <v>17</v>
      </c>
      <c r="B1167" s="42"/>
      <c r="C1167" s="42"/>
      <c r="D1167" s="42" t="s">
        <v>19</v>
      </c>
      <c r="E1167" s="42"/>
      <c r="F1167" s="42"/>
      <c r="G1167" s="42"/>
      <c r="H1167" s="42"/>
      <c r="I1167" s="42"/>
      <c r="J1167" s="43"/>
      <c r="K1167" s="46"/>
      <c r="L1167" s="46"/>
      <c r="M1167" s="46"/>
      <c r="N1167" s="46"/>
      <c r="O1167" s="46"/>
      <c r="P1167" s="46"/>
      <c r="Q1167" s="46"/>
      <c r="R1167" s="46"/>
      <c r="S1167" s="46"/>
      <c r="T1167" s="46"/>
      <c r="U1167" s="46"/>
      <c r="V1167" s="46"/>
      <c r="W1167" s="46"/>
      <c r="X1167" s="46"/>
      <c r="Y1167" s="46"/>
      <c r="Z1167" s="46"/>
      <c r="AA1167" s="43"/>
    </row>
    <row r="1168" spans="1:27" ht="18" x14ac:dyDescent="0.4">
      <c r="A1168" s="42"/>
      <c r="B1168" s="42"/>
      <c r="C1168" s="42"/>
      <c r="D1168" s="42" t="s">
        <v>20</v>
      </c>
      <c r="E1168" s="42"/>
      <c r="F1168" s="42"/>
      <c r="G1168" s="42"/>
      <c r="H1168" s="42"/>
      <c r="I1168" s="42"/>
      <c r="J1168" s="43"/>
      <c r="K1168" s="46"/>
      <c r="L1168" s="46"/>
      <c r="M1168" s="46"/>
      <c r="N1168" s="46"/>
      <c r="O1168" s="46"/>
      <c r="P1168" s="46"/>
      <c r="Q1168" s="46"/>
      <c r="R1168" s="46"/>
      <c r="S1168" s="46"/>
      <c r="T1168" s="46"/>
      <c r="U1168" s="46"/>
      <c r="V1168" s="46"/>
      <c r="W1168" s="46"/>
      <c r="X1168" s="46"/>
      <c r="Y1168" s="46"/>
      <c r="Z1168" s="46"/>
      <c r="AA1168" s="43"/>
    </row>
    <row r="1169" spans="1:27" ht="18" x14ac:dyDescent="0.4">
      <c r="A1169" s="42"/>
      <c r="B1169" s="42"/>
      <c r="C1169" s="42"/>
      <c r="D1169" s="42" t="s">
        <v>21</v>
      </c>
      <c r="E1169" s="42"/>
      <c r="F1169" s="42"/>
      <c r="G1169" s="42"/>
      <c r="H1169" s="42"/>
      <c r="I1169" s="42"/>
      <c r="J1169" s="43"/>
      <c r="K1169" s="46"/>
      <c r="L1169" s="46"/>
      <c r="M1169" s="46"/>
      <c r="N1169" s="46"/>
      <c r="O1169" s="46"/>
      <c r="P1169" s="46"/>
      <c r="Q1169" s="46"/>
      <c r="R1169" s="46"/>
      <c r="S1169" s="46"/>
      <c r="T1169" s="46"/>
      <c r="U1169" s="46"/>
      <c r="V1169" s="46"/>
      <c r="W1169" s="46"/>
      <c r="X1169" s="46"/>
      <c r="Y1169" s="46"/>
      <c r="Z1169" s="46"/>
      <c r="AA1169" s="43"/>
    </row>
    <row r="1170" spans="1:27" ht="15.75" x14ac:dyDescent="0.25">
      <c r="A1170" s="42"/>
      <c r="B1170" s="42"/>
      <c r="C1170" s="42"/>
      <c r="D1170" s="42" t="s">
        <v>22</v>
      </c>
      <c r="E1170" s="42"/>
      <c r="F1170" s="42"/>
      <c r="G1170" s="42"/>
      <c r="H1170" s="42"/>
      <c r="I1170" s="42"/>
      <c r="J1170" s="43"/>
      <c r="K1170" s="43"/>
      <c r="L1170" s="43"/>
      <c r="M1170" s="43"/>
      <c r="N1170" s="43"/>
      <c r="O1170" s="43"/>
      <c r="P1170" s="43"/>
      <c r="Q1170" s="43"/>
      <c r="R1170" s="43"/>
      <c r="S1170" s="43"/>
      <c r="T1170" s="43"/>
      <c r="U1170" s="43"/>
      <c r="V1170" s="43"/>
      <c r="W1170" s="43"/>
      <c r="X1170" s="43"/>
      <c r="Y1170" s="43"/>
      <c r="Z1170" s="43"/>
      <c r="AA1170" s="43"/>
    </row>
    <row r="1171" spans="1:27" ht="15.75" x14ac:dyDescent="0.25">
      <c r="A1171" s="42"/>
      <c r="B1171" s="42"/>
      <c r="C1171" s="42"/>
      <c r="D1171" s="42" t="s">
        <v>23</v>
      </c>
      <c r="E1171" s="42"/>
      <c r="F1171" s="42"/>
      <c r="G1171" s="42"/>
      <c r="H1171" s="42"/>
      <c r="I1171" s="42"/>
      <c r="J1171" s="43"/>
      <c r="K1171" s="43"/>
      <c r="L1171" s="43"/>
      <c r="M1171" s="43"/>
      <c r="N1171" s="43"/>
      <c r="O1171" s="43"/>
      <c r="P1171" s="43"/>
      <c r="Q1171" s="43"/>
      <c r="R1171" s="43"/>
      <c r="S1171" s="43"/>
      <c r="T1171" s="43"/>
      <c r="U1171" s="43"/>
      <c r="V1171" s="43"/>
      <c r="W1171" s="43"/>
      <c r="X1171" s="43"/>
      <c r="Y1171" s="43"/>
      <c r="Z1171" s="43"/>
      <c r="AA1171" s="43"/>
    </row>
    <row r="1183" spans="1:27" ht="21" x14ac:dyDescent="0.35">
      <c r="A1183" s="215" t="s">
        <v>764</v>
      </c>
      <c r="B1183" s="215"/>
      <c r="C1183" s="215"/>
      <c r="D1183" s="215"/>
      <c r="E1183" s="215"/>
      <c r="F1183" s="215"/>
      <c r="G1183" s="215"/>
      <c r="H1183" s="215"/>
      <c r="I1183" s="215"/>
      <c r="J1183" s="215"/>
      <c r="K1183" s="215"/>
      <c r="L1183" s="215"/>
      <c r="M1183" s="215"/>
      <c r="N1183" s="215"/>
      <c r="O1183" s="215"/>
      <c r="P1183" s="215"/>
      <c r="Q1183" s="215"/>
      <c r="R1183" s="215"/>
      <c r="S1183" s="215"/>
      <c r="T1183" s="215"/>
      <c r="U1183" s="215"/>
      <c r="V1183" s="215"/>
      <c r="W1183" s="215"/>
      <c r="X1183" s="215"/>
      <c r="Y1183" s="144"/>
      <c r="Z1183" s="31"/>
      <c r="AA1183" s="31"/>
    </row>
    <row r="1184" spans="1:27" ht="21" x14ac:dyDescent="0.2">
      <c r="A1184" s="215" t="s">
        <v>763</v>
      </c>
      <c r="B1184" s="215"/>
      <c r="C1184" s="215"/>
      <c r="D1184" s="215"/>
      <c r="E1184" s="215"/>
      <c r="F1184" s="215"/>
      <c r="G1184" s="215"/>
      <c r="H1184" s="215"/>
      <c r="I1184" s="215"/>
      <c r="J1184" s="215"/>
      <c r="K1184" s="215"/>
      <c r="L1184" s="215"/>
      <c r="M1184" s="215"/>
      <c r="N1184" s="215"/>
      <c r="O1184" s="215"/>
      <c r="P1184" s="215"/>
      <c r="Q1184" s="215"/>
      <c r="R1184" s="215"/>
      <c r="S1184" s="215"/>
      <c r="T1184" s="215"/>
      <c r="U1184" s="215"/>
      <c r="V1184" s="215"/>
      <c r="W1184" s="215"/>
      <c r="X1184" s="215"/>
      <c r="Y1184" s="215"/>
      <c r="Z1184" s="215"/>
      <c r="AA1184" s="215"/>
    </row>
    <row r="1185" spans="1:27" ht="21" x14ac:dyDescent="0.35">
      <c r="A1185" s="32"/>
      <c r="B1185" s="32"/>
      <c r="C1185" s="32"/>
      <c r="D1185" s="32"/>
      <c r="E1185" s="32"/>
      <c r="F1185" s="32"/>
      <c r="G1185" s="32"/>
      <c r="H1185" s="32" t="s">
        <v>800</v>
      </c>
      <c r="I1185" s="32"/>
      <c r="J1185" s="32"/>
      <c r="K1185" s="32"/>
      <c r="L1185" s="32"/>
      <c r="M1185" s="32"/>
      <c r="N1185" s="32"/>
      <c r="O1185" s="32"/>
      <c r="P1185" s="32"/>
      <c r="Q1185" s="32"/>
      <c r="R1185" s="32"/>
      <c r="S1185" s="32"/>
      <c r="T1185" s="32"/>
      <c r="U1185" s="32"/>
      <c r="V1185" s="32"/>
      <c r="W1185" s="32"/>
      <c r="X1185" s="32"/>
      <c r="Y1185" s="32"/>
      <c r="Z1185" s="32" t="s">
        <v>903</v>
      </c>
      <c r="AA1185" s="31"/>
    </row>
    <row r="1186" spans="1:27" ht="15.75" customHeight="1" x14ac:dyDescent="0.2">
      <c r="A1186" s="207" t="s">
        <v>3</v>
      </c>
      <c r="B1186" s="207" t="s">
        <v>761</v>
      </c>
      <c r="C1186" s="207" t="s">
        <v>18</v>
      </c>
      <c r="D1186" s="210" t="s">
        <v>0</v>
      </c>
      <c r="E1186" s="211"/>
      <c r="F1186" s="211"/>
      <c r="G1186" s="211"/>
      <c r="H1186" s="211"/>
      <c r="I1186" s="212"/>
      <c r="J1186" s="210" t="s">
        <v>2</v>
      </c>
      <c r="K1186" s="211"/>
      <c r="L1186" s="211"/>
      <c r="M1186" s="211"/>
      <c r="N1186" s="211"/>
      <c r="O1186" s="211"/>
      <c r="P1186" s="211"/>
      <c r="Q1186" s="211"/>
      <c r="R1186" s="211"/>
      <c r="S1186" s="211"/>
      <c r="T1186" s="211"/>
      <c r="U1186" s="212"/>
      <c r="V1186" s="207" t="s">
        <v>756</v>
      </c>
      <c r="W1186" s="207" t="s">
        <v>757</v>
      </c>
      <c r="X1186" s="207" t="s">
        <v>758</v>
      </c>
      <c r="Y1186" s="141"/>
      <c r="Z1186" s="207" t="s">
        <v>759</v>
      </c>
      <c r="AA1186" s="207" t="s">
        <v>760</v>
      </c>
    </row>
    <row r="1187" spans="1:27" ht="15.75" customHeight="1" x14ac:dyDescent="0.2">
      <c r="A1187" s="208"/>
      <c r="B1187" s="208"/>
      <c r="C1187" s="208"/>
      <c r="D1187" s="210" t="s">
        <v>7</v>
      </c>
      <c r="E1187" s="211"/>
      <c r="F1187" s="212"/>
      <c r="G1187" s="207" t="s">
        <v>743</v>
      </c>
      <c r="H1187" s="207" t="s">
        <v>744</v>
      </c>
      <c r="I1187" s="207" t="s">
        <v>745</v>
      </c>
      <c r="J1187" s="204" t="s">
        <v>3</v>
      </c>
      <c r="K1187" s="207" t="s">
        <v>746</v>
      </c>
      <c r="L1187" s="207" t="s">
        <v>747</v>
      </c>
      <c r="M1187" s="207" t="s">
        <v>18</v>
      </c>
      <c r="N1187" s="207" t="s">
        <v>748</v>
      </c>
      <c r="O1187" s="207" t="s">
        <v>749</v>
      </c>
      <c r="P1187" s="207" t="s">
        <v>750</v>
      </c>
      <c r="Q1187" s="207" t="s">
        <v>751</v>
      </c>
      <c r="R1187" s="207" t="s">
        <v>752</v>
      </c>
      <c r="S1187" s="207" t="s">
        <v>753</v>
      </c>
      <c r="T1187" s="207" t="s">
        <v>754</v>
      </c>
      <c r="U1187" s="207" t="s">
        <v>755</v>
      </c>
      <c r="V1187" s="208"/>
      <c r="W1187" s="208"/>
      <c r="X1187" s="208"/>
      <c r="Y1187" s="142"/>
      <c r="Z1187" s="208"/>
      <c r="AA1187" s="208"/>
    </row>
    <row r="1188" spans="1:27" ht="14.25" customHeight="1" x14ac:dyDescent="0.2">
      <c r="A1188" s="208"/>
      <c r="B1188" s="208"/>
      <c r="C1188" s="208"/>
      <c r="D1188" s="204" t="s">
        <v>9</v>
      </c>
      <c r="E1188" s="204" t="s">
        <v>10</v>
      </c>
      <c r="F1188" s="204" t="s">
        <v>11</v>
      </c>
      <c r="G1188" s="208"/>
      <c r="H1188" s="208"/>
      <c r="I1188" s="208"/>
      <c r="J1188" s="205"/>
      <c r="K1188" s="208"/>
      <c r="L1188" s="208"/>
      <c r="M1188" s="208"/>
      <c r="N1188" s="208"/>
      <c r="O1188" s="208"/>
      <c r="P1188" s="208"/>
      <c r="Q1188" s="208"/>
      <c r="R1188" s="208"/>
      <c r="S1188" s="208"/>
      <c r="T1188" s="208"/>
      <c r="U1188" s="208"/>
      <c r="V1188" s="208"/>
      <c r="W1188" s="208"/>
      <c r="X1188" s="208"/>
      <c r="Y1188" s="142"/>
      <c r="Z1188" s="208"/>
      <c r="AA1188" s="208"/>
    </row>
    <row r="1189" spans="1:27" ht="14.25" customHeight="1" x14ac:dyDescent="0.2">
      <c r="A1189" s="208"/>
      <c r="B1189" s="208"/>
      <c r="C1189" s="208"/>
      <c r="D1189" s="205"/>
      <c r="E1189" s="205"/>
      <c r="F1189" s="205"/>
      <c r="G1189" s="208"/>
      <c r="H1189" s="208"/>
      <c r="I1189" s="208"/>
      <c r="J1189" s="205"/>
      <c r="K1189" s="208"/>
      <c r="L1189" s="208"/>
      <c r="M1189" s="208"/>
      <c r="N1189" s="208"/>
      <c r="O1189" s="208"/>
      <c r="P1189" s="208"/>
      <c r="Q1189" s="208"/>
      <c r="R1189" s="208"/>
      <c r="S1189" s="208"/>
      <c r="T1189" s="208"/>
      <c r="U1189" s="208"/>
      <c r="V1189" s="208"/>
      <c r="W1189" s="208"/>
      <c r="X1189" s="208"/>
      <c r="Y1189" s="142"/>
      <c r="Z1189" s="208"/>
      <c r="AA1189" s="208"/>
    </row>
    <row r="1190" spans="1:27" ht="14.25" customHeight="1" x14ac:dyDescent="0.2">
      <c r="A1190" s="208"/>
      <c r="B1190" s="208"/>
      <c r="C1190" s="208"/>
      <c r="D1190" s="205"/>
      <c r="E1190" s="205"/>
      <c r="F1190" s="205"/>
      <c r="G1190" s="208"/>
      <c r="H1190" s="208"/>
      <c r="I1190" s="208"/>
      <c r="J1190" s="205"/>
      <c r="K1190" s="208"/>
      <c r="L1190" s="208"/>
      <c r="M1190" s="208"/>
      <c r="N1190" s="208"/>
      <c r="O1190" s="208"/>
      <c r="P1190" s="208"/>
      <c r="Q1190" s="208"/>
      <c r="R1190" s="208"/>
      <c r="S1190" s="208"/>
      <c r="T1190" s="208"/>
      <c r="U1190" s="208"/>
      <c r="V1190" s="208"/>
      <c r="W1190" s="208"/>
      <c r="X1190" s="208"/>
      <c r="Y1190" s="142"/>
      <c r="Z1190" s="208"/>
      <c r="AA1190" s="208"/>
    </row>
    <row r="1191" spans="1:27" ht="14.25" customHeight="1" x14ac:dyDescent="0.2">
      <c r="A1191" s="208"/>
      <c r="B1191" s="208"/>
      <c r="C1191" s="208"/>
      <c r="D1191" s="205"/>
      <c r="E1191" s="205"/>
      <c r="F1191" s="205"/>
      <c r="G1191" s="208"/>
      <c r="H1191" s="208"/>
      <c r="I1191" s="208"/>
      <c r="J1191" s="205"/>
      <c r="K1191" s="208"/>
      <c r="L1191" s="208"/>
      <c r="M1191" s="208"/>
      <c r="N1191" s="208"/>
      <c r="O1191" s="208"/>
      <c r="P1191" s="208"/>
      <c r="Q1191" s="208"/>
      <c r="R1191" s="208"/>
      <c r="S1191" s="208"/>
      <c r="T1191" s="208"/>
      <c r="U1191" s="208"/>
      <c r="V1191" s="208"/>
      <c r="W1191" s="208"/>
      <c r="X1191" s="208"/>
      <c r="Y1191" s="142"/>
      <c r="Z1191" s="208"/>
      <c r="AA1191" s="208"/>
    </row>
    <row r="1192" spans="1:27" ht="14.25" customHeight="1" x14ac:dyDescent="0.2">
      <c r="A1192" s="209"/>
      <c r="B1192" s="209"/>
      <c r="C1192" s="209"/>
      <c r="D1192" s="206"/>
      <c r="E1192" s="206"/>
      <c r="F1192" s="206"/>
      <c r="G1192" s="209"/>
      <c r="H1192" s="209"/>
      <c r="I1192" s="209"/>
      <c r="J1192" s="206"/>
      <c r="K1192" s="209"/>
      <c r="L1192" s="209"/>
      <c r="M1192" s="209"/>
      <c r="N1192" s="209"/>
      <c r="O1192" s="209"/>
      <c r="P1192" s="209"/>
      <c r="Q1192" s="209"/>
      <c r="R1192" s="209"/>
      <c r="S1192" s="209"/>
      <c r="T1192" s="209"/>
      <c r="U1192" s="209"/>
      <c r="V1192" s="209"/>
      <c r="W1192" s="209"/>
      <c r="X1192" s="209"/>
      <c r="Y1192" s="143"/>
      <c r="Z1192" s="209"/>
      <c r="AA1192" s="209"/>
    </row>
    <row r="1193" spans="1:27" s="43" customFormat="1" ht="27" customHeight="1" x14ac:dyDescent="0.2">
      <c r="A1193" s="39"/>
      <c r="B1193" s="38" t="s">
        <v>24</v>
      </c>
      <c r="C1193" s="39">
        <v>3</v>
      </c>
      <c r="D1193" s="39"/>
      <c r="E1193" s="39">
        <v>3</v>
      </c>
      <c r="F1193" s="39"/>
      <c r="G1193" s="39">
        <f t="shared" ref="G1193" si="155">D1193*400+E1193*100+F1193</f>
        <v>300</v>
      </c>
      <c r="H1193" s="39">
        <v>75</v>
      </c>
      <c r="I1193" s="39">
        <f t="shared" ref="I1193" si="156">G1193*H1193</f>
        <v>22500</v>
      </c>
      <c r="J1193" s="39">
        <v>2</v>
      </c>
      <c r="K1193" s="39" t="s">
        <v>27</v>
      </c>
      <c r="L1193" s="39" t="s">
        <v>706</v>
      </c>
      <c r="M1193" s="39">
        <v>3</v>
      </c>
      <c r="N1193" s="39">
        <v>36</v>
      </c>
      <c r="O1193" s="39">
        <v>7400</v>
      </c>
      <c r="P1193" s="39">
        <f t="shared" ref="P1193" si="157">N1193*O1193</f>
        <v>266400</v>
      </c>
      <c r="Q1193" s="39">
        <v>20</v>
      </c>
      <c r="R1193" s="39">
        <f>P1193*30%</f>
        <v>79920</v>
      </c>
      <c r="S1193" s="39">
        <f t="shared" ref="S1193" si="158">P1193-R1193</f>
        <v>186480</v>
      </c>
      <c r="T1193" s="39">
        <f>I1193+S1193</f>
        <v>208980</v>
      </c>
      <c r="U1193" s="39">
        <f>I1193+S1193</f>
        <v>208980</v>
      </c>
      <c r="V1193" s="39"/>
      <c r="W1193" s="40">
        <f>U1193*0.03%</f>
        <v>62.693999999999996</v>
      </c>
      <c r="X1193" s="39">
        <v>0.03</v>
      </c>
      <c r="Y1193" s="39"/>
      <c r="Z1193" s="40">
        <f>W1193*90%</f>
        <v>56.424599999999998</v>
      </c>
      <c r="AA1193" s="40">
        <f>W1193-Z1193</f>
        <v>6.2693999999999974</v>
      </c>
    </row>
    <row r="1194" spans="1:27" ht="27" customHeight="1" x14ac:dyDescent="0.2">
      <c r="A1194" s="39"/>
      <c r="B1194" s="38"/>
      <c r="C1194" s="39"/>
      <c r="D1194" s="39"/>
      <c r="E1194" s="39"/>
      <c r="F1194" s="39"/>
      <c r="G1194" s="39"/>
      <c r="H1194" s="39"/>
      <c r="I1194" s="39"/>
      <c r="J1194" s="39"/>
      <c r="K1194" s="39"/>
      <c r="L1194" s="39"/>
      <c r="M1194" s="39"/>
      <c r="N1194" s="39"/>
      <c r="O1194" s="39"/>
      <c r="P1194" s="39"/>
      <c r="Q1194" s="39"/>
      <c r="R1194" s="39"/>
      <c r="S1194" s="39"/>
      <c r="T1194" s="39"/>
      <c r="U1194" s="39"/>
      <c r="V1194" s="39"/>
      <c r="W1194" s="40"/>
      <c r="X1194" s="39"/>
      <c r="Y1194" s="39"/>
      <c r="Z1194" s="40"/>
      <c r="AA1194" s="40"/>
    </row>
    <row r="1195" spans="1:27" ht="27" customHeight="1" x14ac:dyDescent="0.2">
      <c r="A1195" s="38"/>
      <c r="B1195" s="38"/>
      <c r="C1195" s="38"/>
      <c r="D1195" s="38"/>
      <c r="E1195" s="38"/>
      <c r="F1195" s="38"/>
      <c r="G1195" s="39"/>
      <c r="H1195" s="38"/>
      <c r="I1195" s="39"/>
      <c r="J1195" s="38"/>
      <c r="K1195" s="38"/>
      <c r="L1195" s="38"/>
      <c r="M1195" s="38"/>
      <c r="N1195" s="38"/>
      <c r="O1195" s="38"/>
      <c r="P1195" s="39"/>
      <c r="Q1195" s="38"/>
      <c r="R1195" s="39"/>
      <c r="S1195" s="39"/>
      <c r="T1195" s="39"/>
      <c r="U1195" s="39"/>
      <c r="V1195" s="38"/>
      <c r="W1195" s="40"/>
      <c r="X1195" s="41"/>
      <c r="Y1195" s="41"/>
      <c r="Z1195" s="40"/>
      <c r="AA1195" s="40"/>
    </row>
    <row r="1196" spans="1:27" ht="27" customHeight="1" x14ac:dyDescent="0.2">
      <c r="A1196" s="38"/>
      <c r="B1196" s="38"/>
      <c r="C1196" s="38"/>
      <c r="D1196" s="38"/>
      <c r="E1196" s="38"/>
      <c r="F1196" s="38"/>
      <c r="G1196" s="39"/>
      <c r="H1196" s="38"/>
      <c r="I1196" s="39"/>
      <c r="J1196" s="38"/>
      <c r="K1196" s="38"/>
      <c r="L1196" s="38"/>
      <c r="M1196" s="38"/>
      <c r="N1196" s="38"/>
      <c r="O1196" s="38"/>
      <c r="P1196" s="39"/>
      <c r="Q1196" s="38"/>
      <c r="R1196" s="38"/>
      <c r="S1196" s="39"/>
      <c r="T1196" s="39"/>
      <c r="U1196" s="39"/>
      <c r="V1196" s="38"/>
      <c r="W1196" s="40"/>
      <c r="X1196" s="41"/>
      <c r="Y1196" s="41"/>
      <c r="Z1196" s="40"/>
      <c r="AA1196" s="40"/>
    </row>
    <row r="1197" spans="1:27" ht="27" customHeight="1" x14ac:dyDescent="0.2">
      <c r="A1197" s="38"/>
      <c r="B1197" s="38"/>
      <c r="C1197" s="38"/>
      <c r="D1197" s="38"/>
      <c r="E1197" s="38"/>
      <c r="F1197" s="38"/>
      <c r="G1197" s="39"/>
      <c r="H1197" s="38"/>
      <c r="I1197" s="39"/>
      <c r="J1197" s="38"/>
      <c r="K1197" s="38"/>
      <c r="L1197" s="38"/>
      <c r="M1197" s="38"/>
      <c r="N1197" s="38"/>
      <c r="O1197" s="38"/>
      <c r="P1197" s="39"/>
      <c r="Q1197" s="38"/>
      <c r="R1197" s="39"/>
      <c r="S1197" s="39"/>
      <c r="T1197" s="39"/>
      <c r="U1197" s="39"/>
      <c r="V1197" s="38"/>
      <c r="W1197" s="40"/>
      <c r="X1197" s="41"/>
      <c r="Y1197" s="41"/>
      <c r="Z1197" s="40"/>
      <c r="AA1197" s="40"/>
    </row>
    <row r="1198" spans="1:27" ht="27" customHeight="1" x14ac:dyDescent="0.2">
      <c r="A1198" s="38"/>
      <c r="B1198" s="38"/>
      <c r="C1198" s="38"/>
      <c r="D1198" s="38"/>
      <c r="E1198" s="38"/>
      <c r="F1198" s="38"/>
      <c r="G1198" s="39"/>
      <c r="H1198" s="38"/>
      <c r="I1198" s="39"/>
      <c r="J1198" s="38"/>
      <c r="K1198" s="38"/>
      <c r="L1198" s="38"/>
      <c r="M1198" s="38"/>
      <c r="N1198" s="38"/>
      <c r="O1198" s="38"/>
      <c r="P1198" s="39"/>
      <c r="Q1198" s="38"/>
      <c r="R1198" s="39"/>
      <c r="S1198" s="39"/>
      <c r="T1198" s="39"/>
      <c r="U1198" s="39"/>
      <c r="V1198" s="38"/>
      <c r="W1198" s="40"/>
      <c r="X1198" s="41"/>
      <c r="Y1198" s="41"/>
      <c r="Z1198" s="40"/>
      <c r="AA1198" s="40"/>
    </row>
    <row r="1199" spans="1:27" ht="27" customHeight="1" x14ac:dyDescent="0.2">
      <c r="A1199" s="38"/>
      <c r="B1199" s="38"/>
      <c r="C1199" s="38"/>
      <c r="D1199" s="38"/>
      <c r="E1199" s="38"/>
      <c r="F1199" s="38"/>
      <c r="G1199" s="39"/>
      <c r="H1199" s="38"/>
      <c r="I1199" s="39"/>
      <c r="J1199" s="38"/>
      <c r="K1199" s="38"/>
      <c r="L1199" s="38"/>
      <c r="M1199" s="38"/>
      <c r="N1199" s="38"/>
      <c r="O1199" s="38"/>
      <c r="P1199" s="39"/>
      <c r="Q1199" s="38"/>
      <c r="R1199" s="38"/>
      <c r="S1199" s="39"/>
      <c r="T1199" s="39"/>
      <c r="U1199" s="39"/>
      <c r="V1199" s="38"/>
      <c r="W1199" s="40"/>
      <c r="X1199" s="41"/>
      <c r="Y1199" s="41"/>
      <c r="Z1199" s="40"/>
      <c r="AA1199" s="40"/>
    </row>
    <row r="1200" spans="1:27" ht="27" customHeight="1" x14ac:dyDescent="0.2">
      <c r="A1200" s="38"/>
      <c r="B1200" s="38"/>
      <c r="C1200" s="38"/>
      <c r="D1200" s="38"/>
      <c r="E1200" s="38"/>
      <c r="F1200" s="38"/>
      <c r="G1200" s="39"/>
      <c r="H1200" s="38"/>
      <c r="I1200" s="39"/>
      <c r="J1200" s="38"/>
      <c r="K1200" s="38"/>
      <c r="L1200" s="38"/>
      <c r="M1200" s="38"/>
      <c r="N1200" s="38"/>
      <c r="O1200" s="38"/>
      <c r="P1200" s="39"/>
      <c r="Q1200" s="38"/>
      <c r="R1200" s="39"/>
      <c r="S1200" s="39"/>
      <c r="T1200" s="39"/>
      <c r="U1200" s="39"/>
      <c r="V1200" s="38"/>
      <c r="W1200" s="40"/>
      <c r="X1200" s="41"/>
      <c r="Y1200" s="41"/>
      <c r="Z1200" s="40"/>
      <c r="AA1200" s="40"/>
    </row>
    <row r="1201" spans="1:27" ht="27" customHeight="1" x14ac:dyDescent="0.2">
      <c r="A1201" s="38"/>
      <c r="B1201" s="38"/>
      <c r="C1201" s="38"/>
      <c r="D1201" s="38"/>
      <c r="E1201" s="38"/>
      <c r="F1201" s="38"/>
      <c r="G1201" s="39"/>
      <c r="H1201" s="38"/>
      <c r="I1201" s="39"/>
      <c r="J1201" s="38"/>
      <c r="K1201" s="38"/>
      <c r="L1201" s="38"/>
      <c r="M1201" s="38"/>
      <c r="N1201" s="38"/>
      <c r="O1201" s="38"/>
      <c r="P1201" s="39"/>
      <c r="Q1201" s="38"/>
      <c r="R1201" s="39"/>
      <c r="S1201" s="39"/>
      <c r="T1201" s="39"/>
      <c r="U1201" s="39"/>
      <c r="V1201" s="38"/>
      <c r="W1201" s="40"/>
      <c r="X1201" s="41"/>
      <c r="Y1201" s="41"/>
      <c r="Z1201" s="40"/>
      <c r="AA1201" s="40"/>
    </row>
    <row r="1202" spans="1:27" ht="27" customHeight="1" x14ac:dyDescent="0.2">
      <c r="A1202" s="38"/>
      <c r="B1202" s="38"/>
      <c r="C1202" s="38"/>
      <c r="D1202" s="38"/>
      <c r="E1202" s="38"/>
      <c r="F1202" s="38"/>
      <c r="G1202" s="39"/>
      <c r="H1202" s="38"/>
      <c r="I1202" s="39"/>
      <c r="J1202" s="38"/>
      <c r="K1202" s="38"/>
      <c r="L1202" s="38"/>
      <c r="M1202" s="38"/>
      <c r="N1202" s="38"/>
      <c r="O1202" s="38"/>
      <c r="P1202" s="39"/>
      <c r="Q1202" s="38"/>
      <c r="R1202" s="38"/>
      <c r="S1202" s="39"/>
      <c r="T1202" s="39"/>
      <c r="U1202" s="39"/>
      <c r="V1202" s="38"/>
      <c r="W1202" s="40"/>
      <c r="X1202" s="41"/>
      <c r="Y1202" s="41"/>
      <c r="Z1202" s="40"/>
      <c r="AA1202" s="40"/>
    </row>
    <row r="1203" spans="1:27" ht="27" customHeight="1" x14ac:dyDescent="0.2">
      <c r="A1203" s="38"/>
      <c r="B1203" s="38"/>
      <c r="C1203" s="38"/>
      <c r="D1203" s="38"/>
      <c r="E1203" s="38"/>
      <c r="F1203" s="38"/>
      <c r="G1203" s="39"/>
      <c r="H1203" s="38"/>
      <c r="I1203" s="39"/>
      <c r="J1203" s="38"/>
      <c r="K1203" s="38"/>
      <c r="L1203" s="38"/>
      <c r="M1203" s="38"/>
      <c r="N1203" s="38"/>
      <c r="O1203" s="38"/>
      <c r="P1203" s="39"/>
      <c r="Q1203" s="38"/>
      <c r="R1203" s="39"/>
      <c r="S1203" s="39"/>
      <c r="T1203" s="39"/>
      <c r="U1203" s="39"/>
      <c r="V1203" s="38"/>
      <c r="W1203" s="40"/>
      <c r="X1203" s="41"/>
      <c r="Y1203" s="41"/>
      <c r="Z1203" s="40"/>
      <c r="AA1203" s="40"/>
    </row>
    <row r="1204" spans="1:27" ht="27" customHeight="1" x14ac:dyDescent="0.2">
      <c r="A1204" s="38"/>
      <c r="B1204" s="38"/>
      <c r="C1204" s="38"/>
      <c r="D1204" s="38"/>
      <c r="E1204" s="38"/>
      <c r="F1204" s="38"/>
      <c r="G1204" s="39"/>
      <c r="H1204" s="38"/>
      <c r="I1204" s="39"/>
      <c r="J1204" s="38"/>
      <c r="K1204" s="38"/>
      <c r="L1204" s="38"/>
      <c r="M1204" s="38"/>
      <c r="N1204" s="38"/>
      <c r="O1204" s="38"/>
      <c r="P1204" s="39"/>
      <c r="Q1204" s="38"/>
      <c r="R1204" s="39"/>
      <c r="S1204" s="39"/>
      <c r="T1204" s="39"/>
      <c r="U1204" s="39"/>
      <c r="V1204" s="38"/>
      <c r="W1204" s="40"/>
      <c r="X1204" s="41"/>
      <c r="Y1204" s="41"/>
      <c r="Z1204" s="40"/>
      <c r="AA1204" s="40"/>
    </row>
    <row r="1205" spans="1:27" ht="27" customHeight="1" x14ac:dyDescent="0.2">
      <c r="A1205" s="237" t="s">
        <v>775</v>
      </c>
      <c r="B1205" s="238"/>
      <c r="C1205" s="238"/>
      <c r="D1205" s="238"/>
      <c r="E1205" s="238"/>
      <c r="F1205" s="238"/>
      <c r="G1205" s="238"/>
      <c r="H1205" s="238"/>
      <c r="I1205" s="238"/>
      <c r="J1205" s="238"/>
      <c r="K1205" s="238"/>
      <c r="L1205" s="239"/>
      <c r="M1205" s="38"/>
      <c r="N1205" s="38">
        <f>SUM(N1193:N1204)</f>
        <v>36</v>
      </c>
      <c r="O1205" s="38"/>
      <c r="P1205" s="39">
        <f>SUM(P1193:P1204)</f>
        <v>266400</v>
      </c>
      <c r="Q1205" s="38"/>
      <c r="R1205" s="38">
        <f>SUM(R1193:R1204)</f>
        <v>79920</v>
      </c>
      <c r="S1205" s="39">
        <f>SUM(S1193:S1204)</f>
        <v>186480</v>
      </c>
      <c r="T1205" s="39">
        <f>SUM(T1193:T1204)</f>
        <v>208980</v>
      </c>
      <c r="U1205" s="39">
        <f>SUM(U1193:U1204)</f>
        <v>208980</v>
      </c>
      <c r="V1205" s="38"/>
      <c r="W1205" s="40">
        <f>SUM(W1193:W1204)</f>
        <v>62.693999999999996</v>
      </c>
      <c r="X1205" s="41"/>
      <c r="Y1205" s="41"/>
      <c r="Z1205" s="40">
        <f>SUM(Z1193:Z1204)</f>
        <v>56.424599999999998</v>
      </c>
      <c r="AA1205" s="40">
        <f>SUM(AA1193:AA1204)</f>
        <v>6.2693999999999974</v>
      </c>
    </row>
    <row r="1206" spans="1:27" ht="18" x14ac:dyDescent="0.4">
      <c r="A1206" s="46"/>
      <c r="B1206" s="46"/>
      <c r="C1206" s="46"/>
      <c r="D1206" s="46"/>
      <c r="E1206" s="46"/>
      <c r="F1206" s="46"/>
      <c r="G1206" s="46"/>
      <c r="H1206" s="46"/>
      <c r="I1206" s="46"/>
      <c r="J1206" s="46"/>
      <c r="K1206" s="46"/>
      <c r="L1206" s="46"/>
      <c r="M1206" s="46"/>
      <c r="N1206" s="46"/>
      <c r="O1206" s="46"/>
      <c r="P1206" s="46"/>
      <c r="Q1206" s="46"/>
      <c r="R1206" s="46"/>
      <c r="S1206" s="46"/>
      <c r="T1206" s="46"/>
      <c r="U1206" s="46"/>
      <c r="V1206" s="46"/>
      <c r="W1206" s="46"/>
      <c r="X1206" s="46"/>
      <c r="Y1206" s="46"/>
      <c r="Z1206" s="46"/>
      <c r="AA1206" s="43"/>
    </row>
    <row r="1207" spans="1:27" ht="18" x14ac:dyDescent="0.4">
      <c r="A1207" s="42" t="s">
        <v>17</v>
      </c>
      <c r="B1207" s="42"/>
      <c r="C1207" s="42"/>
      <c r="D1207" s="42" t="s">
        <v>19</v>
      </c>
      <c r="E1207" s="42"/>
      <c r="F1207" s="42"/>
      <c r="G1207" s="42"/>
      <c r="H1207" s="42"/>
      <c r="I1207" s="42"/>
      <c r="J1207" s="43"/>
      <c r="K1207" s="46"/>
      <c r="L1207" s="46"/>
      <c r="M1207" s="46"/>
      <c r="N1207" s="46"/>
      <c r="O1207" s="46"/>
      <c r="P1207" s="46"/>
      <c r="Q1207" s="46"/>
      <c r="R1207" s="46"/>
      <c r="S1207" s="46"/>
      <c r="T1207" s="46"/>
      <c r="U1207" s="46"/>
      <c r="V1207" s="46"/>
      <c r="W1207" s="46"/>
      <c r="X1207" s="46"/>
      <c r="Y1207" s="46"/>
      <c r="Z1207" s="46"/>
      <c r="AA1207" s="43"/>
    </row>
    <row r="1208" spans="1:27" ht="18" x14ac:dyDescent="0.4">
      <c r="A1208" s="42"/>
      <c r="B1208" s="42"/>
      <c r="C1208" s="42"/>
      <c r="D1208" s="42" t="s">
        <v>20</v>
      </c>
      <c r="E1208" s="42"/>
      <c r="F1208" s="42"/>
      <c r="G1208" s="42"/>
      <c r="H1208" s="42"/>
      <c r="I1208" s="42"/>
      <c r="J1208" s="43"/>
      <c r="K1208" s="46"/>
      <c r="L1208" s="46"/>
      <c r="M1208" s="46"/>
      <c r="N1208" s="46"/>
      <c r="O1208" s="46"/>
      <c r="P1208" s="46"/>
      <c r="Q1208" s="46"/>
      <c r="R1208" s="46"/>
      <c r="S1208" s="46"/>
      <c r="T1208" s="46"/>
      <c r="U1208" s="46"/>
      <c r="V1208" s="46"/>
      <c r="W1208" s="46"/>
      <c r="X1208" s="46"/>
      <c r="Y1208" s="46"/>
      <c r="Z1208" s="46"/>
      <c r="AA1208" s="43"/>
    </row>
    <row r="1209" spans="1:27" ht="18" x14ac:dyDescent="0.4">
      <c r="A1209" s="42"/>
      <c r="B1209" s="42"/>
      <c r="C1209" s="42"/>
      <c r="D1209" s="42" t="s">
        <v>21</v>
      </c>
      <c r="E1209" s="42"/>
      <c r="F1209" s="42"/>
      <c r="G1209" s="42"/>
      <c r="H1209" s="42"/>
      <c r="I1209" s="42"/>
      <c r="J1209" s="43"/>
      <c r="K1209" s="46"/>
      <c r="L1209" s="46"/>
      <c r="M1209" s="46"/>
      <c r="N1209" s="46"/>
      <c r="O1209" s="46"/>
      <c r="P1209" s="46"/>
      <c r="Q1209" s="46"/>
      <c r="R1209" s="46"/>
      <c r="S1209" s="46"/>
      <c r="T1209" s="46"/>
      <c r="U1209" s="46"/>
      <c r="V1209" s="46"/>
      <c r="W1209" s="46"/>
      <c r="X1209" s="46"/>
      <c r="Y1209" s="46"/>
      <c r="Z1209" s="46"/>
      <c r="AA1209" s="43"/>
    </row>
    <row r="1210" spans="1:27" ht="15.75" x14ac:dyDescent="0.25">
      <c r="A1210" s="42"/>
      <c r="B1210" s="42"/>
      <c r="C1210" s="42"/>
      <c r="D1210" s="42" t="s">
        <v>22</v>
      </c>
      <c r="E1210" s="42"/>
      <c r="F1210" s="42"/>
      <c r="G1210" s="42"/>
      <c r="H1210" s="42"/>
      <c r="I1210" s="42"/>
      <c r="J1210" s="43"/>
      <c r="K1210" s="43"/>
      <c r="L1210" s="43"/>
      <c r="M1210" s="43"/>
      <c r="N1210" s="43"/>
      <c r="O1210" s="43"/>
      <c r="P1210" s="43"/>
      <c r="Q1210" s="43"/>
      <c r="R1210" s="43"/>
      <c r="S1210" s="43"/>
      <c r="T1210" s="43"/>
      <c r="U1210" s="43"/>
      <c r="V1210" s="43"/>
      <c r="W1210" s="43"/>
      <c r="X1210" s="43"/>
      <c r="Y1210" s="43"/>
      <c r="Z1210" s="43"/>
      <c r="AA1210" s="43"/>
    </row>
    <row r="1211" spans="1:27" ht="15.75" x14ac:dyDescent="0.25">
      <c r="A1211" s="42"/>
      <c r="B1211" s="42"/>
      <c r="C1211" s="42"/>
      <c r="D1211" s="42" t="s">
        <v>23</v>
      </c>
      <c r="E1211" s="42"/>
      <c r="F1211" s="42"/>
      <c r="G1211" s="42"/>
      <c r="H1211" s="42"/>
      <c r="I1211" s="42"/>
      <c r="J1211" s="43"/>
      <c r="K1211" s="43"/>
      <c r="L1211" s="43"/>
      <c r="M1211" s="43"/>
      <c r="N1211" s="43"/>
      <c r="O1211" s="43"/>
      <c r="P1211" s="43"/>
      <c r="Q1211" s="43"/>
      <c r="R1211" s="43"/>
      <c r="S1211" s="43"/>
      <c r="T1211" s="43"/>
      <c r="U1211" s="43"/>
      <c r="V1211" s="43"/>
      <c r="W1211" s="43"/>
      <c r="X1211" s="43"/>
      <c r="Y1211" s="43"/>
      <c r="Z1211" s="43"/>
      <c r="AA1211" s="43"/>
    </row>
    <row r="1221" spans="1:27" ht="21" x14ac:dyDescent="0.35">
      <c r="A1221" s="215" t="s">
        <v>764</v>
      </c>
      <c r="B1221" s="215"/>
      <c r="C1221" s="215"/>
      <c r="D1221" s="215"/>
      <c r="E1221" s="215"/>
      <c r="F1221" s="215"/>
      <c r="G1221" s="215"/>
      <c r="H1221" s="215"/>
      <c r="I1221" s="215"/>
      <c r="J1221" s="215"/>
      <c r="K1221" s="215"/>
      <c r="L1221" s="215"/>
      <c r="M1221" s="215"/>
      <c r="N1221" s="215"/>
      <c r="O1221" s="215"/>
      <c r="P1221" s="215"/>
      <c r="Q1221" s="215"/>
      <c r="R1221" s="215"/>
      <c r="S1221" s="215"/>
      <c r="T1221" s="215"/>
      <c r="U1221" s="215"/>
      <c r="V1221" s="215"/>
      <c r="W1221" s="215"/>
      <c r="X1221" s="215"/>
      <c r="Y1221" s="144"/>
      <c r="Z1221" s="31"/>
      <c r="AA1221" s="31"/>
    </row>
    <row r="1222" spans="1:27" ht="21" x14ac:dyDescent="0.2">
      <c r="A1222" s="215" t="s">
        <v>763</v>
      </c>
      <c r="B1222" s="215"/>
      <c r="C1222" s="215"/>
      <c r="D1222" s="215"/>
      <c r="E1222" s="215"/>
      <c r="F1222" s="215"/>
      <c r="G1222" s="215"/>
      <c r="H1222" s="215"/>
      <c r="I1222" s="215"/>
      <c r="J1222" s="215"/>
      <c r="K1222" s="215"/>
      <c r="L1222" s="215"/>
      <c r="M1222" s="215"/>
      <c r="N1222" s="215"/>
      <c r="O1222" s="215"/>
      <c r="P1222" s="215"/>
      <c r="Q1222" s="215"/>
      <c r="R1222" s="215"/>
      <c r="S1222" s="215"/>
      <c r="T1222" s="215"/>
      <c r="U1222" s="215"/>
      <c r="V1222" s="215"/>
      <c r="W1222" s="215"/>
      <c r="X1222" s="215"/>
      <c r="Y1222" s="215"/>
      <c r="Z1222" s="215"/>
      <c r="AA1222" s="215"/>
    </row>
    <row r="1223" spans="1:27" ht="21" x14ac:dyDescent="0.35">
      <c r="A1223" s="32"/>
      <c r="B1223" s="32"/>
      <c r="C1223" s="32"/>
      <c r="D1223" s="32"/>
      <c r="E1223" s="32"/>
      <c r="F1223" s="32"/>
      <c r="G1223" s="32"/>
      <c r="H1223" s="32" t="s">
        <v>801</v>
      </c>
      <c r="I1223" s="32"/>
      <c r="J1223" s="32"/>
      <c r="K1223" s="32"/>
      <c r="L1223" s="32"/>
      <c r="M1223" s="32"/>
      <c r="N1223" s="32"/>
      <c r="O1223" s="32"/>
      <c r="P1223" s="32"/>
      <c r="Q1223" s="32"/>
      <c r="R1223" s="32"/>
      <c r="S1223" s="32"/>
      <c r="T1223" s="32"/>
      <c r="U1223" s="32"/>
      <c r="V1223" s="32"/>
      <c r="W1223" s="32"/>
      <c r="X1223" s="32"/>
      <c r="Y1223" s="32"/>
      <c r="Z1223" s="32" t="s">
        <v>903</v>
      </c>
      <c r="AA1223" s="31"/>
    </row>
    <row r="1224" spans="1:27" ht="15.75" customHeight="1" x14ac:dyDescent="0.2">
      <c r="A1224" s="207" t="s">
        <v>3</v>
      </c>
      <c r="B1224" s="207" t="s">
        <v>761</v>
      </c>
      <c r="C1224" s="207" t="s">
        <v>18</v>
      </c>
      <c r="D1224" s="210" t="s">
        <v>0</v>
      </c>
      <c r="E1224" s="211"/>
      <c r="F1224" s="211"/>
      <c r="G1224" s="211"/>
      <c r="H1224" s="211"/>
      <c r="I1224" s="212"/>
      <c r="J1224" s="210" t="s">
        <v>2</v>
      </c>
      <c r="K1224" s="211"/>
      <c r="L1224" s="211"/>
      <c r="M1224" s="211"/>
      <c r="N1224" s="211"/>
      <c r="O1224" s="211"/>
      <c r="P1224" s="211"/>
      <c r="Q1224" s="211"/>
      <c r="R1224" s="211"/>
      <c r="S1224" s="211"/>
      <c r="T1224" s="211"/>
      <c r="U1224" s="212"/>
      <c r="V1224" s="207" t="s">
        <v>756</v>
      </c>
      <c r="W1224" s="207" t="s">
        <v>757</v>
      </c>
      <c r="X1224" s="207" t="s">
        <v>758</v>
      </c>
      <c r="Y1224" s="141"/>
      <c r="Z1224" s="207" t="s">
        <v>759</v>
      </c>
      <c r="AA1224" s="207" t="s">
        <v>760</v>
      </c>
    </row>
    <row r="1225" spans="1:27" ht="15.75" customHeight="1" x14ac:dyDescent="0.2">
      <c r="A1225" s="208"/>
      <c r="B1225" s="208"/>
      <c r="C1225" s="208"/>
      <c r="D1225" s="210" t="s">
        <v>7</v>
      </c>
      <c r="E1225" s="211"/>
      <c r="F1225" s="212"/>
      <c r="G1225" s="207" t="s">
        <v>743</v>
      </c>
      <c r="H1225" s="207" t="s">
        <v>744</v>
      </c>
      <c r="I1225" s="207" t="s">
        <v>745</v>
      </c>
      <c r="J1225" s="204" t="s">
        <v>3</v>
      </c>
      <c r="K1225" s="207" t="s">
        <v>746</v>
      </c>
      <c r="L1225" s="207" t="s">
        <v>747</v>
      </c>
      <c r="M1225" s="207" t="s">
        <v>18</v>
      </c>
      <c r="N1225" s="207" t="s">
        <v>748</v>
      </c>
      <c r="O1225" s="207" t="s">
        <v>749</v>
      </c>
      <c r="P1225" s="207" t="s">
        <v>750</v>
      </c>
      <c r="Q1225" s="207" t="s">
        <v>751</v>
      </c>
      <c r="R1225" s="207" t="s">
        <v>752</v>
      </c>
      <c r="S1225" s="207" t="s">
        <v>753</v>
      </c>
      <c r="T1225" s="207" t="s">
        <v>754</v>
      </c>
      <c r="U1225" s="207" t="s">
        <v>755</v>
      </c>
      <c r="V1225" s="208"/>
      <c r="W1225" s="208"/>
      <c r="X1225" s="208"/>
      <c r="Y1225" s="142"/>
      <c r="Z1225" s="208"/>
      <c r="AA1225" s="208"/>
    </row>
    <row r="1226" spans="1:27" ht="14.25" customHeight="1" x14ac:dyDescent="0.2">
      <c r="A1226" s="208"/>
      <c r="B1226" s="208"/>
      <c r="C1226" s="208"/>
      <c r="D1226" s="204" t="s">
        <v>9</v>
      </c>
      <c r="E1226" s="204" t="s">
        <v>10</v>
      </c>
      <c r="F1226" s="204" t="s">
        <v>11</v>
      </c>
      <c r="G1226" s="208"/>
      <c r="H1226" s="208"/>
      <c r="I1226" s="208"/>
      <c r="J1226" s="205"/>
      <c r="K1226" s="208"/>
      <c r="L1226" s="208"/>
      <c r="M1226" s="208"/>
      <c r="N1226" s="208"/>
      <c r="O1226" s="208"/>
      <c r="P1226" s="208"/>
      <c r="Q1226" s="208"/>
      <c r="R1226" s="208"/>
      <c r="S1226" s="208"/>
      <c r="T1226" s="208"/>
      <c r="U1226" s="208"/>
      <c r="V1226" s="208"/>
      <c r="W1226" s="208"/>
      <c r="X1226" s="208"/>
      <c r="Y1226" s="142"/>
      <c r="Z1226" s="208"/>
      <c r="AA1226" s="208"/>
    </row>
    <row r="1227" spans="1:27" ht="14.25" customHeight="1" x14ac:dyDescent="0.2">
      <c r="A1227" s="208"/>
      <c r="B1227" s="208"/>
      <c r="C1227" s="208"/>
      <c r="D1227" s="205"/>
      <c r="E1227" s="205"/>
      <c r="F1227" s="205"/>
      <c r="G1227" s="208"/>
      <c r="H1227" s="208"/>
      <c r="I1227" s="208"/>
      <c r="J1227" s="205"/>
      <c r="K1227" s="208"/>
      <c r="L1227" s="208"/>
      <c r="M1227" s="208"/>
      <c r="N1227" s="208"/>
      <c r="O1227" s="208"/>
      <c r="P1227" s="208"/>
      <c r="Q1227" s="208"/>
      <c r="R1227" s="208"/>
      <c r="S1227" s="208"/>
      <c r="T1227" s="208"/>
      <c r="U1227" s="208"/>
      <c r="V1227" s="208"/>
      <c r="W1227" s="208"/>
      <c r="X1227" s="208"/>
      <c r="Y1227" s="142"/>
      <c r="Z1227" s="208"/>
      <c r="AA1227" s="208"/>
    </row>
    <row r="1228" spans="1:27" ht="14.25" customHeight="1" x14ac:dyDescent="0.2">
      <c r="A1228" s="208"/>
      <c r="B1228" s="208"/>
      <c r="C1228" s="208"/>
      <c r="D1228" s="205"/>
      <c r="E1228" s="205"/>
      <c r="F1228" s="205"/>
      <c r="G1228" s="208"/>
      <c r="H1228" s="208"/>
      <c r="I1228" s="208"/>
      <c r="J1228" s="205"/>
      <c r="K1228" s="208"/>
      <c r="L1228" s="208"/>
      <c r="M1228" s="208"/>
      <c r="N1228" s="208"/>
      <c r="O1228" s="208"/>
      <c r="P1228" s="208"/>
      <c r="Q1228" s="208"/>
      <c r="R1228" s="208"/>
      <c r="S1228" s="208"/>
      <c r="T1228" s="208"/>
      <c r="U1228" s="208"/>
      <c r="V1228" s="208"/>
      <c r="W1228" s="208"/>
      <c r="X1228" s="208"/>
      <c r="Y1228" s="142"/>
      <c r="Z1228" s="208"/>
      <c r="AA1228" s="208"/>
    </row>
    <row r="1229" spans="1:27" ht="14.25" customHeight="1" x14ac:dyDescent="0.2">
      <c r="A1229" s="208"/>
      <c r="B1229" s="208"/>
      <c r="C1229" s="208"/>
      <c r="D1229" s="205"/>
      <c r="E1229" s="205"/>
      <c r="F1229" s="205"/>
      <c r="G1229" s="208"/>
      <c r="H1229" s="208"/>
      <c r="I1229" s="208"/>
      <c r="J1229" s="205"/>
      <c r="K1229" s="208"/>
      <c r="L1229" s="208"/>
      <c r="M1229" s="208"/>
      <c r="N1229" s="208"/>
      <c r="O1229" s="208"/>
      <c r="P1229" s="208"/>
      <c r="Q1229" s="208"/>
      <c r="R1229" s="208"/>
      <c r="S1229" s="208"/>
      <c r="T1229" s="208"/>
      <c r="U1229" s="208"/>
      <c r="V1229" s="208"/>
      <c r="W1229" s="208"/>
      <c r="X1229" s="208"/>
      <c r="Y1229" s="142"/>
      <c r="Z1229" s="208"/>
      <c r="AA1229" s="208"/>
    </row>
    <row r="1230" spans="1:27" ht="14.25" customHeight="1" x14ac:dyDescent="0.2">
      <c r="A1230" s="209"/>
      <c r="B1230" s="209"/>
      <c r="C1230" s="209"/>
      <c r="D1230" s="206"/>
      <c r="E1230" s="206"/>
      <c r="F1230" s="206"/>
      <c r="G1230" s="209"/>
      <c r="H1230" s="209"/>
      <c r="I1230" s="209"/>
      <c r="J1230" s="206"/>
      <c r="K1230" s="209"/>
      <c r="L1230" s="209"/>
      <c r="M1230" s="209"/>
      <c r="N1230" s="209"/>
      <c r="O1230" s="209"/>
      <c r="P1230" s="209"/>
      <c r="Q1230" s="209"/>
      <c r="R1230" s="209"/>
      <c r="S1230" s="209"/>
      <c r="T1230" s="209"/>
      <c r="U1230" s="209"/>
      <c r="V1230" s="209"/>
      <c r="W1230" s="209"/>
      <c r="X1230" s="209"/>
      <c r="Y1230" s="143"/>
      <c r="Z1230" s="209"/>
      <c r="AA1230" s="209"/>
    </row>
    <row r="1231" spans="1:27" s="43" customFormat="1" ht="25.5" customHeight="1" x14ac:dyDescent="0.2">
      <c r="A1231" s="39"/>
      <c r="B1231" s="38" t="s">
        <v>24</v>
      </c>
      <c r="C1231" s="39">
        <v>3</v>
      </c>
      <c r="D1231" s="39"/>
      <c r="E1231" s="39"/>
      <c r="F1231" s="39"/>
      <c r="G1231" s="39">
        <f t="shared" ref="G1231" si="159">D1231*400+E1231*100+F1231</f>
        <v>0</v>
      </c>
      <c r="H1231" s="39"/>
      <c r="I1231" s="39">
        <f t="shared" ref="I1231" si="160">G1231*H1231</f>
        <v>0</v>
      </c>
      <c r="J1231" s="39">
        <v>3</v>
      </c>
      <c r="K1231" s="39" t="s">
        <v>27</v>
      </c>
      <c r="L1231" s="39" t="s">
        <v>706</v>
      </c>
      <c r="M1231" s="39">
        <v>3</v>
      </c>
      <c r="N1231" s="39">
        <v>40</v>
      </c>
      <c r="O1231" s="39">
        <v>7400</v>
      </c>
      <c r="P1231" s="39">
        <f t="shared" ref="P1231" si="161">N1231*O1231</f>
        <v>296000</v>
      </c>
      <c r="Q1231" s="39">
        <v>10</v>
      </c>
      <c r="R1231" s="39">
        <f>P1231*10%</f>
        <v>29600</v>
      </c>
      <c r="S1231" s="39">
        <f t="shared" ref="S1231" si="162">P1231-R1231</f>
        <v>266400</v>
      </c>
      <c r="T1231" s="39">
        <f>I1231+S1231</f>
        <v>266400</v>
      </c>
      <c r="U1231" s="39">
        <f>I1231+S1231</f>
        <v>266400</v>
      </c>
      <c r="V1231" s="39"/>
      <c r="W1231" s="40">
        <f>U1231*0.03%</f>
        <v>79.919999999999987</v>
      </c>
      <c r="X1231" s="39">
        <v>0.03</v>
      </c>
      <c r="Y1231" s="39"/>
      <c r="Z1231" s="40">
        <f>W1231*90%</f>
        <v>71.927999999999997</v>
      </c>
      <c r="AA1231" s="40">
        <f>W1231-Z1231</f>
        <v>7.9919999999999902</v>
      </c>
    </row>
    <row r="1232" spans="1:27" ht="25.5" customHeight="1" x14ac:dyDescent="0.2">
      <c r="A1232" s="39"/>
      <c r="B1232" s="38"/>
      <c r="C1232" s="39"/>
      <c r="D1232" s="39"/>
      <c r="E1232" s="39"/>
      <c r="F1232" s="39"/>
      <c r="G1232" s="39"/>
      <c r="H1232" s="39"/>
      <c r="I1232" s="39"/>
      <c r="J1232" s="39"/>
      <c r="K1232" s="39"/>
      <c r="L1232" s="39"/>
      <c r="M1232" s="39"/>
      <c r="N1232" s="39"/>
      <c r="O1232" s="39"/>
      <c r="P1232" s="39"/>
      <c r="Q1232" s="39"/>
      <c r="R1232" s="39"/>
      <c r="S1232" s="39"/>
      <c r="T1232" s="39"/>
      <c r="U1232" s="39"/>
      <c r="V1232" s="39"/>
      <c r="W1232" s="40"/>
      <c r="X1232" s="39"/>
      <c r="Y1232" s="39"/>
      <c r="Z1232" s="40"/>
      <c r="AA1232" s="40"/>
    </row>
    <row r="1233" spans="1:27" ht="25.5" customHeight="1" x14ac:dyDescent="0.2">
      <c r="A1233" s="38"/>
      <c r="B1233" s="38"/>
      <c r="C1233" s="38"/>
      <c r="D1233" s="38"/>
      <c r="E1233" s="38"/>
      <c r="F1233" s="38"/>
      <c r="G1233" s="39"/>
      <c r="H1233" s="38"/>
      <c r="I1233" s="39"/>
      <c r="J1233" s="38"/>
      <c r="K1233" s="38"/>
      <c r="L1233" s="38"/>
      <c r="M1233" s="38"/>
      <c r="N1233" s="38"/>
      <c r="O1233" s="38"/>
      <c r="P1233" s="39"/>
      <c r="Q1233" s="38"/>
      <c r="R1233" s="39"/>
      <c r="S1233" s="39"/>
      <c r="T1233" s="39"/>
      <c r="U1233" s="39"/>
      <c r="V1233" s="38"/>
      <c r="W1233" s="40"/>
      <c r="X1233" s="41"/>
      <c r="Y1233" s="41"/>
      <c r="Z1233" s="40"/>
      <c r="AA1233" s="40"/>
    </row>
    <row r="1234" spans="1:27" ht="25.5" customHeight="1" x14ac:dyDescent="0.2">
      <c r="A1234" s="38"/>
      <c r="B1234" s="38"/>
      <c r="C1234" s="38"/>
      <c r="D1234" s="38"/>
      <c r="E1234" s="38"/>
      <c r="F1234" s="38"/>
      <c r="G1234" s="39"/>
      <c r="H1234" s="38"/>
      <c r="I1234" s="39"/>
      <c r="J1234" s="38"/>
      <c r="K1234" s="38"/>
      <c r="L1234" s="38"/>
      <c r="M1234" s="38"/>
      <c r="N1234" s="38"/>
      <c r="O1234" s="38"/>
      <c r="P1234" s="39"/>
      <c r="Q1234" s="38"/>
      <c r="R1234" s="38"/>
      <c r="S1234" s="39"/>
      <c r="T1234" s="39"/>
      <c r="U1234" s="39"/>
      <c r="V1234" s="38"/>
      <c r="W1234" s="40"/>
      <c r="X1234" s="41"/>
      <c r="Y1234" s="41"/>
      <c r="Z1234" s="40"/>
      <c r="AA1234" s="40"/>
    </row>
    <row r="1235" spans="1:27" ht="25.5" customHeight="1" x14ac:dyDescent="0.2">
      <c r="A1235" s="38"/>
      <c r="B1235" s="38"/>
      <c r="C1235" s="38"/>
      <c r="D1235" s="38"/>
      <c r="E1235" s="38"/>
      <c r="F1235" s="38"/>
      <c r="G1235" s="39"/>
      <c r="H1235" s="38"/>
      <c r="I1235" s="39"/>
      <c r="J1235" s="38"/>
      <c r="K1235" s="38"/>
      <c r="L1235" s="38"/>
      <c r="M1235" s="38"/>
      <c r="N1235" s="38"/>
      <c r="O1235" s="38"/>
      <c r="P1235" s="39"/>
      <c r="Q1235" s="38"/>
      <c r="R1235" s="39"/>
      <c r="S1235" s="39"/>
      <c r="T1235" s="39"/>
      <c r="U1235" s="39"/>
      <c r="V1235" s="38"/>
      <c r="W1235" s="40"/>
      <c r="X1235" s="41"/>
      <c r="Y1235" s="41"/>
      <c r="Z1235" s="40"/>
      <c r="AA1235" s="40"/>
    </row>
    <row r="1236" spans="1:27" ht="25.5" customHeight="1" x14ac:dyDescent="0.2">
      <c r="A1236" s="38"/>
      <c r="B1236" s="38"/>
      <c r="C1236" s="38"/>
      <c r="D1236" s="38"/>
      <c r="E1236" s="38"/>
      <c r="F1236" s="38"/>
      <c r="G1236" s="39"/>
      <c r="H1236" s="38"/>
      <c r="I1236" s="39"/>
      <c r="J1236" s="38"/>
      <c r="K1236" s="38"/>
      <c r="L1236" s="38"/>
      <c r="M1236" s="38"/>
      <c r="N1236" s="38"/>
      <c r="O1236" s="38"/>
      <c r="P1236" s="39"/>
      <c r="Q1236" s="38"/>
      <c r="R1236" s="39"/>
      <c r="S1236" s="39"/>
      <c r="T1236" s="39"/>
      <c r="U1236" s="39"/>
      <c r="V1236" s="38"/>
      <c r="W1236" s="40"/>
      <c r="X1236" s="41"/>
      <c r="Y1236" s="41"/>
      <c r="Z1236" s="40"/>
      <c r="AA1236" s="40"/>
    </row>
    <row r="1237" spans="1:27" ht="25.5" customHeight="1" x14ac:dyDescent="0.2">
      <c r="A1237" s="38"/>
      <c r="B1237" s="38"/>
      <c r="C1237" s="38"/>
      <c r="D1237" s="38"/>
      <c r="E1237" s="38"/>
      <c r="F1237" s="38"/>
      <c r="G1237" s="39"/>
      <c r="H1237" s="38"/>
      <c r="I1237" s="39"/>
      <c r="J1237" s="38"/>
      <c r="K1237" s="38"/>
      <c r="L1237" s="38"/>
      <c r="M1237" s="38"/>
      <c r="N1237" s="38"/>
      <c r="O1237" s="38"/>
      <c r="P1237" s="39"/>
      <c r="Q1237" s="38"/>
      <c r="R1237" s="38"/>
      <c r="S1237" s="39"/>
      <c r="T1237" s="39"/>
      <c r="U1237" s="39"/>
      <c r="V1237" s="38"/>
      <c r="W1237" s="40"/>
      <c r="X1237" s="41"/>
      <c r="Y1237" s="41"/>
      <c r="Z1237" s="40"/>
      <c r="AA1237" s="40"/>
    </row>
    <row r="1238" spans="1:27" ht="25.5" customHeight="1" x14ac:dyDescent="0.2">
      <c r="A1238" s="38"/>
      <c r="B1238" s="38"/>
      <c r="C1238" s="38"/>
      <c r="D1238" s="38"/>
      <c r="E1238" s="38"/>
      <c r="F1238" s="38"/>
      <c r="G1238" s="39"/>
      <c r="H1238" s="38"/>
      <c r="I1238" s="39"/>
      <c r="J1238" s="38"/>
      <c r="K1238" s="38"/>
      <c r="L1238" s="38"/>
      <c r="M1238" s="38"/>
      <c r="N1238" s="38"/>
      <c r="O1238" s="38"/>
      <c r="P1238" s="39"/>
      <c r="Q1238" s="38"/>
      <c r="R1238" s="39"/>
      <c r="S1238" s="39"/>
      <c r="T1238" s="39"/>
      <c r="U1238" s="39"/>
      <c r="V1238" s="38"/>
      <c r="W1238" s="40"/>
      <c r="X1238" s="41"/>
      <c r="Y1238" s="41"/>
      <c r="Z1238" s="40"/>
      <c r="AA1238" s="40"/>
    </row>
    <row r="1239" spans="1:27" ht="25.5" customHeight="1" x14ac:dyDescent="0.2">
      <c r="A1239" s="38"/>
      <c r="B1239" s="38"/>
      <c r="C1239" s="38"/>
      <c r="D1239" s="38"/>
      <c r="E1239" s="38"/>
      <c r="F1239" s="38"/>
      <c r="G1239" s="39"/>
      <c r="H1239" s="38"/>
      <c r="I1239" s="39"/>
      <c r="J1239" s="38"/>
      <c r="K1239" s="38"/>
      <c r="L1239" s="38"/>
      <c r="M1239" s="38"/>
      <c r="N1239" s="38"/>
      <c r="O1239" s="38"/>
      <c r="P1239" s="39"/>
      <c r="Q1239" s="38"/>
      <c r="R1239" s="39"/>
      <c r="S1239" s="39"/>
      <c r="T1239" s="39"/>
      <c r="U1239" s="39"/>
      <c r="V1239" s="38"/>
      <c r="W1239" s="40"/>
      <c r="X1239" s="41"/>
      <c r="Y1239" s="41"/>
      <c r="Z1239" s="40"/>
      <c r="AA1239" s="40"/>
    </row>
    <row r="1240" spans="1:27" ht="25.5" customHeight="1" x14ac:dyDescent="0.2">
      <c r="A1240" s="38"/>
      <c r="B1240" s="38"/>
      <c r="C1240" s="38"/>
      <c r="D1240" s="38"/>
      <c r="E1240" s="38"/>
      <c r="F1240" s="38"/>
      <c r="G1240" s="39"/>
      <c r="H1240" s="38"/>
      <c r="I1240" s="39"/>
      <c r="J1240" s="38"/>
      <c r="K1240" s="38"/>
      <c r="L1240" s="38"/>
      <c r="M1240" s="38"/>
      <c r="N1240" s="38"/>
      <c r="O1240" s="38"/>
      <c r="P1240" s="39"/>
      <c r="Q1240" s="38"/>
      <c r="R1240" s="38"/>
      <c r="S1240" s="39"/>
      <c r="T1240" s="39"/>
      <c r="U1240" s="39"/>
      <c r="V1240" s="38"/>
      <c r="W1240" s="40"/>
      <c r="X1240" s="41"/>
      <c r="Y1240" s="41"/>
      <c r="Z1240" s="40"/>
      <c r="AA1240" s="40"/>
    </row>
    <row r="1241" spans="1:27" ht="25.5" customHeight="1" x14ac:dyDescent="0.2">
      <c r="A1241" s="38"/>
      <c r="B1241" s="38"/>
      <c r="C1241" s="38"/>
      <c r="D1241" s="38"/>
      <c r="E1241" s="38"/>
      <c r="F1241" s="38"/>
      <c r="G1241" s="39"/>
      <c r="H1241" s="38"/>
      <c r="I1241" s="39"/>
      <c r="J1241" s="38"/>
      <c r="K1241" s="38"/>
      <c r="L1241" s="38"/>
      <c r="M1241" s="38"/>
      <c r="N1241" s="38"/>
      <c r="O1241" s="38"/>
      <c r="P1241" s="39"/>
      <c r="Q1241" s="38"/>
      <c r="R1241" s="39"/>
      <c r="S1241" s="39"/>
      <c r="T1241" s="39"/>
      <c r="U1241" s="39"/>
      <c r="V1241" s="38"/>
      <c r="W1241" s="40"/>
      <c r="X1241" s="41"/>
      <c r="Y1241" s="41"/>
      <c r="Z1241" s="40"/>
      <c r="AA1241" s="40"/>
    </row>
    <row r="1242" spans="1:27" ht="25.5" customHeight="1" x14ac:dyDescent="0.2">
      <c r="A1242" s="38"/>
      <c r="B1242" s="38"/>
      <c r="C1242" s="38"/>
      <c r="D1242" s="38"/>
      <c r="E1242" s="38"/>
      <c r="F1242" s="38"/>
      <c r="G1242" s="39"/>
      <c r="H1242" s="38"/>
      <c r="I1242" s="39"/>
      <c r="J1242" s="38"/>
      <c r="K1242" s="38"/>
      <c r="L1242" s="38"/>
      <c r="M1242" s="38"/>
      <c r="N1242" s="38"/>
      <c r="O1242" s="38"/>
      <c r="P1242" s="39"/>
      <c r="Q1242" s="38"/>
      <c r="R1242" s="39"/>
      <c r="S1242" s="39"/>
      <c r="T1242" s="39"/>
      <c r="U1242" s="39"/>
      <c r="V1242" s="38"/>
      <c r="W1242" s="40"/>
      <c r="X1242" s="41"/>
      <c r="Y1242" s="41"/>
      <c r="Z1242" s="40"/>
      <c r="AA1242" s="40"/>
    </row>
    <row r="1243" spans="1:27" ht="25.5" customHeight="1" x14ac:dyDescent="0.2">
      <c r="A1243" s="237" t="s">
        <v>775</v>
      </c>
      <c r="B1243" s="238"/>
      <c r="C1243" s="238"/>
      <c r="D1243" s="238"/>
      <c r="E1243" s="238"/>
      <c r="F1243" s="238"/>
      <c r="G1243" s="238"/>
      <c r="H1243" s="238"/>
      <c r="I1243" s="238"/>
      <c r="J1243" s="238"/>
      <c r="K1243" s="238"/>
      <c r="L1243" s="239"/>
      <c r="M1243" s="38"/>
      <c r="N1243" s="38">
        <f>SUM(N1231:N1242)</f>
        <v>40</v>
      </c>
      <c r="O1243" s="38"/>
      <c r="P1243" s="39">
        <f>SUM(P1231:P1242)</f>
        <v>296000</v>
      </c>
      <c r="Q1243" s="38"/>
      <c r="R1243" s="38">
        <f>SUM(R1231:R1242)</f>
        <v>29600</v>
      </c>
      <c r="S1243" s="39">
        <f>SUM(S1231:S1242)</f>
        <v>266400</v>
      </c>
      <c r="T1243" s="39">
        <f>SUM(T1231:T1242)</f>
        <v>266400</v>
      </c>
      <c r="U1243" s="39">
        <f>SUM(U1231:U1242)</f>
        <v>266400</v>
      </c>
      <c r="V1243" s="38"/>
      <c r="W1243" s="40">
        <f>SUM(W1231:W1242)</f>
        <v>79.919999999999987</v>
      </c>
      <c r="X1243" s="41"/>
      <c r="Y1243" s="41"/>
      <c r="Z1243" s="40">
        <f>SUM(Z1231:Z1242)</f>
        <v>71.927999999999997</v>
      </c>
      <c r="AA1243" s="40">
        <f>SUM(AA1231:AA1242)</f>
        <v>7.9919999999999902</v>
      </c>
    </row>
    <row r="1244" spans="1:27" ht="18" x14ac:dyDescent="0.4">
      <c r="A1244" s="46"/>
      <c r="B1244" s="46"/>
      <c r="C1244" s="46"/>
      <c r="D1244" s="46"/>
      <c r="E1244" s="46"/>
      <c r="F1244" s="46"/>
      <c r="G1244" s="46"/>
      <c r="H1244" s="46"/>
      <c r="I1244" s="46"/>
      <c r="J1244" s="46"/>
      <c r="K1244" s="46"/>
      <c r="L1244" s="46"/>
      <c r="M1244" s="46"/>
      <c r="N1244" s="46"/>
      <c r="O1244" s="46"/>
      <c r="P1244" s="46"/>
      <c r="Q1244" s="46"/>
      <c r="R1244" s="46"/>
      <c r="S1244" s="46"/>
      <c r="T1244" s="46"/>
      <c r="U1244" s="46"/>
      <c r="V1244" s="46"/>
      <c r="W1244" s="46"/>
      <c r="X1244" s="46"/>
      <c r="Y1244" s="46"/>
      <c r="Z1244" s="46"/>
      <c r="AA1244" s="43"/>
    </row>
    <row r="1245" spans="1:27" ht="18" x14ac:dyDescent="0.4">
      <c r="A1245" s="42" t="s">
        <v>17</v>
      </c>
      <c r="B1245" s="42"/>
      <c r="C1245" s="42"/>
      <c r="D1245" s="42" t="s">
        <v>19</v>
      </c>
      <c r="E1245" s="42"/>
      <c r="F1245" s="42"/>
      <c r="G1245" s="42"/>
      <c r="H1245" s="42"/>
      <c r="I1245" s="42"/>
      <c r="J1245" s="43"/>
      <c r="K1245" s="46"/>
      <c r="L1245" s="46"/>
      <c r="M1245" s="46"/>
      <c r="N1245" s="46"/>
      <c r="O1245" s="46"/>
      <c r="P1245" s="46"/>
      <c r="Q1245" s="46"/>
      <c r="R1245" s="46"/>
      <c r="S1245" s="46"/>
      <c r="T1245" s="46"/>
      <c r="U1245" s="46"/>
      <c r="V1245" s="46"/>
      <c r="W1245" s="46"/>
      <c r="X1245" s="46"/>
      <c r="Y1245" s="46"/>
      <c r="Z1245" s="46"/>
      <c r="AA1245" s="43"/>
    </row>
    <row r="1246" spans="1:27" ht="18" x14ac:dyDescent="0.4">
      <c r="A1246" s="42"/>
      <c r="B1246" s="42"/>
      <c r="C1246" s="42"/>
      <c r="D1246" s="42" t="s">
        <v>20</v>
      </c>
      <c r="E1246" s="42"/>
      <c r="F1246" s="42"/>
      <c r="G1246" s="42"/>
      <c r="H1246" s="42"/>
      <c r="I1246" s="42"/>
      <c r="J1246" s="43"/>
      <c r="K1246" s="46"/>
      <c r="L1246" s="46"/>
      <c r="M1246" s="46"/>
      <c r="N1246" s="46"/>
      <c r="O1246" s="46"/>
      <c r="P1246" s="46"/>
      <c r="Q1246" s="46"/>
      <c r="R1246" s="46"/>
      <c r="S1246" s="46"/>
      <c r="T1246" s="46"/>
      <c r="U1246" s="46"/>
      <c r="V1246" s="46"/>
      <c r="W1246" s="46"/>
      <c r="X1246" s="46"/>
      <c r="Y1246" s="46"/>
      <c r="Z1246" s="46"/>
      <c r="AA1246" s="43"/>
    </row>
    <row r="1247" spans="1:27" ht="18" x14ac:dyDescent="0.4">
      <c r="A1247" s="42"/>
      <c r="B1247" s="42"/>
      <c r="C1247" s="42"/>
      <c r="D1247" s="42" t="s">
        <v>21</v>
      </c>
      <c r="E1247" s="42"/>
      <c r="F1247" s="42"/>
      <c r="G1247" s="42"/>
      <c r="H1247" s="42"/>
      <c r="I1247" s="42"/>
      <c r="J1247" s="43"/>
      <c r="K1247" s="46"/>
      <c r="L1247" s="46"/>
      <c r="M1247" s="46"/>
      <c r="N1247" s="46"/>
      <c r="O1247" s="46"/>
      <c r="P1247" s="46"/>
      <c r="Q1247" s="46"/>
      <c r="R1247" s="46"/>
      <c r="S1247" s="46"/>
      <c r="T1247" s="46"/>
      <c r="U1247" s="46"/>
      <c r="V1247" s="46"/>
      <c r="W1247" s="46"/>
      <c r="X1247" s="46"/>
      <c r="Y1247" s="46"/>
      <c r="Z1247" s="46"/>
      <c r="AA1247" s="43"/>
    </row>
    <row r="1248" spans="1:27" ht="15.75" x14ac:dyDescent="0.25">
      <c r="A1248" s="42"/>
      <c r="B1248" s="42"/>
      <c r="C1248" s="42"/>
      <c r="D1248" s="42" t="s">
        <v>22</v>
      </c>
      <c r="E1248" s="42"/>
      <c r="F1248" s="42"/>
      <c r="G1248" s="42"/>
      <c r="H1248" s="42"/>
      <c r="I1248" s="42"/>
      <c r="J1248" s="43"/>
      <c r="K1248" s="43"/>
      <c r="L1248" s="43"/>
      <c r="M1248" s="43"/>
      <c r="N1248" s="43"/>
      <c r="O1248" s="43"/>
      <c r="P1248" s="43"/>
      <c r="Q1248" s="43"/>
      <c r="R1248" s="43"/>
      <c r="S1248" s="43"/>
      <c r="T1248" s="43"/>
      <c r="U1248" s="43"/>
      <c r="V1248" s="43"/>
      <c r="W1248" s="43"/>
      <c r="X1248" s="43"/>
      <c r="Y1248" s="43"/>
      <c r="Z1248" s="43"/>
      <c r="AA1248" s="43"/>
    </row>
    <row r="1249" spans="1:27" ht="15.75" x14ac:dyDescent="0.25">
      <c r="A1249" s="42"/>
      <c r="B1249" s="42"/>
      <c r="C1249" s="42"/>
      <c r="D1249" s="42" t="s">
        <v>23</v>
      </c>
      <c r="E1249" s="42"/>
      <c r="F1249" s="42"/>
      <c r="G1249" s="42"/>
      <c r="H1249" s="42"/>
      <c r="I1249" s="42"/>
      <c r="J1249" s="43"/>
      <c r="K1249" s="43"/>
      <c r="L1249" s="43"/>
      <c r="M1249" s="43"/>
      <c r="N1249" s="43"/>
      <c r="O1249" s="43"/>
      <c r="P1249" s="43"/>
      <c r="Q1249" s="43"/>
      <c r="R1249" s="43"/>
      <c r="S1249" s="43"/>
      <c r="T1249" s="43"/>
      <c r="U1249" s="43"/>
      <c r="V1249" s="43"/>
      <c r="W1249" s="43"/>
      <c r="X1249" s="43"/>
      <c r="Y1249" s="43"/>
      <c r="Z1249" s="43"/>
      <c r="AA1249" s="43"/>
    </row>
    <row r="1261" spans="1:27" ht="21" x14ac:dyDescent="0.35">
      <c r="A1261" s="215" t="s">
        <v>764</v>
      </c>
      <c r="B1261" s="215"/>
      <c r="C1261" s="215"/>
      <c r="D1261" s="215"/>
      <c r="E1261" s="215"/>
      <c r="F1261" s="215"/>
      <c r="G1261" s="215"/>
      <c r="H1261" s="215"/>
      <c r="I1261" s="215"/>
      <c r="J1261" s="215"/>
      <c r="K1261" s="215"/>
      <c r="L1261" s="215"/>
      <c r="M1261" s="215"/>
      <c r="N1261" s="215"/>
      <c r="O1261" s="215"/>
      <c r="P1261" s="215"/>
      <c r="Q1261" s="215"/>
      <c r="R1261" s="215"/>
      <c r="S1261" s="215"/>
      <c r="T1261" s="215"/>
      <c r="U1261" s="215"/>
      <c r="V1261" s="215"/>
      <c r="W1261" s="215"/>
      <c r="X1261" s="215"/>
      <c r="Y1261" s="144"/>
      <c r="Z1261" s="31"/>
      <c r="AA1261" s="31"/>
    </row>
    <row r="1262" spans="1:27" ht="21" x14ac:dyDescent="0.2">
      <c r="A1262" s="215" t="s">
        <v>763</v>
      </c>
      <c r="B1262" s="215"/>
      <c r="C1262" s="215"/>
      <c r="D1262" s="215"/>
      <c r="E1262" s="215"/>
      <c r="F1262" s="215"/>
      <c r="G1262" s="215"/>
      <c r="H1262" s="215"/>
      <c r="I1262" s="215"/>
      <c r="J1262" s="215"/>
      <c r="K1262" s="215"/>
      <c r="L1262" s="215"/>
      <c r="M1262" s="215"/>
      <c r="N1262" s="215"/>
      <c r="O1262" s="215"/>
      <c r="P1262" s="215"/>
      <c r="Q1262" s="215"/>
      <c r="R1262" s="215"/>
      <c r="S1262" s="215"/>
      <c r="T1262" s="215"/>
      <c r="U1262" s="215"/>
      <c r="V1262" s="215"/>
      <c r="W1262" s="215"/>
      <c r="X1262" s="215"/>
      <c r="Y1262" s="215"/>
      <c r="Z1262" s="215"/>
      <c r="AA1262" s="215"/>
    </row>
    <row r="1263" spans="1:27" ht="21" x14ac:dyDescent="0.35">
      <c r="A1263" s="32"/>
      <c r="B1263" s="32"/>
      <c r="C1263" s="32"/>
      <c r="D1263" s="32"/>
      <c r="E1263" s="32"/>
      <c r="F1263" s="32"/>
      <c r="G1263" s="32"/>
      <c r="H1263" s="32" t="s">
        <v>874</v>
      </c>
      <c r="I1263" s="32"/>
      <c r="J1263" s="32"/>
      <c r="K1263" s="32"/>
      <c r="L1263" s="32"/>
      <c r="M1263" s="32"/>
      <c r="N1263" s="32"/>
      <c r="O1263" s="32"/>
      <c r="P1263" s="32"/>
      <c r="Q1263" s="32"/>
      <c r="R1263" s="32"/>
      <c r="S1263" s="32"/>
      <c r="T1263" s="32"/>
      <c r="U1263" s="32"/>
      <c r="V1263" s="32"/>
      <c r="W1263" s="32"/>
      <c r="X1263" s="32"/>
      <c r="Y1263" s="32"/>
      <c r="Z1263" s="32" t="s">
        <v>903</v>
      </c>
      <c r="AA1263" s="31"/>
    </row>
    <row r="1264" spans="1:27" ht="15.75" customHeight="1" x14ac:dyDescent="0.2">
      <c r="A1264" s="207" t="s">
        <v>3</v>
      </c>
      <c r="B1264" s="207" t="s">
        <v>761</v>
      </c>
      <c r="C1264" s="207" t="s">
        <v>18</v>
      </c>
      <c r="D1264" s="210" t="s">
        <v>0</v>
      </c>
      <c r="E1264" s="211"/>
      <c r="F1264" s="211"/>
      <c r="G1264" s="211"/>
      <c r="H1264" s="211"/>
      <c r="I1264" s="212"/>
      <c r="J1264" s="210" t="s">
        <v>2</v>
      </c>
      <c r="K1264" s="211"/>
      <c r="L1264" s="211"/>
      <c r="M1264" s="211"/>
      <c r="N1264" s="211"/>
      <c r="O1264" s="211"/>
      <c r="P1264" s="211"/>
      <c r="Q1264" s="211"/>
      <c r="R1264" s="211"/>
      <c r="S1264" s="211"/>
      <c r="T1264" s="211"/>
      <c r="U1264" s="212"/>
      <c r="V1264" s="207" t="s">
        <v>756</v>
      </c>
      <c r="W1264" s="207" t="s">
        <v>757</v>
      </c>
      <c r="X1264" s="207" t="s">
        <v>758</v>
      </c>
      <c r="Y1264" s="141"/>
      <c r="Z1264" s="207" t="s">
        <v>759</v>
      </c>
      <c r="AA1264" s="207" t="s">
        <v>760</v>
      </c>
    </row>
    <row r="1265" spans="1:92" ht="15.75" customHeight="1" x14ac:dyDescent="0.2">
      <c r="A1265" s="208"/>
      <c r="B1265" s="208"/>
      <c r="C1265" s="208"/>
      <c r="D1265" s="210" t="s">
        <v>7</v>
      </c>
      <c r="E1265" s="211"/>
      <c r="F1265" s="212"/>
      <c r="G1265" s="207" t="s">
        <v>743</v>
      </c>
      <c r="H1265" s="207" t="s">
        <v>744</v>
      </c>
      <c r="I1265" s="207" t="s">
        <v>745</v>
      </c>
      <c r="J1265" s="204" t="s">
        <v>3</v>
      </c>
      <c r="K1265" s="207" t="s">
        <v>746</v>
      </c>
      <c r="L1265" s="207" t="s">
        <v>747</v>
      </c>
      <c r="M1265" s="207" t="s">
        <v>18</v>
      </c>
      <c r="N1265" s="207" t="s">
        <v>748</v>
      </c>
      <c r="O1265" s="207" t="s">
        <v>749</v>
      </c>
      <c r="P1265" s="207" t="s">
        <v>750</v>
      </c>
      <c r="Q1265" s="207" t="s">
        <v>751</v>
      </c>
      <c r="R1265" s="207" t="s">
        <v>752</v>
      </c>
      <c r="S1265" s="207" t="s">
        <v>753</v>
      </c>
      <c r="T1265" s="207" t="s">
        <v>754</v>
      </c>
      <c r="U1265" s="207" t="s">
        <v>755</v>
      </c>
      <c r="V1265" s="208"/>
      <c r="W1265" s="208"/>
      <c r="X1265" s="208"/>
      <c r="Y1265" s="142"/>
      <c r="Z1265" s="208"/>
      <c r="AA1265" s="208"/>
    </row>
    <row r="1266" spans="1:92" ht="14.25" customHeight="1" x14ac:dyDescent="0.2">
      <c r="A1266" s="208"/>
      <c r="B1266" s="208"/>
      <c r="C1266" s="208"/>
      <c r="D1266" s="204" t="s">
        <v>9</v>
      </c>
      <c r="E1266" s="204" t="s">
        <v>10</v>
      </c>
      <c r="F1266" s="204" t="s">
        <v>11</v>
      </c>
      <c r="G1266" s="208"/>
      <c r="H1266" s="208"/>
      <c r="I1266" s="208"/>
      <c r="J1266" s="205"/>
      <c r="K1266" s="208"/>
      <c r="L1266" s="208"/>
      <c r="M1266" s="208"/>
      <c r="N1266" s="208"/>
      <c r="O1266" s="208"/>
      <c r="P1266" s="208"/>
      <c r="Q1266" s="208"/>
      <c r="R1266" s="208"/>
      <c r="S1266" s="208"/>
      <c r="T1266" s="208"/>
      <c r="U1266" s="208"/>
      <c r="V1266" s="208"/>
      <c r="W1266" s="208"/>
      <c r="X1266" s="208"/>
      <c r="Y1266" s="142"/>
      <c r="Z1266" s="208"/>
      <c r="AA1266" s="208"/>
    </row>
    <row r="1267" spans="1:92" ht="14.25" customHeight="1" x14ac:dyDescent="0.2">
      <c r="A1267" s="208"/>
      <c r="B1267" s="208"/>
      <c r="C1267" s="208"/>
      <c r="D1267" s="205"/>
      <c r="E1267" s="205"/>
      <c r="F1267" s="205"/>
      <c r="G1267" s="208"/>
      <c r="H1267" s="208"/>
      <c r="I1267" s="208"/>
      <c r="J1267" s="205"/>
      <c r="K1267" s="208"/>
      <c r="L1267" s="208"/>
      <c r="M1267" s="208"/>
      <c r="N1267" s="208"/>
      <c r="O1267" s="208"/>
      <c r="P1267" s="208"/>
      <c r="Q1267" s="208"/>
      <c r="R1267" s="208"/>
      <c r="S1267" s="208"/>
      <c r="T1267" s="208"/>
      <c r="U1267" s="208"/>
      <c r="V1267" s="208"/>
      <c r="W1267" s="208"/>
      <c r="X1267" s="208"/>
      <c r="Y1267" s="142"/>
      <c r="Z1267" s="208"/>
      <c r="AA1267" s="208"/>
    </row>
    <row r="1268" spans="1:92" ht="14.25" customHeight="1" x14ac:dyDescent="0.2">
      <c r="A1268" s="208"/>
      <c r="B1268" s="208"/>
      <c r="C1268" s="208"/>
      <c r="D1268" s="205"/>
      <c r="E1268" s="205"/>
      <c r="F1268" s="205"/>
      <c r="G1268" s="208"/>
      <c r="H1268" s="208"/>
      <c r="I1268" s="208"/>
      <c r="J1268" s="205"/>
      <c r="K1268" s="208"/>
      <c r="L1268" s="208"/>
      <c r="M1268" s="208"/>
      <c r="N1268" s="208"/>
      <c r="O1268" s="208"/>
      <c r="P1268" s="208"/>
      <c r="Q1268" s="208"/>
      <c r="R1268" s="208"/>
      <c r="S1268" s="208"/>
      <c r="T1268" s="208"/>
      <c r="U1268" s="208"/>
      <c r="V1268" s="208"/>
      <c r="W1268" s="208"/>
      <c r="X1268" s="208"/>
      <c r="Y1268" s="142"/>
      <c r="Z1268" s="208"/>
      <c r="AA1268" s="208"/>
    </row>
    <row r="1269" spans="1:92" ht="14.25" customHeight="1" x14ac:dyDescent="0.2">
      <c r="A1269" s="208"/>
      <c r="B1269" s="208"/>
      <c r="C1269" s="208"/>
      <c r="D1269" s="205"/>
      <c r="E1269" s="205"/>
      <c r="F1269" s="205"/>
      <c r="G1269" s="208"/>
      <c r="H1269" s="208"/>
      <c r="I1269" s="208"/>
      <c r="J1269" s="205"/>
      <c r="K1269" s="208"/>
      <c r="L1269" s="208"/>
      <c r="M1269" s="208"/>
      <c r="N1269" s="208"/>
      <c r="O1269" s="208"/>
      <c r="P1269" s="208"/>
      <c r="Q1269" s="208"/>
      <c r="R1269" s="208"/>
      <c r="S1269" s="208"/>
      <c r="T1269" s="208"/>
      <c r="U1269" s="208"/>
      <c r="V1269" s="208"/>
      <c r="W1269" s="208"/>
      <c r="X1269" s="208"/>
      <c r="Y1269" s="142"/>
      <c r="Z1269" s="208"/>
      <c r="AA1269" s="208"/>
    </row>
    <row r="1270" spans="1:92" ht="14.25" customHeight="1" x14ac:dyDescent="0.2">
      <c r="A1270" s="209"/>
      <c r="B1270" s="209"/>
      <c r="C1270" s="209"/>
      <c r="D1270" s="206"/>
      <c r="E1270" s="206"/>
      <c r="F1270" s="206"/>
      <c r="G1270" s="209"/>
      <c r="H1270" s="209"/>
      <c r="I1270" s="209"/>
      <c r="J1270" s="206"/>
      <c r="K1270" s="209"/>
      <c r="L1270" s="209"/>
      <c r="M1270" s="209"/>
      <c r="N1270" s="209"/>
      <c r="O1270" s="209"/>
      <c r="P1270" s="209"/>
      <c r="Q1270" s="209"/>
      <c r="R1270" s="209"/>
      <c r="S1270" s="209"/>
      <c r="T1270" s="209"/>
      <c r="U1270" s="209"/>
      <c r="V1270" s="209"/>
      <c r="W1270" s="209"/>
      <c r="X1270" s="209"/>
      <c r="Y1270" s="143"/>
      <c r="Z1270" s="209"/>
      <c r="AA1270" s="209"/>
    </row>
    <row r="1271" spans="1:92" s="43" customFormat="1" ht="25.5" customHeight="1" x14ac:dyDescent="0.2">
      <c r="A1271" s="39"/>
      <c r="B1271" s="38" t="s">
        <v>24</v>
      </c>
      <c r="C1271" s="39">
        <v>3</v>
      </c>
      <c r="D1271" s="39"/>
      <c r="E1271" s="39"/>
      <c r="F1271" s="39"/>
      <c r="G1271" s="39">
        <f t="shared" ref="G1271" si="163">D1271*400+E1271*100+F1271</f>
        <v>0</v>
      </c>
      <c r="H1271" s="39"/>
      <c r="I1271" s="39">
        <f t="shared" ref="I1271" si="164">G1271*H1271</f>
        <v>0</v>
      </c>
      <c r="J1271" s="39">
        <v>3</v>
      </c>
      <c r="K1271" s="39" t="s">
        <v>27</v>
      </c>
      <c r="L1271" s="39" t="s">
        <v>706</v>
      </c>
      <c r="M1271" s="39">
        <v>3</v>
      </c>
      <c r="N1271" s="39">
        <v>90</v>
      </c>
      <c r="O1271" s="39">
        <v>7400</v>
      </c>
      <c r="P1271" s="39">
        <f t="shared" ref="P1271" si="165">N1271*O1271</f>
        <v>666000</v>
      </c>
      <c r="Q1271" s="39">
        <v>15</v>
      </c>
      <c r="R1271" s="39">
        <f>P1271*20%</f>
        <v>133200</v>
      </c>
      <c r="S1271" s="39">
        <f t="shared" ref="S1271" si="166">P1271-R1271</f>
        <v>532800</v>
      </c>
      <c r="T1271" s="39">
        <f>I1271+S1271</f>
        <v>532800</v>
      </c>
      <c r="U1271" s="39">
        <f>I1271+S1271</f>
        <v>532800</v>
      </c>
      <c r="V1271" s="39"/>
      <c r="W1271" s="40">
        <f>U1271*0.03%</f>
        <v>159.83999999999997</v>
      </c>
      <c r="X1271" s="39">
        <v>0.03</v>
      </c>
      <c r="Y1271" s="39"/>
      <c r="Z1271" s="40">
        <f>W1271*90%</f>
        <v>143.85599999999999</v>
      </c>
      <c r="AA1271" s="40">
        <f>W1271-Z1271</f>
        <v>15.98399999999998</v>
      </c>
    </row>
    <row r="1272" spans="1:92" s="43" customFormat="1" ht="25.5" customHeight="1" x14ac:dyDescent="0.2">
      <c r="A1272" s="39"/>
      <c r="B1272" s="38"/>
      <c r="C1272" s="39"/>
      <c r="D1272" s="39"/>
      <c r="E1272" s="39"/>
      <c r="F1272" s="39"/>
      <c r="G1272" s="39"/>
      <c r="H1272" s="39"/>
      <c r="I1272" s="39"/>
      <c r="J1272" s="39"/>
      <c r="K1272" s="39"/>
      <c r="L1272" s="39"/>
      <c r="M1272" s="39"/>
      <c r="N1272" s="39"/>
      <c r="O1272" s="39"/>
      <c r="P1272" s="39"/>
      <c r="Q1272" s="39"/>
      <c r="R1272" s="39"/>
      <c r="S1272" s="39"/>
      <c r="T1272" s="39"/>
      <c r="U1272" s="39"/>
      <c r="V1272" s="39"/>
      <c r="W1272" s="40"/>
      <c r="X1272" s="39"/>
      <c r="Y1272" s="39"/>
      <c r="Z1272" s="40"/>
      <c r="AA1272" s="40"/>
      <c r="AB1272" s="47"/>
      <c r="AC1272" s="47"/>
      <c r="AD1272" s="47"/>
      <c r="AE1272" s="47"/>
      <c r="AF1272" s="47"/>
      <c r="AG1272" s="47"/>
      <c r="AH1272" s="47"/>
      <c r="AI1272" s="47"/>
      <c r="AJ1272" s="47"/>
      <c r="AK1272" s="47"/>
      <c r="AL1272" s="47"/>
      <c r="AM1272" s="47"/>
      <c r="AN1272" s="47"/>
      <c r="AO1272" s="47"/>
      <c r="AP1272" s="47"/>
      <c r="AQ1272" s="47"/>
      <c r="AR1272" s="47"/>
      <c r="AS1272" s="47"/>
      <c r="AT1272" s="47"/>
      <c r="AU1272" s="47"/>
      <c r="AV1272" s="47"/>
      <c r="AW1272" s="47"/>
      <c r="AX1272" s="47"/>
      <c r="AY1272" s="47"/>
      <c r="AZ1272" s="47"/>
      <c r="BA1272" s="47"/>
      <c r="BB1272" s="47"/>
      <c r="BC1272" s="47"/>
      <c r="BD1272" s="47"/>
      <c r="BE1272" s="47"/>
      <c r="BF1272" s="47"/>
      <c r="BG1272" s="47"/>
      <c r="BH1272" s="47"/>
      <c r="BI1272" s="47"/>
      <c r="BJ1272" s="47"/>
      <c r="BK1272" s="47"/>
      <c r="BL1272" s="47"/>
      <c r="BM1272" s="47"/>
      <c r="BN1272" s="47"/>
      <c r="BO1272" s="47"/>
      <c r="BP1272" s="47"/>
      <c r="BQ1272" s="47"/>
      <c r="BR1272" s="47"/>
      <c r="BS1272" s="47"/>
      <c r="BT1272" s="47"/>
      <c r="BU1272" s="47"/>
      <c r="BV1272" s="47"/>
      <c r="BW1272" s="47"/>
      <c r="BX1272" s="47"/>
      <c r="BY1272" s="47"/>
      <c r="BZ1272" s="47"/>
      <c r="CA1272" s="47"/>
      <c r="CB1272" s="47"/>
      <c r="CC1272" s="47"/>
      <c r="CD1272" s="47"/>
      <c r="CE1272" s="47"/>
      <c r="CF1272" s="47"/>
      <c r="CG1272" s="47"/>
      <c r="CH1272" s="47"/>
      <c r="CI1272" s="47"/>
      <c r="CJ1272" s="47"/>
      <c r="CK1272" s="47"/>
      <c r="CL1272" s="47"/>
      <c r="CM1272" s="47"/>
      <c r="CN1272" s="47"/>
    </row>
    <row r="1273" spans="1:92" s="43" customFormat="1" ht="25.5" customHeight="1" x14ac:dyDescent="0.2">
      <c r="A1273" s="38"/>
      <c r="B1273" s="38"/>
      <c r="C1273" s="38"/>
      <c r="D1273" s="38"/>
      <c r="E1273" s="38"/>
      <c r="F1273" s="38"/>
      <c r="G1273" s="39"/>
      <c r="H1273" s="38"/>
      <c r="I1273" s="39"/>
      <c r="J1273" s="38"/>
      <c r="K1273" s="38"/>
      <c r="L1273" s="38"/>
      <c r="M1273" s="38"/>
      <c r="N1273" s="38"/>
      <c r="O1273" s="38"/>
      <c r="P1273" s="39"/>
      <c r="Q1273" s="38"/>
      <c r="R1273" s="39"/>
      <c r="S1273" s="39"/>
      <c r="T1273" s="39"/>
      <c r="U1273" s="39"/>
      <c r="V1273" s="38"/>
      <c r="W1273" s="40"/>
      <c r="X1273" s="41"/>
      <c r="Y1273" s="41"/>
      <c r="Z1273" s="40"/>
      <c r="AA1273" s="40"/>
      <c r="AB1273" s="47"/>
      <c r="AC1273" s="47"/>
      <c r="AD1273" s="47"/>
      <c r="AE1273" s="47"/>
      <c r="AF1273" s="47"/>
      <c r="AG1273" s="47"/>
      <c r="AH1273" s="47"/>
      <c r="AI1273" s="47"/>
      <c r="AJ1273" s="47"/>
      <c r="AK1273" s="47"/>
      <c r="AL1273" s="47"/>
      <c r="AM1273" s="47"/>
      <c r="AN1273" s="47"/>
      <c r="AO1273" s="47"/>
      <c r="AP1273" s="47"/>
      <c r="AQ1273" s="47"/>
      <c r="AR1273" s="47"/>
      <c r="AS1273" s="47"/>
      <c r="AT1273" s="47"/>
      <c r="AU1273" s="47"/>
      <c r="AV1273" s="47"/>
      <c r="AW1273" s="47"/>
      <c r="AX1273" s="47"/>
      <c r="AY1273" s="47"/>
      <c r="AZ1273" s="47"/>
      <c r="BA1273" s="47"/>
      <c r="BB1273" s="47"/>
      <c r="BC1273" s="47"/>
      <c r="BD1273" s="47"/>
      <c r="BE1273" s="47"/>
      <c r="BF1273" s="47"/>
      <c r="BG1273" s="47"/>
      <c r="BH1273" s="47"/>
      <c r="BI1273" s="47"/>
      <c r="BJ1273" s="47"/>
      <c r="BK1273" s="47"/>
      <c r="BL1273" s="47"/>
      <c r="BM1273" s="47"/>
      <c r="BN1273" s="47"/>
      <c r="BO1273" s="47"/>
      <c r="BP1273" s="47"/>
      <c r="BQ1273" s="47"/>
      <c r="BR1273" s="47"/>
      <c r="BS1273" s="47"/>
      <c r="BT1273" s="47"/>
      <c r="BU1273" s="47"/>
      <c r="BV1273" s="47"/>
      <c r="BW1273" s="47"/>
      <c r="BX1273" s="47"/>
      <c r="BY1273" s="47"/>
      <c r="BZ1273" s="47"/>
      <c r="CA1273" s="47"/>
      <c r="CB1273" s="47"/>
      <c r="CC1273" s="47"/>
      <c r="CD1273" s="47"/>
      <c r="CE1273" s="47"/>
      <c r="CF1273" s="47"/>
      <c r="CG1273" s="47"/>
      <c r="CH1273" s="47"/>
      <c r="CI1273" s="47"/>
      <c r="CJ1273" s="47"/>
      <c r="CK1273" s="47"/>
      <c r="CL1273" s="47"/>
      <c r="CM1273" s="47"/>
      <c r="CN1273" s="47"/>
    </row>
    <row r="1274" spans="1:92" s="43" customFormat="1" ht="25.5" customHeight="1" x14ac:dyDescent="0.2">
      <c r="A1274" s="38"/>
      <c r="B1274" s="38"/>
      <c r="C1274" s="38"/>
      <c r="D1274" s="38"/>
      <c r="E1274" s="38"/>
      <c r="F1274" s="38"/>
      <c r="G1274" s="39"/>
      <c r="H1274" s="38"/>
      <c r="I1274" s="39"/>
      <c r="J1274" s="38"/>
      <c r="K1274" s="38"/>
      <c r="L1274" s="38"/>
      <c r="M1274" s="38"/>
      <c r="N1274" s="38"/>
      <c r="O1274" s="38"/>
      <c r="P1274" s="39"/>
      <c r="Q1274" s="38"/>
      <c r="R1274" s="38"/>
      <c r="S1274" s="39"/>
      <c r="T1274" s="39"/>
      <c r="U1274" s="39"/>
      <c r="V1274" s="38"/>
      <c r="W1274" s="40"/>
      <c r="X1274" s="41"/>
      <c r="Y1274" s="41"/>
      <c r="Z1274" s="40"/>
      <c r="AA1274" s="40"/>
      <c r="AB1274" s="47"/>
      <c r="AC1274" s="47"/>
      <c r="AD1274" s="47"/>
      <c r="AE1274" s="47"/>
      <c r="AF1274" s="47"/>
      <c r="AG1274" s="47"/>
      <c r="AH1274" s="47"/>
      <c r="AI1274" s="47"/>
      <c r="AJ1274" s="47"/>
      <c r="AK1274" s="47"/>
      <c r="AL1274" s="47"/>
      <c r="AM1274" s="47"/>
      <c r="AN1274" s="47"/>
      <c r="AO1274" s="47"/>
      <c r="AP1274" s="47"/>
      <c r="AQ1274" s="47"/>
      <c r="AR1274" s="47"/>
      <c r="AS1274" s="47"/>
      <c r="AT1274" s="47"/>
      <c r="AU1274" s="47"/>
      <c r="AV1274" s="47"/>
      <c r="AW1274" s="47"/>
      <c r="AX1274" s="47"/>
      <c r="AY1274" s="47"/>
      <c r="AZ1274" s="47"/>
      <c r="BA1274" s="47"/>
      <c r="BB1274" s="47"/>
      <c r="BC1274" s="47"/>
      <c r="BD1274" s="47"/>
      <c r="BE1274" s="47"/>
      <c r="BF1274" s="47"/>
      <c r="BG1274" s="47"/>
      <c r="BH1274" s="47"/>
      <c r="BI1274" s="47"/>
      <c r="BJ1274" s="47"/>
      <c r="BK1274" s="47"/>
      <c r="BL1274" s="47"/>
      <c r="BM1274" s="47"/>
      <c r="BN1274" s="47"/>
      <c r="BO1274" s="47"/>
      <c r="BP1274" s="47"/>
      <c r="BQ1274" s="47"/>
      <c r="BR1274" s="47"/>
      <c r="BS1274" s="47"/>
      <c r="BT1274" s="47"/>
      <c r="BU1274" s="47"/>
      <c r="BV1274" s="47"/>
      <c r="BW1274" s="47"/>
      <c r="BX1274" s="47"/>
      <c r="BY1274" s="47"/>
      <c r="BZ1274" s="47"/>
      <c r="CA1274" s="47"/>
      <c r="CB1274" s="47"/>
      <c r="CC1274" s="47"/>
      <c r="CD1274" s="47"/>
      <c r="CE1274" s="47"/>
      <c r="CF1274" s="47"/>
      <c r="CG1274" s="47"/>
      <c r="CH1274" s="47"/>
      <c r="CI1274" s="47"/>
      <c r="CJ1274" s="47"/>
      <c r="CK1274" s="47"/>
      <c r="CL1274" s="47"/>
      <c r="CM1274" s="47"/>
      <c r="CN1274" s="47"/>
    </row>
    <row r="1275" spans="1:92" s="43" customFormat="1" ht="25.5" customHeight="1" x14ac:dyDescent="0.2">
      <c r="A1275" s="38"/>
      <c r="B1275" s="38"/>
      <c r="C1275" s="38"/>
      <c r="D1275" s="38"/>
      <c r="E1275" s="38"/>
      <c r="F1275" s="38"/>
      <c r="G1275" s="39"/>
      <c r="H1275" s="38"/>
      <c r="I1275" s="39"/>
      <c r="J1275" s="38"/>
      <c r="K1275" s="38"/>
      <c r="L1275" s="38"/>
      <c r="M1275" s="38"/>
      <c r="N1275" s="38"/>
      <c r="O1275" s="38"/>
      <c r="P1275" s="39"/>
      <c r="Q1275" s="38"/>
      <c r="R1275" s="39"/>
      <c r="S1275" s="39"/>
      <c r="T1275" s="39"/>
      <c r="U1275" s="39"/>
      <c r="V1275" s="38"/>
      <c r="W1275" s="40"/>
      <c r="X1275" s="41"/>
      <c r="Y1275" s="41"/>
      <c r="Z1275" s="40"/>
      <c r="AA1275" s="40"/>
      <c r="AB1275" s="47"/>
      <c r="AC1275" s="47"/>
      <c r="AD1275" s="47"/>
      <c r="AE1275" s="47"/>
      <c r="AF1275" s="47"/>
      <c r="AG1275" s="47"/>
      <c r="AH1275" s="47"/>
      <c r="AI1275" s="47"/>
      <c r="AJ1275" s="47"/>
      <c r="AK1275" s="47"/>
      <c r="AL1275" s="47"/>
      <c r="AM1275" s="47"/>
      <c r="AN1275" s="47"/>
      <c r="AO1275" s="47"/>
      <c r="AP1275" s="47"/>
      <c r="AQ1275" s="47"/>
      <c r="AR1275" s="47"/>
      <c r="AS1275" s="47"/>
      <c r="AT1275" s="47"/>
      <c r="AU1275" s="47"/>
      <c r="AV1275" s="47"/>
      <c r="AW1275" s="47"/>
      <c r="AX1275" s="47"/>
      <c r="AY1275" s="47"/>
      <c r="AZ1275" s="47"/>
      <c r="BA1275" s="47"/>
      <c r="BB1275" s="47"/>
      <c r="BC1275" s="47"/>
      <c r="BD1275" s="47"/>
      <c r="BE1275" s="47"/>
      <c r="BF1275" s="47"/>
      <c r="BG1275" s="47"/>
      <c r="BH1275" s="47"/>
      <c r="BI1275" s="47"/>
      <c r="BJ1275" s="47"/>
      <c r="BK1275" s="47"/>
      <c r="BL1275" s="47"/>
      <c r="BM1275" s="47"/>
      <c r="BN1275" s="47"/>
      <c r="BO1275" s="47"/>
      <c r="BP1275" s="47"/>
      <c r="BQ1275" s="47"/>
      <c r="BR1275" s="47"/>
      <c r="BS1275" s="47"/>
      <c r="BT1275" s="47"/>
      <c r="BU1275" s="47"/>
      <c r="BV1275" s="47"/>
      <c r="BW1275" s="47"/>
      <c r="BX1275" s="47"/>
      <c r="BY1275" s="47"/>
      <c r="BZ1275" s="47"/>
      <c r="CA1275" s="47"/>
      <c r="CB1275" s="47"/>
      <c r="CC1275" s="47"/>
      <c r="CD1275" s="47"/>
      <c r="CE1275" s="47"/>
      <c r="CF1275" s="47"/>
      <c r="CG1275" s="47"/>
      <c r="CH1275" s="47"/>
      <c r="CI1275" s="47"/>
      <c r="CJ1275" s="47"/>
      <c r="CK1275" s="47"/>
      <c r="CL1275" s="47"/>
      <c r="CM1275" s="47"/>
      <c r="CN1275" s="47"/>
    </row>
    <row r="1276" spans="1:92" s="43" customFormat="1" ht="25.5" customHeight="1" x14ac:dyDescent="0.2">
      <c r="A1276" s="38"/>
      <c r="B1276" s="38"/>
      <c r="C1276" s="38"/>
      <c r="D1276" s="38"/>
      <c r="E1276" s="38"/>
      <c r="F1276" s="38"/>
      <c r="G1276" s="39"/>
      <c r="H1276" s="38"/>
      <c r="I1276" s="39"/>
      <c r="J1276" s="38"/>
      <c r="K1276" s="38"/>
      <c r="L1276" s="38"/>
      <c r="M1276" s="38"/>
      <c r="N1276" s="38"/>
      <c r="O1276" s="38"/>
      <c r="P1276" s="39"/>
      <c r="Q1276" s="38"/>
      <c r="R1276" s="39"/>
      <c r="S1276" s="39"/>
      <c r="T1276" s="39"/>
      <c r="U1276" s="39"/>
      <c r="V1276" s="38"/>
      <c r="W1276" s="40"/>
      <c r="X1276" s="41"/>
      <c r="Y1276" s="41"/>
      <c r="Z1276" s="40"/>
      <c r="AA1276" s="40"/>
      <c r="AB1276" s="47"/>
      <c r="AC1276" s="47"/>
      <c r="AD1276" s="47"/>
      <c r="AE1276" s="47"/>
      <c r="AF1276" s="47"/>
      <c r="AG1276" s="47"/>
      <c r="AH1276" s="47"/>
      <c r="AI1276" s="47"/>
      <c r="AJ1276" s="47"/>
      <c r="AK1276" s="47"/>
      <c r="AL1276" s="47"/>
      <c r="AM1276" s="47"/>
      <c r="AN1276" s="47"/>
      <c r="AO1276" s="47"/>
      <c r="AP1276" s="47"/>
      <c r="AQ1276" s="47"/>
      <c r="AR1276" s="47"/>
      <c r="AS1276" s="47"/>
      <c r="AT1276" s="47"/>
      <c r="AU1276" s="47"/>
      <c r="AV1276" s="47"/>
      <c r="AW1276" s="47"/>
      <c r="AX1276" s="47"/>
      <c r="AY1276" s="47"/>
      <c r="AZ1276" s="47"/>
      <c r="BA1276" s="47"/>
      <c r="BB1276" s="47"/>
      <c r="BC1276" s="47"/>
      <c r="BD1276" s="47"/>
      <c r="BE1276" s="47"/>
      <c r="BF1276" s="47"/>
      <c r="BG1276" s="47"/>
      <c r="BH1276" s="47"/>
      <c r="BI1276" s="47"/>
      <c r="BJ1276" s="47"/>
      <c r="BK1276" s="47"/>
      <c r="BL1276" s="47"/>
      <c r="BM1276" s="47"/>
      <c r="BN1276" s="47"/>
      <c r="BO1276" s="47"/>
      <c r="BP1276" s="47"/>
      <c r="BQ1276" s="47"/>
      <c r="BR1276" s="47"/>
      <c r="BS1276" s="47"/>
      <c r="BT1276" s="47"/>
      <c r="BU1276" s="47"/>
      <c r="BV1276" s="47"/>
      <c r="BW1276" s="47"/>
      <c r="BX1276" s="47"/>
      <c r="BY1276" s="47"/>
      <c r="BZ1276" s="47"/>
      <c r="CA1276" s="47"/>
      <c r="CB1276" s="47"/>
      <c r="CC1276" s="47"/>
      <c r="CD1276" s="47"/>
      <c r="CE1276" s="47"/>
      <c r="CF1276" s="47"/>
      <c r="CG1276" s="47"/>
      <c r="CH1276" s="47"/>
      <c r="CI1276" s="47"/>
      <c r="CJ1276" s="47"/>
      <c r="CK1276" s="47"/>
      <c r="CL1276" s="47"/>
      <c r="CM1276" s="47"/>
      <c r="CN1276" s="47"/>
    </row>
    <row r="1277" spans="1:92" s="43" customFormat="1" ht="25.5" customHeight="1" x14ac:dyDescent="0.2">
      <c r="A1277" s="38"/>
      <c r="B1277" s="38"/>
      <c r="C1277" s="38"/>
      <c r="D1277" s="38"/>
      <c r="E1277" s="38"/>
      <c r="F1277" s="38"/>
      <c r="G1277" s="39"/>
      <c r="H1277" s="38"/>
      <c r="I1277" s="39"/>
      <c r="J1277" s="38"/>
      <c r="K1277" s="38"/>
      <c r="L1277" s="38"/>
      <c r="M1277" s="38"/>
      <c r="N1277" s="38"/>
      <c r="O1277" s="38"/>
      <c r="P1277" s="39"/>
      <c r="Q1277" s="38"/>
      <c r="R1277" s="38"/>
      <c r="S1277" s="39"/>
      <c r="T1277" s="39"/>
      <c r="U1277" s="39"/>
      <c r="V1277" s="38"/>
      <c r="W1277" s="40"/>
      <c r="X1277" s="41"/>
      <c r="Y1277" s="41"/>
      <c r="Z1277" s="40"/>
      <c r="AA1277" s="40"/>
      <c r="AB1277" s="47"/>
      <c r="AC1277" s="47"/>
      <c r="AD1277" s="47"/>
      <c r="AE1277" s="47"/>
      <c r="AF1277" s="47"/>
      <c r="AG1277" s="47"/>
      <c r="AH1277" s="47"/>
      <c r="AI1277" s="47"/>
      <c r="AJ1277" s="47"/>
      <c r="AK1277" s="47"/>
      <c r="AL1277" s="47"/>
      <c r="AM1277" s="47"/>
      <c r="AN1277" s="47"/>
      <c r="AO1277" s="47"/>
      <c r="AP1277" s="47"/>
      <c r="AQ1277" s="47"/>
      <c r="AR1277" s="47"/>
      <c r="AS1277" s="47"/>
      <c r="AT1277" s="47"/>
      <c r="AU1277" s="47"/>
      <c r="AV1277" s="47"/>
      <c r="AW1277" s="47"/>
      <c r="AX1277" s="47"/>
      <c r="AY1277" s="47"/>
      <c r="AZ1277" s="47"/>
      <c r="BA1277" s="47"/>
      <c r="BB1277" s="47"/>
      <c r="BC1277" s="47"/>
      <c r="BD1277" s="47"/>
      <c r="BE1277" s="47"/>
      <c r="BF1277" s="47"/>
      <c r="BG1277" s="47"/>
      <c r="BH1277" s="47"/>
      <c r="BI1277" s="47"/>
      <c r="BJ1277" s="47"/>
      <c r="BK1277" s="47"/>
      <c r="BL1277" s="47"/>
      <c r="BM1277" s="47"/>
      <c r="BN1277" s="47"/>
      <c r="BO1277" s="47"/>
      <c r="BP1277" s="47"/>
      <c r="BQ1277" s="47"/>
      <c r="BR1277" s="47"/>
      <c r="BS1277" s="47"/>
      <c r="BT1277" s="47"/>
      <c r="BU1277" s="47"/>
      <c r="BV1277" s="47"/>
      <c r="BW1277" s="47"/>
      <c r="BX1277" s="47"/>
      <c r="BY1277" s="47"/>
      <c r="BZ1277" s="47"/>
      <c r="CA1277" s="47"/>
      <c r="CB1277" s="47"/>
      <c r="CC1277" s="47"/>
      <c r="CD1277" s="47"/>
      <c r="CE1277" s="47"/>
      <c r="CF1277" s="47"/>
      <c r="CG1277" s="47"/>
      <c r="CH1277" s="47"/>
      <c r="CI1277" s="47"/>
      <c r="CJ1277" s="47"/>
      <c r="CK1277" s="47"/>
      <c r="CL1277" s="47"/>
      <c r="CM1277" s="47"/>
      <c r="CN1277" s="47"/>
    </row>
    <row r="1278" spans="1:92" s="43" customFormat="1" ht="25.5" customHeight="1" x14ac:dyDescent="0.2">
      <c r="A1278" s="38"/>
      <c r="B1278" s="38"/>
      <c r="C1278" s="38"/>
      <c r="D1278" s="38"/>
      <c r="E1278" s="38"/>
      <c r="F1278" s="38"/>
      <c r="G1278" s="39"/>
      <c r="H1278" s="38"/>
      <c r="I1278" s="39"/>
      <c r="J1278" s="38"/>
      <c r="K1278" s="38"/>
      <c r="L1278" s="38"/>
      <c r="M1278" s="38"/>
      <c r="N1278" s="38"/>
      <c r="O1278" s="38"/>
      <c r="P1278" s="39"/>
      <c r="Q1278" s="38"/>
      <c r="R1278" s="39"/>
      <c r="S1278" s="39"/>
      <c r="T1278" s="39"/>
      <c r="U1278" s="39"/>
      <c r="V1278" s="38"/>
      <c r="W1278" s="40"/>
      <c r="X1278" s="41"/>
      <c r="Y1278" s="41"/>
      <c r="Z1278" s="40"/>
      <c r="AA1278" s="40"/>
      <c r="AB1278" s="47"/>
      <c r="AC1278" s="47"/>
      <c r="AD1278" s="47"/>
      <c r="AE1278" s="47"/>
      <c r="AF1278" s="47"/>
      <c r="AG1278" s="47"/>
      <c r="AH1278" s="47"/>
      <c r="AI1278" s="47"/>
      <c r="AJ1278" s="47"/>
      <c r="AK1278" s="47"/>
      <c r="AL1278" s="47"/>
      <c r="AM1278" s="47"/>
      <c r="AN1278" s="47"/>
      <c r="AO1278" s="47"/>
      <c r="AP1278" s="47"/>
      <c r="AQ1278" s="47"/>
      <c r="AR1278" s="47"/>
      <c r="AS1278" s="47"/>
      <c r="AT1278" s="47"/>
      <c r="AU1278" s="47"/>
      <c r="AV1278" s="47"/>
      <c r="AW1278" s="47"/>
      <c r="AX1278" s="47"/>
      <c r="AY1278" s="47"/>
      <c r="AZ1278" s="47"/>
      <c r="BA1278" s="47"/>
      <c r="BB1278" s="47"/>
      <c r="BC1278" s="47"/>
      <c r="BD1278" s="47"/>
      <c r="BE1278" s="47"/>
      <c r="BF1278" s="47"/>
      <c r="BG1278" s="47"/>
      <c r="BH1278" s="47"/>
      <c r="BI1278" s="47"/>
      <c r="BJ1278" s="47"/>
      <c r="BK1278" s="47"/>
      <c r="BL1278" s="47"/>
      <c r="BM1278" s="47"/>
      <c r="BN1278" s="47"/>
      <c r="BO1278" s="47"/>
      <c r="BP1278" s="47"/>
      <c r="BQ1278" s="47"/>
      <c r="BR1278" s="47"/>
      <c r="BS1278" s="47"/>
      <c r="BT1278" s="47"/>
      <c r="BU1278" s="47"/>
      <c r="BV1278" s="47"/>
      <c r="BW1278" s="47"/>
      <c r="BX1278" s="47"/>
      <c r="BY1278" s="47"/>
      <c r="BZ1278" s="47"/>
      <c r="CA1278" s="47"/>
      <c r="CB1278" s="47"/>
      <c r="CC1278" s="47"/>
      <c r="CD1278" s="47"/>
      <c r="CE1278" s="47"/>
      <c r="CF1278" s="47"/>
      <c r="CG1278" s="47"/>
      <c r="CH1278" s="47"/>
      <c r="CI1278" s="47"/>
      <c r="CJ1278" s="47"/>
      <c r="CK1278" s="47"/>
      <c r="CL1278" s="47"/>
      <c r="CM1278" s="47"/>
      <c r="CN1278" s="47"/>
    </row>
    <row r="1279" spans="1:92" s="43" customFormat="1" ht="25.5" customHeight="1" x14ac:dyDescent="0.2">
      <c r="A1279" s="38"/>
      <c r="B1279" s="38"/>
      <c r="C1279" s="38"/>
      <c r="D1279" s="38"/>
      <c r="E1279" s="38"/>
      <c r="F1279" s="38"/>
      <c r="G1279" s="39"/>
      <c r="H1279" s="38"/>
      <c r="I1279" s="39"/>
      <c r="J1279" s="38"/>
      <c r="K1279" s="38"/>
      <c r="L1279" s="38"/>
      <c r="M1279" s="38"/>
      <c r="N1279" s="38"/>
      <c r="O1279" s="38"/>
      <c r="P1279" s="39"/>
      <c r="Q1279" s="38"/>
      <c r="R1279" s="39"/>
      <c r="S1279" s="39"/>
      <c r="T1279" s="39"/>
      <c r="U1279" s="39"/>
      <c r="V1279" s="38"/>
      <c r="W1279" s="40"/>
      <c r="X1279" s="41"/>
      <c r="Y1279" s="41"/>
      <c r="Z1279" s="40"/>
      <c r="AA1279" s="40"/>
      <c r="AB1279" s="47"/>
      <c r="AC1279" s="47"/>
      <c r="AD1279" s="47"/>
      <c r="AE1279" s="47"/>
      <c r="AF1279" s="47"/>
      <c r="AG1279" s="47"/>
      <c r="AH1279" s="47"/>
      <c r="AI1279" s="47"/>
      <c r="AJ1279" s="47"/>
      <c r="AK1279" s="47"/>
      <c r="AL1279" s="47"/>
      <c r="AM1279" s="47"/>
      <c r="AN1279" s="47"/>
      <c r="AO1279" s="47"/>
      <c r="AP1279" s="47"/>
      <c r="AQ1279" s="47"/>
      <c r="AR1279" s="47"/>
      <c r="AS1279" s="47"/>
      <c r="AT1279" s="47"/>
      <c r="AU1279" s="47"/>
      <c r="AV1279" s="47"/>
      <c r="AW1279" s="47"/>
      <c r="AX1279" s="47"/>
      <c r="AY1279" s="47"/>
      <c r="AZ1279" s="47"/>
      <c r="BA1279" s="47"/>
      <c r="BB1279" s="47"/>
      <c r="BC1279" s="47"/>
      <c r="BD1279" s="47"/>
      <c r="BE1279" s="47"/>
      <c r="BF1279" s="47"/>
      <c r="BG1279" s="47"/>
      <c r="BH1279" s="47"/>
      <c r="BI1279" s="47"/>
      <c r="BJ1279" s="47"/>
      <c r="BK1279" s="47"/>
      <c r="BL1279" s="47"/>
      <c r="BM1279" s="47"/>
      <c r="BN1279" s="47"/>
      <c r="BO1279" s="47"/>
      <c r="BP1279" s="47"/>
      <c r="BQ1279" s="47"/>
      <c r="BR1279" s="47"/>
      <c r="BS1279" s="47"/>
      <c r="BT1279" s="47"/>
      <c r="BU1279" s="47"/>
      <c r="BV1279" s="47"/>
      <c r="BW1279" s="47"/>
      <c r="BX1279" s="47"/>
      <c r="BY1279" s="47"/>
      <c r="BZ1279" s="47"/>
      <c r="CA1279" s="47"/>
      <c r="CB1279" s="47"/>
      <c r="CC1279" s="47"/>
      <c r="CD1279" s="47"/>
      <c r="CE1279" s="47"/>
      <c r="CF1279" s="47"/>
      <c r="CG1279" s="47"/>
      <c r="CH1279" s="47"/>
      <c r="CI1279" s="47"/>
      <c r="CJ1279" s="47"/>
      <c r="CK1279" s="47"/>
      <c r="CL1279" s="47"/>
      <c r="CM1279" s="47"/>
      <c r="CN1279" s="47"/>
    </row>
    <row r="1280" spans="1:92" s="43" customFormat="1" ht="25.5" customHeight="1" x14ac:dyDescent="0.2">
      <c r="A1280" s="38"/>
      <c r="B1280" s="38"/>
      <c r="C1280" s="38"/>
      <c r="D1280" s="38"/>
      <c r="E1280" s="38"/>
      <c r="F1280" s="38"/>
      <c r="G1280" s="39"/>
      <c r="H1280" s="38"/>
      <c r="I1280" s="39"/>
      <c r="J1280" s="38"/>
      <c r="K1280" s="38"/>
      <c r="L1280" s="38"/>
      <c r="M1280" s="38"/>
      <c r="N1280" s="38"/>
      <c r="O1280" s="38"/>
      <c r="P1280" s="39"/>
      <c r="Q1280" s="38"/>
      <c r="R1280" s="38"/>
      <c r="S1280" s="39"/>
      <c r="T1280" s="39"/>
      <c r="U1280" s="39"/>
      <c r="V1280" s="38"/>
      <c r="W1280" s="40"/>
      <c r="X1280" s="41"/>
      <c r="Y1280" s="41"/>
      <c r="Z1280" s="40"/>
      <c r="AA1280" s="40"/>
      <c r="AB1280" s="47"/>
      <c r="AC1280" s="47"/>
      <c r="AD1280" s="47"/>
      <c r="AE1280" s="47"/>
      <c r="AF1280" s="47"/>
      <c r="AG1280" s="47"/>
      <c r="AH1280" s="47"/>
      <c r="AI1280" s="47"/>
      <c r="AJ1280" s="47"/>
      <c r="AK1280" s="47"/>
      <c r="AL1280" s="47"/>
      <c r="AM1280" s="47"/>
      <c r="AN1280" s="47"/>
      <c r="AO1280" s="47"/>
      <c r="AP1280" s="47"/>
      <c r="AQ1280" s="47"/>
      <c r="AR1280" s="47"/>
      <c r="AS1280" s="47"/>
      <c r="AT1280" s="47"/>
      <c r="AU1280" s="47"/>
      <c r="AV1280" s="47"/>
      <c r="AW1280" s="47"/>
      <c r="AX1280" s="47"/>
      <c r="AY1280" s="47"/>
      <c r="AZ1280" s="47"/>
      <c r="BA1280" s="47"/>
      <c r="BB1280" s="47"/>
      <c r="BC1280" s="47"/>
      <c r="BD1280" s="47"/>
      <c r="BE1280" s="47"/>
      <c r="BF1280" s="47"/>
      <c r="BG1280" s="47"/>
      <c r="BH1280" s="47"/>
      <c r="BI1280" s="47"/>
      <c r="BJ1280" s="47"/>
      <c r="BK1280" s="47"/>
      <c r="BL1280" s="47"/>
      <c r="BM1280" s="47"/>
      <c r="BN1280" s="47"/>
      <c r="BO1280" s="47"/>
      <c r="BP1280" s="47"/>
      <c r="BQ1280" s="47"/>
      <c r="BR1280" s="47"/>
      <c r="BS1280" s="47"/>
      <c r="BT1280" s="47"/>
      <c r="BU1280" s="47"/>
      <c r="BV1280" s="47"/>
      <c r="BW1280" s="47"/>
      <c r="BX1280" s="47"/>
      <c r="BY1280" s="47"/>
      <c r="BZ1280" s="47"/>
      <c r="CA1280" s="47"/>
      <c r="CB1280" s="47"/>
      <c r="CC1280" s="47"/>
      <c r="CD1280" s="47"/>
      <c r="CE1280" s="47"/>
      <c r="CF1280" s="47"/>
      <c r="CG1280" s="47"/>
      <c r="CH1280" s="47"/>
      <c r="CI1280" s="47"/>
      <c r="CJ1280" s="47"/>
      <c r="CK1280" s="47"/>
      <c r="CL1280" s="47"/>
      <c r="CM1280" s="47"/>
      <c r="CN1280" s="47"/>
    </row>
    <row r="1281" spans="1:92" s="43" customFormat="1" ht="25.5" customHeight="1" x14ac:dyDescent="0.2">
      <c r="A1281" s="38"/>
      <c r="B1281" s="38"/>
      <c r="C1281" s="38"/>
      <c r="D1281" s="38"/>
      <c r="E1281" s="38"/>
      <c r="F1281" s="38"/>
      <c r="G1281" s="39"/>
      <c r="H1281" s="38"/>
      <c r="I1281" s="39"/>
      <c r="J1281" s="38"/>
      <c r="K1281" s="38"/>
      <c r="L1281" s="38"/>
      <c r="M1281" s="38"/>
      <c r="N1281" s="38"/>
      <c r="O1281" s="38"/>
      <c r="P1281" s="39"/>
      <c r="Q1281" s="38"/>
      <c r="R1281" s="39"/>
      <c r="S1281" s="39"/>
      <c r="T1281" s="39"/>
      <c r="U1281" s="39"/>
      <c r="V1281" s="38"/>
      <c r="W1281" s="40"/>
      <c r="X1281" s="41"/>
      <c r="Y1281" s="41"/>
      <c r="Z1281" s="40"/>
      <c r="AA1281" s="40"/>
      <c r="AB1281" s="47"/>
      <c r="AC1281" s="47"/>
      <c r="AD1281" s="47"/>
      <c r="AE1281" s="47"/>
      <c r="AF1281" s="47"/>
      <c r="AG1281" s="47"/>
      <c r="AH1281" s="47"/>
      <c r="AI1281" s="47"/>
      <c r="AJ1281" s="47"/>
      <c r="AK1281" s="47"/>
      <c r="AL1281" s="47"/>
      <c r="AM1281" s="47"/>
      <c r="AN1281" s="47"/>
      <c r="AO1281" s="47"/>
      <c r="AP1281" s="47"/>
      <c r="AQ1281" s="47"/>
      <c r="AR1281" s="47"/>
      <c r="AS1281" s="47"/>
      <c r="AT1281" s="47"/>
      <c r="AU1281" s="47"/>
      <c r="AV1281" s="47"/>
      <c r="AW1281" s="47"/>
      <c r="AX1281" s="47"/>
      <c r="AY1281" s="47"/>
      <c r="AZ1281" s="47"/>
      <c r="BA1281" s="47"/>
      <c r="BB1281" s="47"/>
      <c r="BC1281" s="47"/>
      <c r="BD1281" s="47"/>
      <c r="BE1281" s="47"/>
      <c r="BF1281" s="47"/>
      <c r="BG1281" s="47"/>
      <c r="BH1281" s="47"/>
      <c r="BI1281" s="47"/>
      <c r="BJ1281" s="47"/>
      <c r="BK1281" s="47"/>
      <c r="BL1281" s="47"/>
      <c r="BM1281" s="47"/>
      <c r="BN1281" s="47"/>
      <c r="BO1281" s="47"/>
      <c r="BP1281" s="47"/>
      <c r="BQ1281" s="47"/>
      <c r="BR1281" s="47"/>
      <c r="BS1281" s="47"/>
      <c r="BT1281" s="47"/>
      <c r="BU1281" s="47"/>
      <c r="BV1281" s="47"/>
      <c r="BW1281" s="47"/>
      <c r="BX1281" s="47"/>
      <c r="BY1281" s="47"/>
      <c r="BZ1281" s="47"/>
      <c r="CA1281" s="47"/>
      <c r="CB1281" s="47"/>
      <c r="CC1281" s="47"/>
      <c r="CD1281" s="47"/>
      <c r="CE1281" s="47"/>
      <c r="CF1281" s="47"/>
      <c r="CG1281" s="47"/>
      <c r="CH1281" s="47"/>
      <c r="CI1281" s="47"/>
      <c r="CJ1281" s="47"/>
      <c r="CK1281" s="47"/>
      <c r="CL1281" s="47"/>
      <c r="CM1281" s="47"/>
      <c r="CN1281" s="47"/>
    </row>
    <row r="1282" spans="1:92" s="43" customFormat="1" ht="25.5" customHeight="1" x14ac:dyDescent="0.2">
      <c r="A1282" s="38"/>
      <c r="B1282" s="38"/>
      <c r="C1282" s="38"/>
      <c r="D1282" s="38"/>
      <c r="E1282" s="38"/>
      <c r="F1282" s="38"/>
      <c r="G1282" s="39"/>
      <c r="H1282" s="38"/>
      <c r="I1282" s="39"/>
      <c r="J1282" s="38"/>
      <c r="K1282" s="38"/>
      <c r="L1282" s="38"/>
      <c r="M1282" s="38"/>
      <c r="N1282" s="38"/>
      <c r="O1282" s="38"/>
      <c r="P1282" s="39"/>
      <c r="Q1282" s="38"/>
      <c r="R1282" s="39"/>
      <c r="S1282" s="39"/>
      <c r="T1282" s="39"/>
      <c r="U1282" s="39"/>
      <c r="V1282" s="38"/>
      <c r="W1282" s="40"/>
      <c r="X1282" s="41"/>
      <c r="Y1282" s="41"/>
      <c r="Z1282" s="40"/>
      <c r="AA1282" s="40"/>
      <c r="AB1282" s="47"/>
      <c r="AC1282" s="47"/>
      <c r="AD1282" s="47"/>
      <c r="AE1282" s="47"/>
      <c r="AF1282" s="47"/>
      <c r="AG1282" s="47"/>
      <c r="AH1282" s="47"/>
      <c r="AI1282" s="47"/>
      <c r="AJ1282" s="47"/>
      <c r="AK1282" s="47"/>
      <c r="AL1282" s="47"/>
      <c r="AM1282" s="47"/>
      <c r="AN1282" s="47"/>
      <c r="AO1282" s="47"/>
      <c r="AP1282" s="47"/>
      <c r="AQ1282" s="47"/>
      <c r="AR1282" s="47"/>
      <c r="AS1282" s="47"/>
      <c r="AT1282" s="47"/>
      <c r="AU1282" s="47"/>
      <c r="AV1282" s="47"/>
      <c r="AW1282" s="47"/>
      <c r="AX1282" s="47"/>
      <c r="AY1282" s="47"/>
      <c r="AZ1282" s="47"/>
      <c r="BA1282" s="47"/>
      <c r="BB1282" s="47"/>
      <c r="BC1282" s="47"/>
      <c r="BD1282" s="47"/>
      <c r="BE1282" s="47"/>
      <c r="BF1282" s="47"/>
      <c r="BG1282" s="47"/>
      <c r="BH1282" s="47"/>
      <c r="BI1282" s="47"/>
      <c r="BJ1282" s="47"/>
      <c r="BK1282" s="47"/>
      <c r="BL1282" s="47"/>
      <c r="BM1282" s="47"/>
      <c r="BN1282" s="47"/>
      <c r="BO1282" s="47"/>
      <c r="BP1282" s="47"/>
      <c r="BQ1282" s="47"/>
      <c r="BR1282" s="47"/>
      <c r="BS1282" s="47"/>
      <c r="BT1282" s="47"/>
      <c r="BU1282" s="47"/>
      <c r="BV1282" s="47"/>
      <c r="BW1282" s="47"/>
      <c r="BX1282" s="47"/>
      <c r="BY1282" s="47"/>
      <c r="BZ1282" s="47"/>
      <c r="CA1282" s="47"/>
      <c r="CB1282" s="47"/>
      <c r="CC1282" s="47"/>
      <c r="CD1282" s="47"/>
      <c r="CE1282" s="47"/>
      <c r="CF1282" s="47"/>
      <c r="CG1282" s="47"/>
      <c r="CH1282" s="47"/>
      <c r="CI1282" s="47"/>
      <c r="CJ1282" s="47"/>
      <c r="CK1282" s="47"/>
      <c r="CL1282" s="47"/>
      <c r="CM1282" s="47"/>
      <c r="CN1282" s="47"/>
    </row>
    <row r="1283" spans="1:92" s="43" customFormat="1" ht="25.5" customHeight="1" x14ac:dyDescent="0.2">
      <c r="A1283" s="237" t="s">
        <v>775</v>
      </c>
      <c r="B1283" s="238"/>
      <c r="C1283" s="238"/>
      <c r="D1283" s="238"/>
      <c r="E1283" s="238"/>
      <c r="F1283" s="238"/>
      <c r="G1283" s="238"/>
      <c r="H1283" s="238"/>
      <c r="I1283" s="238"/>
      <c r="J1283" s="238"/>
      <c r="K1283" s="238"/>
      <c r="L1283" s="239"/>
      <c r="M1283" s="38"/>
      <c r="N1283" s="38">
        <f>SUM(N1271:N1282)</f>
        <v>90</v>
      </c>
      <c r="O1283" s="38"/>
      <c r="P1283" s="39">
        <f>SUM(P1271:P1282)</f>
        <v>666000</v>
      </c>
      <c r="Q1283" s="38"/>
      <c r="R1283" s="38">
        <f>SUM(R1271:R1282)</f>
        <v>133200</v>
      </c>
      <c r="S1283" s="39">
        <f>SUM(S1271:S1282)</f>
        <v>532800</v>
      </c>
      <c r="T1283" s="39">
        <f>SUM(T1271:T1282)</f>
        <v>532800</v>
      </c>
      <c r="U1283" s="39">
        <f>SUM(U1271:U1282)</f>
        <v>532800</v>
      </c>
      <c r="V1283" s="38"/>
      <c r="W1283" s="40">
        <f>SUM(W1271:W1282)</f>
        <v>159.83999999999997</v>
      </c>
      <c r="X1283" s="41"/>
      <c r="Y1283" s="41"/>
      <c r="Z1283" s="40">
        <f>SUM(Z1271:Z1282)</f>
        <v>143.85599999999999</v>
      </c>
      <c r="AA1283" s="40">
        <f>SUM(AA1271:AA1282)</f>
        <v>15.98399999999998</v>
      </c>
      <c r="AB1283" s="47"/>
      <c r="AC1283" s="47"/>
      <c r="AD1283" s="47"/>
      <c r="AE1283" s="47"/>
      <c r="AF1283" s="47"/>
      <c r="AG1283" s="47"/>
      <c r="AH1283" s="47"/>
      <c r="AI1283" s="47"/>
      <c r="AJ1283" s="47"/>
      <c r="AK1283" s="47"/>
      <c r="AL1283" s="47"/>
      <c r="AM1283" s="47"/>
      <c r="AN1283" s="47"/>
      <c r="AO1283" s="47"/>
      <c r="AP1283" s="47"/>
      <c r="AQ1283" s="47"/>
      <c r="AR1283" s="47"/>
      <c r="AS1283" s="47"/>
      <c r="AT1283" s="47"/>
      <c r="AU1283" s="47"/>
      <c r="AV1283" s="47"/>
      <c r="AW1283" s="47"/>
      <c r="AX1283" s="47"/>
      <c r="AY1283" s="47"/>
      <c r="AZ1283" s="47"/>
      <c r="BA1283" s="47"/>
      <c r="BB1283" s="47"/>
      <c r="BC1283" s="47"/>
      <c r="BD1283" s="47"/>
      <c r="BE1283" s="47"/>
      <c r="BF1283" s="47"/>
      <c r="BG1283" s="47"/>
      <c r="BH1283" s="47"/>
      <c r="BI1283" s="47"/>
      <c r="BJ1283" s="47"/>
      <c r="BK1283" s="47"/>
      <c r="BL1283" s="47"/>
      <c r="BM1283" s="47"/>
      <c r="BN1283" s="47"/>
      <c r="BO1283" s="47"/>
      <c r="BP1283" s="47"/>
      <c r="BQ1283" s="47"/>
      <c r="BR1283" s="47"/>
      <c r="BS1283" s="47"/>
      <c r="BT1283" s="47"/>
      <c r="BU1283" s="47"/>
      <c r="BV1283" s="47"/>
      <c r="BW1283" s="47"/>
      <c r="BX1283" s="47"/>
      <c r="BY1283" s="47"/>
      <c r="BZ1283" s="47"/>
      <c r="CA1283" s="47"/>
      <c r="CB1283" s="47"/>
      <c r="CC1283" s="47"/>
      <c r="CD1283" s="47"/>
      <c r="CE1283" s="47"/>
      <c r="CF1283" s="47"/>
      <c r="CG1283" s="47"/>
      <c r="CH1283" s="47"/>
      <c r="CI1283" s="47"/>
      <c r="CJ1283" s="47"/>
      <c r="CK1283" s="47"/>
      <c r="CL1283" s="47"/>
      <c r="CM1283" s="47"/>
      <c r="CN1283" s="47"/>
    </row>
    <row r="1284" spans="1:92" ht="18" x14ac:dyDescent="0.4">
      <c r="A1284" s="46"/>
      <c r="B1284" s="46"/>
      <c r="C1284" s="46"/>
      <c r="D1284" s="46"/>
      <c r="E1284" s="46"/>
      <c r="F1284" s="46"/>
      <c r="G1284" s="46"/>
      <c r="H1284" s="46"/>
      <c r="I1284" s="46"/>
      <c r="J1284" s="46"/>
      <c r="K1284" s="46"/>
      <c r="L1284" s="46"/>
      <c r="M1284" s="46"/>
      <c r="N1284" s="46"/>
      <c r="O1284" s="46"/>
      <c r="P1284" s="46"/>
      <c r="Q1284" s="46"/>
      <c r="R1284" s="46"/>
      <c r="S1284" s="46"/>
      <c r="T1284" s="46"/>
      <c r="U1284" s="46"/>
      <c r="V1284" s="46"/>
      <c r="W1284" s="46"/>
      <c r="X1284" s="46"/>
      <c r="Y1284" s="46"/>
      <c r="Z1284" s="46"/>
      <c r="AA1284" s="43"/>
    </row>
    <row r="1285" spans="1:92" ht="18" x14ac:dyDescent="0.4">
      <c r="A1285" s="42" t="s">
        <v>17</v>
      </c>
      <c r="B1285" s="42"/>
      <c r="C1285" s="42"/>
      <c r="D1285" s="42" t="s">
        <v>19</v>
      </c>
      <c r="E1285" s="42"/>
      <c r="F1285" s="42"/>
      <c r="G1285" s="42"/>
      <c r="H1285" s="42"/>
      <c r="I1285" s="42"/>
      <c r="J1285" s="43"/>
      <c r="K1285" s="46"/>
      <c r="L1285" s="46"/>
      <c r="M1285" s="46"/>
      <c r="N1285" s="46"/>
      <c r="O1285" s="46"/>
      <c r="P1285" s="46"/>
      <c r="Q1285" s="46"/>
      <c r="R1285" s="46"/>
      <c r="S1285" s="46"/>
      <c r="T1285" s="46"/>
      <c r="U1285" s="46"/>
      <c r="V1285" s="46"/>
      <c r="W1285" s="46"/>
      <c r="X1285" s="46"/>
      <c r="Y1285" s="46"/>
      <c r="Z1285" s="46"/>
      <c r="AA1285" s="43"/>
    </row>
    <row r="1286" spans="1:92" ht="18" x14ac:dyDescent="0.4">
      <c r="A1286" s="42"/>
      <c r="B1286" s="42"/>
      <c r="C1286" s="42"/>
      <c r="D1286" s="42" t="s">
        <v>20</v>
      </c>
      <c r="E1286" s="42"/>
      <c r="F1286" s="42"/>
      <c r="G1286" s="42"/>
      <c r="H1286" s="42"/>
      <c r="I1286" s="42"/>
      <c r="J1286" s="43"/>
      <c r="K1286" s="46"/>
      <c r="L1286" s="46"/>
      <c r="M1286" s="46"/>
      <c r="N1286" s="46"/>
      <c r="O1286" s="46"/>
      <c r="P1286" s="46"/>
      <c r="Q1286" s="46"/>
      <c r="R1286" s="46"/>
      <c r="S1286" s="46"/>
      <c r="T1286" s="46"/>
      <c r="U1286" s="46"/>
      <c r="V1286" s="46"/>
      <c r="W1286" s="46"/>
      <c r="X1286" s="46"/>
      <c r="Y1286" s="46"/>
      <c r="Z1286" s="46"/>
      <c r="AA1286" s="43"/>
    </row>
    <row r="1287" spans="1:92" ht="18" x14ac:dyDescent="0.4">
      <c r="A1287" s="42"/>
      <c r="B1287" s="42"/>
      <c r="C1287" s="42"/>
      <c r="D1287" s="42" t="s">
        <v>21</v>
      </c>
      <c r="E1287" s="42"/>
      <c r="F1287" s="42"/>
      <c r="G1287" s="42"/>
      <c r="H1287" s="42"/>
      <c r="I1287" s="42"/>
      <c r="J1287" s="43"/>
      <c r="K1287" s="46"/>
      <c r="L1287" s="46"/>
      <c r="M1287" s="46"/>
      <c r="N1287" s="46"/>
      <c r="O1287" s="46"/>
      <c r="P1287" s="46"/>
      <c r="Q1287" s="46"/>
      <c r="R1287" s="46"/>
      <c r="S1287" s="46"/>
      <c r="T1287" s="46"/>
      <c r="U1287" s="46"/>
      <c r="V1287" s="46"/>
      <c r="W1287" s="46"/>
      <c r="X1287" s="46"/>
      <c r="Y1287" s="46"/>
      <c r="Z1287" s="46"/>
      <c r="AA1287" s="43"/>
    </row>
    <row r="1288" spans="1:92" ht="15.75" x14ac:dyDescent="0.25">
      <c r="A1288" s="42"/>
      <c r="B1288" s="42"/>
      <c r="C1288" s="42"/>
      <c r="D1288" s="42" t="s">
        <v>22</v>
      </c>
      <c r="E1288" s="42"/>
      <c r="F1288" s="42"/>
      <c r="G1288" s="42"/>
      <c r="H1288" s="42"/>
      <c r="I1288" s="42"/>
      <c r="J1288" s="43"/>
      <c r="K1288" s="43"/>
      <c r="L1288" s="43"/>
      <c r="M1288" s="43"/>
      <c r="N1288" s="43"/>
      <c r="O1288" s="43"/>
      <c r="P1288" s="43"/>
      <c r="Q1288" s="43"/>
      <c r="R1288" s="43"/>
      <c r="S1288" s="43"/>
      <c r="T1288" s="43"/>
      <c r="U1288" s="43"/>
      <c r="V1288" s="43"/>
      <c r="W1288" s="43"/>
      <c r="X1288" s="43"/>
      <c r="Y1288" s="43"/>
      <c r="Z1288" s="43"/>
      <c r="AA1288" s="43"/>
    </row>
    <row r="1289" spans="1:92" ht="15.75" x14ac:dyDescent="0.25">
      <c r="A1289" s="42"/>
      <c r="B1289" s="42"/>
      <c r="C1289" s="42"/>
      <c r="D1289" s="42" t="s">
        <v>23</v>
      </c>
      <c r="E1289" s="42"/>
      <c r="F1289" s="42"/>
      <c r="G1289" s="42"/>
      <c r="H1289" s="42"/>
      <c r="I1289" s="42"/>
      <c r="J1289" s="43"/>
      <c r="K1289" s="43"/>
      <c r="L1289" s="43"/>
      <c r="M1289" s="43"/>
      <c r="N1289" s="43"/>
      <c r="O1289" s="43"/>
      <c r="P1289" s="43"/>
      <c r="Q1289" s="43"/>
      <c r="R1289" s="43"/>
      <c r="S1289" s="43"/>
      <c r="T1289" s="43"/>
      <c r="U1289" s="43"/>
      <c r="V1289" s="43"/>
      <c r="W1289" s="43"/>
      <c r="X1289" s="43"/>
      <c r="Y1289" s="43"/>
      <c r="Z1289" s="43"/>
      <c r="AA1289" s="43"/>
    </row>
    <row r="1301" spans="1:92" ht="21" x14ac:dyDescent="0.35">
      <c r="A1301" s="215" t="s">
        <v>764</v>
      </c>
      <c r="B1301" s="215"/>
      <c r="C1301" s="215"/>
      <c r="D1301" s="215"/>
      <c r="E1301" s="215"/>
      <c r="F1301" s="215"/>
      <c r="G1301" s="215"/>
      <c r="H1301" s="215"/>
      <c r="I1301" s="215"/>
      <c r="J1301" s="215"/>
      <c r="K1301" s="215"/>
      <c r="L1301" s="215"/>
      <c r="M1301" s="215"/>
      <c r="N1301" s="215"/>
      <c r="O1301" s="215"/>
      <c r="P1301" s="215"/>
      <c r="Q1301" s="215"/>
      <c r="R1301" s="215"/>
      <c r="S1301" s="215"/>
      <c r="T1301" s="215"/>
      <c r="U1301" s="215"/>
      <c r="V1301" s="215"/>
      <c r="W1301" s="215"/>
      <c r="X1301" s="215"/>
      <c r="Y1301" s="144"/>
      <c r="Z1301" s="31"/>
      <c r="AA1301" s="31"/>
    </row>
    <row r="1302" spans="1:92" ht="21" x14ac:dyDescent="0.2">
      <c r="A1302" s="215" t="s">
        <v>763</v>
      </c>
      <c r="B1302" s="215"/>
      <c r="C1302" s="215"/>
      <c r="D1302" s="215"/>
      <c r="E1302" s="215"/>
      <c r="F1302" s="215"/>
      <c r="G1302" s="215"/>
      <c r="H1302" s="215"/>
      <c r="I1302" s="215"/>
      <c r="J1302" s="215"/>
      <c r="K1302" s="215"/>
      <c r="L1302" s="215"/>
      <c r="M1302" s="215"/>
      <c r="N1302" s="215"/>
      <c r="O1302" s="215"/>
      <c r="P1302" s="215"/>
      <c r="Q1302" s="215"/>
      <c r="R1302" s="215"/>
      <c r="S1302" s="215"/>
      <c r="T1302" s="215"/>
      <c r="U1302" s="215"/>
      <c r="V1302" s="215"/>
      <c r="W1302" s="215"/>
      <c r="X1302" s="215"/>
      <c r="Y1302" s="215"/>
      <c r="Z1302" s="215"/>
      <c r="AA1302" s="215"/>
    </row>
    <row r="1303" spans="1:92" ht="21" x14ac:dyDescent="0.35">
      <c r="A1303" s="32"/>
      <c r="B1303" s="32"/>
      <c r="C1303" s="32"/>
      <c r="D1303" s="32"/>
      <c r="E1303" s="32"/>
      <c r="F1303" s="32"/>
      <c r="G1303" s="32"/>
      <c r="H1303" s="32" t="s">
        <v>802</v>
      </c>
      <c r="I1303" s="32"/>
      <c r="J1303" s="32"/>
      <c r="K1303" s="32"/>
      <c r="L1303" s="32"/>
      <c r="M1303" s="32"/>
      <c r="N1303" s="32"/>
      <c r="O1303" s="32"/>
      <c r="P1303" s="32"/>
      <c r="Q1303" s="32"/>
      <c r="R1303" s="32"/>
      <c r="S1303" s="32"/>
      <c r="T1303" s="32"/>
      <c r="U1303" s="32"/>
      <c r="V1303" s="32"/>
      <c r="W1303" s="32"/>
      <c r="X1303" s="32"/>
      <c r="Y1303" s="32"/>
      <c r="Z1303" s="32" t="s">
        <v>903</v>
      </c>
      <c r="AA1303" s="31"/>
    </row>
    <row r="1304" spans="1:92" ht="15.75" customHeight="1" x14ac:dyDescent="0.2">
      <c r="A1304" s="207" t="s">
        <v>3</v>
      </c>
      <c r="B1304" s="207" t="s">
        <v>761</v>
      </c>
      <c r="C1304" s="207" t="s">
        <v>18</v>
      </c>
      <c r="D1304" s="210" t="s">
        <v>0</v>
      </c>
      <c r="E1304" s="211"/>
      <c r="F1304" s="211"/>
      <c r="G1304" s="211"/>
      <c r="H1304" s="211"/>
      <c r="I1304" s="212"/>
      <c r="J1304" s="210" t="s">
        <v>2</v>
      </c>
      <c r="K1304" s="211"/>
      <c r="L1304" s="211"/>
      <c r="M1304" s="211"/>
      <c r="N1304" s="211"/>
      <c r="O1304" s="211"/>
      <c r="P1304" s="211"/>
      <c r="Q1304" s="211"/>
      <c r="R1304" s="211"/>
      <c r="S1304" s="211"/>
      <c r="T1304" s="211"/>
      <c r="U1304" s="212"/>
      <c r="V1304" s="207" t="s">
        <v>756</v>
      </c>
      <c r="W1304" s="207" t="s">
        <v>757</v>
      </c>
      <c r="X1304" s="207" t="s">
        <v>758</v>
      </c>
      <c r="Y1304" s="141"/>
      <c r="Z1304" s="207" t="s">
        <v>759</v>
      </c>
      <c r="AA1304" s="207" t="s">
        <v>760</v>
      </c>
    </row>
    <row r="1305" spans="1:92" ht="15.75" customHeight="1" x14ac:dyDescent="0.2">
      <c r="A1305" s="208"/>
      <c r="B1305" s="208"/>
      <c r="C1305" s="208"/>
      <c r="D1305" s="210" t="s">
        <v>7</v>
      </c>
      <c r="E1305" s="211"/>
      <c r="F1305" s="212"/>
      <c r="G1305" s="207" t="s">
        <v>743</v>
      </c>
      <c r="H1305" s="207" t="s">
        <v>744</v>
      </c>
      <c r="I1305" s="207" t="s">
        <v>745</v>
      </c>
      <c r="J1305" s="204" t="s">
        <v>3</v>
      </c>
      <c r="K1305" s="207" t="s">
        <v>746</v>
      </c>
      <c r="L1305" s="207" t="s">
        <v>747</v>
      </c>
      <c r="M1305" s="207" t="s">
        <v>18</v>
      </c>
      <c r="N1305" s="207" t="s">
        <v>748</v>
      </c>
      <c r="O1305" s="207" t="s">
        <v>749</v>
      </c>
      <c r="P1305" s="207" t="s">
        <v>750</v>
      </c>
      <c r="Q1305" s="207" t="s">
        <v>751</v>
      </c>
      <c r="R1305" s="207" t="s">
        <v>752</v>
      </c>
      <c r="S1305" s="207" t="s">
        <v>753</v>
      </c>
      <c r="T1305" s="207" t="s">
        <v>754</v>
      </c>
      <c r="U1305" s="207" t="s">
        <v>755</v>
      </c>
      <c r="V1305" s="208"/>
      <c r="W1305" s="208"/>
      <c r="X1305" s="208"/>
      <c r="Y1305" s="142"/>
      <c r="Z1305" s="208"/>
      <c r="AA1305" s="208"/>
    </row>
    <row r="1306" spans="1:92" ht="14.25" customHeight="1" x14ac:dyDescent="0.2">
      <c r="A1306" s="208"/>
      <c r="B1306" s="208"/>
      <c r="C1306" s="208"/>
      <c r="D1306" s="204" t="s">
        <v>9</v>
      </c>
      <c r="E1306" s="204" t="s">
        <v>10</v>
      </c>
      <c r="F1306" s="204" t="s">
        <v>11</v>
      </c>
      <c r="G1306" s="208"/>
      <c r="H1306" s="208"/>
      <c r="I1306" s="208"/>
      <c r="J1306" s="205"/>
      <c r="K1306" s="208"/>
      <c r="L1306" s="208"/>
      <c r="M1306" s="208"/>
      <c r="N1306" s="208"/>
      <c r="O1306" s="208"/>
      <c r="P1306" s="208"/>
      <c r="Q1306" s="208"/>
      <c r="R1306" s="208"/>
      <c r="S1306" s="208"/>
      <c r="T1306" s="208"/>
      <c r="U1306" s="208"/>
      <c r="V1306" s="208"/>
      <c r="W1306" s="208"/>
      <c r="X1306" s="208"/>
      <c r="Y1306" s="142"/>
      <c r="Z1306" s="208"/>
      <c r="AA1306" s="208"/>
    </row>
    <row r="1307" spans="1:92" ht="14.25" customHeight="1" x14ac:dyDescent="0.2">
      <c r="A1307" s="208"/>
      <c r="B1307" s="208"/>
      <c r="C1307" s="208"/>
      <c r="D1307" s="205"/>
      <c r="E1307" s="205"/>
      <c r="F1307" s="205"/>
      <c r="G1307" s="208"/>
      <c r="H1307" s="208"/>
      <c r="I1307" s="208"/>
      <c r="J1307" s="205"/>
      <c r="K1307" s="208"/>
      <c r="L1307" s="208"/>
      <c r="M1307" s="208"/>
      <c r="N1307" s="208"/>
      <c r="O1307" s="208"/>
      <c r="P1307" s="208"/>
      <c r="Q1307" s="208"/>
      <c r="R1307" s="208"/>
      <c r="S1307" s="208"/>
      <c r="T1307" s="208"/>
      <c r="U1307" s="208"/>
      <c r="V1307" s="208"/>
      <c r="W1307" s="208"/>
      <c r="X1307" s="208"/>
      <c r="Y1307" s="142"/>
      <c r="Z1307" s="208"/>
      <c r="AA1307" s="208"/>
    </row>
    <row r="1308" spans="1:92" ht="14.25" customHeight="1" x14ac:dyDescent="0.2">
      <c r="A1308" s="208"/>
      <c r="B1308" s="208"/>
      <c r="C1308" s="208"/>
      <c r="D1308" s="205"/>
      <c r="E1308" s="205"/>
      <c r="F1308" s="205"/>
      <c r="G1308" s="208"/>
      <c r="H1308" s="208"/>
      <c r="I1308" s="208"/>
      <c r="J1308" s="205"/>
      <c r="K1308" s="208"/>
      <c r="L1308" s="208"/>
      <c r="M1308" s="208"/>
      <c r="N1308" s="208"/>
      <c r="O1308" s="208"/>
      <c r="P1308" s="208"/>
      <c r="Q1308" s="208"/>
      <c r="R1308" s="208"/>
      <c r="S1308" s="208"/>
      <c r="T1308" s="208"/>
      <c r="U1308" s="208"/>
      <c r="V1308" s="208"/>
      <c r="W1308" s="208"/>
      <c r="X1308" s="208"/>
      <c r="Y1308" s="142"/>
      <c r="Z1308" s="208"/>
      <c r="AA1308" s="208"/>
    </row>
    <row r="1309" spans="1:92" ht="14.25" customHeight="1" x14ac:dyDescent="0.2">
      <c r="A1309" s="208"/>
      <c r="B1309" s="208"/>
      <c r="C1309" s="208"/>
      <c r="D1309" s="205"/>
      <c r="E1309" s="205"/>
      <c r="F1309" s="205"/>
      <c r="G1309" s="208"/>
      <c r="H1309" s="208"/>
      <c r="I1309" s="208"/>
      <c r="J1309" s="205"/>
      <c r="K1309" s="208"/>
      <c r="L1309" s="208"/>
      <c r="M1309" s="208"/>
      <c r="N1309" s="208"/>
      <c r="O1309" s="208"/>
      <c r="P1309" s="208"/>
      <c r="Q1309" s="208"/>
      <c r="R1309" s="208"/>
      <c r="S1309" s="208"/>
      <c r="T1309" s="208"/>
      <c r="U1309" s="208"/>
      <c r="V1309" s="208"/>
      <c r="W1309" s="208"/>
      <c r="X1309" s="208"/>
      <c r="Y1309" s="142"/>
      <c r="Z1309" s="208"/>
      <c r="AA1309" s="208"/>
    </row>
    <row r="1310" spans="1:92" ht="15" customHeight="1" x14ac:dyDescent="0.2">
      <c r="A1310" s="209"/>
      <c r="B1310" s="209"/>
      <c r="C1310" s="209"/>
      <c r="D1310" s="206"/>
      <c r="E1310" s="206"/>
      <c r="F1310" s="206"/>
      <c r="G1310" s="209"/>
      <c r="H1310" s="209"/>
      <c r="I1310" s="209"/>
      <c r="J1310" s="206"/>
      <c r="K1310" s="209"/>
      <c r="L1310" s="209"/>
      <c r="M1310" s="209"/>
      <c r="N1310" s="209"/>
      <c r="O1310" s="209"/>
      <c r="P1310" s="209"/>
      <c r="Q1310" s="209"/>
      <c r="R1310" s="209"/>
      <c r="S1310" s="209"/>
      <c r="T1310" s="209"/>
      <c r="U1310" s="209"/>
      <c r="V1310" s="209"/>
      <c r="W1310" s="209"/>
      <c r="X1310" s="209"/>
      <c r="Y1310" s="143"/>
      <c r="Z1310" s="209"/>
      <c r="AA1310" s="209"/>
    </row>
    <row r="1311" spans="1:92" s="43" customFormat="1" ht="25.5" customHeight="1" x14ac:dyDescent="0.2">
      <c r="A1311" s="39"/>
      <c r="B1311" s="38" t="s">
        <v>24</v>
      </c>
      <c r="C1311" s="39">
        <v>3</v>
      </c>
      <c r="D1311" s="39"/>
      <c r="E1311" s="39"/>
      <c r="F1311" s="39"/>
      <c r="G1311" s="39">
        <f t="shared" ref="G1311" si="167">D1311*400+E1311*100+F1311</f>
        <v>0</v>
      </c>
      <c r="H1311" s="39"/>
      <c r="I1311" s="39">
        <f t="shared" ref="I1311" si="168">G1311*H1311</f>
        <v>0</v>
      </c>
      <c r="J1311" s="39">
        <v>3</v>
      </c>
      <c r="K1311" s="39" t="s">
        <v>27</v>
      </c>
      <c r="L1311" s="39" t="s">
        <v>706</v>
      </c>
      <c r="M1311" s="39">
        <v>3</v>
      </c>
      <c r="N1311" s="39">
        <v>18</v>
      </c>
      <c r="O1311" s="39">
        <v>7400</v>
      </c>
      <c r="P1311" s="39">
        <f t="shared" ref="P1311" si="169">N1311*O1311</f>
        <v>133200</v>
      </c>
      <c r="Q1311" s="39">
        <v>10</v>
      </c>
      <c r="R1311" s="39">
        <f>P1311*10%</f>
        <v>13320</v>
      </c>
      <c r="S1311" s="39">
        <f t="shared" ref="S1311" si="170">P1311-R1311</f>
        <v>119880</v>
      </c>
      <c r="T1311" s="39">
        <f>I1311+S1311</f>
        <v>119880</v>
      </c>
      <c r="U1311" s="39">
        <f>I1311+S1311</f>
        <v>119880</v>
      </c>
      <c r="V1311" s="39"/>
      <c r="W1311" s="40">
        <f>U1311*0.03%</f>
        <v>35.963999999999999</v>
      </c>
      <c r="X1311" s="39">
        <v>0.03</v>
      </c>
      <c r="Y1311" s="39"/>
      <c r="Z1311" s="40">
        <f>W1311*90%</f>
        <v>32.367600000000003</v>
      </c>
      <c r="AA1311" s="40">
        <f>W1311-Z1311</f>
        <v>3.5963999999999956</v>
      </c>
    </row>
    <row r="1312" spans="1:92" s="43" customFormat="1" ht="25.5" customHeight="1" x14ac:dyDescent="0.2">
      <c r="A1312" s="39"/>
      <c r="B1312" s="38"/>
      <c r="C1312" s="39"/>
      <c r="D1312" s="39"/>
      <c r="E1312" s="39"/>
      <c r="F1312" s="39"/>
      <c r="G1312" s="39"/>
      <c r="H1312" s="39"/>
      <c r="I1312" s="39"/>
      <c r="J1312" s="39"/>
      <c r="K1312" s="39"/>
      <c r="L1312" s="39"/>
      <c r="M1312" s="39"/>
      <c r="N1312" s="39"/>
      <c r="O1312" s="39"/>
      <c r="P1312" s="39"/>
      <c r="Q1312" s="39"/>
      <c r="R1312" s="39"/>
      <c r="S1312" s="39"/>
      <c r="T1312" s="39"/>
      <c r="U1312" s="39"/>
      <c r="V1312" s="39"/>
      <c r="W1312" s="40"/>
      <c r="X1312" s="39"/>
      <c r="Y1312" s="39"/>
      <c r="Z1312" s="40"/>
      <c r="AA1312" s="40"/>
      <c r="AB1312" s="47"/>
      <c r="AC1312" s="47"/>
      <c r="AD1312" s="47"/>
      <c r="AE1312" s="47"/>
      <c r="AF1312" s="47"/>
      <c r="AG1312" s="47"/>
      <c r="AH1312" s="47"/>
      <c r="AI1312" s="47"/>
      <c r="AJ1312" s="47"/>
      <c r="AK1312" s="47"/>
      <c r="AL1312" s="47"/>
      <c r="AM1312" s="47"/>
      <c r="AN1312" s="47"/>
      <c r="AO1312" s="47"/>
      <c r="AP1312" s="47"/>
      <c r="AQ1312" s="47"/>
      <c r="AR1312" s="47"/>
      <c r="AS1312" s="47"/>
      <c r="AT1312" s="47"/>
      <c r="AU1312" s="47"/>
      <c r="AV1312" s="47"/>
      <c r="AW1312" s="47"/>
      <c r="AX1312" s="47"/>
      <c r="AY1312" s="47"/>
      <c r="AZ1312" s="47"/>
      <c r="BA1312" s="47"/>
      <c r="BB1312" s="47"/>
      <c r="BC1312" s="47"/>
      <c r="BD1312" s="47"/>
      <c r="BE1312" s="47"/>
      <c r="BF1312" s="47"/>
      <c r="BG1312" s="47"/>
      <c r="BH1312" s="47"/>
      <c r="BI1312" s="47"/>
      <c r="BJ1312" s="47"/>
      <c r="BK1312" s="47"/>
      <c r="BL1312" s="47"/>
      <c r="BM1312" s="47"/>
      <c r="BN1312" s="47"/>
      <c r="BO1312" s="47"/>
      <c r="BP1312" s="47"/>
      <c r="BQ1312" s="47"/>
      <c r="BR1312" s="47"/>
      <c r="BS1312" s="47"/>
      <c r="BT1312" s="47"/>
      <c r="BU1312" s="47"/>
      <c r="BV1312" s="47"/>
      <c r="BW1312" s="47"/>
      <c r="BX1312" s="47"/>
      <c r="BY1312" s="47"/>
      <c r="BZ1312" s="47"/>
      <c r="CA1312" s="47"/>
      <c r="CB1312" s="47"/>
      <c r="CC1312" s="47"/>
      <c r="CD1312" s="47"/>
      <c r="CE1312" s="47"/>
      <c r="CF1312" s="47"/>
      <c r="CG1312" s="47"/>
      <c r="CH1312" s="47"/>
      <c r="CI1312" s="47"/>
      <c r="CJ1312" s="47"/>
      <c r="CK1312" s="47"/>
      <c r="CL1312" s="47"/>
      <c r="CM1312" s="47"/>
      <c r="CN1312" s="47"/>
    </row>
    <row r="1313" spans="1:92" s="43" customFormat="1" ht="25.5" customHeight="1" x14ac:dyDescent="0.2">
      <c r="A1313" s="38"/>
      <c r="B1313" s="38"/>
      <c r="C1313" s="38"/>
      <c r="D1313" s="38"/>
      <c r="E1313" s="38"/>
      <c r="F1313" s="38"/>
      <c r="G1313" s="39"/>
      <c r="H1313" s="38"/>
      <c r="I1313" s="39"/>
      <c r="J1313" s="38"/>
      <c r="K1313" s="38"/>
      <c r="L1313" s="38"/>
      <c r="M1313" s="38"/>
      <c r="N1313" s="38"/>
      <c r="O1313" s="38"/>
      <c r="P1313" s="39"/>
      <c r="Q1313" s="38"/>
      <c r="R1313" s="39"/>
      <c r="S1313" s="39"/>
      <c r="T1313" s="39"/>
      <c r="U1313" s="39"/>
      <c r="V1313" s="38"/>
      <c r="W1313" s="40"/>
      <c r="X1313" s="41"/>
      <c r="Y1313" s="41"/>
      <c r="Z1313" s="40"/>
      <c r="AA1313" s="40"/>
      <c r="AB1313" s="47"/>
      <c r="AC1313" s="47"/>
      <c r="AD1313" s="47"/>
      <c r="AE1313" s="47"/>
      <c r="AF1313" s="47"/>
      <c r="AG1313" s="47"/>
      <c r="AH1313" s="47"/>
      <c r="AI1313" s="47"/>
      <c r="AJ1313" s="47"/>
      <c r="AK1313" s="47"/>
      <c r="AL1313" s="47"/>
      <c r="AM1313" s="47"/>
      <c r="AN1313" s="47"/>
      <c r="AO1313" s="47"/>
      <c r="AP1313" s="47"/>
      <c r="AQ1313" s="47"/>
      <c r="AR1313" s="47"/>
      <c r="AS1313" s="47"/>
      <c r="AT1313" s="47"/>
      <c r="AU1313" s="47"/>
      <c r="AV1313" s="47"/>
      <c r="AW1313" s="47"/>
      <c r="AX1313" s="47"/>
      <c r="AY1313" s="47"/>
      <c r="AZ1313" s="47"/>
      <c r="BA1313" s="47"/>
      <c r="BB1313" s="47"/>
      <c r="BC1313" s="47"/>
      <c r="BD1313" s="47"/>
      <c r="BE1313" s="47"/>
      <c r="BF1313" s="47"/>
      <c r="BG1313" s="47"/>
      <c r="BH1313" s="47"/>
      <c r="BI1313" s="47"/>
      <c r="BJ1313" s="47"/>
      <c r="BK1313" s="47"/>
      <c r="BL1313" s="47"/>
      <c r="BM1313" s="47"/>
      <c r="BN1313" s="47"/>
      <c r="BO1313" s="47"/>
      <c r="BP1313" s="47"/>
      <c r="BQ1313" s="47"/>
      <c r="BR1313" s="47"/>
      <c r="BS1313" s="47"/>
      <c r="BT1313" s="47"/>
      <c r="BU1313" s="47"/>
      <c r="BV1313" s="47"/>
      <c r="BW1313" s="47"/>
      <c r="BX1313" s="47"/>
      <c r="BY1313" s="47"/>
      <c r="BZ1313" s="47"/>
      <c r="CA1313" s="47"/>
      <c r="CB1313" s="47"/>
      <c r="CC1313" s="47"/>
      <c r="CD1313" s="47"/>
      <c r="CE1313" s="47"/>
      <c r="CF1313" s="47"/>
      <c r="CG1313" s="47"/>
      <c r="CH1313" s="47"/>
      <c r="CI1313" s="47"/>
      <c r="CJ1313" s="47"/>
      <c r="CK1313" s="47"/>
      <c r="CL1313" s="47"/>
      <c r="CM1313" s="47"/>
      <c r="CN1313" s="47"/>
    </row>
    <row r="1314" spans="1:92" s="43" customFormat="1" ht="25.5" customHeight="1" x14ac:dyDescent="0.2">
      <c r="A1314" s="38"/>
      <c r="B1314" s="38"/>
      <c r="C1314" s="38"/>
      <c r="D1314" s="38"/>
      <c r="E1314" s="38"/>
      <c r="F1314" s="38"/>
      <c r="G1314" s="39"/>
      <c r="H1314" s="38"/>
      <c r="I1314" s="39"/>
      <c r="J1314" s="38"/>
      <c r="K1314" s="38"/>
      <c r="L1314" s="38"/>
      <c r="M1314" s="38"/>
      <c r="N1314" s="38"/>
      <c r="O1314" s="38"/>
      <c r="P1314" s="39"/>
      <c r="Q1314" s="38"/>
      <c r="R1314" s="38"/>
      <c r="S1314" s="39"/>
      <c r="T1314" s="39"/>
      <c r="U1314" s="39"/>
      <c r="V1314" s="38"/>
      <c r="W1314" s="40"/>
      <c r="X1314" s="41"/>
      <c r="Y1314" s="41"/>
      <c r="Z1314" s="40"/>
      <c r="AA1314" s="40"/>
      <c r="AB1314" s="47"/>
      <c r="AC1314" s="47"/>
      <c r="AD1314" s="47"/>
      <c r="AE1314" s="47"/>
      <c r="AF1314" s="47"/>
      <c r="AG1314" s="47"/>
      <c r="AH1314" s="47"/>
      <c r="AI1314" s="47"/>
      <c r="AJ1314" s="47"/>
      <c r="AK1314" s="47"/>
      <c r="AL1314" s="47"/>
      <c r="AM1314" s="47"/>
      <c r="AN1314" s="47"/>
      <c r="AO1314" s="47"/>
      <c r="AP1314" s="47"/>
      <c r="AQ1314" s="47"/>
      <c r="AR1314" s="47"/>
      <c r="AS1314" s="47"/>
      <c r="AT1314" s="47"/>
      <c r="AU1314" s="47"/>
      <c r="AV1314" s="47"/>
      <c r="AW1314" s="47"/>
      <c r="AX1314" s="47"/>
      <c r="AY1314" s="47"/>
      <c r="AZ1314" s="47"/>
      <c r="BA1314" s="47"/>
      <c r="BB1314" s="47"/>
      <c r="BC1314" s="47"/>
      <c r="BD1314" s="47"/>
      <c r="BE1314" s="47"/>
      <c r="BF1314" s="47"/>
      <c r="BG1314" s="47"/>
      <c r="BH1314" s="47"/>
      <c r="BI1314" s="47"/>
      <c r="BJ1314" s="47"/>
      <c r="BK1314" s="47"/>
      <c r="BL1314" s="47"/>
      <c r="BM1314" s="47"/>
      <c r="BN1314" s="47"/>
      <c r="BO1314" s="47"/>
      <c r="BP1314" s="47"/>
      <c r="BQ1314" s="47"/>
      <c r="BR1314" s="47"/>
      <c r="BS1314" s="47"/>
      <c r="BT1314" s="47"/>
      <c r="BU1314" s="47"/>
      <c r="BV1314" s="47"/>
      <c r="BW1314" s="47"/>
      <c r="BX1314" s="47"/>
      <c r="BY1314" s="47"/>
      <c r="BZ1314" s="47"/>
      <c r="CA1314" s="47"/>
      <c r="CB1314" s="47"/>
      <c r="CC1314" s="47"/>
      <c r="CD1314" s="47"/>
      <c r="CE1314" s="47"/>
      <c r="CF1314" s="47"/>
      <c r="CG1314" s="47"/>
      <c r="CH1314" s="47"/>
      <c r="CI1314" s="47"/>
      <c r="CJ1314" s="47"/>
      <c r="CK1314" s="47"/>
      <c r="CL1314" s="47"/>
      <c r="CM1314" s="47"/>
      <c r="CN1314" s="47"/>
    </row>
    <row r="1315" spans="1:92" s="43" customFormat="1" ht="25.5" customHeight="1" x14ac:dyDescent="0.2">
      <c r="A1315" s="38"/>
      <c r="B1315" s="38"/>
      <c r="C1315" s="38"/>
      <c r="D1315" s="38"/>
      <c r="E1315" s="38"/>
      <c r="F1315" s="38"/>
      <c r="G1315" s="39"/>
      <c r="H1315" s="38"/>
      <c r="I1315" s="39"/>
      <c r="J1315" s="38"/>
      <c r="K1315" s="38"/>
      <c r="L1315" s="38"/>
      <c r="M1315" s="38"/>
      <c r="N1315" s="38"/>
      <c r="O1315" s="38"/>
      <c r="P1315" s="39"/>
      <c r="Q1315" s="38"/>
      <c r="R1315" s="39"/>
      <c r="S1315" s="39"/>
      <c r="T1315" s="39"/>
      <c r="U1315" s="39"/>
      <c r="V1315" s="38"/>
      <c r="W1315" s="40"/>
      <c r="X1315" s="41"/>
      <c r="Y1315" s="41"/>
      <c r="Z1315" s="40"/>
      <c r="AA1315" s="40"/>
      <c r="AB1315" s="47"/>
      <c r="AC1315" s="47"/>
      <c r="AD1315" s="47"/>
      <c r="AE1315" s="47"/>
      <c r="AF1315" s="47"/>
      <c r="AG1315" s="47"/>
      <c r="AH1315" s="47"/>
      <c r="AI1315" s="47"/>
      <c r="AJ1315" s="47"/>
      <c r="AK1315" s="47"/>
      <c r="AL1315" s="47"/>
      <c r="AM1315" s="47"/>
      <c r="AN1315" s="47"/>
      <c r="AO1315" s="47"/>
      <c r="AP1315" s="47"/>
      <c r="AQ1315" s="47"/>
      <c r="AR1315" s="47"/>
      <c r="AS1315" s="47"/>
      <c r="AT1315" s="47"/>
      <c r="AU1315" s="47"/>
      <c r="AV1315" s="47"/>
      <c r="AW1315" s="47"/>
      <c r="AX1315" s="47"/>
      <c r="AY1315" s="47"/>
      <c r="AZ1315" s="47"/>
      <c r="BA1315" s="47"/>
      <c r="BB1315" s="47"/>
      <c r="BC1315" s="47"/>
      <c r="BD1315" s="47"/>
      <c r="BE1315" s="47"/>
      <c r="BF1315" s="47"/>
      <c r="BG1315" s="47"/>
      <c r="BH1315" s="47"/>
      <c r="BI1315" s="47"/>
      <c r="BJ1315" s="47"/>
      <c r="BK1315" s="47"/>
      <c r="BL1315" s="47"/>
      <c r="BM1315" s="47"/>
      <c r="BN1315" s="47"/>
      <c r="BO1315" s="47"/>
      <c r="BP1315" s="47"/>
      <c r="BQ1315" s="47"/>
      <c r="BR1315" s="47"/>
      <c r="BS1315" s="47"/>
      <c r="BT1315" s="47"/>
      <c r="BU1315" s="47"/>
      <c r="BV1315" s="47"/>
      <c r="BW1315" s="47"/>
      <c r="BX1315" s="47"/>
      <c r="BY1315" s="47"/>
      <c r="BZ1315" s="47"/>
      <c r="CA1315" s="47"/>
      <c r="CB1315" s="47"/>
      <c r="CC1315" s="47"/>
      <c r="CD1315" s="47"/>
      <c r="CE1315" s="47"/>
      <c r="CF1315" s="47"/>
      <c r="CG1315" s="47"/>
      <c r="CH1315" s="47"/>
      <c r="CI1315" s="47"/>
      <c r="CJ1315" s="47"/>
      <c r="CK1315" s="47"/>
      <c r="CL1315" s="47"/>
      <c r="CM1315" s="47"/>
      <c r="CN1315" s="47"/>
    </row>
    <row r="1316" spans="1:92" s="43" customFormat="1" ht="25.5" customHeight="1" x14ac:dyDescent="0.2">
      <c r="A1316" s="38"/>
      <c r="B1316" s="38"/>
      <c r="C1316" s="38"/>
      <c r="D1316" s="38"/>
      <c r="E1316" s="38"/>
      <c r="F1316" s="38"/>
      <c r="G1316" s="39"/>
      <c r="H1316" s="38"/>
      <c r="I1316" s="39"/>
      <c r="J1316" s="38"/>
      <c r="K1316" s="38"/>
      <c r="L1316" s="38"/>
      <c r="M1316" s="38"/>
      <c r="N1316" s="38"/>
      <c r="O1316" s="38"/>
      <c r="P1316" s="39"/>
      <c r="Q1316" s="38"/>
      <c r="R1316" s="39"/>
      <c r="S1316" s="39"/>
      <c r="T1316" s="39"/>
      <c r="U1316" s="39"/>
      <c r="V1316" s="38"/>
      <c r="W1316" s="40"/>
      <c r="X1316" s="41"/>
      <c r="Y1316" s="41"/>
      <c r="Z1316" s="40"/>
      <c r="AA1316" s="40"/>
      <c r="AB1316" s="47"/>
      <c r="AC1316" s="47"/>
      <c r="AD1316" s="47"/>
      <c r="AE1316" s="47"/>
      <c r="AF1316" s="47"/>
      <c r="AG1316" s="47"/>
      <c r="AH1316" s="47"/>
      <c r="AI1316" s="47"/>
      <c r="AJ1316" s="47"/>
      <c r="AK1316" s="47"/>
      <c r="AL1316" s="47"/>
      <c r="AM1316" s="47"/>
      <c r="AN1316" s="47"/>
      <c r="AO1316" s="47"/>
      <c r="AP1316" s="47"/>
      <c r="AQ1316" s="47"/>
      <c r="AR1316" s="47"/>
      <c r="AS1316" s="47"/>
      <c r="AT1316" s="47"/>
      <c r="AU1316" s="47"/>
      <c r="AV1316" s="47"/>
      <c r="AW1316" s="47"/>
      <c r="AX1316" s="47"/>
      <c r="AY1316" s="47"/>
      <c r="AZ1316" s="47"/>
      <c r="BA1316" s="47"/>
      <c r="BB1316" s="47"/>
      <c r="BC1316" s="47"/>
      <c r="BD1316" s="47"/>
      <c r="BE1316" s="47"/>
      <c r="BF1316" s="47"/>
      <c r="BG1316" s="47"/>
      <c r="BH1316" s="47"/>
      <c r="BI1316" s="47"/>
      <c r="BJ1316" s="47"/>
      <c r="BK1316" s="47"/>
      <c r="BL1316" s="47"/>
      <c r="BM1316" s="47"/>
      <c r="BN1316" s="47"/>
      <c r="BO1316" s="47"/>
      <c r="BP1316" s="47"/>
      <c r="BQ1316" s="47"/>
      <c r="BR1316" s="47"/>
      <c r="BS1316" s="47"/>
      <c r="BT1316" s="47"/>
      <c r="BU1316" s="47"/>
      <c r="BV1316" s="47"/>
      <c r="BW1316" s="47"/>
      <c r="BX1316" s="47"/>
      <c r="BY1316" s="47"/>
      <c r="BZ1316" s="47"/>
      <c r="CA1316" s="47"/>
      <c r="CB1316" s="47"/>
      <c r="CC1316" s="47"/>
      <c r="CD1316" s="47"/>
      <c r="CE1316" s="47"/>
      <c r="CF1316" s="47"/>
      <c r="CG1316" s="47"/>
      <c r="CH1316" s="47"/>
      <c r="CI1316" s="47"/>
      <c r="CJ1316" s="47"/>
      <c r="CK1316" s="47"/>
      <c r="CL1316" s="47"/>
      <c r="CM1316" s="47"/>
      <c r="CN1316" s="47"/>
    </row>
    <row r="1317" spans="1:92" s="43" customFormat="1" ht="25.5" customHeight="1" x14ac:dyDescent="0.2">
      <c r="A1317" s="38"/>
      <c r="B1317" s="38"/>
      <c r="C1317" s="38"/>
      <c r="D1317" s="38"/>
      <c r="E1317" s="38"/>
      <c r="F1317" s="38"/>
      <c r="G1317" s="39"/>
      <c r="H1317" s="38"/>
      <c r="I1317" s="39"/>
      <c r="J1317" s="38"/>
      <c r="K1317" s="38"/>
      <c r="L1317" s="38"/>
      <c r="M1317" s="38"/>
      <c r="N1317" s="38"/>
      <c r="O1317" s="38"/>
      <c r="P1317" s="39"/>
      <c r="Q1317" s="38"/>
      <c r="R1317" s="38"/>
      <c r="S1317" s="39"/>
      <c r="T1317" s="39"/>
      <c r="U1317" s="39"/>
      <c r="V1317" s="38"/>
      <c r="W1317" s="40"/>
      <c r="X1317" s="41"/>
      <c r="Y1317" s="41"/>
      <c r="Z1317" s="40"/>
      <c r="AA1317" s="40"/>
      <c r="AB1317" s="47"/>
      <c r="AC1317" s="47"/>
      <c r="AD1317" s="47"/>
      <c r="AE1317" s="47"/>
      <c r="AF1317" s="47"/>
      <c r="AG1317" s="47"/>
      <c r="AH1317" s="47"/>
      <c r="AI1317" s="47"/>
      <c r="AJ1317" s="47"/>
      <c r="AK1317" s="47"/>
      <c r="AL1317" s="47"/>
      <c r="AM1317" s="47"/>
      <c r="AN1317" s="47"/>
      <c r="AO1317" s="47"/>
      <c r="AP1317" s="47"/>
      <c r="AQ1317" s="47"/>
      <c r="AR1317" s="47"/>
      <c r="AS1317" s="47"/>
      <c r="AT1317" s="47"/>
      <c r="AU1317" s="47"/>
      <c r="AV1317" s="47"/>
      <c r="AW1317" s="47"/>
      <c r="AX1317" s="47"/>
      <c r="AY1317" s="47"/>
      <c r="AZ1317" s="47"/>
      <c r="BA1317" s="47"/>
      <c r="BB1317" s="47"/>
      <c r="BC1317" s="47"/>
      <c r="BD1317" s="47"/>
      <c r="BE1317" s="47"/>
      <c r="BF1317" s="47"/>
      <c r="BG1317" s="47"/>
      <c r="BH1317" s="47"/>
      <c r="BI1317" s="47"/>
      <c r="BJ1317" s="47"/>
      <c r="BK1317" s="47"/>
      <c r="BL1317" s="47"/>
      <c r="BM1317" s="47"/>
      <c r="BN1317" s="47"/>
      <c r="BO1317" s="47"/>
      <c r="BP1317" s="47"/>
      <c r="BQ1317" s="47"/>
      <c r="BR1317" s="47"/>
      <c r="BS1317" s="47"/>
      <c r="BT1317" s="47"/>
      <c r="BU1317" s="47"/>
      <c r="BV1317" s="47"/>
      <c r="BW1317" s="47"/>
      <c r="BX1317" s="47"/>
      <c r="BY1317" s="47"/>
      <c r="BZ1317" s="47"/>
      <c r="CA1317" s="47"/>
      <c r="CB1317" s="47"/>
      <c r="CC1317" s="47"/>
      <c r="CD1317" s="47"/>
      <c r="CE1317" s="47"/>
      <c r="CF1317" s="47"/>
      <c r="CG1317" s="47"/>
      <c r="CH1317" s="47"/>
      <c r="CI1317" s="47"/>
      <c r="CJ1317" s="47"/>
      <c r="CK1317" s="47"/>
      <c r="CL1317" s="47"/>
      <c r="CM1317" s="47"/>
      <c r="CN1317" s="47"/>
    </row>
    <row r="1318" spans="1:92" s="43" customFormat="1" ht="25.5" customHeight="1" x14ac:dyDescent="0.2">
      <c r="A1318" s="38"/>
      <c r="B1318" s="38"/>
      <c r="C1318" s="38"/>
      <c r="D1318" s="38"/>
      <c r="E1318" s="38"/>
      <c r="F1318" s="38"/>
      <c r="G1318" s="39"/>
      <c r="H1318" s="38"/>
      <c r="I1318" s="39"/>
      <c r="J1318" s="38"/>
      <c r="K1318" s="38"/>
      <c r="L1318" s="38"/>
      <c r="M1318" s="38"/>
      <c r="N1318" s="38"/>
      <c r="O1318" s="38"/>
      <c r="P1318" s="39"/>
      <c r="Q1318" s="38"/>
      <c r="R1318" s="39"/>
      <c r="S1318" s="39"/>
      <c r="T1318" s="39"/>
      <c r="U1318" s="39"/>
      <c r="V1318" s="38"/>
      <c r="W1318" s="40"/>
      <c r="X1318" s="41"/>
      <c r="Y1318" s="41"/>
      <c r="Z1318" s="40"/>
      <c r="AA1318" s="40"/>
      <c r="AB1318" s="47"/>
      <c r="AC1318" s="47"/>
      <c r="AD1318" s="47"/>
      <c r="AE1318" s="47"/>
      <c r="AF1318" s="47"/>
      <c r="AG1318" s="47"/>
      <c r="AH1318" s="47"/>
      <c r="AI1318" s="47"/>
      <c r="AJ1318" s="47"/>
      <c r="AK1318" s="47"/>
      <c r="AL1318" s="47"/>
      <c r="AM1318" s="47"/>
      <c r="AN1318" s="47"/>
      <c r="AO1318" s="47"/>
      <c r="AP1318" s="47"/>
      <c r="AQ1318" s="47"/>
      <c r="AR1318" s="47"/>
      <c r="AS1318" s="47"/>
      <c r="AT1318" s="47"/>
      <c r="AU1318" s="47"/>
      <c r="AV1318" s="47"/>
      <c r="AW1318" s="47"/>
      <c r="AX1318" s="47"/>
      <c r="AY1318" s="47"/>
      <c r="AZ1318" s="47"/>
      <c r="BA1318" s="47"/>
      <c r="BB1318" s="47"/>
      <c r="BC1318" s="47"/>
      <c r="BD1318" s="47"/>
      <c r="BE1318" s="47"/>
      <c r="BF1318" s="47"/>
      <c r="BG1318" s="47"/>
      <c r="BH1318" s="47"/>
      <c r="BI1318" s="47"/>
      <c r="BJ1318" s="47"/>
      <c r="BK1318" s="47"/>
      <c r="BL1318" s="47"/>
      <c r="BM1318" s="47"/>
      <c r="BN1318" s="47"/>
      <c r="BO1318" s="47"/>
      <c r="BP1318" s="47"/>
      <c r="BQ1318" s="47"/>
      <c r="BR1318" s="47"/>
      <c r="BS1318" s="47"/>
      <c r="BT1318" s="47"/>
      <c r="BU1318" s="47"/>
      <c r="BV1318" s="47"/>
      <c r="BW1318" s="47"/>
      <c r="BX1318" s="47"/>
      <c r="BY1318" s="47"/>
      <c r="BZ1318" s="47"/>
      <c r="CA1318" s="47"/>
      <c r="CB1318" s="47"/>
      <c r="CC1318" s="47"/>
      <c r="CD1318" s="47"/>
      <c r="CE1318" s="47"/>
      <c r="CF1318" s="47"/>
      <c r="CG1318" s="47"/>
      <c r="CH1318" s="47"/>
      <c r="CI1318" s="47"/>
      <c r="CJ1318" s="47"/>
      <c r="CK1318" s="47"/>
      <c r="CL1318" s="47"/>
      <c r="CM1318" s="47"/>
      <c r="CN1318" s="47"/>
    </row>
    <row r="1319" spans="1:92" s="43" customFormat="1" ht="25.5" customHeight="1" x14ac:dyDescent="0.2">
      <c r="A1319" s="38"/>
      <c r="B1319" s="38"/>
      <c r="C1319" s="38"/>
      <c r="D1319" s="38"/>
      <c r="E1319" s="38"/>
      <c r="F1319" s="38"/>
      <c r="G1319" s="39"/>
      <c r="H1319" s="38"/>
      <c r="I1319" s="39"/>
      <c r="J1319" s="38"/>
      <c r="K1319" s="38"/>
      <c r="L1319" s="38"/>
      <c r="M1319" s="38"/>
      <c r="N1319" s="38"/>
      <c r="O1319" s="38"/>
      <c r="P1319" s="39"/>
      <c r="Q1319" s="38"/>
      <c r="R1319" s="39"/>
      <c r="S1319" s="39"/>
      <c r="T1319" s="39"/>
      <c r="U1319" s="39"/>
      <c r="V1319" s="38"/>
      <c r="W1319" s="40"/>
      <c r="X1319" s="41"/>
      <c r="Y1319" s="41"/>
      <c r="Z1319" s="40"/>
      <c r="AA1319" s="40"/>
      <c r="AB1319" s="47"/>
      <c r="AC1319" s="47"/>
      <c r="AD1319" s="47"/>
      <c r="AE1319" s="47"/>
      <c r="AF1319" s="47"/>
      <c r="AG1319" s="47"/>
      <c r="AH1319" s="47"/>
      <c r="AI1319" s="47"/>
      <c r="AJ1319" s="47"/>
      <c r="AK1319" s="47"/>
      <c r="AL1319" s="47"/>
      <c r="AM1319" s="47"/>
      <c r="AN1319" s="47"/>
      <c r="AO1319" s="47"/>
      <c r="AP1319" s="47"/>
      <c r="AQ1319" s="47"/>
      <c r="AR1319" s="47"/>
      <c r="AS1319" s="47"/>
      <c r="AT1319" s="47"/>
      <c r="AU1319" s="47"/>
      <c r="AV1319" s="47"/>
      <c r="AW1319" s="47"/>
      <c r="AX1319" s="47"/>
      <c r="AY1319" s="47"/>
      <c r="AZ1319" s="47"/>
      <c r="BA1319" s="47"/>
      <c r="BB1319" s="47"/>
      <c r="BC1319" s="47"/>
      <c r="BD1319" s="47"/>
      <c r="BE1319" s="47"/>
      <c r="BF1319" s="47"/>
      <c r="BG1319" s="47"/>
      <c r="BH1319" s="47"/>
      <c r="BI1319" s="47"/>
      <c r="BJ1319" s="47"/>
      <c r="BK1319" s="47"/>
      <c r="BL1319" s="47"/>
      <c r="BM1319" s="47"/>
      <c r="BN1319" s="47"/>
      <c r="BO1319" s="47"/>
      <c r="BP1319" s="47"/>
      <c r="BQ1319" s="47"/>
      <c r="BR1319" s="47"/>
      <c r="BS1319" s="47"/>
      <c r="BT1319" s="47"/>
      <c r="BU1319" s="47"/>
      <c r="BV1319" s="47"/>
      <c r="BW1319" s="47"/>
      <c r="BX1319" s="47"/>
      <c r="BY1319" s="47"/>
      <c r="BZ1319" s="47"/>
      <c r="CA1319" s="47"/>
      <c r="CB1319" s="47"/>
      <c r="CC1319" s="47"/>
      <c r="CD1319" s="47"/>
      <c r="CE1319" s="47"/>
      <c r="CF1319" s="47"/>
      <c r="CG1319" s="47"/>
      <c r="CH1319" s="47"/>
      <c r="CI1319" s="47"/>
      <c r="CJ1319" s="47"/>
      <c r="CK1319" s="47"/>
      <c r="CL1319" s="47"/>
      <c r="CM1319" s="47"/>
      <c r="CN1319" s="47"/>
    </row>
    <row r="1320" spans="1:92" s="43" customFormat="1" ht="25.5" customHeight="1" x14ac:dyDescent="0.2">
      <c r="A1320" s="38"/>
      <c r="B1320" s="38"/>
      <c r="C1320" s="38"/>
      <c r="D1320" s="38"/>
      <c r="E1320" s="38"/>
      <c r="F1320" s="38"/>
      <c r="G1320" s="39"/>
      <c r="H1320" s="38"/>
      <c r="I1320" s="39"/>
      <c r="J1320" s="38"/>
      <c r="K1320" s="38"/>
      <c r="L1320" s="38"/>
      <c r="M1320" s="38"/>
      <c r="N1320" s="38"/>
      <c r="O1320" s="38"/>
      <c r="P1320" s="39"/>
      <c r="Q1320" s="38"/>
      <c r="R1320" s="38"/>
      <c r="S1320" s="39"/>
      <c r="T1320" s="39"/>
      <c r="U1320" s="39"/>
      <c r="V1320" s="38"/>
      <c r="W1320" s="40"/>
      <c r="X1320" s="41"/>
      <c r="Y1320" s="41"/>
      <c r="Z1320" s="40"/>
      <c r="AA1320" s="40"/>
      <c r="AB1320" s="47"/>
      <c r="AC1320" s="47"/>
      <c r="AD1320" s="47"/>
      <c r="AE1320" s="47"/>
      <c r="AF1320" s="47"/>
      <c r="AG1320" s="47"/>
      <c r="AH1320" s="47"/>
      <c r="AI1320" s="47"/>
      <c r="AJ1320" s="47"/>
      <c r="AK1320" s="47"/>
      <c r="AL1320" s="47"/>
      <c r="AM1320" s="47"/>
      <c r="AN1320" s="47"/>
      <c r="AO1320" s="47"/>
      <c r="AP1320" s="47"/>
      <c r="AQ1320" s="47"/>
      <c r="AR1320" s="47"/>
      <c r="AS1320" s="47"/>
      <c r="AT1320" s="47"/>
      <c r="AU1320" s="47"/>
      <c r="AV1320" s="47"/>
      <c r="AW1320" s="47"/>
      <c r="AX1320" s="47"/>
      <c r="AY1320" s="47"/>
      <c r="AZ1320" s="47"/>
      <c r="BA1320" s="47"/>
      <c r="BB1320" s="47"/>
      <c r="BC1320" s="47"/>
      <c r="BD1320" s="47"/>
      <c r="BE1320" s="47"/>
      <c r="BF1320" s="47"/>
      <c r="BG1320" s="47"/>
      <c r="BH1320" s="47"/>
      <c r="BI1320" s="47"/>
      <c r="BJ1320" s="47"/>
      <c r="BK1320" s="47"/>
      <c r="BL1320" s="47"/>
      <c r="BM1320" s="47"/>
      <c r="BN1320" s="47"/>
      <c r="BO1320" s="47"/>
      <c r="BP1320" s="47"/>
      <c r="BQ1320" s="47"/>
      <c r="BR1320" s="47"/>
      <c r="BS1320" s="47"/>
      <c r="BT1320" s="47"/>
      <c r="BU1320" s="47"/>
      <c r="BV1320" s="47"/>
      <c r="BW1320" s="47"/>
      <c r="BX1320" s="47"/>
      <c r="BY1320" s="47"/>
      <c r="BZ1320" s="47"/>
      <c r="CA1320" s="47"/>
      <c r="CB1320" s="47"/>
      <c r="CC1320" s="47"/>
      <c r="CD1320" s="47"/>
      <c r="CE1320" s="47"/>
      <c r="CF1320" s="47"/>
      <c r="CG1320" s="47"/>
      <c r="CH1320" s="47"/>
      <c r="CI1320" s="47"/>
      <c r="CJ1320" s="47"/>
      <c r="CK1320" s="47"/>
      <c r="CL1320" s="47"/>
      <c r="CM1320" s="47"/>
      <c r="CN1320" s="47"/>
    </row>
    <row r="1321" spans="1:92" s="43" customFormat="1" ht="25.5" customHeight="1" x14ac:dyDescent="0.2">
      <c r="A1321" s="38"/>
      <c r="B1321" s="38"/>
      <c r="C1321" s="38"/>
      <c r="D1321" s="38"/>
      <c r="E1321" s="38"/>
      <c r="F1321" s="38"/>
      <c r="G1321" s="39"/>
      <c r="H1321" s="38"/>
      <c r="I1321" s="39"/>
      <c r="J1321" s="38"/>
      <c r="K1321" s="38"/>
      <c r="L1321" s="38"/>
      <c r="M1321" s="38"/>
      <c r="N1321" s="38"/>
      <c r="O1321" s="38"/>
      <c r="P1321" s="39"/>
      <c r="Q1321" s="38"/>
      <c r="R1321" s="39"/>
      <c r="S1321" s="39"/>
      <c r="T1321" s="39"/>
      <c r="U1321" s="39"/>
      <c r="V1321" s="38"/>
      <c r="W1321" s="40"/>
      <c r="X1321" s="41"/>
      <c r="Y1321" s="41"/>
      <c r="Z1321" s="40"/>
      <c r="AA1321" s="40"/>
      <c r="AB1321" s="47"/>
      <c r="AC1321" s="47"/>
      <c r="AD1321" s="47"/>
      <c r="AE1321" s="47"/>
      <c r="AF1321" s="47"/>
      <c r="AG1321" s="47"/>
      <c r="AH1321" s="47"/>
      <c r="AI1321" s="47"/>
      <c r="AJ1321" s="47"/>
      <c r="AK1321" s="47"/>
      <c r="AL1321" s="47"/>
      <c r="AM1321" s="47"/>
      <c r="AN1321" s="47"/>
      <c r="AO1321" s="47"/>
      <c r="AP1321" s="47"/>
      <c r="AQ1321" s="47"/>
      <c r="AR1321" s="47"/>
      <c r="AS1321" s="47"/>
      <c r="AT1321" s="47"/>
      <c r="AU1321" s="47"/>
      <c r="AV1321" s="47"/>
      <c r="AW1321" s="47"/>
      <c r="AX1321" s="47"/>
      <c r="AY1321" s="47"/>
      <c r="AZ1321" s="47"/>
      <c r="BA1321" s="47"/>
      <c r="BB1321" s="47"/>
      <c r="BC1321" s="47"/>
      <c r="BD1321" s="47"/>
      <c r="BE1321" s="47"/>
      <c r="BF1321" s="47"/>
      <c r="BG1321" s="47"/>
      <c r="BH1321" s="47"/>
      <c r="BI1321" s="47"/>
      <c r="BJ1321" s="47"/>
      <c r="BK1321" s="47"/>
      <c r="BL1321" s="47"/>
      <c r="BM1321" s="47"/>
      <c r="BN1321" s="47"/>
      <c r="BO1321" s="47"/>
      <c r="BP1321" s="47"/>
      <c r="BQ1321" s="47"/>
      <c r="BR1321" s="47"/>
      <c r="BS1321" s="47"/>
      <c r="BT1321" s="47"/>
      <c r="BU1321" s="47"/>
      <c r="BV1321" s="47"/>
      <c r="BW1321" s="47"/>
      <c r="BX1321" s="47"/>
      <c r="BY1321" s="47"/>
      <c r="BZ1321" s="47"/>
      <c r="CA1321" s="47"/>
      <c r="CB1321" s="47"/>
      <c r="CC1321" s="47"/>
      <c r="CD1321" s="47"/>
      <c r="CE1321" s="47"/>
      <c r="CF1321" s="47"/>
      <c r="CG1321" s="47"/>
      <c r="CH1321" s="47"/>
      <c r="CI1321" s="47"/>
      <c r="CJ1321" s="47"/>
      <c r="CK1321" s="47"/>
      <c r="CL1321" s="47"/>
      <c r="CM1321" s="47"/>
      <c r="CN1321" s="47"/>
    </row>
    <row r="1322" spans="1:92" s="43" customFormat="1" ht="25.5" customHeight="1" x14ac:dyDescent="0.2">
      <c r="A1322" s="38"/>
      <c r="B1322" s="38"/>
      <c r="C1322" s="38"/>
      <c r="D1322" s="38"/>
      <c r="E1322" s="38"/>
      <c r="F1322" s="38"/>
      <c r="G1322" s="39"/>
      <c r="H1322" s="38"/>
      <c r="I1322" s="39"/>
      <c r="J1322" s="38"/>
      <c r="K1322" s="38"/>
      <c r="L1322" s="38"/>
      <c r="M1322" s="38"/>
      <c r="N1322" s="38"/>
      <c r="O1322" s="38"/>
      <c r="P1322" s="39"/>
      <c r="Q1322" s="38"/>
      <c r="R1322" s="39"/>
      <c r="S1322" s="39"/>
      <c r="T1322" s="39"/>
      <c r="U1322" s="39"/>
      <c r="V1322" s="38"/>
      <c r="W1322" s="40"/>
      <c r="X1322" s="41"/>
      <c r="Y1322" s="41"/>
      <c r="Z1322" s="40"/>
      <c r="AA1322" s="40"/>
      <c r="AB1322" s="47"/>
      <c r="AC1322" s="47"/>
      <c r="AD1322" s="47"/>
      <c r="AE1322" s="47"/>
      <c r="AF1322" s="47"/>
      <c r="AG1322" s="47"/>
      <c r="AH1322" s="47"/>
      <c r="AI1322" s="47"/>
      <c r="AJ1322" s="47"/>
      <c r="AK1322" s="47"/>
      <c r="AL1322" s="47"/>
      <c r="AM1322" s="47"/>
      <c r="AN1322" s="47"/>
      <c r="AO1322" s="47"/>
      <c r="AP1322" s="47"/>
      <c r="AQ1322" s="47"/>
      <c r="AR1322" s="47"/>
      <c r="AS1322" s="47"/>
      <c r="AT1322" s="47"/>
      <c r="AU1322" s="47"/>
      <c r="AV1322" s="47"/>
      <c r="AW1322" s="47"/>
      <c r="AX1322" s="47"/>
      <c r="AY1322" s="47"/>
      <c r="AZ1322" s="47"/>
      <c r="BA1322" s="47"/>
      <c r="BB1322" s="47"/>
      <c r="BC1322" s="47"/>
      <c r="BD1322" s="47"/>
      <c r="BE1322" s="47"/>
      <c r="BF1322" s="47"/>
      <c r="BG1322" s="47"/>
      <c r="BH1322" s="47"/>
      <c r="BI1322" s="47"/>
      <c r="BJ1322" s="47"/>
      <c r="BK1322" s="47"/>
      <c r="BL1322" s="47"/>
      <c r="BM1322" s="47"/>
      <c r="BN1322" s="47"/>
      <c r="BO1322" s="47"/>
      <c r="BP1322" s="47"/>
      <c r="BQ1322" s="47"/>
      <c r="BR1322" s="47"/>
      <c r="BS1322" s="47"/>
      <c r="BT1322" s="47"/>
      <c r="BU1322" s="47"/>
      <c r="BV1322" s="47"/>
      <c r="BW1322" s="47"/>
      <c r="BX1322" s="47"/>
      <c r="BY1322" s="47"/>
      <c r="BZ1322" s="47"/>
      <c r="CA1322" s="47"/>
      <c r="CB1322" s="47"/>
      <c r="CC1322" s="47"/>
      <c r="CD1322" s="47"/>
      <c r="CE1322" s="47"/>
      <c r="CF1322" s="47"/>
      <c r="CG1322" s="47"/>
      <c r="CH1322" s="47"/>
      <c r="CI1322" s="47"/>
      <c r="CJ1322" s="47"/>
      <c r="CK1322" s="47"/>
      <c r="CL1322" s="47"/>
      <c r="CM1322" s="47"/>
      <c r="CN1322" s="47"/>
    </row>
    <row r="1323" spans="1:92" s="43" customFormat="1" ht="25.5" customHeight="1" x14ac:dyDescent="0.2">
      <c r="A1323" s="237" t="s">
        <v>775</v>
      </c>
      <c r="B1323" s="238"/>
      <c r="C1323" s="238"/>
      <c r="D1323" s="238"/>
      <c r="E1323" s="238"/>
      <c r="F1323" s="238"/>
      <c r="G1323" s="238"/>
      <c r="H1323" s="238"/>
      <c r="I1323" s="238"/>
      <c r="J1323" s="238"/>
      <c r="K1323" s="238"/>
      <c r="L1323" s="239"/>
      <c r="M1323" s="38"/>
      <c r="N1323" s="38">
        <f>SUM(N1311:N1322)</f>
        <v>18</v>
      </c>
      <c r="O1323" s="38"/>
      <c r="P1323" s="39">
        <f>SUM(P1311:P1322)</f>
        <v>133200</v>
      </c>
      <c r="Q1323" s="38"/>
      <c r="R1323" s="38">
        <f>SUM(R1311:R1322)</f>
        <v>13320</v>
      </c>
      <c r="S1323" s="39">
        <f>SUM(S1311:S1322)</f>
        <v>119880</v>
      </c>
      <c r="T1323" s="39">
        <f>SUM(T1311:T1322)</f>
        <v>119880</v>
      </c>
      <c r="U1323" s="39">
        <f>SUM(U1311:U1322)</f>
        <v>119880</v>
      </c>
      <c r="V1323" s="38"/>
      <c r="W1323" s="40">
        <f>SUM(W1311:W1322)</f>
        <v>35.963999999999999</v>
      </c>
      <c r="X1323" s="41"/>
      <c r="Y1323" s="41"/>
      <c r="Z1323" s="40">
        <f>SUM(Z1311:Z1322)</f>
        <v>32.367600000000003</v>
      </c>
      <c r="AA1323" s="40">
        <f>SUM(AA1311:AA1322)</f>
        <v>3.5963999999999956</v>
      </c>
      <c r="AB1323" s="47"/>
      <c r="AC1323" s="47"/>
      <c r="AD1323" s="47"/>
      <c r="AE1323" s="47"/>
      <c r="AF1323" s="47"/>
      <c r="AG1323" s="47"/>
      <c r="AH1323" s="47"/>
      <c r="AI1323" s="47"/>
      <c r="AJ1323" s="47"/>
      <c r="AK1323" s="47"/>
      <c r="AL1323" s="47"/>
      <c r="AM1323" s="47"/>
      <c r="AN1323" s="47"/>
      <c r="AO1323" s="47"/>
      <c r="AP1323" s="47"/>
      <c r="AQ1323" s="47"/>
      <c r="AR1323" s="47"/>
      <c r="AS1323" s="47"/>
      <c r="AT1323" s="47"/>
      <c r="AU1323" s="47"/>
      <c r="AV1323" s="47"/>
      <c r="AW1323" s="47"/>
      <c r="AX1323" s="47"/>
      <c r="AY1323" s="47"/>
      <c r="AZ1323" s="47"/>
      <c r="BA1323" s="47"/>
      <c r="BB1323" s="47"/>
      <c r="BC1323" s="47"/>
      <c r="BD1323" s="47"/>
      <c r="BE1323" s="47"/>
      <c r="BF1323" s="47"/>
      <c r="BG1323" s="47"/>
      <c r="BH1323" s="47"/>
      <c r="BI1323" s="47"/>
      <c r="BJ1323" s="47"/>
      <c r="BK1323" s="47"/>
      <c r="BL1323" s="47"/>
      <c r="BM1323" s="47"/>
      <c r="BN1323" s="47"/>
      <c r="BO1323" s="47"/>
      <c r="BP1323" s="47"/>
      <c r="BQ1323" s="47"/>
      <c r="BR1323" s="47"/>
      <c r="BS1323" s="47"/>
      <c r="BT1323" s="47"/>
      <c r="BU1323" s="47"/>
      <c r="BV1323" s="47"/>
      <c r="BW1323" s="47"/>
      <c r="BX1323" s="47"/>
      <c r="BY1323" s="47"/>
      <c r="BZ1323" s="47"/>
      <c r="CA1323" s="47"/>
      <c r="CB1323" s="47"/>
      <c r="CC1323" s="47"/>
      <c r="CD1323" s="47"/>
      <c r="CE1323" s="47"/>
      <c r="CF1323" s="47"/>
      <c r="CG1323" s="47"/>
      <c r="CH1323" s="47"/>
      <c r="CI1323" s="47"/>
      <c r="CJ1323" s="47"/>
      <c r="CK1323" s="47"/>
      <c r="CL1323" s="47"/>
      <c r="CM1323" s="47"/>
      <c r="CN1323" s="47"/>
    </row>
    <row r="1324" spans="1:92" ht="18" x14ac:dyDescent="0.4">
      <c r="A1324" s="46"/>
      <c r="B1324" s="46"/>
      <c r="C1324" s="46"/>
      <c r="D1324" s="46"/>
      <c r="E1324" s="46"/>
      <c r="F1324" s="46"/>
      <c r="G1324" s="46"/>
      <c r="H1324" s="46"/>
      <c r="I1324" s="46"/>
      <c r="J1324" s="46"/>
      <c r="K1324" s="46"/>
      <c r="L1324" s="46"/>
      <c r="M1324" s="46"/>
      <c r="N1324" s="46"/>
      <c r="O1324" s="46"/>
      <c r="P1324" s="46"/>
      <c r="Q1324" s="46"/>
      <c r="R1324" s="46"/>
      <c r="S1324" s="46"/>
      <c r="T1324" s="46"/>
      <c r="U1324" s="46"/>
      <c r="V1324" s="46"/>
      <c r="W1324" s="46"/>
      <c r="X1324" s="46"/>
      <c r="Y1324" s="46"/>
      <c r="Z1324" s="46"/>
      <c r="AA1324" s="43"/>
    </row>
    <row r="1325" spans="1:92" ht="18" x14ac:dyDescent="0.4">
      <c r="A1325" s="42" t="s">
        <v>17</v>
      </c>
      <c r="B1325" s="42"/>
      <c r="C1325" s="42"/>
      <c r="D1325" s="42" t="s">
        <v>19</v>
      </c>
      <c r="E1325" s="42"/>
      <c r="F1325" s="42"/>
      <c r="G1325" s="42"/>
      <c r="H1325" s="42"/>
      <c r="I1325" s="42"/>
      <c r="J1325" s="43"/>
      <c r="K1325" s="46"/>
      <c r="L1325" s="46"/>
      <c r="M1325" s="46"/>
      <c r="N1325" s="46"/>
      <c r="O1325" s="46"/>
      <c r="P1325" s="46"/>
      <c r="Q1325" s="46"/>
      <c r="R1325" s="46"/>
      <c r="S1325" s="46"/>
      <c r="T1325" s="46"/>
      <c r="U1325" s="46"/>
      <c r="V1325" s="46"/>
      <c r="W1325" s="46"/>
      <c r="X1325" s="46"/>
      <c r="Y1325" s="46"/>
      <c r="Z1325" s="46"/>
      <c r="AA1325" s="43"/>
    </row>
    <row r="1326" spans="1:92" ht="18" x14ac:dyDescent="0.4">
      <c r="A1326" s="42"/>
      <c r="B1326" s="42"/>
      <c r="C1326" s="42"/>
      <c r="D1326" s="42" t="s">
        <v>20</v>
      </c>
      <c r="E1326" s="42"/>
      <c r="F1326" s="42"/>
      <c r="G1326" s="42"/>
      <c r="H1326" s="42"/>
      <c r="I1326" s="42"/>
      <c r="J1326" s="43"/>
      <c r="K1326" s="46"/>
      <c r="L1326" s="46"/>
      <c r="M1326" s="46"/>
      <c r="N1326" s="46"/>
      <c r="O1326" s="46"/>
      <c r="P1326" s="46"/>
      <c r="Q1326" s="46"/>
      <c r="R1326" s="46"/>
      <c r="S1326" s="46"/>
      <c r="T1326" s="46"/>
      <c r="U1326" s="46"/>
      <c r="V1326" s="46"/>
      <c r="W1326" s="46"/>
      <c r="X1326" s="46"/>
      <c r="Y1326" s="46"/>
      <c r="Z1326" s="46"/>
      <c r="AA1326" s="43"/>
    </row>
    <row r="1327" spans="1:92" ht="18" x14ac:dyDescent="0.4">
      <c r="A1327" s="42"/>
      <c r="B1327" s="42"/>
      <c r="C1327" s="42"/>
      <c r="D1327" s="42" t="s">
        <v>21</v>
      </c>
      <c r="E1327" s="42"/>
      <c r="F1327" s="42"/>
      <c r="G1327" s="42"/>
      <c r="H1327" s="42"/>
      <c r="I1327" s="42"/>
      <c r="J1327" s="43"/>
      <c r="K1327" s="46"/>
      <c r="L1327" s="46"/>
      <c r="M1327" s="46"/>
      <c r="N1327" s="46"/>
      <c r="O1327" s="46"/>
      <c r="P1327" s="46"/>
      <c r="Q1327" s="46"/>
      <c r="R1327" s="46"/>
      <c r="S1327" s="46"/>
      <c r="T1327" s="46"/>
      <c r="U1327" s="46"/>
      <c r="V1327" s="46"/>
      <c r="W1327" s="46"/>
      <c r="X1327" s="46"/>
      <c r="Y1327" s="46"/>
      <c r="Z1327" s="46"/>
      <c r="AA1327" s="43"/>
    </row>
    <row r="1328" spans="1:92" ht="15.75" x14ac:dyDescent="0.25">
      <c r="A1328" s="42"/>
      <c r="B1328" s="42"/>
      <c r="C1328" s="42"/>
      <c r="D1328" s="42" t="s">
        <v>22</v>
      </c>
      <c r="E1328" s="42"/>
      <c r="F1328" s="42"/>
      <c r="G1328" s="42"/>
      <c r="H1328" s="42"/>
      <c r="I1328" s="42"/>
      <c r="J1328" s="43"/>
      <c r="K1328" s="43"/>
      <c r="L1328" s="43"/>
      <c r="M1328" s="43"/>
      <c r="N1328" s="43"/>
      <c r="O1328" s="43"/>
      <c r="P1328" s="43"/>
      <c r="Q1328" s="43"/>
      <c r="R1328" s="43"/>
      <c r="S1328" s="43"/>
      <c r="T1328" s="43"/>
      <c r="U1328" s="43"/>
      <c r="V1328" s="43"/>
      <c r="W1328" s="43"/>
      <c r="X1328" s="43"/>
      <c r="Y1328" s="43"/>
      <c r="Z1328" s="43"/>
      <c r="AA1328" s="43"/>
    </row>
    <row r="1329" spans="1:27" ht="15.75" x14ac:dyDescent="0.25">
      <c r="A1329" s="42"/>
      <c r="B1329" s="42"/>
      <c r="C1329" s="42"/>
      <c r="D1329" s="42" t="s">
        <v>23</v>
      </c>
      <c r="E1329" s="42"/>
      <c r="F1329" s="42"/>
      <c r="G1329" s="42"/>
      <c r="H1329" s="42"/>
      <c r="I1329" s="42"/>
      <c r="J1329" s="43"/>
      <c r="K1329" s="43"/>
      <c r="L1329" s="43"/>
      <c r="M1329" s="43"/>
      <c r="N1329" s="43"/>
      <c r="O1329" s="43"/>
      <c r="P1329" s="43"/>
      <c r="Q1329" s="43"/>
      <c r="R1329" s="43"/>
      <c r="S1329" s="43"/>
      <c r="T1329" s="43"/>
      <c r="U1329" s="43"/>
      <c r="V1329" s="43"/>
      <c r="W1329" s="43"/>
      <c r="X1329" s="43"/>
      <c r="Y1329" s="43"/>
      <c r="Z1329" s="43"/>
      <c r="AA1329" s="43"/>
    </row>
    <row r="1341" spans="1:27" ht="21" x14ac:dyDescent="0.35">
      <c r="A1341" s="215" t="s">
        <v>764</v>
      </c>
      <c r="B1341" s="215"/>
      <c r="C1341" s="215"/>
      <c r="D1341" s="215"/>
      <c r="E1341" s="215"/>
      <c r="F1341" s="215"/>
      <c r="G1341" s="215"/>
      <c r="H1341" s="215"/>
      <c r="I1341" s="215"/>
      <c r="J1341" s="215"/>
      <c r="K1341" s="215"/>
      <c r="L1341" s="215"/>
      <c r="M1341" s="215"/>
      <c r="N1341" s="215"/>
      <c r="O1341" s="215"/>
      <c r="P1341" s="215"/>
      <c r="Q1341" s="215"/>
      <c r="R1341" s="215"/>
      <c r="S1341" s="215"/>
      <c r="T1341" s="215"/>
      <c r="U1341" s="215"/>
      <c r="V1341" s="215"/>
      <c r="W1341" s="215"/>
      <c r="X1341" s="215"/>
      <c r="Y1341" s="144"/>
      <c r="Z1341" s="31"/>
      <c r="AA1341" s="31"/>
    </row>
    <row r="1342" spans="1:27" ht="21" x14ac:dyDescent="0.2">
      <c r="A1342" s="215" t="s">
        <v>763</v>
      </c>
      <c r="B1342" s="215"/>
      <c r="C1342" s="215"/>
      <c r="D1342" s="215"/>
      <c r="E1342" s="215"/>
      <c r="F1342" s="215"/>
      <c r="G1342" s="215"/>
      <c r="H1342" s="215"/>
      <c r="I1342" s="215"/>
      <c r="J1342" s="215"/>
      <c r="K1342" s="215"/>
      <c r="L1342" s="215"/>
      <c r="M1342" s="215"/>
      <c r="N1342" s="215"/>
      <c r="O1342" s="215"/>
      <c r="P1342" s="215"/>
      <c r="Q1342" s="215"/>
      <c r="R1342" s="215"/>
      <c r="S1342" s="215"/>
      <c r="T1342" s="215"/>
      <c r="U1342" s="215"/>
      <c r="V1342" s="215"/>
      <c r="W1342" s="215"/>
      <c r="X1342" s="215"/>
      <c r="Y1342" s="215"/>
      <c r="Z1342" s="215"/>
      <c r="AA1342" s="215"/>
    </row>
    <row r="1343" spans="1:27" ht="21" x14ac:dyDescent="0.35">
      <c r="A1343" s="32"/>
      <c r="B1343" s="32"/>
      <c r="C1343" s="32"/>
      <c r="D1343" s="32"/>
      <c r="E1343" s="32"/>
      <c r="F1343" s="32"/>
      <c r="G1343" s="32"/>
      <c r="H1343" s="32" t="s">
        <v>803</v>
      </c>
      <c r="I1343" s="32"/>
      <c r="J1343" s="32"/>
      <c r="K1343" s="32"/>
      <c r="L1343" s="32"/>
      <c r="M1343" s="32"/>
      <c r="N1343" s="32"/>
      <c r="O1343" s="32"/>
      <c r="P1343" s="32"/>
      <c r="Q1343" s="32"/>
      <c r="R1343" s="32"/>
      <c r="S1343" s="32"/>
      <c r="T1343" s="32"/>
      <c r="U1343" s="32"/>
      <c r="V1343" s="32"/>
      <c r="W1343" s="32"/>
      <c r="X1343" s="32"/>
      <c r="Y1343" s="32"/>
      <c r="Z1343" s="32" t="s">
        <v>903</v>
      </c>
      <c r="AA1343" s="31"/>
    </row>
    <row r="1344" spans="1:27" ht="15.75" customHeight="1" x14ac:dyDescent="0.2">
      <c r="A1344" s="207" t="s">
        <v>3</v>
      </c>
      <c r="B1344" s="207" t="s">
        <v>761</v>
      </c>
      <c r="C1344" s="207" t="s">
        <v>18</v>
      </c>
      <c r="D1344" s="210" t="s">
        <v>0</v>
      </c>
      <c r="E1344" s="211"/>
      <c r="F1344" s="211"/>
      <c r="G1344" s="211"/>
      <c r="H1344" s="211"/>
      <c r="I1344" s="212"/>
      <c r="J1344" s="210" t="s">
        <v>2</v>
      </c>
      <c r="K1344" s="211"/>
      <c r="L1344" s="211"/>
      <c r="M1344" s="211"/>
      <c r="N1344" s="211"/>
      <c r="O1344" s="211"/>
      <c r="P1344" s="211"/>
      <c r="Q1344" s="211"/>
      <c r="R1344" s="211"/>
      <c r="S1344" s="211"/>
      <c r="T1344" s="211"/>
      <c r="U1344" s="212"/>
      <c r="V1344" s="207" t="s">
        <v>756</v>
      </c>
      <c r="W1344" s="207" t="s">
        <v>757</v>
      </c>
      <c r="X1344" s="207" t="s">
        <v>758</v>
      </c>
      <c r="Y1344" s="141"/>
      <c r="Z1344" s="207" t="s">
        <v>759</v>
      </c>
      <c r="AA1344" s="207" t="s">
        <v>760</v>
      </c>
    </row>
    <row r="1345" spans="1:27" ht="15.75" customHeight="1" x14ac:dyDescent="0.2">
      <c r="A1345" s="208"/>
      <c r="B1345" s="208"/>
      <c r="C1345" s="208"/>
      <c r="D1345" s="210" t="s">
        <v>7</v>
      </c>
      <c r="E1345" s="211"/>
      <c r="F1345" s="212"/>
      <c r="G1345" s="207" t="s">
        <v>743</v>
      </c>
      <c r="H1345" s="207" t="s">
        <v>744</v>
      </c>
      <c r="I1345" s="207" t="s">
        <v>745</v>
      </c>
      <c r="J1345" s="204" t="s">
        <v>3</v>
      </c>
      <c r="K1345" s="207" t="s">
        <v>746</v>
      </c>
      <c r="L1345" s="207" t="s">
        <v>747</v>
      </c>
      <c r="M1345" s="207" t="s">
        <v>18</v>
      </c>
      <c r="N1345" s="207" t="s">
        <v>748</v>
      </c>
      <c r="O1345" s="207" t="s">
        <v>749</v>
      </c>
      <c r="P1345" s="207" t="s">
        <v>750</v>
      </c>
      <c r="Q1345" s="207" t="s">
        <v>751</v>
      </c>
      <c r="R1345" s="207" t="s">
        <v>752</v>
      </c>
      <c r="S1345" s="207" t="s">
        <v>753</v>
      </c>
      <c r="T1345" s="207" t="s">
        <v>754</v>
      </c>
      <c r="U1345" s="207" t="s">
        <v>755</v>
      </c>
      <c r="V1345" s="208"/>
      <c r="W1345" s="208"/>
      <c r="X1345" s="208"/>
      <c r="Y1345" s="142"/>
      <c r="Z1345" s="208"/>
      <c r="AA1345" s="208"/>
    </row>
    <row r="1346" spans="1:27" ht="14.25" customHeight="1" x14ac:dyDescent="0.2">
      <c r="A1346" s="208"/>
      <c r="B1346" s="208"/>
      <c r="C1346" s="208"/>
      <c r="D1346" s="204" t="s">
        <v>9</v>
      </c>
      <c r="E1346" s="204" t="s">
        <v>10</v>
      </c>
      <c r="F1346" s="204" t="s">
        <v>11</v>
      </c>
      <c r="G1346" s="208"/>
      <c r="H1346" s="208"/>
      <c r="I1346" s="208"/>
      <c r="J1346" s="205"/>
      <c r="K1346" s="208"/>
      <c r="L1346" s="208"/>
      <c r="M1346" s="208"/>
      <c r="N1346" s="208"/>
      <c r="O1346" s="208"/>
      <c r="P1346" s="208"/>
      <c r="Q1346" s="208"/>
      <c r="R1346" s="208"/>
      <c r="S1346" s="208"/>
      <c r="T1346" s="208"/>
      <c r="U1346" s="208"/>
      <c r="V1346" s="208"/>
      <c r="W1346" s="208"/>
      <c r="X1346" s="208"/>
      <c r="Y1346" s="142"/>
      <c r="Z1346" s="208"/>
      <c r="AA1346" s="208"/>
    </row>
    <row r="1347" spans="1:27" ht="14.25" customHeight="1" x14ac:dyDescent="0.2">
      <c r="A1347" s="208"/>
      <c r="B1347" s="208"/>
      <c r="C1347" s="208"/>
      <c r="D1347" s="205"/>
      <c r="E1347" s="205"/>
      <c r="F1347" s="205"/>
      <c r="G1347" s="208"/>
      <c r="H1347" s="208"/>
      <c r="I1347" s="208"/>
      <c r="J1347" s="205"/>
      <c r="K1347" s="208"/>
      <c r="L1347" s="208"/>
      <c r="M1347" s="208"/>
      <c r="N1347" s="208"/>
      <c r="O1347" s="208"/>
      <c r="P1347" s="208"/>
      <c r="Q1347" s="208"/>
      <c r="R1347" s="208"/>
      <c r="S1347" s="208"/>
      <c r="T1347" s="208"/>
      <c r="U1347" s="208"/>
      <c r="V1347" s="208"/>
      <c r="W1347" s="208"/>
      <c r="X1347" s="208"/>
      <c r="Y1347" s="142"/>
      <c r="Z1347" s="208"/>
      <c r="AA1347" s="208"/>
    </row>
    <row r="1348" spans="1:27" ht="14.25" customHeight="1" x14ac:dyDescent="0.2">
      <c r="A1348" s="208"/>
      <c r="B1348" s="208"/>
      <c r="C1348" s="208"/>
      <c r="D1348" s="205"/>
      <c r="E1348" s="205"/>
      <c r="F1348" s="205"/>
      <c r="G1348" s="208"/>
      <c r="H1348" s="208"/>
      <c r="I1348" s="208"/>
      <c r="J1348" s="205"/>
      <c r="K1348" s="208"/>
      <c r="L1348" s="208"/>
      <c r="M1348" s="208"/>
      <c r="N1348" s="208"/>
      <c r="O1348" s="208"/>
      <c r="P1348" s="208"/>
      <c r="Q1348" s="208"/>
      <c r="R1348" s="208"/>
      <c r="S1348" s="208"/>
      <c r="T1348" s="208"/>
      <c r="U1348" s="208"/>
      <c r="V1348" s="208"/>
      <c r="W1348" s="208"/>
      <c r="X1348" s="208"/>
      <c r="Y1348" s="142"/>
      <c r="Z1348" s="208"/>
      <c r="AA1348" s="208"/>
    </row>
    <row r="1349" spans="1:27" ht="14.25" customHeight="1" x14ac:dyDescent="0.2">
      <c r="A1349" s="208"/>
      <c r="B1349" s="208"/>
      <c r="C1349" s="208"/>
      <c r="D1349" s="205"/>
      <c r="E1349" s="205"/>
      <c r="F1349" s="205"/>
      <c r="G1349" s="208"/>
      <c r="H1349" s="208"/>
      <c r="I1349" s="208"/>
      <c r="J1349" s="205"/>
      <c r="K1349" s="208"/>
      <c r="L1349" s="208"/>
      <c r="M1349" s="208"/>
      <c r="N1349" s="208"/>
      <c r="O1349" s="208"/>
      <c r="P1349" s="208"/>
      <c r="Q1349" s="208"/>
      <c r="R1349" s="208"/>
      <c r="S1349" s="208"/>
      <c r="T1349" s="208"/>
      <c r="U1349" s="208"/>
      <c r="V1349" s="208"/>
      <c r="W1349" s="208"/>
      <c r="X1349" s="208"/>
      <c r="Y1349" s="142"/>
      <c r="Z1349" s="208"/>
      <c r="AA1349" s="208"/>
    </row>
    <row r="1350" spans="1:27" ht="14.25" customHeight="1" x14ac:dyDescent="0.2">
      <c r="A1350" s="209"/>
      <c r="B1350" s="209"/>
      <c r="C1350" s="209"/>
      <c r="D1350" s="206"/>
      <c r="E1350" s="206"/>
      <c r="F1350" s="206"/>
      <c r="G1350" s="209"/>
      <c r="H1350" s="209"/>
      <c r="I1350" s="209"/>
      <c r="J1350" s="206"/>
      <c r="K1350" s="209"/>
      <c r="L1350" s="209"/>
      <c r="M1350" s="209"/>
      <c r="N1350" s="209"/>
      <c r="O1350" s="209"/>
      <c r="P1350" s="209"/>
      <c r="Q1350" s="209"/>
      <c r="R1350" s="209"/>
      <c r="S1350" s="209"/>
      <c r="T1350" s="209"/>
      <c r="U1350" s="209"/>
      <c r="V1350" s="209"/>
      <c r="W1350" s="209"/>
      <c r="X1350" s="209"/>
      <c r="Y1350" s="143"/>
      <c r="Z1350" s="209"/>
      <c r="AA1350" s="209"/>
    </row>
    <row r="1351" spans="1:27" s="43" customFormat="1" ht="25.5" customHeight="1" x14ac:dyDescent="0.2">
      <c r="A1351" s="39"/>
      <c r="B1351" s="38" t="s">
        <v>14</v>
      </c>
      <c r="C1351" s="39">
        <v>2</v>
      </c>
      <c r="D1351" s="39"/>
      <c r="E1351" s="39"/>
      <c r="F1351" s="39">
        <v>53</v>
      </c>
      <c r="G1351" s="39">
        <f t="shared" ref="G1351:G1352" si="171">D1351*400+E1351*100+F1351</f>
        <v>53</v>
      </c>
      <c r="H1351" s="39">
        <v>400</v>
      </c>
      <c r="I1351" s="39">
        <f t="shared" ref="I1351:I1352" si="172">G1351*H1351</f>
        <v>21200</v>
      </c>
      <c r="J1351" s="39">
        <v>2</v>
      </c>
      <c r="K1351" s="39" t="s">
        <v>27</v>
      </c>
      <c r="L1351" s="39" t="s">
        <v>705</v>
      </c>
      <c r="M1351" s="39">
        <v>2</v>
      </c>
      <c r="N1351" s="39">
        <v>54</v>
      </c>
      <c r="O1351" s="39">
        <v>6400</v>
      </c>
      <c r="P1351" s="39">
        <f t="shared" ref="P1351:P1352" si="173">N1351*O1351</f>
        <v>345600</v>
      </c>
      <c r="Q1351" s="39">
        <v>10</v>
      </c>
      <c r="R1351" s="39">
        <f>P1351*40%</f>
        <v>138240</v>
      </c>
      <c r="S1351" s="39">
        <f t="shared" ref="S1351:S1352" si="174">P1351-R1351</f>
        <v>207360</v>
      </c>
      <c r="T1351" s="39">
        <f t="shared" ref="T1351:T1352" si="175">I1351+S1351</f>
        <v>228560</v>
      </c>
      <c r="U1351" s="39">
        <f t="shared" ref="U1351:U1352" si="176">I1351+S1351</f>
        <v>228560</v>
      </c>
      <c r="V1351" s="39">
        <v>50</v>
      </c>
      <c r="W1351" s="39"/>
      <c r="X1351" s="39"/>
      <c r="Y1351" s="39"/>
      <c r="Z1351" s="40">
        <f>W1351*90%</f>
        <v>0</v>
      </c>
      <c r="AA1351" s="40">
        <f>W1351-Z1351</f>
        <v>0</v>
      </c>
    </row>
    <row r="1352" spans="1:27" s="43" customFormat="1" ht="25.5" customHeight="1" x14ac:dyDescent="0.2">
      <c r="A1352" s="39"/>
      <c r="B1352" s="38"/>
      <c r="C1352" s="39">
        <v>3</v>
      </c>
      <c r="D1352" s="39"/>
      <c r="E1352" s="39"/>
      <c r="F1352" s="39"/>
      <c r="G1352" s="39">
        <f t="shared" si="171"/>
        <v>0</v>
      </c>
      <c r="H1352" s="39"/>
      <c r="I1352" s="39">
        <f t="shared" si="172"/>
        <v>0</v>
      </c>
      <c r="J1352" s="39">
        <v>3</v>
      </c>
      <c r="K1352" s="39"/>
      <c r="L1352" s="39" t="s">
        <v>706</v>
      </c>
      <c r="M1352" s="39">
        <v>3</v>
      </c>
      <c r="N1352" s="39">
        <v>88</v>
      </c>
      <c r="O1352" s="39">
        <v>7400</v>
      </c>
      <c r="P1352" s="39">
        <f t="shared" si="173"/>
        <v>651200</v>
      </c>
      <c r="Q1352" s="39">
        <v>10</v>
      </c>
      <c r="R1352" s="39">
        <f>P1352*10%</f>
        <v>65120</v>
      </c>
      <c r="S1352" s="39">
        <f t="shared" si="174"/>
        <v>586080</v>
      </c>
      <c r="T1352" s="39">
        <f t="shared" si="175"/>
        <v>586080</v>
      </c>
      <c r="U1352" s="39">
        <f t="shared" si="176"/>
        <v>586080</v>
      </c>
      <c r="V1352" s="39"/>
      <c r="W1352" s="40">
        <f>U1352*0.03%</f>
        <v>175.82399999999998</v>
      </c>
      <c r="X1352" s="39">
        <v>0.03</v>
      </c>
      <c r="Y1352" s="39"/>
      <c r="Z1352" s="40">
        <f>W1352*90%</f>
        <v>158.24159999999998</v>
      </c>
      <c r="AA1352" s="40">
        <f>W1352-Z1352</f>
        <v>17.582400000000007</v>
      </c>
    </row>
    <row r="1353" spans="1:27" ht="25.5" customHeight="1" x14ac:dyDescent="0.2">
      <c r="A1353" s="38"/>
      <c r="B1353" s="38"/>
      <c r="C1353" s="38"/>
      <c r="D1353" s="38"/>
      <c r="E1353" s="38"/>
      <c r="F1353" s="38"/>
      <c r="G1353" s="39"/>
      <c r="H1353" s="38"/>
      <c r="I1353" s="39"/>
      <c r="J1353" s="38"/>
      <c r="K1353" s="38"/>
      <c r="L1353" s="38"/>
      <c r="M1353" s="38"/>
      <c r="N1353" s="38"/>
      <c r="O1353" s="38"/>
      <c r="P1353" s="39"/>
      <c r="Q1353" s="38"/>
      <c r="R1353" s="39"/>
      <c r="S1353" s="39"/>
      <c r="T1353" s="39"/>
      <c r="U1353" s="39"/>
      <c r="V1353" s="38"/>
      <c r="W1353" s="40"/>
      <c r="X1353" s="41"/>
      <c r="Y1353" s="41"/>
      <c r="Z1353" s="40"/>
      <c r="AA1353" s="40"/>
    </row>
    <row r="1354" spans="1:27" ht="25.5" customHeight="1" x14ac:dyDescent="0.2">
      <c r="A1354" s="38"/>
      <c r="B1354" s="38"/>
      <c r="C1354" s="38"/>
      <c r="D1354" s="38"/>
      <c r="E1354" s="38"/>
      <c r="F1354" s="38"/>
      <c r="G1354" s="39"/>
      <c r="H1354" s="38"/>
      <c r="I1354" s="39"/>
      <c r="J1354" s="38"/>
      <c r="K1354" s="38"/>
      <c r="L1354" s="38"/>
      <c r="M1354" s="38"/>
      <c r="N1354" s="38"/>
      <c r="O1354" s="38"/>
      <c r="P1354" s="39"/>
      <c r="Q1354" s="38"/>
      <c r="R1354" s="38"/>
      <c r="S1354" s="39"/>
      <c r="T1354" s="39"/>
      <c r="U1354" s="39"/>
      <c r="V1354" s="38"/>
      <c r="W1354" s="40"/>
      <c r="X1354" s="41"/>
      <c r="Y1354" s="41"/>
      <c r="Z1354" s="40"/>
      <c r="AA1354" s="40"/>
    </row>
    <row r="1355" spans="1:27" ht="25.5" customHeight="1" x14ac:dyDescent="0.2">
      <c r="A1355" s="38"/>
      <c r="B1355" s="38"/>
      <c r="C1355" s="38"/>
      <c r="D1355" s="38"/>
      <c r="E1355" s="38"/>
      <c r="F1355" s="38"/>
      <c r="G1355" s="39"/>
      <c r="H1355" s="38"/>
      <c r="I1355" s="39"/>
      <c r="J1355" s="38"/>
      <c r="K1355" s="38"/>
      <c r="L1355" s="38"/>
      <c r="M1355" s="38"/>
      <c r="N1355" s="38"/>
      <c r="O1355" s="38"/>
      <c r="P1355" s="39"/>
      <c r="Q1355" s="38"/>
      <c r="R1355" s="39"/>
      <c r="S1355" s="39"/>
      <c r="T1355" s="39"/>
      <c r="U1355" s="39"/>
      <c r="V1355" s="38"/>
      <c r="W1355" s="40"/>
      <c r="X1355" s="41"/>
      <c r="Y1355" s="41"/>
      <c r="Z1355" s="40"/>
      <c r="AA1355" s="40"/>
    </row>
    <row r="1356" spans="1:27" ht="25.5" customHeight="1" x14ac:dyDescent="0.2">
      <c r="A1356" s="38"/>
      <c r="B1356" s="38"/>
      <c r="C1356" s="38"/>
      <c r="D1356" s="38"/>
      <c r="E1356" s="38"/>
      <c r="F1356" s="38"/>
      <c r="G1356" s="39"/>
      <c r="H1356" s="38"/>
      <c r="I1356" s="39"/>
      <c r="J1356" s="38"/>
      <c r="K1356" s="38"/>
      <c r="L1356" s="38"/>
      <c r="M1356" s="38"/>
      <c r="N1356" s="38"/>
      <c r="O1356" s="38"/>
      <c r="P1356" s="39"/>
      <c r="Q1356" s="38"/>
      <c r="R1356" s="39"/>
      <c r="S1356" s="39"/>
      <c r="T1356" s="39"/>
      <c r="U1356" s="39"/>
      <c r="V1356" s="38"/>
      <c r="W1356" s="40"/>
      <c r="X1356" s="41"/>
      <c r="Y1356" s="41"/>
      <c r="Z1356" s="40"/>
      <c r="AA1356" s="40"/>
    </row>
    <row r="1357" spans="1:27" ht="25.5" customHeight="1" x14ac:dyDescent="0.2">
      <c r="A1357" s="38"/>
      <c r="B1357" s="38"/>
      <c r="C1357" s="38"/>
      <c r="D1357" s="38"/>
      <c r="E1357" s="38"/>
      <c r="F1357" s="38"/>
      <c r="G1357" s="39"/>
      <c r="H1357" s="38"/>
      <c r="I1357" s="39"/>
      <c r="J1357" s="38"/>
      <c r="K1357" s="38"/>
      <c r="L1357" s="38"/>
      <c r="M1357" s="38"/>
      <c r="N1357" s="38"/>
      <c r="O1357" s="38"/>
      <c r="P1357" s="39"/>
      <c r="Q1357" s="38"/>
      <c r="R1357" s="38"/>
      <c r="S1357" s="39"/>
      <c r="T1357" s="39"/>
      <c r="U1357" s="39"/>
      <c r="V1357" s="38"/>
      <c r="W1357" s="40"/>
      <c r="X1357" s="41"/>
      <c r="Y1357" s="41"/>
      <c r="Z1357" s="40"/>
      <c r="AA1357" s="40"/>
    </row>
    <row r="1358" spans="1:27" ht="25.5" customHeight="1" x14ac:dyDescent="0.2">
      <c r="A1358" s="38"/>
      <c r="B1358" s="38"/>
      <c r="C1358" s="38"/>
      <c r="D1358" s="38"/>
      <c r="E1358" s="38"/>
      <c r="F1358" s="38"/>
      <c r="G1358" s="39"/>
      <c r="H1358" s="38"/>
      <c r="I1358" s="39"/>
      <c r="J1358" s="38"/>
      <c r="K1358" s="38"/>
      <c r="L1358" s="38"/>
      <c r="M1358" s="38"/>
      <c r="N1358" s="38"/>
      <c r="O1358" s="38"/>
      <c r="P1358" s="39"/>
      <c r="Q1358" s="38"/>
      <c r="R1358" s="39"/>
      <c r="S1358" s="39"/>
      <c r="T1358" s="39"/>
      <c r="U1358" s="39"/>
      <c r="V1358" s="38"/>
      <c r="W1358" s="40"/>
      <c r="X1358" s="41"/>
      <c r="Y1358" s="41"/>
      <c r="Z1358" s="40"/>
      <c r="AA1358" s="40"/>
    </row>
    <row r="1359" spans="1:27" ht="25.5" customHeight="1" x14ac:dyDescent="0.2">
      <c r="A1359" s="38"/>
      <c r="B1359" s="38"/>
      <c r="C1359" s="38"/>
      <c r="D1359" s="38"/>
      <c r="E1359" s="38"/>
      <c r="F1359" s="38"/>
      <c r="G1359" s="39"/>
      <c r="H1359" s="38"/>
      <c r="I1359" s="39"/>
      <c r="J1359" s="38"/>
      <c r="K1359" s="38"/>
      <c r="L1359" s="38"/>
      <c r="M1359" s="38"/>
      <c r="N1359" s="38"/>
      <c r="O1359" s="38"/>
      <c r="P1359" s="39"/>
      <c r="Q1359" s="38"/>
      <c r="R1359" s="39"/>
      <c r="S1359" s="39"/>
      <c r="T1359" s="39"/>
      <c r="U1359" s="39"/>
      <c r="V1359" s="38"/>
      <c r="W1359" s="40"/>
      <c r="X1359" s="41"/>
      <c r="Y1359" s="41"/>
      <c r="Z1359" s="40"/>
      <c r="AA1359" s="40"/>
    </row>
    <row r="1360" spans="1:27" ht="25.5" customHeight="1" x14ac:dyDescent="0.2">
      <c r="A1360" s="38"/>
      <c r="B1360" s="38"/>
      <c r="C1360" s="38"/>
      <c r="D1360" s="38"/>
      <c r="E1360" s="38"/>
      <c r="F1360" s="38"/>
      <c r="G1360" s="39"/>
      <c r="H1360" s="38"/>
      <c r="I1360" s="39"/>
      <c r="J1360" s="38"/>
      <c r="K1360" s="38"/>
      <c r="L1360" s="38"/>
      <c r="M1360" s="38"/>
      <c r="N1360" s="38"/>
      <c r="O1360" s="38"/>
      <c r="P1360" s="39"/>
      <c r="Q1360" s="38"/>
      <c r="R1360" s="38"/>
      <c r="S1360" s="39"/>
      <c r="T1360" s="39"/>
      <c r="U1360" s="39"/>
      <c r="V1360" s="38"/>
      <c r="W1360" s="40"/>
      <c r="X1360" s="41"/>
      <c r="Y1360" s="41"/>
      <c r="Z1360" s="40"/>
      <c r="AA1360" s="40"/>
    </row>
    <row r="1361" spans="1:27" ht="25.5" customHeight="1" x14ac:dyDescent="0.2">
      <c r="A1361" s="38"/>
      <c r="B1361" s="38"/>
      <c r="C1361" s="38"/>
      <c r="D1361" s="38"/>
      <c r="E1361" s="38"/>
      <c r="F1361" s="38"/>
      <c r="G1361" s="39"/>
      <c r="H1361" s="38"/>
      <c r="I1361" s="39"/>
      <c r="J1361" s="38"/>
      <c r="K1361" s="38"/>
      <c r="L1361" s="38"/>
      <c r="M1361" s="38"/>
      <c r="N1361" s="38"/>
      <c r="O1361" s="38"/>
      <c r="P1361" s="39"/>
      <c r="Q1361" s="38"/>
      <c r="R1361" s="39"/>
      <c r="S1361" s="39"/>
      <c r="T1361" s="39"/>
      <c r="U1361" s="39"/>
      <c r="V1361" s="38"/>
      <c r="W1361" s="40"/>
      <c r="X1361" s="41"/>
      <c r="Y1361" s="41"/>
      <c r="Z1361" s="40"/>
      <c r="AA1361" s="40"/>
    </row>
    <row r="1362" spans="1:27" ht="25.5" customHeight="1" x14ac:dyDescent="0.2">
      <c r="A1362" s="38"/>
      <c r="B1362" s="38"/>
      <c r="C1362" s="38"/>
      <c r="D1362" s="38"/>
      <c r="E1362" s="38"/>
      <c r="F1362" s="38"/>
      <c r="G1362" s="39"/>
      <c r="H1362" s="38"/>
      <c r="I1362" s="39"/>
      <c r="J1362" s="38"/>
      <c r="K1362" s="38"/>
      <c r="L1362" s="38"/>
      <c r="M1362" s="38"/>
      <c r="N1362" s="38"/>
      <c r="O1362" s="38"/>
      <c r="P1362" s="39"/>
      <c r="Q1362" s="38"/>
      <c r="R1362" s="39"/>
      <c r="S1362" s="39"/>
      <c r="T1362" s="39"/>
      <c r="U1362" s="39"/>
      <c r="V1362" s="38"/>
      <c r="W1362" s="40"/>
      <c r="X1362" s="41"/>
      <c r="Y1362" s="41"/>
      <c r="Z1362" s="40"/>
      <c r="AA1362" s="40"/>
    </row>
    <row r="1363" spans="1:27" ht="25.5" customHeight="1" x14ac:dyDescent="0.2">
      <c r="A1363" s="237" t="s">
        <v>775</v>
      </c>
      <c r="B1363" s="238"/>
      <c r="C1363" s="238"/>
      <c r="D1363" s="238"/>
      <c r="E1363" s="238"/>
      <c r="F1363" s="238"/>
      <c r="G1363" s="238"/>
      <c r="H1363" s="238"/>
      <c r="I1363" s="238"/>
      <c r="J1363" s="238"/>
      <c r="K1363" s="238"/>
      <c r="L1363" s="239"/>
      <c r="M1363" s="38"/>
      <c r="N1363" s="38">
        <f>SUM(N1351:N1362)</f>
        <v>142</v>
      </c>
      <c r="O1363" s="38"/>
      <c r="P1363" s="39">
        <f>SUM(P1351:P1362)</f>
        <v>996800</v>
      </c>
      <c r="Q1363" s="38"/>
      <c r="R1363" s="38">
        <f>SUM(R1351:R1362)</f>
        <v>203360</v>
      </c>
      <c r="S1363" s="39">
        <f>SUM(S1351:S1362)</f>
        <v>793440</v>
      </c>
      <c r="T1363" s="39">
        <f>SUM(T1351:T1362)</f>
        <v>814640</v>
      </c>
      <c r="U1363" s="39">
        <f>SUM(U1351:U1362)</f>
        <v>814640</v>
      </c>
      <c r="V1363" s="38"/>
      <c r="W1363" s="40">
        <f>SUM(W1351:W1362)</f>
        <v>175.82399999999998</v>
      </c>
      <c r="X1363" s="41"/>
      <c r="Y1363" s="41"/>
      <c r="Z1363" s="40">
        <f>SUM(Z1351:Z1362)</f>
        <v>158.24159999999998</v>
      </c>
      <c r="AA1363" s="40">
        <f>SUM(AA1351:AA1362)</f>
        <v>17.582400000000007</v>
      </c>
    </row>
    <row r="1364" spans="1:27" ht="18" x14ac:dyDescent="0.4">
      <c r="A1364" s="46"/>
      <c r="B1364" s="46"/>
      <c r="C1364" s="46"/>
      <c r="D1364" s="46"/>
      <c r="E1364" s="46"/>
      <c r="F1364" s="46"/>
      <c r="G1364" s="46"/>
      <c r="H1364" s="46"/>
      <c r="I1364" s="46"/>
      <c r="J1364" s="46"/>
      <c r="K1364" s="46"/>
      <c r="L1364" s="46"/>
      <c r="M1364" s="46"/>
      <c r="N1364" s="46"/>
      <c r="O1364" s="46"/>
      <c r="P1364" s="46"/>
      <c r="Q1364" s="46"/>
      <c r="R1364" s="46"/>
      <c r="S1364" s="46"/>
      <c r="T1364" s="46"/>
      <c r="U1364" s="46"/>
      <c r="V1364" s="46"/>
      <c r="W1364" s="46"/>
      <c r="X1364" s="46"/>
      <c r="Y1364" s="46"/>
      <c r="Z1364" s="46"/>
      <c r="AA1364" s="43"/>
    </row>
    <row r="1365" spans="1:27" ht="18" x14ac:dyDescent="0.4">
      <c r="A1365" s="42" t="s">
        <v>17</v>
      </c>
      <c r="B1365" s="42"/>
      <c r="C1365" s="42"/>
      <c r="D1365" s="42" t="s">
        <v>19</v>
      </c>
      <c r="E1365" s="42"/>
      <c r="F1365" s="42"/>
      <c r="G1365" s="42"/>
      <c r="H1365" s="42"/>
      <c r="I1365" s="42"/>
      <c r="J1365" s="43"/>
      <c r="K1365" s="46"/>
      <c r="L1365" s="46"/>
      <c r="M1365" s="46"/>
      <c r="N1365" s="46"/>
      <c r="O1365" s="46"/>
      <c r="P1365" s="46"/>
      <c r="Q1365" s="46"/>
      <c r="R1365" s="46"/>
      <c r="S1365" s="46"/>
      <c r="T1365" s="46"/>
      <c r="U1365" s="46"/>
      <c r="V1365" s="46"/>
      <c r="W1365" s="46"/>
      <c r="X1365" s="46"/>
      <c r="Y1365" s="46"/>
      <c r="Z1365" s="46"/>
      <c r="AA1365" s="43"/>
    </row>
    <row r="1366" spans="1:27" ht="18" x14ac:dyDescent="0.4">
      <c r="A1366" s="42"/>
      <c r="B1366" s="42"/>
      <c r="C1366" s="42"/>
      <c r="D1366" s="42" t="s">
        <v>20</v>
      </c>
      <c r="E1366" s="42"/>
      <c r="F1366" s="42"/>
      <c r="G1366" s="42"/>
      <c r="H1366" s="42"/>
      <c r="I1366" s="42"/>
      <c r="J1366" s="43"/>
      <c r="K1366" s="46"/>
      <c r="L1366" s="46"/>
      <c r="M1366" s="46"/>
      <c r="N1366" s="46"/>
      <c r="O1366" s="46"/>
      <c r="P1366" s="46"/>
      <c r="Q1366" s="46"/>
      <c r="R1366" s="46"/>
      <c r="S1366" s="46"/>
      <c r="T1366" s="46"/>
      <c r="U1366" s="46"/>
      <c r="V1366" s="46"/>
      <c r="W1366" s="46"/>
      <c r="X1366" s="46"/>
      <c r="Y1366" s="46"/>
      <c r="Z1366" s="46"/>
      <c r="AA1366" s="43"/>
    </row>
    <row r="1367" spans="1:27" ht="18" x14ac:dyDescent="0.4">
      <c r="A1367" s="42"/>
      <c r="B1367" s="42"/>
      <c r="C1367" s="42"/>
      <c r="D1367" s="42" t="s">
        <v>21</v>
      </c>
      <c r="E1367" s="42"/>
      <c r="F1367" s="42"/>
      <c r="G1367" s="42"/>
      <c r="H1367" s="42"/>
      <c r="I1367" s="42"/>
      <c r="J1367" s="43"/>
      <c r="K1367" s="46"/>
      <c r="L1367" s="46"/>
      <c r="M1367" s="46"/>
      <c r="N1367" s="46"/>
      <c r="O1367" s="46"/>
      <c r="P1367" s="46"/>
      <c r="Q1367" s="46"/>
      <c r="R1367" s="46"/>
      <c r="S1367" s="46"/>
      <c r="T1367" s="46"/>
      <c r="U1367" s="46"/>
      <c r="V1367" s="46"/>
      <c r="W1367" s="46"/>
      <c r="X1367" s="46"/>
      <c r="Y1367" s="46"/>
      <c r="Z1367" s="46"/>
      <c r="AA1367" s="43"/>
    </row>
    <row r="1368" spans="1:27" ht="15.75" x14ac:dyDescent="0.25">
      <c r="A1368" s="42"/>
      <c r="B1368" s="42"/>
      <c r="C1368" s="42"/>
      <c r="D1368" s="42" t="s">
        <v>22</v>
      </c>
      <c r="E1368" s="42"/>
      <c r="F1368" s="42"/>
      <c r="G1368" s="42"/>
      <c r="H1368" s="42"/>
      <c r="I1368" s="42"/>
      <c r="J1368" s="43"/>
      <c r="K1368" s="43"/>
      <c r="L1368" s="43"/>
      <c r="M1368" s="43"/>
      <c r="N1368" s="43"/>
      <c r="O1368" s="43"/>
      <c r="P1368" s="43"/>
      <c r="Q1368" s="43"/>
      <c r="R1368" s="43"/>
      <c r="S1368" s="43"/>
      <c r="T1368" s="43"/>
      <c r="U1368" s="43"/>
      <c r="V1368" s="43"/>
      <c r="W1368" s="43"/>
      <c r="X1368" s="43"/>
      <c r="Y1368" s="43"/>
      <c r="Z1368" s="43"/>
      <c r="AA1368" s="43"/>
    </row>
    <row r="1369" spans="1:27" ht="15.75" x14ac:dyDescent="0.25">
      <c r="A1369" s="42"/>
      <c r="B1369" s="42"/>
      <c r="C1369" s="42"/>
      <c r="D1369" s="42" t="s">
        <v>23</v>
      </c>
      <c r="E1369" s="42"/>
      <c r="F1369" s="42"/>
      <c r="G1369" s="42"/>
      <c r="H1369" s="42"/>
      <c r="I1369" s="42"/>
      <c r="J1369" s="43"/>
      <c r="K1369" s="43"/>
      <c r="L1369" s="43"/>
      <c r="M1369" s="43"/>
      <c r="N1369" s="43"/>
      <c r="O1369" s="43"/>
      <c r="P1369" s="43"/>
      <c r="Q1369" s="43"/>
      <c r="R1369" s="43"/>
      <c r="S1369" s="43"/>
      <c r="T1369" s="43"/>
      <c r="U1369" s="43"/>
      <c r="V1369" s="43"/>
      <c r="W1369" s="43"/>
      <c r="X1369" s="43"/>
      <c r="Y1369" s="43"/>
      <c r="Z1369" s="43"/>
      <c r="AA1369" s="43"/>
    </row>
    <row r="1381" spans="1:27" ht="21" x14ac:dyDescent="0.35">
      <c r="A1381" s="215" t="s">
        <v>764</v>
      </c>
      <c r="B1381" s="215"/>
      <c r="C1381" s="215"/>
      <c r="D1381" s="215"/>
      <c r="E1381" s="215"/>
      <c r="F1381" s="215"/>
      <c r="G1381" s="215"/>
      <c r="H1381" s="215"/>
      <c r="I1381" s="215"/>
      <c r="J1381" s="215"/>
      <c r="K1381" s="215"/>
      <c r="L1381" s="215"/>
      <c r="M1381" s="215"/>
      <c r="N1381" s="215"/>
      <c r="O1381" s="215"/>
      <c r="P1381" s="215"/>
      <c r="Q1381" s="215"/>
      <c r="R1381" s="215"/>
      <c r="S1381" s="215"/>
      <c r="T1381" s="215"/>
      <c r="U1381" s="215"/>
      <c r="V1381" s="215"/>
      <c r="W1381" s="215"/>
      <c r="X1381" s="215"/>
      <c r="Y1381" s="144"/>
      <c r="Z1381" s="31"/>
      <c r="AA1381" s="31"/>
    </row>
    <row r="1382" spans="1:27" ht="21" x14ac:dyDescent="0.2">
      <c r="A1382" s="215" t="s">
        <v>763</v>
      </c>
      <c r="B1382" s="215"/>
      <c r="C1382" s="215"/>
      <c r="D1382" s="215"/>
      <c r="E1382" s="215"/>
      <c r="F1382" s="215"/>
      <c r="G1382" s="215"/>
      <c r="H1382" s="215"/>
      <c r="I1382" s="215"/>
      <c r="J1382" s="215"/>
      <c r="K1382" s="215"/>
      <c r="L1382" s="215"/>
      <c r="M1382" s="215"/>
      <c r="N1382" s="215"/>
      <c r="O1382" s="215"/>
      <c r="P1382" s="215"/>
      <c r="Q1382" s="215"/>
      <c r="R1382" s="215"/>
      <c r="S1382" s="215"/>
      <c r="T1382" s="215"/>
      <c r="U1382" s="215"/>
      <c r="V1382" s="215"/>
      <c r="W1382" s="215"/>
      <c r="X1382" s="215"/>
      <c r="Y1382" s="215"/>
      <c r="Z1382" s="215"/>
      <c r="AA1382" s="215"/>
    </row>
    <row r="1383" spans="1:27" ht="21" x14ac:dyDescent="0.35">
      <c r="A1383" s="32"/>
      <c r="B1383" s="32"/>
      <c r="C1383" s="32"/>
      <c r="D1383" s="32"/>
      <c r="E1383" s="32"/>
      <c r="F1383" s="32"/>
      <c r="G1383" s="32"/>
      <c r="H1383" s="32" t="s">
        <v>804</v>
      </c>
      <c r="I1383" s="32"/>
      <c r="J1383" s="32"/>
      <c r="K1383" s="32"/>
      <c r="L1383" s="32"/>
      <c r="M1383" s="32"/>
      <c r="N1383" s="32"/>
      <c r="O1383" s="32"/>
      <c r="P1383" s="32"/>
      <c r="Q1383" s="32"/>
      <c r="R1383" s="32"/>
      <c r="S1383" s="32"/>
      <c r="T1383" s="32"/>
      <c r="U1383" s="32"/>
      <c r="V1383" s="32"/>
      <c r="W1383" s="32"/>
      <c r="X1383" s="32"/>
      <c r="Y1383" s="32"/>
      <c r="Z1383" s="32" t="s">
        <v>903</v>
      </c>
      <c r="AA1383" s="31"/>
    </row>
    <row r="1384" spans="1:27" ht="15.75" customHeight="1" x14ac:dyDescent="0.2">
      <c r="A1384" s="207" t="s">
        <v>3</v>
      </c>
      <c r="B1384" s="207" t="s">
        <v>761</v>
      </c>
      <c r="C1384" s="207" t="s">
        <v>18</v>
      </c>
      <c r="D1384" s="210" t="s">
        <v>0</v>
      </c>
      <c r="E1384" s="211"/>
      <c r="F1384" s="211"/>
      <c r="G1384" s="211"/>
      <c r="H1384" s="211"/>
      <c r="I1384" s="212"/>
      <c r="J1384" s="210" t="s">
        <v>2</v>
      </c>
      <c r="K1384" s="211"/>
      <c r="L1384" s="211"/>
      <c r="M1384" s="211"/>
      <c r="N1384" s="211"/>
      <c r="O1384" s="211"/>
      <c r="P1384" s="211"/>
      <c r="Q1384" s="211"/>
      <c r="R1384" s="211"/>
      <c r="S1384" s="211"/>
      <c r="T1384" s="211"/>
      <c r="U1384" s="212"/>
      <c r="V1384" s="207" t="s">
        <v>756</v>
      </c>
      <c r="W1384" s="207" t="s">
        <v>757</v>
      </c>
      <c r="X1384" s="207" t="s">
        <v>758</v>
      </c>
      <c r="Y1384" s="141"/>
      <c r="Z1384" s="207" t="s">
        <v>759</v>
      </c>
      <c r="AA1384" s="207" t="s">
        <v>760</v>
      </c>
    </row>
    <row r="1385" spans="1:27" ht="15.75" customHeight="1" x14ac:dyDescent="0.2">
      <c r="A1385" s="208"/>
      <c r="B1385" s="208"/>
      <c r="C1385" s="208"/>
      <c r="D1385" s="210" t="s">
        <v>7</v>
      </c>
      <c r="E1385" s="211"/>
      <c r="F1385" s="212"/>
      <c r="G1385" s="207" t="s">
        <v>743</v>
      </c>
      <c r="H1385" s="207" t="s">
        <v>744</v>
      </c>
      <c r="I1385" s="207" t="s">
        <v>745</v>
      </c>
      <c r="J1385" s="204" t="s">
        <v>3</v>
      </c>
      <c r="K1385" s="207" t="s">
        <v>746</v>
      </c>
      <c r="L1385" s="207" t="s">
        <v>747</v>
      </c>
      <c r="M1385" s="207" t="s">
        <v>18</v>
      </c>
      <c r="N1385" s="207" t="s">
        <v>748</v>
      </c>
      <c r="O1385" s="207" t="s">
        <v>749</v>
      </c>
      <c r="P1385" s="207" t="s">
        <v>750</v>
      </c>
      <c r="Q1385" s="207" t="s">
        <v>751</v>
      </c>
      <c r="R1385" s="207" t="s">
        <v>752</v>
      </c>
      <c r="S1385" s="207" t="s">
        <v>753</v>
      </c>
      <c r="T1385" s="207" t="s">
        <v>754</v>
      </c>
      <c r="U1385" s="207" t="s">
        <v>755</v>
      </c>
      <c r="V1385" s="208"/>
      <c r="W1385" s="208"/>
      <c r="X1385" s="208"/>
      <c r="Y1385" s="142"/>
      <c r="Z1385" s="208"/>
      <c r="AA1385" s="208"/>
    </row>
    <row r="1386" spans="1:27" ht="14.25" customHeight="1" x14ac:dyDescent="0.2">
      <c r="A1386" s="208"/>
      <c r="B1386" s="208"/>
      <c r="C1386" s="208"/>
      <c r="D1386" s="204" t="s">
        <v>9</v>
      </c>
      <c r="E1386" s="204" t="s">
        <v>10</v>
      </c>
      <c r="F1386" s="204" t="s">
        <v>11</v>
      </c>
      <c r="G1386" s="208"/>
      <c r="H1386" s="208"/>
      <c r="I1386" s="208"/>
      <c r="J1386" s="205"/>
      <c r="K1386" s="208"/>
      <c r="L1386" s="208"/>
      <c r="M1386" s="208"/>
      <c r="N1386" s="208"/>
      <c r="O1386" s="208"/>
      <c r="P1386" s="208"/>
      <c r="Q1386" s="208"/>
      <c r="R1386" s="208"/>
      <c r="S1386" s="208"/>
      <c r="T1386" s="208"/>
      <c r="U1386" s="208"/>
      <c r="V1386" s="208"/>
      <c r="W1386" s="208"/>
      <c r="X1386" s="208"/>
      <c r="Y1386" s="142"/>
      <c r="Z1386" s="208"/>
      <c r="AA1386" s="208"/>
    </row>
    <row r="1387" spans="1:27" ht="14.25" customHeight="1" x14ac:dyDescent="0.2">
      <c r="A1387" s="208"/>
      <c r="B1387" s="208"/>
      <c r="C1387" s="208"/>
      <c r="D1387" s="205"/>
      <c r="E1387" s="205"/>
      <c r="F1387" s="205"/>
      <c r="G1387" s="208"/>
      <c r="H1387" s="208"/>
      <c r="I1387" s="208"/>
      <c r="J1387" s="205"/>
      <c r="K1387" s="208"/>
      <c r="L1387" s="208"/>
      <c r="M1387" s="208"/>
      <c r="N1387" s="208"/>
      <c r="O1387" s="208"/>
      <c r="P1387" s="208"/>
      <c r="Q1387" s="208"/>
      <c r="R1387" s="208"/>
      <c r="S1387" s="208"/>
      <c r="T1387" s="208"/>
      <c r="U1387" s="208"/>
      <c r="V1387" s="208"/>
      <c r="W1387" s="208"/>
      <c r="X1387" s="208"/>
      <c r="Y1387" s="142"/>
      <c r="Z1387" s="208"/>
      <c r="AA1387" s="208"/>
    </row>
    <row r="1388" spans="1:27" ht="14.25" customHeight="1" x14ac:dyDescent="0.2">
      <c r="A1388" s="208"/>
      <c r="B1388" s="208"/>
      <c r="C1388" s="208"/>
      <c r="D1388" s="205"/>
      <c r="E1388" s="205"/>
      <c r="F1388" s="205"/>
      <c r="G1388" s="208"/>
      <c r="H1388" s="208"/>
      <c r="I1388" s="208"/>
      <c r="J1388" s="205"/>
      <c r="K1388" s="208"/>
      <c r="L1388" s="208"/>
      <c r="M1388" s="208"/>
      <c r="N1388" s="208"/>
      <c r="O1388" s="208"/>
      <c r="P1388" s="208"/>
      <c r="Q1388" s="208"/>
      <c r="R1388" s="208"/>
      <c r="S1388" s="208"/>
      <c r="T1388" s="208"/>
      <c r="U1388" s="208"/>
      <c r="V1388" s="208"/>
      <c r="W1388" s="208"/>
      <c r="X1388" s="208"/>
      <c r="Y1388" s="142"/>
      <c r="Z1388" s="208"/>
      <c r="AA1388" s="208"/>
    </row>
    <row r="1389" spans="1:27" ht="14.25" customHeight="1" x14ac:dyDescent="0.2">
      <c r="A1389" s="208"/>
      <c r="B1389" s="208"/>
      <c r="C1389" s="208"/>
      <c r="D1389" s="205"/>
      <c r="E1389" s="205"/>
      <c r="F1389" s="205"/>
      <c r="G1389" s="208"/>
      <c r="H1389" s="208"/>
      <c r="I1389" s="208"/>
      <c r="J1389" s="205"/>
      <c r="K1389" s="208"/>
      <c r="L1389" s="208"/>
      <c r="M1389" s="208"/>
      <c r="N1389" s="208"/>
      <c r="O1389" s="208"/>
      <c r="P1389" s="208"/>
      <c r="Q1389" s="208"/>
      <c r="R1389" s="208"/>
      <c r="S1389" s="208"/>
      <c r="T1389" s="208"/>
      <c r="U1389" s="208"/>
      <c r="V1389" s="208"/>
      <c r="W1389" s="208"/>
      <c r="X1389" s="208"/>
      <c r="Y1389" s="142"/>
      <c r="Z1389" s="208"/>
      <c r="AA1389" s="208"/>
    </row>
    <row r="1390" spans="1:27" ht="14.25" customHeight="1" x14ac:dyDescent="0.2">
      <c r="A1390" s="209"/>
      <c r="B1390" s="209"/>
      <c r="C1390" s="209"/>
      <c r="D1390" s="206"/>
      <c r="E1390" s="206"/>
      <c r="F1390" s="206"/>
      <c r="G1390" s="209"/>
      <c r="H1390" s="209"/>
      <c r="I1390" s="209"/>
      <c r="J1390" s="206"/>
      <c r="K1390" s="209"/>
      <c r="L1390" s="209"/>
      <c r="M1390" s="209"/>
      <c r="N1390" s="209"/>
      <c r="O1390" s="209"/>
      <c r="P1390" s="209"/>
      <c r="Q1390" s="209"/>
      <c r="R1390" s="209"/>
      <c r="S1390" s="209"/>
      <c r="T1390" s="209"/>
      <c r="U1390" s="209"/>
      <c r="V1390" s="209"/>
      <c r="W1390" s="209"/>
      <c r="X1390" s="209"/>
      <c r="Y1390" s="143"/>
      <c r="Z1390" s="209"/>
      <c r="AA1390" s="209"/>
    </row>
    <row r="1391" spans="1:27" s="43" customFormat="1" ht="25.5" customHeight="1" x14ac:dyDescent="0.2">
      <c r="A1391" s="39"/>
      <c r="B1391" s="38" t="s">
        <v>14</v>
      </c>
      <c r="C1391" s="39">
        <v>2</v>
      </c>
      <c r="D1391" s="39"/>
      <c r="E1391" s="39"/>
      <c r="F1391" s="39">
        <v>54</v>
      </c>
      <c r="G1391" s="39">
        <f t="shared" ref="G1391:G1392" si="177">D1391*400+E1391*100+F1391</f>
        <v>54</v>
      </c>
      <c r="H1391" s="39">
        <v>430</v>
      </c>
      <c r="I1391" s="39">
        <f t="shared" ref="I1391:I1392" si="178">G1391*H1391</f>
        <v>23220</v>
      </c>
      <c r="J1391" s="39">
        <v>2</v>
      </c>
      <c r="K1391" s="39" t="s">
        <v>27</v>
      </c>
      <c r="L1391" s="39" t="s">
        <v>705</v>
      </c>
      <c r="M1391" s="39">
        <v>2</v>
      </c>
      <c r="N1391" s="39">
        <v>54</v>
      </c>
      <c r="O1391" s="39">
        <v>6400</v>
      </c>
      <c r="P1391" s="39">
        <f t="shared" ref="P1391:P1392" si="179">N1391*O1391</f>
        <v>345600</v>
      </c>
      <c r="Q1391" s="39">
        <v>30</v>
      </c>
      <c r="R1391" s="39">
        <f>P1391*93%</f>
        <v>321408</v>
      </c>
      <c r="S1391" s="39">
        <f t="shared" ref="S1391:S1392" si="180">P1391-R1391</f>
        <v>24192</v>
      </c>
      <c r="T1391" s="39">
        <f t="shared" ref="T1391:T1392" si="181">I1391+S1391</f>
        <v>47412</v>
      </c>
      <c r="U1391" s="39">
        <f t="shared" ref="U1391:U1392" si="182">I1391+S1391</f>
        <v>47412</v>
      </c>
      <c r="V1391" s="39">
        <v>50</v>
      </c>
      <c r="W1391" s="39"/>
      <c r="X1391" s="39"/>
      <c r="Y1391" s="39"/>
      <c r="Z1391" s="40">
        <f>W1391*90%</f>
        <v>0</v>
      </c>
      <c r="AA1391" s="40">
        <f>W1391-Z1391</f>
        <v>0</v>
      </c>
    </row>
    <row r="1392" spans="1:27" s="43" customFormat="1" ht="25.5" customHeight="1" x14ac:dyDescent="0.2">
      <c r="A1392" s="39"/>
      <c r="B1392" s="38"/>
      <c r="C1392" s="39">
        <v>3</v>
      </c>
      <c r="D1392" s="39"/>
      <c r="E1392" s="39"/>
      <c r="F1392" s="39"/>
      <c r="G1392" s="39">
        <f t="shared" si="177"/>
        <v>0</v>
      </c>
      <c r="H1392" s="39"/>
      <c r="I1392" s="39">
        <f t="shared" si="178"/>
        <v>0</v>
      </c>
      <c r="J1392" s="39">
        <v>3</v>
      </c>
      <c r="K1392" s="39"/>
      <c r="L1392" s="39" t="s">
        <v>706</v>
      </c>
      <c r="M1392" s="39">
        <v>3</v>
      </c>
      <c r="N1392" s="39">
        <v>90</v>
      </c>
      <c r="O1392" s="39">
        <v>7400</v>
      </c>
      <c r="P1392" s="39">
        <f t="shared" si="179"/>
        <v>666000</v>
      </c>
      <c r="Q1392" s="39">
        <v>30</v>
      </c>
      <c r="R1392" s="39">
        <f>P1392*50%</f>
        <v>333000</v>
      </c>
      <c r="S1392" s="39">
        <f t="shared" si="180"/>
        <v>333000</v>
      </c>
      <c r="T1392" s="39">
        <f t="shared" si="181"/>
        <v>333000</v>
      </c>
      <c r="U1392" s="39">
        <f t="shared" si="182"/>
        <v>333000</v>
      </c>
      <c r="V1392" s="39"/>
      <c r="W1392" s="40">
        <f>U1392*0.03%</f>
        <v>99.899999999999991</v>
      </c>
      <c r="X1392" s="39">
        <v>0.03</v>
      </c>
      <c r="Y1392" s="39"/>
      <c r="Z1392" s="40">
        <f>W1392*90%</f>
        <v>89.91</v>
      </c>
      <c r="AA1392" s="40">
        <f>W1392-Z1392</f>
        <v>9.9899999999999949</v>
      </c>
    </row>
    <row r="1393" spans="1:27" ht="25.5" customHeight="1" x14ac:dyDescent="0.2">
      <c r="A1393" s="38"/>
      <c r="B1393" s="38"/>
      <c r="C1393" s="38"/>
      <c r="D1393" s="38"/>
      <c r="E1393" s="38"/>
      <c r="F1393" s="38"/>
      <c r="G1393" s="39"/>
      <c r="H1393" s="38"/>
      <c r="I1393" s="39"/>
      <c r="J1393" s="38"/>
      <c r="K1393" s="38"/>
      <c r="L1393" s="38"/>
      <c r="M1393" s="38"/>
      <c r="N1393" s="38"/>
      <c r="O1393" s="38"/>
      <c r="P1393" s="39"/>
      <c r="Q1393" s="38"/>
      <c r="R1393" s="39"/>
      <c r="S1393" s="39"/>
      <c r="T1393" s="39"/>
      <c r="U1393" s="39"/>
      <c r="V1393" s="38"/>
      <c r="W1393" s="40"/>
      <c r="X1393" s="41"/>
      <c r="Y1393" s="41"/>
      <c r="Z1393" s="40"/>
      <c r="AA1393" s="40"/>
    </row>
    <row r="1394" spans="1:27" ht="25.5" customHeight="1" x14ac:dyDescent="0.2">
      <c r="A1394" s="38"/>
      <c r="B1394" s="38"/>
      <c r="C1394" s="38"/>
      <c r="D1394" s="38"/>
      <c r="E1394" s="38"/>
      <c r="F1394" s="38"/>
      <c r="G1394" s="39"/>
      <c r="H1394" s="38"/>
      <c r="I1394" s="39"/>
      <c r="J1394" s="38"/>
      <c r="K1394" s="38"/>
      <c r="L1394" s="38"/>
      <c r="M1394" s="38"/>
      <c r="N1394" s="38"/>
      <c r="O1394" s="38"/>
      <c r="P1394" s="39"/>
      <c r="Q1394" s="38"/>
      <c r="R1394" s="38"/>
      <c r="S1394" s="39"/>
      <c r="T1394" s="39"/>
      <c r="U1394" s="39"/>
      <c r="V1394" s="38"/>
      <c r="W1394" s="40"/>
      <c r="X1394" s="41"/>
      <c r="Y1394" s="41"/>
      <c r="Z1394" s="40"/>
      <c r="AA1394" s="40"/>
    </row>
    <row r="1395" spans="1:27" ht="25.5" customHeight="1" x14ac:dyDescent="0.2">
      <c r="A1395" s="38"/>
      <c r="B1395" s="38"/>
      <c r="C1395" s="38"/>
      <c r="D1395" s="38"/>
      <c r="E1395" s="38"/>
      <c r="F1395" s="38"/>
      <c r="G1395" s="39"/>
      <c r="H1395" s="38"/>
      <c r="I1395" s="39"/>
      <c r="J1395" s="38"/>
      <c r="K1395" s="38"/>
      <c r="L1395" s="38"/>
      <c r="M1395" s="38"/>
      <c r="N1395" s="38"/>
      <c r="O1395" s="38"/>
      <c r="P1395" s="39"/>
      <c r="Q1395" s="38"/>
      <c r="R1395" s="39"/>
      <c r="S1395" s="39"/>
      <c r="T1395" s="39"/>
      <c r="U1395" s="39"/>
      <c r="V1395" s="38"/>
      <c r="W1395" s="40"/>
      <c r="X1395" s="41"/>
      <c r="Y1395" s="41"/>
      <c r="Z1395" s="40"/>
      <c r="AA1395" s="40"/>
    </row>
    <row r="1396" spans="1:27" ht="25.5" customHeight="1" x14ac:dyDescent="0.2">
      <c r="A1396" s="38"/>
      <c r="B1396" s="38"/>
      <c r="C1396" s="38"/>
      <c r="D1396" s="38"/>
      <c r="E1396" s="38"/>
      <c r="F1396" s="38"/>
      <c r="G1396" s="39"/>
      <c r="H1396" s="38"/>
      <c r="I1396" s="39"/>
      <c r="J1396" s="38"/>
      <c r="K1396" s="38"/>
      <c r="L1396" s="38"/>
      <c r="M1396" s="38"/>
      <c r="N1396" s="38"/>
      <c r="O1396" s="38"/>
      <c r="P1396" s="39"/>
      <c r="Q1396" s="38"/>
      <c r="R1396" s="39"/>
      <c r="S1396" s="39"/>
      <c r="T1396" s="39"/>
      <c r="U1396" s="39"/>
      <c r="V1396" s="38"/>
      <c r="W1396" s="40"/>
      <c r="X1396" s="41"/>
      <c r="Y1396" s="41"/>
      <c r="Z1396" s="40"/>
      <c r="AA1396" s="40"/>
    </row>
    <row r="1397" spans="1:27" ht="25.5" customHeight="1" x14ac:dyDescent="0.2">
      <c r="A1397" s="38"/>
      <c r="B1397" s="38"/>
      <c r="C1397" s="38"/>
      <c r="D1397" s="38"/>
      <c r="E1397" s="38"/>
      <c r="F1397" s="38"/>
      <c r="G1397" s="39"/>
      <c r="H1397" s="38"/>
      <c r="I1397" s="39"/>
      <c r="J1397" s="38"/>
      <c r="K1397" s="38"/>
      <c r="L1397" s="38"/>
      <c r="M1397" s="38"/>
      <c r="N1397" s="38"/>
      <c r="O1397" s="38"/>
      <c r="P1397" s="39"/>
      <c r="Q1397" s="38"/>
      <c r="R1397" s="38"/>
      <c r="S1397" s="39"/>
      <c r="T1397" s="39"/>
      <c r="U1397" s="39"/>
      <c r="V1397" s="38"/>
      <c r="W1397" s="40"/>
      <c r="X1397" s="41"/>
      <c r="Y1397" s="41"/>
      <c r="Z1397" s="40"/>
      <c r="AA1397" s="40"/>
    </row>
    <row r="1398" spans="1:27" ht="25.5" customHeight="1" x14ac:dyDescent="0.2">
      <c r="A1398" s="38"/>
      <c r="B1398" s="38"/>
      <c r="C1398" s="38"/>
      <c r="D1398" s="38"/>
      <c r="E1398" s="38"/>
      <c r="F1398" s="38"/>
      <c r="G1398" s="39"/>
      <c r="H1398" s="38"/>
      <c r="I1398" s="39"/>
      <c r="J1398" s="38"/>
      <c r="K1398" s="38"/>
      <c r="L1398" s="38"/>
      <c r="M1398" s="38"/>
      <c r="N1398" s="38"/>
      <c r="O1398" s="38"/>
      <c r="P1398" s="39"/>
      <c r="Q1398" s="38"/>
      <c r="R1398" s="39"/>
      <c r="S1398" s="39"/>
      <c r="T1398" s="39"/>
      <c r="U1398" s="39"/>
      <c r="V1398" s="38"/>
      <c r="W1398" s="40"/>
      <c r="X1398" s="41"/>
      <c r="Y1398" s="41"/>
      <c r="Z1398" s="40"/>
      <c r="AA1398" s="40"/>
    </row>
    <row r="1399" spans="1:27" ht="25.5" customHeight="1" x14ac:dyDescent="0.2">
      <c r="A1399" s="38"/>
      <c r="B1399" s="38"/>
      <c r="C1399" s="38"/>
      <c r="D1399" s="38"/>
      <c r="E1399" s="38"/>
      <c r="F1399" s="38"/>
      <c r="G1399" s="39"/>
      <c r="H1399" s="38"/>
      <c r="I1399" s="39"/>
      <c r="J1399" s="38"/>
      <c r="K1399" s="38"/>
      <c r="L1399" s="38"/>
      <c r="M1399" s="38"/>
      <c r="N1399" s="38"/>
      <c r="O1399" s="38"/>
      <c r="P1399" s="39"/>
      <c r="Q1399" s="38"/>
      <c r="R1399" s="39"/>
      <c r="S1399" s="39"/>
      <c r="T1399" s="39"/>
      <c r="U1399" s="39"/>
      <c r="V1399" s="38"/>
      <c r="W1399" s="40"/>
      <c r="X1399" s="41"/>
      <c r="Y1399" s="41"/>
      <c r="Z1399" s="40"/>
      <c r="AA1399" s="40"/>
    </row>
    <row r="1400" spans="1:27" ht="25.5" customHeight="1" x14ac:dyDescent="0.2">
      <c r="A1400" s="38"/>
      <c r="B1400" s="38"/>
      <c r="C1400" s="38"/>
      <c r="D1400" s="38"/>
      <c r="E1400" s="38"/>
      <c r="F1400" s="38"/>
      <c r="G1400" s="39"/>
      <c r="H1400" s="38"/>
      <c r="I1400" s="39"/>
      <c r="J1400" s="38"/>
      <c r="K1400" s="38"/>
      <c r="L1400" s="38"/>
      <c r="M1400" s="38"/>
      <c r="N1400" s="38"/>
      <c r="O1400" s="38"/>
      <c r="P1400" s="39"/>
      <c r="Q1400" s="38"/>
      <c r="R1400" s="38"/>
      <c r="S1400" s="39"/>
      <c r="T1400" s="39"/>
      <c r="U1400" s="39"/>
      <c r="V1400" s="38"/>
      <c r="W1400" s="40"/>
      <c r="X1400" s="41"/>
      <c r="Y1400" s="41"/>
      <c r="Z1400" s="40"/>
      <c r="AA1400" s="40"/>
    </row>
    <row r="1401" spans="1:27" ht="25.5" customHeight="1" x14ac:dyDescent="0.2">
      <c r="A1401" s="38"/>
      <c r="B1401" s="38"/>
      <c r="C1401" s="38"/>
      <c r="D1401" s="38"/>
      <c r="E1401" s="38"/>
      <c r="F1401" s="38"/>
      <c r="G1401" s="39"/>
      <c r="H1401" s="38"/>
      <c r="I1401" s="39"/>
      <c r="J1401" s="38"/>
      <c r="K1401" s="38"/>
      <c r="L1401" s="38"/>
      <c r="M1401" s="38"/>
      <c r="N1401" s="38"/>
      <c r="O1401" s="38"/>
      <c r="P1401" s="39"/>
      <c r="Q1401" s="38"/>
      <c r="R1401" s="39"/>
      <c r="S1401" s="39"/>
      <c r="T1401" s="39"/>
      <c r="U1401" s="39"/>
      <c r="V1401" s="38"/>
      <c r="W1401" s="40"/>
      <c r="X1401" s="41"/>
      <c r="Y1401" s="41"/>
      <c r="Z1401" s="40"/>
      <c r="AA1401" s="40"/>
    </row>
    <row r="1402" spans="1:27" ht="25.5" customHeight="1" x14ac:dyDescent="0.2">
      <c r="A1402" s="38"/>
      <c r="B1402" s="38"/>
      <c r="C1402" s="38"/>
      <c r="D1402" s="38"/>
      <c r="E1402" s="38"/>
      <c r="F1402" s="38"/>
      <c r="G1402" s="39"/>
      <c r="H1402" s="38"/>
      <c r="I1402" s="39"/>
      <c r="J1402" s="38"/>
      <c r="K1402" s="38"/>
      <c r="L1402" s="38"/>
      <c r="M1402" s="38"/>
      <c r="N1402" s="38"/>
      <c r="O1402" s="38"/>
      <c r="P1402" s="39"/>
      <c r="Q1402" s="38"/>
      <c r="R1402" s="39"/>
      <c r="S1402" s="39"/>
      <c r="T1402" s="39"/>
      <c r="U1402" s="39"/>
      <c r="V1402" s="38"/>
      <c r="W1402" s="40"/>
      <c r="X1402" s="41"/>
      <c r="Y1402" s="41"/>
      <c r="Z1402" s="40"/>
      <c r="AA1402" s="40"/>
    </row>
    <row r="1403" spans="1:27" ht="25.5" customHeight="1" x14ac:dyDescent="0.2">
      <c r="A1403" s="237" t="s">
        <v>775</v>
      </c>
      <c r="B1403" s="238"/>
      <c r="C1403" s="238"/>
      <c r="D1403" s="238"/>
      <c r="E1403" s="238"/>
      <c r="F1403" s="238"/>
      <c r="G1403" s="238"/>
      <c r="H1403" s="238"/>
      <c r="I1403" s="238"/>
      <c r="J1403" s="238"/>
      <c r="K1403" s="238"/>
      <c r="L1403" s="239"/>
      <c r="M1403" s="38"/>
      <c r="N1403" s="38">
        <f>SUM(N1391:N1402)</f>
        <v>144</v>
      </c>
      <c r="O1403" s="38"/>
      <c r="P1403" s="39">
        <f>SUM(P1391:P1402)</f>
        <v>1011600</v>
      </c>
      <c r="Q1403" s="38"/>
      <c r="R1403" s="38">
        <f>SUM(R1391:R1402)</f>
        <v>654408</v>
      </c>
      <c r="S1403" s="39">
        <f>SUM(S1391:S1402)</f>
        <v>357192</v>
      </c>
      <c r="T1403" s="39">
        <f>SUM(T1391:T1402)</f>
        <v>380412</v>
      </c>
      <c r="U1403" s="39">
        <f>SUM(U1391:U1402)</f>
        <v>380412</v>
      </c>
      <c r="V1403" s="38"/>
      <c r="W1403" s="40">
        <f>SUM(W1391:W1402)</f>
        <v>99.899999999999991</v>
      </c>
      <c r="X1403" s="41"/>
      <c r="Y1403" s="41"/>
      <c r="Z1403" s="40">
        <f>SUM(Z1391:Z1402)</f>
        <v>89.91</v>
      </c>
      <c r="AA1403" s="40">
        <f>SUM(AA1391:AA1402)</f>
        <v>9.9899999999999949</v>
      </c>
    </row>
    <row r="1404" spans="1:27" ht="18" x14ac:dyDescent="0.4">
      <c r="A1404" s="46"/>
      <c r="B1404" s="46"/>
      <c r="C1404" s="46"/>
      <c r="D1404" s="46"/>
      <c r="E1404" s="46"/>
      <c r="F1404" s="46"/>
      <c r="G1404" s="46"/>
      <c r="H1404" s="46"/>
      <c r="I1404" s="46"/>
      <c r="J1404" s="46"/>
      <c r="K1404" s="46"/>
      <c r="L1404" s="46"/>
      <c r="M1404" s="46"/>
      <c r="N1404" s="46"/>
      <c r="O1404" s="46"/>
      <c r="P1404" s="46"/>
      <c r="Q1404" s="46"/>
      <c r="R1404" s="46"/>
      <c r="S1404" s="46"/>
      <c r="T1404" s="46"/>
      <c r="U1404" s="46"/>
      <c r="V1404" s="46"/>
      <c r="W1404" s="46"/>
      <c r="X1404" s="46"/>
      <c r="Y1404" s="46"/>
      <c r="Z1404" s="46"/>
      <c r="AA1404" s="43"/>
    </row>
    <row r="1405" spans="1:27" ht="18" x14ac:dyDescent="0.4">
      <c r="A1405" s="42" t="s">
        <v>17</v>
      </c>
      <c r="B1405" s="42"/>
      <c r="C1405" s="42"/>
      <c r="D1405" s="42" t="s">
        <v>19</v>
      </c>
      <c r="E1405" s="42"/>
      <c r="F1405" s="42"/>
      <c r="G1405" s="42"/>
      <c r="H1405" s="42"/>
      <c r="I1405" s="42"/>
      <c r="J1405" s="43"/>
      <c r="K1405" s="46"/>
      <c r="L1405" s="46"/>
      <c r="M1405" s="46"/>
      <c r="N1405" s="46"/>
      <c r="O1405" s="46"/>
      <c r="P1405" s="46"/>
      <c r="Q1405" s="46"/>
      <c r="R1405" s="46"/>
      <c r="S1405" s="46"/>
      <c r="T1405" s="46"/>
      <c r="U1405" s="46"/>
      <c r="V1405" s="46"/>
      <c r="W1405" s="46"/>
      <c r="X1405" s="46"/>
      <c r="Y1405" s="46"/>
      <c r="Z1405" s="46"/>
      <c r="AA1405" s="43"/>
    </row>
    <row r="1406" spans="1:27" ht="18" x14ac:dyDescent="0.4">
      <c r="A1406" s="42"/>
      <c r="B1406" s="42"/>
      <c r="C1406" s="42"/>
      <c r="D1406" s="42" t="s">
        <v>20</v>
      </c>
      <c r="E1406" s="42"/>
      <c r="F1406" s="42"/>
      <c r="G1406" s="42"/>
      <c r="H1406" s="42"/>
      <c r="I1406" s="42"/>
      <c r="J1406" s="43"/>
      <c r="K1406" s="46"/>
      <c r="L1406" s="46"/>
      <c r="M1406" s="46"/>
      <c r="N1406" s="46"/>
      <c r="O1406" s="46"/>
      <c r="P1406" s="46"/>
      <c r="Q1406" s="46"/>
      <c r="R1406" s="46"/>
      <c r="S1406" s="46"/>
      <c r="T1406" s="46"/>
      <c r="U1406" s="46"/>
      <c r="V1406" s="46"/>
      <c r="W1406" s="46"/>
      <c r="X1406" s="46"/>
      <c r="Y1406" s="46"/>
      <c r="Z1406" s="46"/>
      <c r="AA1406" s="43"/>
    </row>
    <row r="1407" spans="1:27" ht="18" x14ac:dyDescent="0.4">
      <c r="A1407" s="42"/>
      <c r="B1407" s="42"/>
      <c r="C1407" s="42"/>
      <c r="D1407" s="42" t="s">
        <v>21</v>
      </c>
      <c r="E1407" s="42"/>
      <c r="F1407" s="42"/>
      <c r="G1407" s="42"/>
      <c r="H1407" s="42"/>
      <c r="I1407" s="42"/>
      <c r="J1407" s="43"/>
      <c r="K1407" s="46"/>
      <c r="L1407" s="46"/>
      <c r="M1407" s="46"/>
      <c r="N1407" s="46"/>
      <c r="O1407" s="46"/>
      <c r="P1407" s="46"/>
      <c r="Q1407" s="46"/>
      <c r="R1407" s="46"/>
      <c r="S1407" s="46"/>
      <c r="T1407" s="46"/>
      <c r="U1407" s="46"/>
      <c r="V1407" s="46"/>
      <c r="W1407" s="46"/>
      <c r="X1407" s="46"/>
      <c r="Y1407" s="46"/>
      <c r="Z1407" s="46"/>
      <c r="AA1407" s="43"/>
    </row>
    <row r="1408" spans="1:27" ht="15.75" x14ac:dyDescent="0.25">
      <c r="A1408" s="42"/>
      <c r="B1408" s="42"/>
      <c r="C1408" s="42"/>
      <c r="D1408" s="42" t="s">
        <v>22</v>
      </c>
      <c r="E1408" s="42"/>
      <c r="F1408" s="42"/>
      <c r="G1408" s="42"/>
      <c r="H1408" s="42"/>
      <c r="I1408" s="42"/>
      <c r="J1408" s="43"/>
      <c r="K1408" s="43"/>
      <c r="L1408" s="43"/>
      <c r="M1408" s="43"/>
      <c r="N1408" s="43"/>
      <c r="O1408" s="43"/>
      <c r="P1408" s="43"/>
      <c r="Q1408" s="43"/>
      <c r="R1408" s="43"/>
      <c r="S1408" s="43"/>
      <c r="T1408" s="43"/>
      <c r="U1408" s="43"/>
      <c r="V1408" s="43"/>
      <c r="W1408" s="43"/>
      <c r="X1408" s="43"/>
      <c r="Y1408" s="43"/>
      <c r="Z1408" s="43"/>
      <c r="AA1408" s="43"/>
    </row>
    <row r="1409" spans="1:27" ht="15.75" x14ac:dyDescent="0.25">
      <c r="A1409" s="42"/>
      <c r="B1409" s="42"/>
      <c r="C1409" s="42"/>
      <c r="D1409" s="42" t="s">
        <v>23</v>
      </c>
      <c r="E1409" s="42"/>
      <c r="F1409" s="42"/>
      <c r="G1409" s="42"/>
      <c r="H1409" s="42"/>
      <c r="I1409" s="42"/>
      <c r="J1409" s="43"/>
      <c r="K1409" s="43"/>
      <c r="L1409" s="43"/>
      <c r="M1409" s="43"/>
      <c r="N1409" s="43"/>
      <c r="O1409" s="43"/>
      <c r="P1409" s="43"/>
      <c r="Q1409" s="43"/>
      <c r="R1409" s="43"/>
      <c r="S1409" s="43"/>
      <c r="T1409" s="43"/>
      <c r="U1409" s="43"/>
      <c r="V1409" s="43"/>
      <c r="W1409" s="43"/>
      <c r="X1409" s="43"/>
      <c r="Y1409" s="43"/>
      <c r="Z1409" s="43"/>
      <c r="AA1409" s="43"/>
    </row>
    <row r="1421" spans="1:27" ht="21" x14ac:dyDescent="0.35">
      <c r="A1421" s="215" t="s">
        <v>764</v>
      </c>
      <c r="B1421" s="215"/>
      <c r="C1421" s="215"/>
      <c r="D1421" s="215"/>
      <c r="E1421" s="215"/>
      <c r="F1421" s="215"/>
      <c r="G1421" s="215"/>
      <c r="H1421" s="215"/>
      <c r="I1421" s="215"/>
      <c r="J1421" s="215"/>
      <c r="K1421" s="215"/>
      <c r="L1421" s="215"/>
      <c r="M1421" s="215"/>
      <c r="N1421" s="215"/>
      <c r="O1421" s="215"/>
      <c r="P1421" s="215"/>
      <c r="Q1421" s="215"/>
      <c r="R1421" s="215"/>
      <c r="S1421" s="215"/>
      <c r="T1421" s="215"/>
      <c r="U1421" s="215"/>
      <c r="V1421" s="215"/>
      <c r="W1421" s="215"/>
      <c r="X1421" s="215"/>
      <c r="Y1421" s="144"/>
      <c r="Z1421" s="31"/>
      <c r="AA1421" s="31"/>
    </row>
    <row r="1422" spans="1:27" ht="21" x14ac:dyDescent="0.2">
      <c r="A1422" s="215" t="s">
        <v>763</v>
      </c>
      <c r="B1422" s="215"/>
      <c r="C1422" s="215"/>
      <c r="D1422" s="215"/>
      <c r="E1422" s="215"/>
      <c r="F1422" s="215"/>
      <c r="G1422" s="215"/>
      <c r="H1422" s="215"/>
      <c r="I1422" s="215"/>
      <c r="J1422" s="215"/>
      <c r="K1422" s="215"/>
      <c r="L1422" s="215"/>
      <c r="M1422" s="215"/>
      <c r="N1422" s="215"/>
      <c r="O1422" s="215"/>
      <c r="P1422" s="215"/>
      <c r="Q1422" s="215"/>
      <c r="R1422" s="215"/>
      <c r="S1422" s="215"/>
      <c r="T1422" s="215"/>
      <c r="U1422" s="215"/>
      <c r="V1422" s="215"/>
      <c r="W1422" s="215"/>
      <c r="X1422" s="215"/>
      <c r="Y1422" s="215"/>
      <c r="Z1422" s="215"/>
      <c r="AA1422" s="215"/>
    </row>
    <row r="1423" spans="1:27" ht="21" x14ac:dyDescent="0.35">
      <c r="A1423" s="32"/>
      <c r="B1423" s="32"/>
      <c r="C1423" s="32"/>
      <c r="D1423" s="32"/>
      <c r="E1423" s="32"/>
      <c r="F1423" s="32"/>
      <c r="G1423" s="32"/>
      <c r="H1423" s="32" t="s">
        <v>806</v>
      </c>
      <c r="I1423" s="32"/>
      <c r="J1423" s="32"/>
      <c r="K1423" s="32"/>
      <c r="L1423" s="32"/>
      <c r="M1423" s="32"/>
      <c r="N1423" s="32"/>
      <c r="O1423" s="32"/>
      <c r="P1423" s="32"/>
      <c r="Q1423" s="32"/>
      <c r="R1423" s="32"/>
      <c r="S1423" s="32"/>
      <c r="T1423" s="32"/>
      <c r="U1423" s="32"/>
      <c r="V1423" s="32"/>
      <c r="W1423" s="32"/>
      <c r="X1423" s="32"/>
      <c r="Y1423" s="32"/>
      <c r="Z1423" s="32" t="s">
        <v>903</v>
      </c>
      <c r="AA1423" s="31"/>
    </row>
    <row r="1424" spans="1:27" ht="15.75" customHeight="1" x14ac:dyDescent="0.2">
      <c r="A1424" s="207" t="s">
        <v>3</v>
      </c>
      <c r="B1424" s="207" t="s">
        <v>761</v>
      </c>
      <c r="C1424" s="207" t="s">
        <v>18</v>
      </c>
      <c r="D1424" s="210" t="s">
        <v>0</v>
      </c>
      <c r="E1424" s="211"/>
      <c r="F1424" s="211"/>
      <c r="G1424" s="211"/>
      <c r="H1424" s="211"/>
      <c r="I1424" s="212"/>
      <c r="J1424" s="210" t="s">
        <v>2</v>
      </c>
      <c r="K1424" s="211"/>
      <c r="L1424" s="211"/>
      <c r="M1424" s="211"/>
      <c r="N1424" s="211"/>
      <c r="O1424" s="211"/>
      <c r="P1424" s="211"/>
      <c r="Q1424" s="211"/>
      <c r="R1424" s="211"/>
      <c r="S1424" s="211"/>
      <c r="T1424" s="211"/>
      <c r="U1424" s="212"/>
      <c r="V1424" s="207" t="s">
        <v>756</v>
      </c>
      <c r="W1424" s="207" t="s">
        <v>757</v>
      </c>
      <c r="X1424" s="207" t="s">
        <v>758</v>
      </c>
      <c r="Y1424" s="141"/>
      <c r="Z1424" s="207" t="s">
        <v>759</v>
      </c>
      <c r="AA1424" s="207" t="s">
        <v>760</v>
      </c>
    </row>
    <row r="1425" spans="1:27" ht="15.75" customHeight="1" x14ac:dyDescent="0.2">
      <c r="A1425" s="208"/>
      <c r="B1425" s="208"/>
      <c r="C1425" s="208"/>
      <c r="D1425" s="210" t="s">
        <v>7</v>
      </c>
      <c r="E1425" s="211"/>
      <c r="F1425" s="212"/>
      <c r="G1425" s="207" t="s">
        <v>743</v>
      </c>
      <c r="H1425" s="207" t="s">
        <v>744</v>
      </c>
      <c r="I1425" s="207" t="s">
        <v>745</v>
      </c>
      <c r="J1425" s="204" t="s">
        <v>3</v>
      </c>
      <c r="K1425" s="207" t="s">
        <v>746</v>
      </c>
      <c r="L1425" s="207" t="s">
        <v>747</v>
      </c>
      <c r="M1425" s="207" t="s">
        <v>18</v>
      </c>
      <c r="N1425" s="207" t="s">
        <v>748</v>
      </c>
      <c r="O1425" s="207" t="s">
        <v>749</v>
      </c>
      <c r="P1425" s="207" t="s">
        <v>750</v>
      </c>
      <c r="Q1425" s="207" t="s">
        <v>751</v>
      </c>
      <c r="R1425" s="207" t="s">
        <v>752</v>
      </c>
      <c r="S1425" s="207" t="s">
        <v>753</v>
      </c>
      <c r="T1425" s="207" t="s">
        <v>754</v>
      </c>
      <c r="U1425" s="207" t="s">
        <v>755</v>
      </c>
      <c r="V1425" s="208"/>
      <c r="W1425" s="208"/>
      <c r="X1425" s="208"/>
      <c r="Y1425" s="142"/>
      <c r="Z1425" s="208"/>
      <c r="AA1425" s="208"/>
    </row>
    <row r="1426" spans="1:27" ht="14.25" customHeight="1" x14ac:dyDescent="0.2">
      <c r="A1426" s="208"/>
      <c r="B1426" s="208"/>
      <c r="C1426" s="208"/>
      <c r="D1426" s="204" t="s">
        <v>9</v>
      </c>
      <c r="E1426" s="204" t="s">
        <v>10</v>
      </c>
      <c r="F1426" s="204" t="s">
        <v>11</v>
      </c>
      <c r="G1426" s="208"/>
      <c r="H1426" s="208"/>
      <c r="I1426" s="208"/>
      <c r="J1426" s="205"/>
      <c r="K1426" s="208"/>
      <c r="L1426" s="208"/>
      <c r="M1426" s="208"/>
      <c r="N1426" s="208"/>
      <c r="O1426" s="208"/>
      <c r="P1426" s="208"/>
      <c r="Q1426" s="208"/>
      <c r="R1426" s="208"/>
      <c r="S1426" s="208"/>
      <c r="T1426" s="208"/>
      <c r="U1426" s="208"/>
      <c r="V1426" s="208"/>
      <c r="W1426" s="208"/>
      <c r="X1426" s="208"/>
      <c r="Y1426" s="142"/>
      <c r="Z1426" s="208"/>
      <c r="AA1426" s="208"/>
    </row>
    <row r="1427" spans="1:27" ht="14.25" customHeight="1" x14ac:dyDescent="0.2">
      <c r="A1427" s="208"/>
      <c r="B1427" s="208"/>
      <c r="C1427" s="208"/>
      <c r="D1427" s="205"/>
      <c r="E1427" s="205"/>
      <c r="F1427" s="205"/>
      <c r="G1427" s="208"/>
      <c r="H1427" s="208"/>
      <c r="I1427" s="208"/>
      <c r="J1427" s="205"/>
      <c r="K1427" s="208"/>
      <c r="L1427" s="208"/>
      <c r="M1427" s="208"/>
      <c r="N1427" s="208"/>
      <c r="O1427" s="208"/>
      <c r="P1427" s="208"/>
      <c r="Q1427" s="208"/>
      <c r="R1427" s="208"/>
      <c r="S1427" s="208"/>
      <c r="T1427" s="208"/>
      <c r="U1427" s="208"/>
      <c r="V1427" s="208"/>
      <c r="W1427" s="208"/>
      <c r="X1427" s="208"/>
      <c r="Y1427" s="142"/>
      <c r="Z1427" s="208"/>
      <c r="AA1427" s="208"/>
    </row>
    <row r="1428" spans="1:27" ht="14.25" customHeight="1" x14ac:dyDescent="0.2">
      <c r="A1428" s="208"/>
      <c r="B1428" s="208"/>
      <c r="C1428" s="208"/>
      <c r="D1428" s="205"/>
      <c r="E1428" s="205"/>
      <c r="F1428" s="205"/>
      <c r="G1428" s="208"/>
      <c r="H1428" s="208"/>
      <c r="I1428" s="208"/>
      <c r="J1428" s="205"/>
      <c r="K1428" s="208"/>
      <c r="L1428" s="208"/>
      <c r="M1428" s="208"/>
      <c r="N1428" s="208"/>
      <c r="O1428" s="208"/>
      <c r="P1428" s="208"/>
      <c r="Q1428" s="208"/>
      <c r="R1428" s="208"/>
      <c r="S1428" s="208"/>
      <c r="T1428" s="208"/>
      <c r="U1428" s="208"/>
      <c r="V1428" s="208"/>
      <c r="W1428" s="208"/>
      <c r="X1428" s="208"/>
      <c r="Y1428" s="142"/>
      <c r="Z1428" s="208"/>
      <c r="AA1428" s="208"/>
    </row>
    <row r="1429" spans="1:27" ht="14.25" customHeight="1" x14ac:dyDescent="0.2">
      <c r="A1429" s="208"/>
      <c r="B1429" s="208"/>
      <c r="C1429" s="208"/>
      <c r="D1429" s="205"/>
      <c r="E1429" s="205"/>
      <c r="F1429" s="205"/>
      <c r="G1429" s="208"/>
      <c r="H1429" s="208"/>
      <c r="I1429" s="208"/>
      <c r="J1429" s="205"/>
      <c r="K1429" s="208"/>
      <c r="L1429" s="208"/>
      <c r="M1429" s="208"/>
      <c r="N1429" s="208"/>
      <c r="O1429" s="208"/>
      <c r="P1429" s="208"/>
      <c r="Q1429" s="208"/>
      <c r="R1429" s="208"/>
      <c r="S1429" s="208"/>
      <c r="T1429" s="208"/>
      <c r="U1429" s="208"/>
      <c r="V1429" s="208"/>
      <c r="W1429" s="208"/>
      <c r="X1429" s="208"/>
      <c r="Y1429" s="142"/>
      <c r="Z1429" s="208"/>
      <c r="AA1429" s="208"/>
    </row>
    <row r="1430" spans="1:27" ht="14.25" customHeight="1" x14ac:dyDescent="0.2">
      <c r="A1430" s="209"/>
      <c r="B1430" s="209"/>
      <c r="C1430" s="209"/>
      <c r="D1430" s="206"/>
      <c r="E1430" s="206"/>
      <c r="F1430" s="206"/>
      <c r="G1430" s="209"/>
      <c r="H1430" s="209"/>
      <c r="I1430" s="209"/>
      <c r="J1430" s="206"/>
      <c r="K1430" s="209"/>
      <c r="L1430" s="209"/>
      <c r="M1430" s="209"/>
      <c r="N1430" s="209"/>
      <c r="O1430" s="209"/>
      <c r="P1430" s="209"/>
      <c r="Q1430" s="209"/>
      <c r="R1430" s="209"/>
      <c r="S1430" s="209"/>
      <c r="T1430" s="209"/>
      <c r="U1430" s="209"/>
      <c r="V1430" s="209"/>
      <c r="W1430" s="209"/>
      <c r="X1430" s="209"/>
      <c r="Y1430" s="143"/>
      <c r="Z1430" s="209"/>
      <c r="AA1430" s="209"/>
    </row>
    <row r="1431" spans="1:27" s="43" customFormat="1" ht="25.5" customHeight="1" x14ac:dyDescent="0.2">
      <c r="A1431" s="39"/>
      <c r="B1431" s="38" t="s">
        <v>738</v>
      </c>
      <c r="C1431" s="39">
        <v>3</v>
      </c>
      <c r="D1431" s="39"/>
      <c r="E1431" s="39"/>
      <c r="F1431" s="39"/>
      <c r="G1431" s="39">
        <f t="shared" ref="G1431" si="183">D1431*400+E1431*100+F1431</f>
        <v>0</v>
      </c>
      <c r="H1431" s="39"/>
      <c r="I1431" s="39">
        <f t="shared" ref="I1431" si="184">G1431*H1431</f>
        <v>0</v>
      </c>
      <c r="J1431" s="39">
        <v>3</v>
      </c>
      <c r="K1431" s="39" t="s">
        <v>27</v>
      </c>
      <c r="L1431" s="39" t="s">
        <v>706</v>
      </c>
      <c r="M1431" s="39">
        <v>3</v>
      </c>
      <c r="N1431" s="39">
        <v>21</v>
      </c>
      <c r="O1431" s="39">
        <v>7400</v>
      </c>
      <c r="P1431" s="39">
        <f t="shared" ref="P1431" si="185">N1431*O1431</f>
        <v>155400</v>
      </c>
      <c r="Q1431" s="39">
        <v>5</v>
      </c>
      <c r="R1431" s="39">
        <f>P1431*5%</f>
        <v>7770</v>
      </c>
      <c r="S1431" s="39">
        <f t="shared" ref="S1431" si="186">P1431-R1431</f>
        <v>147630</v>
      </c>
      <c r="T1431" s="39">
        <f t="shared" ref="T1431" si="187">I1431+S1431</f>
        <v>147630</v>
      </c>
      <c r="U1431" s="39">
        <f t="shared" ref="U1431" si="188">I1431+S1431</f>
        <v>147630</v>
      </c>
      <c r="V1431" s="39"/>
      <c r="W1431" s="40">
        <f>U1431*0.03%</f>
        <v>44.288999999999994</v>
      </c>
      <c r="X1431" s="39">
        <v>0.03</v>
      </c>
      <c r="Y1431" s="39"/>
      <c r="Z1431" s="40">
        <f>W1431*90%</f>
        <v>39.860099999999996</v>
      </c>
      <c r="AA1431" s="40">
        <f>W1431-Z1431</f>
        <v>4.4288999999999987</v>
      </c>
    </row>
    <row r="1432" spans="1:27" ht="25.5" customHeight="1" x14ac:dyDescent="0.2">
      <c r="A1432" s="39"/>
      <c r="B1432" s="38"/>
      <c r="C1432" s="39"/>
      <c r="D1432" s="39"/>
      <c r="E1432" s="39"/>
      <c r="F1432" s="39"/>
      <c r="G1432" s="39"/>
      <c r="H1432" s="39"/>
      <c r="I1432" s="39"/>
      <c r="J1432" s="39"/>
      <c r="K1432" s="39"/>
      <c r="L1432" s="39"/>
      <c r="M1432" s="39"/>
      <c r="N1432" s="39"/>
      <c r="O1432" s="39"/>
      <c r="P1432" s="39"/>
      <c r="Q1432" s="39"/>
      <c r="R1432" s="39"/>
      <c r="S1432" s="39"/>
      <c r="T1432" s="39"/>
      <c r="U1432" s="39"/>
      <c r="V1432" s="39"/>
      <c r="W1432" s="40"/>
      <c r="X1432" s="39"/>
      <c r="Y1432" s="39"/>
      <c r="Z1432" s="40"/>
      <c r="AA1432" s="40"/>
    </row>
    <row r="1433" spans="1:27" ht="25.5" customHeight="1" x14ac:dyDescent="0.2">
      <c r="A1433" s="38"/>
      <c r="B1433" s="38"/>
      <c r="C1433" s="38"/>
      <c r="D1433" s="38"/>
      <c r="E1433" s="38"/>
      <c r="F1433" s="38"/>
      <c r="G1433" s="39"/>
      <c r="H1433" s="38"/>
      <c r="I1433" s="39"/>
      <c r="J1433" s="38"/>
      <c r="K1433" s="38"/>
      <c r="L1433" s="38"/>
      <c r="M1433" s="38"/>
      <c r="N1433" s="38"/>
      <c r="O1433" s="38"/>
      <c r="P1433" s="39"/>
      <c r="Q1433" s="38"/>
      <c r="R1433" s="39"/>
      <c r="S1433" s="39"/>
      <c r="T1433" s="39"/>
      <c r="U1433" s="39"/>
      <c r="V1433" s="38"/>
      <c r="W1433" s="40"/>
      <c r="X1433" s="41"/>
      <c r="Y1433" s="41"/>
      <c r="Z1433" s="40"/>
      <c r="AA1433" s="40"/>
    </row>
    <row r="1434" spans="1:27" ht="25.5" customHeight="1" x14ac:dyDescent="0.2">
      <c r="A1434" s="38"/>
      <c r="B1434" s="38"/>
      <c r="C1434" s="38"/>
      <c r="D1434" s="38"/>
      <c r="E1434" s="38"/>
      <c r="F1434" s="38"/>
      <c r="G1434" s="39"/>
      <c r="H1434" s="38"/>
      <c r="I1434" s="39"/>
      <c r="J1434" s="38"/>
      <c r="K1434" s="38"/>
      <c r="L1434" s="38"/>
      <c r="M1434" s="38"/>
      <c r="N1434" s="38"/>
      <c r="O1434" s="38"/>
      <c r="P1434" s="39"/>
      <c r="Q1434" s="38"/>
      <c r="R1434" s="38"/>
      <c r="S1434" s="39"/>
      <c r="T1434" s="39"/>
      <c r="U1434" s="39"/>
      <c r="V1434" s="38"/>
      <c r="W1434" s="40"/>
      <c r="X1434" s="41"/>
      <c r="Y1434" s="41"/>
      <c r="Z1434" s="40"/>
      <c r="AA1434" s="40"/>
    </row>
    <row r="1435" spans="1:27" ht="25.5" customHeight="1" x14ac:dyDescent="0.2">
      <c r="A1435" s="38"/>
      <c r="B1435" s="38"/>
      <c r="C1435" s="38"/>
      <c r="D1435" s="38"/>
      <c r="E1435" s="38"/>
      <c r="F1435" s="38"/>
      <c r="G1435" s="39"/>
      <c r="H1435" s="38"/>
      <c r="I1435" s="39"/>
      <c r="J1435" s="38"/>
      <c r="K1435" s="38"/>
      <c r="L1435" s="38"/>
      <c r="M1435" s="38"/>
      <c r="N1435" s="38"/>
      <c r="O1435" s="38"/>
      <c r="P1435" s="39"/>
      <c r="Q1435" s="38"/>
      <c r="R1435" s="39"/>
      <c r="S1435" s="39"/>
      <c r="T1435" s="39"/>
      <c r="U1435" s="39"/>
      <c r="V1435" s="38"/>
      <c r="W1435" s="40"/>
      <c r="X1435" s="41"/>
      <c r="Y1435" s="41"/>
      <c r="Z1435" s="40"/>
      <c r="AA1435" s="40"/>
    </row>
    <row r="1436" spans="1:27" ht="25.5" customHeight="1" x14ac:dyDescent="0.2">
      <c r="A1436" s="38"/>
      <c r="B1436" s="38"/>
      <c r="C1436" s="38"/>
      <c r="D1436" s="38"/>
      <c r="E1436" s="38"/>
      <c r="F1436" s="38"/>
      <c r="G1436" s="39"/>
      <c r="H1436" s="38"/>
      <c r="I1436" s="39"/>
      <c r="J1436" s="38"/>
      <c r="K1436" s="38"/>
      <c r="L1436" s="38"/>
      <c r="M1436" s="38"/>
      <c r="N1436" s="38"/>
      <c r="O1436" s="38"/>
      <c r="P1436" s="39"/>
      <c r="Q1436" s="38"/>
      <c r="R1436" s="39"/>
      <c r="S1436" s="39"/>
      <c r="T1436" s="39"/>
      <c r="U1436" s="39"/>
      <c r="V1436" s="38"/>
      <c r="W1436" s="40"/>
      <c r="X1436" s="41"/>
      <c r="Y1436" s="41"/>
      <c r="Z1436" s="40"/>
      <c r="AA1436" s="40"/>
    </row>
    <row r="1437" spans="1:27" ht="25.5" customHeight="1" x14ac:dyDescent="0.2">
      <c r="A1437" s="38"/>
      <c r="B1437" s="38"/>
      <c r="C1437" s="38"/>
      <c r="D1437" s="38"/>
      <c r="E1437" s="38"/>
      <c r="F1437" s="38"/>
      <c r="G1437" s="39"/>
      <c r="H1437" s="38"/>
      <c r="I1437" s="39"/>
      <c r="J1437" s="38"/>
      <c r="K1437" s="38"/>
      <c r="L1437" s="38"/>
      <c r="M1437" s="38"/>
      <c r="N1437" s="38"/>
      <c r="O1437" s="38"/>
      <c r="P1437" s="39"/>
      <c r="Q1437" s="38"/>
      <c r="R1437" s="38"/>
      <c r="S1437" s="39"/>
      <c r="T1437" s="39"/>
      <c r="U1437" s="39"/>
      <c r="V1437" s="38"/>
      <c r="W1437" s="40"/>
      <c r="X1437" s="41"/>
      <c r="Y1437" s="41"/>
      <c r="Z1437" s="40"/>
      <c r="AA1437" s="40"/>
    </row>
    <row r="1438" spans="1:27" ht="25.5" customHeight="1" x14ac:dyDescent="0.2">
      <c r="A1438" s="38"/>
      <c r="B1438" s="38"/>
      <c r="C1438" s="38"/>
      <c r="D1438" s="38"/>
      <c r="E1438" s="38"/>
      <c r="F1438" s="38"/>
      <c r="G1438" s="39"/>
      <c r="H1438" s="38"/>
      <c r="I1438" s="39"/>
      <c r="J1438" s="38"/>
      <c r="K1438" s="38"/>
      <c r="L1438" s="38"/>
      <c r="M1438" s="38"/>
      <c r="N1438" s="38"/>
      <c r="O1438" s="38"/>
      <c r="P1438" s="39"/>
      <c r="Q1438" s="38"/>
      <c r="R1438" s="39"/>
      <c r="S1438" s="39"/>
      <c r="T1438" s="39"/>
      <c r="U1438" s="39"/>
      <c r="V1438" s="38"/>
      <c r="W1438" s="40"/>
      <c r="X1438" s="41"/>
      <c r="Y1438" s="41"/>
      <c r="Z1438" s="40"/>
      <c r="AA1438" s="40"/>
    </row>
    <row r="1439" spans="1:27" ht="25.5" customHeight="1" x14ac:dyDescent="0.2">
      <c r="A1439" s="38"/>
      <c r="B1439" s="38"/>
      <c r="C1439" s="38"/>
      <c r="D1439" s="38"/>
      <c r="E1439" s="38"/>
      <c r="F1439" s="38"/>
      <c r="G1439" s="39"/>
      <c r="H1439" s="38"/>
      <c r="I1439" s="39"/>
      <c r="J1439" s="38"/>
      <c r="K1439" s="38"/>
      <c r="L1439" s="38"/>
      <c r="M1439" s="38"/>
      <c r="N1439" s="38"/>
      <c r="O1439" s="38"/>
      <c r="P1439" s="39"/>
      <c r="Q1439" s="38"/>
      <c r="R1439" s="39"/>
      <c r="S1439" s="39"/>
      <c r="T1439" s="39"/>
      <c r="U1439" s="39"/>
      <c r="V1439" s="38"/>
      <c r="W1439" s="40"/>
      <c r="X1439" s="41"/>
      <c r="Y1439" s="41"/>
      <c r="Z1439" s="40"/>
      <c r="AA1439" s="40"/>
    </row>
    <row r="1440" spans="1:27" ht="25.5" customHeight="1" x14ac:dyDescent="0.2">
      <c r="A1440" s="38"/>
      <c r="B1440" s="38"/>
      <c r="C1440" s="38"/>
      <c r="D1440" s="38"/>
      <c r="E1440" s="38"/>
      <c r="F1440" s="38"/>
      <c r="G1440" s="39"/>
      <c r="H1440" s="38"/>
      <c r="I1440" s="39"/>
      <c r="J1440" s="38"/>
      <c r="K1440" s="38"/>
      <c r="L1440" s="38"/>
      <c r="M1440" s="38"/>
      <c r="N1440" s="38"/>
      <c r="O1440" s="38"/>
      <c r="P1440" s="39"/>
      <c r="Q1440" s="38"/>
      <c r="R1440" s="38"/>
      <c r="S1440" s="39"/>
      <c r="T1440" s="39"/>
      <c r="U1440" s="39"/>
      <c r="V1440" s="38"/>
      <c r="W1440" s="40"/>
      <c r="X1440" s="41"/>
      <c r="Y1440" s="41"/>
      <c r="Z1440" s="40"/>
      <c r="AA1440" s="40"/>
    </row>
    <row r="1441" spans="1:27" ht="25.5" customHeight="1" x14ac:dyDescent="0.2">
      <c r="A1441" s="38"/>
      <c r="B1441" s="38"/>
      <c r="C1441" s="38"/>
      <c r="D1441" s="38"/>
      <c r="E1441" s="38"/>
      <c r="F1441" s="38"/>
      <c r="G1441" s="39"/>
      <c r="H1441" s="38"/>
      <c r="I1441" s="39"/>
      <c r="J1441" s="38"/>
      <c r="K1441" s="38"/>
      <c r="L1441" s="38"/>
      <c r="M1441" s="38"/>
      <c r="N1441" s="38"/>
      <c r="O1441" s="38"/>
      <c r="P1441" s="39"/>
      <c r="Q1441" s="38"/>
      <c r="R1441" s="39"/>
      <c r="S1441" s="39"/>
      <c r="T1441" s="39"/>
      <c r="U1441" s="39"/>
      <c r="V1441" s="38"/>
      <c r="W1441" s="40"/>
      <c r="X1441" s="41"/>
      <c r="Y1441" s="41"/>
      <c r="Z1441" s="40"/>
      <c r="AA1441" s="40"/>
    </row>
    <row r="1442" spans="1:27" ht="25.5" customHeight="1" x14ac:dyDescent="0.2">
      <c r="A1442" s="38"/>
      <c r="B1442" s="38"/>
      <c r="C1442" s="38"/>
      <c r="D1442" s="38"/>
      <c r="E1442" s="38"/>
      <c r="F1442" s="38"/>
      <c r="G1442" s="39"/>
      <c r="H1442" s="38"/>
      <c r="I1442" s="39"/>
      <c r="J1442" s="38"/>
      <c r="K1442" s="38"/>
      <c r="L1442" s="38"/>
      <c r="M1442" s="38"/>
      <c r="N1442" s="38"/>
      <c r="O1442" s="38"/>
      <c r="P1442" s="39"/>
      <c r="Q1442" s="38"/>
      <c r="R1442" s="39"/>
      <c r="S1442" s="39"/>
      <c r="T1442" s="39"/>
      <c r="U1442" s="39"/>
      <c r="V1442" s="38"/>
      <c r="W1442" s="40"/>
      <c r="X1442" s="41"/>
      <c r="Y1442" s="41"/>
      <c r="Z1442" s="40"/>
      <c r="AA1442" s="40"/>
    </row>
    <row r="1443" spans="1:27" ht="25.5" customHeight="1" x14ac:dyDescent="0.2">
      <c r="A1443" s="237" t="s">
        <v>775</v>
      </c>
      <c r="B1443" s="238"/>
      <c r="C1443" s="238"/>
      <c r="D1443" s="238"/>
      <c r="E1443" s="238"/>
      <c r="F1443" s="238"/>
      <c r="G1443" s="238"/>
      <c r="H1443" s="238"/>
      <c r="I1443" s="238"/>
      <c r="J1443" s="238"/>
      <c r="K1443" s="238"/>
      <c r="L1443" s="239"/>
      <c r="M1443" s="38"/>
      <c r="N1443" s="38">
        <f>SUM(N1431:N1442)</f>
        <v>21</v>
      </c>
      <c r="O1443" s="38"/>
      <c r="P1443" s="39">
        <f>SUM(P1431:P1442)</f>
        <v>155400</v>
      </c>
      <c r="Q1443" s="38"/>
      <c r="R1443" s="38">
        <f>SUM(R1431:R1442)</f>
        <v>7770</v>
      </c>
      <c r="S1443" s="39">
        <f>SUM(S1431:S1442)</f>
        <v>147630</v>
      </c>
      <c r="T1443" s="39">
        <f>SUM(T1431:T1442)</f>
        <v>147630</v>
      </c>
      <c r="U1443" s="39">
        <f>SUM(U1431:U1442)</f>
        <v>147630</v>
      </c>
      <c r="V1443" s="38"/>
      <c r="W1443" s="40">
        <f>SUM(W1431:W1442)</f>
        <v>44.288999999999994</v>
      </c>
      <c r="X1443" s="41"/>
      <c r="Y1443" s="41"/>
      <c r="Z1443" s="40">
        <f>SUM(Z1431:Z1442)</f>
        <v>39.860099999999996</v>
      </c>
      <c r="AA1443" s="40">
        <f>SUM(AA1431:AA1442)</f>
        <v>4.4288999999999987</v>
      </c>
    </row>
    <row r="1444" spans="1:27" ht="18" x14ac:dyDescent="0.4">
      <c r="A1444" s="46"/>
      <c r="B1444" s="46"/>
      <c r="C1444" s="46"/>
      <c r="D1444" s="46"/>
      <c r="E1444" s="46"/>
      <c r="F1444" s="46"/>
      <c r="G1444" s="46"/>
      <c r="H1444" s="46"/>
      <c r="I1444" s="46"/>
      <c r="J1444" s="46"/>
      <c r="K1444" s="46"/>
      <c r="L1444" s="46"/>
      <c r="M1444" s="46"/>
      <c r="N1444" s="46"/>
      <c r="O1444" s="46"/>
      <c r="P1444" s="46"/>
      <c r="Q1444" s="46"/>
      <c r="R1444" s="46"/>
      <c r="S1444" s="46"/>
      <c r="T1444" s="46"/>
      <c r="U1444" s="46"/>
      <c r="V1444" s="46"/>
      <c r="W1444" s="46"/>
      <c r="X1444" s="46"/>
      <c r="Y1444" s="46"/>
      <c r="Z1444" s="46"/>
      <c r="AA1444" s="43"/>
    </row>
    <row r="1445" spans="1:27" ht="18" x14ac:dyDescent="0.4">
      <c r="A1445" s="42" t="s">
        <v>17</v>
      </c>
      <c r="B1445" s="42"/>
      <c r="C1445" s="42"/>
      <c r="D1445" s="42" t="s">
        <v>19</v>
      </c>
      <c r="E1445" s="42"/>
      <c r="F1445" s="42"/>
      <c r="G1445" s="42"/>
      <c r="H1445" s="42"/>
      <c r="I1445" s="42"/>
      <c r="J1445" s="43"/>
      <c r="K1445" s="46"/>
      <c r="L1445" s="46"/>
      <c r="M1445" s="46"/>
      <c r="N1445" s="46"/>
      <c r="O1445" s="46"/>
      <c r="P1445" s="46"/>
      <c r="Q1445" s="46"/>
      <c r="R1445" s="46"/>
      <c r="S1445" s="46"/>
      <c r="T1445" s="46"/>
      <c r="U1445" s="46"/>
      <c r="V1445" s="46"/>
      <c r="W1445" s="46"/>
      <c r="X1445" s="46"/>
      <c r="Y1445" s="46"/>
      <c r="Z1445" s="46"/>
      <c r="AA1445" s="43"/>
    </row>
    <row r="1446" spans="1:27" ht="18" x14ac:dyDescent="0.4">
      <c r="A1446" s="42"/>
      <c r="B1446" s="42"/>
      <c r="C1446" s="42"/>
      <c r="D1446" s="42" t="s">
        <v>20</v>
      </c>
      <c r="E1446" s="42"/>
      <c r="F1446" s="42"/>
      <c r="G1446" s="42"/>
      <c r="H1446" s="42"/>
      <c r="I1446" s="42"/>
      <c r="J1446" s="43"/>
      <c r="K1446" s="46"/>
      <c r="L1446" s="46"/>
      <c r="M1446" s="46"/>
      <c r="N1446" s="46"/>
      <c r="O1446" s="46"/>
      <c r="P1446" s="46"/>
      <c r="Q1446" s="46"/>
      <c r="R1446" s="46"/>
      <c r="S1446" s="46"/>
      <c r="T1446" s="46"/>
      <c r="U1446" s="46"/>
      <c r="V1446" s="46"/>
      <c r="W1446" s="46"/>
      <c r="X1446" s="46"/>
      <c r="Y1446" s="46"/>
      <c r="Z1446" s="46"/>
      <c r="AA1446" s="43"/>
    </row>
    <row r="1447" spans="1:27" ht="18" x14ac:dyDescent="0.4">
      <c r="A1447" s="42"/>
      <c r="B1447" s="42"/>
      <c r="C1447" s="42"/>
      <c r="D1447" s="42" t="s">
        <v>21</v>
      </c>
      <c r="E1447" s="42"/>
      <c r="F1447" s="42"/>
      <c r="G1447" s="42"/>
      <c r="H1447" s="42"/>
      <c r="I1447" s="42"/>
      <c r="J1447" s="43"/>
      <c r="K1447" s="46"/>
      <c r="L1447" s="46"/>
      <c r="M1447" s="46"/>
      <c r="N1447" s="46"/>
      <c r="O1447" s="46"/>
      <c r="P1447" s="46"/>
      <c r="Q1447" s="46"/>
      <c r="R1447" s="46"/>
      <c r="S1447" s="46"/>
      <c r="T1447" s="46"/>
      <c r="U1447" s="46"/>
      <c r="V1447" s="46"/>
      <c r="W1447" s="46"/>
      <c r="X1447" s="46"/>
      <c r="Y1447" s="46"/>
      <c r="Z1447" s="46"/>
      <c r="AA1447" s="43"/>
    </row>
    <row r="1448" spans="1:27" ht="15.75" x14ac:dyDescent="0.25">
      <c r="A1448" s="42"/>
      <c r="B1448" s="42"/>
      <c r="C1448" s="42"/>
      <c r="D1448" s="42" t="s">
        <v>22</v>
      </c>
      <c r="E1448" s="42"/>
      <c r="F1448" s="42"/>
      <c r="G1448" s="42"/>
      <c r="H1448" s="42"/>
      <c r="I1448" s="42"/>
      <c r="J1448" s="43"/>
      <c r="K1448" s="43"/>
      <c r="L1448" s="43"/>
      <c r="M1448" s="43"/>
      <c r="N1448" s="43"/>
      <c r="O1448" s="43"/>
      <c r="P1448" s="43"/>
      <c r="Q1448" s="43"/>
      <c r="R1448" s="43"/>
      <c r="S1448" s="43"/>
      <c r="T1448" s="43"/>
      <c r="U1448" s="43"/>
      <c r="V1448" s="43"/>
      <c r="W1448" s="43"/>
      <c r="X1448" s="43"/>
      <c r="Y1448" s="43"/>
      <c r="Z1448" s="43"/>
      <c r="AA1448" s="43"/>
    </row>
    <row r="1449" spans="1:27" ht="15.75" x14ac:dyDescent="0.25">
      <c r="A1449" s="42"/>
      <c r="B1449" s="42"/>
      <c r="C1449" s="42"/>
      <c r="D1449" s="42" t="s">
        <v>23</v>
      </c>
      <c r="E1449" s="42"/>
      <c r="F1449" s="42"/>
      <c r="G1449" s="42"/>
      <c r="H1449" s="42"/>
      <c r="I1449" s="42"/>
      <c r="J1449" s="43"/>
      <c r="K1449" s="43"/>
      <c r="L1449" s="43"/>
      <c r="M1449" s="43"/>
      <c r="N1449" s="43"/>
      <c r="O1449" s="43"/>
      <c r="P1449" s="43"/>
      <c r="Q1449" s="43"/>
      <c r="R1449" s="43"/>
      <c r="S1449" s="43"/>
      <c r="T1449" s="43"/>
      <c r="U1449" s="43"/>
      <c r="V1449" s="43"/>
      <c r="W1449" s="43"/>
      <c r="X1449" s="43"/>
      <c r="Y1449" s="43"/>
      <c r="Z1449" s="43"/>
      <c r="AA1449" s="43"/>
    </row>
    <row r="1461" spans="1:27" ht="21" x14ac:dyDescent="0.35">
      <c r="A1461" s="215" t="s">
        <v>764</v>
      </c>
      <c r="B1461" s="215"/>
      <c r="C1461" s="215"/>
      <c r="D1461" s="215"/>
      <c r="E1461" s="215"/>
      <c r="F1461" s="215"/>
      <c r="G1461" s="215"/>
      <c r="H1461" s="215"/>
      <c r="I1461" s="215"/>
      <c r="J1461" s="215"/>
      <c r="K1461" s="215"/>
      <c r="L1461" s="215"/>
      <c r="M1461" s="215"/>
      <c r="N1461" s="215"/>
      <c r="O1461" s="215"/>
      <c r="P1461" s="215"/>
      <c r="Q1461" s="215"/>
      <c r="R1461" s="215"/>
      <c r="S1461" s="215"/>
      <c r="T1461" s="215"/>
      <c r="U1461" s="215"/>
      <c r="V1461" s="215"/>
      <c r="W1461" s="215"/>
      <c r="X1461" s="215"/>
      <c r="Y1461" s="144"/>
      <c r="Z1461" s="31"/>
      <c r="AA1461" s="31"/>
    </row>
    <row r="1462" spans="1:27" ht="21" x14ac:dyDescent="0.2">
      <c r="A1462" s="215" t="s">
        <v>763</v>
      </c>
      <c r="B1462" s="215"/>
      <c r="C1462" s="215"/>
      <c r="D1462" s="215"/>
      <c r="E1462" s="215"/>
      <c r="F1462" s="215"/>
      <c r="G1462" s="215"/>
      <c r="H1462" s="215"/>
      <c r="I1462" s="215"/>
      <c r="J1462" s="215"/>
      <c r="K1462" s="215"/>
      <c r="L1462" s="215"/>
      <c r="M1462" s="215"/>
      <c r="N1462" s="215"/>
      <c r="O1462" s="215"/>
      <c r="P1462" s="215"/>
      <c r="Q1462" s="215"/>
      <c r="R1462" s="215"/>
      <c r="S1462" s="215"/>
      <c r="T1462" s="215"/>
      <c r="U1462" s="215"/>
      <c r="V1462" s="215"/>
      <c r="W1462" s="215"/>
      <c r="X1462" s="215"/>
      <c r="Y1462" s="215"/>
      <c r="Z1462" s="215"/>
      <c r="AA1462" s="215"/>
    </row>
    <row r="1463" spans="1:27" ht="21" x14ac:dyDescent="0.35">
      <c r="A1463" s="32"/>
      <c r="B1463" s="32"/>
      <c r="C1463" s="32"/>
      <c r="D1463" s="32"/>
      <c r="E1463" s="32"/>
      <c r="F1463" s="32"/>
      <c r="G1463" s="32"/>
      <c r="H1463" s="32" t="s">
        <v>807</v>
      </c>
      <c r="I1463" s="32"/>
      <c r="J1463" s="32"/>
      <c r="K1463" s="32"/>
      <c r="L1463" s="32"/>
      <c r="M1463" s="32"/>
      <c r="N1463" s="32"/>
      <c r="O1463" s="32"/>
      <c r="P1463" s="32"/>
      <c r="Q1463" s="32"/>
      <c r="R1463" s="32"/>
      <c r="S1463" s="32"/>
      <c r="T1463" s="32"/>
      <c r="U1463" s="32"/>
      <c r="V1463" s="32"/>
      <c r="W1463" s="32"/>
      <c r="X1463" s="32"/>
      <c r="Y1463" s="32"/>
      <c r="Z1463" s="32" t="s">
        <v>903</v>
      </c>
      <c r="AA1463" s="31"/>
    </row>
    <row r="1464" spans="1:27" ht="15.75" customHeight="1" x14ac:dyDescent="0.2">
      <c r="A1464" s="207" t="s">
        <v>3</v>
      </c>
      <c r="B1464" s="207" t="s">
        <v>761</v>
      </c>
      <c r="C1464" s="207" t="s">
        <v>18</v>
      </c>
      <c r="D1464" s="210" t="s">
        <v>0</v>
      </c>
      <c r="E1464" s="211"/>
      <c r="F1464" s="211"/>
      <c r="G1464" s="211"/>
      <c r="H1464" s="211"/>
      <c r="I1464" s="212"/>
      <c r="J1464" s="210" t="s">
        <v>2</v>
      </c>
      <c r="K1464" s="211"/>
      <c r="L1464" s="211"/>
      <c r="M1464" s="211"/>
      <c r="N1464" s="211"/>
      <c r="O1464" s="211"/>
      <c r="P1464" s="211"/>
      <c r="Q1464" s="211"/>
      <c r="R1464" s="211"/>
      <c r="S1464" s="211"/>
      <c r="T1464" s="211"/>
      <c r="U1464" s="212"/>
      <c r="V1464" s="207" t="s">
        <v>756</v>
      </c>
      <c r="W1464" s="207" t="s">
        <v>757</v>
      </c>
      <c r="X1464" s="207" t="s">
        <v>758</v>
      </c>
      <c r="Y1464" s="141"/>
      <c r="Z1464" s="207" t="s">
        <v>759</v>
      </c>
      <c r="AA1464" s="207" t="s">
        <v>760</v>
      </c>
    </row>
    <row r="1465" spans="1:27" ht="15.75" customHeight="1" x14ac:dyDescent="0.2">
      <c r="A1465" s="208"/>
      <c r="B1465" s="208"/>
      <c r="C1465" s="208"/>
      <c r="D1465" s="210" t="s">
        <v>7</v>
      </c>
      <c r="E1465" s="211"/>
      <c r="F1465" s="212"/>
      <c r="G1465" s="207" t="s">
        <v>743</v>
      </c>
      <c r="H1465" s="207" t="s">
        <v>744</v>
      </c>
      <c r="I1465" s="207" t="s">
        <v>745</v>
      </c>
      <c r="J1465" s="204" t="s">
        <v>3</v>
      </c>
      <c r="K1465" s="207" t="s">
        <v>746</v>
      </c>
      <c r="L1465" s="207" t="s">
        <v>747</v>
      </c>
      <c r="M1465" s="207" t="s">
        <v>18</v>
      </c>
      <c r="N1465" s="207" t="s">
        <v>748</v>
      </c>
      <c r="O1465" s="207" t="s">
        <v>749</v>
      </c>
      <c r="P1465" s="207" t="s">
        <v>750</v>
      </c>
      <c r="Q1465" s="207" t="s">
        <v>751</v>
      </c>
      <c r="R1465" s="207" t="s">
        <v>752</v>
      </c>
      <c r="S1465" s="207" t="s">
        <v>753</v>
      </c>
      <c r="T1465" s="207" t="s">
        <v>754</v>
      </c>
      <c r="U1465" s="207" t="s">
        <v>755</v>
      </c>
      <c r="V1465" s="208"/>
      <c r="W1465" s="208"/>
      <c r="X1465" s="208"/>
      <c r="Y1465" s="142"/>
      <c r="Z1465" s="208"/>
      <c r="AA1465" s="208"/>
    </row>
    <row r="1466" spans="1:27" ht="14.25" customHeight="1" x14ac:dyDescent="0.2">
      <c r="A1466" s="208"/>
      <c r="B1466" s="208"/>
      <c r="C1466" s="208"/>
      <c r="D1466" s="204" t="s">
        <v>9</v>
      </c>
      <c r="E1466" s="204" t="s">
        <v>10</v>
      </c>
      <c r="F1466" s="204" t="s">
        <v>11</v>
      </c>
      <c r="G1466" s="208"/>
      <c r="H1466" s="208"/>
      <c r="I1466" s="208"/>
      <c r="J1466" s="205"/>
      <c r="K1466" s="208"/>
      <c r="L1466" s="208"/>
      <c r="M1466" s="208"/>
      <c r="N1466" s="208"/>
      <c r="O1466" s="208"/>
      <c r="P1466" s="208"/>
      <c r="Q1466" s="208"/>
      <c r="R1466" s="208"/>
      <c r="S1466" s="208"/>
      <c r="T1466" s="208"/>
      <c r="U1466" s="208"/>
      <c r="V1466" s="208"/>
      <c r="W1466" s="208"/>
      <c r="X1466" s="208"/>
      <c r="Y1466" s="142"/>
      <c r="Z1466" s="208"/>
      <c r="AA1466" s="208"/>
    </row>
    <row r="1467" spans="1:27" ht="14.25" customHeight="1" x14ac:dyDescent="0.2">
      <c r="A1467" s="208"/>
      <c r="B1467" s="208"/>
      <c r="C1467" s="208"/>
      <c r="D1467" s="205"/>
      <c r="E1467" s="205"/>
      <c r="F1467" s="205"/>
      <c r="G1467" s="208"/>
      <c r="H1467" s="208"/>
      <c r="I1467" s="208"/>
      <c r="J1467" s="205"/>
      <c r="K1467" s="208"/>
      <c r="L1467" s="208"/>
      <c r="M1467" s="208"/>
      <c r="N1467" s="208"/>
      <c r="O1467" s="208"/>
      <c r="P1467" s="208"/>
      <c r="Q1467" s="208"/>
      <c r="R1467" s="208"/>
      <c r="S1467" s="208"/>
      <c r="T1467" s="208"/>
      <c r="U1467" s="208"/>
      <c r="V1467" s="208"/>
      <c r="W1467" s="208"/>
      <c r="X1467" s="208"/>
      <c r="Y1467" s="142"/>
      <c r="Z1467" s="208"/>
      <c r="AA1467" s="208"/>
    </row>
    <row r="1468" spans="1:27" ht="14.25" customHeight="1" x14ac:dyDescent="0.2">
      <c r="A1468" s="208"/>
      <c r="B1468" s="208"/>
      <c r="C1468" s="208"/>
      <c r="D1468" s="205"/>
      <c r="E1468" s="205"/>
      <c r="F1468" s="205"/>
      <c r="G1468" s="208"/>
      <c r="H1468" s="208"/>
      <c r="I1468" s="208"/>
      <c r="J1468" s="205"/>
      <c r="K1468" s="208"/>
      <c r="L1468" s="208"/>
      <c r="M1468" s="208"/>
      <c r="N1468" s="208"/>
      <c r="O1468" s="208"/>
      <c r="P1468" s="208"/>
      <c r="Q1468" s="208"/>
      <c r="R1468" s="208"/>
      <c r="S1468" s="208"/>
      <c r="T1468" s="208"/>
      <c r="U1468" s="208"/>
      <c r="V1468" s="208"/>
      <c r="W1468" s="208"/>
      <c r="X1468" s="208"/>
      <c r="Y1468" s="142"/>
      <c r="Z1468" s="208"/>
      <c r="AA1468" s="208"/>
    </row>
    <row r="1469" spans="1:27" ht="14.25" customHeight="1" x14ac:dyDescent="0.2">
      <c r="A1469" s="208"/>
      <c r="B1469" s="208"/>
      <c r="C1469" s="208"/>
      <c r="D1469" s="205"/>
      <c r="E1469" s="205"/>
      <c r="F1469" s="205"/>
      <c r="G1469" s="208"/>
      <c r="H1469" s="208"/>
      <c r="I1469" s="208"/>
      <c r="J1469" s="205"/>
      <c r="K1469" s="208"/>
      <c r="L1469" s="208"/>
      <c r="M1469" s="208"/>
      <c r="N1469" s="208"/>
      <c r="O1469" s="208"/>
      <c r="P1469" s="208"/>
      <c r="Q1469" s="208"/>
      <c r="R1469" s="208"/>
      <c r="S1469" s="208"/>
      <c r="T1469" s="208"/>
      <c r="U1469" s="208"/>
      <c r="V1469" s="208"/>
      <c r="W1469" s="208"/>
      <c r="X1469" s="208"/>
      <c r="Y1469" s="142"/>
      <c r="Z1469" s="208"/>
      <c r="AA1469" s="208"/>
    </row>
    <row r="1470" spans="1:27" ht="14.25" customHeight="1" x14ac:dyDescent="0.2">
      <c r="A1470" s="209"/>
      <c r="B1470" s="209"/>
      <c r="C1470" s="209"/>
      <c r="D1470" s="206"/>
      <c r="E1470" s="206"/>
      <c r="F1470" s="206"/>
      <c r="G1470" s="209"/>
      <c r="H1470" s="209"/>
      <c r="I1470" s="209"/>
      <c r="J1470" s="206"/>
      <c r="K1470" s="209"/>
      <c r="L1470" s="209"/>
      <c r="M1470" s="209"/>
      <c r="N1470" s="209"/>
      <c r="O1470" s="209"/>
      <c r="P1470" s="209"/>
      <c r="Q1470" s="209"/>
      <c r="R1470" s="209"/>
      <c r="S1470" s="209"/>
      <c r="T1470" s="209"/>
      <c r="U1470" s="209"/>
      <c r="V1470" s="209"/>
      <c r="W1470" s="209"/>
      <c r="X1470" s="209"/>
      <c r="Y1470" s="143"/>
      <c r="Z1470" s="209"/>
      <c r="AA1470" s="209"/>
    </row>
    <row r="1471" spans="1:27" s="43" customFormat="1" ht="25.5" customHeight="1" x14ac:dyDescent="0.2">
      <c r="A1471" s="39"/>
      <c r="B1471" s="38" t="s">
        <v>14</v>
      </c>
      <c r="C1471" s="39">
        <v>3</v>
      </c>
      <c r="D1471" s="39"/>
      <c r="E1471" s="39"/>
      <c r="F1471" s="39"/>
      <c r="G1471" s="39">
        <f t="shared" ref="G1471" si="189">D1471*400+E1471*100+F1471</f>
        <v>0</v>
      </c>
      <c r="H1471" s="39"/>
      <c r="I1471" s="39">
        <f t="shared" ref="I1471" si="190">G1471*H1471</f>
        <v>0</v>
      </c>
      <c r="J1471" s="39">
        <v>3</v>
      </c>
      <c r="K1471" s="39" t="s">
        <v>27</v>
      </c>
      <c r="L1471" s="39" t="s">
        <v>706</v>
      </c>
      <c r="M1471" s="39">
        <v>3</v>
      </c>
      <c r="N1471" s="39">
        <v>66</v>
      </c>
      <c r="O1471" s="39">
        <v>7400</v>
      </c>
      <c r="P1471" s="39">
        <f t="shared" ref="P1471" si="191">N1471*O1471</f>
        <v>488400</v>
      </c>
      <c r="Q1471" s="39">
        <v>3</v>
      </c>
      <c r="R1471" s="39">
        <f>P1471*3%</f>
        <v>14652</v>
      </c>
      <c r="S1471" s="39">
        <f t="shared" ref="S1471" si="192">P1471-R1471</f>
        <v>473748</v>
      </c>
      <c r="T1471" s="39">
        <f t="shared" ref="T1471" si="193">I1471+S1471</f>
        <v>473748</v>
      </c>
      <c r="U1471" s="39">
        <f t="shared" ref="U1471" si="194">I1471+S1471</f>
        <v>473748</v>
      </c>
      <c r="V1471" s="39"/>
      <c r="W1471" s="40">
        <f>U1471*0.03%</f>
        <v>142.12439999999998</v>
      </c>
      <c r="X1471" s="39">
        <v>0.03</v>
      </c>
      <c r="Y1471" s="39"/>
      <c r="Z1471" s="40">
        <f>W1471*90%</f>
        <v>127.91195999999998</v>
      </c>
      <c r="AA1471" s="40">
        <f>W1471-Z1471</f>
        <v>14.212440000000001</v>
      </c>
    </row>
    <row r="1472" spans="1:27" ht="25.5" customHeight="1" x14ac:dyDescent="0.2">
      <c r="A1472" s="39"/>
      <c r="B1472" s="38"/>
      <c r="C1472" s="39"/>
      <c r="D1472" s="39"/>
      <c r="E1472" s="39"/>
      <c r="F1472" s="39"/>
      <c r="G1472" s="39"/>
      <c r="H1472" s="39"/>
      <c r="I1472" s="39"/>
      <c r="J1472" s="39"/>
      <c r="K1472" s="39"/>
      <c r="L1472" s="39"/>
      <c r="M1472" s="39"/>
      <c r="N1472" s="39"/>
      <c r="O1472" s="39"/>
      <c r="P1472" s="39"/>
      <c r="Q1472" s="39"/>
      <c r="R1472" s="39"/>
      <c r="S1472" s="39"/>
      <c r="T1472" s="39"/>
      <c r="U1472" s="39"/>
      <c r="V1472" s="39"/>
      <c r="W1472" s="40"/>
      <c r="X1472" s="39"/>
      <c r="Y1472" s="39"/>
      <c r="Z1472" s="40"/>
      <c r="AA1472" s="40"/>
    </row>
    <row r="1473" spans="1:27" ht="25.5" customHeight="1" x14ac:dyDescent="0.2">
      <c r="A1473" s="38"/>
      <c r="B1473" s="38"/>
      <c r="C1473" s="38"/>
      <c r="D1473" s="38"/>
      <c r="E1473" s="38"/>
      <c r="F1473" s="38"/>
      <c r="G1473" s="39"/>
      <c r="H1473" s="38"/>
      <c r="I1473" s="39"/>
      <c r="J1473" s="38"/>
      <c r="K1473" s="38"/>
      <c r="L1473" s="38"/>
      <c r="M1473" s="38"/>
      <c r="N1473" s="38"/>
      <c r="O1473" s="38"/>
      <c r="P1473" s="39"/>
      <c r="Q1473" s="38"/>
      <c r="R1473" s="39"/>
      <c r="S1473" s="39"/>
      <c r="T1473" s="39"/>
      <c r="U1473" s="39"/>
      <c r="V1473" s="38"/>
      <c r="W1473" s="40"/>
      <c r="X1473" s="41"/>
      <c r="Y1473" s="41"/>
      <c r="Z1473" s="40"/>
      <c r="AA1473" s="40"/>
    </row>
    <row r="1474" spans="1:27" ht="25.5" customHeight="1" x14ac:dyDescent="0.2">
      <c r="A1474" s="38"/>
      <c r="B1474" s="38"/>
      <c r="C1474" s="38"/>
      <c r="D1474" s="38"/>
      <c r="E1474" s="38"/>
      <c r="F1474" s="38"/>
      <c r="G1474" s="39"/>
      <c r="H1474" s="38"/>
      <c r="I1474" s="39"/>
      <c r="J1474" s="38"/>
      <c r="K1474" s="38"/>
      <c r="L1474" s="38"/>
      <c r="M1474" s="38"/>
      <c r="N1474" s="38"/>
      <c r="O1474" s="38"/>
      <c r="P1474" s="39"/>
      <c r="Q1474" s="38"/>
      <c r="R1474" s="38"/>
      <c r="S1474" s="39"/>
      <c r="T1474" s="39"/>
      <c r="U1474" s="39"/>
      <c r="V1474" s="38"/>
      <c r="W1474" s="40"/>
      <c r="X1474" s="41"/>
      <c r="Y1474" s="41"/>
      <c r="Z1474" s="40"/>
      <c r="AA1474" s="40"/>
    </row>
    <row r="1475" spans="1:27" ht="25.5" customHeight="1" x14ac:dyDescent="0.2">
      <c r="A1475" s="38"/>
      <c r="B1475" s="38"/>
      <c r="C1475" s="38"/>
      <c r="D1475" s="38"/>
      <c r="E1475" s="38"/>
      <c r="F1475" s="38"/>
      <c r="G1475" s="39"/>
      <c r="H1475" s="38"/>
      <c r="I1475" s="39"/>
      <c r="J1475" s="38"/>
      <c r="K1475" s="38"/>
      <c r="L1475" s="38"/>
      <c r="M1475" s="38"/>
      <c r="N1475" s="38"/>
      <c r="O1475" s="38"/>
      <c r="P1475" s="39"/>
      <c r="Q1475" s="38"/>
      <c r="R1475" s="39"/>
      <c r="S1475" s="39"/>
      <c r="T1475" s="39"/>
      <c r="U1475" s="39"/>
      <c r="V1475" s="38"/>
      <c r="W1475" s="40"/>
      <c r="X1475" s="41"/>
      <c r="Y1475" s="41"/>
      <c r="Z1475" s="40"/>
      <c r="AA1475" s="40"/>
    </row>
    <row r="1476" spans="1:27" ht="25.5" customHeight="1" x14ac:dyDescent="0.2">
      <c r="A1476" s="38"/>
      <c r="B1476" s="38"/>
      <c r="C1476" s="38"/>
      <c r="D1476" s="38"/>
      <c r="E1476" s="38"/>
      <c r="F1476" s="38"/>
      <c r="G1476" s="39"/>
      <c r="H1476" s="38"/>
      <c r="I1476" s="39"/>
      <c r="J1476" s="38"/>
      <c r="K1476" s="38"/>
      <c r="L1476" s="38"/>
      <c r="M1476" s="38"/>
      <c r="N1476" s="38"/>
      <c r="O1476" s="38"/>
      <c r="P1476" s="39"/>
      <c r="Q1476" s="38"/>
      <c r="R1476" s="39"/>
      <c r="S1476" s="39"/>
      <c r="T1476" s="39"/>
      <c r="U1476" s="39"/>
      <c r="V1476" s="38"/>
      <c r="W1476" s="40"/>
      <c r="X1476" s="41"/>
      <c r="Y1476" s="41"/>
      <c r="Z1476" s="40"/>
      <c r="AA1476" s="40"/>
    </row>
    <row r="1477" spans="1:27" ht="25.5" customHeight="1" x14ac:dyDescent="0.2">
      <c r="A1477" s="38"/>
      <c r="B1477" s="38"/>
      <c r="C1477" s="38"/>
      <c r="D1477" s="38"/>
      <c r="E1477" s="38"/>
      <c r="F1477" s="38"/>
      <c r="G1477" s="39"/>
      <c r="H1477" s="38"/>
      <c r="I1477" s="39"/>
      <c r="J1477" s="38"/>
      <c r="K1477" s="38"/>
      <c r="L1477" s="38"/>
      <c r="M1477" s="38"/>
      <c r="N1477" s="38"/>
      <c r="O1477" s="38"/>
      <c r="P1477" s="39"/>
      <c r="Q1477" s="38"/>
      <c r="R1477" s="38"/>
      <c r="S1477" s="39"/>
      <c r="T1477" s="39"/>
      <c r="U1477" s="39"/>
      <c r="V1477" s="38"/>
      <c r="W1477" s="40"/>
      <c r="X1477" s="41"/>
      <c r="Y1477" s="41"/>
      <c r="Z1477" s="40"/>
      <c r="AA1477" s="40"/>
    </row>
    <row r="1478" spans="1:27" ht="25.5" customHeight="1" x14ac:dyDescent="0.2">
      <c r="A1478" s="38"/>
      <c r="B1478" s="38"/>
      <c r="C1478" s="38"/>
      <c r="D1478" s="38"/>
      <c r="E1478" s="38"/>
      <c r="F1478" s="38"/>
      <c r="G1478" s="39"/>
      <c r="H1478" s="38"/>
      <c r="I1478" s="39"/>
      <c r="J1478" s="38"/>
      <c r="K1478" s="38"/>
      <c r="L1478" s="38"/>
      <c r="M1478" s="38"/>
      <c r="N1478" s="38"/>
      <c r="O1478" s="38"/>
      <c r="P1478" s="39"/>
      <c r="Q1478" s="38"/>
      <c r="R1478" s="39"/>
      <c r="S1478" s="39"/>
      <c r="T1478" s="39"/>
      <c r="U1478" s="39"/>
      <c r="V1478" s="38"/>
      <c r="W1478" s="40"/>
      <c r="X1478" s="41"/>
      <c r="Y1478" s="41"/>
      <c r="Z1478" s="40"/>
      <c r="AA1478" s="40"/>
    </row>
    <row r="1479" spans="1:27" ht="25.5" customHeight="1" x14ac:dyDescent="0.2">
      <c r="A1479" s="38"/>
      <c r="B1479" s="38"/>
      <c r="C1479" s="38"/>
      <c r="D1479" s="38"/>
      <c r="E1479" s="38"/>
      <c r="F1479" s="38"/>
      <c r="G1479" s="39"/>
      <c r="H1479" s="38"/>
      <c r="I1479" s="39"/>
      <c r="J1479" s="38"/>
      <c r="K1479" s="38"/>
      <c r="L1479" s="38"/>
      <c r="M1479" s="38"/>
      <c r="N1479" s="38"/>
      <c r="O1479" s="38"/>
      <c r="P1479" s="39"/>
      <c r="Q1479" s="38"/>
      <c r="R1479" s="39"/>
      <c r="S1479" s="39"/>
      <c r="T1479" s="39"/>
      <c r="U1479" s="39"/>
      <c r="V1479" s="38"/>
      <c r="W1479" s="40"/>
      <c r="X1479" s="41"/>
      <c r="Y1479" s="41"/>
      <c r="Z1479" s="40"/>
      <c r="AA1479" s="40"/>
    </row>
    <row r="1480" spans="1:27" ht="25.5" customHeight="1" x14ac:dyDescent="0.2">
      <c r="A1480" s="38"/>
      <c r="B1480" s="38"/>
      <c r="C1480" s="38"/>
      <c r="D1480" s="38"/>
      <c r="E1480" s="38"/>
      <c r="F1480" s="38"/>
      <c r="G1480" s="39"/>
      <c r="H1480" s="38"/>
      <c r="I1480" s="39"/>
      <c r="J1480" s="38"/>
      <c r="K1480" s="38"/>
      <c r="L1480" s="38"/>
      <c r="M1480" s="38"/>
      <c r="N1480" s="38"/>
      <c r="O1480" s="38"/>
      <c r="P1480" s="39"/>
      <c r="Q1480" s="38"/>
      <c r="R1480" s="38"/>
      <c r="S1480" s="39"/>
      <c r="T1480" s="39"/>
      <c r="U1480" s="39"/>
      <c r="V1480" s="38"/>
      <c r="W1480" s="40"/>
      <c r="X1480" s="41"/>
      <c r="Y1480" s="41"/>
      <c r="Z1480" s="40"/>
      <c r="AA1480" s="40"/>
    </row>
    <row r="1481" spans="1:27" ht="25.5" customHeight="1" x14ac:dyDescent="0.2">
      <c r="A1481" s="38"/>
      <c r="B1481" s="38"/>
      <c r="C1481" s="38"/>
      <c r="D1481" s="38"/>
      <c r="E1481" s="38"/>
      <c r="F1481" s="38"/>
      <c r="G1481" s="39"/>
      <c r="H1481" s="38"/>
      <c r="I1481" s="39"/>
      <c r="J1481" s="38"/>
      <c r="K1481" s="38"/>
      <c r="L1481" s="38"/>
      <c r="M1481" s="38"/>
      <c r="N1481" s="38"/>
      <c r="O1481" s="38"/>
      <c r="P1481" s="39"/>
      <c r="Q1481" s="38"/>
      <c r="R1481" s="39"/>
      <c r="S1481" s="39"/>
      <c r="T1481" s="39"/>
      <c r="U1481" s="39"/>
      <c r="V1481" s="38"/>
      <c r="W1481" s="40"/>
      <c r="X1481" s="41"/>
      <c r="Y1481" s="41"/>
      <c r="Z1481" s="40"/>
      <c r="AA1481" s="40"/>
    </row>
    <row r="1482" spans="1:27" ht="25.5" customHeight="1" x14ac:dyDescent="0.2">
      <c r="A1482" s="38"/>
      <c r="B1482" s="38"/>
      <c r="C1482" s="38"/>
      <c r="D1482" s="38"/>
      <c r="E1482" s="38"/>
      <c r="F1482" s="38"/>
      <c r="G1482" s="39"/>
      <c r="H1482" s="38"/>
      <c r="I1482" s="39"/>
      <c r="J1482" s="38"/>
      <c r="K1482" s="38"/>
      <c r="L1482" s="38"/>
      <c r="M1482" s="38"/>
      <c r="N1482" s="38"/>
      <c r="O1482" s="38"/>
      <c r="P1482" s="39"/>
      <c r="Q1482" s="38"/>
      <c r="R1482" s="39"/>
      <c r="S1482" s="39"/>
      <c r="T1482" s="39"/>
      <c r="U1482" s="39"/>
      <c r="V1482" s="38"/>
      <c r="W1482" s="40"/>
      <c r="X1482" s="41"/>
      <c r="Y1482" s="41"/>
      <c r="Z1482" s="40"/>
      <c r="AA1482" s="40"/>
    </row>
    <row r="1483" spans="1:27" ht="25.5" customHeight="1" x14ac:dyDescent="0.2">
      <c r="A1483" s="237" t="s">
        <v>775</v>
      </c>
      <c r="B1483" s="238"/>
      <c r="C1483" s="238"/>
      <c r="D1483" s="238"/>
      <c r="E1483" s="238"/>
      <c r="F1483" s="238"/>
      <c r="G1483" s="238"/>
      <c r="H1483" s="238"/>
      <c r="I1483" s="238"/>
      <c r="J1483" s="238"/>
      <c r="K1483" s="238"/>
      <c r="L1483" s="239"/>
      <c r="M1483" s="38"/>
      <c r="N1483" s="38">
        <f>SUM(N1471:N1482)</f>
        <v>66</v>
      </c>
      <c r="O1483" s="38"/>
      <c r="P1483" s="39">
        <f>SUM(P1471:P1482)</f>
        <v>488400</v>
      </c>
      <c r="Q1483" s="38"/>
      <c r="R1483" s="38">
        <f>SUM(R1471:R1482)</f>
        <v>14652</v>
      </c>
      <c r="S1483" s="39">
        <f>SUM(S1471:S1482)</f>
        <v>473748</v>
      </c>
      <c r="T1483" s="39">
        <f>SUM(T1471:T1482)</f>
        <v>473748</v>
      </c>
      <c r="U1483" s="39">
        <f>SUM(U1471:U1482)</f>
        <v>473748</v>
      </c>
      <c r="V1483" s="38"/>
      <c r="W1483" s="40">
        <f>SUM(W1471:W1482)</f>
        <v>142.12439999999998</v>
      </c>
      <c r="X1483" s="41"/>
      <c r="Y1483" s="41"/>
      <c r="Z1483" s="40">
        <f>SUM(Z1471:Z1482)</f>
        <v>127.91195999999998</v>
      </c>
      <c r="AA1483" s="40">
        <f>SUM(AA1471:AA1482)</f>
        <v>14.212440000000001</v>
      </c>
    </row>
    <row r="1484" spans="1:27" ht="18" x14ac:dyDescent="0.4">
      <c r="A1484" s="46"/>
      <c r="B1484" s="46"/>
      <c r="C1484" s="46"/>
      <c r="D1484" s="46"/>
      <c r="E1484" s="46"/>
      <c r="F1484" s="46"/>
      <c r="G1484" s="46"/>
      <c r="H1484" s="46"/>
      <c r="I1484" s="46"/>
      <c r="J1484" s="46"/>
      <c r="K1484" s="46"/>
      <c r="L1484" s="46"/>
      <c r="M1484" s="46"/>
      <c r="N1484" s="46"/>
      <c r="O1484" s="46"/>
      <c r="P1484" s="46"/>
      <c r="Q1484" s="46"/>
      <c r="R1484" s="46"/>
      <c r="S1484" s="46"/>
      <c r="T1484" s="46"/>
      <c r="U1484" s="46"/>
      <c r="V1484" s="46"/>
      <c r="W1484" s="46"/>
      <c r="X1484" s="46"/>
      <c r="Y1484" s="46"/>
      <c r="Z1484" s="46"/>
      <c r="AA1484" s="43"/>
    </row>
    <row r="1485" spans="1:27" ht="18" x14ac:dyDescent="0.4">
      <c r="A1485" s="42" t="s">
        <v>17</v>
      </c>
      <c r="B1485" s="42"/>
      <c r="C1485" s="42"/>
      <c r="D1485" s="42" t="s">
        <v>19</v>
      </c>
      <c r="E1485" s="42"/>
      <c r="F1485" s="42"/>
      <c r="G1485" s="42"/>
      <c r="H1485" s="42"/>
      <c r="I1485" s="42"/>
      <c r="J1485" s="43"/>
      <c r="K1485" s="46"/>
      <c r="L1485" s="46"/>
      <c r="M1485" s="46"/>
      <c r="N1485" s="46"/>
      <c r="O1485" s="46"/>
      <c r="P1485" s="46"/>
      <c r="Q1485" s="46"/>
      <c r="R1485" s="46"/>
      <c r="S1485" s="46"/>
      <c r="T1485" s="46"/>
      <c r="U1485" s="46"/>
      <c r="V1485" s="46"/>
      <c r="W1485" s="46"/>
      <c r="X1485" s="46"/>
      <c r="Y1485" s="46"/>
      <c r="Z1485" s="46"/>
      <c r="AA1485" s="43"/>
    </row>
    <row r="1486" spans="1:27" ht="18" x14ac:dyDescent="0.4">
      <c r="A1486" s="42"/>
      <c r="B1486" s="42"/>
      <c r="C1486" s="42"/>
      <c r="D1486" s="42" t="s">
        <v>20</v>
      </c>
      <c r="E1486" s="42"/>
      <c r="F1486" s="42"/>
      <c r="G1486" s="42"/>
      <c r="H1486" s="42"/>
      <c r="I1486" s="42"/>
      <c r="J1486" s="43"/>
      <c r="K1486" s="46"/>
      <c r="L1486" s="46"/>
      <c r="M1486" s="46"/>
      <c r="N1486" s="46"/>
      <c r="O1486" s="46"/>
      <c r="P1486" s="46"/>
      <c r="Q1486" s="46"/>
      <c r="R1486" s="46"/>
      <c r="S1486" s="46"/>
      <c r="T1486" s="46"/>
      <c r="U1486" s="46"/>
      <c r="V1486" s="46"/>
      <c r="W1486" s="46"/>
      <c r="X1486" s="46"/>
      <c r="Y1486" s="46"/>
      <c r="Z1486" s="46"/>
      <c r="AA1486" s="43"/>
    </row>
    <row r="1487" spans="1:27" ht="18" x14ac:dyDescent="0.4">
      <c r="A1487" s="42"/>
      <c r="B1487" s="42"/>
      <c r="C1487" s="42"/>
      <c r="D1487" s="42" t="s">
        <v>21</v>
      </c>
      <c r="E1487" s="42"/>
      <c r="F1487" s="42"/>
      <c r="G1487" s="42"/>
      <c r="H1487" s="42"/>
      <c r="I1487" s="42"/>
      <c r="J1487" s="43"/>
      <c r="K1487" s="46"/>
      <c r="L1487" s="46"/>
      <c r="M1487" s="46"/>
      <c r="N1487" s="46"/>
      <c r="O1487" s="46"/>
      <c r="P1487" s="46"/>
      <c r="Q1487" s="46"/>
      <c r="R1487" s="46"/>
      <c r="S1487" s="46"/>
      <c r="T1487" s="46"/>
      <c r="U1487" s="46"/>
      <c r="V1487" s="46"/>
      <c r="W1487" s="46"/>
      <c r="X1487" s="46"/>
      <c r="Y1487" s="46"/>
      <c r="Z1487" s="46"/>
      <c r="AA1487" s="43"/>
    </row>
    <row r="1488" spans="1:27" ht="15.75" x14ac:dyDescent="0.25">
      <c r="A1488" s="42"/>
      <c r="B1488" s="42"/>
      <c r="C1488" s="42"/>
      <c r="D1488" s="42" t="s">
        <v>22</v>
      </c>
      <c r="E1488" s="42"/>
      <c r="F1488" s="42"/>
      <c r="G1488" s="42"/>
      <c r="H1488" s="42"/>
      <c r="I1488" s="42"/>
      <c r="J1488" s="43"/>
      <c r="K1488" s="43"/>
      <c r="L1488" s="43"/>
      <c r="M1488" s="43"/>
      <c r="N1488" s="43"/>
      <c r="O1488" s="43"/>
      <c r="P1488" s="43"/>
      <c r="Q1488" s="43"/>
      <c r="R1488" s="43"/>
      <c r="S1488" s="43"/>
      <c r="T1488" s="43"/>
      <c r="U1488" s="43"/>
      <c r="V1488" s="43"/>
      <c r="W1488" s="43"/>
      <c r="X1488" s="43"/>
      <c r="Y1488" s="43"/>
      <c r="Z1488" s="43"/>
      <c r="AA1488" s="43"/>
    </row>
    <row r="1489" spans="1:27" ht="15.75" x14ac:dyDescent="0.25">
      <c r="A1489" s="42"/>
      <c r="B1489" s="42"/>
      <c r="C1489" s="42"/>
      <c r="D1489" s="42" t="s">
        <v>23</v>
      </c>
      <c r="E1489" s="42"/>
      <c r="F1489" s="42"/>
      <c r="G1489" s="42"/>
      <c r="H1489" s="42"/>
      <c r="I1489" s="42"/>
      <c r="J1489" s="43"/>
      <c r="K1489" s="43"/>
      <c r="L1489" s="43"/>
      <c r="M1489" s="43"/>
      <c r="N1489" s="43"/>
      <c r="O1489" s="43"/>
      <c r="P1489" s="43"/>
      <c r="Q1489" s="43"/>
      <c r="R1489" s="43"/>
      <c r="S1489" s="43"/>
      <c r="T1489" s="43"/>
      <c r="U1489" s="43"/>
      <c r="V1489" s="43"/>
      <c r="W1489" s="43"/>
      <c r="X1489" s="43"/>
      <c r="Y1489" s="43"/>
      <c r="Z1489" s="43"/>
      <c r="AA1489" s="43"/>
    </row>
    <row r="1501" spans="1:27" ht="21" x14ac:dyDescent="0.35">
      <c r="A1501" s="215" t="s">
        <v>764</v>
      </c>
      <c r="B1501" s="215"/>
      <c r="C1501" s="215"/>
      <c r="D1501" s="215"/>
      <c r="E1501" s="215"/>
      <c r="F1501" s="215"/>
      <c r="G1501" s="215"/>
      <c r="H1501" s="215"/>
      <c r="I1501" s="215"/>
      <c r="J1501" s="215"/>
      <c r="K1501" s="215"/>
      <c r="L1501" s="215"/>
      <c r="M1501" s="215"/>
      <c r="N1501" s="215"/>
      <c r="O1501" s="215"/>
      <c r="P1501" s="215"/>
      <c r="Q1501" s="215"/>
      <c r="R1501" s="215"/>
      <c r="S1501" s="215"/>
      <c r="T1501" s="215"/>
      <c r="U1501" s="215"/>
      <c r="V1501" s="215"/>
      <c r="W1501" s="215"/>
      <c r="X1501" s="215"/>
      <c r="Y1501" s="144"/>
      <c r="Z1501" s="31"/>
      <c r="AA1501" s="31"/>
    </row>
    <row r="1502" spans="1:27" ht="21" x14ac:dyDescent="0.2">
      <c r="A1502" s="215" t="s">
        <v>763</v>
      </c>
      <c r="B1502" s="215"/>
      <c r="C1502" s="215"/>
      <c r="D1502" s="215"/>
      <c r="E1502" s="215"/>
      <c r="F1502" s="215"/>
      <c r="G1502" s="215"/>
      <c r="H1502" s="215"/>
      <c r="I1502" s="215"/>
      <c r="J1502" s="215"/>
      <c r="K1502" s="215"/>
      <c r="L1502" s="215"/>
      <c r="M1502" s="215"/>
      <c r="N1502" s="215"/>
      <c r="O1502" s="215"/>
      <c r="P1502" s="215"/>
      <c r="Q1502" s="215"/>
      <c r="R1502" s="215"/>
      <c r="S1502" s="215"/>
      <c r="T1502" s="215"/>
      <c r="U1502" s="215"/>
      <c r="V1502" s="215"/>
      <c r="W1502" s="215"/>
      <c r="X1502" s="215"/>
      <c r="Y1502" s="215"/>
      <c r="Z1502" s="215"/>
      <c r="AA1502" s="215"/>
    </row>
    <row r="1503" spans="1:27" ht="21" x14ac:dyDescent="0.35">
      <c r="A1503" s="32"/>
      <c r="B1503" s="32"/>
      <c r="C1503" s="32"/>
      <c r="D1503" s="32"/>
      <c r="E1503" s="32"/>
      <c r="F1503" s="32"/>
      <c r="G1503" s="32"/>
      <c r="H1503" s="32" t="s">
        <v>808</v>
      </c>
      <c r="I1503" s="32"/>
      <c r="J1503" s="32"/>
      <c r="K1503" s="32"/>
      <c r="L1503" s="32"/>
      <c r="M1503" s="32"/>
      <c r="N1503" s="32"/>
      <c r="O1503" s="32"/>
      <c r="P1503" s="32"/>
      <c r="Q1503" s="32"/>
      <c r="R1503" s="32"/>
      <c r="S1503" s="32"/>
      <c r="T1503" s="32"/>
      <c r="U1503" s="32"/>
      <c r="V1503" s="32"/>
      <c r="W1503" s="32"/>
      <c r="X1503" s="32"/>
      <c r="Y1503" s="32"/>
      <c r="Z1503" s="32" t="s">
        <v>903</v>
      </c>
      <c r="AA1503" s="31"/>
    </row>
    <row r="1504" spans="1:27" ht="15.75" customHeight="1" x14ac:dyDescent="0.2">
      <c r="A1504" s="207" t="s">
        <v>3</v>
      </c>
      <c r="B1504" s="207" t="s">
        <v>761</v>
      </c>
      <c r="C1504" s="207" t="s">
        <v>18</v>
      </c>
      <c r="D1504" s="210" t="s">
        <v>0</v>
      </c>
      <c r="E1504" s="211"/>
      <c r="F1504" s="211"/>
      <c r="G1504" s="211"/>
      <c r="H1504" s="211"/>
      <c r="I1504" s="212"/>
      <c r="J1504" s="210" t="s">
        <v>2</v>
      </c>
      <c r="K1504" s="211"/>
      <c r="L1504" s="211"/>
      <c r="M1504" s="211"/>
      <c r="N1504" s="211"/>
      <c r="O1504" s="211"/>
      <c r="P1504" s="211"/>
      <c r="Q1504" s="211"/>
      <c r="R1504" s="211"/>
      <c r="S1504" s="211"/>
      <c r="T1504" s="211"/>
      <c r="U1504" s="212"/>
      <c r="V1504" s="207" t="s">
        <v>756</v>
      </c>
      <c r="W1504" s="207" t="s">
        <v>757</v>
      </c>
      <c r="X1504" s="207" t="s">
        <v>758</v>
      </c>
      <c r="Y1504" s="141"/>
      <c r="Z1504" s="207" t="s">
        <v>759</v>
      </c>
      <c r="AA1504" s="207" t="s">
        <v>760</v>
      </c>
    </row>
    <row r="1505" spans="1:27" ht="15.75" customHeight="1" x14ac:dyDescent="0.2">
      <c r="A1505" s="208"/>
      <c r="B1505" s="208"/>
      <c r="C1505" s="208"/>
      <c r="D1505" s="210" t="s">
        <v>7</v>
      </c>
      <c r="E1505" s="211"/>
      <c r="F1505" s="212"/>
      <c r="G1505" s="207" t="s">
        <v>743</v>
      </c>
      <c r="H1505" s="207" t="s">
        <v>744</v>
      </c>
      <c r="I1505" s="207" t="s">
        <v>745</v>
      </c>
      <c r="J1505" s="204" t="s">
        <v>3</v>
      </c>
      <c r="K1505" s="207" t="s">
        <v>746</v>
      </c>
      <c r="L1505" s="207" t="s">
        <v>747</v>
      </c>
      <c r="M1505" s="207" t="s">
        <v>18</v>
      </c>
      <c r="N1505" s="207" t="s">
        <v>748</v>
      </c>
      <c r="O1505" s="207" t="s">
        <v>749</v>
      </c>
      <c r="P1505" s="207" t="s">
        <v>750</v>
      </c>
      <c r="Q1505" s="207" t="s">
        <v>751</v>
      </c>
      <c r="R1505" s="207" t="s">
        <v>752</v>
      </c>
      <c r="S1505" s="207" t="s">
        <v>753</v>
      </c>
      <c r="T1505" s="207" t="s">
        <v>754</v>
      </c>
      <c r="U1505" s="207" t="s">
        <v>755</v>
      </c>
      <c r="V1505" s="208"/>
      <c r="W1505" s="208"/>
      <c r="X1505" s="208"/>
      <c r="Y1505" s="142"/>
      <c r="Z1505" s="208"/>
      <c r="AA1505" s="208"/>
    </row>
    <row r="1506" spans="1:27" ht="14.25" customHeight="1" x14ac:dyDescent="0.2">
      <c r="A1506" s="208"/>
      <c r="B1506" s="208"/>
      <c r="C1506" s="208"/>
      <c r="D1506" s="204" t="s">
        <v>9</v>
      </c>
      <c r="E1506" s="204" t="s">
        <v>10</v>
      </c>
      <c r="F1506" s="204" t="s">
        <v>11</v>
      </c>
      <c r="G1506" s="208"/>
      <c r="H1506" s="208"/>
      <c r="I1506" s="208"/>
      <c r="J1506" s="205"/>
      <c r="K1506" s="208"/>
      <c r="L1506" s="208"/>
      <c r="M1506" s="208"/>
      <c r="N1506" s="208"/>
      <c r="O1506" s="208"/>
      <c r="P1506" s="208"/>
      <c r="Q1506" s="208"/>
      <c r="R1506" s="208"/>
      <c r="S1506" s="208"/>
      <c r="T1506" s="208"/>
      <c r="U1506" s="208"/>
      <c r="V1506" s="208"/>
      <c r="W1506" s="208"/>
      <c r="X1506" s="208"/>
      <c r="Y1506" s="142"/>
      <c r="Z1506" s="208"/>
      <c r="AA1506" s="208"/>
    </row>
    <row r="1507" spans="1:27" ht="14.25" customHeight="1" x14ac:dyDescent="0.2">
      <c r="A1507" s="208"/>
      <c r="B1507" s="208"/>
      <c r="C1507" s="208"/>
      <c r="D1507" s="205"/>
      <c r="E1507" s="205"/>
      <c r="F1507" s="205"/>
      <c r="G1507" s="208"/>
      <c r="H1507" s="208"/>
      <c r="I1507" s="208"/>
      <c r="J1507" s="205"/>
      <c r="K1507" s="208"/>
      <c r="L1507" s="208"/>
      <c r="M1507" s="208"/>
      <c r="N1507" s="208"/>
      <c r="O1507" s="208"/>
      <c r="P1507" s="208"/>
      <c r="Q1507" s="208"/>
      <c r="R1507" s="208"/>
      <c r="S1507" s="208"/>
      <c r="T1507" s="208"/>
      <c r="U1507" s="208"/>
      <c r="V1507" s="208"/>
      <c r="W1507" s="208"/>
      <c r="X1507" s="208"/>
      <c r="Y1507" s="142"/>
      <c r="Z1507" s="208"/>
      <c r="AA1507" s="208"/>
    </row>
    <row r="1508" spans="1:27" ht="14.25" customHeight="1" x14ac:dyDescent="0.2">
      <c r="A1508" s="208"/>
      <c r="B1508" s="208"/>
      <c r="C1508" s="208"/>
      <c r="D1508" s="205"/>
      <c r="E1508" s="205"/>
      <c r="F1508" s="205"/>
      <c r="G1508" s="208"/>
      <c r="H1508" s="208"/>
      <c r="I1508" s="208"/>
      <c r="J1508" s="205"/>
      <c r="K1508" s="208"/>
      <c r="L1508" s="208"/>
      <c r="M1508" s="208"/>
      <c r="N1508" s="208"/>
      <c r="O1508" s="208"/>
      <c r="P1508" s="208"/>
      <c r="Q1508" s="208"/>
      <c r="R1508" s="208"/>
      <c r="S1508" s="208"/>
      <c r="T1508" s="208"/>
      <c r="U1508" s="208"/>
      <c r="V1508" s="208"/>
      <c r="W1508" s="208"/>
      <c r="X1508" s="208"/>
      <c r="Y1508" s="142"/>
      <c r="Z1508" s="208"/>
      <c r="AA1508" s="208"/>
    </row>
    <row r="1509" spans="1:27" ht="14.25" customHeight="1" x14ac:dyDescent="0.2">
      <c r="A1509" s="208"/>
      <c r="B1509" s="208"/>
      <c r="C1509" s="208"/>
      <c r="D1509" s="205"/>
      <c r="E1509" s="205"/>
      <c r="F1509" s="205"/>
      <c r="G1509" s="208"/>
      <c r="H1509" s="208"/>
      <c r="I1509" s="208"/>
      <c r="J1509" s="205"/>
      <c r="K1509" s="208"/>
      <c r="L1509" s="208"/>
      <c r="M1509" s="208"/>
      <c r="N1509" s="208"/>
      <c r="O1509" s="208"/>
      <c r="P1509" s="208"/>
      <c r="Q1509" s="208"/>
      <c r="R1509" s="208"/>
      <c r="S1509" s="208"/>
      <c r="T1509" s="208"/>
      <c r="U1509" s="208"/>
      <c r="V1509" s="208"/>
      <c r="W1509" s="208"/>
      <c r="X1509" s="208"/>
      <c r="Y1509" s="142"/>
      <c r="Z1509" s="208"/>
      <c r="AA1509" s="208"/>
    </row>
    <row r="1510" spans="1:27" ht="14.25" customHeight="1" x14ac:dyDescent="0.2">
      <c r="A1510" s="209"/>
      <c r="B1510" s="209"/>
      <c r="C1510" s="209"/>
      <c r="D1510" s="206"/>
      <c r="E1510" s="206"/>
      <c r="F1510" s="206"/>
      <c r="G1510" s="209"/>
      <c r="H1510" s="209"/>
      <c r="I1510" s="209"/>
      <c r="J1510" s="206"/>
      <c r="K1510" s="209"/>
      <c r="L1510" s="209"/>
      <c r="M1510" s="209"/>
      <c r="N1510" s="209"/>
      <c r="O1510" s="209"/>
      <c r="P1510" s="209"/>
      <c r="Q1510" s="209"/>
      <c r="R1510" s="209"/>
      <c r="S1510" s="209"/>
      <c r="T1510" s="209"/>
      <c r="U1510" s="209"/>
      <c r="V1510" s="209"/>
      <c r="W1510" s="209"/>
      <c r="X1510" s="209"/>
      <c r="Y1510" s="143"/>
      <c r="Z1510" s="209"/>
      <c r="AA1510" s="209"/>
    </row>
    <row r="1511" spans="1:27" s="43" customFormat="1" ht="24.75" customHeight="1" x14ac:dyDescent="0.2">
      <c r="A1511" s="39"/>
      <c r="B1511" s="38" t="s">
        <v>14</v>
      </c>
      <c r="C1511" s="39">
        <v>3</v>
      </c>
      <c r="D1511" s="39"/>
      <c r="E1511" s="39"/>
      <c r="F1511" s="39"/>
      <c r="G1511" s="39">
        <f t="shared" ref="G1511" si="195">D1511*400+E1511*100+F1511</f>
        <v>0</v>
      </c>
      <c r="H1511" s="39"/>
      <c r="I1511" s="39">
        <f t="shared" ref="I1511" si="196">G1511*H1511</f>
        <v>0</v>
      </c>
      <c r="J1511" s="39">
        <v>3</v>
      </c>
      <c r="K1511" s="39" t="s">
        <v>27</v>
      </c>
      <c r="L1511" s="39" t="s">
        <v>706</v>
      </c>
      <c r="M1511" s="39">
        <v>3</v>
      </c>
      <c r="N1511" s="39">
        <v>60</v>
      </c>
      <c r="O1511" s="39">
        <v>7400</v>
      </c>
      <c r="P1511" s="39">
        <f t="shared" ref="P1511" si="197">N1511*O1511</f>
        <v>444000</v>
      </c>
      <c r="Q1511" s="39">
        <v>5</v>
      </c>
      <c r="R1511" s="39">
        <f>P1511*5%</f>
        <v>22200</v>
      </c>
      <c r="S1511" s="39">
        <f t="shared" ref="S1511" si="198">P1511-R1511</f>
        <v>421800</v>
      </c>
      <c r="T1511" s="39">
        <f t="shared" ref="T1511" si="199">I1511+S1511</f>
        <v>421800</v>
      </c>
      <c r="U1511" s="39">
        <f t="shared" ref="U1511" si="200">I1511+S1511</f>
        <v>421800</v>
      </c>
      <c r="V1511" s="39"/>
      <c r="W1511" s="40">
        <f>U1511*0.03%</f>
        <v>126.53999999999999</v>
      </c>
      <c r="X1511" s="39">
        <v>0.03</v>
      </c>
      <c r="Y1511" s="39"/>
      <c r="Z1511" s="40">
        <f>W1511*90%</f>
        <v>113.886</v>
      </c>
      <c r="AA1511" s="40">
        <f>W1511-Z1511</f>
        <v>12.653999999999996</v>
      </c>
    </row>
    <row r="1512" spans="1:27" ht="24.75" customHeight="1" x14ac:dyDescent="0.2">
      <c r="A1512" s="39"/>
      <c r="B1512" s="38"/>
      <c r="C1512" s="39"/>
      <c r="D1512" s="39"/>
      <c r="E1512" s="39"/>
      <c r="F1512" s="39"/>
      <c r="G1512" s="39"/>
      <c r="H1512" s="39"/>
      <c r="I1512" s="39"/>
      <c r="J1512" s="39"/>
      <c r="K1512" s="39"/>
      <c r="L1512" s="39"/>
      <c r="M1512" s="39"/>
      <c r="N1512" s="39"/>
      <c r="O1512" s="39"/>
      <c r="P1512" s="39"/>
      <c r="Q1512" s="39"/>
      <c r="R1512" s="39"/>
      <c r="S1512" s="39"/>
      <c r="T1512" s="39"/>
      <c r="U1512" s="39"/>
      <c r="V1512" s="39"/>
      <c r="W1512" s="40"/>
      <c r="X1512" s="39"/>
      <c r="Y1512" s="39"/>
      <c r="Z1512" s="40"/>
      <c r="AA1512" s="40"/>
    </row>
    <row r="1513" spans="1:27" ht="24.75" customHeight="1" x14ac:dyDescent="0.2">
      <c r="A1513" s="38"/>
      <c r="B1513" s="38"/>
      <c r="C1513" s="38"/>
      <c r="D1513" s="38"/>
      <c r="E1513" s="38"/>
      <c r="F1513" s="38"/>
      <c r="G1513" s="39"/>
      <c r="H1513" s="38"/>
      <c r="I1513" s="39"/>
      <c r="J1513" s="38"/>
      <c r="K1513" s="38"/>
      <c r="L1513" s="38"/>
      <c r="M1513" s="38"/>
      <c r="N1513" s="38"/>
      <c r="O1513" s="38"/>
      <c r="P1513" s="39"/>
      <c r="Q1513" s="38"/>
      <c r="R1513" s="39"/>
      <c r="S1513" s="39"/>
      <c r="T1513" s="39"/>
      <c r="U1513" s="39"/>
      <c r="V1513" s="38"/>
      <c r="W1513" s="40"/>
      <c r="X1513" s="41"/>
      <c r="Y1513" s="41"/>
      <c r="Z1513" s="40"/>
      <c r="AA1513" s="40"/>
    </row>
    <row r="1514" spans="1:27" ht="24.75" customHeight="1" x14ac:dyDescent="0.2">
      <c r="A1514" s="38"/>
      <c r="B1514" s="38"/>
      <c r="C1514" s="38"/>
      <c r="D1514" s="38"/>
      <c r="E1514" s="38"/>
      <c r="F1514" s="38"/>
      <c r="G1514" s="39"/>
      <c r="H1514" s="38"/>
      <c r="I1514" s="39"/>
      <c r="J1514" s="38"/>
      <c r="K1514" s="38"/>
      <c r="L1514" s="38"/>
      <c r="M1514" s="38"/>
      <c r="N1514" s="38"/>
      <c r="O1514" s="38"/>
      <c r="P1514" s="39"/>
      <c r="Q1514" s="38"/>
      <c r="R1514" s="38"/>
      <c r="S1514" s="39"/>
      <c r="T1514" s="39"/>
      <c r="U1514" s="39"/>
      <c r="V1514" s="38"/>
      <c r="W1514" s="40"/>
      <c r="X1514" s="41"/>
      <c r="Y1514" s="41"/>
      <c r="Z1514" s="40"/>
      <c r="AA1514" s="40"/>
    </row>
    <row r="1515" spans="1:27" ht="24.75" customHeight="1" x14ac:dyDescent="0.2">
      <c r="A1515" s="38"/>
      <c r="B1515" s="38"/>
      <c r="C1515" s="38"/>
      <c r="D1515" s="38"/>
      <c r="E1515" s="38"/>
      <c r="F1515" s="38"/>
      <c r="G1515" s="39"/>
      <c r="H1515" s="38"/>
      <c r="I1515" s="39"/>
      <c r="J1515" s="38"/>
      <c r="K1515" s="38"/>
      <c r="L1515" s="38"/>
      <c r="M1515" s="38"/>
      <c r="N1515" s="38"/>
      <c r="O1515" s="38"/>
      <c r="P1515" s="39"/>
      <c r="Q1515" s="38"/>
      <c r="R1515" s="39"/>
      <c r="S1515" s="39"/>
      <c r="T1515" s="39"/>
      <c r="U1515" s="39"/>
      <c r="V1515" s="38"/>
      <c r="W1515" s="40"/>
      <c r="X1515" s="41"/>
      <c r="Y1515" s="41"/>
      <c r="Z1515" s="40"/>
      <c r="AA1515" s="40"/>
    </row>
    <row r="1516" spans="1:27" ht="24.75" customHeight="1" x14ac:dyDescent="0.2">
      <c r="A1516" s="38"/>
      <c r="B1516" s="38"/>
      <c r="C1516" s="38"/>
      <c r="D1516" s="38"/>
      <c r="E1516" s="38"/>
      <c r="F1516" s="38"/>
      <c r="G1516" s="39"/>
      <c r="H1516" s="38"/>
      <c r="I1516" s="39"/>
      <c r="J1516" s="38"/>
      <c r="K1516" s="38"/>
      <c r="L1516" s="38"/>
      <c r="M1516" s="38"/>
      <c r="N1516" s="38"/>
      <c r="O1516" s="38"/>
      <c r="P1516" s="39"/>
      <c r="Q1516" s="38"/>
      <c r="R1516" s="39"/>
      <c r="S1516" s="39"/>
      <c r="T1516" s="39"/>
      <c r="U1516" s="39"/>
      <c r="V1516" s="38"/>
      <c r="W1516" s="40"/>
      <c r="X1516" s="41"/>
      <c r="Y1516" s="41"/>
      <c r="Z1516" s="40"/>
      <c r="AA1516" s="40"/>
    </row>
    <row r="1517" spans="1:27" ht="24.75" customHeight="1" x14ac:dyDescent="0.2">
      <c r="A1517" s="38"/>
      <c r="B1517" s="38"/>
      <c r="C1517" s="38"/>
      <c r="D1517" s="38"/>
      <c r="E1517" s="38"/>
      <c r="F1517" s="38"/>
      <c r="G1517" s="39"/>
      <c r="H1517" s="38"/>
      <c r="I1517" s="39"/>
      <c r="J1517" s="38"/>
      <c r="K1517" s="38"/>
      <c r="L1517" s="38"/>
      <c r="M1517" s="38"/>
      <c r="N1517" s="38"/>
      <c r="O1517" s="38"/>
      <c r="P1517" s="39"/>
      <c r="Q1517" s="38"/>
      <c r="R1517" s="38"/>
      <c r="S1517" s="39"/>
      <c r="T1517" s="39"/>
      <c r="U1517" s="39"/>
      <c r="V1517" s="38"/>
      <c r="W1517" s="40"/>
      <c r="X1517" s="41"/>
      <c r="Y1517" s="41"/>
      <c r="Z1517" s="40"/>
      <c r="AA1517" s="40"/>
    </row>
    <row r="1518" spans="1:27" ht="24.75" customHeight="1" x14ac:dyDescent="0.2">
      <c r="A1518" s="38"/>
      <c r="B1518" s="38"/>
      <c r="C1518" s="38"/>
      <c r="D1518" s="38"/>
      <c r="E1518" s="38"/>
      <c r="F1518" s="38"/>
      <c r="G1518" s="39"/>
      <c r="H1518" s="38"/>
      <c r="I1518" s="39"/>
      <c r="J1518" s="38"/>
      <c r="K1518" s="38"/>
      <c r="L1518" s="38"/>
      <c r="M1518" s="38"/>
      <c r="N1518" s="38"/>
      <c r="O1518" s="38"/>
      <c r="P1518" s="39"/>
      <c r="Q1518" s="38"/>
      <c r="R1518" s="39"/>
      <c r="S1518" s="39"/>
      <c r="T1518" s="39"/>
      <c r="U1518" s="39"/>
      <c r="V1518" s="38"/>
      <c r="W1518" s="40"/>
      <c r="X1518" s="41"/>
      <c r="Y1518" s="41"/>
      <c r="Z1518" s="40"/>
      <c r="AA1518" s="40"/>
    </row>
    <row r="1519" spans="1:27" ht="24.75" customHeight="1" x14ac:dyDescent="0.2">
      <c r="A1519" s="38"/>
      <c r="B1519" s="38"/>
      <c r="C1519" s="38"/>
      <c r="D1519" s="38"/>
      <c r="E1519" s="38"/>
      <c r="F1519" s="38"/>
      <c r="G1519" s="39"/>
      <c r="H1519" s="38"/>
      <c r="I1519" s="39"/>
      <c r="J1519" s="38"/>
      <c r="K1519" s="38"/>
      <c r="L1519" s="38"/>
      <c r="M1519" s="38"/>
      <c r="N1519" s="38"/>
      <c r="O1519" s="38"/>
      <c r="P1519" s="39"/>
      <c r="Q1519" s="38"/>
      <c r="R1519" s="39"/>
      <c r="S1519" s="39"/>
      <c r="T1519" s="39"/>
      <c r="U1519" s="39"/>
      <c r="V1519" s="38"/>
      <c r="W1519" s="40"/>
      <c r="X1519" s="41"/>
      <c r="Y1519" s="41"/>
      <c r="Z1519" s="40"/>
      <c r="AA1519" s="40"/>
    </row>
    <row r="1520" spans="1:27" ht="24.75" customHeight="1" x14ac:dyDescent="0.2">
      <c r="A1520" s="38"/>
      <c r="B1520" s="38"/>
      <c r="C1520" s="38"/>
      <c r="D1520" s="38"/>
      <c r="E1520" s="38"/>
      <c r="F1520" s="38"/>
      <c r="G1520" s="39"/>
      <c r="H1520" s="38"/>
      <c r="I1520" s="39"/>
      <c r="J1520" s="38"/>
      <c r="K1520" s="38"/>
      <c r="L1520" s="38"/>
      <c r="M1520" s="38"/>
      <c r="N1520" s="38"/>
      <c r="O1520" s="38"/>
      <c r="P1520" s="39"/>
      <c r="Q1520" s="38"/>
      <c r="R1520" s="38"/>
      <c r="S1520" s="39"/>
      <c r="T1520" s="39"/>
      <c r="U1520" s="39"/>
      <c r="V1520" s="38"/>
      <c r="W1520" s="40"/>
      <c r="X1520" s="41"/>
      <c r="Y1520" s="41"/>
      <c r="Z1520" s="40"/>
      <c r="AA1520" s="40"/>
    </row>
    <row r="1521" spans="1:27" ht="24.75" customHeight="1" x14ac:dyDescent="0.2">
      <c r="A1521" s="38"/>
      <c r="B1521" s="38"/>
      <c r="C1521" s="38"/>
      <c r="D1521" s="38"/>
      <c r="E1521" s="38"/>
      <c r="F1521" s="38"/>
      <c r="G1521" s="39"/>
      <c r="H1521" s="38"/>
      <c r="I1521" s="39"/>
      <c r="J1521" s="38"/>
      <c r="K1521" s="38"/>
      <c r="L1521" s="38"/>
      <c r="M1521" s="38"/>
      <c r="N1521" s="38"/>
      <c r="O1521" s="38"/>
      <c r="P1521" s="39"/>
      <c r="Q1521" s="38"/>
      <c r="R1521" s="39"/>
      <c r="S1521" s="39"/>
      <c r="T1521" s="39"/>
      <c r="U1521" s="39"/>
      <c r="V1521" s="38"/>
      <c r="W1521" s="40"/>
      <c r="X1521" s="41"/>
      <c r="Y1521" s="41"/>
      <c r="Z1521" s="40"/>
      <c r="AA1521" s="40"/>
    </row>
    <row r="1522" spans="1:27" ht="24.75" customHeight="1" x14ac:dyDescent="0.2">
      <c r="A1522" s="38"/>
      <c r="B1522" s="38"/>
      <c r="C1522" s="38"/>
      <c r="D1522" s="38"/>
      <c r="E1522" s="38"/>
      <c r="F1522" s="38"/>
      <c r="G1522" s="39"/>
      <c r="H1522" s="38"/>
      <c r="I1522" s="39"/>
      <c r="J1522" s="38"/>
      <c r="K1522" s="38"/>
      <c r="L1522" s="38"/>
      <c r="M1522" s="38"/>
      <c r="N1522" s="38"/>
      <c r="O1522" s="38"/>
      <c r="P1522" s="39"/>
      <c r="Q1522" s="38"/>
      <c r="R1522" s="39"/>
      <c r="S1522" s="39"/>
      <c r="T1522" s="39"/>
      <c r="U1522" s="39"/>
      <c r="V1522" s="38"/>
      <c r="W1522" s="40"/>
      <c r="X1522" s="41"/>
      <c r="Y1522" s="41"/>
      <c r="Z1522" s="40"/>
      <c r="AA1522" s="40"/>
    </row>
    <row r="1523" spans="1:27" ht="24.75" customHeight="1" x14ac:dyDescent="0.2">
      <c r="A1523" s="237" t="s">
        <v>775</v>
      </c>
      <c r="B1523" s="238"/>
      <c r="C1523" s="238"/>
      <c r="D1523" s="238"/>
      <c r="E1523" s="238"/>
      <c r="F1523" s="238"/>
      <c r="G1523" s="238"/>
      <c r="H1523" s="238"/>
      <c r="I1523" s="238"/>
      <c r="J1523" s="238"/>
      <c r="K1523" s="238"/>
      <c r="L1523" s="239"/>
      <c r="M1523" s="38"/>
      <c r="N1523" s="38">
        <f>SUM(N1511:N1522)</f>
        <v>60</v>
      </c>
      <c r="O1523" s="38"/>
      <c r="P1523" s="39">
        <f>SUM(P1511:P1522)</f>
        <v>444000</v>
      </c>
      <c r="Q1523" s="38"/>
      <c r="R1523" s="38">
        <f>SUM(R1511:R1522)</f>
        <v>22200</v>
      </c>
      <c r="S1523" s="39">
        <f>SUM(S1511:S1522)</f>
        <v>421800</v>
      </c>
      <c r="T1523" s="39">
        <f>SUM(T1511:T1522)</f>
        <v>421800</v>
      </c>
      <c r="U1523" s="39">
        <f>SUM(U1511:U1522)</f>
        <v>421800</v>
      </c>
      <c r="V1523" s="38"/>
      <c r="W1523" s="40">
        <f>SUM(W1511:W1522)</f>
        <v>126.53999999999999</v>
      </c>
      <c r="X1523" s="41"/>
      <c r="Y1523" s="41"/>
      <c r="Z1523" s="40">
        <f>SUM(Z1511:Z1522)</f>
        <v>113.886</v>
      </c>
      <c r="AA1523" s="40">
        <f>SUM(AA1511:AA1522)</f>
        <v>12.653999999999996</v>
      </c>
    </row>
    <row r="1524" spans="1:27" ht="18" x14ac:dyDescent="0.4">
      <c r="A1524" s="46"/>
      <c r="B1524" s="46"/>
      <c r="C1524" s="46"/>
      <c r="D1524" s="46"/>
      <c r="E1524" s="46"/>
      <c r="F1524" s="46"/>
      <c r="G1524" s="46"/>
      <c r="H1524" s="46"/>
      <c r="I1524" s="46"/>
      <c r="J1524" s="46"/>
      <c r="K1524" s="46"/>
      <c r="L1524" s="46"/>
      <c r="M1524" s="46"/>
      <c r="N1524" s="46"/>
      <c r="O1524" s="46"/>
      <c r="P1524" s="46"/>
      <c r="Q1524" s="46"/>
      <c r="R1524" s="46"/>
      <c r="S1524" s="46"/>
      <c r="T1524" s="46"/>
      <c r="U1524" s="46"/>
      <c r="V1524" s="46"/>
      <c r="W1524" s="46"/>
      <c r="X1524" s="46"/>
      <c r="Y1524" s="46"/>
      <c r="Z1524" s="46"/>
      <c r="AA1524" s="43"/>
    </row>
    <row r="1525" spans="1:27" ht="18" x14ac:dyDescent="0.4">
      <c r="A1525" s="42" t="s">
        <v>17</v>
      </c>
      <c r="B1525" s="42"/>
      <c r="C1525" s="42"/>
      <c r="D1525" s="42" t="s">
        <v>19</v>
      </c>
      <c r="E1525" s="42"/>
      <c r="F1525" s="42"/>
      <c r="G1525" s="42"/>
      <c r="H1525" s="42"/>
      <c r="I1525" s="42"/>
      <c r="J1525" s="43"/>
      <c r="K1525" s="46"/>
      <c r="L1525" s="46"/>
      <c r="M1525" s="46"/>
      <c r="N1525" s="46"/>
      <c r="O1525" s="46"/>
      <c r="P1525" s="46"/>
      <c r="Q1525" s="46"/>
      <c r="R1525" s="46"/>
      <c r="S1525" s="46"/>
      <c r="T1525" s="46"/>
      <c r="U1525" s="46"/>
      <c r="V1525" s="46"/>
      <c r="W1525" s="46"/>
      <c r="X1525" s="46"/>
      <c r="Y1525" s="46"/>
      <c r="Z1525" s="46"/>
      <c r="AA1525" s="43"/>
    </row>
    <row r="1526" spans="1:27" ht="18" x14ac:dyDescent="0.4">
      <c r="A1526" s="42"/>
      <c r="B1526" s="42"/>
      <c r="C1526" s="42"/>
      <c r="D1526" s="42" t="s">
        <v>20</v>
      </c>
      <c r="E1526" s="42"/>
      <c r="F1526" s="42"/>
      <c r="G1526" s="42"/>
      <c r="H1526" s="42"/>
      <c r="I1526" s="42"/>
      <c r="J1526" s="43"/>
      <c r="K1526" s="46"/>
      <c r="L1526" s="46"/>
      <c r="M1526" s="46"/>
      <c r="N1526" s="46"/>
      <c r="O1526" s="46"/>
      <c r="P1526" s="46"/>
      <c r="Q1526" s="46"/>
      <c r="R1526" s="46"/>
      <c r="S1526" s="46"/>
      <c r="T1526" s="46"/>
      <c r="U1526" s="46"/>
      <c r="V1526" s="46"/>
      <c r="W1526" s="46"/>
      <c r="X1526" s="46"/>
      <c r="Y1526" s="46"/>
      <c r="Z1526" s="46"/>
      <c r="AA1526" s="43"/>
    </row>
    <row r="1527" spans="1:27" ht="18" x14ac:dyDescent="0.4">
      <c r="A1527" s="42"/>
      <c r="B1527" s="42"/>
      <c r="C1527" s="42"/>
      <c r="D1527" s="42" t="s">
        <v>21</v>
      </c>
      <c r="E1527" s="42"/>
      <c r="F1527" s="42"/>
      <c r="G1527" s="42"/>
      <c r="H1527" s="42"/>
      <c r="I1527" s="42"/>
      <c r="J1527" s="43"/>
      <c r="K1527" s="46"/>
      <c r="L1527" s="46"/>
      <c r="M1527" s="46"/>
      <c r="N1527" s="46"/>
      <c r="O1527" s="46"/>
      <c r="P1527" s="46"/>
      <c r="Q1527" s="46"/>
      <c r="R1527" s="46"/>
      <c r="S1527" s="46"/>
      <c r="T1527" s="46"/>
      <c r="U1527" s="46"/>
      <c r="V1527" s="46"/>
      <c r="W1527" s="46"/>
      <c r="X1527" s="46"/>
      <c r="Y1527" s="46"/>
      <c r="Z1527" s="46"/>
      <c r="AA1527" s="43"/>
    </row>
    <row r="1528" spans="1:27" ht="15.75" x14ac:dyDescent="0.25">
      <c r="A1528" s="42"/>
      <c r="B1528" s="42"/>
      <c r="C1528" s="42"/>
      <c r="D1528" s="42" t="s">
        <v>22</v>
      </c>
      <c r="E1528" s="42"/>
      <c r="F1528" s="42"/>
      <c r="G1528" s="42"/>
      <c r="H1528" s="42"/>
      <c r="I1528" s="42"/>
      <c r="J1528" s="43"/>
      <c r="K1528" s="43"/>
      <c r="L1528" s="43"/>
      <c r="M1528" s="43"/>
      <c r="N1528" s="43"/>
      <c r="O1528" s="43"/>
      <c r="P1528" s="43"/>
      <c r="Q1528" s="43"/>
      <c r="R1528" s="43"/>
      <c r="S1528" s="43"/>
      <c r="T1528" s="43"/>
      <c r="U1528" s="43"/>
      <c r="V1528" s="43"/>
      <c r="W1528" s="43"/>
      <c r="X1528" s="43"/>
      <c r="Y1528" s="43"/>
      <c r="Z1528" s="43"/>
      <c r="AA1528" s="43"/>
    </row>
    <row r="1529" spans="1:27" ht="15.75" x14ac:dyDescent="0.25">
      <c r="A1529" s="42"/>
      <c r="B1529" s="42"/>
      <c r="C1529" s="42"/>
      <c r="D1529" s="42" t="s">
        <v>23</v>
      </c>
      <c r="E1529" s="42"/>
      <c r="F1529" s="42"/>
      <c r="G1529" s="42"/>
      <c r="H1529" s="42"/>
      <c r="I1529" s="42"/>
      <c r="J1529" s="43"/>
      <c r="K1529" s="43"/>
      <c r="L1529" s="43"/>
      <c r="M1529" s="43"/>
      <c r="N1529" s="43"/>
      <c r="O1529" s="43"/>
      <c r="P1529" s="43"/>
      <c r="Q1529" s="43"/>
      <c r="R1529" s="43"/>
      <c r="S1529" s="43"/>
      <c r="T1529" s="43"/>
      <c r="U1529" s="43"/>
      <c r="V1529" s="43"/>
      <c r="W1529" s="43"/>
      <c r="X1529" s="43"/>
      <c r="Y1529" s="43"/>
      <c r="Z1529" s="43"/>
      <c r="AA1529" s="43"/>
    </row>
    <row r="1541" spans="1:27" ht="21" x14ac:dyDescent="0.35">
      <c r="A1541" s="215" t="s">
        <v>764</v>
      </c>
      <c r="B1541" s="215"/>
      <c r="C1541" s="215"/>
      <c r="D1541" s="215"/>
      <c r="E1541" s="215"/>
      <c r="F1541" s="215"/>
      <c r="G1541" s="215"/>
      <c r="H1541" s="215"/>
      <c r="I1541" s="215"/>
      <c r="J1541" s="215"/>
      <c r="K1541" s="215"/>
      <c r="L1541" s="215"/>
      <c r="M1541" s="215"/>
      <c r="N1541" s="215"/>
      <c r="O1541" s="215"/>
      <c r="P1541" s="215"/>
      <c r="Q1541" s="215"/>
      <c r="R1541" s="215"/>
      <c r="S1541" s="215"/>
      <c r="T1541" s="215"/>
      <c r="U1541" s="215"/>
      <c r="V1541" s="215"/>
      <c r="W1541" s="215"/>
      <c r="X1541" s="215"/>
      <c r="Y1541" s="144"/>
      <c r="Z1541" s="31"/>
      <c r="AA1541" s="31"/>
    </row>
    <row r="1542" spans="1:27" ht="21" x14ac:dyDescent="0.2">
      <c r="A1542" s="215" t="s">
        <v>763</v>
      </c>
      <c r="B1542" s="215"/>
      <c r="C1542" s="215"/>
      <c r="D1542" s="215"/>
      <c r="E1542" s="215"/>
      <c r="F1542" s="215"/>
      <c r="G1542" s="215"/>
      <c r="H1542" s="215"/>
      <c r="I1542" s="215"/>
      <c r="J1542" s="215"/>
      <c r="K1542" s="215"/>
      <c r="L1542" s="215"/>
      <c r="M1542" s="215"/>
      <c r="N1542" s="215"/>
      <c r="O1542" s="215"/>
      <c r="P1542" s="215"/>
      <c r="Q1542" s="215"/>
      <c r="R1542" s="215"/>
      <c r="S1542" s="215"/>
      <c r="T1542" s="215"/>
      <c r="U1542" s="215"/>
      <c r="V1542" s="215"/>
      <c r="W1542" s="215"/>
      <c r="X1542" s="215"/>
      <c r="Y1542" s="215"/>
      <c r="Z1542" s="215"/>
      <c r="AA1542" s="215"/>
    </row>
    <row r="1543" spans="1:27" ht="21" x14ac:dyDescent="0.35">
      <c r="A1543" s="32"/>
      <c r="B1543" s="32"/>
      <c r="C1543" s="32"/>
      <c r="D1543" s="32"/>
      <c r="E1543" s="32"/>
      <c r="F1543" s="32"/>
      <c r="G1543" s="32"/>
      <c r="H1543" s="32" t="s">
        <v>809</v>
      </c>
      <c r="I1543" s="32"/>
      <c r="J1543" s="32"/>
      <c r="K1543" s="32"/>
      <c r="L1543" s="32"/>
      <c r="M1543" s="32"/>
      <c r="N1543" s="32"/>
      <c r="O1543" s="32"/>
      <c r="P1543" s="32"/>
      <c r="Q1543" s="32"/>
      <c r="R1543" s="32"/>
      <c r="S1543" s="32"/>
      <c r="T1543" s="32"/>
      <c r="U1543" s="32"/>
      <c r="V1543" s="32"/>
      <c r="W1543" s="32"/>
      <c r="X1543" s="32"/>
      <c r="Y1543" s="32"/>
      <c r="Z1543" s="32" t="s">
        <v>903</v>
      </c>
      <c r="AA1543" s="31"/>
    </row>
    <row r="1544" spans="1:27" ht="15.75" customHeight="1" x14ac:dyDescent="0.2">
      <c r="A1544" s="207" t="s">
        <v>3</v>
      </c>
      <c r="B1544" s="207" t="s">
        <v>761</v>
      </c>
      <c r="C1544" s="207" t="s">
        <v>18</v>
      </c>
      <c r="D1544" s="210" t="s">
        <v>0</v>
      </c>
      <c r="E1544" s="211"/>
      <c r="F1544" s="211"/>
      <c r="G1544" s="211"/>
      <c r="H1544" s="211"/>
      <c r="I1544" s="212"/>
      <c r="J1544" s="210" t="s">
        <v>2</v>
      </c>
      <c r="K1544" s="211"/>
      <c r="L1544" s="211"/>
      <c r="M1544" s="211"/>
      <c r="N1544" s="211"/>
      <c r="O1544" s="211"/>
      <c r="P1544" s="211"/>
      <c r="Q1544" s="211"/>
      <c r="R1544" s="211"/>
      <c r="S1544" s="211"/>
      <c r="T1544" s="211"/>
      <c r="U1544" s="212"/>
      <c r="V1544" s="207" t="s">
        <v>756</v>
      </c>
      <c r="W1544" s="207" t="s">
        <v>757</v>
      </c>
      <c r="X1544" s="207" t="s">
        <v>758</v>
      </c>
      <c r="Y1544" s="141"/>
      <c r="Z1544" s="207" t="s">
        <v>759</v>
      </c>
      <c r="AA1544" s="207" t="s">
        <v>760</v>
      </c>
    </row>
    <row r="1545" spans="1:27" ht="15.75" customHeight="1" x14ac:dyDescent="0.2">
      <c r="A1545" s="208"/>
      <c r="B1545" s="208"/>
      <c r="C1545" s="208"/>
      <c r="D1545" s="210" t="s">
        <v>7</v>
      </c>
      <c r="E1545" s="211"/>
      <c r="F1545" s="212"/>
      <c r="G1545" s="207" t="s">
        <v>743</v>
      </c>
      <c r="H1545" s="207" t="s">
        <v>744</v>
      </c>
      <c r="I1545" s="207" t="s">
        <v>745</v>
      </c>
      <c r="J1545" s="204" t="s">
        <v>3</v>
      </c>
      <c r="K1545" s="207" t="s">
        <v>746</v>
      </c>
      <c r="L1545" s="207" t="s">
        <v>747</v>
      </c>
      <c r="M1545" s="207" t="s">
        <v>18</v>
      </c>
      <c r="N1545" s="207" t="s">
        <v>748</v>
      </c>
      <c r="O1545" s="207" t="s">
        <v>749</v>
      </c>
      <c r="P1545" s="207" t="s">
        <v>750</v>
      </c>
      <c r="Q1545" s="207" t="s">
        <v>751</v>
      </c>
      <c r="R1545" s="207" t="s">
        <v>752</v>
      </c>
      <c r="S1545" s="207" t="s">
        <v>753</v>
      </c>
      <c r="T1545" s="207" t="s">
        <v>754</v>
      </c>
      <c r="U1545" s="207" t="s">
        <v>755</v>
      </c>
      <c r="V1545" s="208"/>
      <c r="W1545" s="208"/>
      <c r="X1545" s="208"/>
      <c r="Y1545" s="142"/>
      <c r="Z1545" s="208"/>
      <c r="AA1545" s="208"/>
    </row>
    <row r="1546" spans="1:27" ht="14.25" customHeight="1" x14ac:dyDescent="0.2">
      <c r="A1546" s="208"/>
      <c r="B1546" s="208"/>
      <c r="C1546" s="208"/>
      <c r="D1546" s="204" t="s">
        <v>9</v>
      </c>
      <c r="E1546" s="204" t="s">
        <v>10</v>
      </c>
      <c r="F1546" s="204" t="s">
        <v>11</v>
      </c>
      <c r="G1546" s="208"/>
      <c r="H1546" s="208"/>
      <c r="I1546" s="208"/>
      <c r="J1546" s="205"/>
      <c r="K1546" s="208"/>
      <c r="L1546" s="208"/>
      <c r="M1546" s="208"/>
      <c r="N1546" s="208"/>
      <c r="O1546" s="208"/>
      <c r="P1546" s="208"/>
      <c r="Q1546" s="208"/>
      <c r="R1546" s="208"/>
      <c r="S1546" s="208"/>
      <c r="T1546" s="208"/>
      <c r="U1546" s="208"/>
      <c r="V1546" s="208"/>
      <c r="W1546" s="208"/>
      <c r="X1546" s="208"/>
      <c r="Y1546" s="142"/>
      <c r="Z1546" s="208"/>
      <c r="AA1546" s="208"/>
    </row>
    <row r="1547" spans="1:27" ht="14.25" customHeight="1" x14ac:dyDescent="0.2">
      <c r="A1547" s="208"/>
      <c r="B1547" s="208"/>
      <c r="C1547" s="208"/>
      <c r="D1547" s="205"/>
      <c r="E1547" s="205"/>
      <c r="F1547" s="205"/>
      <c r="G1547" s="208"/>
      <c r="H1547" s="208"/>
      <c r="I1547" s="208"/>
      <c r="J1547" s="205"/>
      <c r="K1547" s="208"/>
      <c r="L1547" s="208"/>
      <c r="M1547" s="208"/>
      <c r="N1547" s="208"/>
      <c r="O1547" s="208"/>
      <c r="P1547" s="208"/>
      <c r="Q1547" s="208"/>
      <c r="R1547" s="208"/>
      <c r="S1547" s="208"/>
      <c r="T1547" s="208"/>
      <c r="U1547" s="208"/>
      <c r="V1547" s="208"/>
      <c r="W1547" s="208"/>
      <c r="X1547" s="208"/>
      <c r="Y1547" s="142"/>
      <c r="Z1547" s="208"/>
      <c r="AA1547" s="208"/>
    </row>
    <row r="1548" spans="1:27" ht="14.25" customHeight="1" x14ac:dyDescent="0.2">
      <c r="A1548" s="208"/>
      <c r="B1548" s="208"/>
      <c r="C1548" s="208"/>
      <c r="D1548" s="205"/>
      <c r="E1548" s="205"/>
      <c r="F1548" s="205"/>
      <c r="G1548" s="208"/>
      <c r="H1548" s="208"/>
      <c r="I1548" s="208"/>
      <c r="J1548" s="205"/>
      <c r="K1548" s="208"/>
      <c r="L1548" s="208"/>
      <c r="M1548" s="208"/>
      <c r="N1548" s="208"/>
      <c r="O1548" s="208"/>
      <c r="P1548" s="208"/>
      <c r="Q1548" s="208"/>
      <c r="R1548" s="208"/>
      <c r="S1548" s="208"/>
      <c r="T1548" s="208"/>
      <c r="U1548" s="208"/>
      <c r="V1548" s="208"/>
      <c r="W1548" s="208"/>
      <c r="X1548" s="208"/>
      <c r="Y1548" s="142"/>
      <c r="Z1548" s="208"/>
      <c r="AA1548" s="208"/>
    </row>
    <row r="1549" spans="1:27" ht="14.25" customHeight="1" x14ac:dyDescent="0.2">
      <c r="A1549" s="208"/>
      <c r="B1549" s="208"/>
      <c r="C1549" s="208"/>
      <c r="D1549" s="205"/>
      <c r="E1549" s="205"/>
      <c r="F1549" s="205"/>
      <c r="G1549" s="208"/>
      <c r="H1549" s="208"/>
      <c r="I1549" s="208"/>
      <c r="J1549" s="205"/>
      <c r="K1549" s="208"/>
      <c r="L1549" s="208"/>
      <c r="M1549" s="208"/>
      <c r="N1549" s="208"/>
      <c r="O1549" s="208"/>
      <c r="P1549" s="208"/>
      <c r="Q1549" s="208"/>
      <c r="R1549" s="208"/>
      <c r="S1549" s="208"/>
      <c r="T1549" s="208"/>
      <c r="U1549" s="208"/>
      <c r="V1549" s="208"/>
      <c r="W1549" s="208"/>
      <c r="X1549" s="208"/>
      <c r="Y1549" s="142"/>
      <c r="Z1549" s="208"/>
      <c r="AA1549" s="208"/>
    </row>
    <row r="1550" spans="1:27" ht="14.25" customHeight="1" x14ac:dyDescent="0.2">
      <c r="A1550" s="209"/>
      <c r="B1550" s="209"/>
      <c r="C1550" s="209"/>
      <c r="D1550" s="206"/>
      <c r="E1550" s="206"/>
      <c r="F1550" s="206"/>
      <c r="G1550" s="209"/>
      <c r="H1550" s="209"/>
      <c r="I1550" s="209"/>
      <c r="J1550" s="206"/>
      <c r="K1550" s="209"/>
      <c r="L1550" s="209"/>
      <c r="M1550" s="209"/>
      <c r="N1550" s="209"/>
      <c r="O1550" s="209"/>
      <c r="P1550" s="209"/>
      <c r="Q1550" s="209"/>
      <c r="R1550" s="209"/>
      <c r="S1550" s="209"/>
      <c r="T1550" s="209"/>
      <c r="U1550" s="209"/>
      <c r="V1550" s="209"/>
      <c r="W1550" s="209"/>
      <c r="X1550" s="209"/>
      <c r="Y1550" s="143"/>
      <c r="Z1550" s="209"/>
      <c r="AA1550" s="209"/>
    </row>
    <row r="1551" spans="1:27" s="43" customFormat="1" ht="25.5" customHeight="1" x14ac:dyDescent="0.2">
      <c r="A1551" s="39"/>
      <c r="B1551" s="38" t="s">
        <v>14</v>
      </c>
      <c r="C1551" s="39">
        <v>3</v>
      </c>
      <c r="D1551" s="39"/>
      <c r="E1551" s="39"/>
      <c r="F1551" s="39"/>
      <c r="G1551" s="39">
        <f t="shared" ref="G1551" si="201">D1551*400+E1551*100+F1551</f>
        <v>0</v>
      </c>
      <c r="H1551" s="39"/>
      <c r="I1551" s="39">
        <f t="shared" ref="I1551" si="202">G1551*H1551</f>
        <v>0</v>
      </c>
      <c r="J1551" s="39">
        <v>3</v>
      </c>
      <c r="K1551" s="39" t="s">
        <v>27</v>
      </c>
      <c r="L1551" s="39" t="s">
        <v>706</v>
      </c>
      <c r="M1551" s="39">
        <v>3</v>
      </c>
      <c r="N1551" s="39">
        <v>77</v>
      </c>
      <c r="O1551" s="39">
        <v>7400</v>
      </c>
      <c r="P1551" s="39">
        <f t="shared" ref="P1551" si="203">N1551*O1551</f>
        <v>569800</v>
      </c>
      <c r="Q1551" s="39">
        <v>5</v>
      </c>
      <c r="R1551" s="39">
        <f>P1551*5%</f>
        <v>28490</v>
      </c>
      <c r="S1551" s="39">
        <f t="shared" ref="S1551" si="204">P1551-R1551</f>
        <v>541310</v>
      </c>
      <c r="T1551" s="39">
        <f t="shared" ref="T1551" si="205">I1551+S1551</f>
        <v>541310</v>
      </c>
      <c r="U1551" s="39">
        <f t="shared" ref="U1551" si="206">I1551+S1551</f>
        <v>541310</v>
      </c>
      <c r="V1551" s="39"/>
      <c r="W1551" s="40">
        <f>U1551*0.03%</f>
        <v>162.39299999999997</v>
      </c>
      <c r="X1551" s="39">
        <v>0.03</v>
      </c>
      <c r="Y1551" s="39"/>
      <c r="Z1551" s="40">
        <f>W1551*90%</f>
        <v>146.15369999999999</v>
      </c>
      <c r="AA1551" s="40">
        <f>W1551-Z1551</f>
        <v>16.239299999999986</v>
      </c>
    </row>
    <row r="1552" spans="1:27" ht="25.5" customHeight="1" x14ac:dyDescent="0.2">
      <c r="A1552" s="39"/>
      <c r="B1552" s="38"/>
      <c r="C1552" s="39"/>
      <c r="D1552" s="39"/>
      <c r="E1552" s="39"/>
      <c r="F1552" s="39"/>
      <c r="G1552" s="39"/>
      <c r="H1552" s="39"/>
      <c r="I1552" s="39"/>
      <c r="J1552" s="39"/>
      <c r="K1552" s="39"/>
      <c r="L1552" s="39"/>
      <c r="M1552" s="39"/>
      <c r="N1552" s="39"/>
      <c r="O1552" s="39"/>
      <c r="P1552" s="39"/>
      <c r="Q1552" s="39"/>
      <c r="R1552" s="39"/>
      <c r="S1552" s="39"/>
      <c r="T1552" s="39"/>
      <c r="U1552" s="39"/>
      <c r="V1552" s="39"/>
      <c r="W1552" s="40"/>
      <c r="X1552" s="39"/>
      <c r="Y1552" s="39"/>
      <c r="Z1552" s="40"/>
      <c r="AA1552" s="40"/>
    </row>
    <row r="1553" spans="1:27" ht="25.5" customHeight="1" x14ac:dyDescent="0.2">
      <c r="A1553" s="38"/>
      <c r="B1553" s="38"/>
      <c r="C1553" s="38"/>
      <c r="D1553" s="38"/>
      <c r="E1553" s="38"/>
      <c r="F1553" s="38"/>
      <c r="G1553" s="39"/>
      <c r="H1553" s="38"/>
      <c r="I1553" s="39"/>
      <c r="J1553" s="38"/>
      <c r="K1553" s="38"/>
      <c r="L1553" s="38"/>
      <c r="M1553" s="38"/>
      <c r="N1553" s="38"/>
      <c r="O1553" s="38"/>
      <c r="P1553" s="39"/>
      <c r="Q1553" s="38"/>
      <c r="R1553" s="39"/>
      <c r="S1553" s="39"/>
      <c r="T1553" s="39"/>
      <c r="U1553" s="39"/>
      <c r="V1553" s="38"/>
      <c r="W1553" s="40"/>
      <c r="X1553" s="41"/>
      <c r="Y1553" s="41"/>
      <c r="Z1553" s="40"/>
      <c r="AA1553" s="40"/>
    </row>
    <row r="1554" spans="1:27" ht="25.5" customHeight="1" x14ac:dyDescent="0.2">
      <c r="A1554" s="38"/>
      <c r="B1554" s="38"/>
      <c r="C1554" s="38"/>
      <c r="D1554" s="38"/>
      <c r="E1554" s="38"/>
      <c r="F1554" s="38"/>
      <c r="G1554" s="39"/>
      <c r="H1554" s="38"/>
      <c r="I1554" s="39"/>
      <c r="J1554" s="38"/>
      <c r="K1554" s="38"/>
      <c r="L1554" s="38"/>
      <c r="M1554" s="38"/>
      <c r="N1554" s="38"/>
      <c r="O1554" s="38"/>
      <c r="P1554" s="39"/>
      <c r="Q1554" s="38"/>
      <c r="R1554" s="38"/>
      <c r="S1554" s="39"/>
      <c r="T1554" s="39"/>
      <c r="U1554" s="39"/>
      <c r="V1554" s="38"/>
      <c r="W1554" s="40"/>
      <c r="X1554" s="41"/>
      <c r="Y1554" s="41"/>
      <c r="Z1554" s="40"/>
      <c r="AA1554" s="40"/>
    </row>
    <row r="1555" spans="1:27" ht="25.5" customHeight="1" x14ac:dyDescent="0.2">
      <c r="A1555" s="38"/>
      <c r="B1555" s="38"/>
      <c r="C1555" s="38"/>
      <c r="D1555" s="38"/>
      <c r="E1555" s="38"/>
      <c r="F1555" s="38"/>
      <c r="G1555" s="39"/>
      <c r="H1555" s="38"/>
      <c r="I1555" s="39"/>
      <c r="J1555" s="38"/>
      <c r="K1555" s="38"/>
      <c r="L1555" s="38"/>
      <c r="M1555" s="38"/>
      <c r="N1555" s="38"/>
      <c r="O1555" s="38"/>
      <c r="P1555" s="39"/>
      <c r="Q1555" s="38"/>
      <c r="R1555" s="39"/>
      <c r="S1555" s="39"/>
      <c r="T1555" s="39"/>
      <c r="U1555" s="39"/>
      <c r="V1555" s="38"/>
      <c r="W1555" s="40"/>
      <c r="X1555" s="41"/>
      <c r="Y1555" s="41"/>
      <c r="Z1555" s="40"/>
      <c r="AA1555" s="40"/>
    </row>
    <row r="1556" spans="1:27" ht="25.5" customHeight="1" x14ac:dyDescent="0.2">
      <c r="A1556" s="38"/>
      <c r="B1556" s="38"/>
      <c r="C1556" s="38"/>
      <c r="D1556" s="38"/>
      <c r="E1556" s="38"/>
      <c r="F1556" s="38"/>
      <c r="G1556" s="39"/>
      <c r="H1556" s="38"/>
      <c r="I1556" s="39"/>
      <c r="J1556" s="38"/>
      <c r="K1556" s="38"/>
      <c r="L1556" s="38"/>
      <c r="M1556" s="38"/>
      <c r="N1556" s="38"/>
      <c r="O1556" s="38"/>
      <c r="P1556" s="39"/>
      <c r="Q1556" s="38"/>
      <c r="R1556" s="39"/>
      <c r="S1556" s="39"/>
      <c r="T1556" s="39"/>
      <c r="U1556" s="39"/>
      <c r="V1556" s="38"/>
      <c r="W1556" s="40"/>
      <c r="X1556" s="41"/>
      <c r="Y1556" s="41"/>
      <c r="Z1556" s="40"/>
      <c r="AA1556" s="40"/>
    </row>
    <row r="1557" spans="1:27" ht="25.5" customHeight="1" x14ac:dyDescent="0.2">
      <c r="A1557" s="38"/>
      <c r="B1557" s="38"/>
      <c r="C1557" s="38"/>
      <c r="D1557" s="38"/>
      <c r="E1557" s="38"/>
      <c r="F1557" s="38"/>
      <c r="G1557" s="39"/>
      <c r="H1557" s="38"/>
      <c r="I1557" s="39"/>
      <c r="J1557" s="38"/>
      <c r="K1557" s="38"/>
      <c r="L1557" s="38"/>
      <c r="M1557" s="38"/>
      <c r="N1557" s="38"/>
      <c r="O1557" s="38"/>
      <c r="P1557" s="39"/>
      <c r="Q1557" s="38"/>
      <c r="R1557" s="38"/>
      <c r="S1557" s="39"/>
      <c r="T1557" s="39"/>
      <c r="U1557" s="39"/>
      <c r="V1557" s="38"/>
      <c r="W1557" s="40"/>
      <c r="X1557" s="41"/>
      <c r="Y1557" s="41"/>
      <c r="Z1557" s="40"/>
      <c r="AA1557" s="40"/>
    </row>
    <row r="1558" spans="1:27" ht="25.5" customHeight="1" x14ac:dyDescent="0.2">
      <c r="A1558" s="38"/>
      <c r="B1558" s="38"/>
      <c r="C1558" s="38"/>
      <c r="D1558" s="38"/>
      <c r="E1558" s="38"/>
      <c r="F1558" s="38"/>
      <c r="G1558" s="39"/>
      <c r="H1558" s="38"/>
      <c r="I1558" s="39"/>
      <c r="J1558" s="38"/>
      <c r="K1558" s="38"/>
      <c r="L1558" s="38"/>
      <c r="M1558" s="38"/>
      <c r="N1558" s="38"/>
      <c r="O1558" s="38"/>
      <c r="P1558" s="39"/>
      <c r="Q1558" s="38"/>
      <c r="R1558" s="39"/>
      <c r="S1558" s="39"/>
      <c r="T1558" s="39"/>
      <c r="U1558" s="39"/>
      <c r="V1558" s="38"/>
      <c r="W1558" s="40"/>
      <c r="X1558" s="41"/>
      <c r="Y1558" s="41"/>
      <c r="Z1558" s="40"/>
      <c r="AA1558" s="40"/>
    </row>
    <row r="1559" spans="1:27" ht="25.5" customHeight="1" x14ac:dyDescent="0.2">
      <c r="A1559" s="38"/>
      <c r="B1559" s="38"/>
      <c r="C1559" s="38"/>
      <c r="D1559" s="38"/>
      <c r="E1559" s="38"/>
      <c r="F1559" s="38"/>
      <c r="G1559" s="39"/>
      <c r="H1559" s="38"/>
      <c r="I1559" s="39"/>
      <c r="J1559" s="38"/>
      <c r="K1559" s="38"/>
      <c r="L1559" s="38"/>
      <c r="M1559" s="38"/>
      <c r="N1559" s="38"/>
      <c r="O1559" s="38"/>
      <c r="P1559" s="39"/>
      <c r="Q1559" s="38"/>
      <c r="R1559" s="39"/>
      <c r="S1559" s="39"/>
      <c r="T1559" s="39"/>
      <c r="U1559" s="39"/>
      <c r="V1559" s="38"/>
      <c r="W1559" s="40"/>
      <c r="X1559" s="41"/>
      <c r="Y1559" s="41"/>
      <c r="Z1559" s="40"/>
      <c r="AA1559" s="40"/>
    </row>
    <row r="1560" spans="1:27" ht="25.5" customHeight="1" x14ac:dyDescent="0.2">
      <c r="A1560" s="38"/>
      <c r="B1560" s="38"/>
      <c r="C1560" s="38"/>
      <c r="D1560" s="38"/>
      <c r="E1560" s="38"/>
      <c r="F1560" s="38"/>
      <c r="G1560" s="39"/>
      <c r="H1560" s="38"/>
      <c r="I1560" s="39"/>
      <c r="J1560" s="38"/>
      <c r="K1560" s="38"/>
      <c r="L1560" s="38"/>
      <c r="M1560" s="38"/>
      <c r="N1560" s="38"/>
      <c r="O1560" s="38"/>
      <c r="P1560" s="39"/>
      <c r="Q1560" s="38"/>
      <c r="R1560" s="38"/>
      <c r="S1560" s="39"/>
      <c r="T1560" s="39"/>
      <c r="U1560" s="39"/>
      <c r="V1560" s="38"/>
      <c r="W1560" s="40"/>
      <c r="X1560" s="41"/>
      <c r="Y1560" s="41"/>
      <c r="Z1560" s="40"/>
      <c r="AA1560" s="40"/>
    </row>
    <row r="1561" spans="1:27" ht="25.5" customHeight="1" x14ac:dyDescent="0.2">
      <c r="A1561" s="38"/>
      <c r="B1561" s="38"/>
      <c r="C1561" s="38"/>
      <c r="D1561" s="38"/>
      <c r="E1561" s="38"/>
      <c r="F1561" s="38"/>
      <c r="G1561" s="39"/>
      <c r="H1561" s="38"/>
      <c r="I1561" s="39"/>
      <c r="J1561" s="38"/>
      <c r="K1561" s="38"/>
      <c r="L1561" s="38"/>
      <c r="M1561" s="38"/>
      <c r="N1561" s="38"/>
      <c r="O1561" s="38"/>
      <c r="P1561" s="39"/>
      <c r="Q1561" s="38"/>
      <c r="R1561" s="39"/>
      <c r="S1561" s="39"/>
      <c r="T1561" s="39"/>
      <c r="U1561" s="39"/>
      <c r="V1561" s="38"/>
      <c r="W1561" s="40"/>
      <c r="X1561" s="41"/>
      <c r="Y1561" s="41"/>
      <c r="Z1561" s="40"/>
      <c r="AA1561" s="40"/>
    </row>
    <row r="1562" spans="1:27" ht="25.5" customHeight="1" x14ac:dyDescent="0.2">
      <c r="A1562" s="38"/>
      <c r="B1562" s="38"/>
      <c r="C1562" s="38"/>
      <c r="D1562" s="38"/>
      <c r="E1562" s="38"/>
      <c r="F1562" s="38"/>
      <c r="G1562" s="39"/>
      <c r="H1562" s="38"/>
      <c r="I1562" s="39"/>
      <c r="J1562" s="38"/>
      <c r="K1562" s="38"/>
      <c r="L1562" s="38"/>
      <c r="M1562" s="38"/>
      <c r="N1562" s="38"/>
      <c r="O1562" s="38"/>
      <c r="P1562" s="39"/>
      <c r="Q1562" s="38"/>
      <c r="R1562" s="39"/>
      <c r="S1562" s="39"/>
      <c r="T1562" s="39"/>
      <c r="U1562" s="39"/>
      <c r="V1562" s="38"/>
      <c r="W1562" s="40"/>
      <c r="X1562" s="41"/>
      <c r="Y1562" s="41"/>
      <c r="Z1562" s="40"/>
      <c r="AA1562" s="40"/>
    </row>
    <row r="1563" spans="1:27" ht="25.5" customHeight="1" x14ac:dyDescent="0.2">
      <c r="A1563" s="237" t="s">
        <v>775</v>
      </c>
      <c r="B1563" s="238"/>
      <c r="C1563" s="238"/>
      <c r="D1563" s="238"/>
      <c r="E1563" s="238"/>
      <c r="F1563" s="238"/>
      <c r="G1563" s="238"/>
      <c r="H1563" s="238"/>
      <c r="I1563" s="238"/>
      <c r="J1563" s="238"/>
      <c r="K1563" s="238"/>
      <c r="L1563" s="239"/>
      <c r="M1563" s="38"/>
      <c r="N1563" s="38">
        <f>SUM(N1551:N1562)</f>
        <v>77</v>
      </c>
      <c r="O1563" s="38"/>
      <c r="P1563" s="39">
        <f>SUM(P1551:P1562)</f>
        <v>569800</v>
      </c>
      <c r="Q1563" s="38"/>
      <c r="R1563" s="38">
        <f>SUM(R1551:R1562)</f>
        <v>28490</v>
      </c>
      <c r="S1563" s="39">
        <f>SUM(S1551:S1562)</f>
        <v>541310</v>
      </c>
      <c r="T1563" s="39">
        <f>SUM(T1551:T1562)</f>
        <v>541310</v>
      </c>
      <c r="U1563" s="39">
        <f>SUM(U1551:U1562)</f>
        <v>541310</v>
      </c>
      <c r="V1563" s="38"/>
      <c r="W1563" s="40">
        <f>SUM(W1551:W1562)</f>
        <v>162.39299999999997</v>
      </c>
      <c r="X1563" s="41"/>
      <c r="Y1563" s="41"/>
      <c r="Z1563" s="40">
        <f>SUM(Z1551:Z1562)</f>
        <v>146.15369999999999</v>
      </c>
      <c r="AA1563" s="40">
        <f>SUM(AA1551:AA1562)</f>
        <v>16.239299999999986</v>
      </c>
    </row>
    <row r="1564" spans="1:27" ht="18" x14ac:dyDescent="0.4">
      <c r="A1564" s="46"/>
      <c r="B1564" s="46"/>
      <c r="C1564" s="46"/>
      <c r="D1564" s="46"/>
      <c r="E1564" s="46"/>
      <c r="F1564" s="46"/>
      <c r="G1564" s="46"/>
      <c r="H1564" s="46"/>
      <c r="I1564" s="46"/>
      <c r="J1564" s="46"/>
      <c r="K1564" s="46"/>
      <c r="L1564" s="46"/>
      <c r="M1564" s="46"/>
      <c r="N1564" s="46"/>
      <c r="O1564" s="46"/>
      <c r="P1564" s="46"/>
      <c r="Q1564" s="46"/>
      <c r="R1564" s="46"/>
      <c r="S1564" s="46"/>
      <c r="T1564" s="46"/>
      <c r="U1564" s="46"/>
      <c r="V1564" s="46"/>
      <c r="W1564" s="46"/>
      <c r="X1564" s="46"/>
      <c r="Y1564" s="46"/>
      <c r="Z1564" s="46"/>
      <c r="AA1564" s="43"/>
    </row>
    <row r="1565" spans="1:27" ht="18" x14ac:dyDescent="0.4">
      <c r="A1565" s="42" t="s">
        <v>17</v>
      </c>
      <c r="B1565" s="42"/>
      <c r="C1565" s="42"/>
      <c r="D1565" s="42" t="s">
        <v>19</v>
      </c>
      <c r="E1565" s="42"/>
      <c r="F1565" s="42"/>
      <c r="G1565" s="42"/>
      <c r="H1565" s="42"/>
      <c r="I1565" s="42"/>
      <c r="J1565" s="43"/>
      <c r="K1565" s="46"/>
      <c r="L1565" s="46"/>
      <c r="M1565" s="46"/>
      <c r="N1565" s="46"/>
      <c r="O1565" s="46"/>
      <c r="P1565" s="46"/>
      <c r="Q1565" s="46"/>
      <c r="R1565" s="46"/>
      <c r="S1565" s="46"/>
      <c r="T1565" s="46"/>
      <c r="U1565" s="46"/>
      <c r="V1565" s="46"/>
      <c r="W1565" s="46"/>
      <c r="X1565" s="46"/>
      <c r="Y1565" s="46"/>
      <c r="Z1565" s="46"/>
      <c r="AA1565" s="43"/>
    </row>
    <row r="1566" spans="1:27" ht="18" x14ac:dyDescent="0.4">
      <c r="A1566" s="42"/>
      <c r="B1566" s="42"/>
      <c r="C1566" s="42"/>
      <c r="D1566" s="42" t="s">
        <v>20</v>
      </c>
      <c r="E1566" s="42"/>
      <c r="F1566" s="42"/>
      <c r="G1566" s="42"/>
      <c r="H1566" s="42"/>
      <c r="I1566" s="42"/>
      <c r="J1566" s="43"/>
      <c r="K1566" s="46"/>
      <c r="L1566" s="46"/>
      <c r="M1566" s="46"/>
      <c r="N1566" s="46"/>
      <c r="O1566" s="46"/>
      <c r="P1566" s="46"/>
      <c r="Q1566" s="46"/>
      <c r="R1566" s="46"/>
      <c r="S1566" s="46"/>
      <c r="T1566" s="46"/>
      <c r="U1566" s="46"/>
      <c r="V1566" s="46"/>
      <c r="W1566" s="46"/>
      <c r="X1566" s="46"/>
      <c r="Y1566" s="46"/>
      <c r="Z1566" s="46"/>
      <c r="AA1566" s="43"/>
    </row>
    <row r="1567" spans="1:27" ht="18" x14ac:dyDescent="0.4">
      <c r="A1567" s="42"/>
      <c r="B1567" s="42"/>
      <c r="C1567" s="42"/>
      <c r="D1567" s="42" t="s">
        <v>21</v>
      </c>
      <c r="E1567" s="42"/>
      <c r="F1567" s="42"/>
      <c r="G1567" s="42"/>
      <c r="H1567" s="42"/>
      <c r="I1567" s="42"/>
      <c r="J1567" s="43"/>
      <c r="K1567" s="46"/>
      <c r="L1567" s="46"/>
      <c r="M1567" s="46"/>
      <c r="N1567" s="46"/>
      <c r="O1567" s="46"/>
      <c r="P1567" s="46"/>
      <c r="Q1567" s="46"/>
      <c r="R1567" s="46"/>
      <c r="S1567" s="46"/>
      <c r="T1567" s="46"/>
      <c r="U1567" s="46"/>
      <c r="V1567" s="46"/>
      <c r="W1567" s="46"/>
      <c r="X1567" s="46"/>
      <c r="Y1567" s="46"/>
      <c r="Z1567" s="46"/>
      <c r="AA1567" s="43"/>
    </row>
    <row r="1568" spans="1:27" ht="15.75" x14ac:dyDescent="0.25">
      <c r="A1568" s="42"/>
      <c r="B1568" s="42"/>
      <c r="C1568" s="42"/>
      <c r="D1568" s="42" t="s">
        <v>22</v>
      </c>
      <c r="E1568" s="42"/>
      <c r="F1568" s="42"/>
      <c r="G1568" s="42"/>
      <c r="H1568" s="42"/>
      <c r="I1568" s="42"/>
      <c r="J1568" s="43"/>
      <c r="K1568" s="43"/>
      <c r="L1568" s="43"/>
      <c r="M1568" s="43"/>
      <c r="N1568" s="43"/>
      <c r="O1568" s="43"/>
      <c r="P1568" s="43"/>
      <c r="Q1568" s="43"/>
      <c r="R1568" s="43"/>
      <c r="S1568" s="43"/>
      <c r="T1568" s="43"/>
      <c r="U1568" s="43"/>
      <c r="V1568" s="43"/>
      <c r="W1568" s="43"/>
      <c r="X1568" s="43"/>
      <c r="Y1568" s="43"/>
      <c r="Z1568" s="43"/>
      <c r="AA1568" s="43"/>
    </row>
    <row r="1569" spans="1:27" ht="15.75" x14ac:dyDescent="0.25">
      <c r="A1569" s="42"/>
      <c r="B1569" s="42"/>
      <c r="C1569" s="42"/>
      <c r="D1569" s="42" t="s">
        <v>23</v>
      </c>
      <c r="E1569" s="42"/>
      <c r="F1569" s="42"/>
      <c r="G1569" s="42"/>
      <c r="H1569" s="42"/>
      <c r="I1569" s="42"/>
      <c r="J1569" s="43"/>
      <c r="K1569" s="43"/>
      <c r="L1569" s="43"/>
      <c r="M1569" s="43"/>
      <c r="N1569" s="43"/>
      <c r="O1569" s="43"/>
      <c r="P1569" s="43"/>
      <c r="Q1569" s="43"/>
      <c r="R1569" s="43"/>
      <c r="S1569" s="43"/>
      <c r="T1569" s="43"/>
      <c r="U1569" s="43"/>
      <c r="V1569" s="43"/>
      <c r="W1569" s="43"/>
      <c r="X1569" s="43"/>
      <c r="Y1569" s="43"/>
      <c r="Z1569" s="43"/>
      <c r="AA1569" s="43"/>
    </row>
    <row r="1581" spans="1:27" ht="21" x14ac:dyDescent="0.35">
      <c r="A1581" s="215" t="s">
        <v>764</v>
      </c>
      <c r="B1581" s="215"/>
      <c r="C1581" s="215"/>
      <c r="D1581" s="215"/>
      <c r="E1581" s="215"/>
      <c r="F1581" s="215"/>
      <c r="G1581" s="215"/>
      <c r="H1581" s="215"/>
      <c r="I1581" s="215"/>
      <c r="J1581" s="215"/>
      <c r="K1581" s="215"/>
      <c r="L1581" s="215"/>
      <c r="M1581" s="215"/>
      <c r="N1581" s="215"/>
      <c r="O1581" s="215"/>
      <c r="P1581" s="215"/>
      <c r="Q1581" s="215"/>
      <c r="R1581" s="215"/>
      <c r="S1581" s="215"/>
      <c r="T1581" s="215"/>
      <c r="U1581" s="215"/>
      <c r="V1581" s="215"/>
      <c r="W1581" s="215"/>
      <c r="X1581" s="215"/>
      <c r="Y1581" s="144"/>
      <c r="Z1581" s="31"/>
      <c r="AA1581" s="31"/>
    </row>
    <row r="1582" spans="1:27" ht="21" x14ac:dyDescent="0.2">
      <c r="A1582" s="215" t="s">
        <v>763</v>
      </c>
      <c r="B1582" s="215"/>
      <c r="C1582" s="215"/>
      <c r="D1582" s="215"/>
      <c r="E1582" s="215"/>
      <c r="F1582" s="215"/>
      <c r="G1582" s="215"/>
      <c r="H1582" s="215"/>
      <c r="I1582" s="215"/>
      <c r="J1582" s="215"/>
      <c r="K1582" s="215"/>
      <c r="L1582" s="215"/>
      <c r="M1582" s="215"/>
      <c r="N1582" s="215"/>
      <c r="O1582" s="215"/>
      <c r="P1582" s="215"/>
      <c r="Q1582" s="215"/>
      <c r="R1582" s="215"/>
      <c r="S1582" s="215"/>
      <c r="T1582" s="215"/>
      <c r="U1582" s="215"/>
      <c r="V1582" s="215"/>
      <c r="W1582" s="215"/>
      <c r="X1582" s="215"/>
      <c r="Y1582" s="215"/>
      <c r="Z1582" s="215"/>
      <c r="AA1582" s="215"/>
    </row>
    <row r="1583" spans="1:27" ht="21" x14ac:dyDescent="0.35">
      <c r="A1583" s="32"/>
      <c r="B1583" s="32"/>
      <c r="C1583" s="32"/>
      <c r="D1583" s="32"/>
      <c r="E1583" s="32"/>
      <c r="F1583" s="32"/>
      <c r="G1583" s="32"/>
      <c r="H1583" s="32" t="s">
        <v>810</v>
      </c>
      <c r="I1583" s="32"/>
      <c r="J1583" s="32"/>
      <c r="K1583" s="32"/>
      <c r="L1583" s="32"/>
      <c r="M1583" s="32"/>
      <c r="N1583" s="32"/>
      <c r="O1583" s="32"/>
      <c r="P1583" s="32"/>
      <c r="Q1583" s="32"/>
      <c r="R1583" s="32"/>
      <c r="S1583" s="32"/>
      <c r="T1583" s="32"/>
      <c r="U1583" s="32"/>
      <c r="V1583" s="32"/>
      <c r="W1583" s="32"/>
      <c r="X1583" s="32"/>
      <c r="Y1583" s="32"/>
      <c r="Z1583" s="32" t="s">
        <v>903</v>
      </c>
      <c r="AA1583" s="31"/>
    </row>
    <row r="1584" spans="1:27" ht="15.75" customHeight="1" x14ac:dyDescent="0.2">
      <c r="A1584" s="207" t="s">
        <v>3</v>
      </c>
      <c r="B1584" s="207" t="s">
        <v>761</v>
      </c>
      <c r="C1584" s="207" t="s">
        <v>18</v>
      </c>
      <c r="D1584" s="210" t="s">
        <v>0</v>
      </c>
      <c r="E1584" s="211"/>
      <c r="F1584" s="211"/>
      <c r="G1584" s="211"/>
      <c r="H1584" s="211"/>
      <c r="I1584" s="212"/>
      <c r="J1584" s="210" t="s">
        <v>2</v>
      </c>
      <c r="K1584" s="211"/>
      <c r="L1584" s="211"/>
      <c r="M1584" s="211"/>
      <c r="N1584" s="211"/>
      <c r="O1584" s="211"/>
      <c r="P1584" s="211"/>
      <c r="Q1584" s="211"/>
      <c r="R1584" s="211"/>
      <c r="S1584" s="211"/>
      <c r="T1584" s="211"/>
      <c r="U1584" s="212"/>
      <c r="V1584" s="207" t="s">
        <v>756</v>
      </c>
      <c r="W1584" s="207" t="s">
        <v>757</v>
      </c>
      <c r="X1584" s="207" t="s">
        <v>758</v>
      </c>
      <c r="Y1584" s="141"/>
      <c r="Z1584" s="207" t="s">
        <v>759</v>
      </c>
      <c r="AA1584" s="207" t="s">
        <v>760</v>
      </c>
    </row>
    <row r="1585" spans="1:27" ht="15.75" customHeight="1" x14ac:dyDescent="0.2">
      <c r="A1585" s="208"/>
      <c r="B1585" s="208"/>
      <c r="C1585" s="208"/>
      <c r="D1585" s="210" t="s">
        <v>7</v>
      </c>
      <c r="E1585" s="211"/>
      <c r="F1585" s="212"/>
      <c r="G1585" s="207" t="s">
        <v>743</v>
      </c>
      <c r="H1585" s="207" t="s">
        <v>744</v>
      </c>
      <c r="I1585" s="207" t="s">
        <v>745</v>
      </c>
      <c r="J1585" s="204" t="s">
        <v>3</v>
      </c>
      <c r="K1585" s="207" t="s">
        <v>746</v>
      </c>
      <c r="L1585" s="207" t="s">
        <v>747</v>
      </c>
      <c r="M1585" s="207" t="s">
        <v>18</v>
      </c>
      <c r="N1585" s="207" t="s">
        <v>748</v>
      </c>
      <c r="O1585" s="207" t="s">
        <v>749</v>
      </c>
      <c r="P1585" s="207" t="s">
        <v>750</v>
      </c>
      <c r="Q1585" s="207" t="s">
        <v>751</v>
      </c>
      <c r="R1585" s="207" t="s">
        <v>752</v>
      </c>
      <c r="S1585" s="207" t="s">
        <v>753</v>
      </c>
      <c r="T1585" s="207" t="s">
        <v>754</v>
      </c>
      <c r="U1585" s="207" t="s">
        <v>755</v>
      </c>
      <c r="V1585" s="208"/>
      <c r="W1585" s="208"/>
      <c r="X1585" s="208"/>
      <c r="Y1585" s="142"/>
      <c r="Z1585" s="208"/>
      <c r="AA1585" s="208"/>
    </row>
    <row r="1586" spans="1:27" ht="14.25" customHeight="1" x14ac:dyDescent="0.2">
      <c r="A1586" s="208"/>
      <c r="B1586" s="208"/>
      <c r="C1586" s="208"/>
      <c r="D1586" s="204" t="s">
        <v>9</v>
      </c>
      <c r="E1586" s="204" t="s">
        <v>10</v>
      </c>
      <c r="F1586" s="204" t="s">
        <v>11</v>
      </c>
      <c r="G1586" s="208"/>
      <c r="H1586" s="208"/>
      <c r="I1586" s="208"/>
      <c r="J1586" s="205"/>
      <c r="K1586" s="208"/>
      <c r="L1586" s="208"/>
      <c r="M1586" s="208"/>
      <c r="N1586" s="208"/>
      <c r="O1586" s="208"/>
      <c r="P1586" s="208"/>
      <c r="Q1586" s="208"/>
      <c r="R1586" s="208"/>
      <c r="S1586" s="208"/>
      <c r="T1586" s="208"/>
      <c r="U1586" s="208"/>
      <c r="V1586" s="208"/>
      <c r="W1586" s="208"/>
      <c r="X1586" s="208"/>
      <c r="Y1586" s="142"/>
      <c r="Z1586" s="208"/>
      <c r="AA1586" s="208"/>
    </row>
    <row r="1587" spans="1:27" ht="14.25" customHeight="1" x14ac:dyDescent="0.2">
      <c r="A1587" s="208"/>
      <c r="B1587" s="208"/>
      <c r="C1587" s="208"/>
      <c r="D1587" s="205"/>
      <c r="E1587" s="205"/>
      <c r="F1587" s="205"/>
      <c r="G1587" s="208"/>
      <c r="H1587" s="208"/>
      <c r="I1587" s="208"/>
      <c r="J1587" s="205"/>
      <c r="K1587" s="208"/>
      <c r="L1587" s="208"/>
      <c r="M1587" s="208"/>
      <c r="N1587" s="208"/>
      <c r="O1587" s="208"/>
      <c r="P1587" s="208"/>
      <c r="Q1587" s="208"/>
      <c r="R1587" s="208"/>
      <c r="S1587" s="208"/>
      <c r="T1587" s="208"/>
      <c r="U1587" s="208"/>
      <c r="V1587" s="208"/>
      <c r="W1587" s="208"/>
      <c r="X1587" s="208"/>
      <c r="Y1587" s="142"/>
      <c r="Z1587" s="208"/>
      <c r="AA1587" s="208"/>
    </row>
    <row r="1588" spans="1:27" ht="14.25" customHeight="1" x14ac:dyDescent="0.2">
      <c r="A1588" s="208"/>
      <c r="B1588" s="208"/>
      <c r="C1588" s="208"/>
      <c r="D1588" s="205"/>
      <c r="E1588" s="205"/>
      <c r="F1588" s="205"/>
      <c r="G1588" s="208"/>
      <c r="H1588" s="208"/>
      <c r="I1588" s="208"/>
      <c r="J1588" s="205"/>
      <c r="K1588" s="208"/>
      <c r="L1588" s="208"/>
      <c r="M1588" s="208"/>
      <c r="N1588" s="208"/>
      <c r="O1588" s="208"/>
      <c r="P1588" s="208"/>
      <c r="Q1588" s="208"/>
      <c r="R1588" s="208"/>
      <c r="S1588" s="208"/>
      <c r="T1588" s="208"/>
      <c r="U1588" s="208"/>
      <c r="V1588" s="208"/>
      <c r="W1588" s="208"/>
      <c r="X1588" s="208"/>
      <c r="Y1588" s="142"/>
      <c r="Z1588" s="208"/>
      <c r="AA1588" s="208"/>
    </row>
    <row r="1589" spans="1:27" ht="14.25" customHeight="1" x14ac:dyDescent="0.2">
      <c r="A1589" s="208"/>
      <c r="B1589" s="208"/>
      <c r="C1589" s="208"/>
      <c r="D1589" s="205"/>
      <c r="E1589" s="205"/>
      <c r="F1589" s="205"/>
      <c r="G1589" s="208"/>
      <c r="H1589" s="208"/>
      <c r="I1589" s="208"/>
      <c r="J1589" s="205"/>
      <c r="K1589" s="208"/>
      <c r="L1589" s="208"/>
      <c r="M1589" s="208"/>
      <c r="N1589" s="208"/>
      <c r="O1589" s="208"/>
      <c r="P1589" s="208"/>
      <c r="Q1589" s="208"/>
      <c r="R1589" s="208"/>
      <c r="S1589" s="208"/>
      <c r="T1589" s="208"/>
      <c r="U1589" s="208"/>
      <c r="V1589" s="208"/>
      <c r="W1589" s="208"/>
      <c r="X1589" s="208"/>
      <c r="Y1589" s="142"/>
      <c r="Z1589" s="208"/>
      <c r="AA1589" s="208"/>
    </row>
    <row r="1590" spans="1:27" ht="14.25" customHeight="1" x14ac:dyDescent="0.2">
      <c r="A1590" s="209"/>
      <c r="B1590" s="209"/>
      <c r="C1590" s="209"/>
      <c r="D1590" s="206"/>
      <c r="E1590" s="206"/>
      <c r="F1590" s="206"/>
      <c r="G1590" s="209"/>
      <c r="H1590" s="209"/>
      <c r="I1590" s="209"/>
      <c r="J1590" s="206"/>
      <c r="K1590" s="209"/>
      <c r="L1590" s="209"/>
      <c r="M1590" s="209"/>
      <c r="N1590" s="209"/>
      <c r="O1590" s="209"/>
      <c r="P1590" s="209"/>
      <c r="Q1590" s="209"/>
      <c r="R1590" s="209"/>
      <c r="S1590" s="209"/>
      <c r="T1590" s="209"/>
      <c r="U1590" s="209"/>
      <c r="V1590" s="209"/>
      <c r="W1590" s="209"/>
      <c r="X1590" s="209"/>
      <c r="Y1590" s="143"/>
      <c r="Z1590" s="209"/>
      <c r="AA1590" s="209"/>
    </row>
    <row r="1591" spans="1:27" s="43" customFormat="1" ht="24.75" customHeight="1" x14ac:dyDescent="0.2">
      <c r="A1591" s="39"/>
      <c r="B1591" s="38" t="s">
        <v>14</v>
      </c>
      <c r="C1591" s="39">
        <v>2</v>
      </c>
      <c r="D1591" s="39"/>
      <c r="E1591" s="39">
        <v>1</v>
      </c>
      <c r="F1591" s="39">
        <v>33</v>
      </c>
      <c r="G1591" s="39">
        <f t="shared" ref="G1591:G1592" si="207">D1591*400+E1591*100+F1591</f>
        <v>133</v>
      </c>
      <c r="H1591" s="39">
        <v>430</v>
      </c>
      <c r="I1591" s="39">
        <f t="shared" ref="I1591:I1592" si="208">G1591*H1591</f>
        <v>57190</v>
      </c>
      <c r="J1591" s="39">
        <v>3</v>
      </c>
      <c r="K1591" s="39" t="s">
        <v>27</v>
      </c>
      <c r="L1591" s="39" t="s">
        <v>706</v>
      </c>
      <c r="M1591" s="39">
        <v>2</v>
      </c>
      <c r="N1591" s="39">
        <v>117</v>
      </c>
      <c r="O1591" s="39">
        <v>7400</v>
      </c>
      <c r="P1591" s="39">
        <f t="shared" ref="P1591:P1592" si="209">N1591*O1591</f>
        <v>865800</v>
      </c>
      <c r="Q1591" s="39">
        <v>5</v>
      </c>
      <c r="R1591" s="39">
        <f>P1591*5%</f>
        <v>43290</v>
      </c>
      <c r="S1591" s="39">
        <f t="shared" ref="S1591:S1592" si="210">P1591-R1591</f>
        <v>822510</v>
      </c>
      <c r="T1591" s="39">
        <f t="shared" ref="T1591:T1592" si="211">I1591+S1591</f>
        <v>879700</v>
      </c>
      <c r="U1591" s="39">
        <f t="shared" ref="U1591:U1592" si="212">I1591+S1591</f>
        <v>879700</v>
      </c>
      <c r="V1591" s="39"/>
      <c r="W1591" s="40">
        <f>U1591*0.03%</f>
        <v>263.90999999999997</v>
      </c>
      <c r="X1591" s="39">
        <v>0.03</v>
      </c>
      <c r="Y1591" s="39"/>
      <c r="Z1591" s="40">
        <f>W1591*90%</f>
        <v>237.51899999999998</v>
      </c>
      <c r="AA1591" s="40">
        <f>W1591-Z1591</f>
        <v>26.390999999999991</v>
      </c>
    </row>
    <row r="1592" spans="1:27" s="43" customFormat="1" ht="24.75" customHeight="1" x14ac:dyDescent="0.2">
      <c r="A1592" s="39"/>
      <c r="B1592" s="38" t="s">
        <v>14</v>
      </c>
      <c r="C1592" s="39">
        <v>3</v>
      </c>
      <c r="D1592" s="39"/>
      <c r="E1592" s="39"/>
      <c r="F1592" s="39"/>
      <c r="G1592" s="39">
        <f t="shared" si="207"/>
        <v>0</v>
      </c>
      <c r="H1592" s="39"/>
      <c r="I1592" s="39">
        <f t="shared" si="208"/>
        <v>0</v>
      </c>
      <c r="J1592" s="39">
        <v>2</v>
      </c>
      <c r="K1592" s="39"/>
      <c r="L1592" s="39"/>
      <c r="M1592" s="39">
        <v>3</v>
      </c>
      <c r="N1592" s="39">
        <v>65</v>
      </c>
      <c r="O1592" s="39">
        <v>6400</v>
      </c>
      <c r="P1592" s="39">
        <f t="shared" si="209"/>
        <v>416000</v>
      </c>
      <c r="Q1592" s="39">
        <v>5</v>
      </c>
      <c r="R1592" s="39">
        <f>P1592*5%</f>
        <v>20800</v>
      </c>
      <c r="S1592" s="39">
        <f t="shared" si="210"/>
        <v>395200</v>
      </c>
      <c r="T1592" s="39">
        <f t="shared" si="211"/>
        <v>395200</v>
      </c>
      <c r="U1592" s="39">
        <f t="shared" si="212"/>
        <v>395200</v>
      </c>
      <c r="V1592" s="39">
        <v>50</v>
      </c>
      <c r="W1592" s="40"/>
      <c r="X1592" s="39"/>
      <c r="Y1592" s="39"/>
      <c r="Z1592" s="40">
        <f>W1592*90%</f>
        <v>0</v>
      </c>
      <c r="AA1592" s="40">
        <f>W1592-Z1592</f>
        <v>0</v>
      </c>
    </row>
    <row r="1593" spans="1:27" ht="24.75" customHeight="1" x14ac:dyDescent="0.2">
      <c r="A1593" s="38"/>
      <c r="B1593" s="38"/>
      <c r="C1593" s="38"/>
      <c r="D1593" s="38"/>
      <c r="E1593" s="38"/>
      <c r="F1593" s="38"/>
      <c r="G1593" s="39"/>
      <c r="H1593" s="38"/>
      <c r="I1593" s="39"/>
      <c r="J1593" s="38"/>
      <c r="K1593" s="38"/>
      <c r="L1593" s="38"/>
      <c r="M1593" s="38"/>
      <c r="N1593" s="38"/>
      <c r="O1593" s="38"/>
      <c r="P1593" s="39"/>
      <c r="Q1593" s="38"/>
      <c r="R1593" s="39"/>
      <c r="S1593" s="39"/>
      <c r="T1593" s="39"/>
      <c r="U1593" s="39"/>
      <c r="V1593" s="38"/>
      <c r="W1593" s="40"/>
      <c r="X1593" s="41"/>
      <c r="Y1593" s="41"/>
      <c r="Z1593" s="40"/>
      <c r="AA1593" s="40"/>
    </row>
    <row r="1594" spans="1:27" ht="24.75" customHeight="1" x14ac:dyDescent="0.2">
      <c r="A1594" s="38"/>
      <c r="B1594" s="38"/>
      <c r="C1594" s="38"/>
      <c r="D1594" s="38"/>
      <c r="E1594" s="38"/>
      <c r="F1594" s="38"/>
      <c r="G1594" s="39"/>
      <c r="H1594" s="38"/>
      <c r="I1594" s="39"/>
      <c r="J1594" s="38"/>
      <c r="K1594" s="38"/>
      <c r="L1594" s="38"/>
      <c r="M1594" s="38"/>
      <c r="N1594" s="38"/>
      <c r="O1594" s="38"/>
      <c r="P1594" s="39"/>
      <c r="Q1594" s="38"/>
      <c r="R1594" s="38"/>
      <c r="S1594" s="39"/>
      <c r="T1594" s="39"/>
      <c r="U1594" s="39"/>
      <c r="V1594" s="38"/>
      <c r="W1594" s="40"/>
      <c r="X1594" s="41"/>
      <c r="Y1594" s="41"/>
      <c r="Z1594" s="40"/>
      <c r="AA1594" s="40"/>
    </row>
    <row r="1595" spans="1:27" ht="24.75" customHeight="1" x14ac:dyDescent="0.2">
      <c r="A1595" s="38"/>
      <c r="B1595" s="38"/>
      <c r="C1595" s="38"/>
      <c r="D1595" s="38"/>
      <c r="E1595" s="38"/>
      <c r="F1595" s="38"/>
      <c r="G1595" s="39"/>
      <c r="H1595" s="38"/>
      <c r="I1595" s="39"/>
      <c r="J1595" s="38"/>
      <c r="K1595" s="38"/>
      <c r="L1595" s="38"/>
      <c r="M1595" s="38"/>
      <c r="N1595" s="38"/>
      <c r="O1595" s="38"/>
      <c r="P1595" s="39"/>
      <c r="Q1595" s="38"/>
      <c r="R1595" s="39"/>
      <c r="S1595" s="39"/>
      <c r="T1595" s="39"/>
      <c r="U1595" s="39"/>
      <c r="V1595" s="38"/>
      <c r="W1595" s="40"/>
      <c r="X1595" s="41"/>
      <c r="Y1595" s="41"/>
      <c r="Z1595" s="40"/>
      <c r="AA1595" s="40"/>
    </row>
    <row r="1596" spans="1:27" ht="24.75" customHeight="1" x14ac:dyDescent="0.2">
      <c r="A1596" s="38"/>
      <c r="B1596" s="38"/>
      <c r="C1596" s="38"/>
      <c r="D1596" s="38"/>
      <c r="E1596" s="38"/>
      <c r="F1596" s="38"/>
      <c r="G1596" s="39"/>
      <c r="H1596" s="38"/>
      <c r="I1596" s="39"/>
      <c r="J1596" s="38"/>
      <c r="K1596" s="38"/>
      <c r="L1596" s="38"/>
      <c r="M1596" s="38"/>
      <c r="N1596" s="38"/>
      <c r="O1596" s="38"/>
      <c r="P1596" s="39"/>
      <c r="Q1596" s="38"/>
      <c r="R1596" s="39"/>
      <c r="S1596" s="39"/>
      <c r="T1596" s="39"/>
      <c r="U1596" s="39"/>
      <c r="V1596" s="38"/>
      <c r="W1596" s="40"/>
      <c r="X1596" s="41"/>
      <c r="Y1596" s="41"/>
      <c r="Z1596" s="40"/>
      <c r="AA1596" s="40"/>
    </row>
    <row r="1597" spans="1:27" ht="24.75" customHeight="1" x14ac:dyDescent="0.2">
      <c r="A1597" s="38"/>
      <c r="B1597" s="38"/>
      <c r="C1597" s="38"/>
      <c r="D1597" s="38"/>
      <c r="E1597" s="38"/>
      <c r="F1597" s="38"/>
      <c r="G1597" s="39"/>
      <c r="H1597" s="38"/>
      <c r="I1597" s="39"/>
      <c r="J1597" s="38"/>
      <c r="K1597" s="38"/>
      <c r="L1597" s="38"/>
      <c r="M1597" s="38"/>
      <c r="N1597" s="38"/>
      <c r="O1597" s="38"/>
      <c r="P1597" s="39"/>
      <c r="Q1597" s="38"/>
      <c r="R1597" s="38"/>
      <c r="S1597" s="39"/>
      <c r="T1597" s="39"/>
      <c r="U1597" s="39"/>
      <c r="V1597" s="38"/>
      <c r="W1597" s="40"/>
      <c r="X1597" s="41"/>
      <c r="Y1597" s="41"/>
      <c r="Z1597" s="40"/>
      <c r="AA1597" s="40"/>
    </row>
    <row r="1598" spans="1:27" ht="24.75" customHeight="1" x14ac:dyDescent="0.2">
      <c r="A1598" s="38"/>
      <c r="B1598" s="38"/>
      <c r="C1598" s="38"/>
      <c r="D1598" s="38"/>
      <c r="E1598" s="38"/>
      <c r="F1598" s="38"/>
      <c r="G1598" s="39"/>
      <c r="H1598" s="38"/>
      <c r="I1598" s="39"/>
      <c r="J1598" s="38"/>
      <c r="K1598" s="38"/>
      <c r="L1598" s="38"/>
      <c r="M1598" s="38"/>
      <c r="N1598" s="38"/>
      <c r="O1598" s="38"/>
      <c r="P1598" s="39"/>
      <c r="Q1598" s="38"/>
      <c r="R1598" s="39"/>
      <c r="S1598" s="39"/>
      <c r="T1598" s="39"/>
      <c r="U1598" s="39"/>
      <c r="V1598" s="38"/>
      <c r="W1598" s="40"/>
      <c r="X1598" s="41"/>
      <c r="Y1598" s="41"/>
      <c r="Z1598" s="40"/>
      <c r="AA1598" s="40"/>
    </row>
    <row r="1599" spans="1:27" ht="24.75" customHeight="1" x14ac:dyDescent="0.2">
      <c r="A1599" s="38"/>
      <c r="B1599" s="38"/>
      <c r="C1599" s="38"/>
      <c r="D1599" s="38"/>
      <c r="E1599" s="38"/>
      <c r="F1599" s="38"/>
      <c r="G1599" s="39"/>
      <c r="H1599" s="38"/>
      <c r="I1599" s="39"/>
      <c r="J1599" s="38"/>
      <c r="K1599" s="38"/>
      <c r="L1599" s="38"/>
      <c r="M1599" s="38"/>
      <c r="N1599" s="38"/>
      <c r="O1599" s="38"/>
      <c r="P1599" s="39"/>
      <c r="Q1599" s="38"/>
      <c r="R1599" s="39"/>
      <c r="S1599" s="39"/>
      <c r="T1599" s="39"/>
      <c r="U1599" s="39"/>
      <c r="V1599" s="38"/>
      <c r="W1599" s="40"/>
      <c r="X1599" s="41"/>
      <c r="Y1599" s="41"/>
      <c r="Z1599" s="40"/>
      <c r="AA1599" s="40"/>
    </row>
    <row r="1600" spans="1:27" ht="24.75" customHeight="1" x14ac:dyDescent="0.2">
      <c r="A1600" s="38"/>
      <c r="B1600" s="38"/>
      <c r="C1600" s="38"/>
      <c r="D1600" s="38"/>
      <c r="E1600" s="38"/>
      <c r="F1600" s="38"/>
      <c r="G1600" s="39"/>
      <c r="H1600" s="38"/>
      <c r="I1600" s="39"/>
      <c r="J1600" s="38"/>
      <c r="K1600" s="38"/>
      <c r="L1600" s="38"/>
      <c r="M1600" s="38"/>
      <c r="N1600" s="38"/>
      <c r="O1600" s="38"/>
      <c r="P1600" s="39"/>
      <c r="Q1600" s="38"/>
      <c r="R1600" s="38"/>
      <c r="S1600" s="39"/>
      <c r="T1600" s="39"/>
      <c r="U1600" s="39"/>
      <c r="V1600" s="38"/>
      <c r="W1600" s="40"/>
      <c r="X1600" s="41"/>
      <c r="Y1600" s="41"/>
      <c r="Z1600" s="40"/>
      <c r="AA1600" s="40"/>
    </row>
    <row r="1601" spans="1:27" ht="24.75" customHeight="1" x14ac:dyDescent="0.2">
      <c r="A1601" s="38"/>
      <c r="B1601" s="38"/>
      <c r="C1601" s="38"/>
      <c r="D1601" s="38"/>
      <c r="E1601" s="38"/>
      <c r="F1601" s="38"/>
      <c r="G1601" s="39"/>
      <c r="H1601" s="38"/>
      <c r="I1601" s="39"/>
      <c r="J1601" s="38"/>
      <c r="K1601" s="38"/>
      <c r="L1601" s="38"/>
      <c r="M1601" s="38"/>
      <c r="N1601" s="38"/>
      <c r="O1601" s="38"/>
      <c r="P1601" s="39"/>
      <c r="Q1601" s="38"/>
      <c r="R1601" s="39"/>
      <c r="S1601" s="39"/>
      <c r="T1601" s="39"/>
      <c r="U1601" s="39"/>
      <c r="V1601" s="38"/>
      <c r="W1601" s="40"/>
      <c r="X1601" s="41"/>
      <c r="Y1601" s="41"/>
      <c r="Z1601" s="40"/>
      <c r="AA1601" s="40"/>
    </row>
    <row r="1602" spans="1:27" ht="24.75" customHeight="1" x14ac:dyDescent="0.2">
      <c r="A1602" s="38"/>
      <c r="B1602" s="38"/>
      <c r="C1602" s="38"/>
      <c r="D1602" s="38"/>
      <c r="E1602" s="38"/>
      <c r="F1602" s="38"/>
      <c r="G1602" s="39"/>
      <c r="H1602" s="38"/>
      <c r="I1602" s="39"/>
      <c r="J1602" s="38"/>
      <c r="K1602" s="38"/>
      <c r="L1602" s="38"/>
      <c r="M1602" s="38"/>
      <c r="N1602" s="38"/>
      <c r="O1602" s="38"/>
      <c r="P1602" s="39"/>
      <c r="Q1602" s="38"/>
      <c r="R1602" s="39"/>
      <c r="S1602" s="39"/>
      <c r="T1602" s="39"/>
      <c r="U1602" s="39"/>
      <c r="V1602" s="38"/>
      <c r="W1602" s="40"/>
      <c r="X1602" s="41"/>
      <c r="Y1602" s="41"/>
      <c r="Z1602" s="40"/>
      <c r="AA1602" s="40"/>
    </row>
    <row r="1603" spans="1:27" ht="24.75" customHeight="1" x14ac:dyDescent="0.2">
      <c r="A1603" s="237" t="s">
        <v>775</v>
      </c>
      <c r="B1603" s="238"/>
      <c r="C1603" s="238"/>
      <c r="D1603" s="238"/>
      <c r="E1603" s="238"/>
      <c r="F1603" s="238"/>
      <c r="G1603" s="238"/>
      <c r="H1603" s="238"/>
      <c r="I1603" s="238"/>
      <c r="J1603" s="238"/>
      <c r="K1603" s="238"/>
      <c r="L1603" s="239"/>
      <c r="M1603" s="38"/>
      <c r="N1603" s="38">
        <f>SUM(N1591:N1602)</f>
        <v>182</v>
      </c>
      <c r="O1603" s="38"/>
      <c r="P1603" s="39">
        <f>SUM(P1591:P1602)</f>
        <v>1281800</v>
      </c>
      <c r="Q1603" s="38"/>
      <c r="R1603" s="38">
        <f>SUM(R1591:R1602)</f>
        <v>64090</v>
      </c>
      <c r="S1603" s="39">
        <f>SUM(S1591:S1602)</f>
        <v>1217710</v>
      </c>
      <c r="T1603" s="39">
        <f>SUM(T1591:T1602)</f>
        <v>1274900</v>
      </c>
      <c r="U1603" s="39">
        <f>SUM(U1591:U1602)</f>
        <v>1274900</v>
      </c>
      <c r="V1603" s="38"/>
      <c r="W1603" s="40">
        <f>SUM(W1591:W1602)</f>
        <v>263.90999999999997</v>
      </c>
      <c r="X1603" s="41"/>
      <c r="Y1603" s="41"/>
      <c r="Z1603" s="40">
        <f>SUM(Z1591:Z1602)</f>
        <v>237.51899999999998</v>
      </c>
      <c r="AA1603" s="40">
        <f>SUM(AA1591:AA1602)</f>
        <v>26.390999999999991</v>
      </c>
    </row>
    <row r="1604" spans="1:27" ht="18" x14ac:dyDescent="0.4">
      <c r="A1604" s="46"/>
      <c r="B1604" s="46"/>
      <c r="C1604" s="46"/>
      <c r="D1604" s="46"/>
      <c r="E1604" s="46"/>
      <c r="F1604" s="46"/>
      <c r="G1604" s="46"/>
      <c r="H1604" s="46"/>
      <c r="I1604" s="46"/>
      <c r="J1604" s="46"/>
      <c r="K1604" s="46"/>
      <c r="L1604" s="46"/>
      <c r="M1604" s="46"/>
      <c r="N1604" s="46"/>
      <c r="O1604" s="46"/>
      <c r="P1604" s="46"/>
      <c r="Q1604" s="46"/>
      <c r="R1604" s="46"/>
      <c r="S1604" s="46"/>
      <c r="T1604" s="46"/>
      <c r="U1604" s="46"/>
      <c r="V1604" s="46"/>
      <c r="W1604" s="46"/>
      <c r="X1604" s="46"/>
      <c r="Y1604" s="46"/>
      <c r="Z1604" s="46"/>
      <c r="AA1604" s="43"/>
    </row>
    <row r="1605" spans="1:27" ht="18" x14ac:dyDescent="0.4">
      <c r="A1605" s="42" t="s">
        <v>17</v>
      </c>
      <c r="B1605" s="42"/>
      <c r="C1605" s="42"/>
      <c r="D1605" s="42" t="s">
        <v>19</v>
      </c>
      <c r="E1605" s="42"/>
      <c r="F1605" s="42"/>
      <c r="G1605" s="42"/>
      <c r="H1605" s="42"/>
      <c r="I1605" s="42"/>
      <c r="J1605" s="43"/>
      <c r="K1605" s="46"/>
      <c r="L1605" s="46"/>
      <c r="M1605" s="46"/>
      <c r="N1605" s="46"/>
      <c r="O1605" s="46"/>
      <c r="P1605" s="46"/>
      <c r="Q1605" s="46"/>
      <c r="R1605" s="46"/>
      <c r="S1605" s="46"/>
      <c r="T1605" s="46"/>
      <c r="U1605" s="46"/>
      <c r="V1605" s="46"/>
      <c r="W1605" s="46"/>
      <c r="X1605" s="46"/>
      <c r="Y1605" s="46"/>
      <c r="Z1605" s="46"/>
      <c r="AA1605" s="43"/>
    </row>
    <row r="1606" spans="1:27" ht="18" x14ac:dyDescent="0.4">
      <c r="A1606" s="42"/>
      <c r="B1606" s="42"/>
      <c r="C1606" s="42"/>
      <c r="D1606" s="42" t="s">
        <v>20</v>
      </c>
      <c r="E1606" s="42"/>
      <c r="F1606" s="42"/>
      <c r="G1606" s="42"/>
      <c r="H1606" s="42"/>
      <c r="I1606" s="42"/>
      <c r="J1606" s="43"/>
      <c r="K1606" s="46"/>
      <c r="L1606" s="46"/>
      <c r="M1606" s="46"/>
      <c r="N1606" s="46"/>
      <c r="O1606" s="46"/>
      <c r="P1606" s="46"/>
      <c r="Q1606" s="46"/>
      <c r="R1606" s="46"/>
      <c r="S1606" s="46"/>
      <c r="T1606" s="46"/>
      <c r="U1606" s="46"/>
      <c r="V1606" s="46"/>
      <c r="W1606" s="46"/>
      <c r="X1606" s="46"/>
      <c r="Y1606" s="46"/>
      <c r="Z1606" s="46"/>
      <c r="AA1606" s="43"/>
    </row>
    <row r="1607" spans="1:27" ht="18" x14ac:dyDescent="0.4">
      <c r="A1607" s="42"/>
      <c r="B1607" s="42"/>
      <c r="C1607" s="42"/>
      <c r="D1607" s="42" t="s">
        <v>21</v>
      </c>
      <c r="E1607" s="42"/>
      <c r="F1607" s="42"/>
      <c r="G1607" s="42"/>
      <c r="H1607" s="42"/>
      <c r="I1607" s="42"/>
      <c r="J1607" s="43"/>
      <c r="K1607" s="46"/>
      <c r="L1607" s="46"/>
      <c r="M1607" s="46"/>
      <c r="N1607" s="46"/>
      <c r="O1607" s="46"/>
      <c r="P1607" s="46"/>
      <c r="Q1607" s="46"/>
      <c r="R1607" s="46"/>
      <c r="S1607" s="46"/>
      <c r="T1607" s="46"/>
      <c r="U1607" s="46"/>
      <c r="V1607" s="46"/>
      <c r="W1607" s="46"/>
      <c r="X1607" s="46"/>
      <c r="Y1607" s="46"/>
      <c r="Z1607" s="46"/>
      <c r="AA1607" s="43"/>
    </row>
    <row r="1608" spans="1:27" ht="15.75" x14ac:dyDescent="0.25">
      <c r="A1608" s="42"/>
      <c r="B1608" s="42"/>
      <c r="C1608" s="42"/>
      <c r="D1608" s="42" t="s">
        <v>22</v>
      </c>
      <c r="E1608" s="42"/>
      <c r="F1608" s="42"/>
      <c r="G1608" s="42"/>
      <c r="H1608" s="42"/>
      <c r="I1608" s="42"/>
      <c r="J1608" s="43"/>
      <c r="K1608" s="43"/>
      <c r="L1608" s="43"/>
      <c r="M1608" s="43"/>
      <c r="N1608" s="43"/>
      <c r="O1608" s="43"/>
      <c r="P1608" s="43"/>
      <c r="Q1608" s="43"/>
      <c r="R1608" s="43"/>
      <c r="S1608" s="43"/>
      <c r="T1608" s="43"/>
      <c r="U1608" s="43"/>
      <c r="V1608" s="43"/>
      <c r="W1608" s="43"/>
      <c r="X1608" s="43"/>
      <c r="Y1608" s="43"/>
      <c r="Z1608" s="43"/>
      <c r="AA1608" s="43"/>
    </row>
    <row r="1609" spans="1:27" ht="15.75" x14ac:dyDescent="0.25">
      <c r="A1609" s="42"/>
      <c r="B1609" s="42"/>
      <c r="C1609" s="42"/>
      <c r="D1609" s="42" t="s">
        <v>23</v>
      </c>
      <c r="E1609" s="42"/>
      <c r="F1609" s="42"/>
      <c r="G1609" s="42"/>
      <c r="H1609" s="42"/>
      <c r="I1609" s="42"/>
      <c r="J1609" s="43"/>
      <c r="K1609" s="43"/>
      <c r="L1609" s="43"/>
      <c r="M1609" s="43"/>
      <c r="N1609" s="43"/>
      <c r="O1609" s="43"/>
      <c r="P1609" s="43"/>
      <c r="Q1609" s="43"/>
      <c r="R1609" s="43"/>
      <c r="S1609" s="43"/>
      <c r="T1609" s="43"/>
      <c r="U1609" s="43"/>
      <c r="V1609" s="43"/>
      <c r="W1609" s="43"/>
      <c r="X1609" s="43"/>
      <c r="Y1609" s="43"/>
      <c r="Z1609" s="43"/>
      <c r="AA1609" s="43"/>
    </row>
    <row r="1621" spans="1:92" s="3" customFormat="1" ht="21" x14ac:dyDescent="0.35">
      <c r="A1621" s="215" t="s">
        <v>764</v>
      </c>
      <c r="B1621" s="215"/>
      <c r="C1621" s="215"/>
      <c r="D1621" s="215"/>
      <c r="E1621" s="215"/>
      <c r="F1621" s="215"/>
      <c r="G1621" s="215"/>
      <c r="H1621" s="215"/>
      <c r="I1621" s="215"/>
      <c r="J1621" s="215"/>
      <c r="K1621" s="215"/>
      <c r="L1621" s="215"/>
      <c r="M1621" s="215"/>
      <c r="N1621" s="215"/>
      <c r="O1621" s="215"/>
      <c r="P1621" s="215"/>
      <c r="Q1621" s="215"/>
      <c r="R1621" s="215"/>
      <c r="S1621" s="215"/>
      <c r="T1621" s="215"/>
      <c r="U1621" s="215"/>
      <c r="V1621" s="215"/>
      <c r="W1621" s="215"/>
      <c r="X1621" s="215"/>
      <c r="Y1621" s="144"/>
      <c r="Z1621" s="31"/>
      <c r="AA1621" s="31"/>
      <c r="AB1621" s="29"/>
      <c r="AC1621" s="29"/>
      <c r="AD1621" s="29"/>
      <c r="AE1621" s="29"/>
      <c r="AF1621" s="29"/>
      <c r="AG1621" s="29"/>
      <c r="AH1621" s="29"/>
      <c r="AI1621" s="29"/>
      <c r="AJ1621" s="29"/>
      <c r="AK1621" s="29"/>
      <c r="AL1621" s="29"/>
      <c r="AM1621" s="29"/>
      <c r="AN1621" s="29"/>
      <c r="AO1621" s="29"/>
      <c r="AP1621" s="29"/>
      <c r="AQ1621" s="29"/>
      <c r="AR1621" s="29"/>
      <c r="AS1621" s="29"/>
      <c r="AT1621" s="29"/>
      <c r="AU1621" s="29"/>
      <c r="AV1621" s="29"/>
      <c r="AW1621" s="29"/>
      <c r="AX1621" s="29"/>
      <c r="AY1621" s="29"/>
      <c r="AZ1621" s="29"/>
      <c r="BA1621" s="29"/>
      <c r="BB1621" s="29"/>
      <c r="BC1621" s="29"/>
      <c r="BD1621" s="29"/>
      <c r="BE1621" s="29"/>
      <c r="BF1621" s="29"/>
      <c r="BG1621" s="29"/>
      <c r="BH1621" s="29"/>
      <c r="BI1621" s="29"/>
      <c r="BJ1621" s="29"/>
      <c r="BK1621" s="29"/>
      <c r="BL1621" s="29"/>
      <c r="BM1621" s="29"/>
      <c r="BN1621" s="29"/>
      <c r="BO1621" s="29"/>
      <c r="BP1621" s="29"/>
      <c r="BQ1621" s="29"/>
      <c r="BR1621" s="29"/>
      <c r="BS1621" s="29"/>
      <c r="BT1621" s="29"/>
      <c r="BU1621" s="29"/>
      <c r="BV1621" s="29"/>
      <c r="BW1621" s="29"/>
      <c r="BX1621" s="29"/>
      <c r="BY1621" s="29"/>
      <c r="BZ1621" s="29"/>
      <c r="CA1621" s="29"/>
      <c r="CB1621" s="29"/>
      <c r="CC1621" s="29"/>
      <c r="CD1621" s="29"/>
      <c r="CE1621" s="29"/>
      <c r="CF1621" s="29"/>
      <c r="CG1621" s="29"/>
      <c r="CH1621" s="29"/>
      <c r="CI1621" s="29"/>
      <c r="CJ1621" s="29"/>
      <c r="CK1621" s="29"/>
      <c r="CL1621" s="29"/>
      <c r="CM1621" s="29"/>
      <c r="CN1621" s="29"/>
    </row>
    <row r="1622" spans="1:92" s="3" customFormat="1" ht="21" x14ac:dyDescent="0.2">
      <c r="A1622" s="215" t="s">
        <v>763</v>
      </c>
      <c r="B1622" s="215"/>
      <c r="C1622" s="215"/>
      <c r="D1622" s="215"/>
      <c r="E1622" s="215"/>
      <c r="F1622" s="215"/>
      <c r="G1622" s="215"/>
      <c r="H1622" s="215"/>
      <c r="I1622" s="215"/>
      <c r="J1622" s="215"/>
      <c r="K1622" s="215"/>
      <c r="L1622" s="215"/>
      <c r="M1622" s="215"/>
      <c r="N1622" s="215"/>
      <c r="O1622" s="215"/>
      <c r="P1622" s="215"/>
      <c r="Q1622" s="215"/>
      <c r="R1622" s="215"/>
      <c r="S1622" s="215"/>
      <c r="T1622" s="215"/>
      <c r="U1622" s="215"/>
      <c r="V1622" s="215"/>
      <c r="W1622" s="215"/>
      <c r="X1622" s="215"/>
      <c r="Y1622" s="215"/>
      <c r="Z1622" s="215"/>
      <c r="AA1622" s="215"/>
      <c r="AB1622" s="29"/>
      <c r="AC1622" s="29"/>
      <c r="AD1622" s="29"/>
      <c r="AE1622" s="29"/>
      <c r="AF1622" s="29"/>
      <c r="AG1622" s="29"/>
      <c r="AH1622" s="29"/>
      <c r="AI1622" s="29"/>
      <c r="AJ1622" s="29"/>
      <c r="AK1622" s="29"/>
      <c r="AL1622" s="29"/>
      <c r="AM1622" s="29"/>
      <c r="AN1622" s="29"/>
      <c r="AO1622" s="29"/>
      <c r="AP1622" s="29"/>
      <c r="AQ1622" s="29"/>
      <c r="AR1622" s="29"/>
      <c r="AS1622" s="29"/>
      <c r="AT1622" s="29"/>
      <c r="AU1622" s="29"/>
      <c r="AV1622" s="29"/>
      <c r="AW1622" s="29"/>
      <c r="AX1622" s="29"/>
      <c r="AY1622" s="29"/>
      <c r="AZ1622" s="29"/>
      <c r="BA1622" s="29"/>
      <c r="BB1622" s="29"/>
      <c r="BC1622" s="29"/>
      <c r="BD1622" s="29"/>
      <c r="BE1622" s="29"/>
      <c r="BF1622" s="29"/>
      <c r="BG1622" s="29"/>
      <c r="BH1622" s="29"/>
      <c r="BI1622" s="29"/>
      <c r="BJ1622" s="29"/>
      <c r="BK1622" s="29"/>
      <c r="BL1622" s="29"/>
      <c r="BM1622" s="29"/>
      <c r="BN1622" s="29"/>
      <c r="BO1622" s="29"/>
      <c r="BP1622" s="29"/>
      <c r="BQ1622" s="29"/>
      <c r="BR1622" s="29"/>
      <c r="BS1622" s="29"/>
      <c r="BT1622" s="29"/>
      <c r="BU1622" s="29"/>
      <c r="BV1622" s="29"/>
      <c r="BW1622" s="29"/>
      <c r="BX1622" s="29"/>
      <c r="BY1622" s="29"/>
      <c r="BZ1622" s="29"/>
      <c r="CA1622" s="29"/>
      <c r="CB1622" s="29"/>
      <c r="CC1622" s="29"/>
      <c r="CD1622" s="29"/>
      <c r="CE1622" s="29"/>
      <c r="CF1622" s="29"/>
      <c r="CG1622" s="29"/>
      <c r="CH1622" s="29"/>
      <c r="CI1622" s="29"/>
      <c r="CJ1622" s="29"/>
      <c r="CK1622" s="29"/>
      <c r="CL1622" s="29"/>
      <c r="CM1622" s="29"/>
      <c r="CN1622" s="29"/>
    </row>
    <row r="1623" spans="1:92" s="3" customFormat="1" ht="21" x14ac:dyDescent="0.35">
      <c r="A1623" s="32"/>
      <c r="B1623" s="32"/>
      <c r="C1623" s="32"/>
      <c r="D1623" s="32"/>
      <c r="E1623" s="32"/>
      <c r="F1623" s="32"/>
      <c r="G1623" s="32"/>
      <c r="H1623" s="32" t="s">
        <v>844</v>
      </c>
      <c r="I1623" s="32"/>
      <c r="J1623" s="32"/>
      <c r="K1623" s="32"/>
      <c r="L1623" s="32"/>
      <c r="M1623" s="32"/>
      <c r="N1623" s="32"/>
      <c r="O1623" s="32"/>
      <c r="P1623" s="32"/>
      <c r="Q1623" s="32"/>
      <c r="R1623" s="32"/>
      <c r="S1623" s="32"/>
      <c r="T1623" s="32"/>
      <c r="U1623" s="32"/>
      <c r="V1623" s="32"/>
      <c r="W1623" s="32"/>
      <c r="X1623" s="32"/>
      <c r="Y1623" s="32"/>
      <c r="Z1623" s="32" t="s">
        <v>903</v>
      </c>
      <c r="AA1623" s="31"/>
      <c r="AB1623" s="29"/>
      <c r="AC1623" s="29"/>
      <c r="AD1623" s="29"/>
      <c r="AE1623" s="29"/>
      <c r="AF1623" s="29"/>
      <c r="AG1623" s="29"/>
      <c r="AH1623" s="29"/>
      <c r="AI1623" s="29"/>
      <c r="AJ1623" s="29"/>
      <c r="AK1623" s="29"/>
      <c r="AL1623" s="29"/>
      <c r="AM1623" s="29"/>
      <c r="AN1623" s="29"/>
      <c r="AO1623" s="29"/>
      <c r="AP1623" s="29"/>
      <c r="AQ1623" s="29"/>
      <c r="AR1623" s="29"/>
      <c r="AS1623" s="29"/>
      <c r="AT1623" s="29"/>
      <c r="AU1623" s="29"/>
      <c r="AV1623" s="29"/>
      <c r="AW1623" s="29"/>
      <c r="AX1623" s="29"/>
      <c r="AY1623" s="29"/>
      <c r="AZ1623" s="29"/>
      <c r="BA1623" s="29"/>
      <c r="BB1623" s="29"/>
      <c r="BC1623" s="29"/>
      <c r="BD1623" s="29"/>
      <c r="BE1623" s="29"/>
      <c r="BF1623" s="29"/>
      <c r="BG1623" s="29"/>
      <c r="BH1623" s="29"/>
      <c r="BI1623" s="29"/>
      <c r="BJ1623" s="29"/>
      <c r="BK1623" s="29"/>
      <c r="BL1623" s="29"/>
      <c r="BM1623" s="29"/>
      <c r="BN1623" s="29"/>
      <c r="BO1623" s="29"/>
      <c r="BP1623" s="29"/>
      <c r="BQ1623" s="29"/>
      <c r="BR1623" s="29"/>
      <c r="BS1623" s="29"/>
      <c r="BT1623" s="29"/>
      <c r="BU1623" s="29"/>
      <c r="BV1623" s="29"/>
      <c r="BW1623" s="29"/>
      <c r="BX1623" s="29"/>
      <c r="BY1623" s="29"/>
      <c r="BZ1623" s="29"/>
      <c r="CA1623" s="29"/>
      <c r="CB1623" s="29"/>
      <c r="CC1623" s="29"/>
      <c r="CD1623" s="29"/>
      <c r="CE1623" s="29"/>
      <c r="CF1623" s="29"/>
      <c r="CG1623" s="29"/>
      <c r="CH1623" s="29"/>
      <c r="CI1623" s="29"/>
      <c r="CJ1623" s="29"/>
      <c r="CK1623" s="29"/>
      <c r="CL1623" s="29"/>
      <c r="CM1623" s="29"/>
      <c r="CN1623" s="29"/>
    </row>
    <row r="1624" spans="1:92" s="3" customFormat="1" ht="15.75" customHeight="1" x14ac:dyDescent="0.2">
      <c r="A1624" s="207" t="s">
        <v>3</v>
      </c>
      <c r="B1624" s="207" t="s">
        <v>761</v>
      </c>
      <c r="C1624" s="207" t="s">
        <v>18</v>
      </c>
      <c r="D1624" s="210" t="s">
        <v>0</v>
      </c>
      <c r="E1624" s="211"/>
      <c r="F1624" s="211"/>
      <c r="G1624" s="211"/>
      <c r="H1624" s="211"/>
      <c r="I1624" s="212"/>
      <c r="J1624" s="210" t="s">
        <v>2</v>
      </c>
      <c r="K1624" s="211"/>
      <c r="L1624" s="211"/>
      <c r="M1624" s="211"/>
      <c r="N1624" s="211"/>
      <c r="O1624" s="211"/>
      <c r="P1624" s="211"/>
      <c r="Q1624" s="211"/>
      <c r="R1624" s="211"/>
      <c r="S1624" s="211"/>
      <c r="T1624" s="211"/>
      <c r="U1624" s="212"/>
      <c r="V1624" s="207" t="s">
        <v>756</v>
      </c>
      <c r="W1624" s="207" t="s">
        <v>757</v>
      </c>
      <c r="X1624" s="207" t="s">
        <v>758</v>
      </c>
      <c r="Y1624" s="141"/>
      <c r="Z1624" s="207" t="s">
        <v>759</v>
      </c>
      <c r="AA1624" s="207" t="s">
        <v>760</v>
      </c>
      <c r="AB1624" s="29"/>
      <c r="AC1624" s="29"/>
      <c r="AD1624" s="29"/>
      <c r="AE1624" s="29"/>
      <c r="AF1624" s="29"/>
      <c r="AG1624" s="29"/>
      <c r="AH1624" s="29"/>
      <c r="AI1624" s="29"/>
      <c r="AJ1624" s="29"/>
      <c r="AK1624" s="29"/>
      <c r="AL1624" s="29"/>
      <c r="AM1624" s="29"/>
      <c r="AN1624" s="29"/>
      <c r="AO1624" s="29"/>
      <c r="AP1624" s="29"/>
      <c r="AQ1624" s="29"/>
      <c r="AR1624" s="29"/>
      <c r="AS1624" s="29"/>
      <c r="AT1624" s="29"/>
      <c r="AU1624" s="29"/>
      <c r="AV1624" s="29"/>
      <c r="AW1624" s="29"/>
      <c r="AX1624" s="29"/>
      <c r="AY1624" s="29"/>
      <c r="AZ1624" s="29"/>
      <c r="BA1624" s="29"/>
      <c r="BB1624" s="29"/>
      <c r="BC1624" s="29"/>
      <c r="BD1624" s="29"/>
      <c r="BE1624" s="29"/>
      <c r="BF1624" s="29"/>
      <c r="BG1624" s="29"/>
      <c r="BH1624" s="29"/>
      <c r="BI1624" s="29"/>
      <c r="BJ1624" s="29"/>
      <c r="BK1624" s="29"/>
      <c r="BL1624" s="29"/>
      <c r="BM1624" s="29"/>
      <c r="BN1624" s="29"/>
      <c r="BO1624" s="29"/>
      <c r="BP1624" s="29"/>
      <c r="BQ1624" s="29"/>
      <c r="BR1624" s="29"/>
      <c r="BS1624" s="29"/>
      <c r="BT1624" s="29"/>
      <c r="BU1624" s="29"/>
      <c r="BV1624" s="29"/>
      <c r="BW1624" s="29"/>
      <c r="BX1624" s="29"/>
      <c r="BY1624" s="29"/>
      <c r="BZ1624" s="29"/>
      <c r="CA1624" s="29"/>
      <c r="CB1624" s="29"/>
      <c r="CC1624" s="29"/>
      <c r="CD1624" s="29"/>
      <c r="CE1624" s="29"/>
      <c r="CF1624" s="29"/>
      <c r="CG1624" s="29"/>
      <c r="CH1624" s="29"/>
      <c r="CI1624" s="29"/>
      <c r="CJ1624" s="29"/>
      <c r="CK1624" s="29"/>
      <c r="CL1624" s="29"/>
      <c r="CM1624" s="29"/>
      <c r="CN1624" s="29"/>
    </row>
    <row r="1625" spans="1:92" s="3" customFormat="1" ht="15.75" customHeight="1" x14ac:dyDescent="0.2">
      <c r="A1625" s="208"/>
      <c r="B1625" s="208"/>
      <c r="C1625" s="208"/>
      <c r="D1625" s="210" t="s">
        <v>7</v>
      </c>
      <c r="E1625" s="211"/>
      <c r="F1625" s="212"/>
      <c r="G1625" s="207" t="s">
        <v>743</v>
      </c>
      <c r="H1625" s="207" t="s">
        <v>744</v>
      </c>
      <c r="I1625" s="207" t="s">
        <v>745</v>
      </c>
      <c r="J1625" s="204" t="s">
        <v>3</v>
      </c>
      <c r="K1625" s="207" t="s">
        <v>746</v>
      </c>
      <c r="L1625" s="207" t="s">
        <v>747</v>
      </c>
      <c r="M1625" s="207" t="s">
        <v>18</v>
      </c>
      <c r="N1625" s="207" t="s">
        <v>748</v>
      </c>
      <c r="O1625" s="207" t="s">
        <v>749</v>
      </c>
      <c r="P1625" s="207" t="s">
        <v>750</v>
      </c>
      <c r="Q1625" s="207" t="s">
        <v>751</v>
      </c>
      <c r="R1625" s="207" t="s">
        <v>752</v>
      </c>
      <c r="S1625" s="207" t="s">
        <v>753</v>
      </c>
      <c r="T1625" s="207" t="s">
        <v>754</v>
      </c>
      <c r="U1625" s="207" t="s">
        <v>755</v>
      </c>
      <c r="V1625" s="208"/>
      <c r="W1625" s="208"/>
      <c r="X1625" s="208"/>
      <c r="Y1625" s="142"/>
      <c r="Z1625" s="208"/>
      <c r="AA1625" s="208"/>
      <c r="AB1625" s="29"/>
      <c r="AC1625" s="29"/>
      <c r="AD1625" s="29"/>
      <c r="AE1625" s="29"/>
      <c r="AF1625" s="29"/>
      <c r="AG1625" s="29"/>
      <c r="AH1625" s="29"/>
      <c r="AI1625" s="29"/>
      <c r="AJ1625" s="29"/>
      <c r="AK1625" s="29"/>
      <c r="AL1625" s="29"/>
      <c r="AM1625" s="29"/>
      <c r="AN1625" s="29"/>
      <c r="AO1625" s="29"/>
      <c r="AP1625" s="29"/>
      <c r="AQ1625" s="29"/>
      <c r="AR1625" s="29"/>
      <c r="AS1625" s="29"/>
      <c r="AT1625" s="29"/>
      <c r="AU1625" s="29"/>
      <c r="AV1625" s="29"/>
      <c r="AW1625" s="29"/>
      <c r="AX1625" s="29"/>
      <c r="AY1625" s="29"/>
      <c r="AZ1625" s="29"/>
      <c r="BA1625" s="29"/>
      <c r="BB1625" s="29"/>
      <c r="BC1625" s="29"/>
      <c r="BD1625" s="29"/>
      <c r="BE1625" s="29"/>
      <c r="BF1625" s="29"/>
      <c r="BG1625" s="29"/>
      <c r="BH1625" s="29"/>
      <c r="BI1625" s="29"/>
      <c r="BJ1625" s="29"/>
      <c r="BK1625" s="29"/>
      <c r="BL1625" s="29"/>
      <c r="BM1625" s="29"/>
      <c r="BN1625" s="29"/>
      <c r="BO1625" s="29"/>
      <c r="BP1625" s="29"/>
      <c r="BQ1625" s="29"/>
      <c r="BR1625" s="29"/>
      <c r="BS1625" s="29"/>
      <c r="BT1625" s="29"/>
      <c r="BU1625" s="29"/>
      <c r="BV1625" s="29"/>
      <c r="BW1625" s="29"/>
      <c r="BX1625" s="29"/>
      <c r="BY1625" s="29"/>
      <c r="BZ1625" s="29"/>
      <c r="CA1625" s="29"/>
      <c r="CB1625" s="29"/>
      <c r="CC1625" s="29"/>
      <c r="CD1625" s="29"/>
      <c r="CE1625" s="29"/>
      <c r="CF1625" s="29"/>
      <c r="CG1625" s="29"/>
      <c r="CH1625" s="29"/>
      <c r="CI1625" s="29"/>
      <c r="CJ1625" s="29"/>
      <c r="CK1625" s="29"/>
      <c r="CL1625" s="29"/>
      <c r="CM1625" s="29"/>
      <c r="CN1625" s="29"/>
    </row>
    <row r="1626" spans="1:92" s="3" customFormat="1" ht="14.25" customHeight="1" x14ac:dyDescent="0.2">
      <c r="A1626" s="208"/>
      <c r="B1626" s="208"/>
      <c r="C1626" s="208"/>
      <c r="D1626" s="204" t="s">
        <v>9</v>
      </c>
      <c r="E1626" s="204" t="s">
        <v>10</v>
      </c>
      <c r="F1626" s="204" t="s">
        <v>11</v>
      </c>
      <c r="G1626" s="208"/>
      <c r="H1626" s="208"/>
      <c r="I1626" s="208"/>
      <c r="J1626" s="205"/>
      <c r="K1626" s="208"/>
      <c r="L1626" s="208"/>
      <c r="M1626" s="208"/>
      <c r="N1626" s="208"/>
      <c r="O1626" s="208"/>
      <c r="P1626" s="208"/>
      <c r="Q1626" s="208"/>
      <c r="R1626" s="208"/>
      <c r="S1626" s="208"/>
      <c r="T1626" s="208"/>
      <c r="U1626" s="208"/>
      <c r="V1626" s="208"/>
      <c r="W1626" s="208"/>
      <c r="X1626" s="208"/>
      <c r="Y1626" s="142"/>
      <c r="Z1626" s="208"/>
      <c r="AA1626" s="208"/>
      <c r="AB1626" s="29"/>
      <c r="AC1626" s="29"/>
      <c r="AD1626" s="29"/>
      <c r="AE1626" s="29"/>
      <c r="AF1626" s="29"/>
      <c r="AG1626" s="29"/>
      <c r="AH1626" s="29"/>
      <c r="AI1626" s="29"/>
      <c r="AJ1626" s="29"/>
      <c r="AK1626" s="29"/>
      <c r="AL1626" s="29"/>
      <c r="AM1626" s="29"/>
      <c r="AN1626" s="29"/>
      <c r="AO1626" s="29"/>
      <c r="AP1626" s="29"/>
      <c r="AQ1626" s="29"/>
      <c r="AR1626" s="29"/>
      <c r="AS1626" s="29"/>
      <c r="AT1626" s="29"/>
      <c r="AU1626" s="29"/>
      <c r="AV1626" s="29"/>
      <c r="AW1626" s="29"/>
      <c r="AX1626" s="29"/>
      <c r="AY1626" s="29"/>
      <c r="AZ1626" s="29"/>
      <c r="BA1626" s="29"/>
      <c r="BB1626" s="29"/>
      <c r="BC1626" s="29"/>
      <c r="BD1626" s="29"/>
      <c r="BE1626" s="29"/>
      <c r="BF1626" s="29"/>
      <c r="BG1626" s="29"/>
      <c r="BH1626" s="29"/>
      <c r="BI1626" s="29"/>
      <c r="BJ1626" s="29"/>
      <c r="BK1626" s="29"/>
      <c r="BL1626" s="29"/>
      <c r="BM1626" s="29"/>
      <c r="BN1626" s="29"/>
      <c r="BO1626" s="29"/>
      <c r="BP1626" s="29"/>
      <c r="BQ1626" s="29"/>
      <c r="BR1626" s="29"/>
      <c r="BS1626" s="29"/>
      <c r="BT1626" s="29"/>
      <c r="BU1626" s="29"/>
      <c r="BV1626" s="29"/>
      <c r="BW1626" s="29"/>
      <c r="BX1626" s="29"/>
      <c r="BY1626" s="29"/>
      <c r="BZ1626" s="29"/>
      <c r="CA1626" s="29"/>
      <c r="CB1626" s="29"/>
      <c r="CC1626" s="29"/>
      <c r="CD1626" s="29"/>
      <c r="CE1626" s="29"/>
      <c r="CF1626" s="29"/>
      <c r="CG1626" s="29"/>
      <c r="CH1626" s="29"/>
      <c r="CI1626" s="29"/>
      <c r="CJ1626" s="29"/>
      <c r="CK1626" s="29"/>
      <c r="CL1626" s="29"/>
      <c r="CM1626" s="29"/>
      <c r="CN1626" s="29"/>
    </row>
    <row r="1627" spans="1:92" s="3" customFormat="1" ht="14.25" customHeight="1" x14ac:dyDescent="0.2">
      <c r="A1627" s="208"/>
      <c r="B1627" s="208"/>
      <c r="C1627" s="208"/>
      <c r="D1627" s="205"/>
      <c r="E1627" s="205"/>
      <c r="F1627" s="205"/>
      <c r="G1627" s="208"/>
      <c r="H1627" s="208"/>
      <c r="I1627" s="208"/>
      <c r="J1627" s="205"/>
      <c r="K1627" s="208"/>
      <c r="L1627" s="208"/>
      <c r="M1627" s="208"/>
      <c r="N1627" s="208"/>
      <c r="O1627" s="208"/>
      <c r="P1627" s="208"/>
      <c r="Q1627" s="208"/>
      <c r="R1627" s="208"/>
      <c r="S1627" s="208"/>
      <c r="T1627" s="208"/>
      <c r="U1627" s="208"/>
      <c r="V1627" s="208"/>
      <c r="W1627" s="208"/>
      <c r="X1627" s="208"/>
      <c r="Y1627" s="142"/>
      <c r="Z1627" s="208"/>
      <c r="AA1627" s="208"/>
      <c r="AB1627" s="29"/>
      <c r="AC1627" s="29"/>
      <c r="AD1627" s="29"/>
      <c r="AE1627" s="29"/>
      <c r="AF1627" s="29"/>
      <c r="AG1627" s="29"/>
      <c r="AH1627" s="29"/>
      <c r="AI1627" s="29"/>
      <c r="AJ1627" s="29"/>
      <c r="AK1627" s="29"/>
      <c r="AL1627" s="29"/>
      <c r="AM1627" s="29"/>
      <c r="AN1627" s="29"/>
      <c r="AO1627" s="29"/>
      <c r="AP1627" s="29"/>
      <c r="AQ1627" s="29"/>
      <c r="AR1627" s="29"/>
      <c r="AS1627" s="29"/>
      <c r="AT1627" s="29"/>
      <c r="AU1627" s="29"/>
      <c r="AV1627" s="29"/>
      <c r="AW1627" s="29"/>
      <c r="AX1627" s="29"/>
      <c r="AY1627" s="29"/>
      <c r="AZ1627" s="29"/>
      <c r="BA1627" s="29"/>
      <c r="BB1627" s="29"/>
      <c r="BC1627" s="29"/>
      <c r="BD1627" s="29"/>
      <c r="BE1627" s="29"/>
      <c r="BF1627" s="29"/>
      <c r="BG1627" s="29"/>
      <c r="BH1627" s="29"/>
      <c r="BI1627" s="29"/>
      <c r="BJ1627" s="29"/>
      <c r="BK1627" s="29"/>
      <c r="BL1627" s="29"/>
      <c r="BM1627" s="29"/>
      <c r="BN1627" s="29"/>
      <c r="BO1627" s="29"/>
      <c r="BP1627" s="29"/>
      <c r="BQ1627" s="29"/>
      <c r="BR1627" s="29"/>
      <c r="BS1627" s="29"/>
      <c r="BT1627" s="29"/>
      <c r="BU1627" s="29"/>
      <c r="BV1627" s="29"/>
      <c r="BW1627" s="29"/>
      <c r="BX1627" s="29"/>
      <c r="BY1627" s="29"/>
      <c r="BZ1627" s="29"/>
      <c r="CA1627" s="29"/>
      <c r="CB1627" s="29"/>
      <c r="CC1627" s="29"/>
      <c r="CD1627" s="29"/>
      <c r="CE1627" s="29"/>
      <c r="CF1627" s="29"/>
      <c r="CG1627" s="29"/>
      <c r="CH1627" s="29"/>
      <c r="CI1627" s="29"/>
      <c r="CJ1627" s="29"/>
      <c r="CK1627" s="29"/>
      <c r="CL1627" s="29"/>
      <c r="CM1627" s="29"/>
      <c r="CN1627" s="29"/>
    </row>
    <row r="1628" spans="1:92" s="3" customFormat="1" ht="14.25" customHeight="1" x14ac:dyDescent="0.2">
      <c r="A1628" s="208"/>
      <c r="B1628" s="208"/>
      <c r="C1628" s="208"/>
      <c r="D1628" s="205"/>
      <c r="E1628" s="205"/>
      <c r="F1628" s="205"/>
      <c r="G1628" s="208"/>
      <c r="H1628" s="208"/>
      <c r="I1628" s="208"/>
      <c r="J1628" s="205"/>
      <c r="K1628" s="208"/>
      <c r="L1628" s="208"/>
      <c r="M1628" s="208"/>
      <c r="N1628" s="208"/>
      <c r="O1628" s="208"/>
      <c r="P1628" s="208"/>
      <c r="Q1628" s="208"/>
      <c r="R1628" s="208"/>
      <c r="S1628" s="208"/>
      <c r="T1628" s="208"/>
      <c r="U1628" s="208"/>
      <c r="V1628" s="208"/>
      <c r="W1628" s="208"/>
      <c r="X1628" s="208"/>
      <c r="Y1628" s="142"/>
      <c r="Z1628" s="208"/>
      <c r="AA1628" s="208"/>
      <c r="AB1628" s="29"/>
      <c r="AC1628" s="29"/>
      <c r="AD1628" s="29"/>
      <c r="AE1628" s="29"/>
      <c r="AF1628" s="29"/>
      <c r="AG1628" s="29"/>
      <c r="AH1628" s="29"/>
      <c r="AI1628" s="29"/>
      <c r="AJ1628" s="29"/>
      <c r="AK1628" s="29"/>
      <c r="AL1628" s="29"/>
      <c r="AM1628" s="29"/>
      <c r="AN1628" s="29"/>
      <c r="AO1628" s="29"/>
      <c r="AP1628" s="29"/>
      <c r="AQ1628" s="29"/>
      <c r="AR1628" s="29"/>
      <c r="AS1628" s="29"/>
      <c r="AT1628" s="29"/>
      <c r="AU1628" s="29"/>
      <c r="AV1628" s="29"/>
      <c r="AW1628" s="29"/>
      <c r="AX1628" s="29"/>
      <c r="AY1628" s="29"/>
      <c r="AZ1628" s="29"/>
      <c r="BA1628" s="29"/>
      <c r="BB1628" s="29"/>
      <c r="BC1628" s="29"/>
      <c r="BD1628" s="29"/>
      <c r="BE1628" s="29"/>
      <c r="BF1628" s="29"/>
      <c r="BG1628" s="29"/>
      <c r="BH1628" s="29"/>
      <c r="BI1628" s="29"/>
      <c r="BJ1628" s="29"/>
      <c r="BK1628" s="29"/>
      <c r="BL1628" s="29"/>
      <c r="BM1628" s="29"/>
      <c r="BN1628" s="29"/>
      <c r="BO1628" s="29"/>
      <c r="BP1628" s="29"/>
      <c r="BQ1628" s="29"/>
      <c r="BR1628" s="29"/>
      <c r="BS1628" s="29"/>
      <c r="BT1628" s="29"/>
      <c r="BU1628" s="29"/>
      <c r="BV1628" s="29"/>
      <c r="BW1628" s="29"/>
      <c r="BX1628" s="29"/>
      <c r="BY1628" s="29"/>
      <c r="BZ1628" s="29"/>
      <c r="CA1628" s="29"/>
      <c r="CB1628" s="29"/>
      <c r="CC1628" s="29"/>
      <c r="CD1628" s="29"/>
      <c r="CE1628" s="29"/>
      <c r="CF1628" s="29"/>
      <c r="CG1628" s="29"/>
      <c r="CH1628" s="29"/>
      <c r="CI1628" s="29"/>
      <c r="CJ1628" s="29"/>
      <c r="CK1628" s="29"/>
      <c r="CL1628" s="29"/>
      <c r="CM1628" s="29"/>
      <c r="CN1628" s="29"/>
    </row>
    <row r="1629" spans="1:92" s="3" customFormat="1" ht="14.25" customHeight="1" x14ac:dyDescent="0.2">
      <c r="A1629" s="208"/>
      <c r="B1629" s="208"/>
      <c r="C1629" s="208"/>
      <c r="D1629" s="205"/>
      <c r="E1629" s="205"/>
      <c r="F1629" s="205"/>
      <c r="G1629" s="208"/>
      <c r="H1629" s="208"/>
      <c r="I1629" s="208"/>
      <c r="J1629" s="205"/>
      <c r="K1629" s="208"/>
      <c r="L1629" s="208"/>
      <c r="M1629" s="208"/>
      <c r="N1629" s="208"/>
      <c r="O1629" s="208"/>
      <c r="P1629" s="208"/>
      <c r="Q1629" s="208"/>
      <c r="R1629" s="208"/>
      <c r="S1629" s="208"/>
      <c r="T1629" s="208"/>
      <c r="U1629" s="208"/>
      <c r="V1629" s="208"/>
      <c r="W1629" s="208"/>
      <c r="X1629" s="208"/>
      <c r="Y1629" s="142"/>
      <c r="Z1629" s="208"/>
      <c r="AA1629" s="208"/>
      <c r="AB1629" s="29"/>
      <c r="AC1629" s="29"/>
      <c r="AD1629" s="29"/>
      <c r="AE1629" s="29"/>
      <c r="AF1629" s="29"/>
      <c r="AG1629" s="29"/>
      <c r="AH1629" s="29"/>
      <c r="AI1629" s="29"/>
      <c r="AJ1629" s="29"/>
      <c r="AK1629" s="29"/>
      <c r="AL1629" s="29"/>
      <c r="AM1629" s="29"/>
      <c r="AN1629" s="29"/>
      <c r="AO1629" s="29"/>
      <c r="AP1629" s="29"/>
      <c r="AQ1629" s="29"/>
      <c r="AR1629" s="29"/>
      <c r="AS1629" s="29"/>
      <c r="AT1629" s="29"/>
      <c r="AU1629" s="29"/>
      <c r="AV1629" s="29"/>
      <c r="AW1629" s="29"/>
      <c r="AX1629" s="29"/>
      <c r="AY1629" s="29"/>
      <c r="AZ1629" s="29"/>
      <c r="BA1629" s="29"/>
      <c r="BB1629" s="29"/>
      <c r="BC1629" s="29"/>
      <c r="BD1629" s="29"/>
      <c r="BE1629" s="29"/>
      <c r="BF1629" s="29"/>
      <c r="BG1629" s="29"/>
      <c r="BH1629" s="29"/>
      <c r="BI1629" s="29"/>
      <c r="BJ1629" s="29"/>
      <c r="BK1629" s="29"/>
      <c r="BL1629" s="29"/>
      <c r="BM1629" s="29"/>
      <c r="BN1629" s="29"/>
      <c r="BO1629" s="29"/>
      <c r="BP1629" s="29"/>
      <c r="BQ1629" s="29"/>
      <c r="BR1629" s="29"/>
      <c r="BS1629" s="29"/>
      <c r="BT1629" s="29"/>
      <c r="BU1629" s="29"/>
      <c r="BV1629" s="29"/>
      <c r="BW1629" s="29"/>
      <c r="BX1629" s="29"/>
      <c r="BY1629" s="29"/>
      <c r="BZ1629" s="29"/>
      <c r="CA1629" s="29"/>
      <c r="CB1629" s="29"/>
      <c r="CC1629" s="29"/>
      <c r="CD1629" s="29"/>
      <c r="CE1629" s="29"/>
      <c r="CF1629" s="29"/>
      <c r="CG1629" s="29"/>
      <c r="CH1629" s="29"/>
      <c r="CI1629" s="29"/>
      <c r="CJ1629" s="29"/>
      <c r="CK1629" s="29"/>
      <c r="CL1629" s="29"/>
      <c r="CM1629" s="29"/>
      <c r="CN1629" s="29"/>
    </row>
    <row r="1630" spans="1:92" s="3" customFormat="1" ht="14.25" customHeight="1" x14ac:dyDescent="0.2">
      <c r="A1630" s="209"/>
      <c r="B1630" s="209"/>
      <c r="C1630" s="209"/>
      <c r="D1630" s="206"/>
      <c r="E1630" s="206"/>
      <c r="F1630" s="206"/>
      <c r="G1630" s="209"/>
      <c r="H1630" s="209"/>
      <c r="I1630" s="209"/>
      <c r="J1630" s="206"/>
      <c r="K1630" s="209"/>
      <c r="L1630" s="209"/>
      <c r="M1630" s="209"/>
      <c r="N1630" s="209"/>
      <c r="O1630" s="209"/>
      <c r="P1630" s="209"/>
      <c r="Q1630" s="209"/>
      <c r="R1630" s="209"/>
      <c r="S1630" s="209"/>
      <c r="T1630" s="209"/>
      <c r="U1630" s="209"/>
      <c r="V1630" s="209"/>
      <c r="W1630" s="209"/>
      <c r="X1630" s="209"/>
      <c r="Y1630" s="143"/>
      <c r="Z1630" s="209"/>
      <c r="AA1630" s="209"/>
      <c r="AB1630" s="29"/>
      <c r="AC1630" s="29"/>
      <c r="AD1630" s="29"/>
      <c r="AE1630" s="29"/>
      <c r="AF1630" s="29"/>
      <c r="AG1630" s="29"/>
      <c r="AH1630" s="29"/>
      <c r="AI1630" s="29"/>
      <c r="AJ1630" s="29"/>
      <c r="AK1630" s="29"/>
      <c r="AL1630" s="29"/>
      <c r="AM1630" s="29"/>
      <c r="AN1630" s="29"/>
      <c r="AO1630" s="29"/>
      <c r="AP1630" s="29"/>
      <c r="AQ1630" s="29"/>
      <c r="AR1630" s="29"/>
      <c r="AS1630" s="29"/>
      <c r="AT1630" s="29"/>
      <c r="AU1630" s="29"/>
      <c r="AV1630" s="29"/>
      <c r="AW1630" s="29"/>
      <c r="AX1630" s="29"/>
      <c r="AY1630" s="29"/>
      <c r="AZ1630" s="29"/>
      <c r="BA1630" s="29"/>
      <c r="BB1630" s="29"/>
      <c r="BC1630" s="29"/>
      <c r="BD1630" s="29"/>
      <c r="BE1630" s="29"/>
      <c r="BF1630" s="29"/>
      <c r="BG1630" s="29"/>
      <c r="BH1630" s="29"/>
      <c r="BI1630" s="29"/>
      <c r="BJ1630" s="29"/>
      <c r="BK1630" s="29"/>
      <c r="BL1630" s="29"/>
      <c r="BM1630" s="29"/>
      <c r="BN1630" s="29"/>
      <c r="BO1630" s="29"/>
      <c r="BP1630" s="29"/>
      <c r="BQ1630" s="29"/>
      <c r="BR1630" s="29"/>
      <c r="BS1630" s="29"/>
      <c r="BT1630" s="29"/>
      <c r="BU1630" s="29"/>
      <c r="BV1630" s="29"/>
      <c r="BW1630" s="29"/>
      <c r="BX1630" s="29"/>
      <c r="BY1630" s="29"/>
      <c r="BZ1630" s="29"/>
      <c r="CA1630" s="29"/>
      <c r="CB1630" s="29"/>
      <c r="CC1630" s="29"/>
      <c r="CD1630" s="29"/>
      <c r="CE1630" s="29"/>
      <c r="CF1630" s="29"/>
      <c r="CG1630" s="29"/>
      <c r="CH1630" s="29"/>
      <c r="CI1630" s="29"/>
      <c r="CJ1630" s="29"/>
      <c r="CK1630" s="29"/>
      <c r="CL1630" s="29"/>
      <c r="CM1630" s="29"/>
      <c r="CN1630" s="29"/>
    </row>
    <row r="1631" spans="1:92" s="43" customFormat="1" ht="24.75" customHeight="1" x14ac:dyDescent="0.2">
      <c r="A1631" s="39">
        <v>1</v>
      </c>
      <c r="B1631" s="54"/>
      <c r="C1631" s="39">
        <v>3</v>
      </c>
      <c r="D1631" s="39"/>
      <c r="E1631" s="39"/>
      <c r="F1631" s="39"/>
      <c r="G1631" s="39"/>
      <c r="H1631" s="39"/>
      <c r="I1631" s="39"/>
      <c r="J1631" s="39">
        <v>3</v>
      </c>
      <c r="K1631" s="39" t="s">
        <v>27</v>
      </c>
      <c r="L1631" s="39" t="s">
        <v>706</v>
      </c>
      <c r="M1631" s="39">
        <v>2</v>
      </c>
      <c r="N1631" s="39">
        <v>54</v>
      </c>
      <c r="O1631" s="39">
        <v>7400</v>
      </c>
      <c r="P1631" s="39">
        <f t="shared" ref="P1631" si="213">N1631*O1631</f>
        <v>399600</v>
      </c>
      <c r="Q1631" s="39">
        <v>5</v>
      </c>
      <c r="R1631" s="39">
        <f>P1631*5%</f>
        <v>19980</v>
      </c>
      <c r="S1631" s="39">
        <f t="shared" ref="S1631" si="214">P1631-R1631</f>
        <v>379620</v>
      </c>
      <c r="T1631" s="39">
        <f t="shared" ref="T1631" si="215">I1631+S1631</f>
        <v>379620</v>
      </c>
      <c r="U1631" s="39">
        <f t="shared" ref="U1631" si="216">I1631+S1631</f>
        <v>379620</v>
      </c>
      <c r="V1631" s="39"/>
      <c r="W1631" s="40">
        <f>U1631*0.03%</f>
        <v>113.886</v>
      </c>
      <c r="X1631" s="39">
        <v>0.03</v>
      </c>
      <c r="Y1631" s="39"/>
      <c r="Z1631" s="40">
        <f>W1631*90%</f>
        <v>102.4974</v>
      </c>
      <c r="AA1631" s="40">
        <f>W1631-Z1631</f>
        <v>11.388599999999997</v>
      </c>
    </row>
    <row r="1632" spans="1:92" s="43" customFormat="1" ht="24.75" customHeight="1" x14ac:dyDescent="0.2">
      <c r="A1632" s="39"/>
      <c r="B1632" s="54"/>
      <c r="C1632" s="39"/>
      <c r="D1632" s="39"/>
      <c r="E1632" s="39"/>
      <c r="F1632" s="39"/>
      <c r="G1632" s="39"/>
      <c r="H1632" s="39"/>
      <c r="I1632" s="39"/>
      <c r="J1632" s="39"/>
      <c r="K1632" s="39"/>
      <c r="L1632" s="39"/>
      <c r="M1632" s="39"/>
      <c r="N1632" s="39"/>
      <c r="O1632" s="39"/>
      <c r="P1632" s="39"/>
      <c r="Q1632" s="39"/>
      <c r="R1632" s="39"/>
      <c r="S1632" s="39"/>
      <c r="T1632" s="39"/>
      <c r="U1632" s="39"/>
      <c r="V1632" s="39"/>
      <c r="W1632" s="40"/>
      <c r="X1632" s="39"/>
      <c r="Y1632" s="39"/>
      <c r="Z1632" s="40"/>
      <c r="AA1632" s="40"/>
    </row>
    <row r="1633" spans="1:92" s="3" customFormat="1" ht="24.75" customHeight="1" x14ac:dyDescent="0.2">
      <c r="A1633" s="54"/>
      <c r="B1633" s="54"/>
      <c r="C1633" s="54"/>
      <c r="D1633" s="54"/>
      <c r="E1633" s="54"/>
      <c r="F1633" s="54"/>
      <c r="G1633" s="39"/>
      <c r="H1633" s="54"/>
      <c r="I1633" s="39"/>
      <c r="J1633" s="54"/>
      <c r="K1633" s="54"/>
      <c r="L1633" s="54"/>
      <c r="M1633" s="54"/>
      <c r="N1633" s="54"/>
      <c r="O1633" s="54"/>
      <c r="P1633" s="39"/>
      <c r="Q1633" s="54"/>
      <c r="R1633" s="39"/>
      <c r="S1633" s="39"/>
      <c r="T1633" s="39"/>
      <c r="U1633" s="39"/>
      <c r="V1633" s="54"/>
      <c r="W1633" s="40"/>
      <c r="X1633" s="41"/>
      <c r="Y1633" s="41"/>
      <c r="Z1633" s="40"/>
      <c r="AA1633" s="40"/>
      <c r="AB1633" s="29"/>
      <c r="AC1633" s="29"/>
      <c r="AD1633" s="29"/>
      <c r="AE1633" s="29"/>
      <c r="AF1633" s="29"/>
      <c r="AG1633" s="29"/>
      <c r="AH1633" s="29"/>
      <c r="AI1633" s="29"/>
      <c r="AJ1633" s="29"/>
      <c r="AK1633" s="29"/>
      <c r="AL1633" s="29"/>
      <c r="AM1633" s="29"/>
      <c r="AN1633" s="29"/>
      <c r="AO1633" s="29"/>
      <c r="AP1633" s="29"/>
      <c r="AQ1633" s="29"/>
      <c r="AR1633" s="29"/>
      <c r="AS1633" s="29"/>
      <c r="AT1633" s="29"/>
      <c r="AU1633" s="29"/>
      <c r="AV1633" s="29"/>
      <c r="AW1633" s="29"/>
      <c r="AX1633" s="29"/>
      <c r="AY1633" s="29"/>
      <c r="AZ1633" s="29"/>
      <c r="BA1633" s="29"/>
      <c r="BB1633" s="29"/>
      <c r="BC1633" s="29"/>
      <c r="BD1633" s="29"/>
      <c r="BE1633" s="29"/>
      <c r="BF1633" s="29"/>
      <c r="BG1633" s="29"/>
      <c r="BH1633" s="29"/>
      <c r="BI1633" s="29"/>
      <c r="BJ1633" s="29"/>
      <c r="BK1633" s="29"/>
      <c r="BL1633" s="29"/>
      <c r="BM1633" s="29"/>
      <c r="BN1633" s="29"/>
      <c r="BO1633" s="29"/>
      <c r="BP1633" s="29"/>
      <c r="BQ1633" s="29"/>
      <c r="BR1633" s="29"/>
      <c r="BS1633" s="29"/>
      <c r="BT1633" s="29"/>
      <c r="BU1633" s="29"/>
      <c r="BV1633" s="29"/>
      <c r="BW1633" s="29"/>
      <c r="BX1633" s="29"/>
      <c r="BY1633" s="29"/>
      <c r="BZ1633" s="29"/>
      <c r="CA1633" s="29"/>
      <c r="CB1633" s="29"/>
      <c r="CC1633" s="29"/>
      <c r="CD1633" s="29"/>
      <c r="CE1633" s="29"/>
      <c r="CF1633" s="29"/>
      <c r="CG1633" s="29"/>
      <c r="CH1633" s="29"/>
      <c r="CI1633" s="29"/>
      <c r="CJ1633" s="29"/>
      <c r="CK1633" s="29"/>
      <c r="CL1633" s="29"/>
      <c r="CM1633" s="29"/>
      <c r="CN1633" s="29"/>
    </row>
    <row r="1634" spans="1:92" s="3" customFormat="1" ht="24.75" customHeight="1" x14ac:dyDescent="0.2">
      <c r="A1634" s="54"/>
      <c r="B1634" s="54"/>
      <c r="C1634" s="54"/>
      <c r="D1634" s="54"/>
      <c r="E1634" s="54"/>
      <c r="F1634" s="54"/>
      <c r="G1634" s="39"/>
      <c r="H1634" s="54"/>
      <c r="I1634" s="39"/>
      <c r="J1634" s="54"/>
      <c r="K1634" s="54"/>
      <c r="L1634" s="54"/>
      <c r="M1634" s="54"/>
      <c r="N1634" s="54"/>
      <c r="O1634" s="54"/>
      <c r="P1634" s="39"/>
      <c r="Q1634" s="54"/>
      <c r="R1634" s="54"/>
      <c r="S1634" s="39"/>
      <c r="T1634" s="39"/>
      <c r="U1634" s="39"/>
      <c r="V1634" s="54"/>
      <c r="W1634" s="40"/>
      <c r="X1634" s="41"/>
      <c r="Y1634" s="41"/>
      <c r="Z1634" s="40"/>
      <c r="AA1634" s="40"/>
      <c r="AB1634" s="29"/>
      <c r="AC1634" s="29"/>
      <c r="AD1634" s="29"/>
      <c r="AE1634" s="29"/>
      <c r="AF1634" s="29"/>
      <c r="AG1634" s="29"/>
      <c r="AH1634" s="29"/>
      <c r="AI1634" s="29"/>
      <c r="AJ1634" s="29"/>
      <c r="AK1634" s="29"/>
      <c r="AL1634" s="29"/>
      <c r="AM1634" s="29"/>
      <c r="AN1634" s="29"/>
      <c r="AO1634" s="29"/>
      <c r="AP1634" s="29"/>
      <c r="AQ1634" s="29"/>
      <c r="AR1634" s="29"/>
      <c r="AS1634" s="29"/>
      <c r="AT1634" s="29"/>
      <c r="AU1634" s="29"/>
      <c r="AV1634" s="29"/>
      <c r="AW1634" s="29"/>
      <c r="AX1634" s="29"/>
      <c r="AY1634" s="29"/>
      <c r="AZ1634" s="29"/>
      <c r="BA1634" s="29"/>
      <c r="BB1634" s="29"/>
      <c r="BC1634" s="29"/>
      <c r="BD1634" s="29"/>
      <c r="BE1634" s="29"/>
      <c r="BF1634" s="29"/>
      <c r="BG1634" s="29"/>
      <c r="BH1634" s="29"/>
      <c r="BI1634" s="29"/>
      <c r="BJ1634" s="29"/>
      <c r="BK1634" s="29"/>
      <c r="BL1634" s="29"/>
      <c r="BM1634" s="29"/>
      <c r="BN1634" s="29"/>
      <c r="BO1634" s="29"/>
      <c r="BP1634" s="29"/>
      <c r="BQ1634" s="29"/>
      <c r="BR1634" s="29"/>
      <c r="BS1634" s="29"/>
      <c r="BT1634" s="29"/>
      <c r="BU1634" s="29"/>
      <c r="BV1634" s="29"/>
      <c r="BW1634" s="29"/>
      <c r="BX1634" s="29"/>
      <c r="BY1634" s="29"/>
      <c r="BZ1634" s="29"/>
      <c r="CA1634" s="29"/>
      <c r="CB1634" s="29"/>
      <c r="CC1634" s="29"/>
      <c r="CD1634" s="29"/>
      <c r="CE1634" s="29"/>
      <c r="CF1634" s="29"/>
      <c r="CG1634" s="29"/>
      <c r="CH1634" s="29"/>
      <c r="CI1634" s="29"/>
      <c r="CJ1634" s="29"/>
      <c r="CK1634" s="29"/>
      <c r="CL1634" s="29"/>
      <c r="CM1634" s="29"/>
      <c r="CN1634" s="29"/>
    </row>
    <row r="1635" spans="1:92" s="3" customFormat="1" ht="24.75" customHeight="1" x14ac:dyDescent="0.2">
      <c r="A1635" s="54"/>
      <c r="B1635" s="54"/>
      <c r="C1635" s="54"/>
      <c r="D1635" s="54"/>
      <c r="E1635" s="54"/>
      <c r="F1635" s="54"/>
      <c r="G1635" s="39"/>
      <c r="H1635" s="54"/>
      <c r="I1635" s="39"/>
      <c r="J1635" s="54"/>
      <c r="K1635" s="54"/>
      <c r="L1635" s="54"/>
      <c r="M1635" s="54"/>
      <c r="N1635" s="54"/>
      <c r="O1635" s="54"/>
      <c r="P1635" s="39"/>
      <c r="Q1635" s="54"/>
      <c r="R1635" s="39"/>
      <c r="S1635" s="39"/>
      <c r="T1635" s="39"/>
      <c r="U1635" s="39"/>
      <c r="V1635" s="54"/>
      <c r="W1635" s="40"/>
      <c r="X1635" s="41"/>
      <c r="Y1635" s="41"/>
      <c r="Z1635" s="40"/>
      <c r="AA1635" s="40"/>
      <c r="AB1635" s="29"/>
      <c r="AC1635" s="29"/>
      <c r="AD1635" s="29"/>
      <c r="AE1635" s="29"/>
      <c r="AF1635" s="29"/>
      <c r="AG1635" s="29"/>
      <c r="AH1635" s="29"/>
      <c r="AI1635" s="29"/>
      <c r="AJ1635" s="29"/>
      <c r="AK1635" s="29"/>
      <c r="AL1635" s="29"/>
      <c r="AM1635" s="29"/>
      <c r="AN1635" s="29"/>
      <c r="AO1635" s="29"/>
      <c r="AP1635" s="29"/>
      <c r="AQ1635" s="29"/>
      <c r="AR1635" s="29"/>
      <c r="AS1635" s="29"/>
      <c r="AT1635" s="29"/>
      <c r="AU1635" s="29"/>
      <c r="AV1635" s="29"/>
      <c r="AW1635" s="29"/>
      <c r="AX1635" s="29"/>
      <c r="AY1635" s="29"/>
      <c r="AZ1635" s="29"/>
      <c r="BA1635" s="29"/>
      <c r="BB1635" s="29"/>
      <c r="BC1635" s="29"/>
      <c r="BD1635" s="29"/>
      <c r="BE1635" s="29"/>
      <c r="BF1635" s="29"/>
      <c r="BG1635" s="29"/>
      <c r="BH1635" s="29"/>
      <c r="BI1635" s="29"/>
      <c r="BJ1635" s="29"/>
      <c r="BK1635" s="29"/>
      <c r="BL1635" s="29"/>
      <c r="BM1635" s="29"/>
      <c r="BN1635" s="29"/>
      <c r="BO1635" s="29"/>
      <c r="BP1635" s="29"/>
      <c r="BQ1635" s="29"/>
      <c r="BR1635" s="29"/>
      <c r="BS1635" s="29"/>
      <c r="BT1635" s="29"/>
      <c r="BU1635" s="29"/>
      <c r="BV1635" s="29"/>
      <c r="BW1635" s="29"/>
      <c r="BX1635" s="29"/>
      <c r="BY1635" s="29"/>
      <c r="BZ1635" s="29"/>
      <c r="CA1635" s="29"/>
      <c r="CB1635" s="29"/>
      <c r="CC1635" s="29"/>
      <c r="CD1635" s="29"/>
      <c r="CE1635" s="29"/>
      <c r="CF1635" s="29"/>
      <c r="CG1635" s="29"/>
      <c r="CH1635" s="29"/>
      <c r="CI1635" s="29"/>
      <c r="CJ1635" s="29"/>
      <c r="CK1635" s="29"/>
      <c r="CL1635" s="29"/>
      <c r="CM1635" s="29"/>
      <c r="CN1635" s="29"/>
    </row>
    <row r="1636" spans="1:92" s="3" customFormat="1" ht="24.75" customHeight="1" x14ac:dyDescent="0.2">
      <c r="A1636" s="54"/>
      <c r="B1636" s="54"/>
      <c r="C1636" s="54"/>
      <c r="D1636" s="54"/>
      <c r="E1636" s="54"/>
      <c r="F1636" s="54"/>
      <c r="G1636" s="39"/>
      <c r="H1636" s="54"/>
      <c r="I1636" s="39"/>
      <c r="J1636" s="54"/>
      <c r="K1636" s="54"/>
      <c r="L1636" s="54"/>
      <c r="M1636" s="54"/>
      <c r="N1636" s="54"/>
      <c r="O1636" s="54"/>
      <c r="P1636" s="39"/>
      <c r="Q1636" s="54"/>
      <c r="R1636" s="39"/>
      <c r="S1636" s="39"/>
      <c r="T1636" s="39"/>
      <c r="U1636" s="39"/>
      <c r="V1636" s="54"/>
      <c r="W1636" s="40"/>
      <c r="X1636" s="41"/>
      <c r="Y1636" s="41"/>
      <c r="Z1636" s="40"/>
      <c r="AA1636" s="40"/>
      <c r="AB1636" s="29"/>
      <c r="AC1636" s="29"/>
      <c r="AD1636" s="29"/>
      <c r="AE1636" s="29"/>
      <c r="AF1636" s="29"/>
      <c r="AG1636" s="29"/>
      <c r="AH1636" s="29"/>
      <c r="AI1636" s="29"/>
      <c r="AJ1636" s="29"/>
      <c r="AK1636" s="29"/>
      <c r="AL1636" s="29"/>
      <c r="AM1636" s="29"/>
      <c r="AN1636" s="29"/>
      <c r="AO1636" s="29"/>
      <c r="AP1636" s="29"/>
      <c r="AQ1636" s="29"/>
      <c r="AR1636" s="29"/>
      <c r="AS1636" s="29"/>
      <c r="AT1636" s="29"/>
      <c r="AU1636" s="29"/>
      <c r="AV1636" s="29"/>
      <c r="AW1636" s="29"/>
      <c r="AX1636" s="29"/>
      <c r="AY1636" s="29"/>
      <c r="AZ1636" s="29"/>
      <c r="BA1636" s="29"/>
      <c r="BB1636" s="29"/>
      <c r="BC1636" s="29"/>
      <c r="BD1636" s="29"/>
      <c r="BE1636" s="29"/>
      <c r="BF1636" s="29"/>
      <c r="BG1636" s="29"/>
      <c r="BH1636" s="29"/>
      <c r="BI1636" s="29"/>
      <c r="BJ1636" s="29"/>
      <c r="BK1636" s="29"/>
      <c r="BL1636" s="29"/>
      <c r="BM1636" s="29"/>
      <c r="BN1636" s="29"/>
      <c r="BO1636" s="29"/>
      <c r="BP1636" s="29"/>
      <c r="BQ1636" s="29"/>
      <c r="BR1636" s="29"/>
      <c r="BS1636" s="29"/>
      <c r="BT1636" s="29"/>
      <c r="BU1636" s="29"/>
      <c r="BV1636" s="29"/>
      <c r="BW1636" s="29"/>
      <c r="BX1636" s="29"/>
      <c r="BY1636" s="29"/>
      <c r="BZ1636" s="29"/>
      <c r="CA1636" s="29"/>
      <c r="CB1636" s="29"/>
      <c r="CC1636" s="29"/>
      <c r="CD1636" s="29"/>
      <c r="CE1636" s="29"/>
      <c r="CF1636" s="29"/>
      <c r="CG1636" s="29"/>
      <c r="CH1636" s="29"/>
      <c r="CI1636" s="29"/>
      <c r="CJ1636" s="29"/>
      <c r="CK1636" s="29"/>
      <c r="CL1636" s="29"/>
      <c r="CM1636" s="29"/>
      <c r="CN1636" s="29"/>
    </row>
    <row r="1637" spans="1:92" s="3" customFormat="1" ht="24.75" customHeight="1" x14ac:dyDescent="0.2">
      <c r="A1637" s="54"/>
      <c r="B1637" s="54"/>
      <c r="C1637" s="54"/>
      <c r="D1637" s="54"/>
      <c r="E1637" s="54"/>
      <c r="F1637" s="54"/>
      <c r="G1637" s="39"/>
      <c r="H1637" s="54"/>
      <c r="I1637" s="39"/>
      <c r="J1637" s="54"/>
      <c r="K1637" s="54"/>
      <c r="L1637" s="54"/>
      <c r="M1637" s="54"/>
      <c r="N1637" s="54"/>
      <c r="O1637" s="54"/>
      <c r="P1637" s="39"/>
      <c r="Q1637" s="54"/>
      <c r="R1637" s="54"/>
      <c r="S1637" s="39"/>
      <c r="T1637" s="39"/>
      <c r="U1637" s="39"/>
      <c r="V1637" s="54"/>
      <c r="W1637" s="40"/>
      <c r="X1637" s="41"/>
      <c r="Y1637" s="41"/>
      <c r="Z1637" s="40"/>
      <c r="AA1637" s="40"/>
      <c r="AB1637" s="29"/>
      <c r="AC1637" s="29"/>
      <c r="AD1637" s="29"/>
      <c r="AE1637" s="29"/>
      <c r="AF1637" s="29"/>
      <c r="AG1637" s="29"/>
      <c r="AH1637" s="29"/>
      <c r="AI1637" s="29"/>
      <c r="AJ1637" s="29"/>
      <c r="AK1637" s="29"/>
      <c r="AL1637" s="29"/>
      <c r="AM1637" s="29"/>
      <c r="AN1637" s="29"/>
      <c r="AO1637" s="29"/>
      <c r="AP1637" s="29"/>
      <c r="AQ1637" s="29"/>
      <c r="AR1637" s="29"/>
      <c r="AS1637" s="29"/>
      <c r="AT1637" s="29"/>
      <c r="AU1637" s="29"/>
      <c r="AV1637" s="29"/>
      <c r="AW1637" s="29"/>
      <c r="AX1637" s="29"/>
      <c r="AY1637" s="29"/>
      <c r="AZ1637" s="29"/>
      <c r="BA1637" s="29"/>
      <c r="BB1637" s="29"/>
      <c r="BC1637" s="29"/>
      <c r="BD1637" s="29"/>
      <c r="BE1637" s="29"/>
      <c r="BF1637" s="29"/>
      <c r="BG1637" s="29"/>
      <c r="BH1637" s="29"/>
      <c r="BI1637" s="29"/>
      <c r="BJ1637" s="29"/>
      <c r="BK1637" s="29"/>
      <c r="BL1637" s="29"/>
      <c r="BM1637" s="29"/>
      <c r="BN1637" s="29"/>
      <c r="BO1637" s="29"/>
      <c r="BP1637" s="29"/>
      <c r="BQ1637" s="29"/>
      <c r="BR1637" s="29"/>
      <c r="BS1637" s="29"/>
      <c r="BT1637" s="29"/>
      <c r="BU1637" s="29"/>
      <c r="BV1637" s="29"/>
      <c r="BW1637" s="29"/>
      <c r="BX1637" s="29"/>
      <c r="BY1637" s="29"/>
      <c r="BZ1637" s="29"/>
      <c r="CA1637" s="29"/>
      <c r="CB1637" s="29"/>
      <c r="CC1637" s="29"/>
      <c r="CD1637" s="29"/>
      <c r="CE1637" s="29"/>
      <c r="CF1637" s="29"/>
      <c r="CG1637" s="29"/>
      <c r="CH1637" s="29"/>
      <c r="CI1637" s="29"/>
      <c r="CJ1637" s="29"/>
      <c r="CK1637" s="29"/>
      <c r="CL1637" s="29"/>
      <c r="CM1637" s="29"/>
      <c r="CN1637" s="29"/>
    </row>
    <row r="1638" spans="1:92" s="3" customFormat="1" ht="24.75" customHeight="1" x14ac:dyDescent="0.2">
      <c r="A1638" s="54"/>
      <c r="B1638" s="54"/>
      <c r="C1638" s="54"/>
      <c r="D1638" s="54"/>
      <c r="E1638" s="54"/>
      <c r="F1638" s="54"/>
      <c r="G1638" s="39"/>
      <c r="H1638" s="54"/>
      <c r="I1638" s="39"/>
      <c r="J1638" s="54"/>
      <c r="K1638" s="54"/>
      <c r="L1638" s="54"/>
      <c r="M1638" s="54"/>
      <c r="N1638" s="54"/>
      <c r="O1638" s="54"/>
      <c r="P1638" s="39"/>
      <c r="Q1638" s="54"/>
      <c r="R1638" s="39"/>
      <c r="S1638" s="39"/>
      <c r="T1638" s="39"/>
      <c r="U1638" s="39"/>
      <c r="V1638" s="54"/>
      <c r="W1638" s="40"/>
      <c r="X1638" s="41"/>
      <c r="Y1638" s="41"/>
      <c r="Z1638" s="40"/>
      <c r="AA1638" s="40"/>
      <c r="AB1638" s="29"/>
      <c r="AC1638" s="29"/>
      <c r="AD1638" s="29"/>
      <c r="AE1638" s="29"/>
      <c r="AF1638" s="29"/>
      <c r="AG1638" s="29"/>
      <c r="AH1638" s="29"/>
      <c r="AI1638" s="29"/>
      <c r="AJ1638" s="29"/>
      <c r="AK1638" s="29"/>
      <c r="AL1638" s="29"/>
      <c r="AM1638" s="29"/>
      <c r="AN1638" s="29"/>
      <c r="AO1638" s="29"/>
      <c r="AP1638" s="29"/>
      <c r="AQ1638" s="29"/>
      <c r="AR1638" s="29"/>
      <c r="AS1638" s="29"/>
      <c r="AT1638" s="29"/>
      <c r="AU1638" s="29"/>
      <c r="AV1638" s="29"/>
      <c r="AW1638" s="29"/>
      <c r="AX1638" s="29"/>
      <c r="AY1638" s="29"/>
      <c r="AZ1638" s="29"/>
      <c r="BA1638" s="29"/>
      <c r="BB1638" s="29"/>
      <c r="BC1638" s="29"/>
      <c r="BD1638" s="29"/>
      <c r="BE1638" s="29"/>
      <c r="BF1638" s="29"/>
      <c r="BG1638" s="29"/>
      <c r="BH1638" s="29"/>
      <c r="BI1638" s="29"/>
      <c r="BJ1638" s="29"/>
      <c r="BK1638" s="29"/>
      <c r="BL1638" s="29"/>
      <c r="BM1638" s="29"/>
      <c r="BN1638" s="29"/>
      <c r="BO1638" s="29"/>
      <c r="BP1638" s="29"/>
      <c r="BQ1638" s="29"/>
      <c r="BR1638" s="29"/>
      <c r="BS1638" s="29"/>
      <c r="BT1638" s="29"/>
      <c r="BU1638" s="29"/>
      <c r="BV1638" s="29"/>
      <c r="BW1638" s="29"/>
      <c r="BX1638" s="29"/>
      <c r="BY1638" s="29"/>
      <c r="BZ1638" s="29"/>
      <c r="CA1638" s="29"/>
      <c r="CB1638" s="29"/>
      <c r="CC1638" s="29"/>
      <c r="CD1638" s="29"/>
      <c r="CE1638" s="29"/>
      <c r="CF1638" s="29"/>
      <c r="CG1638" s="29"/>
      <c r="CH1638" s="29"/>
      <c r="CI1638" s="29"/>
      <c r="CJ1638" s="29"/>
      <c r="CK1638" s="29"/>
      <c r="CL1638" s="29"/>
      <c r="CM1638" s="29"/>
      <c r="CN1638" s="29"/>
    </row>
    <row r="1639" spans="1:92" s="3" customFormat="1" ht="24.75" customHeight="1" x14ac:dyDescent="0.2">
      <c r="A1639" s="54"/>
      <c r="B1639" s="54"/>
      <c r="C1639" s="54"/>
      <c r="D1639" s="54"/>
      <c r="E1639" s="54"/>
      <c r="F1639" s="54"/>
      <c r="G1639" s="39"/>
      <c r="H1639" s="54"/>
      <c r="I1639" s="39"/>
      <c r="J1639" s="54"/>
      <c r="K1639" s="54"/>
      <c r="L1639" s="54"/>
      <c r="M1639" s="54"/>
      <c r="N1639" s="54"/>
      <c r="O1639" s="54"/>
      <c r="P1639" s="39"/>
      <c r="Q1639" s="54"/>
      <c r="R1639" s="39"/>
      <c r="S1639" s="39"/>
      <c r="T1639" s="39"/>
      <c r="U1639" s="39"/>
      <c r="V1639" s="54"/>
      <c r="W1639" s="40"/>
      <c r="X1639" s="41"/>
      <c r="Y1639" s="41"/>
      <c r="Z1639" s="40"/>
      <c r="AA1639" s="40"/>
      <c r="AB1639" s="29"/>
      <c r="AC1639" s="29"/>
      <c r="AD1639" s="29"/>
      <c r="AE1639" s="29"/>
      <c r="AF1639" s="29"/>
      <c r="AG1639" s="29"/>
      <c r="AH1639" s="29"/>
      <c r="AI1639" s="29"/>
      <c r="AJ1639" s="29"/>
      <c r="AK1639" s="29"/>
      <c r="AL1639" s="29"/>
      <c r="AM1639" s="29"/>
      <c r="AN1639" s="29"/>
      <c r="AO1639" s="29"/>
      <c r="AP1639" s="29"/>
      <c r="AQ1639" s="29"/>
      <c r="AR1639" s="29"/>
      <c r="AS1639" s="29"/>
      <c r="AT1639" s="29"/>
      <c r="AU1639" s="29"/>
      <c r="AV1639" s="29"/>
      <c r="AW1639" s="29"/>
      <c r="AX1639" s="29"/>
      <c r="AY1639" s="29"/>
      <c r="AZ1639" s="29"/>
      <c r="BA1639" s="29"/>
      <c r="BB1639" s="29"/>
      <c r="BC1639" s="29"/>
      <c r="BD1639" s="29"/>
      <c r="BE1639" s="29"/>
      <c r="BF1639" s="29"/>
      <c r="BG1639" s="29"/>
      <c r="BH1639" s="29"/>
      <c r="BI1639" s="29"/>
      <c r="BJ1639" s="29"/>
      <c r="BK1639" s="29"/>
      <c r="BL1639" s="29"/>
      <c r="BM1639" s="29"/>
      <c r="BN1639" s="29"/>
      <c r="BO1639" s="29"/>
      <c r="BP1639" s="29"/>
      <c r="BQ1639" s="29"/>
      <c r="BR1639" s="29"/>
      <c r="BS1639" s="29"/>
      <c r="BT1639" s="29"/>
      <c r="BU1639" s="29"/>
      <c r="BV1639" s="29"/>
      <c r="BW1639" s="29"/>
      <c r="BX1639" s="29"/>
      <c r="BY1639" s="29"/>
      <c r="BZ1639" s="29"/>
      <c r="CA1639" s="29"/>
      <c r="CB1639" s="29"/>
      <c r="CC1639" s="29"/>
      <c r="CD1639" s="29"/>
      <c r="CE1639" s="29"/>
      <c r="CF1639" s="29"/>
      <c r="CG1639" s="29"/>
      <c r="CH1639" s="29"/>
      <c r="CI1639" s="29"/>
      <c r="CJ1639" s="29"/>
      <c r="CK1639" s="29"/>
      <c r="CL1639" s="29"/>
      <c r="CM1639" s="29"/>
      <c r="CN1639" s="29"/>
    </row>
    <row r="1640" spans="1:92" s="3" customFormat="1" ht="24.75" customHeight="1" x14ac:dyDescent="0.2">
      <c r="A1640" s="54"/>
      <c r="B1640" s="54"/>
      <c r="C1640" s="54"/>
      <c r="D1640" s="54"/>
      <c r="E1640" s="54"/>
      <c r="F1640" s="54"/>
      <c r="G1640" s="39"/>
      <c r="H1640" s="54"/>
      <c r="I1640" s="39"/>
      <c r="J1640" s="54"/>
      <c r="K1640" s="54"/>
      <c r="L1640" s="54"/>
      <c r="M1640" s="54"/>
      <c r="N1640" s="54"/>
      <c r="O1640" s="54"/>
      <c r="P1640" s="39"/>
      <c r="Q1640" s="54"/>
      <c r="R1640" s="54"/>
      <c r="S1640" s="39"/>
      <c r="T1640" s="39"/>
      <c r="U1640" s="39"/>
      <c r="V1640" s="54"/>
      <c r="W1640" s="40"/>
      <c r="X1640" s="41"/>
      <c r="Y1640" s="41"/>
      <c r="Z1640" s="40"/>
      <c r="AA1640" s="40"/>
      <c r="AB1640" s="29"/>
      <c r="AC1640" s="29"/>
      <c r="AD1640" s="29"/>
      <c r="AE1640" s="29"/>
      <c r="AF1640" s="29"/>
      <c r="AG1640" s="29"/>
      <c r="AH1640" s="29"/>
      <c r="AI1640" s="29"/>
      <c r="AJ1640" s="29"/>
      <c r="AK1640" s="29"/>
      <c r="AL1640" s="29"/>
      <c r="AM1640" s="29"/>
      <c r="AN1640" s="29"/>
      <c r="AO1640" s="29"/>
      <c r="AP1640" s="29"/>
      <c r="AQ1640" s="29"/>
      <c r="AR1640" s="29"/>
      <c r="AS1640" s="29"/>
      <c r="AT1640" s="29"/>
      <c r="AU1640" s="29"/>
      <c r="AV1640" s="29"/>
      <c r="AW1640" s="29"/>
      <c r="AX1640" s="29"/>
      <c r="AY1640" s="29"/>
      <c r="AZ1640" s="29"/>
      <c r="BA1640" s="29"/>
      <c r="BB1640" s="29"/>
      <c r="BC1640" s="29"/>
      <c r="BD1640" s="29"/>
      <c r="BE1640" s="29"/>
      <c r="BF1640" s="29"/>
      <c r="BG1640" s="29"/>
      <c r="BH1640" s="29"/>
      <c r="BI1640" s="29"/>
      <c r="BJ1640" s="29"/>
      <c r="BK1640" s="29"/>
      <c r="BL1640" s="29"/>
      <c r="BM1640" s="29"/>
      <c r="BN1640" s="29"/>
      <c r="BO1640" s="29"/>
      <c r="BP1640" s="29"/>
      <c r="BQ1640" s="29"/>
      <c r="BR1640" s="29"/>
      <c r="BS1640" s="29"/>
      <c r="BT1640" s="29"/>
      <c r="BU1640" s="29"/>
      <c r="BV1640" s="29"/>
      <c r="BW1640" s="29"/>
      <c r="BX1640" s="29"/>
      <c r="BY1640" s="29"/>
      <c r="BZ1640" s="29"/>
      <c r="CA1640" s="29"/>
      <c r="CB1640" s="29"/>
      <c r="CC1640" s="29"/>
      <c r="CD1640" s="29"/>
      <c r="CE1640" s="29"/>
      <c r="CF1640" s="29"/>
      <c r="CG1640" s="29"/>
      <c r="CH1640" s="29"/>
      <c r="CI1640" s="29"/>
      <c r="CJ1640" s="29"/>
      <c r="CK1640" s="29"/>
      <c r="CL1640" s="29"/>
      <c r="CM1640" s="29"/>
      <c r="CN1640" s="29"/>
    </row>
    <row r="1641" spans="1:92" s="3" customFormat="1" ht="24.75" customHeight="1" x14ac:dyDescent="0.2">
      <c r="A1641" s="54"/>
      <c r="B1641" s="54"/>
      <c r="C1641" s="54"/>
      <c r="D1641" s="54"/>
      <c r="E1641" s="54"/>
      <c r="F1641" s="54"/>
      <c r="G1641" s="39"/>
      <c r="H1641" s="54"/>
      <c r="I1641" s="39"/>
      <c r="J1641" s="54"/>
      <c r="K1641" s="54"/>
      <c r="L1641" s="54"/>
      <c r="M1641" s="54"/>
      <c r="N1641" s="54"/>
      <c r="O1641" s="54"/>
      <c r="P1641" s="39"/>
      <c r="Q1641" s="54"/>
      <c r="R1641" s="39"/>
      <c r="S1641" s="39"/>
      <c r="T1641" s="39"/>
      <c r="U1641" s="39"/>
      <c r="V1641" s="54"/>
      <c r="W1641" s="40"/>
      <c r="X1641" s="41"/>
      <c r="Y1641" s="41"/>
      <c r="Z1641" s="40"/>
      <c r="AA1641" s="40"/>
      <c r="AB1641" s="29"/>
      <c r="AC1641" s="29"/>
      <c r="AD1641" s="29"/>
      <c r="AE1641" s="29"/>
      <c r="AF1641" s="29"/>
      <c r="AG1641" s="29"/>
      <c r="AH1641" s="29"/>
      <c r="AI1641" s="29"/>
      <c r="AJ1641" s="29"/>
      <c r="AK1641" s="29"/>
      <c r="AL1641" s="29"/>
      <c r="AM1641" s="29"/>
      <c r="AN1641" s="29"/>
      <c r="AO1641" s="29"/>
      <c r="AP1641" s="29"/>
      <c r="AQ1641" s="29"/>
      <c r="AR1641" s="29"/>
      <c r="AS1641" s="29"/>
      <c r="AT1641" s="29"/>
      <c r="AU1641" s="29"/>
      <c r="AV1641" s="29"/>
      <c r="AW1641" s="29"/>
      <c r="AX1641" s="29"/>
      <c r="AY1641" s="29"/>
      <c r="AZ1641" s="29"/>
      <c r="BA1641" s="29"/>
      <c r="BB1641" s="29"/>
      <c r="BC1641" s="29"/>
      <c r="BD1641" s="29"/>
      <c r="BE1641" s="29"/>
      <c r="BF1641" s="29"/>
      <c r="BG1641" s="29"/>
      <c r="BH1641" s="29"/>
      <c r="BI1641" s="29"/>
      <c r="BJ1641" s="29"/>
      <c r="BK1641" s="29"/>
      <c r="BL1641" s="29"/>
      <c r="BM1641" s="29"/>
      <c r="BN1641" s="29"/>
      <c r="BO1641" s="29"/>
      <c r="BP1641" s="29"/>
      <c r="BQ1641" s="29"/>
      <c r="BR1641" s="29"/>
      <c r="BS1641" s="29"/>
      <c r="BT1641" s="29"/>
      <c r="BU1641" s="29"/>
      <c r="BV1641" s="29"/>
      <c r="BW1641" s="29"/>
      <c r="BX1641" s="29"/>
      <c r="BY1641" s="29"/>
      <c r="BZ1641" s="29"/>
      <c r="CA1641" s="29"/>
      <c r="CB1641" s="29"/>
      <c r="CC1641" s="29"/>
      <c r="CD1641" s="29"/>
      <c r="CE1641" s="29"/>
      <c r="CF1641" s="29"/>
      <c r="CG1641" s="29"/>
      <c r="CH1641" s="29"/>
      <c r="CI1641" s="29"/>
      <c r="CJ1641" s="29"/>
      <c r="CK1641" s="29"/>
      <c r="CL1641" s="29"/>
      <c r="CM1641" s="29"/>
      <c r="CN1641" s="29"/>
    </row>
    <row r="1642" spans="1:92" s="3" customFormat="1" ht="24.75" customHeight="1" x14ac:dyDescent="0.2">
      <c r="A1642" s="54"/>
      <c r="B1642" s="54"/>
      <c r="C1642" s="54"/>
      <c r="D1642" s="54"/>
      <c r="E1642" s="54"/>
      <c r="F1642" s="54"/>
      <c r="G1642" s="39"/>
      <c r="H1642" s="54"/>
      <c r="I1642" s="39"/>
      <c r="J1642" s="54"/>
      <c r="K1642" s="54"/>
      <c r="L1642" s="54"/>
      <c r="M1642" s="54"/>
      <c r="N1642" s="54"/>
      <c r="O1642" s="54"/>
      <c r="P1642" s="39"/>
      <c r="Q1642" s="54"/>
      <c r="R1642" s="39"/>
      <c r="S1642" s="39"/>
      <c r="T1642" s="39"/>
      <c r="U1642" s="39"/>
      <c r="V1642" s="54"/>
      <c r="W1642" s="40"/>
      <c r="X1642" s="41"/>
      <c r="Y1642" s="41"/>
      <c r="Z1642" s="40"/>
      <c r="AA1642" s="40"/>
      <c r="AB1642" s="29"/>
      <c r="AC1642" s="29"/>
      <c r="AD1642" s="29"/>
      <c r="AE1642" s="29"/>
      <c r="AF1642" s="29"/>
      <c r="AG1642" s="29"/>
      <c r="AH1642" s="29"/>
      <c r="AI1642" s="29"/>
      <c r="AJ1642" s="29"/>
      <c r="AK1642" s="29"/>
      <c r="AL1642" s="29"/>
      <c r="AM1642" s="29"/>
      <c r="AN1642" s="29"/>
      <c r="AO1642" s="29"/>
      <c r="AP1642" s="29"/>
      <c r="AQ1642" s="29"/>
      <c r="AR1642" s="29"/>
      <c r="AS1642" s="29"/>
      <c r="AT1642" s="29"/>
      <c r="AU1642" s="29"/>
      <c r="AV1642" s="29"/>
      <c r="AW1642" s="29"/>
      <c r="AX1642" s="29"/>
      <c r="AY1642" s="29"/>
      <c r="AZ1642" s="29"/>
      <c r="BA1642" s="29"/>
      <c r="BB1642" s="29"/>
      <c r="BC1642" s="29"/>
      <c r="BD1642" s="29"/>
      <c r="BE1642" s="29"/>
      <c r="BF1642" s="29"/>
      <c r="BG1642" s="29"/>
      <c r="BH1642" s="29"/>
      <c r="BI1642" s="29"/>
      <c r="BJ1642" s="29"/>
      <c r="BK1642" s="29"/>
      <c r="BL1642" s="29"/>
      <c r="BM1642" s="29"/>
      <c r="BN1642" s="29"/>
      <c r="BO1642" s="29"/>
      <c r="BP1642" s="29"/>
      <c r="BQ1642" s="29"/>
      <c r="BR1642" s="29"/>
      <c r="BS1642" s="29"/>
      <c r="BT1642" s="29"/>
      <c r="BU1642" s="29"/>
      <c r="BV1642" s="29"/>
      <c r="BW1642" s="29"/>
      <c r="BX1642" s="29"/>
      <c r="BY1642" s="29"/>
      <c r="BZ1642" s="29"/>
      <c r="CA1642" s="29"/>
      <c r="CB1642" s="29"/>
      <c r="CC1642" s="29"/>
      <c r="CD1642" s="29"/>
      <c r="CE1642" s="29"/>
      <c r="CF1642" s="29"/>
      <c r="CG1642" s="29"/>
      <c r="CH1642" s="29"/>
      <c r="CI1642" s="29"/>
      <c r="CJ1642" s="29"/>
      <c r="CK1642" s="29"/>
      <c r="CL1642" s="29"/>
      <c r="CM1642" s="29"/>
      <c r="CN1642" s="29"/>
    </row>
    <row r="1643" spans="1:92" s="3" customFormat="1" ht="24.75" customHeight="1" x14ac:dyDescent="0.2">
      <c r="A1643" s="237" t="s">
        <v>775</v>
      </c>
      <c r="B1643" s="238"/>
      <c r="C1643" s="238"/>
      <c r="D1643" s="238"/>
      <c r="E1643" s="238"/>
      <c r="F1643" s="238"/>
      <c r="G1643" s="238"/>
      <c r="H1643" s="238"/>
      <c r="I1643" s="238"/>
      <c r="J1643" s="238"/>
      <c r="K1643" s="238"/>
      <c r="L1643" s="239"/>
      <c r="M1643" s="54"/>
      <c r="N1643" s="54">
        <f>SUM(N1631:N1642)</f>
        <v>54</v>
      </c>
      <c r="O1643" s="54"/>
      <c r="P1643" s="39">
        <f>SUM(P1631:P1642)</f>
        <v>399600</v>
      </c>
      <c r="Q1643" s="54"/>
      <c r="R1643" s="54">
        <f>SUM(R1631:R1642)</f>
        <v>19980</v>
      </c>
      <c r="S1643" s="39">
        <f>SUM(S1631:S1642)</f>
        <v>379620</v>
      </c>
      <c r="T1643" s="39">
        <f>SUM(T1631:T1642)</f>
        <v>379620</v>
      </c>
      <c r="U1643" s="39">
        <f>SUM(U1631:U1642)</f>
        <v>379620</v>
      </c>
      <c r="V1643" s="54"/>
      <c r="W1643" s="40">
        <f>SUM(W1631:W1642)</f>
        <v>113.886</v>
      </c>
      <c r="X1643" s="41"/>
      <c r="Y1643" s="41"/>
      <c r="Z1643" s="40">
        <f>SUM(Z1631:Z1642)</f>
        <v>102.4974</v>
      </c>
      <c r="AA1643" s="40">
        <f>SUM(AA1631:AA1642)</f>
        <v>11.388599999999997</v>
      </c>
      <c r="AB1643" s="29"/>
      <c r="AC1643" s="29"/>
      <c r="AD1643" s="29"/>
      <c r="AE1643" s="29"/>
      <c r="AF1643" s="29"/>
      <c r="AG1643" s="29"/>
      <c r="AH1643" s="29"/>
      <c r="AI1643" s="29"/>
      <c r="AJ1643" s="29"/>
      <c r="AK1643" s="29"/>
      <c r="AL1643" s="29"/>
      <c r="AM1643" s="29"/>
      <c r="AN1643" s="29"/>
      <c r="AO1643" s="29"/>
      <c r="AP1643" s="29"/>
      <c r="AQ1643" s="29"/>
      <c r="AR1643" s="29"/>
      <c r="AS1643" s="29"/>
      <c r="AT1643" s="29"/>
      <c r="AU1643" s="29"/>
      <c r="AV1643" s="29"/>
      <c r="AW1643" s="29"/>
      <c r="AX1643" s="29"/>
      <c r="AY1643" s="29"/>
      <c r="AZ1643" s="29"/>
      <c r="BA1643" s="29"/>
      <c r="BB1643" s="29"/>
      <c r="BC1643" s="29"/>
      <c r="BD1643" s="29"/>
      <c r="BE1643" s="29"/>
      <c r="BF1643" s="29"/>
      <c r="BG1643" s="29"/>
      <c r="BH1643" s="29"/>
      <c r="BI1643" s="29"/>
      <c r="BJ1643" s="29"/>
      <c r="BK1643" s="29"/>
      <c r="BL1643" s="29"/>
      <c r="BM1643" s="29"/>
      <c r="BN1643" s="29"/>
      <c r="BO1643" s="29"/>
      <c r="BP1643" s="29"/>
      <c r="BQ1643" s="29"/>
      <c r="BR1643" s="29"/>
      <c r="BS1643" s="29"/>
      <c r="BT1643" s="29"/>
      <c r="BU1643" s="29"/>
      <c r="BV1643" s="29"/>
      <c r="BW1643" s="29"/>
      <c r="BX1643" s="29"/>
      <c r="BY1643" s="29"/>
      <c r="BZ1643" s="29"/>
      <c r="CA1643" s="29"/>
      <c r="CB1643" s="29"/>
      <c r="CC1643" s="29"/>
      <c r="CD1643" s="29"/>
      <c r="CE1643" s="29"/>
      <c r="CF1643" s="29"/>
      <c r="CG1643" s="29"/>
      <c r="CH1643" s="29"/>
      <c r="CI1643" s="29"/>
      <c r="CJ1643" s="29"/>
      <c r="CK1643" s="29"/>
      <c r="CL1643" s="29"/>
      <c r="CM1643" s="29"/>
      <c r="CN1643" s="29"/>
    </row>
    <row r="1644" spans="1:92" s="3" customFormat="1" ht="18" x14ac:dyDescent="0.4">
      <c r="A1644" s="46"/>
      <c r="B1644" s="46"/>
      <c r="C1644" s="46"/>
      <c r="D1644" s="46"/>
      <c r="E1644" s="46"/>
      <c r="F1644" s="46"/>
      <c r="G1644" s="46"/>
      <c r="H1644" s="46"/>
      <c r="I1644" s="46"/>
      <c r="J1644" s="46"/>
      <c r="K1644" s="46"/>
      <c r="L1644" s="46"/>
      <c r="M1644" s="46"/>
      <c r="N1644" s="46"/>
      <c r="O1644" s="46"/>
      <c r="P1644" s="46"/>
      <c r="Q1644" s="46"/>
      <c r="R1644" s="46"/>
      <c r="S1644" s="46"/>
      <c r="T1644" s="46"/>
      <c r="U1644" s="46"/>
      <c r="V1644" s="46"/>
      <c r="W1644" s="46"/>
      <c r="X1644" s="46"/>
      <c r="Y1644" s="46"/>
      <c r="Z1644" s="46"/>
      <c r="AA1644" s="43"/>
      <c r="AB1644" s="29"/>
      <c r="AC1644" s="29"/>
      <c r="AD1644" s="29"/>
      <c r="AE1644" s="29"/>
      <c r="AF1644" s="29"/>
      <c r="AG1644" s="29"/>
      <c r="AH1644" s="29"/>
      <c r="AI1644" s="29"/>
      <c r="AJ1644" s="29"/>
      <c r="AK1644" s="29"/>
      <c r="AL1644" s="29"/>
      <c r="AM1644" s="29"/>
      <c r="AN1644" s="29"/>
      <c r="AO1644" s="29"/>
      <c r="AP1644" s="29"/>
      <c r="AQ1644" s="29"/>
      <c r="AR1644" s="29"/>
      <c r="AS1644" s="29"/>
      <c r="AT1644" s="29"/>
      <c r="AU1644" s="29"/>
      <c r="AV1644" s="29"/>
      <c r="AW1644" s="29"/>
      <c r="AX1644" s="29"/>
      <c r="AY1644" s="29"/>
      <c r="AZ1644" s="29"/>
      <c r="BA1644" s="29"/>
      <c r="BB1644" s="29"/>
      <c r="BC1644" s="29"/>
      <c r="BD1644" s="29"/>
      <c r="BE1644" s="29"/>
      <c r="BF1644" s="29"/>
      <c r="BG1644" s="29"/>
      <c r="BH1644" s="29"/>
      <c r="BI1644" s="29"/>
      <c r="BJ1644" s="29"/>
      <c r="BK1644" s="29"/>
      <c r="BL1644" s="29"/>
      <c r="BM1644" s="29"/>
      <c r="BN1644" s="29"/>
      <c r="BO1644" s="29"/>
      <c r="BP1644" s="29"/>
      <c r="BQ1644" s="29"/>
      <c r="BR1644" s="29"/>
      <c r="BS1644" s="29"/>
      <c r="BT1644" s="29"/>
      <c r="BU1644" s="29"/>
      <c r="BV1644" s="29"/>
      <c r="BW1644" s="29"/>
      <c r="BX1644" s="29"/>
      <c r="BY1644" s="29"/>
      <c r="BZ1644" s="29"/>
      <c r="CA1644" s="29"/>
      <c r="CB1644" s="29"/>
      <c r="CC1644" s="29"/>
      <c r="CD1644" s="29"/>
      <c r="CE1644" s="29"/>
      <c r="CF1644" s="29"/>
      <c r="CG1644" s="29"/>
      <c r="CH1644" s="29"/>
      <c r="CI1644" s="29"/>
      <c r="CJ1644" s="29"/>
      <c r="CK1644" s="29"/>
      <c r="CL1644" s="29"/>
      <c r="CM1644" s="29"/>
      <c r="CN1644" s="29"/>
    </row>
    <row r="1645" spans="1:92" s="3" customFormat="1" ht="18" x14ac:dyDescent="0.4">
      <c r="A1645" s="42" t="s">
        <v>17</v>
      </c>
      <c r="B1645" s="42"/>
      <c r="C1645" s="42"/>
      <c r="D1645" s="42" t="s">
        <v>19</v>
      </c>
      <c r="E1645" s="42"/>
      <c r="F1645" s="42"/>
      <c r="G1645" s="42"/>
      <c r="H1645" s="42"/>
      <c r="I1645" s="42"/>
      <c r="J1645" s="43"/>
      <c r="K1645" s="46"/>
      <c r="L1645" s="46"/>
      <c r="M1645" s="46"/>
      <c r="N1645" s="46"/>
      <c r="O1645" s="46"/>
      <c r="P1645" s="46"/>
      <c r="Q1645" s="46"/>
      <c r="R1645" s="46"/>
      <c r="S1645" s="46"/>
      <c r="T1645" s="46"/>
      <c r="U1645" s="46"/>
      <c r="V1645" s="46"/>
      <c r="W1645" s="46"/>
      <c r="X1645" s="46"/>
      <c r="Y1645" s="46"/>
      <c r="Z1645" s="46"/>
      <c r="AA1645" s="43"/>
      <c r="AB1645" s="29"/>
      <c r="AC1645" s="29"/>
      <c r="AD1645" s="29"/>
      <c r="AE1645" s="29"/>
      <c r="AF1645" s="29"/>
      <c r="AG1645" s="29"/>
      <c r="AH1645" s="29"/>
      <c r="AI1645" s="29"/>
      <c r="AJ1645" s="29"/>
      <c r="AK1645" s="29"/>
      <c r="AL1645" s="29"/>
      <c r="AM1645" s="29"/>
      <c r="AN1645" s="29"/>
      <c r="AO1645" s="29"/>
      <c r="AP1645" s="29"/>
      <c r="AQ1645" s="29"/>
      <c r="AR1645" s="29"/>
      <c r="AS1645" s="29"/>
      <c r="AT1645" s="29"/>
      <c r="AU1645" s="29"/>
      <c r="AV1645" s="29"/>
      <c r="AW1645" s="29"/>
      <c r="AX1645" s="29"/>
      <c r="AY1645" s="29"/>
      <c r="AZ1645" s="29"/>
      <c r="BA1645" s="29"/>
      <c r="BB1645" s="29"/>
      <c r="BC1645" s="29"/>
      <c r="BD1645" s="29"/>
      <c r="BE1645" s="29"/>
      <c r="BF1645" s="29"/>
      <c r="BG1645" s="29"/>
      <c r="BH1645" s="29"/>
      <c r="BI1645" s="29"/>
      <c r="BJ1645" s="29"/>
      <c r="BK1645" s="29"/>
      <c r="BL1645" s="29"/>
      <c r="BM1645" s="29"/>
      <c r="BN1645" s="29"/>
      <c r="BO1645" s="29"/>
      <c r="BP1645" s="29"/>
      <c r="BQ1645" s="29"/>
      <c r="BR1645" s="29"/>
      <c r="BS1645" s="29"/>
      <c r="BT1645" s="29"/>
      <c r="BU1645" s="29"/>
      <c r="BV1645" s="29"/>
      <c r="BW1645" s="29"/>
      <c r="BX1645" s="29"/>
      <c r="BY1645" s="29"/>
      <c r="BZ1645" s="29"/>
      <c r="CA1645" s="29"/>
      <c r="CB1645" s="29"/>
      <c r="CC1645" s="29"/>
      <c r="CD1645" s="29"/>
      <c r="CE1645" s="29"/>
      <c r="CF1645" s="29"/>
      <c r="CG1645" s="29"/>
      <c r="CH1645" s="29"/>
      <c r="CI1645" s="29"/>
      <c r="CJ1645" s="29"/>
      <c r="CK1645" s="29"/>
      <c r="CL1645" s="29"/>
      <c r="CM1645" s="29"/>
      <c r="CN1645" s="29"/>
    </row>
    <row r="1646" spans="1:92" s="3" customFormat="1" ht="18" x14ac:dyDescent="0.4">
      <c r="A1646" s="42"/>
      <c r="B1646" s="42"/>
      <c r="C1646" s="42"/>
      <c r="D1646" s="42" t="s">
        <v>20</v>
      </c>
      <c r="E1646" s="42"/>
      <c r="F1646" s="42"/>
      <c r="G1646" s="42"/>
      <c r="H1646" s="42"/>
      <c r="I1646" s="42"/>
      <c r="J1646" s="43"/>
      <c r="K1646" s="46"/>
      <c r="L1646" s="46"/>
      <c r="M1646" s="46"/>
      <c r="N1646" s="46"/>
      <c r="O1646" s="46"/>
      <c r="P1646" s="46"/>
      <c r="Q1646" s="46"/>
      <c r="R1646" s="46"/>
      <c r="S1646" s="46"/>
      <c r="T1646" s="46"/>
      <c r="U1646" s="46"/>
      <c r="V1646" s="46"/>
      <c r="W1646" s="46"/>
      <c r="X1646" s="46"/>
      <c r="Y1646" s="46"/>
      <c r="Z1646" s="46"/>
      <c r="AA1646" s="43"/>
      <c r="AB1646" s="29"/>
      <c r="AC1646" s="29"/>
      <c r="AD1646" s="29"/>
      <c r="AE1646" s="29"/>
      <c r="AF1646" s="29"/>
      <c r="AG1646" s="29"/>
      <c r="AH1646" s="29"/>
      <c r="AI1646" s="29"/>
      <c r="AJ1646" s="29"/>
      <c r="AK1646" s="29"/>
      <c r="AL1646" s="29"/>
      <c r="AM1646" s="29"/>
      <c r="AN1646" s="29"/>
      <c r="AO1646" s="29"/>
      <c r="AP1646" s="29"/>
      <c r="AQ1646" s="29"/>
      <c r="AR1646" s="29"/>
      <c r="AS1646" s="29"/>
      <c r="AT1646" s="29"/>
      <c r="AU1646" s="29"/>
      <c r="AV1646" s="29"/>
      <c r="AW1646" s="29"/>
      <c r="AX1646" s="29"/>
      <c r="AY1646" s="29"/>
      <c r="AZ1646" s="29"/>
      <c r="BA1646" s="29"/>
      <c r="BB1646" s="29"/>
      <c r="BC1646" s="29"/>
      <c r="BD1646" s="29"/>
      <c r="BE1646" s="29"/>
      <c r="BF1646" s="29"/>
      <c r="BG1646" s="29"/>
      <c r="BH1646" s="29"/>
      <c r="BI1646" s="29"/>
      <c r="BJ1646" s="29"/>
      <c r="BK1646" s="29"/>
      <c r="BL1646" s="29"/>
      <c r="BM1646" s="29"/>
      <c r="BN1646" s="29"/>
      <c r="BO1646" s="29"/>
      <c r="BP1646" s="29"/>
      <c r="BQ1646" s="29"/>
      <c r="BR1646" s="29"/>
      <c r="BS1646" s="29"/>
      <c r="BT1646" s="29"/>
      <c r="BU1646" s="29"/>
      <c r="BV1646" s="29"/>
      <c r="BW1646" s="29"/>
      <c r="BX1646" s="29"/>
      <c r="BY1646" s="29"/>
      <c r="BZ1646" s="29"/>
      <c r="CA1646" s="29"/>
      <c r="CB1646" s="29"/>
      <c r="CC1646" s="29"/>
      <c r="CD1646" s="29"/>
      <c r="CE1646" s="29"/>
      <c r="CF1646" s="29"/>
      <c r="CG1646" s="29"/>
      <c r="CH1646" s="29"/>
      <c r="CI1646" s="29"/>
      <c r="CJ1646" s="29"/>
      <c r="CK1646" s="29"/>
      <c r="CL1646" s="29"/>
      <c r="CM1646" s="29"/>
      <c r="CN1646" s="29"/>
    </row>
    <row r="1647" spans="1:92" s="3" customFormat="1" ht="18" x14ac:dyDescent="0.4">
      <c r="A1647" s="42"/>
      <c r="B1647" s="42"/>
      <c r="C1647" s="42"/>
      <c r="D1647" s="42" t="s">
        <v>21</v>
      </c>
      <c r="E1647" s="42"/>
      <c r="F1647" s="42"/>
      <c r="G1647" s="42"/>
      <c r="H1647" s="42"/>
      <c r="I1647" s="42"/>
      <c r="J1647" s="43"/>
      <c r="K1647" s="46"/>
      <c r="L1647" s="46"/>
      <c r="M1647" s="46"/>
      <c r="N1647" s="46"/>
      <c r="O1647" s="46"/>
      <c r="P1647" s="46"/>
      <c r="Q1647" s="46"/>
      <c r="R1647" s="46"/>
      <c r="S1647" s="46"/>
      <c r="T1647" s="46"/>
      <c r="U1647" s="46"/>
      <c r="V1647" s="46"/>
      <c r="W1647" s="46"/>
      <c r="X1647" s="46"/>
      <c r="Y1647" s="46"/>
      <c r="Z1647" s="46"/>
      <c r="AA1647" s="43"/>
      <c r="AB1647" s="29"/>
      <c r="AC1647" s="29"/>
      <c r="AD1647" s="29"/>
      <c r="AE1647" s="29"/>
      <c r="AF1647" s="29"/>
      <c r="AG1647" s="29"/>
      <c r="AH1647" s="29"/>
      <c r="AI1647" s="29"/>
      <c r="AJ1647" s="29"/>
      <c r="AK1647" s="29"/>
      <c r="AL1647" s="29"/>
      <c r="AM1647" s="29"/>
      <c r="AN1647" s="29"/>
      <c r="AO1647" s="29"/>
      <c r="AP1647" s="29"/>
      <c r="AQ1647" s="29"/>
      <c r="AR1647" s="29"/>
      <c r="AS1647" s="29"/>
      <c r="AT1647" s="29"/>
      <c r="AU1647" s="29"/>
      <c r="AV1647" s="29"/>
      <c r="AW1647" s="29"/>
      <c r="AX1647" s="29"/>
      <c r="AY1647" s="29"/>
      <c r="AZ1647" s="29"/>
      <c r="BA1647" s="29"/>
      <c r="BB1647" s="29"/>
      <c r="BC1647" s="29"/>
      <c r="BD1647" s="29"/>
      <c r="BE1647" s="29"/>
      <c r="BF1647" s="29"/>
      <c r="BG1647" s="29"/>
      <c r="BH1647" s="29"/>
      <c r="BI1647" s="29"/>
      <c r="BJ1647" s="29"/>
      <c r="BK1647" s="29"/>
      <c r="BL1647" s="29"/>
      <c r="BM1647" s="29"/>
      <c r="BN1647" s="29"/>
      <c r="BO1647" s="29"/>
      <c r="BP1647" s="29"/>
      <c r="BQ1647" s="29"/>
      <c r="BR1647" s="29"/>
      <c r="BS1647" s="29"/>
      <c r="BT1647" s="29"/>
      <c r="BU1647" s="29"/>
      <c r="BV1647" s="29"/>
      <c r="BW1647" s="29"/>
      <c r="BX1647" s="29"/>
      <c r="BY1647" s="29"/>
      <c r="BZ1647" s="29"/>
      <c r="CA1647" s="29"/>
      <c r="CB1647" s="29"/>
      <c r="CC1647" s="29"/>
      <c r="CD1647" s="29"/>
      <c r="CE1647" s="29"/>
      <c r="CF1647" s="29"/>
      <c r="CG1647" s="29"/>
      <c r="CH1647" s="29"/>
      <c r="CI1647" s="29"/>
      <c r="CJ1647" s="29"/>
      <c r="CK1647" s="29"/>
      <c r="CL1647" s="29"/>
      <c r="CM1647" s="29"/>
      <c r="CN1647" s="29"/>
    </row>
    <row r="1648" spans="1:92" s="3" customFormat="1" ht="15.75" x14ac:dyDescent="0.25">
      <c r="A1648" s="42"/>
      <c r="B1648" s="42"/>
      <c r="C1648" s="42"/>
      <c r="D1648" s="42" t="s">
        <v>22</v>
      </c>
      <c r="E1648" s="42"/>
      <c r="F1648" s="42"/>
      <c r="G1648" s="42"/>
      <c r="H1648" s="42"/>
      <c r="I1648" s="42"/>
      <c r="J1648" s="43"/>
      <c r="K1648" s="43"/>
      <c r="L1648" s="43"/>
      <c r="M1648" s="43"/>
      <c r="N1648" s="43"/>
      <c r="O1648" s="43"/>
      <c r="P1648" s="43"/>
      <c r="Q1648" s="43"/>
      <c r="R1648" s="43"/>
      <c r="S1648" s="43"/>
      <c r="T1648" s="43"/>
      <c r="U1648" s="43"/>
      <c r="V1648" s="43"/>
      <c r="W1648" s="43"/>
      <c r="X1648" s="43"/>
      <c r="Y1648" s="43"/>
      <c r="Z1648" s="43"/>
      <c r="AA1648" s="43"/>
      <c r="AB1648" s="29"/>
      <c r="AC1648" s="29"/>
      <c r="AD1648" s="29"/>
      <c r="AE1648" s="29"/>
      <c r="AF1648" s="29"/>
      <c r="AG1648" s="29"/>
      <c r="AH1648" s="29"/>
      <c r="AI1648" s="29"/>
      <c r="AJ1648" s="29"/>
      <c r="AK1648" s="29"/>
      <c r="AL1648" s="29"/>
      <c r="AM1648" s="29"/>
      <c r="AN1648" s="29"/>
      <c r="AO1648" s="29"/>
      <c r="AP1648" s="29"/>
      <c r="AQ1648" s="29"/>
      <c r="AR1648" s="29"/>
      <c r="AS1648" s="29"/>
      <c r="AT1648" s="29"/>
      <c r="AU1648" s="29"/>
      <c r="AV1648" s="29"/>
      <c r="AW1648" s="29"/>
      <c r="AX1648" s="29"/>
      <c r="AY1648" s="29"/>
      <c r="AZ1648" s="29"/>
      <c r="BA1648" s="29"/>
      <c r="BB1648" s="29"/>
      <c r="BC1648" s="29"/>
      <c r="BD1648" s="29"/>
      <c r="BE1648" s="29"/>
      <c r="BF1648" s="29"/>
      <c r="BG1648" s="29"/>
      <c r="BH1648" s="29"/>
      <c r="BI1648" s="29"/>
      <c r="BJ1648" s="29"/>
      <c r="BK1648" s="29"/>
      <c r="BL1648" s="29"/>
      <c r="BM1648" s="29"/>
      <c r="BN1648" s="29"/>
      <c r="BO1648" s="29"/>
      <c r="BP1648" s="29"/>
      <c r="BQ1648" s="29"/>
      <c r="BR1648" s="29"/>
      <c r="BS1648" s="29"/>
      <c r="BT1648" s="29"/>
      <c r="BU1648" s="29"/>
      <c r="BV1648" s="29"/>
      <c r="BW1648" s="29"/>
      <c r="BX1648" s="29"/>
      <c r="BY1648" s="29"/>
      <c r="BZ1648" s="29"/>
      <c r="CA1648" s="29"/>
      <c r="CB1648" s="29"/>
      <c r="CC1648" s="29"/>
      <c r="CD1648" s="29"/>
      <c r="CE1648" s="29"/>
      <c r="CF1648" s="29"/>
      <c r="CG1648" s="29"/>
      <c r="CH1648" s="29"/>
      <c r="CI1648" s="29"/>
      <c r="CJ1648" s="29"/>
      <c r="CK1648" s="29"/>
      <c r="CL1648" s="29"/>
      <c r="CM1648" s="29"/>
      <c r="CN1648" s="29"/>
    </row>
    <row r="1649" spans="1:92" s="3" customFormat="1" ht="15.75" x14ac:dyDescent="0.25">
      <c r="A1649" s="42"/>
      <c r="B1649" s="42"/>
      <c r="C1649" s="42"/>
      <c r="D1649" s="42" t="s">
        <v>23</v>
      </c>
      <c r="E1649" s="42"/>
      <c r="F1649" s="42"/>
      <c r="G1649" s="42"/>
      <c r="H1649" s="42"/>
      <c r="I1649" s="42"/>
      <c r="J1649" s="43"/>
      <c r="K1649" s="43"/>
      <c r="L1649" s="43"/>
      <c r="M1649" s="43"/>
      <c r="N1649" s="43"/>
      <c r="O1649" s="43"/>
      <c r="P1649" s="43"/>
      <c r="Q1649" s="43"/>
      <c r="R1649" s="43"/>
      <c r="S1649" s="43"/>
      <c r="T1649" s="43"/>
      <c r="U1649" s="43"/>
      <c r="V1649" s="43"/>
      <c r="W1649" s="43"/>
      <c r="X1649" s="43"/>
      <c r="Y1649" s="43"/>
      <c r="Z1649" s="43"/>
      <c r="AA1649" s="43"/>
      <c r="AB1649" s="29"/>
      <c r="AC1649" s="29"/>
      <c r="AD1649" s="29"/>
      <c r="AE1649" s="29"/>
      <c r="AF1649" s="29"/>
      <c r="AG1649" s="29"/>
      <c r="AH1649" s="29"/>
      <c r="AI1649" s="29"/>
      <c r="AJ1649" s="29"/>
      <c r="AK1649" s="29"/>
      <c r="AL1649" s="29"/>
      <c r="AM1649" s="29"/>
      <c r="AN1649" s="29"/>
      <c r="AO1649" s="29"/>
      <c r="AP1649" s="29"/>
      <c r="AQ1649" s="29"/>
      <c r="AR1649" s="29"/>
      <c r="AS1649" s="29"/>
      <c r="AT1649" s="29"/>
      <c r="AU1649" s="29"/>
      <c r="AV1649" s="29"/>
      <c r="AW1649" s="29"/>
      <c r="AX1649" s="29"/>
      <c r="AY1649" s="29"/>
      <c r="AZ1649" s="29"/>
      <c r="BA1649" s="29"/>
      <c r="BB1649" s="29"/>
      <c r="BC1649" s="29"/>
      <c r="BD1649" s="29"/>
      <c r="BE1649" s="29"/>
      <c r="BF1649" s="29"/>
      <c r="BG1649" s="29"/>
      <c r="BH1649" s="29"/>
      <c r="BI1649" s="29"/>
      <c r="BJ1649" s="29"/>
      <c r="BK1649" s="29"/>
      <c r="BL1649" s="29"/>
      <c r="BM1649" s="29"/>
      <c r="BN1649" s="29"/>
      <c r="BO1649" s="29"/>
      <c r="BP1649" s="29"/>
      <c r="BQ1649" s="29"/>
      <c r="BR1649" s="29"/>
      <c r="BS1649" s="29"/>
      <c r="BT1649" s="29"/>
      <c r="BU1649" s="29"/>
      <c r="BV1649" s="29"/>
      <c r="BW1649" s="29"/>
      <c r="BX1649" s="29"/>
      <c r="BY1649" s="29"/>
      <c r="BZ1649" s="29"/>
      <c r="CA1649" s="29"/>
      <c r="CB1649" s="29"/>
      <c r="CC1649" s="29"/>
      <c r="CD1649" s="29"/>
      <c r="CE1649" s="29"/>
      <c r="CF1649" s="29"/>
      <c r="CG1649" s="29"/>
      <c r="CH1649" s="29"/>
      <c r="CI1649" s="29"/>
      <c r="CJ1649" s="29"/>
      <c r="CK1649" s="29"/>
      <c r="CL1649" s="29"/>
      <c r="CM1649" s="29"/>
      <c r="CN1649" s="29"/>
    </row>
    <row r="1661" spans="1:92" s="3" customFormat="1" x14ac:dyDescent="0.2">
      <c r="AB1661" s="29"/>
      <c r="AC1661" s="29"/>
      <c r="AD1661" s="29"/>
      <c r="AE1661" s="29"/>
      <c r="AF1661" s="29"/>
      <c r="AG1661" s="29"/>
      <c r="AH1661" s="29"/>
      <c r="AI1661" s="29"/>
      <c r="AJ1661" s="29"/>
      <c r="AK1661" s="29"/>
      <c r="AL1661" s="29"/>
      <c r="AM1661" s="29"/>
      <c r="AN1661" s="29"/>
      <c r="AO1661" s="29"/>
      <c r="AP1661" s="29"/>
      <c r="AQ1661" s="29"/>
      <c r="AR1661" s="29"/>
      <c r="AS1661" s="29"/>
      <c r="AT1661" s="29"/>
      <c r="AU1661" s="29"/>
      <c r="AV1661" s="29"/>
      <c r="AW1661" s="29"/>
      <c r="AX1661" s="29"/>
      <c r="AY1661" s="29"/>
      <c r="AZ1661" s="29"/>
      <c r="BA1661" s="29"/>
      <c r="BB1661" s="29"/>
      <c r="BC1661" s="29"/>
      <c r="BD1661" s="29"/>
      <c r="BE1661" s="29"/>
      <c r="BF1661" s="29"/>
      <c r="BG1661" s="29"/>
      <c r="BH1661" s="29"/>
      <c r="BI1661" s="29"/>
      <c r="BJ1661" s="29"/>
      <c r="BK1661" s="29"/>
      <c r="BL1661" s="29"/>
      <c r="BM1661" s="29"/>
      <c r="BN1661" s="29"/>
      <c r="BO1661" s="29"/>
      <c r="BP1661" s="29"/>
      <c r="BQ1661" s="29"/>
      <c r="BR1661" s="29"/>
      <c r="BS1661" s="29"/>
      <c r="BT1661" s="29"/>
      <c r="BU1661" s="29"/>
      <c r="BV1661" s="29"/>
      <c r="BW1661" s="29"/>
      <c r="BX1661" s="29"/>
      <c r="BY1661" s="29"/>
      <c r="BZ1661" s="29"/>
      <c r="CA1661" s="29"/>
      <c r="CB1661" s="29"/>
      <c r="CC1661" s="29"/>
      <c r="CD1661" s="29"/>
      <c r="CE1661" s="29"/>
      <c r="CF1661" s="29"/>
      <c r="CG1661" s="29"/>
      <c r="CH1661" s="29"/>
      <c r="CI1661" s="29"/>
      <c r="CJ1661" s="29"/>
      <c r="CK1661" s="29"/>
      <c r="CL1661" s="29"/>
      <c r="CM1661" s="29"/>
      <c r="CN1661" s="29"/>
    </row>
    <row r="1662" spans="1:92" s="3" customFormat="1" ht="21" x14ac:dyDescent="0.35">
      <c r="A1662" s="215" t="s">
        <v>764</v>
      </c>
      <c r="B1662" s="215"/>
      <c r="C1662" s="215"/>
      <c r="D1662" s="215"/>
      <c r="E1662" s="215"/>
      <c r="F1662" s="215"/>
      <c r="G1662" s="215"/>
      <c r="H1662" s="215"/>
      <c r="I1662" s="215"/>
      <c r="J1662" s="215"/>
      <c r="K1662" s="215"/>
      <c r="L1662" s="215"/>
      <c r="M1662" s="215"/>
      <c r="N1662" s="215"/>
      <c r="O1662" s="215"/>
      <c r="P1662" s="215"/>
      <c r="Q1662" s="215"/>
      <c r="R1662" s="215"/>
      <c r="S1662" s="215"/>
      <c r="T1662" s="215"/>
      <c r="U1662" s="215"/>
      <c r="V1662" s="215"/>
      <c r="W1662" s="215"/>
      <c r="X1662" s="215"/>
      <c r="Y1662" s="144"/>
      <c r="Z1662" s="31"/>
      <c r="AA1662" s="31"/>
      <c r="AB1662" s="29"/>
      <c r="AC1662" s="29"/>
      <c r="AD1662" s="29"/>
      <c r="AE1662" s="29"/>
      <c r="AF1662" s="29"/>
      <c r="AG1662" s="29"/>
      <c r="AH1662" s="29"/>
      <c r="AI1662" s="29"/>
      <c r="AJ1662" s="29"/>
      <c r="AK1662" s="29"/>
      <c r="AL1662" s="29"/>
      <c r="AM1662" s="29"/>
      <c r="AN1662" s="29"/>
      <c r="AO1662" s="29"/>
      <c r="AP1662" s="29"/>
      <c r="AQ1662" s="29"/>
      <c r="AR1662" s="29"/>
      <c r="AS1662" s="29"/>
      <c r="AT1662" s="29"/>
      <c r="AU1662" s="29"/>
      <c r="AV1662" s="29"/>
      <c r="AW1662" s="29"/>
      <c r="AX1662" s="29"/>
      <c r="AY1662" s="29"/>
      <c r="AZ1662" s="29"/>
      <c r="BA1662" s="29"/>
      <c r="BB1662" s="29"/>
      <c r="BC1662" s="29"/>
      <c r="BD1662" s="29"/>
      <c r="BE1662" s="29"/>
      <c r="BF1662" s="29"/>
      <c r="BG1662" s="29"/>
      <c r="BH1662" s="29"/>
      <c r="BI1662" s="29"/>
      <c r="BJ1662" s="29"/>
      <c r="BK1662" s="29"/>
      <c r="BL1662" s="29"/>
      <c r="BM1662" s="29"/>
      <c r="BN1662" s="29"/>
      <c r="BO1662" s="29"/>
      <c r="BP1662" s="29"/>
      <c r="BQ1662" s="29"/>
      <c r="BR1662" s="29"/>
      <c r="BS1662" s="29"/>
      <c r="BT1662" s="29"/>
      <c r="BU1662" s="29"/>
      <c r="BV1662" s="29"/>
      <c r="BW1662" s="29"/>
      <c r="BX1662" s="29"/>
      <c r="BY1662" s="29"/>
      <c r="BZ1662" s="29"/>
      <c r="CA1662" s="29"/>
      <c r="CB1662" s="29"/>
      <c r="CC1662" s="29"/>
      <c r="CD1662" s="29"/>
      <c r="CE1662" s="29"/>
      <c r="CF1662" s="29"/>
      <c r="CG1662" s="29"/>
      <c r="CH1662" s="29"/>
      <c r="CI1662" s="29"/>
      <c r="CJ1662" s="29"/>
      <c r="CK1662" s="29"/>
      <c r="CL1662" s="29"/>
      <c r="CM1662" s="29"/>
      <c r="CN1662" s="29"/>
    </row>
    <row r="1663" spans="1:92" s="3" customFormat="1" ht="21" x14ac:dyDescent="0.2">
      <c r="A1663" s="215" t="s">
        <v>763</v>
      </c>
      <c r="B1663" s="215"/>
      <c r="C1663" s="215"/>
      <c r="D1663" s="215"/>
      <c r="E1663" s="215"/>
      <c r="F1663" s="215"/>
      <c r="G1663" s="215"/>
      <c r="H1663" s="215"/>
      <c r="I1663" s="215"/>
      <c r="J1663" s="215"/>
      <c r="K1663" s="215"/>
      <c r="L1663" s="215"/>
      <c r="M1663" s="215"/>
      <c r="N1663" s="215"/>
      <c r="O1663" s="215"/>
      <c r="P1663" s="215"/>
      <c r="Q1663" s="215"/>
      <c r="R1663" s="215"/>
      <c r="S1663" s="215"/>
      <c r="T1663" s="215"/>
      <c r="U1663" s="215"/>
      <c r="V1663" s="215"/>
      <c r="W1663" s="215"/>
      <c r="X1663" s="215"/>
      <c r="Y1663" s="215"/>
      <c r="Z1663" s="215"/>
      <c r="AA1663" s="215"/>
      <c r="AB1663" s="29"/>
      <c r="AC1663" s="29"/>
      <c r="AD1663" s="29"/>
      <c r="AE1663" s="29"/>
      <c r="AF1663" s="29"/>
      <c r="AG1663" s="29"/>
      <c r="AH1663" s="29"/>
      <c r="AI1663" s="29"/>
      <c r="AJ1663" s="29"/>
      <c r="AK1663" s="29"/>
      <c r="AL1663" s="29"/>
      <c r="AM1663" s="29"/>
      <c r="AN1663" s="29"/>
      <c r="AO1663" s="29"/>
      <c r="AP1663" s="29"/>
      <c r="AQ1663" s="29"/>
      <c r="AR1663" s="29"/>
      <c r="AS1663" s="29"/>
      <c r="AT1663" s="29"/>
      <c r="AU1663" s="29"/>
      <c r="AV1663" s="29"/>
      <c r="AW1663" s="29"/>
      <c r="AX1663" s="29"/>
      <c r="AY1663" s="29"/>
      <c r="AZ1663" s="29"/>
      <c r="BA1663" s="29"/>
      <c r="BB1663" s="29"/>
      <c r="BC1663" s="29"/>
      <c r="BD1663" s="29"/>
      <c r="BE1663" s="29"/>
      <c r="BF1663" s="29"/>
      <c r="BG1663" s="29"/>
      <c r="BH1663" s="29"/>
      <c r="BI1663" s="29"/>
      <c r="BJ1663" s="29"/>
      <c r="BK1663" s="29"/>
      <c r="BL1663" s="29"/>
      <c r="BM1663" s="29"/>
      <c r="BN1663" s="29"/>
      <c r="BO1663" s="29"/>
      <c r="BP1663" s="29"/>
      <c r="BQ1663" s="29"/>
      <c r="BR1663" s="29"/>
      <c r="BS1663" s="29"/>
      <c r="BT1663" s="29"/>
      <c r="BU1663" s="29"/>
      <c r="BV1663" s="29"/>
      <c r="BW1663" s="29"/>
      <c r="BX1663" s="29"/>
      <c r="BY1663" s="29"/>
      <c r="BZ1663" s="29"/>
      <c r="CA1663" s="29"/>
      <c r="CB1663" s="29"/>
      <c r="CC1663" s="29"/>
      <c r="CD1663" s="29"/>
      <c r="CE1663" s="29"/>
      <c r="CF1663" s="29"/>
      <c r="CG1663" s="29"/>
      <c r="CH1663" s="29"/>
      <c r="CI1663" s="29"/>
      <c r="CJ1663" s="29"/>
      <c r="CK1663" s="29"/>
      <c r="CL1663" s="29"/>
      <c r="CM1663" s="29"/>
      <c r="CN1663" s="29"/>
    </row>
    <row r="1664" spans="1:92" s="3" customFormat="1" ht="21" x14ac:dyDescent="0.35">
      <c r="A1664" s="32"/>
      <c r="B1664" s="32"/>
      <c r="C1664" s="32"/>
      <c r="D1664" s="32"/>
      <c r="E1664" s="32"/>
      <c r="F1664" s="32"/>
      <c r="G1664" s="32"/>
      <c r="H1664" s="32" t="s">
        <v>902</v>
      </c>
      <c r="I1664" s="32"/>
      <c r="J1664" s="32"/>
      <c r="K1664" s="32"/>
      <c r="L1664" s="32"/>
      <c r="M1664" s="32"/>
      <c r="N1664" s="32"/>
      <c r="O1664" s="32"/>
      <c r="P1664" s="32"/>
      <c r="Q1664" s="32"/>
      <c r="R1664" s="32"/>
      <c r="S1664" s="32"/>
      <c r="T1664" s="32"/>
      <c r="U1664" s="32"/>
      <c r="V1664" s="32"/>
      <c r="W1664" s="32"/>
      <c r="X1664" s="32"/>
      <c r="Y1664" s="32"/>
      <c r="Z1664" s="32" t="s">
        <v>903</v>
      </c>
      <c r="AA1664" s="31"/>
      <c r="AB1664" s="29"/>
      <c r="AC1664" s="29"/>
      <c r="AD1664" s="29"/>
      <c r="AE1664" s="29"/>
      <c r="AF1664" s="29"/>
      <c r="AG1664" s="29"/>
      <c r="AH1664" s="29"/>
      <c r="AI1664" s="29"/>
      <c r="AJ1664" s="29"/>
      <c r="AK1664" s="29"/>
      <c r="AL1664" s="29"/>
      <c r="AM1664" s="29"/>
      <c r="AN1664" s="29"/>
      <c r="AO1664" s="29"/>
      <c r="AP1664" s="29"/>
      <c r="AQ1664" s="29"/>
      <c r="AR1664" s="29"/>
      <c r="AS1664" s="29"/>
      <c r="AT1664" s="29"/>
      <c r="AU1664" s="29"/>
      <c r="AV1664" s="29"/>
      <c r="AW1664" s="29"/>
      <c r="AX1664" s="29"/>
      <c r="AY1664" s="29"/>
      <c r="AZ1664" s="29"/>
      <c r="BA1664" s="29"/>
      <c r="BB1664" s="29"/>
      <c r="BC1664" s="29"/>
      <c r="BD1664" s="29"/>
      <c r="BE1664" s="29"/>
      <c r="BF1664" s="29"/>
      <c r="BG1664" s="29"/>
      <c r="BH1664" s="29"/>
      <c r="BI1664" s="29"/>
      <c r="BJ1664" s="29"/>
      <c r="BK1664" s="29"/>
      <c r="BL1664" s="29"/>
      <c r="BM1664" s="29"/>
      <c r="BN1664" s="29"/>
      <c r="BO1664" s="29"/>
      <c r="BP1664" s="29"/>
      <c r="BQ1664" s="29"/>
      <c r="BR1664" s="29"/>
      <c r="BS1664" s="29"/>
      <c r="BT1664" s="29"/>
      <c r="BU1664" s="29"/>
      <c r="BV1664" s="29"/>
      <c r="BW1664" s="29"/>
      <c r="BX1664" s="29"/>
      <c r="BY1664" s="29"/>
      <c r="BZ1664" s="29"/>
      <c r="CA1664" s="29"/>
      <c r="CB1664" s="29"/>
      <c r="CC1664" s="29"/>
      <c r="CD1664" s="29"/>
      <c r="CE1664" s="29"/>
      <c r="CF1664" s="29"/>
      <c r="CG1664" s="29"/>
      <c r="CH1664" s="29"/>
      <c r="CI1664" s="29"/>
      <c r="CJ1664" s="29"/>
      <c r="CK1664" s="29"/>
      <c r="CL1664" s="29"/>
      <c r="CM1664" s="29"/>
      <c r="CN1664" s="29"/>
    </row>
    <row r="1665" spans="1:92" s="3" customFormat="1" ht="15.75" customHeight="1" x14ac:dyDescent="0.2">
      <c r="A1665" s="207" t="s">
        <v>3</v>
      </c>
      <c r="B1665" s="207" t="s">
        <v>761</v>
      </c>
      <c r="C1665" s="207" t="s">
        <v>18</v>
      </c>
      <c r="D1665" s="210" t="s">
        <v>0</v>
      </c>
      <c r="E1665" s="211"/>
      <c r="F1665" s="211"/>
      <c r="G1665" s="211"/>
      <c r="H1665" s="211"/>
      <c r="I1665" s="212"/>
      <c r="J1665" s="210" t="s">
        <v>2</v>
      </c>
      <c r="K1665" s="211"/>
      <c r="L1665" s="211"/>
      <c r="M1665" s="211"/>
      <c r="N1665" s="211"/>
      <c r="O1665" s="211"/>
      <c r="P1665" s="211"/>
      <c r="Q1665" s="211"/>
      <c r="R1665" s="211"/>
      <c r="S1665" s="211"/>
      <c r="T1665" s="211"/>
      <c r="U1665" s="212"/>
      <c r="V1665" s="207" t="s">
        <v>756</v>
      </c>
      <c r="W1665" s="207" t="s">
        <v>757</v>
      </c>
      <c r="X1665" s="207" t="s">
        <v>758</v>
      </c>
      <c r="Y1665" s="141"/>
      <c r="Z1665" s="207" t="s">
        <v>759</v>
      </c>
      <c r="AA1665" s="207" t="s">
        <v>760</v>
      </c>
      <c r="AB1665" s="29"/>
      <c r="AC1665" s="29"/>
      <c r="AD1665" s="29"/>
      <c r="AE1665" s="29"/>
      <c r="AF1665" s="29"/>
      <c r="AG1665" s="29"/>
      <c r="AH1665" s="29"/>
      <c r="AI1665" s="29"/>
      <c r="AJ1665" s="29"/>
      <c r="AK1665" s="29"/>
      <c r="AL1665" s="29"/>
      <c r="AM1665" s="29"/>
      <c r="AN1665" s="29"/>
      <c r="AO1665" s="29"/>
      <c r="AP1665" s="29"/>
      <c r="AQ1665" s="29"/>
      <c r="AR1665" s="29"/>
      <c r="AS1665" s="29"/>
      <c r="AT1665" s="29"/>
      <c r="AU1665" s="29"/>
      <c r="AV1665" s="29"/>
      <c r="AW1665" s="29"/>
      <c r="AX1665" s="29"/>
      <c r="AY1665" s="29"/>
      <c r="AZ1665" s="29"/>
      <c r="BA1665" s="29"/>
      <c r="BB1665" s="29"/>
      <c r="BC1665" s="29"/>
      <c r="BD1665" s="29"/>
      <c r="BE1665" s="29"/>
      <c r="BF1665" s="29"/>
      <c r="BG1665" s="29"/>
      <c r="BH1665" s="29"/>
      <c r="BI1665" s="29"/>
      <c r="BJ1665" s="29"/>
      <c r="BK1665" s="29"/>
      <c r="BL1665" s="29"/>
      <c r="BM1665" s="29"/>
      <c r="BN1665" s="29"/>
      <c r="BO1665" s="29"/>
      <c r="BP1665" s="29"/>
      <c r="BQ1665" s="29"/>
      <c r="BR1665" s="29"/>
      <c r="BS1665" s="29"/>
      <c r="BT1665" s="29"/>
      <c r="BU1665" s="29"/>
      <c r="BV1665" s="29"/>
      <c r="BW1665" s="29"/>
      <c r="BX1665" s="29"/>
      <c r="BY1665" s="29"/>
      <c r="BZ1665" s="29"/>
      <c r="CA1665" s="29"/>
      <c r="CB1665" s="29"/>
      <c r="CC1665" s="29"/>
      <c r="CD1665" s="29"/>
      <c r="CE1665" s="29"/>
      <c r="CF1665" s="29"/>
      <c r="CG1665" s="29"/>
      <c r="CH1665" s="29"/>
      <c r="CI1665" s="29"/>
      <c r="CJ1665" s="29"/>
      <c r="CK1665" s="29"/>
      <c r="CL1665" s="29"/>
      <c r="CM1665" s="29"/>
      <c r="CN1665" s="29"/>
    </row>
    <row r="1666" spans="1:92" s="3" customFormat="1" ht="15.75" customHeight="1" x14ac:dyDescent="0.2">
      <c r="A1666" s="208"/>
      <c r="B1666" s="208"/>
      <c r="C1666" s="208"/>
      <c r="D1666" s="210" t="s">
        <v>7</v>
      </c>
      <c r="E1666" s="211"/>
      <c r="F1666" s="212"/>
      <c r="G1666" s="207" t="s">
        <v>847</v>
      </c>
      <c r="H1666" s="207" t="s">
        <v>744</v>
      </c>
      <c r="I1666" s="207" t="s">
        <v>745</v>
      </c>
      <c r="J1666" s="204" t="s">
        <v>3</v>
      </c>
      <c r="K1666" s="207" t="s">
        <v>746</v>
      </c>
      <c r="L1666" s="207" t="s">
        <v>747</v>
      </c>
      <c r="M1666" s="207" t="s">
        <v>18</v>
      </c>
      <c r="N1666" s="207" t="s">
        <v>748</v>
      </c>
      <c r="O1666" s="207" t="s">
        <v>749</v>
      </c>
      <c r="P1666" s="207" t="s">
        <v>750</v>
      </c>
      <c r="Q1666" s="207" t="s">
        <v>751</v>
      </c>
      <c r="R1666" s="207" t="s">
        <v>752</v>
      </c>
      <c r="S1666" s="207" t="s">
        <v>753</v>
      </c>
      <c r="T1666" s="207" t="s">
        <v>754</v>
      </c>
      <c r="U1666" s="207" t="s">
        <v>755</v>
      </c>
      <c r="V1666" s="208"/>
      <c r="W1666" s="208"/>
      <c r="X1666" s="208"/>
      <c r="Y1666" s="142"/>
      <c r="Z1666" s="208"/>
      <c r="AA1666" s="208"/>
      <c r="AB1666" s="29"/>
      <c r="AC1666" s="29"/>
      <c r="AD1666" s="29"/>
      <c r="AE1666" s="29"/>
      <c r="AF1666" s="29"/>
      <c r="AG1666" s="29"/>
      <c r="AH1666" s="29"/>
      <c r="AI1666" s="29"/>
      <c r="AJ1666" s="29"/>
      <c r="AK1666" s="29"/>
      <c r="AL1666" s="29"/>
      <c r="AM1666" s="29"/>
      <c r="AN1666" s="29"/>
      <c r="AO1666" s="29"/>
      <c r="AP1666" s="29"/>
      <c r="AQ1666" s="29"/>
      <c r="AR1666" s="29"/>
      <c r="AS1666" s="29"/>
      <c r="AT1666" s="29"/>
      <c r="AU1666" s="29"/>
      <c r="AV1666" s="29"/>
      <c r="AW1666" s="29"/>
      <c r="AX1666" s="29"/>
      <c r="AY1666" s="29"/>
      <c r="AZ1666" s="29"/>
      <c r="BA1666" s="29"/>
      <c r="BB1666" s="29"/>
      <c r="BC1666" s="29"/>
      <c r="BD1666" s="29"/>
      <c r="BE1666" s="29"/>
      <c r="BF1666" s="29"/>
      <c r="BG1666" s="29"/>
      <c r="BH1666" s="29"/>
      <c r="BI1666" s="29"/>
      <c r="BJ1666" s="29"/>
      <c r="BK1666" s="29"/>
      <c r="BL1666" s="29"/>
      <c r="BM1666" s="29"/>
      <c r="BN1666" s="29"/>
      <c r="BO1666" s="29"/>
      <c r="BP1666" s="29"/>
      <c r="BQ1666" s="29"/>
      <c r="BR1666" s="29"/>
      <c r="BS1666" s="29"/>
      <c r="BT1666" s="29"/>
      <c r="BU1666" s="29"/>
      <c r="BV1666" s="29"/>
      <c r="BW1666" s="29"/>
      <c r="BX1666" s="29"/>
      <c r="BY1666" s="29"/>
      <c r="BZ1666" s="29"/>
      <c r="CA1666" s="29"/>
      <c r="CB1666" s="29"/>
      <c r="CC1666" s="29"/>
      <c r="CD1666" s="29"/>
      <c r="CE1666" s="29"/>
      <c r="CF1666" s="29"/>
      <c r="CG1666" s="29"/>
      <c r="CH1666" s="29"/>
      <c r="CI1666" s="29"/>
      <c r="CJ1666" s="29"/>
      <c r="CK1666" s="29"/>
      <c r="CL1666" s="29"/>
      <c r="CM1666" s="29"/>
      <c r="CN1666" s="29"/>
    </row>
    <row r="1667" spans="1:92" s="3" customFormat="1" ht="14.25" customHeight="1" x14ac:dyDescent="0.2">
      <c r="A1667" s="208"/>
      <c r="B1667" s="208"/>
      <c r="C1667" s="208"/>
      <c r="D1667" s="204" t="s">
        <v>9</v>
      </c>
      <c r="E1667" s="204" t="s">
        <v>10</v>
      </c>
      <c r="F1667" s="204" t="s">
        <v>11</v>
      </c>
      <c r="G1667" s="208"/>
      <c r="H1667" s="208"/>
      <c r="I1667" s="208"/>
      <c r="J1667" s="205"/>
      <c r="K1667" s="208"/>
      <c r="L1667" s="208"/>
      <c r="M1667" s="208"/>
      <c r="N1667" s="208"/>
      <c r="O1667" s="208"/>
      <c r="P1667" s="208"/>
      <c r="Q1667" s="208"/>
      <c r="R1667" s="208"/>
      <c r="S1667" s="208"/>
      <c r="T1667" s="208"/>
      <c r="U1667" s="208"/>
      <c r="V1667" s="208"/>
      <c r="W1667" s="208"/>
      <c r="X1667" s="208"/>
      <c r="Y1667" s="142"/>
      <c r="Z1667" s="208"/>
      <c r="AA1667" s="208"/>
      <c r="AB1667" s="29"/>
      <c r="AC1667" s="29"/>
      <c r="AD1667" s="29"/>
      <c r="AE1667" s="29"/>
      <c r="AF1667" s="29"/>
      <c r="AG1667" s="29"/>
      <c r="AH1667" s="29"/>
      <c r="AI1667" s="29"/>
      <c r="AJ1667" s="29"/>
      <c r="AK1667" s="29"/>
      <c r="AL1667" s="29"/>
      <c r="AM1667" s="29"/>
      <c r="AN1667" s="29"/>
      <c r="AO1667" s="29"/>
      <c r="AP1667" s="29"/>
      <c r="AQ1667" s="29"/>
      <c r="AR1667" s="29"/>
      <c r="AS1667" s="29"/>
      <c r="AT1667" s="29"/>
      <c r="AU1667" s="29"/>
      <c r="AV1667" s="29"/>
      <c r="AW1667" s="29"/>
      <c r="AX1667" s="29"/>
      <c r="AY1667" s="29"/>
      <c r="AZ1667" s="29"/>
      <c r="BA1667" s="29"/>
      <c r="BB1667" s="29"/>
      <c r="BC1667" s="29"/>
      <c r="BD1667" s="29"/>
      <c r="BE1667" s="29"/>
      <c r="BF1667" s="29"/>
      <c r="BG1667" s="29"/>
      <c r="BH1667" s="29"/>
      <c r="BI1667" s="29"/>
      <c r="BJ1667" s="29"/>
      <c r="BK1667" s="29"/>
      <c r="BL1667" s="29"/>
      <c r="BM1667" s="29"/>
      <c r="BN1667" s="29"/>
      <c r="BO1667" s="29"/>
      <c r="BP1667" s="29"/>
      <c r="BQ1667" s="29"/>
      <c r="BR1667" s="29"/>
      <c r="BS1667" s="29"/>
      <c r="BT1667" s="29"/>
      <c r="BU1667" s="29"/>
      <c r="BV1667" s="29"/>
      <c r="BW1667" s="29"/>
      <c r="BX1667" s="29"/>
      <c r="BY1667" s="29"/>
      <c r="BZ1667" s="29"/>
      <c r="CA1667" s="29"/>
      <c r="CB1667" s="29"/>
      <c r="CC1667" s="29"/>
      <c r="CD1667" s="29"/>
      <c r="CE1667" s="29"/>
      <c r="CF1667" s="29"/>
      <c r="CG1667" s="29"/>
      <c r="CH1667" s="29"/>
      <c r="CI1667" s="29"/>
      <c r="CJ1667" s="29"/>
      <c r="CK1667" s="29"/>
      <c r="CL1667" s="29"/>
      <c r="CM1667" s="29"/>
      <c r="CN1667" s="29"/>
    </row>
    <row r="1668" spans="1:92" s="3" customFormat="1" ht="14.25" customHeight="1" x14ac:dyDescent="0.2">
      <c r="A1668" s="208"/>
      <c r="B1668" s="208"/>
      <c r="C1668" s="208"/>
      <c r="D1668" s="205"/>
      <c r="E1668" s="205"/>
      <c r="F1668" s="205"/>
      <c r="G1668" s="208"/>
      <c r="H1668" s="208"/>
      <c r="I1668" s="208"/>
      <c r="J1668" s="205"/>
      <c r="K1668" s="208"/>
      <c r="L1668" s="208"/>
      <c r="M1668" s="208"/>
      <c r="N1668" s="208"/>
      <c r="O1668" s="208"/>
      <c r="P1668" s="208"/>
      <c r="Q1668" s="208"/>
      <c r="R1668" s="208"/>
      <c r="S1668" s="208"/>
      <c r="T1668" s="208"/>
      <c r="U1668" s="208"/>
      <c r="V1668" s="208"/>
      <c r="W1668" s="208"/>
      <c r="X1668" s="208"/>
      <c r="Y1668" s="142"/>
      <c r="Z1668" s="208"/>
      <c r="AA1668" s="208"/>
      <c r="AB1668" s="29"/>
      <c r="AC1668" s="29"/>
      <c r="AD1668" s="29"/>
      <c r="AE1668" s="29"/>
      <c r="AF1668" s="29"/>
      <c r="AG1668" s="29"/>
      <c r="AH1668" s="29"/>
      <c r="AI1668" s="29"/>
      <c r="AJ1668" s="29"/>
      <c r="AK1668" s="29"/>
      <c r="AL1668" s="29"/>
      <c r="AM1668" s="29"/>
      <c r="AN1668" s="29"/>
      <c r="AO1668" s="29"/>
      <c r="AP1668" s="29"/>
      <c r="AQ1668" s="29"/>
      <c r="AR1668" s="29"/>
      <c r="AS1668" s="29"/>
      <c r="AT1668" s="29"/>
      <c r="AU1668" s="29"/>
      <c r="AV1668" s="29"/>
      <c r="AW1668" s="29"/>
      <c r="AX1668" s="29"/>
      <c r="AY1668" s="29"/>
      <c r="AZ1668" s="29"/>
      <c r="BA1668" s="29"/>
      <c r="BB1668" s="29"/>
      <c r="BC1668" s="29"/>
      <c r="BD1668" s="29"/>
      <c r="BE1668" s="29"/>
      <c r="BF1668" s="29"/>
      <c r="BG1668" s="29"/>
      <c r="BH1668" s="29"/>
      <c r="BI1668" s="29"/>
      <c r="BJ1668" s="29"/>
      <c r="BK1668" s="29"/>
      <c r="BL1668" s="29"/>
      <c r="BM1668" s="29"/>
      <c r="BN1668" s="29"/>
      <c r="BO1668" s="29"/>
      <c r="BP1668" s="29"/>
      <c r="BQ1668" s="29"/>
      <c r="BR1668" s="29"/>
      <c r="BS1668" s="29"/>
      <c r="BT1668" s="29"/>
      <c r="BU1668" s="29"/>
      <c r="BV1668" s="29"/>
      <c r="BW1668" s="29"/>
      <c r="BX1668" s="29"/>
      <c r="BY1668" s="29"/>
      <c r="BZ1668" s="29"/>
      <c r="CA1668" s="29"/>
      <c r="CB1668" s="29"/>
      <c r="CC1668" s="29"/>
      <c r="CD1668" s="29"/>
      <c r="CE1668" s="29"/>
      <c r="CF1668" s="29"/>
      <c r="CG1668" s="29"/>
      <c r="CH1668" s="29"/>
      <c r="CI1668" s="29"/>
      <c r="CJ1668" s="29"/>
      <c r="CK1668" s="29"/>
      <c r="CL1668" s="29"/>
      <c r="CM1668" s="29"/>
      <c r="CN1668" s="29"/>
    </row>
    <row r="1669" spans="1:92" s="3" customFormat="1" ht="14.25" customHeight="1" x14ac:dyDescent="0.2">
      <c r="A1669" s="208"/>
      <c r="B1669" s="208"/>
      <c r="C1669" s="208"/>
      <c r="D1669" s="205"/>
      <c r="E1669" s="205"/>
      <c r="F1669" s="205"/>
      <c r="G1669" s="208"/>
      <c r="H1669" s="208"/>
      <c r="I1669" s="208"/>
      <c r="J1669" s="205"/>
      <c r="K1669" s="208"/>
      <c r="L1669" s="208"/>
      <c r="M1669" s="208"/>
      <c r="N1669" s="208"/>
      <c r="O1669" s="208"/>
      <c r="P1669" s="208"/>
      <c r="Q1669" s="208"/>
      <c r="R1669" s="208"/>
      <c r="S1669" s="208"/>
      <c r="T1669" s="208"/>
      <c r="U1669" s="208"/>
      <c r="V1669" s="208"/>
      <c r="W1669" s="208"/>
      <c r="X1669" s="208"/>
      <c r="Y1669" s="142"/>
      <c r="Z1669" s="208"/>
      <c r="AA1669" s="208"/>
      <c r="AB1669" s="29"/>
      <c r="AC1669" s="29"/>
      <c r="AD1669" s="29"/>
      <c r="AE1669" s="29"/>
      <c r="AF1669" s="29"/>
      <c r="AG1669" s="29"/>
      <c r="AH1669" s="29"/>
      <c r="AI1669" s="29"/>
      <c r="AJ1669" s="29"/>
      <c r="AK1669" s="29"/>
      <c r="AL1669" s="29"/>
      <c r="AM1669" s="29"/>
      <c r="AN1669" s="29"/>
      <c r="AO1669" s="29"/>
      <c r="AP1669" s="29"/>
      <c r="AQ1669" s="29"/>
      <c r="AR1669" s="29"/>
      <c r="AS1669" s="29"/>
      <c r="AT1669" s="29"/>
      <c r="AU1669" s="29"/>
      <c r="AV1669" s="29"/>
      <c r="AW1669" s="29"/>
      <c r="AX1669" s="29"/>
      <c r="AY1669" s="29"/>
      <c r="AZ1669" s="29"/>
      <c r="BA1669" s="29"/>
      <c r="BB1669" s="29"/>
      <c r="BC1669" s="29"/>
      <c r="BD1669" s="29"/>
      <c r="BE1669" s="29"/>
      <c r="BF1669" s="29"/>
      <c r="BG1669" s="29"/>
      <c r="BH1669" s="29"/>
      <c r="BI1669" s="29"/>
      <c r="BJ1669" s="29"/>
      <c r="BK1669" s="29"/>
      <c r="BL1669" s="29"/>
      <c r="BM1669" s="29"/>
      <c r="BN1669" s="29"/>
      <c r="BO1669" s="29"/>
      <c r="BP1669" s="29"/>
      <c r="BQ1669" s="29"/>
      <c r="BR1669" s="29"/>
      <c r="BS1669" s="29"/>
      <c r="BT1669" s="29"/>
      <c r="BU1669" s="29"/>
      <c r="BV1669" s="29"/>
      <c r="BW1669" s="29"/>
      <c r="BX1669" s="29"/>
      <c r="BY1669" s="29"/>
      <c r="BZ1669" s="29"/>
      <c r="CA1669" s="29"/>
      <c r="CB1669" s="29"/>
      <c r="CC1669" s="29"/>
      <c r="CD1669" s="29"/>
      <c r="CE1669" s="29"/>
      <c r="CF1669" s="29"/>
      <c r="CG1669" s="29"/>
      <c r="CH1669" s="29"/>
      <c r="CI1669" s="29"/>
      <c r="CJ1669" s="29"/>
      <c r="CK1669" s="29"/>
      <c r="CL1669" s="29"/>
      <c r="CM1669" s="29"/>
      <c r="CN1669" s="29"/>
    </row>
    <row r="1670" spans="1:92" s="3" customFormat="1" ht="14.25" customHeight="1" x14ac:dyDescent="0.2">
      <c r="A1670" s="208"/>
      <c r="B1670" s="208"/>
      <c r="C1670" s="208"/>
      <c r="D1670" s="205"/>
      <c r="E1670" s="205"/>
      <c r="F1670" s="205"/>
      <c r="G1670" s="208"/>
      <c r="H1670" s="208"/>
      <c r="I1670" s="208"/>
      <c r="J1670" s="205"/>
      <c r="K1670" s="208"/>
      <c r="L1670" s="208"/>
      <c r="M1670" s="208"/>
      <c r="N1670" s="208"/>
      <c r="O1670" s="208"/>
      <c r="P1670" s="208"/>
      <c r="Q1670" s="208"/>
      <c r="R1670" s="208"/>
      <c r="S1670" s="208"/>
      <c r="T1670" s="208"/>
      <c r="U1670" s="208"/>
      <c r="V1670" s="208"/>
      <c r="W1670" s="208"/>
      <c r="X1670" s="208"/>
      <c r="Y1670" s="142"/>
      <c r="Z1670" s="208"/>
      <c r="AA1670" s="208"/>
      <c r="AB1670" s="29"/>
      <c r="AC1670" s="29"/>
      <c r="AD1670" s="29"/>
      <c r="AE1670" s="29"/>
      <c r="AF1670" s="29"/>
      <c r="AG1670" s="29"/>
      <c r="AH1670" s="29"/>
      <c r="AI1670" s="29"/>
      <c r="AJ1670" s="29"/>
      <c r="AK1670" s="29"/>
      <c r="AL1670" s="29"/>
      <c r="AM1670" s="29"/>
      <c r="AN1670" s="29"/>
      <c r="AO1670" s="29"/>
      <c r="AP1670" s="29"/>
      <c r="AQ1670" s="29"/>
      <c r="AR1670" s="29"/>
      <c r="AS1670" s="29"/>
      <c r="AT1670" s="29"/>
      <c r="AU1670" s="29"/>
      <c r="AV1670" s="29"/>
      <c r="AW1670" s="29"/>
      <c r="AX1670" s="29"/>
      <c r="AY1670" s="29"/>
      <c r="AZ1670" s="29"/>
      <c r="BA1670" s="29"/>
      <c r="BB1670" s="29"/>
      <c r="BC1670" s="29"/>
      <c r="BD1670" s="29"/>
      <c r="BE1670" s="29"/>
      <c r="BF1670" s="29"/>
      <c r="BG1670" s="29"/>
      <c r="BH1670" s="29"/>
      <c r="BI1670" s="29"/>
      <c r="BJ1670" s="29"/>
      <c r="BK1670" s="29"/>
      <c r="BL1670" s="29"/>
      <c r="BM1670" s="29"/>
      <c r="BN1670" s="29"/>
      <c r="BO1670" s="29"/>
      <c r="BP1670" s="29"/>
      <c r="BQ1670" s="29"/>
      <c r="BR1670" s="29"/>
      <c r="BS1670" s="29"/>
      <c r="BT1670" s="29"/>
      <c r="BU1670" s="29"/>
      <c r="BV1670" s="29"/>
      <c r="BW1670" s="29"/>
      <c r="BX1670" s="29"/>
      <c r="BY1670" s="29"/>
      <c r="BZ1670" s="29"/>
      <c r="CA1670" s="29"/>
      <c r="CB1670" s="29"/>
      <c r="CC1670" s="29"/>
      <c r="CD1670" s="29"/>
      <c r="CE1670" s="29"/>
      <c r="CF1670" s="29"/>
      <c r="CG1670" s="29"/>
      <c r="CH1670" s="29"/>
      <c r="CI1670" s="29"/>
      <c r="CJ1670" s="29"/>
      <c r="CK1670" s="29"/>
      <c r="CL1670" s="29"/>
      <c r="CM1670" s="29"/>
      <c r="CN1670" s="29"/>
    </row>
    <row r="1671" spans="1:92" s="3" customFormat="1" ht="14.25" customHeight="1" x14ac:dyDescent="0.2">
      <c r="A1671" s="209"/>
      <c r="B1671" s="209"/>
      <c r="C1671" s="209"/>
      <c r="D1671" s="206"/>
      <c r="E1671" s="206"/>
      <c r="F1671" s="206"/>
      <c r="G1671" s="209"/>
      <c r="H1671" s="209"/>
      <c r="I1671" s="209"/>
      <c r="J1671" s="206"/>
      <c r="K1671" s="209"/>
      <c r="L1671" s="209"/>
      <c r="M1671" s="209"/>
      <c r="N1671" s="209"/>
      <c r="O1671" s="209"/>
      <c r="P1671" s="209"/>
      <c r="Q1671" s="209"/>
      <c r="R1671" s="209"/>
      <c r="S1671" s="209"/>
      <c r="T1671" s="209"/>
      <c r="U1671" s="209"/>
      <c r="V1671" s="209"/>
      <c r="W1671" s="209"/>
      <c r="X1671" s="209"/>
      <c r="Y1671" s="143"/>
      <c r="Z1671" s="209"/>
      <c r="AA1671" s="209"/>
      <c r="AB1671" s="29"/>
      <c r="AC1671" s="29"/>
      <c r="AD1671" s="29"/>
      <c r="AE1671" s="29"/>
      <c r="AF1671" s="29"/>
      <c r="AG1671" s="29"/>
      <c r="AH1671" s="29"/>
      <c r="AI1671" s="29"/>
      <c r="AJ1671" s="29"/>
      <c r="AK1671" s="29"/>
      <c r="AL1671" s="29"/>
      <c r="AM1671" s="29"/>
      <c r="AN1671" s="29"/>
      <c r="AO1671" s="29"/>
      <c r="AP1671" s="29"/>
      <c r="AQ1671" s="29"/>
      <c r="AR1671" s="29"/>
      <c r="AS1671" s="29"/>
      <c r="AT1671" s="29"/>
      <c r="AU1671" s="29"/>
      <c r="AV1671" s="29"/>
      <c r="AW1671" s="29"/>
      <c r="AX1671" s="29"/>
      <c r="AY1671" s="29"/>
      <c r="AZ1671" s="29"/>
      <c r="BA1671" s="29"/>
      <c r="BB1671" s="29"/>
      <c r="BC1671" s="29"/>
      <c r="BD1671" s="29"/>
      <c r="BE1671" s="29"/>
      <c r="BF1671" s="29"/>
      <c r="BG1671" s="29"/>
      <c r="BH1671" s="29"/>
      <c r="BI1671" s="29"/>
      <c r="BJ1671" s="29"/>
      <c r="BK1671" s="29"/>
      <c r="BL1671" s="29"/>
      <c r="BM1671" s="29"/>
      <c r="BN1671" s="29"/>
      <c r="BO1671" s="29"/>
      <c r="BP1671" s="29"/>
      <c r="BQ1671" s="29"/>
      <c r="BR1671" s="29"/>
      <c r="BS1671" s="29"/>
      <c r="BT1671" s="29"/>
      <c r="BU1671" s="29"/>
      <c r="BV1671" s="29"/>
      <c r="BW1671" s="29"/>
      <c r="BX1671" s="29"/>
      <c r="BY1671" s="29"/>
      <c r="BZ1671" s="29"/>
      <c r="CA1671" s="29"/>
      <c r="CB1671" s="29"/>
      <c r="CC1671" s="29"/>
      <c r="CD1671" s="29"/>
      <c r="CE1671" s="29"/>
      <c r="CF1671" s="29"/>
      <c r="CG1671" s="29"/>
      <c r="CH1671" s="29"/>
      <c r="CI1671" s="29"/>
      <c r="CJ1671" s="29"/>
      <c r="CK1671" s="29"/>
      <c r="CL1671" s="29"/>
      <c r="CM1671" s="29"/>
      <c r="CN1671" s="29"/>
    </row>
    <row r="1672" spans="1:92" s="43" customFormat="1" ht="24.75" customHeight="1" x14ac:dyDescent="0.2">
      <c r="A1672" s="39">
        <v>1</v>
      </c>
      <c r="B1672" s="54" t="s">
        <v>14</v>
      </c>
      <c r="C1672" s="39">
        <v>3</v>
      </c>
      <c r="D1672" s="39"/>
      <c r="E1672" s="39">
        <v>2</v>
      </c>
      <c r="F1672" s="39">
        <v>32</v>
      </c>
      <c r="G1672" s="39">
        <f t="shared" ref="G1672:G1674" si="217">D1672*400+E1672*100+F1672</f>
        <v>232</v>
      </c>
      <c r="H1672" s="39">
        <v>130</v>
      </c>
      <c r="I1672" s="39">
        <f t="shared" ref="I1672:I1674" si="218">G1672*H1672</f>
        <v>30160</v>
      </c>
      <c r="J1672" s="39">
        <v>3</v>
      </c>
      <c r="K1672" s="50" t="s">
        <v>845</v>
      </c>
      <c r="L1672" s="50" t="s">
        <v>846</v>
      </c>
      <c r="M1672" s="39">
        <v>2</v>
      </c>
      <c r="N1672" s="39">
        <v>2500</v>
      </c>
      <c r="O1672" s="39">
        <v>7400</v>
      </c>
      <c r="P1672" s="39">
        <f t="shared" ref="P1672:P1674" si="219">N1672*O1672</f>
        <v>18500000</v>
      </c>
      <c r="Q1672" s="39">
        <v>5</v>
      </c>
      <c r="R1672" s="39">
        <f>P1672*5%</f>
        <v>925000</v>
      </c>
      <c r="S1672" s="39">
        <f t="shared" ref="S1672:S1674" si="220">P1672-R1672</f>
        <v>17575000</v>
      </c>
      <c r="T1672" s="39">
        <f t="shared" ref="T1672:T1674" si="221">I1672+S1672</f>
        <v>17605160</v>
      </c>
      <c r="U1672" s="39">
        <f t="shared" ref="U1672:U1674" si="222">I1672+S1672</f>
        <v>17605160</v>
      </c>
      <c r="V1672" s="39"/>
      <c r="W1672" s="40">
        <f>U1672*0.03%</f>
        <v>5281.5479999999998</v>
      </c>
      <c r="X1672" s="39">
        <v>0.03</v>
      </c>
      <c r="Y1672" s="39"/>
      <c r="Z1672" s="40">
        <f>W1672*90%</f>
        <v>4753.3931999999995</v>
      </c>
      <c r="AA1672" s="40">
        <f>W1672-Z1672</f>
        <v>528.15480000000025</v>
      </c>
    </row>
    <row r="1673" spans="1:92" s="43" customFormat="1" ht="24.75" customHeight="1" x14ac:dyDescent="0.2">
      <c r="A1673" s="39">
        <v>2</v>
      </c>
      <c r="B1673" s="55" t="s">
        <v>14</v>
      </c>
      <c r="C1673" s="39">
        <v>3</v>
      </c>
      <c r="D1673" s="39"/>
      <c r="E1673" s="39">
        <v>2</v>
      </c>
      <c r="F1673" s="39">
        <v>48</v>
      </c>
      <c r="G1673" s="39">
        <f t="shared" si="217"/>
        <v>248</v>
      </c>
      <c r="H1673" s="39">
        <v>130</v>
      </c>
      <c r="I1673" s="39">
        <f t="shared" si="218"/>
        <v>32240</v>
      </c>
      <c r="J1673" s="39"/>
      <c r="K1673" s="39"/>
      <c r="L1673" s="39"/>
      <c r="M1673" s="39"/>
      <c r="N1673" s="39"/>
      <c r="O1673" s="39"/>
      <c r="P1673" s="39">
        <f t="shared" si="219"/>
        <v>0</v>
      </c>
      <c r="Q1673" s="39"/>
      <c r="R1673" s="39">
        <f t="shared" ref="R1673:R1674" si="223">P1673*5%</f>
        <v>0</v>
      </c>
      <c r="S1673" s="39">
        <f t="shared" si="220"/>
        <v>0</v>
      </c>
      <c r="T1673" s="39">
        <f t="shared" si="221"/>
        <v>32240</v>
      </c>
      <c r="U1673" s="39">
        <f t="shared" si="222"/>
        <v>32240</v>
      </c>
      <c r="V1673" s="39"/>
      <c r="W1673" s="40">
        <f>U1673*0.03%</f>
        <v>9.6719999999999988</v>
      </c>
      <c r="X1673" s="39"/>
      <c r="Y1673" s="39"/>
      <c r="Z1673" s="40">
        <f>W1673*90%</f>
        <v>8.7047999999999988</v>
      </c>
      <c r="AA1673" s="40">
        <f>W1673-Z1673</f>
        <v>0.96720000000000006</v>
      </c>
    </row>
    <row r="1674" spans="1:92" s="3" customFormat="1" ht="24.75" customHeight="1" x14ac:dyDescent="0.2">
      <c r="A1674" s="54">
        <v>3</v>
      </c>
      <c r="B1674" s="54" t="s">
        <v>14</v>
      </c>
      <c r="C1674" s="54">
        <v>3</v>
      </c>
      <c r="D1674" s="54"/>
      <c r="E1674" s="54">
        <v>3</v>
      </c>
      <c r="F1674" s="54">
        <v>67</v>
      </c>
      <c r="G1674" s="39">
        <f t="shared" si="217"/>
        <v>367</v>
      </c>
      <c r="H1674" s="54">
        <v>110</v>
      </c>
      <c r="I1674" s="39">
        <f t="shared" si="218"/>
        <v>40370</v>
      </c>
      <c r="J1674" s="54"/>
      <c r="K1674" s="54"/>
      <c r="L1674" s="54"/>
      <c r="M1674" s="54"/>
      <c r="N1674" s="54"/>
      <c r="O1674" s="54"/>
      <c r="P1674" s="39">
        <f t="shared" si="219"/>
        <v>0</v>
      </c>
      <c r="Q1674" s="54"/>
      <c r="R1674" s="39">
        <f t="shared" si="223"/>
        <v>0</v>
      </c>
      <c r="S1674" s="39">
        <f t="shared" si="220"/>
        <v>0</v>
      </c>
      <c r="T1674" s="39">
        <f t="shared" si="221"/>
        <v>40370</v>
      </c>
      <c r="U1674" s="39">
        <f t="shared" si="222"/>
        <v>40370</v>
      </c>
      <c r="V1674" s="54"/>
      <c r="W1674" s="40">
        <f>U1674*0.03%</f>
        <v>12.110999999999999</v>
      </c>
      <c r="X1674" s="41"/>
      <c r="Y1674" s="41"/>
      <c r="Z1674" s="40">
        <f>W1674*90%</f>
        <v>10.899899999999999</v>
      </c>
      <c r="AA1674" s="40">
        <f>W1674-Z1674</f>
        <v>1.2111000000000001</v>
      </c>
      <c r="AB1674" s="29"/>
      <c r="AC1674" s="29"/>
      <c r="AD1674" s="29"/>
      <c r="AE1674" s="29"/>
      <c r="AF1674" s="29"/>
      <c r="AG1674" s="29"/>
      <c r="AH1674" s="29"/>
      <c r="AI1674" s="29"/>
      <c r="AJ1674" s="29"/>
      <c r="AK1674" s="29"/>
      <c r="AL1674" s="29"/>
      <c r="AM1674" s="29"/>
      <c r="AN1674" s="29"/>
      <c r="AO1674" s="29"/>
      <c r="AP1674" s="29"/>
      <c r="AQ1674" s="29"/>
      <c r="AR1674" s="29"/>
      <c r="AS1674" s="29"/>
      <c r="AT1674" s="29"/>
      <c r="AU1674" s="29"/>
      <c r="AV1674" s="29"/>
      <c r="AW1674" s="29"/>
      <c r="AX1674" s="29"/>
      <c r="AY1674" s="29"/>
      <c r="AZ1674" s="29"/>
      <c r="BA1674" s="29"/>
      <c r="BB1674" s="29"/>
      <c r="BC1674" s="29"/>
      <c r="BD1674" s="29"/>
      <c r="BE1674" s="29"/>
      <c r="BF1674" s="29"/>
      <c r="BG1674" s="29"/>
      <c r="BH1674" s="29"/>
      <c r="BI1674" s="29"/>
      <c r="BJ1674" s="29"/>
      <c r="BK1674" s="29"/>
      <c r="BL1674" s="29"/>
      <c r="BM1674" s="29"/>
      <c r="BN1674" s="29"/>
      <c r="BO1674" s="29"/>
      <c r="BP1674" s="29"/>
      <c r="BQ1674" s="29"/>
      <c r="BR1674" s="29"/>
      <c r="BS1674" s="29"/>
      <c r="BT1674" s="29"/>
      <c r="BU1674" s="29"/>
      <c r="BV1674" s="29"/>
      <c r="BW1674" s="29"/>
      <c r="BX1674" s="29"/>
      <c r="BY1674" s="29"/>
      <c r="BZ1674" s="29"/>
      <c r="CA1674" s="29"/>
      <c r="CB1674" s="29"/>
      <c r="CC1674" s="29"/>
      <c r="CD1674" s="29"/>
      <c r="CE1674" s="29"/>
      <c r="CF1674" s="29"/>
      <c r="CG1674" s="29"/>
      <c r="CH1674" s="29"/>
      <c r="CI1674" s="29"/>
      <c r="CJ1674" s="29"/>
      <c r="CK1674" s="29"/>
      <c r="CL1674" s="29"/>
      <c r="CM1674" s="29"/>
      <c r="CN1674" s="29"/>
    </row>
    <row r="1675" spans="1:92" s="3" customFormat="1" ht="24.75" customHeight="1" x14ac:dyDescent="0.2">
      <c r="A1675" s="54"/>
      <c r="B1675" s="54"/>
      <c r="C1675" s="54"/>
      <c r="D1675" s="54"/>
      <c r="E1675" s="54"/>
      <c r="F1675" s="54"/>
      <c r="G1675" s="39"/>
      <c r="H1675" s="54"/>
      <c r="I1675" s="39"/>
      <c r="J1675" s="54"/>
      <c r="K1675" s="54"/>
      <c r="L1675" s="54"/>
      <c r="M1675" s="54"/>
      <c r="N1675" s="54"/>
      <c r="O1675" s="54"/>
      <c r="P1675" s="39"/>
      <c r="Q1675" s="54"/>
      <c r="R1675" s="54"/>
      <c r="S1675" s="39"/>
      <c r="T1675" s="39"/>
      <c r="U1675" s="39"/>
      <c r="V1675" s="54"/>
      <c r="W1675" s="40"/>
      <c r="X1675" s="41"/>
      <c r="Y1675" s="41"/>
      <c r="Z1675" s="40"/>
      <c r="AA1675" s="40"/>
      <c r="AB1675" s="29"/>
      <c r="AC1675" s="29"/>
      <c r="AD1675" s="29"/>
      <c r="AE1675" s="29"/>
      <c r="AF1675" s="29"/>
      <c r="AG1675" s="29"/>
      <c r="AH1675" s="29"/>
      <c r="AI1675" s="29"/>
      <c r="AJ1675" s="29"/>
      <c r="AK1675" s="29"/>
      <c r="AL1675" s="29"/>
      <c r="AM1675" s="29"/>
      <c r="AN1675" s="29"/>
      <c r="AO1675" s="29"/>
      <c r="AP1675" s="29"/>
      <c r="AQ1675" s="29"/>
      <c r="AR1675" s="29"/>
      <c r="AS1675" s="29"/>
      <c r="AT1675" s="29"/>
      <c r="AU1675" s="29"/>
      <c r="AV1675" s="29"/>
      <c r="AW1675" s="29"/>
      <c r="AX1675" s="29"/>
      <c r="AY1675" s="29"/>
      <c r="AZ1675" s="29"/>
      <c r="BA1675" s="29"/>
      <c r="BB1675" s="29"/>
      <c r="BC1675" s="29"/>
      <c r="BD1675" s="29"/>
      <c r="BE1675" s="29"/>
      <c r="BF1675" s="29"/>
      <c r="BG1675" s="29"/>
      <c r="BH1675" s="29"/>
      <c r="BI1675" s="29"/>
      <c r="BJ1675" s="29"/>
      <c r="BK1675" s="29"/>
      <c r="BL1675" s="29"/>
      <c r="BM1675" s="29"/>
      <c r="BN1675" s="29"/>
      <c r="BO1675" s="29"/>
      <c r="BP1675" s="29"/>
      <c r="BQ1675" s="29"/>
      <c r="BR1675" s="29"/>
      <c r="BS1675" s="29"/>
      <c r="BT1675" s="29"/>
      <c r="BU1675" s="29"/>
      <c r="BV1675" s="29"/>
      <c r="BW1675" s="29"/>
      <c r="BX1675" s="29"/>
      <c r="BY1675" s="29"/>
      <c r="BZ1675" s="29"/>
      <c r="CA1675" s="29"/>
      <c r="CB1675" s="29"/>
      <c r="CC1675" s="29"/>
      <c r="CD1675" s="29"/>
      <c r="CE1675" s="29"/>
      <c r="CF1675" s="29"/>
      <c r="CG1675" s="29"/>
      <c r="CH1675" s="29"/>
      <c r="CI1675" s="29"/>
      <c r="CJ1675" s="29"/>
      <c r="CK1675" s="29"/>
      <c r="CL1675" s="29"/>
      <c r="CM1675" s="29"/>
      <c r="CN1675" s="29"/>
    </row>
    <row r="1676" spans="1:92" s="3" customFormat="1" ht="24.75" customHeight="1" x14ac:dyDescent="0.2">
      <c r="A1676" s="54"/>
      <c r="B1676" s="54"/>
      <c r="C1676" s="54"/>
      <c r="D1676" s="54"/>
      <c r="E1676" s="54"/>
      <c r="F1676" s="54"/>
      <c r="G1676" s="39"/>
      <c r="H1676" s="54"/>
      <c r="I1676" s="39"/>
      <c r="J1676" s="54"/>
      <c r="K1676" s="54"/>
      <c r="L1676" s="54"/>
      <c r="M1676" s="54"/>
      <c r="N1676" s="54"/>
      <c r="O1676" s="54"/>
      <c r="P1676" s="39"/>
      <c r="Q1676" s="54"/>
      <c r="R1676" s="39"/>
      <c r="S1676" s="39"/>
      <c r="T1676" s="39"/>
      <c r="U1676" s="39"/>
      <c r="V1676" s="54"/>
      <c r="W1676" s="40"/>
      <c r="X1676" s="41"/>
      <c r="Y1676" s="41"/>
      <c r="Z1676" s="40"/>
      <c r="AA1676" s="40"/>
      <c r="AB1676" s="29"/>
      <c r="AC1676" s="29"/>
      <c r="AD1676" s="29"/>
      <c r="AE1676" s="29"/>
      <c r="AF1676" s="29"/>
      <c r="AG1676" s="29"/>
      <c r="AH1676" s="29"/>
      <c r="AI1676" s="29"/>
      <c r="AJ1676" s="29"/>
      <c r="AK1676" s="29"/>
      <c r="AL1676" s="29"/>
      <c r="AM1676" s="29"/>
      <c r="AN1676" s="29"/>
      <c r="AO1676" s="29"/>
      <c r="AP1676" s="29"/>
      <c r="AQ1676" s="29"/>
      <c r="AR1676" s="29"/>
      <c r="AS1676" s="29"/>
      <c r="AT1676" s="29"/>
      <c r="AU1676" s="29"/>
      <c r="AV1676" s="29"/>
      <c r="AW1676" s="29"/>
      <c r="AX1676" s="29"/>
      <c r="AY1676" s="29"/>
      <c r="AZ1676" s="29"/>
      <c r="BA1676" s="29"/>
      <c r="BB1676" s="29"/>
      <c r="BC1676" s="29"/>
      <c r="BD1676" s="29"/>
      <c r="BE1676" s="29"/>
      <c r="BF1676" s="29"/>
      <c r="BG1676" s="29"/>
      <c r="BH1676" s="29"/>
      <c r="BI1676" s="29"/>
      <c r="BJ1676" s="29"/>
      <c r="BK1676" s="29"/>
      <c r="BL1676" s="29"/>
      <c r="BM1676" s="29"/>
      <c r="BN1676" s="29"/>
      <c r="BO1676" s="29"/>
      <c r="BP1676" s="29"/>
      <c r="BQ1676" s="29"/>
      <c r="BR1676" s="29"/>
      <c r="BS1676" s="29"/>
      <c r="BT1676" s="29"/>
      <c r="BU1676" s="29"/>
      <c r="BV1676" s="29"/>
      <c r="BW1676" s="29"/>
      <c r="BX1676" s="29"/>
      <c r="BY1676" s="29"/>
      <c r="BZ1676" s="29"/>
      <c r="CA1676" s="29"/>
      <c r="CB1676" s="29"/>
      <c r="CC1676" s="29"/>
      <c r="CD1676" s="29"/>
      <c r="CE1676" s="29"/>
      <c r="CF1676" s="29"/>
      <c r="CG1676" s="29"/>
      <c r="CH1676" s="29"/>
      <c r="CI1676" s="29"/>
      <c r="CJ1676" s="29"/>
      <c r="CK1676" s="29"/>
      <c r="CL1676" s="29"/>
      <c r="CM1676" s="29"/>
      <c r="CN1676" s="29"/>
    </row>
    <row r="1677" spans="1:92" s="3" customFormat="1" ht="24.75" customHeight="1" x14ac:dyDescent="0.2">
      <c r="A1677" s="54"/>
      <c r="B1677" s="54"/>
      <c r="C1677" s="54"/>
      <c r="D1677" s="54"/>
      <c r="E1677" s="54"/>
      <c r="F1677" s="54"/>
      <c r="G1677" s="39"/>
      <c r="H1677" s="54"/>
      <c r="I1677" s="39"/>
      <c r="J1677" s="54"/>
      <c r="K1677" s="54"/>
      <c r="L1677" s="54"/>
      <c r="M1677" s="54"/>
      <c r="N1677" s="54"/>
      <c r="O1677" s="54"/>
      <c r="P1677" s="39"/>
      <c r="Q1677" s="54"/>
      <c r="R1677" s="39"/>
      <c r="S1677" s="39"/>
      <c r="T1677" s="39"/>
      <c r="U1677" s="39"/>
      <c r="V1677" s="54"/>
      <c r="W1677" s="40"/>
      <c r="X1677" s="41"/>
      <c r="Y1677" s="41"/>
      <c r="Z1677" s="40"/>
      <c r="AA1677" s="40"/>
      <c r="AB1677" s="29"/>
      <c r="AC1677" s="29"/>
      <c r="AD1677" s="29"/>
      <c r="AE1677" s="29"/>
      <c r="AF1677" s="29"/>
      <c r="AG1677" s="29"/>
      <c r="AH1677" s="29"/>
      <c r="AI1677" s="29"/>
      <c r="AJ1677" s="29"/>
      <c r="AK1677" s="29"/>
      <c r="AL1677" s="29"/>
      <c r="AM1677" s="29"/>
      <c r="AN1677" s="29"/>
      <c r="AO1677" s="29"/>
      <c r="AP1677" s="29"/>
      <c r="AQ1677" s="29"/>
      <c r="AR1677" s="29"/>
      <c r="AS1677" s="29"/>
      <c r="AT1677" s="29"/>
      <c r="AU1677" s="29"/>
      <c r="AV1677" s="29"/>
      <c r="AW1677" s="29"/>
      <c r="AX1677" s="29"/>
      <c r="AY1677" s="29"/>
      <c r="AZ1677" s="29"/>
      <c r="BA1677" s="29"/>
      <c r="BB1677" s="29"/>
      <c r="BC1677" s="29"/>
      <c r="BD1677" s="29"/>
      <c r="BE1677" s="29"/>
      <c r="BF1677" s="29"/>
      <c r="BG1677" s="29"/>
      <c r="BH1677" s="29"/>
      <c r="BI1677" s="29"/>
      <c r="BJ1677" s="29"/>
      <c r="BK1677" s="29"/>
      <c r="BL1677" s="29"/>
      <c r="BM1677" s="29"/>
      <c r="BN1677" s="29"/>
      <c r="BO1677" s="29"/>
      <c r="BP1677" s="29"/>
      <c r="BQ1677" s="29"/>
      <c r="BR1677" s="29"/>
      <c r="BS1677" s="29"/>
      <c r="BT1677" s="29"/>
      <c r="BU1677" s="29"/>
      <c r="BV1677" s="29"/>
      <c r="BW1677" s="29"/>
      <c r="BX1677" s="29"/>
      <c r="BY1677" s="29"/>
      <c r="BZ1677" s="29"/>
      <c r="CA1677" s="29"/>
      <c r="CB1677" s="29"/>
      <c r="CC1677" s="29"/>
      <c r="CD1677" s="29"/>
      <c r="CE1677" s="29"/>
      <c r="CF1677" s="29"/>
      <c r="CG1677" s="29"/>
      <c r="CH1677" s="29"/>
      <c r="CI1677" s="29"/>
      <c r="CJ1677" s="29"/>
      <c r="CK1677" s="29"/>
      <c r="CL1677" s="29"/>
      <c r="CM1677" s="29"/>
      <c r="CN1677" s="29"/>
    </row>
    <row r="1678" spans="1:92" s="3" customFormat="1" ht="24.75" customHeight="1" x14ac:dyDescent="0.2">
      <c r="A1678" s="54"/>
      <c r="B1678" s="54"/>
      <c r="C1678" s="54"/>
      <c r="D1678" s="54"/>
      <c r="E1678" s="54"/>
      <c r="F1678" s="54"/>
      <c r="G1678" s="39"/>
      <c r="H1678" s="54"/>
      <c r="I1678" s="39"/>
      <c r="J1678" s="54"/>
      <c r="K1678" s="54"/>
      <c r="L1678" s="54"/>
      <c r="M1678" s="54"/>
      <c r="N1678" s="54"/>
      <c r="O1678" s="54"/>
      <c r="P1678" s="39"/>
      <c r="Q1678" s="54"/>
      <c r="R1678" s="54"/>
      <c r="S1678" s="39"/>
      <c r="T1678" s="39"/>
      <c r="U1678" s="39"/>
      <c r="V1678" s="54"/>
      <c r="W1678" s="40"/>
      <c r="X1678" s="41"/>
      <c r="Y1678" s="41"/>
      <c r="Z1678" s="40"/>
      <c r="AA1678" s="40"/>
      <c r="AB1678" s="29"/>
      <c r="AC1678" s="29"/>
      <c r="AD1678" s="29"/>
      <c r="AE1678" s="29"/>
      <c r="AF1678" s="29"/>
      <c r="AG1678" s="29"/>
      <c r="AH1678" s="29"/>
      <c r="AI1678" s="29"/>
      <c r="AJ1678" s="29"/>
      <c r="AK1678" s="29"/>
      <c r="AL1678" s="29"/>
      <c r="AM1678" s="29"/>
      <c r="AN1678" s="29"/>
      <c r="AO1678" s="29"/>
      <c r="AP1678" s="29"/>
      <c r="AQ1678" s="29"/>
      <c r="AR1678" s="29"/>
      <c r="AS1678" s="29"/>
      <c r="AT1678" s="29"/>
      <c r="AU1678" s="29"/>
      <c r="AV1678" s="29"/>
      <c r="AW1678" s="29"/>
      <c r="AX1678" s="29"/>
      <c r="AY1678" s="29"/>
      <c r="AZ1678" s="29"/>
      <c r="BA1678" s="29"/>
      <c r="BB1678" s="29"/>
      <c r="BC1678" s="29"/>
      <c r="BD1678" s="29"/>
      <c r="BE1678" s="29"/>
      <c r="BF1678" s="29"/>
      <c r="BG1678" s="29"/>
      <c r="BH1678" s="29"/>
      <c r="BI1678" s="29"/>
      <c r="BJ1678" s="29"/>
      <c r="BK1678" s="29"/>
      <c r="BL1678" s="29"/>
      <c r="BM1678" s="29"/>
      <c r="BN1678" s="29"/>
      <c r="BO1678" s="29"/>
      <c r="BP1678" s="29"/>
      <c r="BQ1678" s="29"/>
      <c r="BR1678" s="29"/>
      <c r="BS1678" s="29"/>
      <c r="BT1678" s="29"/>
      <c r="BU1678" s="29"/>
      <c r="BV1678" s="29"/>
      <c r="BW1678" s="29"/>
      <c r="BX1678" s="29"/>
      <c r="BY1678" s="29"/>
      <c r="BZ1678" s="29"/>
      <c r="CA1678" s="29"/>
      <c r="CB1678" s="29"/>
      <c r="CC1678" s="29"/>
      <c r="CD1678" s="29"/>
      <c r="CE1678" s="29"/>
      <c r="CF1678" s="29"/>
      <c r="CG1678" s="29"/>
      <c r="CH1678" s="29"/>
      <c r="CI1678" s="29"/>
      <c r="CJ1678" s="29"/>
      <c r="CK1678" s="29"/>
      <c r="CL1678" s="29"/>
      <c r="CM1678" s="29"/>
      <c r="CN1678" s="29"/>
    </row>
    <row r="1679" spans="1:92" s="3" customFormat="1" ht="24.75" customHeight="1" x14ac:dyDescent="0.2">
      <c r="A1679" s="54"/>
      <c r="B1679" s="54"/>
      <c r="C1679" s="54"/>
      <c r="D1679" s="54"/>
      <c r="E1679" s="54"/>
      <c r="F1679" s="54"/>
      <c r="G1679" s="39"/>
      <c r="H1679" s="54"/>
      <c r="I1679" s="39"/>
      <c r="J1679" s="54"/>
      <c r="K1679" s="54"/>
      <c r="L1679" s="54"/>
      <c r="M1679" s="54"/>
      <c r="N1679" s="54"/>
      <c r="O1679" s="54"/>
      <c r="P1679" s="39"/>
      <c r="Q1679" s="54"/>
      <c r="R1679" s="39"/>
      <c r="S1679" s="39"/>
      <c r="T1679" s="39"/>
      <c r="U1679" s="39"/>
      <c r="V1679" s="54"/>
      <c r="W1679" s="40"/>
      <c r="X1679" s="41"/>
      <c r="Y1679" s="41"/>
      <c r="Z1679" s="40"/>
      <c r="AA1679" s="40"/>
      <c r="AB1679" s="29"/>
      <c r="AC1679" s="29"/>
      <c r="AD1679" s="29"/>
      <c r="AE1679" s="29"/>
      <c r="AF1679" s="29"/>
      <c r="AG1679" s="29"/>
      <c r="AH1679" s="29"/>
      <c r="AI1679" s="29"/>
      <c r="AJ1679" s="29"/>
      <c r="AK1679" s="29"/>
      <c r="AL1679" s="29"/>
      <c r="AM1679" s="29"/>
      <c r="AN1679" s="29"/>
      <c r="AO1679" s="29"/>
      <c r="AP1679" s="29"/>
      <c r="AQ1679" s="29"/>
      <c r="AR1679" s="29"/>
      <c r="AS1679" s="29"/>
      <c r="AT1679" s="29"/>
      <c r="AU1679" s="29"/>
      <c r="AV1679" s="29"/>
      <c r="AW1679" s="29"/>
      <c r="AX1679" s="29"/>
      <c r="AY1679" s="29"/>
      <c r="AZ1679" s="29"/>
      <c r="BA1679" s="29"/>
      <c r="BB1679" s="29"/>
      <c r="BC1679" s="29"/>
      <c r="BD1679" s="29"/>
      <c r="BE1679" s="29"/>
      <c r="BF1679" s="29"/>
      <c r="BG1679" s="29"/>
      <c r="BH1679" s="29"/>
      <c r="BI1679" s="29"/>
      <c r="BJ1679" s="29"/>
      <c r="BK1679" s="29"/>
      <c r="BL1679" s="29"/>
      <c r="BM1679" s="29"/>
      <c r="BN1679" s="29"/>
      <c r="BO1679" s="29"/>
      <c r="BP1679" s="29"/>
      <c r="BQ1679" s="29"/>
      <c r="BR1679" s="29"/>
      <c r="BS1679" s="29"/>
      <c r="BT1679" s="29"/>
      <c r="BU1679" s="29"/>
      <c r="BV1679" s="29"/>
      <c r="BW1679" s="29"/>
      <c r="BX1679" s="29"/>
      <c r="BY1679" s="29"/>
      <c r="BZ1679" s="29"/>
      <c r="CA1679" s="29"/>
      <c r="CB1679" s="29"/>
      <c r="CC1679" s="29"/>
      <c r="CD1679" s="29"/>
      <c r="CE1679" s="29"/>
      <c r="CF1679" s="29"/>
      <c r="CG1679" s="29"/>
      <c r="CH1679" s="29"/>
      <c r="CI1679" s="29"/>
      <c r="CJ1679" s="29"/>
      <c r="CK1679" s="29"/>
      <c r="CL1679" s="29"/>
      <c r="CM1679" s="29"/>
      <c r="CN1679" s="29"/>
    </row>
    <row r="1680" spans="1:92" s="3" customFormat="1" ht="24.75" customHeight="1" x14ac:dyDescent="0.2">
      <c r="A1680" s="54"/>
      <c r="B1680" s="54"/>
      <c r="C1680" s="54"/>
      <c r="D1680" s="54"/>
      <c r="E1680" s="54"/>
      <c r="F1680" s="54"/>
      <c r="G1680" s="39"/>
      <c r="H1680" s="54"/>
      <c r="I1680" s="39"/>
      <c r="J1680" s="54"/>
      <c r="K1680" s="54"/>
      <c r="L1680" s="54"/>
      <c r="M1680" s="54"/>
      <c r="N1680" s="54"/>
      <c r="O1680" s="54"/>
      <c r="P1680" s="39"/>
      <c r="Q1680" s="54"/>
      <c r="R1680" s="39"/>
      <c r="S1680" s="39"/>
      <c r="T1680" s="39"/>
      <c r="U1680" s="39"/>
      <c r="V1680" s="54"/>
      <c r="W1680" s="40"/>
      <c r="X1680" s="41"/>
      <c r="Y1680" s="41"/>
      <c r="Z1680" s="40"/>
      <c r="AA1680" s="40"/>
      <c r="AB1680" s="29"/>
      <c r="AC1680" s="29"/>
      <c r="AD1680" s="29"/>
      <c r="AE1680" s="29"/>
      <c r="AF1680" s="29"/>
      <c r="AG1680" s="29"/>
      <c r="AH1680" s="29"/>
      <c r="AI1680" s="29"/>
      <c r="AJ1680" s="29"/>
      <c r="AK1680" s="29"/>
      <c r="AL1680" s="29"/>
      <c r="AM1680" s="29"/>
      <c r="AN1680" s="29"/>
      <c r="AO1680" s="29"/>
      <c r="AP1680" s="29"/>
      <c r="AQ1680" s="29"/>
      <c r="AR1680" s="29"/>
      <c r="AS1680" s="29"/>
      <c r="AT1680" s="29"/>
      <c r="AU1680" s="29"/>
      <c r="AV1680" s="29"/>
      <c r="AW1680" s="29"/>
      <c r="AX1680" s="29"/>
      <c r="AY1680" s="29"/>
      <c r="AZ1680" s="29"/>
      <c r="BA1680" s="29"/>
      <c r="BB1680" s="29"/>
      <c r="BC1680" s="29"/>
      <c r="BD1680" s="29"/>
      <c r="BE1680" s="29"/>
      <c r="BF1680" s="29"/>
      <c r="BG1680" s="29"/>
      <c r="BH1680" s="29"/>
      <c r="BI1680" s="29"/>
      <c r="BJ1680" s="29"/>
      <c r="BK1680" s="29"/>
      <c r="BL1680" s="29"/>
      <c r="BM1680" s="29"/>
      <c r="BN1680" s="29"/>
      <c r="BO1680" s="29"/>
      <c r="BP1680" s="29"/>
      <c r="BQ1680" s="29"/>
      <c r="BR1680" s="29"/>
      <c r="BS1680" s="29"/>
      <c r="BT1680" s="29"/>
      <c r="BU1680" s="29"/>
      <c r="BV1680" s="29"/>
      <c r="BW1680" s="29"/>
      <c r="BX1680" s="29"/>
      <c r="BY1680" s="29"/>
      <c r="BZ1680" s="29"/>
      <c r="CA1680" s="29"/>
      <c r="CB1680" s="29"/>
      <c r="CC1680" s="29"/>
      <c r="CD1680" s="29"/>
      <c r="CE1680" s="29"/>
      <c r="CF1680" s="29"/>
      <c r="CG1680" s="29"/>
      <c r="CH1680" s="29"/>
      <c r="CI1680" s="29"/>
      <c r="CJ1680" s="29"/>
      <c r="CK1680" s="29"/>
      <c r="CL1680" s="29"/>
      <c r="CM1680" s="29"/>
      <c r="CN1680" s="29"/>
    </row>
    <row r="1681" spans="1:92" s="3" customFormat="1" ht="24.75" customHeight="1" x14ac:dyDescent="0.2">
      <c r="A1681" s="54"/>
      <c r="B1681" s="54"/>
      <c r="C1681" s="54"/>
      <c r="D1681" s="54"/>
      <c r="E1681" s="54"/>
      <c r="F1681" s="54"/>
      <c r="G1681" s="39"/>
      <c r="H1681" s="54"/>
      <c r="I1681" s="39"/>
      <c r="J1681" s="54"/>
      <c r="K1681" s="54"/>
      <c r="L1681" s="54"/>
      <c r="M1681" s="54"/>
      <c r="N1681" s="54"/>
      <c r="O1681" s="54"/>
      <c r="P1681" s="39"/>
      <c r="Q1681" s="54"/>
      <c r="R1681" s="54"/>
      <c r="S1681" s="39"/>
      <c r="T1681" s="39"/>
      <c r="U1681" s="39"/>
      <c r="V1681" s="54"/>
      <c r="W1681" s="40"/>
      <c r="X1681" s="41"/>
      <c r="Y1681" s="41"/>
      <c r="Z1681" s="40"/>
      <c r="AA1681" s="40"/>
      <c r="AB1681" s="29"/>
      <c r="AC1681" s="29"/>
      <c r="AD1681" s="29"/>
      <c r="AE1681" s="29"/>
      <c r="AF1681" s="29"/>
      <c r="AG1681" s="29"/>
      <c r="AH1681" s="29"/>
      <c r="AI1681" s="29"/>
      <c r="AJ1681" s="29"/>
      <c r="AK1681" s="29"/>
      <c r="AL1681" s="29"/>
      <c r="AM1681" s="29"/>
      <c r="AN1681" s="29"/>
      <c r="AO1681" s="29"/>
      <c r="AP1681" s="29"/>
      <c r="AQ1681" s="29"/>
      <c r="AR1681" s="29"/>
      <c r="AS1681" s="29"/>
      <c r="AT1681" s="29"/>
      <c r="AU1681" s="29"/>
      <c r="AV1681" s="29"/>
      <c r="AW1681" s="29"/>
      <c r="AX1681" s="29"/>
      <c r="AY1681" s="29"/>
      <c r="AZ1681" s="29"/>
      <c r="BA1681" s="29"/>
      <c r="BB1681" s="29"/>
      <c r="BC1681" s="29"/>
      <c r="BD1681" s="29"/>
      <c r="BE1681" s="29"/>
      <c r="BF1681" s="29"/>
      <c r="BG1681" s="29"/>
      <c r="BH1681" s="29"/>
      <c r="BI1681" s="29"/>
      <c r="BJ1681" s="29"/>
      <c r="BK1681" s="29"/>
      <c r="BL1681" s="29"/>
      <c r="BM1681" s="29"/>
      <c r="BN1681" s="29"/>
      <c r="BO1681" s="29"/>
      <c r="BP1681" s="29"/>
      <c r="BQ1681" s="29"/>
      <c r="BR1681" s="29"/>
      <c r="BS1681" s="29"/>
      <c r="BT1681" s="29"/>
      <c r="BU1681" s="29"/>
      <c r="BV1681" s="29"/>
      <c r="BW1681" s="29"/>
      <c r="BX1681" s="29"/>
      <c r="BY1681" s="29"/>
      <c r="BZ1681" s="29"/>
      <c r="CA1681" s="29"/>
      <c r="CB1681" s="29"/>
      <c r="CC1681" s="29"/>
      <c r="CD1681" s="29"/>
      <c r="CE1681" s="29"/>
      <c r="CF1681" s="29"/>
      <c r="CG1681" s="29"/>
      <c r="CH1681" s="29"/>
      <c r="CI1681" s="29"/>
      <c r="CJ1681" s="29"/>
      <c r="CK1681" s="29"/>
      <c r="CL1681" s="29"/>
      <c r="CM1681" s="29"/>
      <c r="CN1681" s="29"/>
    </row>
    <row r="1682" spans="1:92" s="3" customFormat="1" ht="24.75" customHeight="1" x14ac:dyDescent="0.2">
      <c r="A1682" s="54"/>
      <c r="B1682" s="54"/>
      <c r="C1682" s="54"/>
      <c r="D1682" s="54"/>
      <c r="E1682" s="54"/>
      <c r="F1682" s="54"/>
      <c r="G1682" s="39"/>
      <c r="H1682" s="54"/>
      <c r="I1682" s="39"/>
      <c r="J1682" s="54"/>
      <c r="K1682" s="54"/>
      <c r="L1682" s="54"/>
      <c r="M1682" s="54"/>
      <c r="N1682" s="54"/>
      <c r="O1682" s="54"/>
      <c r="P1682" s="39"/>
      <c r="Q1682" s="54"/>
      <c r="R1682" s="39"/>
      <c r="S1682" s="39"/>
      <c r="T1682" s="39"/>
      <c r="U1682" s="39"/>
      <c r="V1682" s="54"/>
      <c r="W1682" s="40"/>
      <c r="X1682" s="41"/>
      <c r="Y1682" s="41"/>
      <c r="Z1682" s="40"/>
      <c r="AA1682" s="40"/>
      <c r="AB1682" s="29"/>
      <c r="AC1682" s="29"/>
      <c r="AD1682" s="29"/>
      <c r="AE1682" s="29"/>
      <c r="AF1682" s="29"/>
      <c r="AG1682" s="29"/>
      <c r="AH1682" s="29"/>
      <c r="AI1682" s="29"/>
      <c r="AJ1682" s="29"/>
      <c r="AK1682" s="29"/>
      <c r="AL1682" s="29"/>
      <c r="AM1682" s="29"/>
      <c r="AN1682" s="29"/>
      <c r="AO1682" s="29"/>
      <c r="AP1682" s="29"/>
      <c r="AQ1682" s="29"/>
      <c r="AR1682" s="29"/>
      <c r="AS1682" s="29"/>
      <c r="AT1682" s="29"/>
      <c r="AU1682" s="29"/>
      <c r="AV1682" s="29"/>
      <c r="AW1682" s="29"/>
      <c r="AX1682" s="29"/>
      <c r="AY1682" s="29"/>
      <c r="AZ1682" s="29"/>
      <c r="BA1682" s="29"/>
      <c r="BB1682" s="29"/>
      <c r="BC1682" s="29"/>
      <c r="BD1682" s="29"/>
      <c r="BE1682" s="29"/>
      <c r="BF1682" s="29"/>
      <c r="BG1682" s="29"/>
      <c r="BH1682" s="29"/>
      <c r="BI1682" s="29"/>
      <c r="BJ1682" s="29"/>
      <c r="BK1682" s="29"/>
      <c r="BL1682" s="29"/>
      <c r="BM1682" s="29"/>
      <c r="BN1682" s="29"/>
      <c r="BO1682" s="29"/>
      <c r="BP1682" s="29"/>
      <c r="BQ1682" s="29"/>
      <c r="BR1682" s="29"/>
      <c r="BS1682" s="29"/>
      <c r="BT1682" s="29"/>
      <c r="BU1682" s="29"/>
      <c r="BV1682" s="29"/>
      <c r="BW1682" s="29"/>
      <c r="BX1682" s="29"/>
      <c r="BY1682" s="29"/>
      <c r="BZ1682" s="29"/>
      <c r="CA1682" s="29"/>
      <c r="CB1682" s="29"/>
      <c r="CC1682" s="29"/>
      <c r="CD1682" s="29"/>
      <c r="CE1682" s="29"/>
      <c r="CF1682" s="29"/>
      <c r="CG1682" s="29"/>
      <c r="CH1682" s="29"/>
      <c r="CI1682" s="29"/>
      <c r="CJ1682" s="29"/>
      <c r="CK1682" s="29"/>
      <c r="CL1682" s="29"/>
      <c r="CM1682" s="29"/>
      <c r="CN1682" s="29"/>
    </row>
    <row r="1683" spans="1:92" s="3" customFormat="1" ht="24.75" customHeight="1" x14ac:dyDescent="0.2">
      <c r="A1683" s="54"/>
      <c r="B1683" s="54"/>
      <c r="C1683" s="54"/>
      <c r="D1683" s="54"/>
      <c r="E1683" s="54"/>
      <c r="F1683" s="54"/>
      <c r="G1683" s="39"/>
      <c r="H1683" s="54"/>
      <c r="I1683" s="39"/>
      <c r="J1683" s="54"/>
      <c r="K1683" s="54"/>
      <c r="L1683" s="54"/>
      <c r="M1683" s="54"/>
      <c r="N1683" s="54"/>
      <c r="O1683" s="54"/>
      <c r="P1683" s="39"/>
      <c r="Q1683" s="54"/>
      <c r="R1683" s="39"/>
      <c r="S1683" s="39"/>
      <c r="T1683" s="39"/>
      <c r="U1683" s="39"/>
      <c r="V1683" s="54"/>
      <c r="W1683" s="40"/>
      <c r="X1683" s="41"/>
      <c r="Y1683" s="41"/>
      <c r="Z1683" s="40"/>
      <c r="AA1683" s="40"/>
      <c r="AB1683" s="29"/>
      <c r="AC1683" s="29"/>
      <c r="AD1683" s="29"/>
      <c r="AE1683" s="29"/>
      <c r="AF1683" s="29"/>
      <c r="AG1683" s="29"/>
      <c r="AH1683" s="29"/>
      <c r="AI1683" s="29"/>
      <c r="AJ1683" s="29"/>
      <c r="AK1683" s="29"/>
      <c r="AL1683" s="29"/>
      <c r="AM1683" s="29"/>
      <c r="AN1683" s="29"/>
      <c r="AO1683" s="29"/>
      <c r="AP1683" s="29"/>
      <c r="AQ1683" s="29"/>
      <c r="AR1683" s="29"/>
      <c r="AS1683" s="29"/>
      <c r="AT1683" s="29"/>
      <c r="AU1683" s="29"/>
      <c r="AV1683" s="29"/>
      <c r="AW1683" s="29"/>
      <c r="AX1683" s="29"/>
      <c r="AY1683" s="29"/>
      <c r="AZ1683" s="29"/>
      <c r="BA1683" s="29"/>
      <c r="BB1683" s="29"/>
      <c r="BC1683" s="29"/>
      <c r="BD1683" s="29"/>
      <c r="BE1683" s="29"/>
      <c r="BF1683" s="29"/>
      <c r="BG1683" s="29"/>
      <c r="BH1683" s="29"/>
      <c r="BI1683" s="29"/>
      <c r="BJ1683" s="29"/>
      <c r="BK1683" s="29"/>
      <c r="BL1683" s="29"/>
      <c r="BM1683" s="29"/>
      <c r="BN1683" s="29"/>
      <c r="BO1683" s="29"/>
      <c r="BP1683" s="29"/>
      <c r="BQ1683" s="29"/>
      <c r="BR1683" s="29"/>
      <c r="BS1683" s="29"/>
      <c r="BT1683" s="29"/>
      <c r="BU1683" s="29"/>
      <c r="BV1683" s="29"/>
      <c r="BW1683" s="29"/>
      <c r="BX1683" s="29"/>
      <c r="BY1683" s="29"/>
      <c r="BZ1683" s="29"/>
      <c r="CA1683" s="29"/>
      <c r="CB1683" s="29"/>
      <c r="CC1683" s="29"/>
      <c r="CD1683" s="29"/>
      <c r="CE1683" s="29"/>
      <c r="CF1683" s="29"/>
      <c r="CG1683" s="29"/>
      <c r="CH1683" s="29"/>
      <c r="CI1683" s="29"/>
      <c r="CJ1683" s="29"/>
      <c r="CK1683" s="29"/>
      <c r="CL1683" s="29"/>
      <c r="CM1683" s="29"/>
      <c r="CN1683" s="29"/>
    </row>
    <row r="1684" spans="1:92" s="3" customFormat="1" ht="24.75" customHeight="1" x14ac:dyDescent="0.2">
      <c r="A1684" s="237" t="s">
        <v>775</v>
      </c>
      <c r="B1684" s="238"/>
      <c r="C1684" s="238"/>
      <c r="D1684" s="238"/>
      <c r="E1684" s="238"/>
      <c r="F1684" s="238"/>
      <c r="G1684" s="238"/>
      <c r="H1684" s="238"/>
      <c r="I1684" s="238"/>
      <c r="J1684" s="238"/>
      <c r="K1684" s="238"/>
      <c r="L1684" s="239"/>
      <c r="M1684" s="54"/>
      <c r="N1684" s="54">
        <f>SUM(N1672:N1683)</f>
        <v>2500</v>
      </c>
      <c r="O1684" s="54"/>
      <c r="P1684" s="39">
        <f>SUM(P1672:P1683)</f>
        <v>18500000</v>
      </c>
      <c r="Q1684" s="54"/>
      <c r="R1684" s="54">
        <f>SUM(R1672:R1683)</f>
        <v>925000</v>
      </c>
      <c r="S1684" s="39">
        <f>SUM(S1672:S1683)</f>
        <v>17575000</v>
      </c>
      <c r="T1684" s="39">
        <f>SUM(T1672:T1683)</f>
        <v>17677770</v>
      </c>
      <c r="U1684" s="39">
        <f>SUM(U1672:U1683)</f>
        <v>17677770</v>
      </c>
      <c r="V1684" s="54"/>
      <c r="W1684" s="40">
        <f>SUM(W1672:W1683)</f>
        <v>5303.3309999999992</v>
      </c>
      <c r="X1684" s="41"/>
      <c r="Y1684" s="41"/>
      <c r="Z1684" s="40">
        <f>SUM(Z1672:Z1683)</f>
        <v>4772.9979000000003</v>
      </c>
      <c r="AA1684" s="40">
        <f>SUM(AA1672:AA1683)</f>
        <v>530.33310000000029</v>
      </c>
      <c r="AB1684" s="29"/>
      <c r="AC1684" s="29"/>
      <c r="AD1684" s="29"/>
      <c r="AE1684" s="29"/>
      <c r="AF1684" s="29"/>
      <c r="AG1684" s="29"/>
      <c r="AH1684" s="29"/>
      <c r="AI1684" s="29"/>
      <c r="AJ1684" s="29"/>
      <c r="AK1684" s="29"/>
      <c r="AL1684" s="29"/>
      <c r="AM1684" s="29"/>
      <c r="AN1684" s="29"/>
      <c r="AO1684" s="29"/>
      <c r="AP1684" s="29"/>
      <c r="AQ1684" s="29"/>
      <c r="AR1684" s="29"/>
      <c r="AS1684" s="29"/>
      <c r="AT1684" s="29"/>
      <c r="AU1684" s="29"/>
      <c r="AV1684" s="29"/>
      <c r="AW1684" s="29"/>
      <c r="AX1684" s="29"/>
      <c r="AY1684" s="29"/>
      <c r="AZ1684" s="29"/>
      <c r="BA1684" s="29"/>
      <c r="BB1684" s="29"/>
      <c r="BC1684" s="29"/>
      <c r="BD1684" s="29"/>
      <c r="BE1684" s="29"/>
      <c r="BF1684" s="29"/>
      <c r="BG1684" s="29"/>
      <c r="BH1684" s="29"/>
      <c r="BI1684" s="29"/>
      <c r="BJ1684" s="29"/>
      <c r="BK1684" s="29"/>
      <c r="BL1684" s="29"/>
      <c r="BM1684" s="29"/>
      <c r="BN1684" s="29"/>
      <c r="BO1684" s="29"/>
      <c r="BP1684" s="29"/>
      <c r="BQ1684" s="29"/>
      <c r="BR1684" s="29"/>
      <c r="BS1684" s="29"/>
      <c r="BT1684" s="29"/>
      <c r="BU1684" s="29"/>
      <c r="BV1684" s="29"/>
      <c r="BW1684" s="29"/>
      <c r="BX1684" s="29"/>
      <c r="BY1684" s="29"/>
      <c r="BZ1684" s="29"/>
      <c r="CA1684" s="29"/>
      <c r="CB1684" s="29"/>
      <c r="CC1684" s="29"/>
      <c r="CD1684" s="29"/>
      <c r="CE1684" s="29"/>
      <c r="CF1684" s="29"/>
      <c r="CG1684" s="29"/>
      <c r="CH1684" s="29"/>
      <c r="CI1684" s="29"/>
      <c r="CJ1684" s="29"/>
      <c r="CK1684" s="29"/>
      <c r="CL1684" s="29"/>
      <c r="CM1684" s="29"/>
      <c r="CN1684" s="29"/>
    </row>
    <row r="1685" spans="1:92" s="3" customFormat="1" ht="18" x14ac:dyDescent="0.4">
      <c r="A1685" s="46"/>
      <c r="B1685" s="46"/>
      <c r="C1685" s="46"/>
      <c r="D1685" s="46"/>
      <c r="E1685" s="46"/>
      <c r="F1685" s="46"/>
      <c r="G1685" s="46"/>
      <c r="H1685" s="46"/>
      <c r="I1685" s="46"/>
      <c r="J1685" s="46"/>
      <c r="K1685" s="46"/>
      <c r="L1685" s="46"/>
      <c r="M1685" s="46"/>
      <c r="N1685" s="46"/>
      <c r="O1685" s="46"/>
      <c r="P1685" s="46"/>
      <c r="Q1685" s="46"/>
      <c r="R1685" s="46"/>
      <c r="S1685" s="46"/>
      <c r="T1685" s="46"/>
      <c r="U1685" s="46"/>
      <c r="V1685" s="46"/>
      <c r="W1685" s="46"/>
      <c r="X1685" s="46"/>
      <c r="Y1685" s="46"/>
      <c r="Z1685" s="46"/>
      <c r="AA1685" s="43"/>
      <c r="AB1685" s="29"/>
      <c r="AC1685" s="29"/>
      <c r="AD1685" s="29"/>
      <c r="AE1685" s="29"/>
      <c r="AF1685" s="29"/>
      <c r="AG1685" s="29"/>
      <c r="AH1685" s="29"/>
      <c r="AI1685" s="29"/>
      <c r="AJ1685" s="29"/>
      <c r="AK1685" s="29"/>
      <c r="AL1685" s="29"/>
      <c r="AM1685" s="29"/>
      <c r="AN1685" s="29"/>
      <c r="AO1685" s="29"/>
      <c r="AP1685" s="29"/>
      <c r="AQ1685" s="29"/>
      <c r="AR1685" s="29"/>
      <c r="AS1685" s="29"/>
      <c r="AT1685" s="29"/>
      <c r="AU1685" s="29"/>
      <c r="AV1685" s="29"/>
      <c r="AW1685" s="29"/>
      <c r="AX1685" s="29"/>
      <c r="AY1685" s="29"/>
      <c r="AZ1685" s="29"/>
      <c r="BA1685" s="29"/>
      <c r="BB1685" s="29"/>
      <c r="BC1685" s="29"/>
      <c r="BD1685" s="29"/>
      <c r="BE1685" s="29"/>
      <c r="BF1685" s="29"/>
      <c r="BG1685" s="29"/>
      <c r="BH1685" s="29"/>
      <c r="BI1685" s="29"/>
      <c r="BJ1685" s="29"/>
      <c r="BK1685" s="29"/>
      <c r="BL1685" s="29"/>
      <c r="BM1685" s="29"/>
      <c r="BN1685" s="29"/>
      <c r="BO1685" s="29"/>
      <c r="BP1685" s="29"/>
      <c r="BQ1685" s="29"/>
      <c r="BR1685" s="29"/>
      <c r="BS1685" s="29"/>
      <c r="BT1685" s="29"/>
      <c r="BU1685" s="29"/>
      <c r="BV1685" s="29"/>
      <c r="BW1685" s="29"/>
      <c r="BX1685" s="29"/>
      <c r="BY1685" s="29"/>
      <c r="BZ1685" s="29"/>
      <c r="CA1685" s="29"/>
      <c r="CB1685" s="29"/>
      <c r="CC1685" s="29"/>
      <c r="CD1685" s="29"/>
      <c r="CE1685" s="29"/>
      <c r="CF1685" s="29"/>
      <c r="CG1685" s="29"/>
      <c r="CH1685" s="29"/>
      <c r="CI1685" s="29"/>
      <c r="CJ1685" s="29"/>
      <c r="CK1685" s="29"/>
      <c r="CL1685" s="29"/>
      <c r="CM1685" s="29"/>
      <c r="CN1685" s="29"/>
    </row>
    <row r="1686" spans="1:92" s="3" customFormat="1" ht="18" x14ac:dyDescent="0.4">
      <c r="A1686" s="42" t="s">
        <v>17</v>
      </c>
      <c r="B1686" s="42"/>
      <c r="C1686" s="42"/>
      <c r="D1686" s="42" t="s">
        <v>19</v>
      </c>
      <c r="E1686" s="42"/>
      <c r="F1686" s="42"/>
      <c r="G1686" s="42"/>
      <c r="H1686" s="42"/>
      <c r="I1686" s="42"/>
      <c r="J1686" s="43"/>
      <c r="K1686" s="46"/>
      <c r="L1686" s="46"/>
      <c r="M1686" s="46"/>
      <c r="N1686" s="46"/>
      <c r="O1686" s="46"/>
      <c r="P1686" s="46"/>
      <c r="Q1686" s="46"/>
      <c r="R1686" s="46"/>
      <c r="S1686" s="46"/>
      <c r="T1686" s="46"/>
      <c r="U1686" s="46"/>
      <c r="V1686" s="46"/>
      <c r="W1686" s="46"/>
      <c r="X1686" s="46"/>
      <c r="Y1686" s="46"/>
      <c r="Z1686" s="46"/>
      <c r="AA1686" s="43"/>
      <c r="AB1686" s="29"/>
      <c r="AC1686" s="29"/>
      <c r="AD1686" s="29"/>
      <c r="AE1686" s="29"/>
      <c r="AF1686" s="29"/>
      <c r="AG1686" s="29"/>
      <c r="AH1686" s="29"/>
      <c r="AI1686" s="29"/>
      <c r="AJ1686" s="29"/>
      <c r="AK1686" s="29"/>
      <c r="AL1686" s="29"/>
      <c r="AM1686" s="29"/>
      <c r="AN1686" s="29"/>
      <c r="AO1686" s="29"/>
      <c r="AP1686" s="29"/>
      <c r="AQ1686" s="29"/>
      <c r="AR1686" s="29"/>
      <c r="AS1686" s="29"/>
      <c r="AT1686" s="29"/>
      <c r="AU1686" s="29"/>
      <c r="AV1686" s="29"/>
      <c r="AW1686" s="29"/>
      <c r="AX1686" s="29"/>
      <c r="AY1686" s="29"/>
      <c r="AZ1686" s="29"/>
      <c r="BA1686" s="29"/>
      <c r="BB1686" s="29"/>
      <c r="BC1686" s="29"/>
      <c r="BD1686" s="29"/>
      <c r="BE1686" s="29"/>
      <c r="BF1686" s="29"/>
      <c r="BG1686" s="29"/>
      <c r="BH1686" s="29"/>
      <c r="BI1686" s="29"/>
      <c r="BJ1686" s="29"/>
      <c r="BK1686" s="29"/>
      <c r="BL1686" s="29"/>
      <c r="BM1686" s="29"/>
      <c r="BN1686" s="29"/>
      <c r="BO1686" s="29"/>
      <c r="BP1686" s="29"/>
      <c r="BQ1686" s="29"/>
      <c r="BR1686" s="29"/>
      <c r="BS1686" s="29"/>
      <c r="BT1686" s="29"/>
      <c r="BU1686" s="29"/>
      <c r="BV1686" s="29"/>
      <c r="BW1686" s="29"/>
      <c r="BX1686" s="29"/>
      <c r="BY1686" s="29"/>
      <c r="BZ1686" s="29"/>
      <c r="CA1686" s="29"/>
      <c r="CB1686" s="29"/>
      <c r="CC1686" s="29"/>
      <c r="CD1686" s="29"/>
      <c r="CE1686" s="29"/>
      <c r="CF1686" s="29"/>
      <c r="CG1686" s="29"/>
      <c r="CH1686" s="29"/>
      <c r="CI1686" s="29"/>
      <c r="CJ1686" s="29"/>
      <c r="CK1686" s="29"/>
      <c r="CL1686" s="29"/>
      <c r="CM1686" s="29"/>
      <c r="CN1686" s="29"/>
    </row>
    <row r="1687" spans="1:92" s="3" customFormat="1" ht="18" x14ac:dyDescent="0.4">
      <c r="A1687" s="42"/>
      <c r="B1687" s="42"/>
      <c r="C1687" s="42"/>
      <c r="D1687" s="42" t="s">
        <v>20</v>
      </c>
      <c r="E1687" s="42"/>
      <c r="F1687" s="42"/>
      <c r="G1687" s="42"/>
      <c r="H1687" s="42"/>
      <c r="I1687" s="42"/>
      <c r="J1687" s="43"/>
      <c r="K1687" s="46"/>
      <c r="L1687" s="46"/>
      <c r="M1687" s="46"/>
      <c r="N1687" s="46"/>
      <c r="O1687" s="46"/>
      <c r="P1687" s="46"/>
      <c r="Q1687" s="46"/>
      <c r="R1687" s="46"/>
      <c r="S1687" s="46"/>
      <c r="T1687" s="46"/>
      <c r="U1687" s="46"/>
      <c r="V1687" s="46"/>
      <c r="W1687" s="46"/>
      <c r="X1687" s="46"/>
      <c r="Y1687" s="46"/>
      <c r="Z1687" s="46"/>
      <c r="AA1687" s="43"/>
      <c r="AB1687" s="29"/>
      <c r="AC1687" s="29"/>
      <c r="AD1687" s="29"/>
      <c r="AE1687" s="29"/>
      <c r="AF1687" s="29"/>
      <c r="AG1687" s="29"/>
      <c r="AH1687" s="29"/>
      <c r="AI1687" s="29"/>
      <c r="AJ1687" s="29"/>
      <c r="AK1687" s="29"/>
      <c r="AL1687" s="29"/>
      <c r="AM1687" s="29"/>
      <c r="AN1687" s="29"/>
      <c r="AO1687" s="29"/>
      <c r="AP1687" s="29"/>
      <c r="AQ1687" s="29"/>
      <c r="AR1687" s="29"/>
      <c r="AS1687" s="29"/>
      <c r="AT1687" s="29"/>
      <c r="AU1687" s="29"/>
      <c r="AV1687" s="29"/>
      <c r="AW1687" s="29"/>
      <c r="AX1687" s="29"/>
      <c r="AY1687" s="29"/>
      <c r="AZ1687" s="29"/>
      <c r="BA1687" s="29"/>
      <c r="BB1687" s="29"/>
      <c r="BC1687" s="29"/>
      <c r="BD1687" s="29"/>
      <c r="BE1687" s="29"/>
      <c r="BF1687" s="29"/>
      <c r="BG1687" s="29"/>
      <c r="BH1687" s="29"/>
      <c r="BI1687" s="29"/>
      <c r="BJ1687" s="29"/>
      <c r="BK1687" s="29"/>
      <c r="BL1687" s="29"/>
      <c r="BM1687" s="29"/>
      <c r="BN1687" s="29"/>
      <c r="BO1687" s="29"/>
      <c r="BP1687" s="29"/>
      <c r="BQ1687" s="29"/>
      <c r="BR1687" s="29"/>
      <c r="BS1687" s="29"/>
      <c r="BT1687" s="29"/>
      <c r="BU1687" s="29"/>
      <c r="BV1687" s="29"/>
      <c r="BW1687" s="29"/>
      <c r="BX1687" s="29"/>
      <c r="BY1687" s="29"/>
      <c r="BZ1687" s="29"/>
      <c r="CA1687" s="29"/>
      <c r="CB1687" s="29"/>
      <c r="CC1687" s="29"/>
      <c r="CD1687" s="29"/>
      <c r="CE1687" s="29"/>
      <c r="CF1687" s="29"/>
      <c r="CG1687" s="29"/>
      <c r="CH1687" s="29"/>
      <c r="CI1687" s="29"/>
      <c r="CJ1687" s="29"/>
      <c r="CK1687" s="29"/>
      <c r="CL1687" s="29"/>
      <c r="CM1687" s="29"/>
      <c r="CN1687" s="29"/>
    </row>
    <row r="1688" spans="1:92" s="3" customFormat="1" ht="18" x14ac:dyDescent="0.4">
      <c r="A1688" s="42"/>
      <c r="B1688" s="42"/>
      <c r="C1688" s="42"/>
      <c r="D1688" s="42" t="s">
        <v>21</v>
      </c>
      <c r="E1688" s="42"/>
      <c r="F1688" s="42"/>
      <c r="G1688" s="42"/>
      <c r="H1688" s="42"/>
      <c r="I1688" s="42"/>
      <c r="J1688" s="43"/>
      <c r="K1688" s="46"/>
      <c r="L1688" s="46"/>
      <c r="M1688" s="46"/>
      <c r="N1688" s="46"/>
      <c r="O1688" s="46"/>
      <c r="P1688" s="46"/>
      <c r="Q1688" s="46"/>
      <c r="R1688" s="46"/>
      <c r="S1688" s="46"/>
      <c r="T1688" s="46"/>
      <c r="U1688" s="46"/>
      <c r="V1688" s="46"/>
      <c r="W1688" s="46"/>
      <c r="X1688" s="46"/>
      <c r="Y1688" s="46"/>
      <c r="Z1688" s="46"/>
      <c r="AA1688" s="43"/>
      <c r="AB1688" s="29"/>
      <c r="AC1688" s="29"/>
      <c r="AD1688" s="29"/>
      <c r="AE1688" s="29"/>
      <c r="AF1688" s="29"/>
      <c r="AG1688" s="29"/>
      <c r="AH1688" s="29"/>
      <c r="AI1688" s="29"/>
      <c r="AJ1688" s="29"/>
      <c r="AK1688" s="29"/>
      <c r="AL1688" s="29"/>
      <c r="AM1688" s="29"/>
      <c r="AN1688" s="29"/>
      <c r="AO1688" s="29"/>
      <c r="AP1688" s="29"/>
      <c r="AQ1688" s="29"/>
      <c r="AR1688" s="29"/>
      <c r="AS1688" s="29"/>
      <c r="AT1688" s="29"/>
      <c r="AU1688" s="29"/>
      <c r="AV1688" s="29"/>
      <c r="AW1688" s="29"/>
      <c r="AX1688" s="29"/>
      <c r="AY1688" s="29"/>
      <c r="AZ1688" s="29"/>
      <c r="BA1688" s="29"/>
      <c r="BB1688" s="29"/>
      <c r="BC1688" s="29"/>
      <c r="BD1688" s="29"/>
      <c r="BE1688" s="29"/>
      <c r="BF1688" s="29"/>
      <c r="BG1688" s="29"/>
      <c r="BH1688" s="29"/>
      <c r="BI1688" s="29"/>
      <c r="BJ1688" s="29"/>
      <c r="BK1688" s="29"/>
      <c r="BL1688" s="29"/>
      <c r="BM1688" s="29"/>
      <c r="BN1688" s="29"/>
      <c r="BO1688" s="29"/>
      <c r="BP1688" s="29"/>
      <c r="BQ1688" s="29"/>
      <c r="BR1688" s="29"/>
      <c r="BS1688" s="29"/>
      <c r="BT1688" s="29"/>
      <c r="BU1688" s="29"/>
      <c r="BV1688" s="29"/>
      <c r="BW1688" s="29"/>
      <c r="BX1688" s="29"/>
      <c r="BY1688" s="29"/>
      <c r="BZ1688" s="29"/>
      <c r="CA1688" s="29"/>
      <c r="CB1688" s="29"/>
      <c r="CC1688" s="29"/>
      <c r="CD1688" s="29"/>
      <c r="CE1688" s="29"/>
      <c r="CF1688" s="29"/>
      <c r="CG1688" s="29"/>
      <c r="CH1688" s="29"/>
      <c r="CI1688" s="29"/>
      <c r="CJ1688" s="29"/>
      <c r="CK1688" s="29"/>
      <c r="CL1688" s="29"/>
      <c r="CM1688" s="29"/>
      <c r="CN1688" s="29"/>
    </row>
    <row r="1689" spans="1:92" s="3" customFormat="1" ht="15.75" x14ac:dyDescent="0.25">
      <c r="A1689" s="42"/>
      <c r="B1689" s="42"/>
      <c r="C1689" s="42"/>
      <c r="D1689" s="42" t="s">
        <v>22</v>
      </c>
      <c r="E1689" s="42"/>
      <c r="F1689" s="42"/>
      <c r="G1689" s="42"/>
      <c r="H1689" s="42"/>
      <c r="I1689" s="42"/>
      <c r="J1689" s="43"/>
      <c r="K1689" s="43"/>
      <c r="L1689" s="43"/>
      <c r="M1689" s="43"/>
      <c r="N1689" s="43"/>
      <c r="O1689" s="43"/>
      <c r="P1689" s="43"/>
      <c r="Q1689" s="43"/>
      <c r="R1689" s="43"/>
      <c r="S1689" s="43"/>
      <c r="T1689" s="43"/>
      <c r="U1689" s="43"/>
      <c r="V1689" s="43"/>
      <c r="W1689" s="43"/>
      <c r="X1689" s="43"/>
      <c r="Y1689" s="43"/>
      <c r="Z1689" s="43"/>
      <c r="AA1689" s="43"/>
      <c r="AB1689" s="29"/>
      <c r="AC1689" s="29"/>
      <c r="AD1689" s="29"/>
      <c r="AE1689" s="29"/>
      <c r="AF1689" s="29"/>
      <c r="AG1689" s="29"/>
      <c r="AH1689" s="29"/>
      <c r="AI1689" s="29"/>
      <c r="AJ1689" s="29"/>
      <c r="AK1689" s="29"/>
      <c r="AL1689" s="29"/>
      <c r="AM1689" s="29"/>
      <c r="AN1689" s="29"/>
      <c r="AO1689" s="29"/>
      <c r="AP1689" s="29"/>
      <c r="AQ1689" s="29"/>
      <c r="AR1689" s="29"/>
      <c r="AS1689" s="29"/>
      <c r="AT1689" s="29"/>
      <c r="AU1689" s="29"/>
      <c r="AV1689" s="29"/>
      <c r="AW1689" s="29"/>
      <c r="AX1689" s="29"/>
      <c r="AY1689" s="29"/>
      <c r="AZ1689" s="29"/>
      <c r="BA1689" s="29"/>
      <c r="BB1689" s="29"/>
      <c r="BC1689" s="29"/>
      <c r="BD1689" s="29"/>
      <c r="BE1689" s="29"/>
      <c r="BF1689" s="29"/>
      <c r="BG1689" s="29"/>
      <c r="BH1689" s="29"/>
      <c r="BI1689" s="29"/>
      <c r="BJ1689" s="29"/>
      <c r="BK1689" s="29"/>
      <c r="BL1689" s="29"/>
      <c r="BM1689" s="29"/>
      <c r="BN1689" s="29"/>
      <c r="BO1689" s="29"/>
      <c r="BP1689" s="29"/>
      <c r="BQ1689" s="29"/>
      <c r="BR1689" s="29"/>
      <c r="BS1689" s="29"/>
      <c r="BT1689" s="29"/>
      <c r="BU1689" s="29"/>
      <c r="BV1689" s="29"/>
      <c r="BW1689" s="29"/>
      <c r="BX1689" s="29"/>
      <c r="BY1689" s="29"/>
      <c r="BZ1689" s="29"/>
      <c r="CA1689" s="29"/>
      <c r="CB1689" s="29"/>
      <c r="CC1689" s="29"/>
      <c r="CD1689" s="29"/>
      <c r="CE1689" s="29"/>
      <c r="CF1689" s="29"/>
      <c r="CG1689" s="29"/>
      <c r="CH1689" s="29"/>
      <c r="CI1689" s="29"/>
      <c r="CJ1689" s="29"/>
      <c r="CK1689" s="29"/>
      <c r="CL1689" s="29"/>
      <c r="CM1689" s="29"/>
      <c r="CN1689" s="29"/>
    </row>
    <row r="1690" spans="1:92" s="3" customFormat="1" ht="15.75" x14ac:dyDescent="0.25">
      <c r="A1690" s="42"/>
      <c r="B1690" s="42"/>
      <c r="C1690" s="42"/>
      <c r="D1690" s="42" t="s">
        <v>23</v>
      </c>
      <c r="E1690" s="42"/>
      <c r="F1690" s="42"/>
      <c r="G1690" s="42"/>
      <c r="H1690" s="42"/>
      <c r="I1690" s="42"/>
      <c r="J1690" s="43"/>
      <c r="K1690" s="43"/>
      <c r="L1690" s="43"/>
      <c r="M1690" s="43"/>
      <c r="N1690" s="43"/>
      <c r="O1690" s="43"/>
      <c r="P1690" s="43"/>
      <c r="Q1690" s="43"/>
      <c r="R1690" s="43"/>
      <c r="S1690" s="43"/>
      <c r="T1690" s="43"/>
      <c r="U1690" s="43"/>
      <c r="V1690" s="43"/>
      <c r="W1690" s="43"/>
      <c r="X1690" s="43"/>
      <c r="Y1690" s="43"/>
      <c r="Z1690" s="43"/>
      <c r="AA1690" s="43"/>
      <c r="AB1690" s="29"/>
      <c r="AC1690" s="29"/>
      <c r="AD1690" s="29"/>
      <c r="AE1690" s="29"/>
      <c r="AF1690" s="29"/>
      <c r="AG1690" s="29"/>
      <c r="AH1690" s="29"/>
      <c r="AI1690" s="29"/>
      <c r="AJ1690" s="29"/>
      <c r="AK1690" s="29"/>
      <c r="AL1690" s="29"/>
      <c r="AM1690" s="29"/>
      <c r="AN1690" s="29"/>
      <c r="AO1690" s="29"/>
      <c r="AP1690" s="29"/>
      <c r="AQ1690" s="29"/>
      <c r="AR1690" s="29"/>
      <c r="AS1690" s="29"/>
      <c r="AT1690" s="29"/>
      <c r="AU1690" s="29"/>
      <c r="AV1690" s="29"/>
      <c r="AW1690" s="29"/>
      <c r="AX1690" s="29"/>
      <c r="AY1690" s="29"/>
      <c r="AZ1690" s="29"/>
      <c r="BA1690" s="29"/>
      <c r="BB1690" s="29"/>
      <c r="BC1690" s="29"/>
      <c r="BD1690" s="29"/>
      <c r="BE1690" s="29"/>
      <c r="BF1690" s="29"/>
      <c r="BG1690" s="29"/>
      <c r="BH1690" s="29"/>
      <c r="BI1690" s="29"/>
      <c r="BJ1690" s="29"/>
      <c r="BK1690" s="29"/>
      <c r="BL1690" s="29"/>
      <c r="BM1690" s="29"/>
      <c r="BN1690" s="29"/>
      <c r="BO1690" s="29"/>
      <c r="BP1690" s="29"/>
      <c r="BQ1690" s="29"/>
      <c r="BR1690" s="29"/>
      <c r="BS1690" s="29"/>
      <c r="BT1690" s="29"/>
      <c r="BU1690" s="29"/>
      <c r="BV1690" s="29"/>
      <c r="BW1690" s="29"/>
      <c r="BX1690" s="29"/>
      <c r="BY1690" s="29"/>
      <c r="BZ1690" s="29"/>
      <c r="CA1690" s="29"/>
      <c r="CB1690" s="29"/>
      <c r="CC1690" s="29"/>
      <c r="CD1690" s="29"/>
      <c r="CE1690" s="29"/>
      <c r="CF1690" s="29"/>
      <c r="CG1690" s="29"/>
      <c r="CH1690" s="29"/>
      <c r="CI1690" s="29"/>
      <c r="CJ1690" s="29"/>
      <c r="CK1690" s="29"/>
      <c r="CL1690" s="29"/>
      <c r="CM1690" s="29"/>
      <c r="CN1690" s="29"/>
    </row>
    <row r="1693" spans="1:92" s="3" customFormat="1" x14ac:dyDescent="0.2">
      <c r="AB1693" s="29"/>
      <c r="AC1693" s="29"/>
      <c r="AD1693" s="29"/>
      <c r="AE1693" s="29"/>
      <c r="AF1693" s="29"/>
      <c r="AG1693" s="29"/>
      <c r="AH1693" s="29"/>
      <c r="AI1693" s="29"/>
      <c r="AJ1693" s="29"/>
      <c r="AK1693" s="29"/>
      <c r="AL1693" s="29"/>
      <c r="AM1693" s="29"/>
      <c r="AN1693" s="29"/>
      <c r="AO1693" s="29"/>
      <c r="AP1693" s="29"/>
      <c r="AQ1693" s="29"/>
      <c r="AR1693" s="29"/>
      <c r="AS1693" s="29"/>
      <c r="AT1693" s="29"/>
      <c r="AU1693" s="29"/>
      <c r="AV1693" s="29"/>
      <c r="AW1693" s="29"/>
      <c r="AX1693" s="29"/>
      <c r="AY1693" s="29"/>
      <c r="AZ1693" s="29"/>
      <c r="BA1693" s="29"/>
      <c r="BB1693" s="29"/>
      <c r="BC1693" s="29"/>
      <c r="BD1693" s="29"/>
      <c r="BE1693" s="29"/>
      <c r="BF1693" s="29"/>
      <c r="BG1693" s="29"/>
      <c r="BH1693" s="29"/>
      <c r="BI1693" s="29"/>
      <c r="BJ1693" s="29"/>
      <c r="BK1693" s="29"/>
      <c r="BL1693" s="29"/>
      <c r="BM1693" s="29"/>
      <c r="BN1693" s="29"/>
      <c r="BO1693" s="29"/>
      <c r="BP1693" s="29"/>
      <c r="BQ1693" s="29"/>
      <c r="BR1693" s="29"/>
      <c r="BS1693" s="29"/>
      <c r="BT1693" s="29"/>
      <c r="BU1693" s="29"/>
      <c r="BV1693" s="29"/>
      <c r="BW1693" s="29"/>
      <c r="BX1693" s="29"/>
      <c r="BY1693" s="29"/>
      <c r="BZ1693" s="29"/>
      <c r="CA1693" s="29"/>
      <c r="CB1693" s="29"/>
      <c r="CC1693" s="29"/>
      <c r="CD1693" s="29"/>
      <c r="CE1693" s="29"/>
      <c r="CF1693" s="29"/>
      <c r="CG1693" s="29"/>
      <c r="CH1693" s="29"/>
      <c r="CI1693" s="29"/>
      <c r="CJ1693" s="29"/>
      <c r="CK1693" s="29"/>
      <c r="CL1693" s="29"/>
      <c r="CM1693" s="29"/>
      <c r="CN1693" s="29"/>
    </row>
    <row r="1694" spans="1:92" s="3" customFormat="1" x14ac:dyDescent="0.2">
      <c r="AB1694" s="29"/>
      <c r="AC1694" s="29"/>
      <c r="AD1694" s="29"/>
      <c r="AE1694" s="29"/>
      <c r="AF1694" s="29"/>
      <c r="AG1694" s="29"/>
      <c r="AH1694" s="29"/>
      <c r="AI1694" s="29"/>
      <c r="AJ1694" s="29"/>
      <c r="AK1694" s="29"/>
      <c r="AL1694" s="29"/>
      <c r="AM1694" s="29"/>
      <c r="AN1694" s="29"/>
      <c r="AO1694" s="29"/>
      <c r="AP1694" s="29"/>
      <c r="AQ1694" s="29"/>
      <c r="AR1694" s="29"/>
      <c r="AS1694" s="29"/>
      <c r="AT1694" s="29"/>
      <c r="AU1694" s="29"/>
      <c r="AV1694" s="29"/>
      <c r="AW1694" s="29"/>
      <c r="AX1694" s="29"/>
      <c r="AY1694" s="29"/>
      <c r="AZ1694" s="29"/>
      <c r="BA1694" s="29"/>
      <c r="BB1694" s="29"/>
      <c r="BC1694" s="29"/>
      <c r="BD1694" s="29"/>
      <c r="BE1694" s="29"/>
      <c r="BF1694" s="29"/>
      <c r="BG1694" s="29"/>
      <c r="BH1694" s="29"/>
      <c r="BI1694" s="29"/>
      <c r="BJ1694" s="29"/>
      <c r="BK1694" s="29"/>
      <c r="BL1694" s="29"/>
      <c r="BM1694" s="29"/>
      <c r="BN1694" s="29"/>
      <c r="BO1694" s="29"/>
      <c r="BP1694" s="29"/>
      <c r="BQ1694" s="29"/>
      <c r="BR1694" s="29"/>
      <c r="BS1694" s="29"/>
      <c r="BT1694" s="29"/>
      <c r="BU1694" s="29"/>
      <c r="BV1694" s="29"/>
      <c r="BW1694" s="29"/>
      <c r="BX1694" s="29"/>
      <c r="BY1694" s="29"/>
      <c r="BZ1694" s="29"/>
      <c r="CA1694" s="29"/>
      <c r="CB1694" s="29"/>
      <c r="CC1694" s="29"/>
      <c r="CD1694" s="29"/>
      <c r="CE1694" s="29"/>
      <c r="CF1694" s="29"/>
      <c r="CG1694" s="29"/>
      <c r="CH1694" s="29"/>
      <c r="CI1694" s="29"/>
      <c r="CJ1694" s="29"/>
      <c r="CK1694" s="29"/>
      <c r="CL1694" s="29"/>
      <c r="CM1694" s="29"/>
      <c r="CN1694" s="29"/>
    </row>
    <row r="1695" spans="1:92" s="3" customFormat="1" x14ac:dyDescent="0.2">
      <c r="AB1695" s="29"/>
      <c r="AC1695" s="29"/>
      <c r="AD1695" s="29"/>
      <c r="AE1695" s="29"/>
      <c r="AF1695" s="29"/>
      <c r="AG1695" s="29"/>
      <c r="AH1695" s="29"/>
      <c r="AI1695" s="29"/>
      <c r="AJ1695" s="29"/>
      <c r="AK1695" s="29"/>
      <c r="AL1695" s="29"/>
      <c r="AM1695" s="29"/>
      <c r="AN1695" s="29"/>
      <c r="AO1695" s="29"/>
      <c r="AP1695" s="29"/>
      <c r="AQ1695" s="29"/>
      <c r="AR1695" s="29"/>
      <c r="AS1695" s="29"/>
      <c r="AT1695" s="29"/>
      <c r="AU1695" s="29"/>
      <c r="AV1695" s="29"/>
      <c r="AW1695" s="29"/>
      <c r="AX1695" s="29"/>
      <c r="AY1695" s="29"/>
      <c r="AZ1695" s="29"/>
      <c r="BA1695" s="29"/>
      <c r="BB1695" s="29"/>
      <c r="BC1695" s="29"/>
      <c r="BD1695" s="29"/>
      <c r="BE1695" s="29"/>
      <c r="BF1695" s="29"/>
      <c r="BG1695" s="29"/>
      <c r="BH1695" s="29"/>
      <c r="BI1695" s="29"/>
      <c r="BJ1695" s="29"/>
      <c r="BK1695" s="29"/>
      <c r="BL1695" s="29"/>
      <c r="BM1695" s="29"/>
      <c r="BN1695" s="29"/>
      <c r="BO1695" s="29"/>
      <c r="BP1695" s="29"/>
      <c r="BQ1695" s="29"/>
      <c r="BR1695" s="29"/>
      <c r="BS1695" s="29"/>
      <c r="BT1695" s="29"/>
      <c r="BU1695" s="29"/>
      <c r="BV1695" s="29"/>
      <c r="BW1695" s="29"/>
      <c r="BX1695" s="29"/>
      <c r="BY1695" s="29"/>
      <c r="BZ1695" s="29"/>
      <c r="CA1695" s="29"/>
      <c r="CB1695" s="29"/>
      <c r="CC1695" s="29"/>
      <c r="CD1695" s="29"/>
      <c r="CE1695" s="29"/>
      <c r="CF1695" s="29"/>
      <c r="CG1695" s="29"/>
      <c r="CH1695" s="29"/>
      <c r="CI1695" s="29"/>
      <c r="CJ1695" s="29"/>
      <c r="CK1695" s="29"/>
      <c r="CL1695" s="29"/>
      <c r="CM1695" s="29"/>
      <c r="CN1695" s="29"/>
    </row>
    <row r="1696" spans="1:92" s="3" customFormat="1" x14ac:dyDescent="0.2">
      <c r="AB1696" s="29"/>
      <c r="AC1696" s="29"/>
      <c r="AD1696" s="29"/>
      <c r="AE1696" s="29"/>
      <c r="AF1696" s="29"/>
      <c r="AG1696" s="29"/>
      <c r="AH1696" s="29"/>
      <c r="AI1696" s="29"/>
      <c r="AJ1696" s="29"/>
      <c r="AK1696" s="29"/>
      <c r="AL1696" s="29"/>
      <c r="AM1696" s="29"/>
      <c r="AN1696" s="29"/>
      <c r="AO1696" s="29"/>
      <c r="AP1696" s="29"/>
      <c r="AQ1696" s="29"/>
      <c r="AR1696" s="29"/>
      <c r="AS1696" s="29"/>
      <c r="AT1696" s="29"/>
      <c r="AU1696" s="29"/>
      <c r="AV1696" s="29"/>
      <c r="AW1696" s="29"/>
      <c r="AX1696" s="29"/>
      <c r="AY1696" s="29"/>
      <c r="AZ1696" s="29"/>
      <c r="BA1696" s="29"/>
      <c r="BB1696" s="29"/>
      <c r="BC1696" s="29"/>
      <c r="BD1696" s="29"/>
      <c r="BE1696" s="29"/>
      <c r="BF1696" s="29"/>
      <c r="BG1696" s="29"/>
      <c r="BH1696" s="29"/>
      <c r="BI1696" s="29"/>
      <c r="BJ1696" s="29"/>
      <c r="BK1696" s="29"/>
      <c r="BL1696" s="29"/>
      <c r="BM1696" s="29"/>
      <c r="BN1696" s="29"/>
      <c r="BO1696" s="29"/>
      <c r="BP1696" s="29"/>
      <c r="BQ1696" s="29"/>
      <c r="BR1696" s="29"/>
      <c r="BS1696" s="29"/>
      <c r="BT1696" s="29"/>
      <c r="BU1696" s="29"/>
      <c r="BV1696" s="29"/>
      <c r="BW1696" s="29"/>
      <c r="BX1696" s="29"/>
      <c r="BY1696" s="29"/>
      <c r="BZ1696" s="29"/>
      <c r="CA1696" s="29"/>
      <c r="CB1696" s="29"/>
      <c r="CC1696" s="29"/>
      <c r="CD1696" s="29"/>
      <c r="CE1696" s="29"/>
      <c r="CF1696" s="29"/>
      <c r="CG1696" s="29"/>
      <c r="CH1696" s="29"/>
      <c r="CI1696" s="29"/>
      <c r="CJ1696" s="29"/>
      <c r="CK1696" s="29"/>
      <c r="CL1696" s="29"/>
      <c r="CM1696" s="29"/>
      <c r="CN1696" s="29"/>
    </row>
    <row r="1697" spans="1:92" s="3" customFormat="1" x14ac:dyDescent="0.2">
      <c r="AB1697" s="29"/>
      <c r="AC1697" s="29"/>
      <c r="AD1697" s="29"/>
      <c r="AE1697" s="29"/>
      <c r="AF1697" s="29"/>
      <c r="AG1697" s="29"/>
      <c r="AH1697" s="29"/>
      <c r="AI1697" s="29"/>
      <c r="AJ1697" s="29"/>
      <c r="AK1697" s="29"/>
      <c r="AL1697" s="29"/>
      <c r="AM1697" s="29"/>
      <c r="AN1697" s="29"/>
      <c r="AO1697" s="29"/>
      <c r="AP1697" s="29"/>
      <c r="AQ1697" s="29"/>
      <c r="AR1697" s="29"/>
      <c r="AS1697" s="29"/>
      <c r="AT1697" s="29"/>
      <c r="AU1697" s="29"/>
      <c r="AV1697" s="29"/>
      <c r="AW1697" s="29"/>
      <c r="AX1697" s="29"/>
      <c r="AY1697" s="29"/>
      <c r="AZ1697" s="29"/>
      <c r="BA1697" s="29"/>
      <c r="BB1697" s="29"/>
      <c r="BC1697" s="29"/>
      <c r="BD1697" s="29"/>
      <c r="BE1697" s="29"/>
      <c r="BF1697" s="29"/>
      <c r="BG1697" s="29"/>
      <c r="BH1697" s="29"/>
      <c r="BI1697" s="29"/>
      <c r="BJ1697" s="29"/>
      <c r="BK1697" s="29"/>
      <c r="BL1697" s="29"/>
      <c r="BM1697" s="29"/>
      <c r="BN1697" s="29"/>
      <c r="BO1697" s="29"/>
      <c r="BP1697" s="29"/>
      <c r="BQ1697" s="29"/>
      <c r="BR1697" s="29"/>
      <c r="BS1697" s="29"/>
      <c r="BT1697" s="29"/>
      <c r="BU1697" s="29"/>
      <c r="BV1697" s="29"/>
      <c r="BW1697" s="29"/>
      <c r="BX1697" s="29"/>
      <c r="BY1697" s="29"/>
      <c r="BZ1697" s="29"/>
      <c r="CA1697" s="29"/>
      <c r="CB1697" s="29"/>
      <c r="CC1697" s="29"/>
      <c r="CD1697" s="29"/>
      <c r="CE1697" s="29"/>
      <c r="CF1697" s="29"/>
      <c r="CG1697" s="29"/>
      <c r="CH1697" s="29"/>
      <c r="CI1697" s="29"/>
      <c r="CJ1697" s="29"/>
      <c r="CK1697" s="29"/>
      <c r="CL1697" s="29"/>
      <c r="CM1697" s="29"/>
      <c r="CN1697" s="29"/>
    </row>
    <row r="1698" spans="1:92" s="3" customFormat="1" x14ac:dyDescent="0.2">
      <c r="AB1698" s="29"/>
      <c r="AC1698" s="29"/>
      <c r="AD1698" s="29"/>
      <c r="AE1698" s="29"/>
      <c r="AF1698" s="29"/>
      <c r="AG1698" s="29"/>
      <c r="AH1698" s="29"/>
      <c r="AI1698" s="29"/>
      <c r="AJ1698" s="29"/>
      <c r="AK1698" s="29"/>
      <c r="AL1698" s="29"/>
      <c r="AM1698" s="29"/>
      <c r="AN1698" s="29"/>
      <c r="AO1698" s="29"/>
      <c r="AP1698" s="29"/>
      <c r="AQ1698" s="29"/>
      <c r="AR1698" s="29"/>
      <c r="AS1698" s="29"/>
      <c r="AT1698" s="29"/>
      <c r="AU1698" s="29"/>
      <c r="AV1698" s="29"/>
      <c r="AW1698" s="29"/>
      <c r="AX1698" s="29"/>
      <c r="AY1698" s="29"/>
      <c r="AZ1698" s="29"/>
      <c r="BA1698" s="29"/>
      <c r="BB1698" s="29"/>
      <c r="BC1698" s="29"/>
      <c r="BD1698" s="29"/>
      <c r="BE1698" s="29"/>
      <c r="BF1698" s="29"/>
      <c r="BG1698" s="29"/>
      <c r="BH1698" s="29"/>
      <c r="BI1698" s="29"/>
      <c r="BJ1698" s="29"/>
      <c r="BK1698" s="29"/>
      <c r="BL1698" s="29"/>
      <c r="BM1698" s="29"/>
      <c r="BN1698" s="29"/>
      <c r="BO1698" s="29"/>
      <c r="BP1698" s="29"/>
      <c r="BQ1698" s="29"/>
      <c r="BR1698" s="29"/>
      <c r="BS1698" s="29"/>
      <c r="BT1698" s="29"/>
      <c r="BU1698" s="29"/>
      <c r="BV1698" s="29"/>
      <c r="BW1698" s="29"/>
      <c r="BX1698" s="29"/>
      <c r="BY1698" s="29"/>
      <c r="BZ1698" s="29"/>
      <c r="CA1698" s="29"/>
      <c r="CB1698" s="29"/>
      <c r="CC1698" s="29"/>
      <c r="CD1698" s="29"/>
      <c r="CE1698" s="29"/>
      <c r="CF1698" s="29"/>
      <c r="CG1698" s="29"/>
      <c r="CH1698" s="29"/>
      <c r="CI1698" s="29"/>
      <c r="CJ1698" s="29"/>
      <c r="CK1698" s="29"/>
      <c r="CL1698" s="29"/>
      <c r="CM1698" s="29"/>
      <c r="CN1698" s="29"/>
    </row>
    <row r="1700" spans="1:92" s="3" customFormat="1" ht="21" x14ac:dyDescent="0.35">
      <c r="A1700" s="215" t="s">
        <v>764</v>
      </c>
      <c r="B1700" s="215"/>
      <c r="C1700" s="215"/>
      <c r="D1700" s="215"/>
      <c r="E1700" s="215"/>
      <c r="F1700" s="215"/>
      <c r="G1700" s="215"/>
      <c r="H1700" s="215"/>
      <c r="I1700" s="215"/>
      <c r="J1700" s="215"/>
      <c r="K1700" s="215"/>
      <c r="L1700" s="215"/>
      <c r="M1700" s="215"/>
      <c r="N1700" s="215"/>
      <c r="O1700" s="215"/>
      <c r="P1700" s="215"/>
      <c r="Q1700" s="215"/>
      <c r="R1700" s="215"/>
      <c r="S1700" s="215"/>
      <c r="T1700" s="215"/>
      <c r="U1700" s="215"/>
      <c r="V1700" s="215"/>
      <c r="W1700" s="215"/>
      <c r="X1700" s="215"/>
      <c r="Y1700" s="144"/>
      <c r="Z1700" s="31"/>
      <c r="AA1700" s="31"/>
      <c r="AB1700" s="29"/>
      <c r="AC1700" s="29"/>
      <c r="AD1700" s="29"/>
      <c r="AE1700" s="29"/>
      <c r="AF1700" s="29"/>
      <c r="AG1700" s="29"/>
      <c r="AH1700" s="29"/>
      <c r="AI1700" s="29"/>
      <c r="AJ1700" s="29"/>
      <c r="AK1700" s="29"/>
      <c r="AL1700" s="29"/>
      <c r="AM1700" s="29"/>
      <c r="AN1700" s="29"/>
      <c r="AO1700" s="29"/>
      <c r="AP1700" s="29"/>
      <c r="AQ1700" s="29"/>
      <c r="AR1700" s="29"/>
      <c r="AS1700" s="29"/>
      <c r="AT1700" s="29"/>
      <c r="AU1700" s="29"/>
      <c r="AV1700" s="29"/>
      <c r="AW1700" s="29"/>
      <c r="AX1700" s="29"/>
      <c r="AY1700" s="29"/>
      <c r="AZ1700" s="29"/>
      <c r="BA1700" s="29"/>
      <c r="BB1700" s="29"/>
      <c r="BC1700" s="29"/>
      <c r="BD1700" s="29"/>
      <c r="BE1700" s="29"/>
      <c r="BF1700" s="29"/>
      <c r="BG1700" s="29"/>
      <c r="BH1700" s="29"/>
      <c r="BI1700" s="29"/>
      <c r="BJ1700" s="29"/>
      <c r="BK1700" s="29"/>
      <c r="BL1700" s="29"/>
      <c r="BM1700" s="29"/>
      <c r="BN1700" s="29"/>
      <c r="BO1700" s="29"/>
      <c r="BP1700" s="29"/>
      <c r="BQ1700" s="29"/>
      <c r="BR1700" s="29"/>
      <c r="BS1700" s="29"/>
      <c r="BT1700" s="29"/>
      <c r="BU1700" s="29"/>
      <c r="BV1700" s="29"/>
      <c r="BW1700" s="29"/>
      <c r="BX1700" s="29"/>
      <c r="BY1700" s="29"/>
      <c r="BZ1700" s="29"/>
      <c r="CA1700" s="29"/>
      <c r="CB1700" s="29"/>
      <c r="CC1700" s="29"/>
      <c r="CD1700" s="29"/>
      <c r="CE1700" s="29"/>
      <c r="CF1700" s="29"/>
      <c r="CG1700" s="29"/>
      <c r="CH1700" s="29"/>
      <c r="CI1700" s="29"/>
      <c r="CJ1700" s="29"/>
      <c r="CK1700" s="29"/>
      <c r="CL1700" s="29"/>
      <c r="CM1700" s="29"/>
      <c r="CN1700" s="29"/>
    </row>
    <row r="1701" spans="1:92" s="3" customFormat="1" ht="21" x14ac:dyDescent="0.2">
      <c r="A1701" s="215" t="s">
        <v>763</v>
      </c>
      <c r="B1701" s="215"/>
      <c r="C1701" s="215"/>
      <c r="D1701" s="215"/>
      <c r="E1701" s="215"/>
      <c r="F1701" s="215"/>
      <c r="G1701" s="215"/>
      <c r="H1701" s="215"/>
      <c r="I1701" s="215"/>
      <c r="J1701" s="215"/>
      <c r="K1701" s="215"/>
      <c r="L1701" s="215"/>
      <c r="M1701" s="215"/>
      <c r="N1701" s="215"/>
      <c r="O1701" s="215"/>
      <c r="P1701" s="215"/>
      <c r="Q1701" s="215"/>
      <c r="R1701" s="215"/>
      <c r="S1701" s="215"/>
      <c r="T1701" s="215"/>
      <c r="U1701" s="215"/>
      <c r="V1701" s="215"/>
      <c r="W1701" s="215"/>
      <c r="X1701" s="215"/>
      <c r="Y1701" s="215"/>
      <c r="Z1701" s="215"/>
      <c r="AA1701" s="215"/>
      <c r="AB1701" s="29"/>
      <c r="AC1701" s="29"/>
      <c r="AD1701" s="29"/>
      <c r="AE1701" s="29"/>
      <c r="AF1701" s="29"/>
      <c r="AG1701" s="29"/>
      <c r="AH1701" s="29"/>
      <c r="AI1701" s="29"/>
      <c r="AJ1701" s="29"/>
      <c r="AK1701" s="29"/>
      <c r="AL1701" s="29"/>
      <c r="AM1701" s="29"/>
      <c r="AN1701" s="29"/>
      <c r="AO1701" s="29"/>
      <c r="AP1701" s="29"/>
      <c r="AQ1701" s="29"/>
      <c r="AR1701" s="29"/>
      <c r="AS1701" s="29"/>
      <c r="AT1701" s="29"/>
      <c r="AU1701" s="29"/>
      <c r="AV1701" s="29"/>
      <c r="AW1701" s="29"/>
      <c r="AX1701" s="29"/>
      <c r="AY1701" s="29"/>
      <c r="AZ1701" s="29"/>
      <c r="BA1701" s="29"/>
      <c r="BB1701" s="29"/>
      <c r="BC1701" s="29"/>
      <c r="BD1701" s="29"/>
      <c r="BE1701" s="29"/>
      <c r="BF1701" s="29"/>
      <c r="BG1701" s="29"/>
      <c r="BH1701" s="29"/>
      <c r="BI1701" s="29"/>
      <c r="BJ1701" s="29"/>
      <c r="BK1701" s="29"/>
      <c r="BL1701" s="29"/>
      <c r="BM1701" s="29"/>
      <c r="BN1701" s="29"/>
      <c r="BO1701" s="29"/>
      <c r="BP1701" s="29"/>
      <c r="BQ1701" s="29"/>
      <c r="BR1701" s="29"/>
      <c r="BS1701" s="29"/>
      <c r="BT1701" s="29"/>
      <c r="BU1701" s="29"/>
      <c r="BV1701" s="29"/>
      <c r="BW1701" s="29"/>
      <c r="BX1701" s="29"/>
      <c r="BY1701" s="29"/>
      <c r="BZ1701" s="29"/>
      <c r="CA1701" s="29"/>
      <c r="CB1701" s="29"/>
      <c r="CC1701" s="29"/>
      <c r="CD1701" s="29"/>
      <c r="CE1701" s="29"/>
      <c r="CF1701" s="29"/>
      <c r="CG1701" s="29"/>
      <c r="CH1701" s="29"/>
      <c r="CI1701" s="29"/>
      <c r="CJ1701" s="29"/>
      <c r="CK1701" s="29"/>
      <c r="CL1701" s="29"/>
      <c r="CM1701" s="29"/>
      <c r="CN1701" s="29"/>
    </row>
    <row r="1702" spans="1:92" s="3" customFormat="1" ht="21" x14ac:dyDescent="0.35">
      <c r="A1702" s="32"/>
      <c r="B1702" s="32"/>
      <c r="C1702" s="32"/>
      <c r="D1702" s="32"/>
      <c r="E1702" s="32"/>
      <c r="F1702" s="32"/>
      <c r="G1702" s="32"/>
      <c r="H1702" s="32" t="s">
        <v>1119</v>
      </c>
      <c r="I1702" s="32"/>
      <c r="J1702" s="32"/>
      <c r="K1702" s="32"/>
      <c r="L1702" s="32"/>
      <c r="M1702" s="32"/>
      <c r="N1702" s="32"/>
      <c r="O1702" s="32"/>
      <c r="P1702" s="32"/>
      <c r="Q1702" s="32"/>
      <c r="R1702" s="32"/>
      <c r="S1702" s="32"/>
      <c r="T1702" s="32"/>
      <c r="U1702" s="32"/>
      <c r="V1702" s="32"/>
      <c r="W1702" s="32"/>
      <c r="X1702" s="32"/>
      <c r="Y1702" s="32"/>
      <c r="Z1702" s="32" t="s">
        <v>903</v>
      </c>
      <c r="AA1702" s="31"/>
      <c r="AB1702" s="29"/>
      <c r="AC1702" s="29"/>
      <c r="AD1702" s="29"/>
      <c r="AE1702" s="29"/>
      <c r="AF1702" s="29"/>
      <c r="AG1702" s="29"/>
      <c r="AH1702" s="29"/>
      <c r="AI1702" s="29"/>
      <c r="AJ1702" s="29"/>
      <c r="AK1702" s="29"/>
      <c r="AL1702" s="29"/>
      <c r="AM1702" s="29"/>
      <c r="AN1702" s="29"/>
      <c r="AO1702" s="29"/>
      <c r="AP1702" s="29"/>
      <c r="AQ1702" s="29"/>
      <c r="AR1702" s="29"/>
      <c r="AS1702" s="29"/>
      <c r="AT1702" s="29"/>
      <c r="AU1702" s="29"/>
      <c r="AV1702" s="29"/>
      <c r="AW1702" s="29"/>
      <c r="AX1702" s="29"/>
      <c r="AY1702" s="29"/>
      <c r="AZ1702" s="29"/>
      <c r="BA1702" s="29"/>
      <c r="BB1702" s="29"/>
      <c r="BC1702" s="29"/>
      <c r="BD1702" s="29"/>
      <c r="BE1702" s="29"/>
      <c r="BF1702" s="29"/>
      <c r="BG1702" s="29"/>
      <c r="BH1702" s="29"/>
      <c r="BI1702" s="29"/>
      <c r="BJ1702" s="29"/>
      <c r="BK1702" s="29"/>
      <c r="BL1702" s="29"/>
      <c r="BM1702" s="29"/>
      <c r="BN1702" s="29"/>
      <c r="BO1702" s="29"/>
      <c r="BP1702" s="29"/>
      <c r="BQ1702" s="29"/>
      <c r="BR1702" s="29"/>
      <c r="BS1702" s="29"/>
      <c r="BT1702" s="29"/>
      <c r="BU1702" s="29"/>
      <c r="BV1702" s="29"/>
      <c r="BW1702" s="29"/>
      <c r="BX1702" s="29"/>
      <c r="BY1702" s="29"/>
      <c r="BZ1702" s="29"/>
      <c r="CA1702" s="29"/>
      <c r="CB1702" s="29"/>
      <c r="CC1702" s="29"/>
      <c r="CD1702" s="29"/>
      <c r="CE1702" s="29"/>
      <c r="CF1702" s="29"/>
      <c r="CG1702" s="29"/>
      <c r="CH1702" s="29"/>
      <c r="CI1702" s="29"/>
      <c r="CJ1702" s="29"/>
      <c r="CK1702" s="29"/>
      <c r="CL1702" s="29"/>
      <c r="CM1702" s="29"/>
      <c r="CN1702" s="29"/>
    </row>
    <row r="1703" spans="1:92" s="3" customFormat="1" ht="15.75" customHeight="1" x14ac:dyDescent="0.2">
      <c r="A1703" s="207" t="s">
        <v>3</v>
      </c>
      <c r="B1703" s="207" t="s">
        <v>761</v>
      </c>
      <c r="C1703" s="207" t="s">
        <v>18</v>
      </c>
      <c r="D1703" s="210" t="s">
        <v>0</v>
      </c>
      <c r="E1703" s="211"/>
      <c r="F1703" s="211"/>
      <c r="G1703" s="211"/>
      <c r="H1703" s="211"/>
      <c r="I1703" s="212"/>
      <c r="J1703" s="210" t="s">
        <v>2</v>
      </c>
      <c r="K1703" s="211"/>
      <c r="L1703" s="211"/>
      <c r="M1703" s="211"/>
      <c r="N1703" s="211"/>
      <c r="O1703" s="211"/>
      <c r="P1703" s="211"/>
      <c r="Q1703" s="211"/>
      <c r="R1703" s="211"/>
      <c r="S1703" s="211"/>
      <c r="T1703" s="211"/>
      <c r="U1703" s="212"/>
      <c r="V1703" s="207" t="s">
        <v>756</v>
      </c>
      <c r="W1703" s="207" t="s">
        <v>757</v>
      </c>
      <c r="X1703" s="207" t="s">
        <v>758</v>
      </c>
      <c r="Y1703" s="141"/>
      <c r="Z1703" s="207" t="s">
        <v>759</v>
      </c>
      <c r="AA1703" s="207" t="s">
        <v>760</v>
      </c>
      <c r="AB1703" s="29"/>
      <c r="AC1703" s="29"/>
      <c r="AD1703" s="29"/>
      <c r="AE1703" s="29"/>
      <c r="AF1703" s="29"/>
      <c r="AG1703" s="29"/>
      <c r="AH1703" s="29"/>
      <c r="AI1703" s="29"/>
      <c r="AJ1703" s="29"/>
      <c r="AK1703" s="29"/>
      <c r="AL1703" s="29"/>
      <c r="AM1703" s="29"/>
      <c r="AN1703" s="29"/>
      <c r="AO1703" s="29"/>
      <c r="AP1703" s="29"/>
      <c r="AQ1703" s="29"/>
      <c r="AR1703" s="29"/>
      <c r="AS1703" s="29"/>
      <c r="AT1703" s="29"/>
      <c r="AU1703" s="29"/>
      <c r="AV1703" s="29"/>
      <c r="AW1703" s="29"/>
      <c r="AX1703" s="29"/>
      <c r="AY1703" s="29"/>
      <c r="AZ1703" s="29"/>
      <c r="BA1703" s="29"/>
      <c r="BB1703" s="29"/>
      <c r="BC1703" s="29"/>
      <c r="BD1703" s="29"/>
      <c r="BE1703" s="29"/>
      <c r="BF1703" s="29"/>
      <c r="BG1703" s="29"/>
      <c r="BH1703" s="29"/>
      <c r="BI1703" s="29"/>
      <c r="BJ1703" s="29"/>
      <c r="BK1703" s="29"/>
      <c r="BL1703" s="29"/>
      <c r="BM1703" s="29"/>
      <c r="BN1703" s="29"/>
      <c r="BO1703" s="29"/>
      <c r="BP1703" s="29"/>
      <c r="BQ1703" s="29"/>
      <c r="BR1703" s="29"/>
      <c r="BS1703" s="29"/>
      <c r="BT1703" s="29"/>
      <c r="BU1703" s="29"/>
      <c r="BV1703" s="29"/>
      <c r="BW1703" s="29"/>
      <c r="BX1703" s="29"/>
      <c r="BY1703" s="29"/>
      <c r="BZ1703" s="29"/>
      <c r="CA1703" s="29"/>
      <c r="CB1703" s="29"/>
      <c r="CC1703" s="29"/>
      <c r="CD1703" s="29"/>
      <c r="CE1703" s="29"/>
      <c r="CF1703" s="29"/>
      <c r="CG1703" s="29"/>
      <c r="CH1703" s="29"/>
      <c r="CI1703" s="29"/>
      <c r="CJ1703" s="29"/>
      <c r="CK1703" s="29"/>
      <c r="CL1703" s="29"/>
      <c r="CM1703" s="29"/>
      <c r="CN1703" s="29"/>
    </row>
    <row r="1704" spans="1:92" s="3" customFormat="1" ht="15.75" customHeight="1" x14ac:dyDescent="0.2">
      <c r="A1704" s="208"/>
      <c r="B1704" s="208"/>
      <c r="C1704" s="208"/>
      <c r="D1704" s="210" t="s">
        <v>7</v>
      </c>
      <c r="E1704" s="211"/>
      <c r="F1704" s="212"/>
      <c r="G1704" s="207" t="s">
        <v>743</v>
      </c>
      <c r="H1704" s="207" t="s">
        <v>744</v>
      </c>
      <c r="I1704" s="207" t="s">
        <v>745</v>
      </c>
      <c r="J1704" s="204" t="s">
        <v>3</v>
      </c>
      <c r="K1704" s="207" t="s">
        <v>746</v>
      </c>
      <c r="L1704" s="207" t="s">
        <v>747</v>
      </c>
      <c r="M1704" s="207" t="s">
        <v>18</v>
      </c>
      <c r="N1704" s="207" t="s">
        <v>748</v>
      </c>
      <c r="O1704" s="207" t="s">
        <v>749</v>
      </c>
      <c r="P1704" s="207" t="s">
        <v>750</v>
      </c>
      <c r="Q1704" s="207" t="s">
        <v>751</v>
      </c>
      <c r="R1704" s="207" t="s">
        <v>752</v>
      </c>
      <c r="S1704" s="207" t="s">
        <v>753</v>
      </c>
      <c r="T1704" s="207" t="s">
        <v>754</v>
      </c>
      <c r="U1704" s="207" t="s">
        <v>755</v>
      </c>
      <c r="V1704" s="208"/>
      <c r="W1704" s="208"/>
      <c r="X1704" s="208"/>
      <c r="Y1704" s="142"/>
      <c r="Z1704" s="208"/>
      <c r="AA1704" s="208"/>
      <c r="AB1704" s="29"/>
      <c r="AC1704" s="29"/>
      <c r="AD1704" s="29"/>
      <c r="AE1704" s="29"/>
      <c r="AF1704" s="29"/>
      <c r="AG1704" s="29"/>
      <c r="AH1704" s="29"/>
      <c r="AI1704" s="29"/>
      <c r="AJ1704" s="29"/>
      <c r="AK1704" s="29"/>
      <c r="AL1704" s="29"/>
      <c r="AM1704" s="29"/>
      <c r="AN1704" s="29"/>
      <c r="AO1704" s="29"/>
      <c r="AP1704" s="29"/>
      <c r="AQ1704" s="29"/>
      <c r="AR1704" s="29"/>
      <c r="AS1704" s="29"/>
      <c r="AT1704" s="29"/>
      <c r="AU1704" s="29"/>
      <c r="AV1704" s="29"/>
      <c r="AW1704" s="29"/>
      <c r="AX1704" s="29"/>
      <c r="AY1704" s="29"/>
      <c r="AZ1704" s="29"/>
      <c r="BA1704" s="29"/>
      <c r="BB1704" s="29"/>
      <c r="BC1704" s="29"/>
      <c r="BD1704" s="29"/>
      <c r="BE1704" s="29"/>
      <c r="BF1704" s="29"/>
      <c r="BG1704" s="29"/>
      <c r="BH1704" s="29"/>
      <c r="BI1704" s="29"/>
      <c r="BJ1704" s="29"/>
      <c r="BK1704" s="29"/>
      <c r="BL1704" s="29"/>
      <c r="BM1704" s="29"/>
      <c r="BN1704" s="29"/>
      <c r="BO1704" s="29"/>
      <c r="BP1704" s="29"/>
      <c r="BQ1704" s="29"/>
      <c r="BR1704" s="29"/>
      <c r="BS1704" s="29"/>
      <c r="BT1704" s="29"/>
      <c r="BU1704" s="29"/>
      <c r="BV1704" s="29"/>
      <c r="BW1704" s="29"/>
      <c r="BX1704" s="29"/>
      <c r="BY1704" s="29"/>
      <c r="BZ1704" s="29"/>
      <c r="CA1704" s="29"/>
      <c r="CB1704" s="29"/>
      <c r="CC1704" s="29"/>
      <c r="CD1704" s="29"/>
      <c r="CE1704" s="29"/>
      <c r="CF1704" s="29"/>
      <c r="CG1704" s="29"/>
      <c r="CH1704" s="29"/>
      <c r="CI1704" s="29"/>
      <c r="CJ1704" s="29"/>
      <c r="CK1704" s="29"/>
      <c r="CL1704" s="29"/>
      <c r="CM1704" s="29"/>
      <c r="CN1704" s="29"/>
    </row>
    <row r="1705" spans="1:92" s="3" customFormat="1" ht="14.25" customHeight="1" x14ac:dyDescent="0.2">
      <c r="A1705" s="208"/>
      <c r="B1705" s="208"/>
      <c r="C1705" s="208"/>
      <c r="D1705" s="204" t="s">
        <v>9</v>
      </c>
      <c r="E1705" s="204" t="s">
        <v>10</v>
      </c>
      <c r="F1705" s="204" t="s">
        <v>11</v>
      </c>
      <c r="G1705" s="208"/>
      <c r="H1705" s="208"/>
      <c r="I1705" s="208"/>
      <c r="J1705" s="205"/>
      <c r="K1705" s="208"/>
      <c r="L1705" s="208"/>
      <c r="M1705" s="208"/>
      <c r="N1705" s="208"/>
      <c r="O1705" s="208"/>
      <c r="P1705" s="208"/>
      <c r="Q1705" s="208"/>
      <c r="R1705" s="208"/>
      <c r="S1705" s="208"/>
      <c r="T1705" s="208"/>
      <c r="U1705" s="208"/>
      <c r="V1705" s="208"/>
      <c r="W1705" s="208"/>
      <c r="X1705" s="208"/>
      <c r="Y1705" s="142"/>
      <c r="Z1705" s="208"/>
      <c r="AA1705" s="208"/>
      <c r="AB1705" s="29"/>
      <c r="AC1705" s="29"/>
      <c r="AD1705" s="29"/>
      <c r="AE1705" s="29"/>
      <c r="AF1705" s="29"/>
      <c r="AG1705" s="29"/>
      <c r="AH1705" s="29"/>
      <c r="AI1705" s="29"/>
      <c r="AJ1705" s="29"/>
      <c r="AK1705" s="29"/>
      <c r="AL1705" s="29"/>
      <c r="AM1705" s="29"/>
      <c r="AN1705" s="29"/>
      <c r="AO1705" s="29"/>
      <c r="AP1705" s="29"/>
      <c r="AQ1705" s="29"/>
      <c r="AR1705" s="29"/>
      <c r="AS1705" s="29"/>
      <c r="AT1705" s="29"/>
      <c r="AU1705" s="29"/>
      <c r="AV1705" s="29"/>
      <c r="AW1705" s="29"/>
      <c r="AX1705" s="29"/>
      <c r="AY1705" s="29"/>
      <c r="AZ1705" s="29"/>
      <c r="BA1705" s="29"/>
      <c r="BB1705" s="29"/>
      <c r="BC1705" s="29"/>
      <c r="BD1705" s="29"/>
      <c r="BE1705" s="29"/>
      <c r="BF1705" s="29"/>
      <c r="BG1705" s="29"/>
      <c r="BH1705" s="29"/>
      <c r="BI1705" s="29"/>
      <c r="BJ1705" s="29"/>
      <c r="BK1705" s="29"/>
      <c r="BL1705" s="29"/>
      <c r="BM1705" s="29"/>
      <c r="BN1705" s="29"/>
      <c r="BO1705" s="29"/>
      <c r="BP1705" s="29"/>
      <c r="BQ1705" s="29"/>
      <c r="BR1705" s="29"/>
      <c r="BS1705" s="29"/>
      <c r="BT1705" s="29"/>
      <c r="BU1705" s="29"/>
      <c r="BV1705" s="29"/>
      <c r="BW1705" s="29"/>
      <c r="BX1705" s="29"/>
      <c r="BY1705" s="29"/>
      <c r="BZ1705" s="29"/>
      <c r="CA1705" s="29"/>
      <c r="CB1705" s="29"/>
      <c r="CC1705" s="29"/>
      <c r="CD1705" s="29"/>
      <c r="CE1705" s="29"/>
      <c r="CF1705" s="29"/>
      <c r="CG1705" s="29"/>
      <c r="CH1705" s="29"/>
      <c r="CI1705" s="29"/>
      <c r="CJ1705" s="29"/>
      <c r="CK1705" s="29"/>
      <c r="CL1705" s="29"/>
      <c r="CM1705" s="29"/>
      <c r="CN1705" s="29"/>
    </row>
    <row r="1706" spans="1:92" s="3" customFormat="1" ht="14.25" customHeight="1" x14ac:dyDescent="0.2">
      <c r="A1706" s="208"/>
      <c r="B1706" s="208"/>
      <c r="C1706" s="208"/>
      <c r="D1706" s="205"/>
      <c r="E1706" s="205"/>
      <c r="F1706" s="205"/>
      <c r="G1706" s="208"/>
      <c r="H1706" s="208"/>
      <c r="I1706" s="208"/>
      <c r="J1706" s="205"/>
      <c r="K1706" s="208"/>
      <c r="L1706" s="208"/>
      <c r="M1706" s="208"/>
      <c r="N1706" s="208"/>
      <c r="O1706" s="208"/>
      <c r="P1706" s="208"/>
      <c r="Q1706" s="208"/>
      <c r="R1706" s="208"/>
      <c r="S1706" s="208"/>
      <c r="T1706" s="208"/>
      <c r="U1706" s="208"/>
      <c r="V1706" s="208"/>
      <c r="W1706" s="208"/>
      <c r="X1706" s="208"/>
      <c r="Y1706" s="142"/>
      <c r="Z1706" s="208"/>
      <c r="AA1706" s="208"/>
      <c r="AB1706" s="29"/>
      <c r="AC1706" s="29"/>
      <c r="AD1706" s="29"/>
      <c r="AE1706" s="29"/>
      <c r="AF1706" s="29"/>
      <c r="AG1706" s="29"/>
      <c r="AH1706" s="29"/>
      <c r="AI1706" s="29"/>
      <c r="AJ1706" s="29"/>
      <c r="AK1706" s="29"/>
      <c r="AL1706" s="29"/>
      <c r="AM1706" s="29"/>
      <c r="AN1706" s="29"/>
      <c r="AO1706" s="29"/>
      <c r="AP1706" s="29"/>
      <c r="AQ1706" s="29"/>
      <c r="AR1706" s="29"/>
      <c r="AS1706" s="29"/>
      <c r="AT1706" s="29"/>
      <c r="AU1706" s="29"/>
      <c r="AV1706" s="29"/>
      <c r="AW1706" s="29"/>
      <c r="AX1706" s="29"/>
      <c r="AY1706" s="29"/>
      <c r="AZ1706" s="29"/>
      <c r="BA1706" s="29"/>
      <c r="BB1706" s="29"/>
      <c r="BC1706" s="29"/>
      <c r="BD1706" s="29"/>
      <c r="BE1706" s="29"/>
      <c r="BF1706" s="29"/>
      <c r="BG1706" s="29"/>
      <c r="BH1706" s="29"/>
      <c r="BI1706" s="29"/>
      <c r="BJ1706" s="29"/>
      <c r="BK1706" s="29"/>
      <c r="BL1706" s="29"/>
      <c r="BM1706" s="29"/>
      <c r="BN1706" s="29"/>
      <c r="BO1706" s="29"/>
      <c r="BP1706" s="29"/>
      <c r="BQ1706" s="29"/>
      <c r="BR1706" s="29"/>
      <c r="BS1706" s="29"/>
      <c r="BT1706" s="29"/>
      <c r="BU1706" s="29"/>
      <c r="BV1706" s="29"/>
      <c r="BW1706" s="29"/>
      <c r="BX1706" s="29"/>
      <c r="BY1706" s="29"/>
      <c r="BZ1706" s="29"/>
      <c r="CA1706" s="29"/>
      <c r="CB1706" s="29"/>
      <c r="CC1706" s="29"/>
      <c r="CD1706" s="29"/>
      <c r="CE1706" s="29"/>
      <c r="CF1706" s="29"/>
      <c r="CG1706" s="29"/>
      <c r="CH1706" s="29"/>
      <c r="CI1706" s="29"/>
      <c r="CJ1706" s="29"/>
      <c r="CK1706" s="29"/>
      <c r="CL1706" s="29"/>
      <c r="CM1706" s="29"/>
      <c r="CN1706" s="29"/>
    </row>
    <row r="1707" spans="1:92" s="3" customFormat="1" ht="14.25" customHeight="1" x14ac:dyDescent="0.2">
      <c r="A1707" s="208"/>
      <c r="B1707" s="208"/>
      <c r="C1707" s="208"/>
      <c r="D1707" s="205"/>
      <c r="E1707" s="205"/>
      <c r="F1707" s="205"/>
      <c r="G1707" s="208"/>
      <c r="H1707" s="208"/>
      <c r="I1707" s="208"/>
      <c r="J1707" s="205"/>
      <c r="K1707" s="208"/>
      <c r="L1707" s="208"/>
      <c r="M1707" s="208"/>
      <c r="N1707" s="208"/>
      <c r="O1707" s="208"/>
      <c r="P1707" s="208"/>
      <c r="Q1707" s="208"/>
      <c r="R1707" s="208"/>
      <c r="S1707" s="208"/>
      <c r="T1707" s="208"/>
      <c r="U1707" s="208"/>
      <c r="V1707" s="208"/>
      <c r="W1707" s="208"/>
      <c r="X1707" s="208"/>
      <c r="Y1707" s="142"/>
      <c r="Z1707" s="208"/>
      <c r="AA1707" s="208"/>
      <c r="AB1707" s="29"/>
      <c r="AC1707" s="29"/>
      <c r="AD1707" s="29"/>
      <c r="AE1707" s="29"/>
      <c r="AF1707" s="29"/>
      <c r="AG1707" s="29"/>
      <c r="AH1707" s="29"/>
      <c r="AI1707" s="29"/>
      <c r="AJ1707" s="29"/>
      <c r="AK1707" s="29"/>
      <c r="AL1707" s="29"/>
      <c r="AM1707" s="29"/>
      <c r="AN1707" s="29"/>
      <c r="AO1707" s="29"/>
      <c r="AP1707" s="29"/>
      <c r="AQ1707" s="29"/>
      <c r="AR1707" s="29"/>
      <c r="AS1707" s="29"/>
      <c r="AT1707" s="29"/>
      <c r="AU1707" s="29"/>
      <c r="AV1707" s="29"/>
      <c r="AW1707" s="29"/>
      <c r="AX1707" s="29"/>
      <c r="AY1707" s="29"/>
      <c r="AZ1707" s="29"/>
      <c r="BA1707" s="29"/>
      <c r="BB1707" s="29"/>
      <c r="BC1707" s="29"/>
      <c r="BD1707" s="29"/>
      <c r="BE1707" s="29"/>
      <c r="BF1707" s="29"/>
      <c r="BG1707" s="29"/>
      <c r="BH1707" s="29"/>
      <c r="BI1707" s="29"/>
      <c r="BJ1707" s="29"/>
      <c r="BK1707" s="29"/>
      <c r="BL1707" s="29"/>
      <c r="BM1707" s="29"/>
      <c r="BN1707" s="29"/>
      <c r="BO1707" s="29"/>
      <c r="BP1707" s="29"/>
      <c r="BQ1707" s="29"/>
      <c r="BR1707" s="29"/>
      <c r="BS1707" s="29"/>
      <c r="BT1707" s="29"/>
      <c r="BU1707" s="29"/>
      <c r="BV1707" s="29"/>
      <c r="BW1707" s="29"/>
      <c r="BX1707" s="29"/>
      <c r="BY1707" s="29"/>
      <c r="BZ1707" s="29"/>
      <c r="CA1707" s="29"/>
      <c r="CB1707" s="29"/>
      <c r="CC1707" s="29"/>
      <c r="CD1707" s="29"/>
      <c r="CE1707" s="29"/>
      <c r="CF1707" s="29"/>
      <c r="CG1707" s="29"/>
      <c r="CH1707" s="29"/>
      <c r="CI1707" s="29"/>
      <c r="CJ1707" s="29"/>
      <c r="CK1707" s="29"/>
      <c r="CL1707" s="29"/>
      <c r="CM1707" s="29"/>
      <c r="CN1707" s="29"/>
    </row>
    <row r="1708" spans="1:92" s="3" customFormat="1" ht="14.25" customHeight="1" x14ac:dyDescent="0.2">
      <c r="A1708" s="208"/>
      <c r="B1708" s="208"/>
      <c r="C1708" s="208"/>
      <c r="D1708" s="205"/>
      <c r="E1708" s="205"/>
      <c r="F1708" s="205"/>
      <c r="G1708" s="208"/>
      <c r="H1708" s="208"/>
      <c r="I1708" s="208"/>
      <c r="J1708" s="205"/>
      <c r="K1708" s="208"/>
      <c r="L1708" s="208"/>
      <c r="M1708" s="208"/>
      <c r="N1708" s="208"/>
      <c r="O1708" s="208"/>
      <c r="P1708" s="208"/>
      <c r="Q1708" s="208"/>
      <c r="R1708" s="208"/>
      <c r="S1708" s="208"/>
      <c r="T1708" s="208"/>
      <c r="U1708" s="208"/>
      <c r="V1708" s="208"/>
      <c r="W1708" s="208"/>
      <c r="X1708" s="208"/>
      <c r="Y1708" s="142"/>
      <c r="Z1708" s="208"/>
      <c r="AA1708" s="208"/>
      <c r="AB1708" s="29"/>
      <c r="AC1708" s="29"/>
      <c r="AD1708" s="29"/>
      <c r="AE1708" s="29"/>
      <c r="AF1708" s="29"/>
      <c r="AG1708" s="29"/>
      <c r="AH1708" s="29"/>
      <c r="AI1708" s="29"/>
      <c r="AJ1708" s="29"/>
      <c r="AK1708" s="29"/>
      <c r="AL1708" s="29"/>
      <c r="AM1708" s="29"/>
      <c r="AN1708" s="29"/>
      <c r="AO1708" s="29"/>
      <c r="AP1708" s="29"/>
      <c r="AQ1708" s="29"/>
      <c r="AR1708" s="29"/>
      <c r="AS1708" s="29"/>
      <c r="AT1708" s="29"/>
      <c r="AU1708" s="29"/>
      <c r="AV1708" s="29"/>
      <c r="AW1708" s="29"/>
      <c r="AX1708" s="29"/>
      <c r="AY1708" s="29"/>
      <c r="AZ1708" s="29"/>
      <c r="BA1708" s="29"/>
      <c r="BB1708" s="29"/>
      <c r="BC1708" s="29"/>
      <c r="BD1708" s="29"/>
      <c r="BE1708" s="29"/>
      <c r="BF1708" s="29"/>
      <c r="BG1708" s="29"/>
      <c r="BH1708" s="29"/>
      <c r="BI1708" s="29"/>
      <c r="BJ1708" s="29"/>
      <c r="BK1708" s="29"/>
      <c r="BL1708" s="29"/>
      <c r="BM1708" s="29"/>
      <c r="BN1708" s="29"/>
      <c r="BO1708" s="29"/>
      <c r="BP1708" s="29"/>
      <c r="BQ1708" s="29"/>
      <c r="BR1708" s="29"/>
      <c r="BS1708" s="29"/>
      <c r="BT1708" s="29"/>
      <c r="BU1708" s="29"/>
      <c r="BV1708" s="29"/>
      <c r="BW1708" s="29"/>
      <c r="BX1708" s="29"/>
      <c r="BY1708" s="29"/>
      <c r="BZ1708" s="29"/>
      <c r="CA1708" s="29"/>
      <c r="CB1708" s="29"/>
      <c r="CC1708" s="29"/>
      <c r="CD1708" s="29"/>
      <c r="CE1708" s="29"/>
      <c r="CF1708" s="29"/>
      <c r="CG1708" s="29"/>
      <c r="CH1708" s="29"/>
      <c r="CI1708" s="29"/>
      <c r="CJ1708" s="29"/>
      <c r="CK1708" s="29"/>
      <c r="CL1708" s="29"/>
      <c r="CM1708" s="29"/>
      <c r="CN1708" s="29"/>
    </row>
    <row r="1709" spans="1:92" s="3" customFormat="1" ht="14.25" customHeight="1" x14ac:dyDescent="0.2">
      <c r="A1709" s="209"/>
      <c r="B1709" s="209"/>
      <c r="C1709" s="209"/>
      <c r="D1709" s="206"/>
      <c r="E1709" s="206"/>
      <c r="F1709" s="206"/>
      <c r="G1709" s="209"/>
      <c r="H1709" s="209"/>
      <c r="I1709" s="209"/>
      <c r="J1709" s="206"/>
      <c r="K1709" s="209"/>
      <c r="L1709" s="209"/>
      <c r="M1709" s="209"/>
      <c r="N1709" s="209"/>
      <c r="O1709" s="209"/>
      <c r="P1709" s="209"/>
      <c r="Q1709" s="209"/>
      <c r="R1709" s="209"/>
      <c r="S1709" s="209"/>
      <c r="T1709" s="209"/>
      <c r="U1709" s="209"/>
      <c r="V1709" s="209"/>
      <c r="W1709" s="209"/>
      <c r="X1709" s="209"/>
      <c r="Y1709" s="143"/>
      <c r="Z1709" s="209"/>
      <c r="AA1709" s="209"/>
      <c r="AB1709" s="29"/>
      <c r="AC1709" s="29"/>
      <c r="AD1709" s="29"/>
      <c r="AE1709" s="29"/>
      <c r="AF1709" s="29"/>
      <c r="AG1709" s="29"/>
      <c r="AH1709" s="29"/>
      <c r="AI1709" s="29"/>
      <c r="AJ1709" s="29"/>
      <c r="AK1709" s="29"/>
      <c r="AL1709" s="29"/>
      <c r="AM1709" s="29"/>
      <c r="AN1709" s="29"/>
      <c r="AO1709" s="29"/>
      <c r="AP1709" s="29"/>
      <c r="AQ1709" s="29"/>
      <c r="AR1709" s="29"/>
      <c r="AS1709" s="29"/>
      <c r="AT1709" s="29"/>
      <c r="AU1709" s="29"/>
      <c r="AV1709" s="29"/>
      <c r="AW1709" s="29"/>
      <c r="AX1709" s="29"/>
      <c r="AY1709" s="29"/>
      <c r="AZ1709" s="29"/>
      <c r="BA1709" s="29"/>
      <c r="BB1709" s="29"/>
      <c r="BC1709" s="29"/>
      <c r="BD1709" s="29"/>
      <c r="BE1709" s="29"/>
      <c r="BF1709" s="29"/>
      <c r="BG1709" s="29"/>
      <c r="BH1709" s="29"/>
      <c r="BI1709" s="29"/>
      <c r="BJ1709" s="29"/>
      <c r="BK1709" s="29"/>
      <c r="BL1709" s="29"/>
      <c r="BM1709" s="29"/>
      <c r="BN1709" s="29"/>
      <c r="BO1709" s="29"/>
      <c r="BP1709" s="29"/>
      <c r="BQ1709" s="29"/>
      <c r="BR1709" s="29"/>
      <c r="BS1709" s="29"/>
      <c r="BT1709" s="29"/>
      <c r="BU1709" s="29"/>
      <c r="BV1709" s="29"/>
      <c r="BW1709" s="29"/>
      <c r="BX1709" s="29"/>
      <c r="BY1709" s="29"/>
      <c r="BZ1709" s="29"/>
      <c r="CA1709" s="29"/>
      <c r="CB1709" s="29"/>
      <c r="CC1709" s="29"/>
      <c r="CD1709" s="29"/>
      <c r="CE1709" s="29"/>
      <c r="CF1709" s="29"/>
      <c r="CG1709" s="29"/>
      <c r="CH1709" s="29"/>
      <c r="CI1709" s="29"/>
      <c r="CJ1709" s="29"/>
      <c r="CK1709" s="29"/>
      <c r="CL1709" s="29"/>
      <c r="CM1709" s="29"/>
      <c r="CN1709" s="29"/>
    </row>
    <row r="1710" spans="1:92" s="3" customFormat="1" ht="22.5" customHeight="1" x14ac:dyDescent="0.2">
      <c r="A1710" s="12"/>
      <c r="B1710" s="87" t="s">
        <v>14</v>
      </c>
      <c r="C1710" s="12">
        <v>1</v>
      </c>
      <c r="D1710" s="12">
        <v>14</v>
      </c>
      <c r="E1710" s="12">
        <v>3</v>
      </c>
      <c r="F1710" s="12">
        <v>45</v>
      </c>
      <c r="G1710" s="12">
        <f t="shared" ref="G1710:G1712" si="224">D1710*400+E1710*100+F1710</f>
        <v>5945</v>
      </c>
      <c r="H1710" s="12">
        <v>100</v>
      </c>
      <c r="I1710" s="12">
        <f t="shared" ref="I1710:I1712" si="225">G1710*H1710</f>
        <v>594500</v>
      </c>
      <c r="J1710" s="12"/>
      <c r="K1710" s="12"/>
      <c r="L1710" s="12"/>
      <c r="M1710" s="12"/>
      <c r="N1710" s="12"/>
      <c r="O1710" s="12"/>
      <c r="P1710" s="12"/>
      <c r="Q1710" s="12">
        <f t="shared" ref="Q1710:Q1712" si="226">N1710*P1710</f>
        <v>0</v>
      </c>
      <c r="R1710" s="12"/>
      <c r="S1710" s="12"/>
      <c r="T1710" s="12">
        <f t="shared" ref="T1710:T1712" si="227">Q1710-S1710</f>
        <v>0</v>
      </c>
      <c r="U1710" s="12">
        <f t="shared" ref="U1710:U1712" si="228">I1710+T1710</f>
        <v>594500</v>
      </c>
      <c r="V1710" s="12">
        <v>0</v>
      </c>
      <c r="W1710" s="12">
        <v>50</v>
      </c>
      <c r="X1710" s="12">
        <v>0</v>
      </c>
      <c r="Y1710" s="12"/>
      <c r="Z1710" s="12">
        <v>0</v>
      </c>
      <c r="AA1710" s="124"/>
    </row>
    <row r="1711" spans="1:92" s="3" customFormat="1" ht="22.5" customHeight="1" x14ac:dyDescent="0.2">
      <c r="A1711" s="12"/>
      <c r="B1711" s="87" t="s">
        <v>24</v>
      </c>
      <c r="C1711" s="12">
        <v>1</v>
      </c>
      <c r="D1711" s="12">
        <v>16</v>
      </c>
      <c r="E1711" s="12"/>
      <c r="F1711" s="12"/>
      <c r="G1711" s="12">
        <f t="shared" si="224"/>
        <v>6400</v>
      </c>
      <c r="H1711" s="12">
        <v>75</v>
      </c>
      <c r="I1711" s="12">
        <f t="shared" si="225"/>
        <v>480000</v>
      </c>
      <c r="J1711" s="12"/>
      <c r="K1711" s="12"/>
      <c r="L1711" s="12"/>
      <c r="M1711" s="12"/>
      <c r="N1711" s="12"/>
      <c r="O1711" s="12"/>
      <c r="P1711" s="12"/>
      <c r="Q1711" s="12">
        <f t="shared" si="226"/>
        <v>0</v>
      </c>
      <c r="R1711" s="12"/>
      <c r="S1711" s="12"/>
      <c r="T1711" s="12">
        <f t="shared" si="227"/>
        <v>0</v>
      </c>
      <c r="U1711" s="12">
        <f t="shared" si="228"/>
        <v>480000</v>
      </c>
      <c r="V1711" s="12">
        <v>0</v>
      </c>
      <c r="W1711" s="12">
        <v>50</v>
      </c>
      <c r="X1711" s="12">
        <v>0</v>
      </c>
      <c r="Y1711" s="12"/>
      <c r="Z1711" s="12">
        <v>0</v>
      </c>
      <c r="AA1711" s="124"/>
    </row>
    <row r="1712" spans="1:92" s="3" customFormat="1" ht="22.5" customHeight="1" x14ac:dyDescent="0.2">
      <c r="A1712" s="12"/>
      <c r="B1712" s="87" t="s">
        <v>24</v>
      </c>
      <c r="C1712" s="12">
        <v>1</v>
      </c>
      <c r="D1712" s="12">
        <v>4</v>
      </c>
      <c r="E1712" s="12"/>
      <c r="F1712" s="12"/>
      <c r="G1712" s="12">
        <f t="shared" si="224"/>
        <v>1600</v>
      </c>
      <c r="H1712" s="12">
        <v>75</v>
      </c>
      <c r="I1712" s="12">
        <f t="shared" si="225"/>
        <v>120000</v>
      </c>
      <c r="J1712" s="12"/>
      <c r="K1712" s="12"/>
      <c r="L1712" s="12"/>
      <c r="M1712" s="12"/>
      <c r="N1712" s="12"/>
      <c r="O1712" s="12"/>
      <c r="P1712" s="12"/>
      <c r="Q1712" s="12">
        <f t="shared" si="226"/>
        <v>0</v>
      </c>
      <c r="R1712" s="12"/>
      <c r="S1712" s="12"/>
      <c r="T1712" s="12">
        <f t="shared" si="227"/>
        <v>0</v>
      </c>
      <c r="U1712" s="12">
        <f t="shared" si="228"/>
        <v>120000</v>
      </c>
      <c r="V1712" s="12">
        <v>0</v>
      </c>
      <c r="W1712" s="12">
        <v>50</v>
      </c>
      <c r="X1712" s="12">
        <v>0</v>
      </c>
      <c r="Y1712" s="12"/>
      <c r="Z1712" s="12">
        <v>0</v>
      </c>
      <c r="AA1712" s="124"/>
    </row>
    <row r="1713" spans="1:92" s="3" customFormat="1" ht="24.75" customHeight="1" x14ac:dyDescent="0.2">
      <c r="A1713" s="86"/>
      <c r="B1713" s="86"/>
      <c r="C1713" s="86"/>
      <c r="D1713" s="86"/>
      <c r="E1713" s="86"/>
      <c r="F1713" s="86"/>
      <c r="G1713" s="39"/>
      <c r="H1713" s="86"/>
      <c r="I1713" s="39"/>
      <c r="J1713" s="86"/>
      <c r="K1713" s="86"/>
      <c r="L1713" s="86"/>
      <c r="M1713" s="86"/>
      <c r="N1713" s="86"/>
      <c r="O1713" s="86"/>
      <c r="P1713" s="39"/>
      <c r="Q1713" s="86"/>
      <c r="R1713" s="86"/>
      <c r="S1713" s="39"/>
      <c r="T1713" s="39"/>
      <c r="U1713" s="39"/>
      <c r="V1713" s="86"/>
      <c r="W1713" s="40"/>
      <c r="X1713" s="41"/>
      <c r="Y1713" s="41"/>
      <c r="Z1713" s="40"/>
      <c r="AA1713" s="40"/>
      <c r="AB1713" s="29"/>
      <c r="AC1713" s="29"/>
      <c r="AD1713" s="29"/>
      <c r="AE1713" s="29"/>
      <c r="AF1713" s="29"/>
      <c r="AG1713" s="29"/>
      <c r="AH1713" s="29"/>
      <c r="AI1713" s="29"/>
      <c r="AJ1713" s="29"/>
      <c r="AK1713" s="29"/>
      <c r="AL1713" s="29"/>
      <c r="AM1713" s="29"/>
      <c r="AN1713" s="29"/>
      <c r="AO1713" s="29"/>
      <c r="AP1713" s="29"/>
      <c r="AQ1713" s="29"/>
      <c r="AR1713" s="29"/>
      <c r="AS1713" s="29"/>
      <c r="AT1713" s="29"/>
      <c r="AU1713" s="29"/>
      <c r="AV1713" s="29"/>
      <c r="AW1713" s="29"/>
      <c r="AX1713" s="29"/>
      <c r="AY1713" s="29"/>
      <c r="AZ1713" s="29"/>
      <c r="BA1713" s="29"/>
      <c r="BB1713" s="29"/>
      <c r="BC1713" s="29"/>
      <c r="BD1713" s="29"/>
      <c r="BE1713" s="29"/>
      <c r="BF1713" s="29"/>
      <c r="BG1713" s="29"/>
      <c r="BH1713" s="29"/>
      <c r="BI1713" s="29"/>
      <c r="BJ1713" s="29"/>
      <c r="BK1713" s="29"/>
      <c r="BL1713" s="29"/>
      <c r="BM1713" s="29"/>
      <c r="BN1713" s="29"/>
      <c r="BO1713" s="29"/>
      <c r="BP1713" s="29"/>
      <c r="BQ1713" s="29"/>
      <c r="BR1713" s="29"/>
      <c r="BS1713" s="29"/>
      <c r="BT1713" s="29"/>
      <c r="BU1713" s="29"/>
      <c r="BV1713" s="29"/>
      <c r="BW1713" s="29"/>
      <c r="BX1713" s="29"/>
      <c r="BY1713" s="29"/>
      <c r="BZ1713" s="29"/>
      <c r="CA1713" s="29"/>
      <c r="CB1713" s="29"/>
      <c r="CC1713" s="29"/>
      <c r="CD1713" s="29"/>
      <c r="CE1713" s="29"/>
      <c r="CF1713" s="29"/>
      <c r="CG1713" s="29"/>
      <c r="CH1713" s="29"/>
      <c r="CI1713" s="29"/>
      <c r="CJ1713" s="29"/>
      <c r="CK1713" s="29"/>
      <c r="CL1713" s="29"/>
      <c r="CM1713" s="29"/>
      <c r="CN1713" s="29"/>
    </row>
    <row r="1714" spans="1:92" s="3" customFormat="1" ht="24.75" customHeight="1" x14ac:dyDescent="0.2">
      <c r="A1714" s="86"/>
      <c r="B1714" s="86"/>
      <c r="C1714" s="86"/>
      <c r="D1714" s="86"/>
      <c r="E1714" s="86"/>
      <c r="F1714" s="86"/>
      <c r="G1714" s="39"/>
      <c r="H1714" s="86"/>
      <c r="I1714" s="39"/>
      <c r="J1714" s="86"/>
      <c r="K1714" s="86"/>
      <c r="L1714" s="86"/>
      <c r="M1714" s="86"/>
      <c r="N1714" s="86"/>
      <c r="O1714" s="86"/>
      <c r="P1714" s="39"/>
      <c r="Q1714" s="86"/>
      <c r="R1714" s="39"/>
      <c r="S1714" s="39"/>
      <c r="T1714" s="39"/>
      <c r="U1714" s="39"/>
      <c r="V1714" s="86"/>
      <c r="W1714" s="40"/>
      <c r="X1714" s="41"/>
      <c r="Y1714" s="41"/>
      <c r="Z1714" s="40"/>
      <c r="AA1714" s="40"/>
      <c r="AB1714" s="29"/>
      <c r="AC1714" s="29"/>
      <c r="AD1714" s="29"/>
      <c r="AE1714" s="29"/>
      <c r="AF1714" s="29"/>
      <c r="AG1714" s="29"/>
      <c r="AH1714" s="29"/>
      <c r="AI1714" s="29"/>
      <c r="AJ1714" s="29"/>
      <c r="AK1714" s="29"/>
      <c r="AL1714" s="29"/>
      <c r="AM1714" s="29"/>
      <c r="AN1714" s="29"/>
      <c r="AO1714" s="29"/>
      <c r="AP1714" s="29"/>
      <c r="AQ1714" s="29"/>
      <c r="AR1714" s="29"/>
      <c r="AS1714" s="29"/>
      <c r="AT1714" s="29"/>
      <c r="AU1714" s="29"/>
      <c r="AV1714" s="29"/>
      <c r="AW1714" s="29"/>
      <c r="AX1714" s="29"/>
      <c r="AY1714" s="29"/>
      <c r="AZ1714" s="29"/>
      <c r="BA1714" s="29"/>
      <c r="BB1714" s="29"/>
      <c r="BC1714" s="29"/>
      <c r="BD1714" s="29"/>
      <c r="BE1714" s="29"/>
      <c r="BF1714" s="29"/>
      <c r="BG1714" s="29"/>
      <c r="BH1714" s="29"/>
      <c r="BI1714" s="29"/>
      <c r="BJ1714" s="29"/>
      <c r="BK1714" s="29"/>
      <c r="BL1714" s="29"/>
      <c r="BM1714" s="29"/>
      <c r="BN1714" s="29"/>
      <c r="BO1714" s="29"/>
      <c r="BP1714" s="29"/>
      <c r="BQ1714" s="29"/>
      <c r="BR1714" s="29"/>
      <c r="BS1714" s="29"/>
      <c r="BT1714" s="29"/>
      <c r="BU1714" s="29"/>
      <c r="BV1714" s="29"/>
      <c r="BW1714" s="29"/>
      <c r="BX1714" s="29"/>
      <c r="BY1714" s="29"/>
      <c r="BZ1714" s="29"/>
      <c r="CA1714" s="29"/>
      <c r="CB1714" s="29"/>
      <c r="CC1714" s="29"/>
      <c r="CD1714" s="29"/>
      <c r="CE1714" s="29"/>
      <c r="CF1714" s="29"/>
      <c r="CG1714" s="29"/>
      <c r="CH1714" s="29"/>
      <c r="CI1714" s="29"/>
      <c r="CJ1714" s="29"/>
      <c r="CK1714" s="29"/>
      <c r="CL1714" s="29"/>
      <c r="CM1714" s="29"/>
      <c r="CN1714" s="29"/>
    </row>
    <row r="1715" spans="1:92" s="3" customFormat="1" ht="24.75" customHeight="1" x14ac:dyDescent="0.2">
      <c r="A1715" s="86"/>
      <c r="B1715" s="86"/>
      <c r="C1715" s="86"/>
      <c r="D1715" s="86"/>
      <c r="E1715" s="86"/>
      <c r="F1715" s="86"/>
      <c r="G1715" s="39"/>
      <c r="H1715" s="86"/>
      <c r="I1715" s="39"/>
      <c r="J1715" s="86"/>
      <c r="K1715" s="86"/>
      <c r="L1715" s="86"/>
      <c r="M1715" s="86"/>
      <c r="N1715" s="86"/>
      <c r="O1715" s="86"/>
      <c r="P1715" s="39"/>
      <c r="Q1715" s="86"/>
      <c r="R1715" s="39"/>
      <c r="S1715" s="39"/>
      <c r="T1715" s="39"/>
      <c r="U1715" s="39"/>
      <c r="V1715" s="86"/>
      <c r="W1715" s="40"/>
      <c r="X1715" s="41"/>
      <c r="Y1715" s="41"/>
      <c r="Z1715" s="40"/>
      <c r="AA1715" s="40"/>
      <c r="AB1715" s="29"/>
      <c r="AC1715" s="29"/>
      <c r="AD1715" s="29"/>
      <c r="AE1715" s="29"/>
      <c r="AF1715" s="29"/>
      <c r="AG1715" s="29"/>
      <c r="AH1715" s="29"/>
      <c r="AI1715" s="29"/>
      <c r="AJ1715" s="29"/>
      <c r="AK1715" s="29"/>
      <c r="AL1715" s="29"/>
      <c r="AM1715" s="29"/>
      <c r="AN1715" s="29"/>
      <c r="AO1715" s="29"/>
      <c r="AP1715" s="29"/>
      <c r="AQ1715" s="29"/>
      <c r="AR1715" s="29"/>
      <c r="AS1715" s="29"/>
      <c r="AT1715" s="29"/>
      <c r="AU1715" s="29"/>
      <c r="AV1715" s="29"/>
      <c r="AW1715" s="29"/>
      <c r="AX1715" s="29"/>
      <c r="AY1715" s="29"/>
      <c r="AZ1715" s="29"/>
      <c r="BA1715" s="29"/>
      <c r="BB1715" s="29"/>
      <c r="BC1715" s="29"/>
      <c r="BD1715" s="29"/>
      <c r="BE1715" s="29"/>
      <c r="BF1715" s="29"/>
      <c r="BG1715" s="29"/>
      <c r="BH1715" s="29"/>
      <c r="BI1715" s="29"/>
      <c r="BJ1715" s="29"/>
      <c r="BK1715" s="29"/>
      <c r="BL1715" s="29"/>
      <c r="BM1715" s="29"/>
      <c r="BN1715" s="29"/>
      <c r="BO1715" s="29"/>
      <c r="BP1715" s="29"/>
      <c r="BQ1715" s="29"/>
      <c r="BR1715" s="29"/>
      <c r="BS1715" s="29"/>
      <c r="BT1715" s="29"/>
      <c r="BU1715" s="29"/>
      <c r="BV1715" s="29"/>
      <c r="BW1715" s="29"/>
      <c r="BX1715" s="29"/>
      <c r="BY1715" s="29"/>
      <c r="BZ1715" s="29"/>
      <c r="CA1715" s="29"/>
      <c r="CB1715" s="29"/>
      <c r="CC1715" s="29"/>
      <c r="CD1715" s="29"/>
      <c r="CE1715" s="29"/>
      <c r="CF1715" s="29"/>
      <c r="CG1715" s="29"/>
      <c r="CH1715" s="29"/>
      <c r="CI1715" s="29"/>
      <c r="CJ1715" s="29"/>
      <c r="CK1715" s="29"/>
      <c r="CL1715" s="29"/>
      <c r="CM1715" s="29"/>
      <c r="CN1715" s="29"/>
    </row>
    <row r="1716" spans="1:92" s="3" customFormat="1" ht="24.75" customHeight="1" x14ac:dyDescent="0.2">
      <c r="A1716" s="86"/>
      <c r="B1716" s="86"/>
      <c r="C1716" s="86"/>
      <c r="D1716" s="86"/>
      <c r="E1716" s="86"/>
      <c r="F1716" s="86"/>
      <c r="G1716" s="39"/>
      <c r="H1716" s="86"/>
      <c r="I1716" s="39"/>
      <c r="J1716" s="86"/>
      <c r="K1716" s="86"/>
      <c r="L1716" s="86"/>
      <c r="M1716" s="86"/>
      <c r="N1716" s="86"/>
      <c r="O1716" s="86"/>
      <c r="P1716" s="39"/>
      <c r="Q1716" s="86"/>
      <c r="R1716" s="86"/>
      <c r="S1716" s="39"/>
      <c r="T1716" s="39"/>
      <c r="U1716" s="39"/>
      <c r="V1716" s="86"/>
      <c r="W1716" s="40"/>
      <c r="X1716" s="41"/>
      <c r="Y1716" s="41"/>
      <c r="Z1716" s="40"/>
      <c r="AA1716" s="40"/>
      <c r="AB1716" s="29"/>
      <c r="AC1716" s="29"/>
      <c r="AD1716" s="29"/>
      <c r="AE1716" s="29"/>
      <c r="AF1716" s="29"/>
      <c r="AG1716" s="29"/>
      <c r="AH1716" s="29"/>
      <c r="AI1716" s="29"/>
      <c r="AJ1716" s="29"/>
      <c r="AK1716" s="29"/>
      <c r="AL1716" s="29"/>
      <c r="AM1716" s="29"/>
      <c r="AN1716" s="29"/>
      <c r="AO1716" s="29"/>
      <c r="AP1716" s="29"/>
      <c r="AQ1716" s="29"/>
      <c r="AR1716" s="29"/>
      <c r="AS1716" s="29"/>
      <c r="AT1716" s="29"/>
      <c r="AU1716" s="29"/>
      <c r="AV1716" s="29"/>
      <c r="AW1716" s="29"/>
      <c r="AX1716" s="29"/>
      <c r="AY1716" s="29"/>
      <c r="AZ1716" s="29"/>
      <c r="BA1716" s="29"/>
      <c r="BB1716" s="29"/>
      <c r="BC1716" s="29"/>
      <c r="BD1716" s="29"/>
      <c r="BE1716" s="29"/>
      <c r="BF1716" s="29"/>
      <c r="BG1716" s="29"/>
      <c r="BH1716" s="29"/>
      <c r="BI1716" s="29"/>
      <c r="BJ1716" s="29"/>
      <c r="BK1716" s="29"/>
      <c r="BL1716" s="29"/>
      <c r="BM1716" s="29"/>
      <c r="BN1716" s="29"/>
      <c r="BO1716" s="29"/>
      <c r="BP1716" s="29"/>
      <c r="BQ1716" s="29"/>
      <c r="BR1716" s="29"/>
      <c r="BS1716" s="29"/>
      <c r="BT1716" s="29"/>
      <c r="BU1716" s="29"/>
      <c r="BV1716" s="29"/>
      <c r="BW1716" s="29"/>
      <c r="BX1716" s="29"/>
      <c r="BY1716" s="29"/>
      <c r="BZ1716" s="29"/>
      <c r="CA1716" s="29"/>
      <c r="CB1716" s="29"/>
      <c r="CC1716" s="29"/>
      <c r="CD1716" s="29"/>
      <c r="CE1716" s="29"/>
      <c r="CF1716" s="29"/>
      <c r="CG1716" s="29"/>
      <c r="CH1716" s="29"/>
      <c r="CI1716" s="29"/>
      <c r="CJ1716" s="29"/>
      <c r="CK1716" s="29"/>
      <c r="CL1716" s="29"/>
      <c r="CM1716" s="29"/>
      <c r="CN1716" s="29"/>
    </row>
    <row r="1717" spans="1:92" s="3" customFormat="1" ht="24.75" customHeight="1" x14ac:dyDescent="0.2">
      <c r="A1717" s="86"/>
      <c r="B1717" s="86"/>
      <c r="C1717" s="86"/>
      <c r="D1717" s="86"/>
      <c r="E1717" s="86"/>
      <c r="F1717" s="86"/>
      <c r="G1717" s="39"/>
      <c r="H1717" s="86"/>
      <c r="I1717" s="39"/>
      <c r="J1717" s="86"/>
      <c r="K1717" s="86"/>
      <c r="L1717" s="86"/>
      <c r="M1717" s="86"/>
      <c r="N1717" s="86"/>
      <c r="O1717" s="86"/>
      <c r="P1717" s="39"/>
      <c r="Q1717" s="86"/>
      <c r="R1717" s="39"/>
      <c r="S1717" s="39"/>
      <c r="T1717" s="39"/>
      <c r="U1717" s="39"/>
      <c r="V1717" s="86"/>
      <c r="W1717" s="40"/>
      <c r="X1717" s="41"/>
      <c r="Y1717" s="41"/>
      <c r="Z1717" s="40"/>
      <c r="AA1717" s="40"/>
      <c r="AB1717" s="29"/>
      <c r="AC1717" s="29"/>
      <c r="AD1717" s="29"/>
      <c r="AE1717" s="29"/>
      <c r="AF1717" s="29"/>
      <c r="AG1717" s="29"/>
      <c r="AH1717" s="29"/>
      <c r="AI1717" s="29"/>
      <c r="AJ1717" s="29"/>
      <c r="AK1717" s="29"/>
      <c r="AL1717" s="29"/>
      <c r="AM1717" s="29"/>
      <c r="AN1717" s="29"/>
      <c r="AO1717" s="29"/>
      <c r="AP1717" s="29"/>
      <c r="AQ1717" s="29"/>
      <c r="AR1717" s="29"/>
      <c r="AS1717" s="29"/>
      <c r="AT1717" s="29"/>
      <c r="AU1717" s="29"/>
      <c r="AV1717" s="29"/>
      <c r="AW1717" s="29"/>
      <c r="AX1717" s="29"/>
      <c r="AY1717" s="29"/>
      <c r="AZ1717" s="29"/>
      <c r="BA1717" s="29"/>
      <c r="BB1717" s="29"/>
      <c r="BC1717" s="29"/>
      <c r="BD1717" s="29"/>
      <c r="BE1717" s="29"/>
      <c r="BF1717" s="29"/>
      <c r="BG1717" s="29"/>
      <c r="BH1717" s="29"/>
      <c r="BI1717" s="29"/>
      <c r="BJ1717" s="29"/>
      <c r="BK1717" s="29"/>
      <c r="BL1717" s="29"/>
      <c r="BM1717" s="29"/>
      <c r="BN1717" s="29"/>
      <c r="BO1717" s="29"/>
      <c r="BP1717" s="29"/>
      <c r="BQ1717" s="29"/>
      <c r="BR1717" s="29"/>
      <c r="BS1717" s="29"/>
      <c r="BT1717" s="29"/>
      <c r="BU1717" s="29"/>
      <c r="BV1717" s="29"/>
      <c r="BW1717" s="29"/>
      <c r="BX1717" s="29"/>
      <c r="BY1717" s="29"/>
      <c r="BZ1717" s="29"/>
      <c r="CA1717" s="29"/>
      <c r="CB1717" s="29"/>
      <c r="CC1717" s="29"/>
      <c r="CD1717" s="29"/>
      <c r="CE1717" s="29"/>
      <c r="CF1717" s="29"/>
      <c r="CG1717" s="29"/>
      <c r="CH1717" s="29"/>
      <c r="CI1717" s="29"/>
      <c r="CJ1717" s="29"/>
      <c r="CK1717" s="29"/>
      <c r="CL1717" s="29"/>
      <c r="CM1717" s="29"/>
      <c r="CN1717" s="29"/>
    </row>
    <row r="1718" spans="1:92" s="3" customFormat="1" ht="24.75" customHeight="1" x14ac:dyDescent="0.2">
      <c r="A1718" s="86"/>
      <c r="B1718" s="86"/>
      <c r="C1718" s="86"/>
      <c r="D1718" s="86"/>
      <c r="E1718" s="86"/>
      <c r="F1718" s="86"/>
      <c r="G1718" s="39"/>
      <c r="H1718" s="86"/>
      <c r="I1718" s="39"/>
      <c r="J1718" s="86"/>
      <c r="K1718" s="86"/>
      <c r="L1718" s="86"/>
      <c r="M1718" s="86"/>
      <c r="N1718" s="86"/>
      <c r="O1718" s="86"/>
      <c r="P1718" s="39"/>
      <c r="Q1718" s="86"/>
      <c r="R1718" s="39"/>
      <c r="S1718" s="39"/>
      <c r="T1718" s="39"/>
      <c r="U1718" s="39"/>
      <c r="V1718" s="86"/>
      <c r="W1718" s="40"/>
      <c r="X1718" s="41"/>
      <c r="Y1718" s="41"/>
      <c r="Z1718" s="40"/>
      <c r="AA1718" s="40"/>
      <c r="AB1718" s="29"/>
      <c r="AC1718" s="29"/>
      <c r="AD1718" s="29"/>
      <c r="AE1718" s="29"/>
      <c r="AF1718" s="29"/>
      <c r="AG1718" s="29"/>
      <c r="AH1718" s="29"/>
      <c r="AI1718" s="29"/>
      <c r="AJ1718" s="29"/>
      <c r="AK1718" s="29"/>
      <c r="AL1718" s="29"/>
      <c r="AM1718" s="29"/>
      <c r="AN1718" s="29"/>
      <c r="AO1718" s="29"/>
      <c r="AP1718" s="29"/>
      <c r="AQ1718" s="29"/>
      <c r="AR1718" s="29"/>
      <c r="AS1718" s="29"/>
      <c r="AT1718" s="29"/>
      <c r="AU1718" s="29"/>
      <c r="AV1718" s="29"/>
      <c r="AW1718" s="29"/>
      <c r="AX1718" s="29"/>
      <c r="AY1718" s="29"/>
      <c r="AZ1718" s="29"/>
      <c r="BA1718" s="29"/>
      <c r="BB1718" s="29"/>
      <c r="BC1718" s="29"/>
      <c r="BD1718" s="29"/>
      <c r="BE1718" s="29"/>
      <c r="BF1718" s="29"/>
      <c r="BG1718" s="29"/>
      <c r="BH1718" s="29"/>
      <c r="BI1718" s="29"/>
      <c r="BJ1718" s="29"/>
      <c r="BK1718" s="29"/>
      <c r="BL1718" s="29"/>
      <c r="BM1718" s="29"/>
      <c r="BN1718" s="29"/>
      <c r="BO1718" s="29"/>
      <c r="BP1718" s="29"/>
      <c r="BQ1718" s="29"/>
      <c r="BR1718" s="29"/>
      <c r="BS1718" s="29"/>
      <c r="BT1718" s="29"/>
      <c r="BU1718" s="29"/>
      <c r="BV1718" s="29"/>
      <c r="BW1718" s="29"/>
      <c r="BX1718" s="29"/>
      <c r="BY1718" s="29"/>
      <c r="BZ1718" s="29"/>
      <c r="CA1718" s="29"/>
      <c r="CB1718" s="29"/>
      <c r="CC1718" s="29"/>
      <c r="CD1718" s="29"/>
      <c r="CE1718" s="29"/>
      <c r="CF1718" s="29"/>
      <c r="CG1718" s="29"/>
      <c r="CH1718" s="29"/>
      <c r="CI1718" s="29"/>
      <c r="CJ1718" s="29"/>
      <c r="CK1718" s="29"/>
      <c r="CL1718" s="29"/>
      <c r="CM1718" s="29"/>
      <c r="CN1718" s="29"/>
    </row>
    <row r="1719" spans="1:92" s="3" customFormat="1" ht="24.75" customHeight="1" x14ac:dyDescent="0.2">
      <c r="A1719" s="237" t="s">
        <v>775</v>
      </c>
      <c r="B1719" s="238"/>
      <c r="C1719" s="238"/>
      <c r="D1719" s="238"/>
      <c r="E1719" s="238"/>
      <c r="F1719" s="238"/>
      <c r="G1719" s="238"/>
      <c r="H1719" s="238"/>
      <c r="I1719" s="238"/>
      <c r="J1719" s="238"/>
      <c r="K1719" s="238"/>
      <c r="L1719" s="239"/>
      <c r="M1719" s="86"/>
      <c r="N1719" s="86">
        <f>SUM(N1710:N1718)</f>
        <v>0</v>
      </c>
      <c r="O1719" s="86"/>
      <c r="P1719" s="39">
        <f>SUM(P1710:P1718)</f>
        <v>0</v>
      </c>
      <c r="Q1719" s="86"/>
      <c r="R1719" s="86">
        <f>SUM(R1710:R1718)</f>
        <v>0</v>
      </c>
      <c r="S1719" s="39">
        <f>SUM(S1710:S1718)</f>
        <v>0</v>
      </c>
      <c r="T1719" s="39">
        <f>SUM(T1710:T1718)</f>
        <v>0</v>
      </c>
      <c r="U1719" s="39">
        <f>SUM(U1710:U1718)</f>
        <v>1194500</v>
      </c>
      <c r="V1719" s="86"/>
      <c r="W1719" s="40"/>
      <c r="X1719" s="41"/>
      <c r="Y1719" s="41"/>
      <c r="Z1719" s="40">
        <f>SUM(Z1710:Z1718)</f>
        <v>0</v>
      </c>
      <c r="AA1719" s="40">
        <f>SUM(AA1710:AA1718)</f>
        <v>0</v>
      </c>
      <c r="AB1719" s="29"/>
      <c r="AC1719" s="29"/>
      <c r="AD1719" s="29"/>
      <c r="AE1719" s="29"/>
      <c r="AF1719" s="29"/>
      <c r="AG1719" s="29"/>
      <c r="AH1719" s="29"/>
      <c r="AI1719" s="29"/>
      <c r="AJ1719" s="29"/>
      <c r="AK1719" s="29"/>
      <c r="AL1719" s="29"/>
      <c r="AM1719" s="29"/>
      <c r="AN1719" s="29"/>
      <c r="AO1719" s="29"/>
      <c r="AP1719" s="29"/>
      <c r="AQ1719" s="29"/>
      <c r="AR1719" s="29"/>
      <c r="AS1719" s="29"/>
      <c r="AT1719" s="29"/>
      <c r="AU1719" s="29"/>
      <c r="AV1719" s="29"/>
      <c r="AW1719" s="29"/>
      <c r="AX1719" s="29"/>
      <c r="AY1719" s="29"/>
      <c r="AZ1719" s="29"/>
      <c r="BA1719" s="29"/>
      <c r="BB1719" s="29"/>
      <c r="BC1719" s="29"/>
      <c r="BD1719" s="29"/>
      <c r="BE1719" s="29"/>
      <c r="BF1719" s="29"/>
      <c r="BG1719" s="29"/>
      <c r="BH1719" s="29"/>
      <c r="BI1719" s="29"/>
      <c r="BJ1719" s="29"/>
      <c r="BK1719" s="29"/>
      <c r="BL1719" s="29"/>
      <c r="BM1719" s="29"/>
      <c r="BN1719" s="29"/>
      <c r="BO1719" s="29"/>
      <c r="BP1719" s="29"/>
      <c r="BQ1719" s="29"/>
      <c r="BR1719" s="29"/>
      <c r="BS1719" s="29"/>
      <c r="BT1719" s="29"/>
      <c r="BU1719" s="29"/>
      <c r="BV1719" s="29"/>
      <c r="BW1719" s="29"/>
      <c r="BX1719" s="29"/>
      <c r="BY1719" s="29"/>
      <c r="BZ1719" s="29"/>
      <c r="CA1719" s="29"/>
      <c r="CB1719" s="29"/>
      <c r="CC1719" s="29"/>
      <c r="CD1719" s="29"/>
      <c r="CE1719" s="29"/>
      <c r="CF1719" s="29"/>
      <c r="CG1719" s="29"/>
      <c r="CH1719" s="29"/>
      <c r="CI1719" s="29"/>
      <c r="CJ1719" s="29"/>
      <c r="CK1719" s="29"/>
      <c r="CL1719" s="29"/>
      <c r="CM1719" s="29"/>
      <c r="CN1719" s="29"/>
    </row>
    <row r="1720" spans="1:92" s="3" customFormat="1" ht="18" x14ac:dyDescent="0.4">
      <c r="A1720" s="46"/>
      <c r="B1720" s="46"/>
      <c r="C1720" s="46"/>
      <c r="D1720" s="46"/>
      <c r="E1720" s="46"/>
      <c r="F1720" s="46"/>
      <c r="G1720" s="46"/>
      <c r="H1720" s="46"/>
      <c r="I1720" s="46"/>
      <c r="J1720" s="46"/>
      <c r="K1720" s="46"/>
      <c r="L1720" s="46"/>
      <c r="M1720" s="46"/>
      <c r="N1720" s="46"/>
      <c r="O1720" s="46"/>
      <c r="P1720" s="46"/>
      <c r="Q1720" s="46"/>
      <c r="R1720" s="46"/>
      <c r="S1720" s="46"/>
      <c r="T1720" s="46"/>
      <c r="U1720" s="46"/>
      <c r="V1720" s="46"/>
      <c r="W1720" s="46"/>
      <c r="X1720" s="46"/>
      <c r="Y1720" s="46"/>
      <c r="Z1720" s="46"/>
      <c r="AA1720" s="43"/>
      <c r="AB1720" s="29"/>
      <c r="AC1720" s="29"/>
      <c r="AD1720" s="29"/>
      <c r="AE1720" s="29"/>
      <c r="AF1720" s="29"/>
      <c r="AG1720" s="29"/>
      <c r="AH1720" s="29"/>
      <c r="AI1720" s="29"/>
      <c r="AJ1720" s="29"/>
      <c r="AK1720" s="29"/>
      <c r="AL1720" s="29"/>
      <c r="AM1720" s="29"/>
      <c r="AN1720" s="29"/>
      <c r="AO1720" s="29"/>
      <c r="AP1720" s="29"/>
      <c r="AQ1720" s="29"/>
      <c r="AR1720" s="29"/>
      <c r="AS1720" s="29"/>
      <c r="AT1720" s="29"/>
      <c r="AU1720" s="29"/>
      <c r="AV1720" s="29"/>
      <c r="AW1720" s="29"/>
      <c r="AX1720" s="29"/>
      <c r="AY1720" s="29"/>
      <c r="AZ1720" s="29"/>
      <c r="BA1720" s="29"/>
      <c r="BB1720" s="29"/>
      <c r="BC1720" s="29"/>
      <c r="BD1720" s="29"/>
      <c r="BE1720" s="29"/>
      <c r="BF1720" s="29"/>
      <c r="BG1720" s="29"/>
      <c r="BH1720" s="29"/>
      <c r="BI1720" s="29"/>
      <c r="BJ1720" s="29"/>
      <c r="BK1720" s="29"/>
      <c r="BL1720" s="29"/>
      <c r="BM1720" s="29"/>
      <c r="BN1720" s="29"/>
      <c r="BO1720" s="29"/>
      <c r="BP1720" s="29"/>
      <c r="BQ1720" s="29"/>
      <c r="BR1720" s="29"/>
      <c r="BS1720" s="29"/>
      <c r="BT1720" s="29"/>
      <c r="BU1720" s="29"/>
      <c r="BV1720" s="29"/>
      <c r="BW1720" s="29"/>
      <c r="BX1720" s="29"/>
      <c r="BY1720" s="29"/>
      <c r="BZ1720" s="29"/>
      <c r="CA1720" s="29"/>
      <c r="CB1720" s="29"/>
      <c r="CC1720" s="29"/>
      <c r="CD1720" s="29"/>
      <c r="CE1720" s="29"/>
      <c r="CF1720" s="29"/>
      <c r="CG1720" s="29"/>
      <c r="CH1720" s="29"/>
      <c r="CI1720" s="29"/>
      <c r="CJ1720" s="29"/>
      <c r="CK1720" s="29"/>
      <c r="CL1720" s="29"/>
      <c r="CM1720" s="29"/>
      <c r="CN1720" s="29"/>
    </row>
    <row r="1721" spans="1:92" s="3" customFormat="1" ht="18" x14ac:dyDescent="0.4">
      <c r="A1721" s="42" t="s">
        <v>17</v>
      </c>
      <c r="B1721" s="42"/>
      <c r="C1721" s="42"/>
      <c r="D1721" s="42" t="s">
        <v>19</v>
      </c>
      <c r="E1721" s="42"/>
      <c r="F1721" s="42"/>
      <c r="G1721" s="42"/>
      <c r="H1721" s="42"/>
      <c r="I1721" s="42"/>
      <c r="J1721" s="43"/>
      <c r="K1721" s="46"/>
      <c r="L1721" s="46"/>
      <c r="M1721" s="46"/>
      <c r="N1721" s="46"/>
      <c r="O1721" s="46"/>
      <c r="P1721" s="46"/>
      <c r="Q1721" s="46"/>
      <c r="R1721" s="46"/>
      <c r="S1721" s="46"/>
      <c r="T1721" s="46"/>
      <c r="U1721" s="46"/>
      <c r="V1721" s="46"/>
      <c r="W1721" s="46"/>
      <c r="X1721" s="46"/>
      <c r="Y1721" s="46"/>
      <c r="Z1721" s="46"/>
      <c r="AA1721" s="43"/>
      <c r="AB1721" s="29"/>
      <c r="AC1721" s="29"/>
      <c r="AD1721" s="29"/>
      <c r="AE1721" s="29"/>
      <c r="AF1721" s="29"/>
      <c r="AG1721" s="29"/>
      <c r="AH1721" s="29"/>
      <c r="AI1721" s="29"/>
      <c r="AJ1721" s="29"/>
      <c r="AK1721" s="29"/>
      <c r="AL1721" s="29"/>
      <c r="AM1721" s="29"/>
      <c r="AN1721" s="29"/>
      <c r="AO1721" s="29"/>
      <c r="AP1721" s="29"/>
      <c r="AQ1721" s="29"/>
      <c r="AR1721" s="29"/>
      <c r="AS1721" s="29"/>
      <c r="AT1721" s="29"/>
      <c r="AU1721" s="29"/>
      <c r="AV1721" s="29"/>
      <c r="AW1721" s="29"/>
      <c r="AX1721" s="29"/>
      <c r="AY1721" s="29"/>
      <c r="AZ1721" s="29"/>
      <c r="BA1721" s="29"/>
      <c r="BB1721" s="29"/>
      <c r="BC1721" s="29"/>
      <c r="BD1721" s="29"/>
      <c r="BE1721" s="29"/>
      <c r="BF1721" s="29"/>
      <c r="BG1721" s="29"/>
      <c r="BH1721" s="29"/>
      <c r="BI1721" s="29"/>
      <c r="BJ1721" s="29"/>
      <c r="BK1721" s="29"/>
      <c r="BL1721" s="29"/>
      <c r="BM1721" s="29"/>
      <c r="BN1721" s="29"/>
      <c r="BO1721" s="29"/>
      <c r="BP1721" s="29"/>
      <c r="BQ1721" s="29"/>
      <c r="BR1721" s="29"/>
      <c r="BS1721" s="29"/>
      <c r="BT1721" s="29"/>
      <c r="BU1721" s="29"/>
      <c r="BV1721" s="29"/>
      <c r="BW1721" s="29"/>
      <c r="BX1721" s="29"/>
      <c r="BY1721" s="29"/>
      <c r="BZ1721" s="29"/>
      <c r="CA1721" s="29"/>
      <c r="CB1721" s="29"/>
      <c r="CC1721" s="29"/>
      <c r="CD1721" s="29"/>
      <c r="CE1721" s="29"/>
      <c r="CF1721" s="29"/>
      <c r="CG1721" s="29"/>
      <c r="CH1721" s="29"/>
      <c r="CI1721" s="29"/>
      <c r="CJ1721" s="29"/>
      <c r="CK1721" s="29"/>
      <c r="CL1721" s="29"/>
      <c r="CM1721" s="29"/>
      <c r="CN1721" s="29"/>
    </row>
    <row r="1722" spans="1:92" s="3" customFormat="1" ht="18" x14ac:dyDescent="0.4">
      <c r="A1722" s="42"/>
      <c r="B1722" s="42"/>
      <c r="C1722" s="42"/>
      <c r="D1722" s="42" t="s">
        <v>20</v>
      </c>
      <c r="E1722" s="42"/>
      <c r="F1722" s="42"/>
      <c r="G1722" s="42"/>
      <c r="H1722" s="42"/>
      <c r="I1722" s="42"/>
      <c r="J1722" s="43"/>
      <c r="K1722" s="46"/>
      <c r="L1722" s="46"/>
      <c r="M1722" s="46"/>
      <c r="N1722" s="46"/>
      <c r="O1722" s="46"/>
      <c r="P1722" s="46"/>
      <c r="Q1722" s="46"/>
      <c r="R1722" s="46"/>
      <c r="S1722" s="46"/>
      <c r="T1722" s="46"/>
      <c r="U1722" s="46"/>
      <c r="V1722" s="46"/>
      <c r="W1722" s="46"/>
      <c r="X1722" s="46"/>
      <c r="Y1722" s="46"/>
      <c r="Z1722" s="46"/>
      <c r="AA1722" s="43"/>
      <c r="AB1722" s="29"/>
      <c r="AC1722" s="29"/>
      <c r="AD1722" s="29"/>
      <c r="AE1722" s="29"/>
      <c r="AF1722" s="29"/>
      <c r="AG1722" s="29"/>
      <c r="AH1722" s="29"/>
      <c r="AI1722" s="29"/>
      <c r="AJ1722" s="29"/>
      <c r="AK1722" s="29"/>
      <c r="AL1722" s="29"/>
      <c r="AM1722" s="29"/>
      <c r="AN1722" s="29"/>
      <c r="AO1722" s="29"/>
      <c r="AP1722" s="29"/>
      <c r="AQ1722" s="29"/>
      <c r="AR1722" s="29"/>
      <c r="AS1722" s="29"/>
      <c r="AT1722" s="29"/>
      <c r="AU1722" s="29"/>
      <c r="AV1722" s="29"/>
      <c r="AW1722" s="29"/>
      <c r="AX1722" s="29"/>
      <c r="AY1722" s="29"/>
      <c r="AZ1722" s="29"/>
      <c r="BA1722" s="29"/>
      <c r="BB1722" s="29"/>
      <c r="BC1722" s="29"/>
      <c r="BD1722" s="29"/>
      <c r="BE1722" s="29"/>
      <c r="BF1722" s="29"/>
      <c r="BG1722" s="29"/>
      <c r="BH1722" s="29"/>
      <c r="BI1722" s="29"/>
      <c r="BJ1722" s="29"/>
      <c r="BK1722" s="29"/>
      <c r="BL1722" s="29"/>
      <c r="BM1722" s="29"/>
      <c r="BN1722" s="29"/>
      <c r="BO1722" s="29"/>
      <c r="BP1722" s="29"/>
      <c r="BQ1722" s="29"/>
      <c r="BR1722" s="29"/>
      <c r="BS1722" s="29"/>
      <c r="BT1722" s="29"/>
      <c r="BU1722" s="29"/>
      <c r="BV1722" s="29"/>
      <c r="BW1722" s="29"/>
      <c r="BX1722" s="29"/>
      <c r="BY1722" s="29"/>
      <c r="BZ1722" s="29"/>
      <c r="CA1722" s="29"/>
      <c r="CB1722" s="29"/>
      <c r="CC1722" s="29"/>
      <c r="CD1722" s="29"/>
      <c r="CE1722" s="29"/>
      <c r="CF1722" s="29"/>
      <c r="CG1722" s="29"/>
      <c r="CH1722" s="29"/>
      <c r="CI1722" s="29"/>
      <c r="CJ1722" s="29"/>
      <c r="CK1722" s="29"/>
      <c r="CL1722" s="29"/>
      <c r="CM1722" s="29"/>
      <c r="CN1722" s="29"/>
    </row>
    <row r="1723" spans="1:92" s="3" customFormat="1" ht="18" x14ac:dyDescent="0.4">
      <c r="A1723" s="42"/>
      <c r="B1723" s="42"/>
      <c r="C1723" s="42"/>
      <c r="D1723" s="42" t="s">
        <v>21</v>
      </c>
      <c r="E1723" s="42"/>
      <c r="F1723" s="42"/>
      <c r="G1723" s="42"/>
      <c r="H1723" s="42"/>
      <c r="I1723" s="42"/>
      <c r="J1723" s="43"/>
      <c r="K1723" s="46"/>
      <c r="L1723" s="46"/>
      <c r="M1723" s="46"/>
      <c r="N1723" s="46"/>
      <c r="O1723" s="46"/>
      <c r="P1723" s="46"/>
      <c r="Q1723" s="46"/>
      <c r="R1723" s="46"/>
      <c r="S1723" s="46"/>
      <c r="T1723" s="46"/>
      <c r="U1723" s="46"/>
      <c r="V1723" s="46"/>
      <c r="W1723" s="46"/>
      <c r="X1723" s="46"/>
      <c r="Y1723" s="46"/>
      <c r="Z1723" s="46"/>
      <c r="AA1723" s="43"/>
      <c r="AB1723" s="29"/>
      <c r="AC1723" s="29"/>
      <c r="AD1723" s="29"/>
      <c r="AE1723" s="29"/>
      <c r="AF1723" s="29"/>
      <c r="AG1723" s="29"/>
      <c r="AH1723" s="29"/>
      <c r="AI1723" s="29"/>
      <c r="AJ1723" s="29"/>
      <c r="AK1723" s="29"/>
      <c r="AL1723" s="29"/>
      <c r="AM1723" s="29"/>
      <c r="AN1723" s="29"/>
      <c r="AO1723" s="29"/>
      <c r="AP1723" s="29"/>
      <c r="AQ1723" s="29"/>
      <c r="AR1723" s="29"/>
      <c r="AS1723" s="29"/>
      <c r="AT1723" s="29"/>
      <c r="AU1723" s="29"/>
      <c r="AV1723" s="29"/>
      <c r="AW1723" s="29"/>
      <c r="AX1723" s="29"/>
      <c r="AY1723" s="29"/>
      <c r="AZ1723" s="29"/>
      <c r="BA1723" s="29"/>
      <c r="BB1723" s="29"/>
      <c r="BC1723" s="29"/>
      <c r="BD1723" s="29"/>
      <c r="BE1723" s="29"/>
      <c r="BF1723" s="29"/>
      <c r="BG1723" s="29"/>
      <c r="BH1723" s="29"/>
      <c r="BI1723" s="29"/>
      <c r="BJ1723" s="29"/>
      <c r="BK1723" s="29"/>
      <c r="BL1723" s="29"/>
      <c r="BM1723" s="29"/>
      <c r="BN1723" s="29"/>
      <c r="BO1723" s="29"/>
      <c r="BP1723" s="29"/>
      <c r="BQ1723" s="29"/>
      <c r="BR1723" s="29"/>
      <c r="BS1723" s="29"/>
      <c r="BT1723" s="29"/>
      <c r="BU1723" s="29"/>
      <c r="BV1723" s="29"/>
      <c r="BW1723" s="29"/>
      <c r="BX1723" s="29"/>
      <c r="BY1723" s="29"/>
      <c r="BZ1723" s="29"/>
      <c r="CA1723" s="29"/>
      <c r="CB1723" s="29"/>
      <c r="CC1723" s="29"/>
      <c r="CD1723" s="29"/>
      <c r="CE1723" s="29"/>
      <c r="CF1723" s="29"/>
      <c r="CG1723" s="29"/>
      <c r="CH1723" s="29"/>
      <c r="CI1723" s="29"/>
      <c r="CJ1723" s="29"/>
      <c r="CK1723" s="29"/>
      <c r="CL1723" s="29"/>
      <c r="CM1723" s="29"/>
      <c r="CN1723" s="29"/>
    </row>
    <row r="1724" spans="1:92" s="3" customFormat="1" ht="15.75" x14ac:dyDescent="0.25">
      <c r="A1724" s="42"/>
      <c r="B1724" s="42"/>
      <c r="C1724" s="42"/>
      <c r="D1724" s="42" t="s">
        <v>22</v>
      </c>
      <c r="E1724" s="42"/>
      <c r="F1724" s="42"/>
      <c r="G1724" s="42"/>
      <c r="H1724" s="42"/>
      <c r="I1724" s="42"/>
      <c r="J1724" s="43"/>
      <c r="K1724" s="43"/>
      <c r="L1724" s="43"/>
      <c r="M1724" s="43"/>
      <c r="N1724" s="43"/>
      <c r="O1724" s="43"/>
      <c r="P1724" s="43"/>
      <c r="Q1724" s="43"/>
      <c r="R1724" s="43"/>
      <c r="S1724" s="43"/>
      <c r="T1724" s="43"/>
      <c r="U1724" s="43"/>
      <c r="V1724" s="43"/>
      <c r="W1724" s="43"/>
      <c r="X1724" s="43"/>
      <c r="Y1724" s="43"/>
      <c r="Z1724" s="43"/>
      <c r="AA1724" s="43"/>
      <c r="AB1724" s="29"/>
      <c r="AC1724" s="29"/>
      <c r="AD1724" s="29"/>
      <c r="AE1724" s="29"/>
      <c r="AF1724" s="29"/>
      <c r="AG1724" s="29"/>
      <c r="AH1724" s="29"/>
      <c r="AI1724" s="29"/>
      <c r="AJ1724" s="29"/>
      <c r="AK1724" s="29"/>
      <c r="AL1724" s="29"/>
      <c r="AM1724" s="29"/>
      <c r="AN1724" s="29"/>
      <c r="AO1724" s="29"/>
      <c r="AP1724" s="29"/>
      <c r="AQ1724" s="29"/>
      <c r="AR1724" s="29"/>
      <c r="AS1724" s="29"/>
      <c r="AT1724" s="29"/>
      <c r="AU1724" s="29"/>
      <c r="AV1724" s="29"/>
      <c r="AW1724" s="29"/>
      <c r="AX1724" s="29"/>
      <c r="AY1724" s="29"/>
      <c r="AZ1724" s="29"/>
      <c r="BA1724" s="29"/>
      <c r="BB1724" s="29"/>
      <c r="BC1724" s="29"/>
      <c r="BD1724" s="29"/>
      <c r="BE1724" s="29"/>
      <c r="BF1724" s="29"/>
      <c r="BG1724" s="29"/>
      <c r="BH1724" s="29"/>
      <c r="BI1724" s="29"/>
      <c r="BJ1724" s="29"/>
      <c r="BK1724" s="29"/>
      <c r="BL1724" s="29"/>
      <c r="BM1724" s="29"/>
      <c r="BN1724" s="29"/>
      <c r="BO1724" s="29"/>
      <c r="BP1724" s="29"/>
      <c r="BQ1724" s="29"/>
      <c r="BR1724" s="29"/>
      <c r="BS1724" s="29"/>
      <c r="BT1724" s="29"/>
      <c r="BU1724" s="29"/>
      <c r="BV1724" s="29"/>
      <c r="BW1724" s="29"/>
      <c r="BX1724" s="29"/>
      <c r="BY1724" s="29"/>
      <c r="BZ1724" s="29"/>
      <c r="CA1724" s="29"/>
      <c r="CB1724" s="29"/>
      <c r="CC1724" s="29"/>
      <c r="CD1724" s="29"/>
      <c r="CE1724" s="29"/>
      <c r="CF1724" s="29"/>
      <c r="CG1724" s="29"/>
      <c r="CH1724" s="29"/>
      <c r="CI1724" s="29"/>
      <c r="CJ1724" s="29"/>
      <c r="CK1724" s="29"/>
      <c r="CL1724" s="29"/>
      <c r="CM1724" s="29"/>
      <c r="CN1724" s="29"/>
    </row>
    <row r="1725" spans="1:92" s="3" customFormat="1" ht="15.75" x14ac:dyDescent="0.25">
      <c r="A1725" s="42"/>
      <c r="B1725" s="42"/>
      <c r="C1725" s="42"/>
      <c r="D1725" s="42" t="s">
        <v>23</v>
      </c>
      <c r="E1725" s="42"/>
      <c r="F1725" s="42"/>
      <c r="G1725" s="42"/>
      <c r="H1725" s="42"/>
      <c r="I1725" s="42"/>
      <c r="J1725" s="43"/>
      <c r="K1725" s="43"/>
      <c r="L1725" s="43"/>
      <c r="M1725" s="43"/>
      <c r="N1725" s="43"/>
      <c r="O1725" s="43"/>
      <c r="P1725" s="43"/>
      <c r="Q1725" s="43"/>
      <c r="R1725" s="43"/>
      <c r="S1725" s="43"/>
      <c r="T1725" s="43"/>
      <c r="U1725" s="43"/>
      <c r="V1725" s="43"/>
      <c r="W1725" s="43"/>
      <c r="X1725" s="43"/>
      <c r="Y1725" s="43"/>
      <c r="Z1725" s="43"/>
      <c r="AA1725" s="43"/>
      <c r="AB1725" s="29"/>
      <c r="AC1725" s="29"/>
      <c r="AD1725" s="29"/>
      <c r="AE1725" s="29"/>
      <c r="AF1725" s="29"/>
      <c r="AG1725" s="29"/>
      <c r="AH1725" s="29"/>
      <c r="AI1725" s="29"/>
      <c r="AJ1725" s="29"/>
      <c r="AK1725" s="29"/>
      <c r="AL1725" s="29"/>
      <c r="AM1725" s="29"/>
      <c r="AN1725" s="29"/>
      <c r="AO1725" s="29"/>
      <c r="AP1725" s="29"/>
      <c r="AQ1725" s="29"/>
      <c r="AR1725" s="29"/>
      <c r="AS1725" s="29"/>
      <c r="AT1725" s="29"/>
      <c r="AU1725" s="29"/>
      <c r="AV1725" s="29"/>
      <c r="AW1725" s="29"/>
      <c r="AX1725" s="29"/>
      <c r="AY1725" s="29"/>
      <c r="AZ1725" s="29"/>
      <c r="BA1725" s="29"/>
      <c r="BB1725" s="29"/>
      <c r="BC1725" s="29"/>
      <c r="BD1725" s="29"/>
      <c r="BE1725" s="29"/>
      <c r="BF1725" s="29"/>
      <c r="BG1725" s="29"/>
      <c r="BH1725" s="29"/>
      <c r="BI1725" s="29"/>
      <c r="BJ1725" s="29"/>
      <c r="BK1725" s="29"/>
      <c r="BL1725" s="29"/>
      <c r="BM1725" s="29"/>
      <c r="BN1725" s="29"/>
      <c r="BO1725" s="29"/>
      <c r="BP1725" s="29"/>
      <c r="BQ1725" s="29"/>
      <c r="BR1725" s="29"/>
      <c r="BS1725" s="29"/>
      <c r="BT1725" s="29"/>
      <c r="BU1725" s="29"/>
      <c r="BV1725" s="29"/>
      <c r="BW1725" s="29"/>
      <c r="BX1725" s="29"/>
      <c r="BY1725" s="29"/>
      <c r="BZ1725" s="29"/>
      <c r="CA1725" s="29"/>
      <c r="CB1725" s="29"/>
      <c r="CC1725" s="29"/>
      <c r="CD1725" s="29"/>
      <c r="CE1725" s="29"/>
      <c r="CF1725" s="29"/>
      <c r="CG1725" s="29"/>
      <c r="CH1725" s="29"/>
      <c r="CI1725" s="29"/>
      <c r="CJ1725" s="29"/>
      <c r="CK1725" s="29"/>
      <c r="CL1725" s="29"/>
      <c r="CM1725" s="29"/>
      <c r="CN1725" s="29"/>
    </row>
  </sheetData>
  <mergeCells count="1448">
    <mergeCell ref="U1585:U1590"/>
    <mergeCell ref="U1385:U1390"/>
    <mergeCell ref="U1147:U1152"/>
    <mergeCell ref="U909:U914"/>
    <mergeCell ref="U682:U687"/>
    <mergeCell ref="U421:U426"/>
    <mergeCell ref="U310:U315"/>
    <mergeCell ref="Y43:Y49"/>
    <mergeCell ref="Y5:Y11"/>
    <mergeCell ref="Y81:Y87"/>
    <mergeCell ref="Y119:Y125"/>
    <mergeCell ref="Y158:Y164"/>
    <mergeCell ref="Y196:Y202"/>
    <mergeCell ref="Y235:Y241"/>
    <mergeCell ref="Y272:Y278"/>
    <mergeCell ref="E1705:E1709"/>
    <mergeCell ref="F1705:F1709"/>
    <mergeCell ref="S1704:S1709"/>
    <mergeCell ref="T1704:T1709"/>
    <mergeCell ref="U1704:U1709"/>
    <mergeCell ref="P1666:P1671"/>
    <mergeCell ref="Q1666:Q1671"/>
    <mergeCell ref="R1666:R1671"/>
    <mergeCell ref="S1666:S1671"/>
    <mergeCell ref="A1621:X1621"/>
    <mergeCell ref="A1622:AA1622"/>
    <mergeCell ref="A1624:A1630"/>
    <mergeCell ref="B1624:B1630"/>
    <mergeCell ref="C1624:C1630"/>
    <mergeCell ref="D1624:I1624"/>
    <mergeCell ref="J1624:U1624"/>
    <mergeCell ref="D1705:D1709"/>
    <mergeCell ref="A1719:L1719"/>
    <mergeCell ref="AA531:AA537"/>
    <mergeCell ref="Z531:Z537"/>
    <mergeCell ref="AA420:AA426"/>
    <mergeCell ref="Z420:Z426"/>
    <mergeCell ref="AA309:AA315"/>
    <mergeCell ref="Z309:Z315"/>
    <mergeCell ref="A1700:X1700"/>
    <mergeCell ref="A1701:AA1701"/>
    <mergeCell ref="A1703:A1709"/>
    <mergeCell ref="B1703:B1709"/>
    <mergeCell ref="C1703:C1709"/>
    <mergeCell ref="D1703:I1703"/>
    <mergeCell ref="J1703:U1703"/>
    <mergeCell ref="V1703:V1709"/>
    <mergeCell ref="W1703:W1709"/>
    <mergeCell ref="X1703:X1709"/>
    <mergeCell ref="Z1703:Z1709"/>
    <mergeCell ref="AA1703:AA1709"/>
    <mergeCell ref="D1704:F1704"/>
    <mergeCell ref="G1704:G1709"/>
    <mergeCell ref="H1704:H1709"/>
    <mergeCell ref="I1704:I1709"/>
    <mergeCell ref="J1704:J1709"/>
    <mergeCell ref="K1704:K1709"/>
    <mergeCell ref="L1704:L1709"/>
    <mergeCell ref="M1704:M1709"/>
    <mergeCell ref="N1704:N1709"/>
    <mergeCell ref="O1704:O1709"/>
    <mergeCell ref="P1704:P1709"/>
    <mergeCell ref="Q1704:Q1709"/>
    <mergeCell ref="R1704:R1709"/>
    <mergeCell ref="T1666:T1671"/>
    <mergeCell ref="U1666:U1671"/>
    <mergeCell ref="D1667:D1671"/>
    <mergeCell ref="E1667:E1671"/>
    <mergeCell ref="F1667:F1671"/>
    <mergeCell ref="A1684:L1684"/>
    <mergeCell ref="E1626:E1630"/>
    <mergeCell ref="F1626:F1630"/>
    <mergeCell ref="A1643:L1643"/>
    <mergeCell ref="A1662:X1662"/>
    <mergeCell ref="A1663:AA1663"/>
    <mergeCell ref="A1665:A1671"/>
    <mergeCell ref="B1665:B1671"/>
    <mergeCell ref="C1665:C1671"/>
    <mergeCell ref="D1665:I1665"/>
    <mergeCell ref="J1665:U1665"/>
    <mergeCell ref="V1665:V1671"/>
    <mergeCell ref="W1665:W1671"/>
    <mergeCell ref="X1665:X1671"/>
    <mergeCell ref="Z1665:Z1671"/>
    <mergeCell ref="AA1665:AA1671"/>
    <mergeCell ref="D1666:F1666"/>
    <mergeCell ref="G1666:G1671"/>
    <mergeCell ref="H1666:H1671"/>
    <mergeCell ref="I1666:I1671"/>
    <mergeCell ref="J1666:J1671"/>
    <mergeCell ref="K1666:K1671"/>
    <mergeCell ref="L1666:L1671"/>
    <mergeCell ref="M1666:M1671"/>
    <mergeCell ref="N1666:N1671"/>
    <mergeCell ref="O1666:O1671"/>
    <mergeCell ref="V1624:V1630"/>
    <mergeCell ref="W1624:W1630"/>
    <mergeCell ref="X1624:X1630"/>
    <mergeCell ref="Z1624:Z1630"/>
    <mergeCell ref="AA1624:AA1630"/>
    <mergeCell ref="D1625:F1625"/>
    <mergeCell ref="G1625:G1630"/>
    <mergeCell ref="H1625:H1630"/>
    <mergeCell ref="I1625:I1630"/>
    <mergeCell ref="J1625:J1630"/>
    <mergeCell ref="K1625:K1630"/>
    <mergeCell ref="L1625:L1630"/>
    <mergeCell ref="M1625:M1630"/>
    <mergeCell ref="N1625:N1630"/>
    <mergeCell ref="O1625:O1630"/>
    <mergeCell ref="P1625:P1630"/>
    <mergeCell ref="Q1625:Q1630"/>
    <mergeCell ref="R1625:R1630"/>
    <mergeCell ref="S1625:S1630"/>
    <mergeCell ref="T1625:T1630"/>
    <mergeCell ref="D1626:D1630"/>
    <mergeCell ref="U1625:U1630"/>
    <mergeCell ref="D1586:D1590"/>
    <mergeCell ref="E1586:E1590"/>
    <mergeCell ref="F1586:F1590"/>
    <mergeCell ref="A1603:L1603"/>
    <mergeCell ref="Q1585:Q1590"/>
    <mergeCell ref="R1585:R1590"/>
    <mergeCell ref="S1585:S1590"/>
    <mergeCell ref="T1585:T1590"/>
    <mergeCell ref="L1585:L1590"/>
    <mergeCell ref="M1585:M1590"/>
    <mergeCell ref="N1585:N1590"/>
    <mergeCell ref="O1585:O1590"/>
    <mergeCell ref="P1585:P1590"/>
    <mergeCell ref="G1585:G1590"/>
    <mergeCell ref="H1585:H1590"/>
    <mergeCell ref="I1585:I1590"/>
    <mergeCell ref="J1585:J1590"/>
    <mergeCell ref="K1585:K1590"/>
    <mergeCell ref="A1581:X1581"/>
    <mergeCell ref="A1582:AA1582"/>
    <mergeCell ref="A1584:A1590"/>
    <mergeCell ref="B1584:B1590"/>
    <mergeCell ref="C1584:C1590"/>
    <mergeCell ref="D1584:I1584"/>
    <mergeCell ref="J1584:U1584"/>
    <mergeCell ref="V1584:V1590"/>
    <mergeCell ref="W1584:W1590"/>
    <mergeCell ref="X1584:X1590"/>
    <mergeCell ref="Z1584:Z1590"/>
    <mergeCell ref="AA1584:AA1590"/>
    <mergeCell ref="D1585:F1585"/>
    <mergeCell ref="U1545:U1550"/>
    <mergeCell ref="D1546:D1550"/>
    <mergeCell ref="E1546:E1550"/>
    <mergeCell ref="F1546:F1550"/>
    <mergeCell ref="A1563:L1563"/>
    <mergeCell ref="P1545:P1550"/>
    <mergeCell ref="Q1545:Q1550"/>
    <mergeCell ref="R1545:R1550"/>
    <mergeCell ref="S1545:S1550"/>
    <mergeCell ref="T1545:T1550"/>
    <mergeCell ref="K1545:K1550"/>
    <mergeCell ref="L1545:L1550"/>
    <mergeCell ref="M1545:M1550"/>
    <mergeCell ref="N1545:N1550"/>
    <mergeCell ref="O1545:O1550"/>
    <mergeCell ref="D1545:F1545"/>
    <mergeCell ref="G1545:G1550"/>
    <mergeCell ref="H1545:H1550"/>
    <mergeCell ref="I1545:I1550"/>
    <mergeCell ref="J1545:J1550"/>
    <mergeCell ref="A1523:L1523"/>
    <mergeCell ref="A1541:X1541"/>
    <mergeCell ref="A1542:AA1542"/>
    <mergeCell ref="A1544:A1550"/>
    <mergeCell ref="B1544:B1550"/>
    <mergeCell ref="C1544:C1550"/>
    <mergeCell ref="D1544:I1544"/>
    <mergeCell ref="J1544:U1544"/>
    <mergeCell ref="V1544:V1550"/>
    <mergeCell ref="W1544:W1550"/>
    <mergeCell ref="X1544:X1550"/>
    <mergeCell ref="Z1544:Z1550"/>
    <mergeCell ref="AA1544:AA1550"/>
    <mergeCell ref="R1505:R1510"/>
    <mergeCell ref="S1505:S1510"/>
    <mergeCell ref="T1505:T1510"/>
    <mergeCell ref="U1505:U1510"/>
    <mergeCell ref="D1506:D1510"/>
    <mergeCell ref="E1506:E1510"/>
    <mergeCell ref="F1506:F1510"/>
    <mergeCell ref="M1505:M1510"/>
    <mergeCell ref="N1505:N1510"/>
    <mergeCell ref="O1505:O1510"/>
    <mergeCell ref="P1505:P1510"/>
    <mergeCell ref="Q1505:Q1510"/>
    <mergeCell ref="H1505:H1510"/>
    <mergeCell ref="I1505:I1510"/>
    <mergeCell ref="J1505:J1510"/>
    <mergeCell ref="K1505:K1510"/>
    <mergeCell ref="L1505:L1510"/>
    <mergeCell ref="A1502:AA1502"/>
    <mergeCell ref="A1504:A1510"/>
    <mergeCell ref="B1504:B1510"/>
    <mergeCell ref="C1504:C1510"/>
    <mergeCell ref="D1504:I1504"/>
    <mergeCell ref="J1504:U1504"/>
    <mergeCell ref="V1504:V1510"/>
    <mergeCell ref="W1504:W1510"/>
    <mergeCell ref="X1504:X1510"/>
    <mergeCell ref="Z1504:Z1510"/>
    <mergeCell ref="AA1504:AA1510"/>
    <mergeCell ref="D1505:F1505"/>
    <mergeCell ref="G1505:G1510"/>
    <mergeCell ref="D1466:D1470"/>
    <mergeCell ref="E1466:E1470"/>
    <mergeCell ref="F1466:F1470"/>
    <mergeCell ref="A1483:L1483"/>
    <mergeCell ref="A1501:X1501"/>
    <mergeCell ref="Q1465:Q1470"/>
    <mergeCell ref="R1465:R1470"/>
    <mergeCell ref="S1465:S1470"/>
    <mergeCell ref="T1465:T1470"/>
    <mergeCell ref="U1465:U1470"/>
    <mergeCell ref="L1465:L1470"/>
    <mergeCell ref="M1465:M1470"/>
    <mergeCell ref="N1465:N1470"/>
    <mergeCell ref="O1465:O1470"/>
    <mergeCell ref="P1465:P1470"/>
    <mergeCell ref="G1465:G1470"/>
    <mergeCell ref="H1465:H1470"/>
    <mergeCell ref="I1465:I1470"/>
    <mergeCell ref="J1465:J1470"/>
    <mergeCell ref="K1465:K1470"/>
    <mergeCell ref="A1461:X1461"/>
    <mergeCell ref="A1462:AA1462"/>
    <mergeCell ref="A1464:A1470"/>
    <mergeCell ref="B1464:B1470"/>
    <mergeCell ref="C1464:C1470"/>
    <mergeCell ref="D1464:I1464"/>
    <mergeCell ref="J1464:U1464"/>
    <mergeCell ref="V1464:V1470"/>
    <mergeCell ref="W1464:W1470"/>
    <mergeCell ref="X1464:X1470"/>
    <mergeCell ref="Z1464:Z1470"/>
    <mergeCell ref="AA1464:AA1470"/>
    <mergeCell ref="D1465:F1465"/>
    <mergeCell ref="U1425:U1430"/>
    <mergeCell ref="D1426:D1430"/>
    <mergeCell ref="E1426:E1430"/>
    <mergeCell ref="F1426:F1430"/>
    <mergeCell ref="A1443:L1443"/>
    <mergeCell ref="P1425:P1430"/>
    <mergeCell ref="Q1425:Q1430"/>
    <mergeCell ref="R1425:R1430"/>
    <mergeCell ref="S1425:S1430"/>
    <mergeCell ref="T1425:T1430"/>
    <mergeCell ref="K1425:K1430"/>
    <mergeCell ref="L1425:L1430"/>
    <mergeCell ref="M1425:M1430"/>
    <mergeCell ref="N1425:N1430"/>
    <mergeCell ref="O1425:O1430"/>
    <mergeCell ref="D1425:F1425"/>
    <mergeCell ref="G1425:G1430"/>
    <mergeCell ref="H1425:H1430"/>
    <mergeCell ref="I1425:I1430"/>
    <mergeCell ref="J1425:J1430"/>
    <mergeCell ref="A1403:L1403"/>
    <mergeCell ref="A1421:X1421"/>
    <mergeCell ref="A1422:AA1422"/>
    <mergeCell ref="A1424:A1430"/>
    <mergeCell ref="B1424:B1430"/>
    <mergeCell ref="C1424:C1430"/>
    <mergeCell ref="D1424:I1424"/>
    <mergeCell ref="J1424:U1424"/>
    <mergeCell ref="V1424:V1430"/>
    <mergeCell ref="W1424:W1430"/>
    <mergeCell ref="X1424:X1430"/>
    <mergeCell ref="Z1424:Z1430"/>
    <mergeCell ref="AA1424:AA1430"/>
    <mergeCell ref="R1385:R1390"/>
    <mergeCell ref="S1385:S1390"/>
    <mergeCell ref="T1385:T1390"/>
    <mergeCell ref="D1386:D1390"/>
    <mergeCell ref="E1386:E1390"/>
    <mergeCell ref="F1386:F1390"/>
    <mergeCell ref="M1385:M1390"/>
    <mergeCell ref="N1385:N1390"/>
    <mergeCell ref="O1385:O1390"/>
    <mergeCell ref="P1385:P1390"/>
    <mergeCell ref="Q1385:Q1390"/>
    <mergeCell ref="H1385:H1390"/>
    <mergeCell ref="I1385:I1390"/>
    <mergeCell ref="J1385:J1390"/>
    <mergeCell ref="K1385:K1390"/>
    <mergeCell ref="L1385:L1390"/>
    <mergeCell ref="A1382:AA1382"/>
    <mergeCell ref="A1384:A1390"/>
    <mergeCell ref="B1384:B1390"/>
    <mergeCell ref="C1384:C1390"/>
    <mergeCell ref="D1384:I1384"/>
    <mergeCell ref="J1384:U1384"/>
    <mergeCell ref="V1384:V1390"/>
    <mergeCell ref="W1384:W1390"/>
    <mergeCell ref="X1384:X1390"/>
    <mergeCell ref="Z1384:Z1390"/>
    <mergeCell ref="AA1384:AA1390"/>
    <mergeCell ref="D1385:F1385"/>
    <mergeCell ref="G1385:G1390"/>
    <mergeCell ref="D1346:D1350"/>
    <mergeCell ref="E1346:E1350"/>
    <mergeCell ref="F1346:F1350"/>
    <mergeCell ref="A1363:L1363"/>
    <mergeCell ref="A1381:X1381"/>
    <mergeCell ref="Q1345:Q1350"/>
    <mergeCell ref="R1345:R1350"/>
    <mergeCell ref="S1345:S1350"/>
    <mergeCell ref="T1345:T1350"/>
    <mergeCell ref="U1345:U1350"/>
    <mergeCell ref="L1345:L1350"/>
    <mergeCell ref="M1345:M1350"/>
    <mergeCell ref="N1345:N1350"/>
    <mergeCell ref="O1345:O1350"/>
    <mergeCell ref="P1345:P1350"/>
    <mergeCell ref="G1345:G1350"/>
    <mergeCell ref="H1345:H1350"/>
    <mergeCell ref="I1345:I1350"/>
    <mergeCell ref="J1345:J1350"/>
    <mergeCell ref="K1345:K1350"/>
    <mergeCell ref="A1341:X1341"/>
    <mergeCell ref="A1342:AA1342"/>
    <mergeCell ref="A1344:A1350"/>
    <mergeCell ref="B1344:B1350"/>
    <mergeCell ref="C1344:C1350"/>
    <mergeCell ref="D1344:I1344"/>
    <mergeCell ref="J1344:U1344"/>
    <mergeCell ref="V1344:V1350"/>
    <mergeCell ref="W1344:W1350"/>
    <mergeCell ref="X1344:X1350"/>
    <mergeCell ref="Z1344:Z1350"/>
    <mergeCell ref="AA1344:AA1350"/>
    <mergeCell ref="D1345:F1345"/>
    <mergeCell ref="U1305:U1310"/>
    <mergeCell ref="D1306:D1310"/>
    <mergeCell ref="E1306:E1310"/>
    <mergeCell ref="F1306:F1310"/>
    <mergeCell ref="A1323:L1323"/>
    <mergeCell ref="P1305:P1310"/>
    <mergeCell ref="Q1305:Q1310"/>
    <mergeCell ref="R1305:R1310"/>
    <mergeCell ref="S1305:S1310"/>
    <mergeCell ref="T1305:T1310"/>
    <mergeCell ref="K1305:K1310"/>
    <mergeCell ref="L1305:L1310"/>
    <mergeCell ref="M1305:M1310"/>
    <mergeCell ref="N1305:N1310"/>
    <mergeCell ref="O1305:O1310"/>
    <mergeCell ref="D1305:F1305"/>
    <mergeCell ref="G1305:G1310"/>
    <mergeCell ref="H1305:H1310"/>
    <mergeCell ref="I1305:I1310"/>
    <mergeCell ref="J1305:J1310"/>
    <mergeCell ref="A1283:L1283"/>
    <mergeCell ref="A1301:X1301"/>
    <mergeCell ref="A1302:AA1302"/>
    <mergeCell ref="A1304:A1310"/>
    <mergeCell ref="B1304:B1310"/>
    <mergeCell ref="C1304:C1310"/>
    <mergeCell ref="D1304:I1304"/>
    <mergeCell ref="J1304:U1304"/>
    <mergeCell ref="V1304:V1310"/>
    <mergeCell ref="W1304:W1310"/>
    <mergeCell ref="X1304:X1310"/>
    <mergeCell ref="Z1304:Z1310"/>
    <mergeCell ref="AA1304:AA1310"/>
    <mergeCell ref="R1265:R1270"/>
    <mergeCell ref="S1265:S1270"/>
    <mergeCell ref="T1265:T1270"/>
    <mergeCell ref="U1265:U1270"/>
    <mergeCell ref="D1266:D1270"/>
    <mergeCell ref="E1266:E1270"/>
    <mergeCell ref="F1266:F1270"/>
    <mergeCell ref="M1265:M1270"/>
    <mergeCell ref="N1265:N1270"/>
    <mergeCell ref="O1265:O1270"/>
    <mergeCell ref="P1265:P1270"/>
    <mergeCell ref="Q1265:Q1270"/>
    <mergeCell ref="H1265:H1270"/>
    <mergeCell ref="I1265:I1270"/>
    <mergeCell ref="J1265:J1270"/>
    <mergeCell ref="K1265:K1270"/>
    <mergeCell ref="L1265:L1270"/>
    <mergeCell ref="A1262:AA1262"/>
    <mergeCell ref="A1264:A1270"/>
    <mergeCell ref="B1264:B1270"/>
    <mergeCell ref="C1264:C1270"/>
    <mergeCell ref="D1264:I1264"/>
    <mergeCell ref="J1264:U1264"/>
    <mergeCell ref="V1264:V1270"/>
    <mergeCell ref="W1264:W1270"/>
    <mergeCell ref="X1264:X1270"/>
    <mergeCell ref="Z1264:Z1270"/>
    <mergeCell ref="AA1264:AA1270"/>
    <mergeCell ref="D1265:F1265"/>
    <mergeCell ref="G1265:G1270"/>
    <mergeCell ref="D1226:D1230"/>
    <mergeCell ref="E1226:E1230"/>
    <mergeCell ref="F1226:F1230"/>
    <mergeCell ref="A1243:L1243"/>
    <mergeCell ref="A1261:X1261"/>
    <mergeCell ref="Q1225:Q1230"/>
    <mergeCell ref="R1225:R1230"/>
    <mergeCell ref="S1225:S1230"/>
    <mergeCell ref="T1225:T1230"/>
    <mergeCell ref="U1225:U1230"/>
    <mergeCell ref="L1225:L1230"/>
    <mergeCell ref="M1225:M1230"/>
    <mergeCell ref="N1225:N1230"/>
    <mergeCell ref="O1225:O1230"/>
    <mergeCell ref="P1225:P1230"/>
    <mergeCell ref="G1225:G1230"/>
    <mergeCell ref="H1225:H1230"/>
    <mergeCell ref="I1225:I1230"/>
    <mergeCell ref="J1225:J1230"/>
    <mergeCell ref="K1225:K1230"/>
    <mergeCell ref="A1221:X1221"/>
    <mergeCell ref="A1222:AA1222"/>
    <mergeCell ref="A1224:A1230"/>
    <mergeCell ref="B1224:B1230"/>
    <mergeCell ref="C1224:C1230"/>
    <mergeCell ref="D1224:I1224"/>
    <mergeCell ref="J1224:U1224"/>
    <mergeCell ref="V1224:V1230"/>
    <mergeCell ref="W1224:W1230"/>
    <mergeCell ref="X1224:X1230"/>
    <mergeCell ref="Z1224:Z1230"/>
    <mergeCell ref="AA1224:AA1230"/>
    <mergeCell ref="D1225:F1225"/>
    <mergeCell ref="U1187:U1192"/>
    <mergeCell ref="D1188:D1192"/>
    <mergeCell ref="E1188:E1192"/>
    <mergeCell ref="F1188:F1192"/>
    <mergeCell ref="A1205:L1205"/>
    <mergeCell ref="P1187:P1192"/>
    <mergeCell ref="Q1187:Q1192"/>
    <mergeCell ref="R1187:R1192"/>
    <mergeCell ref="S1187:S1192"/>
    <mergeCell ref="T1187:T1192"/>
    <mergeCell ref="K1187:K1192"/>
    <mergeCell ref="L1187:L1192"/>
    <mergeCell ref="M1187:M1192"/>
    <mergeCell ref="N1187:N1192"/>
    <mergeCell ref="O1187:O1192"/>
    <mergeCell ref="D1187:F1187"/>
    <mergeCell ref="G1187:G1192"/>
    <mergeCell ref="H1187:H1192"/>
    <mergeCell ref="I1187:I1192"/>
    <mergeCell ref="J1187:J1192"/>
    <mergeCell ref="A1165:L1165"/>
    <mergeCell ref="A1183:X1183"/>
    <mergeCell ref="A1184:AA1184"/>
    <mergeCell ref="A1186:A1192"/>
    <mergeCell ref="B1186:B1192"/>
    <mergeCell ref="C1186:C1192"/>
    <mergeCell ref="D1186:I1186"/>
    <mergeCell ref="J1186:U1186"/>
    <mergeCell ref="V1186:V1192"/>
    <mergeCell ref="W1186:W1192"/>
    <mergeCell ref="X1186:X1192"/>
    <mergeCell ref="Z1186:Z1192"/>
    <mergeCell ref="AA1186:AA1192"/>
    <mergeCell ref="R1147:R1152"/>
    <mergeCell ref="S1147:S1152"/>
    <mergeCell ref="T1147:T1152"/>
    <mergeCell ref="D1148:D1152"/>
    <mergeCell ref="E1148:E1152"/>
    <mergeCell ref="F1148:F1152"/>
    <mergeCell ref="M1147:M1152"/>
    <mergeCell ref="N1147:N1152"/>
    <mergeCell ref="O1147:O1152"/>
    <mergeCell ref="P1147:P1152"/>
    <mergeCell ref="Q1147:Q1152"/>
    <mergeCell ref="H1147:H1152"/>
    <mergeCell ref="I1147:I1152"/>
    <mergeCell ref="J1147:J1152"/>
    <mergeCell ref="K1147:K1152"/>
    <mergeCell ref="L1147:L1152"/>
    <mergeCell ref="A1144:AA1144"/>
    <mergeCell ref="A1146:A1152"/>
    <mergeCell ref="B1146:B1152"/>
    <mergeCell ref="C1146:C1152"/>
    <mergeCell ref="D1146:I1146"/>
    <mergeCell ref="J1146:U1146"/>
    <mergeCell ref="V1146:V1152"/>
    <mergeCell ref="W1146:W1152"/>
    <mergeCell ref="X1146:X1152"/>
    <mergeCell ref="Z1146:Z1152"/>
    <mergeCell ref="AA1146:AA1152"/>
    <mergeCell ref="D1147:F1147"/>
    <mergeCell ref="G1147:G1152"/>
    <mergeCell ref="D1107:D1111"/>
    <mergeCell ref="E1107:E1111"/>
    <mergeCell ref="F1107:F1111"/>
    <mergeCell ref="A1124:L1124"/>
    <mergeCell ref="A1143:X1143"/>
    <mergeCell ref="Q1106:Q1111"/>
    <mergeCell ref="R1106:R1111"/>
    <mergeCell ref="S1106:S1111"/>
    <mergeCell ref="T1106:T1111"/>
    <mergeCell ref="U1106:U1111"/>
    <mergeCell ref="L1106:L1111"/>
    <mergeCell ref="M1106:M1111"/>
    <mergeCell ref="N1106:N1111"/>
    <mergeCell ref="O1106:O1111"/>
    <mergeCell ref="P1106:P1111"/>
    <mergeCell ref="G1106:G1111"/>
    <mergeCell ref="H1106:H1111"/>
    <mergeCell ref="I1106:I1111"/>
    <mergeCell ref="J1106:J1111"/>
    <mergeCell ref="K1106:K1111"/>
    <mergeCell ref="A1102:X1102"/>
    <mergeCell ref="A1103:AA1103"/>
    <mergeCell ref="A1105:A1111"/>
    <mergeCell ref="B1105:B1111"/>
    <mergeCell ref="C1105:C1111"/>
    <mergeCell ref="D1105:I1105"/>
    <mergeCell ref="J1105:U1105"/>
    <mergeCell ref="V1105:V1111"/>
    <mergeCell ref="W1105:W1111"/>
    <mergeCell ref="X1105:X1111"/>
    <mergeCell ref="Z1105:Z1111"/>
    <mergeCell ref="AA1105:AA1111"/>
    <mergeCell ref="D1106:F1106"/>
    <mergeCell ref="U1066:U1071"/>
    <mergeCell ref="D1067:D1071"/>
    <mergeCell ref="E1067:E1071"/>
    <mergeCell ref="F1067:F1071"/>
    <mergeCell ref="A1084:L1084"/>
    <mergeCell ref="P1066:P1071"/>
    <mergeCell ref="Q1066:Q1071"/>
    <mergeCell ref="R1066:R1071"/>
    <mergeCell ref="S1066:S1071"/>
    <mergeCell ref="T1066:T1071"/>
    <mergeCell ref="K1066:K1071"/>
    <mergeCell ref="L1066:L1071"/>
    <mergeCell ref="M1066:M1071"/>
    <mergeCell ref="N1066:N1071"/>
    <mergeCell ref="O1066:O1071"/>
    <mergeCell ref="D1066:F1066"/>
    <mergeCell ref="G1066:G1071"/>
    <mergeCell ref="H1066:H1071"/>
    <mergeCell ref="I1066:I1071"/>
    <mergeCell ref="J1066:J1071"/>
    <mergeCell ref="A1043:L1043"/>
    <mergeCell ref="A1062:X1062"/>
    <mergeCell ref="A1063:AA1063"/>
    <mergeCell ref="A1065:A1071"/>
    <mergeCell ref="B1065:B1071"/>
    <mergeCell ref="C1065:C1071"/>
    <mergeCell ref="D1065:I1065"/>
    <mergeCell ref="J1065:U1065"/>
    <mergeCell ref="V1065:V1071"/>
    <mergeCell ref="W1065:W1071"/>
    <mergeCell ref="X1065:X1071"/>
    <mergeCell ref="Z1065:Z1071"/>
    <mergeCell ref="AA1065:AA1071"/>
    <mergeCell ref="R1025:R1030"/>
    <mergeCell ref="S1025:S1030"/>
    <mergeCell ref="T1025:T1030"/>
    <mergeCell ref="U1025:U1030"/>
    <mergeCell ref="D1026:D1030"/>
    <mergeCell ref="E1026:E1030"/>
    <mergeCell ref="F1026:F1030"/>
    <mergeCell ref="M1025:M1030"/>
    <mergeCell ref="N1025:N1030"/>
    <mergeCell ref="O1025:O1030"/>
    <mergeCell ref="P1025:P1030"/>
    <mergeCell ref="Q1025:Q1030"/>
    <mergeCell ref="H1025:H1030"/>
    <mergeCell ref="I1025:I1030"/>
    <mergeCell ref="J1025:J1030"/>
    <mergeCell ref="K1025:K1030"/>
    <mergeCell ref="L1025:L1030"/>
    <mergeCell ref="A1022:AA1022"/>
    <mergeCell ref="A1024:A1030"/>
    <mergeCell ref="B1024:B1030"/>
    <mergeCell ref="C1024:C1030"/>
    <mergeCell ref="D1024:I1024"/>
    <mergeCell ref="J1024:U1024"/>
    <mergeCell ref="V1024:V1030"/>
    <mergeCell ref="W1024:W1030"/>
    <mergeCell ref="X1024:X1030"/>
    <mergeCell ref="Z1024:Z1030"/>
    <mergeCell ref="AA1024:AA1030"/>
    <mergeCell ref="D1025:F1025"/>
    <mergeCell ref="G1025:G1030"/>
    <mergeCell ref="D986:D990"/>
    <mergeCell ref="E986:E990"/>
    <mergeCell ref="F986:F990"/>
    <mergeCell ref="A1003:L1003"/>
    <mergeCell ref="A1021:X1021"/>
    <mergeCell ref="Q985:Q990"/>
    <mergeCell ref="R985:R990"/>
    <mergeCell ref="S985:S990"/>
    <mergeCell ref="T985:T990"/>
    <mergeCell ref="U985:U990"/>
    <mergeCell ref="L985:L990"/>
    <mergeCell ref="M985:M990"/>
    <mergeCell ref="N985:N990"/>
    <mergeCell ref="O985:O990"/>
    <mergeCell ref="P985:P990"/>
    <mergeCell ref="G985:G990"/>
    <mergeCell ref="H985:H990"/>
    <mergeCell ref="I985:I990"/>
    <mergeCell ref="J985:J990"/>
    <mergeCell ref="K985:K990"/>
    <mergeCell ref="A981:X981"/>
    <mergeCell ref="A982:AA982"/>
    <mergeCell ref="A984:A990"/>
    <mergeCell ref="B984:B990"/>
    <mergeCell ref="C984:C990"/>
    <mergeCell ref="D984:I984"/>
    <mergeCell ref="J984:U984"/>
    <mergeCell ref="V984:V990"/>
    <mergeCell ref="W984:W990"/>
    <mergeCell ref="X984:X990"/>
    <mergeCell ref="Z984:Z990"/>
    <mergeCell ref="AA984:AA990"/>
    <mergeCell ref="D985:F985"/>
    <mergeCell ref="U946:U951"/>
    <mergeCell ref="D947:D951"/>
    <mergeCell ref="E947:E951"/>
    <mergeCell ref="F947:F951"/>
    <mergeCell ref="A964:L964"/>
    <mergeCell ref="P946:P951"/>
    <mergeCell ref="Q946:Q951"/>
    <mergeCell ref="R946:R951"/>
    <mergeCell ref="S946:S951"/>
    <mergeCell ref="T946:T951"/>
    <mergeCell ref="K946:K951"/>
    <mergeCell ref="L946:L951"/>
    <mergeCell ref="M946:M951"/>
    <mergeCell ref="N946:N951"/>
    <mergeCell ref="O946:O951"/>
    <mergeCell ref="D946:F946"/>
    <mergeCell ref="G946:G951"/>
    <mergeCell ref="H946:H951"/>
    <mergeCell ref="I946:I951"/>
    <mergeCell ref="J946:J951"/>
    <mergeCell ref="A927:L927"/>
    <mergeCell ref="A942:X942"/>
    <mergeCell ref="A943:AA943"/>
    <mergeCell ref="A945:A951"/>
    <mergeCell ref="B945:B951"/>
    <mergeCell ref="C945:C951"/>
    <mergeCell ref="D945:I945"/>
    <mergeCell ref="J945:U945"/>
    <mergeCell ref="V945:V951"/>
    <mergeCell ref="W945:W951"/>
    <mergeCell ref="X945:X951"/>
    <mergeCell ref="Z945:Z951"/>
    <mergeCell ref="AA945:AA951"/>
    <mergeCell ref="R909:R914"/>
    <mergeCell ref="S909:S914"/>
    <mergeCell ref="T909:T914"/>
    <mergeCell ref="D910:D914"/>
    <mergeCell ref="E910:E914"/>
    <mergeCell ref="F910:F914"/>
    <mergeCell ref="M909:M914"/>
    <mergeCell ref="N909:N914"/>
    <mergeCell ref="O909:O914"/>
    <mergeCell ref="P909:P914"/>
    <mergeCell ref="Q909:Q914"/>
    <mergeCell ref="H909:H914"/>
    <mergeCell ref="I909:I914"/>
    <mergeCell ref="J909:J914"/>
    <mergeCell ref="K909:K914"/>
    <mergeCell ref="L909:L914"/>
    <mergeCell ref="A906:AA906"/>
    <mergeCell ref="A908:A914"/>
    <mergeCell ref="B908:B914"/>
    <mergeCell ref="C908:C914"/>
    <mergeCell ref="D908:I908"/>
    <mergeCell ref="J908:U908"/>
    <mergeCell ref="V908:V914"/>
    <mergeCell ref="W908:W914"/>
    <mergeCell ref="X908:X914"/>
    <mergeCell ref="Z908:Z914"/>
    <mergeCell ref="AA908:AA914"/>
    <mergeCell ref="D909:F909"/>
    <mergeCell ref="G909:G914"/>
    <mergeCell ref="D872:D876"/>
    <mergeCell ref="E872:E876"/>
    <mergeCell ref="F872:F876"/>
    <mergeCell ref="A889:L889"/>
    <mergeCell ref="A905:X905"/>
    <mergeCell ref="Q871:Q876"/>
    <mergeCell ref="R871:R876"/>
    <mergeCell ref="S871:S876"/>
    <mergeCell ref="T871:T876"/>
    <mergeCell ref="U871:U876"/>
    <mergeCell ref="L871:L876"/>
    <mergeCell ref="M871:M876"/>
    <mergeCell ref="N871:N876"/>
    <mergeCell ref="O871:O876"/>
    <mergeCell ref="P871:P876"/>
    <mergeCell ref="G871:G876"/>
    <mergeCell ref="H871:H876"/>
    <mergeCell ref="I871:I876"/>
    <mergeCell ref="J871:J876"/>
    <mergeCell ref="K871:K876"/>
    <mergeCell ref="A867:X867"/>
    <mergeCell ref="A868:AA868"/>
    <mergeCell ref="A870:A876"/>
    <mergeCell ref="B870:B876"/>
    <mergeCell ref="C870:C876"/>
    <mergeCell ref="D870:I870"/>
    <mergeCell ref="J870:U870"/>
    <mergeCell ref="V870:V876"/>
    <mergeCell ref="W870:W876"/>
    <mergeCell ref="X870:X876"/>
    <mergeCell ref="Z870:Z876"/>
    <mergeCell ref="AA870:AA876"/>
    <mergeCell ref="D871:F871"/>
    <mergeCell ref="U833:U838"/>
    <mergeCell ref="D834:D838"/>
    <mergeCell ref="E834:E838"/>
    <mergeCell ref="F834:F838"/>
    <mergeCell ref="A851:L851"/>
    <mergeCell ref="P833:P838"/>
    <mergeCell ref="Q833:Q838"/>
    <mergeCell ref="R833:R838"/>
    <mergeCell ref="S833:S838"/>
    <mergeCell ref="T833:T838"/>
    <mergeCell ref="K833:K838"/>
    <mergeCell ref="L833:L838"/>
    <mergeCell ref="M833:M838"/>
    <mergeCell ref="N833:N838"/>
    <mergeCell ref="O833:O838"/>
    <mergeCell ref="D833:F833"/>
    <mergeCell ref="G833:G838"/>
    <mergeCell ref="H833:H838"/>
    <mergeCell ref="I833:I838"/>
    <mergeCell ref="J833:J838"/>
    <mergeCell ref="A813:L813"/>
    <mergeCell ref="A829:X829"/>
    <mergeCell ref="A830:AA830"/>
    <mergeCell ref="A832:A838"/>
    <mergeCell ref="B832:B838"/>
    <mergeCell ref="C832:C838"/>
    <mergeCell ref="D832:I832"/>
    <mergeCell ref="J832:U832"/>
    <mergeCell ref="V832:V838"/>
    <mergeCell ref="W832:W838"/>
    <mergeCell ref="X832:X838"/>
    <mergeCell ref="Z832:Z838"/>
    <mergeCell ref="AA832:AA838"/>
    <mergeCell ref="R795:R800"/>
    <mergeCell ref="S795:S800"/>
    <mergeCell ref="T795:T800"/>
    <mergeCell ref="U795:U800"/>
    <mergeCell ref="D796:D800"/>
    <mergeCell ref="E796:E800"/>
    <mergeCell ref="F796:F800"/>
    <mergeCell ref="M795:M800"/>
    <mergeCell ref="N795:N800"/>
    <mergeCell ref="O795:O800"/>
    <mergeCell ref="P795:P800"/>
    <mergeCell ref="Q795:Q800"/>
    <mergeCell ref="H795:H800"/>
    <mergeCell ref="I795:I800"/>
    <mergeCell ref="J795:J800"/>
    <mergeCell ref="K795:K800"/>
    <mergeCell ref="L795:L800"/>
    <mergeCell ref="A792:AA792"/>
    <mergeCell ref="A794:A800"/>
    <mergeCell ref="B794:B800"/>
    <mergeCell ref="C794:C800"/>
    <mergeCell ref="D794:I794"/>
    <mergeCell ref="J794:U794"/>
    <mergeCell ref="V794:V800"/>
    <mergeCell ref="W794:W800"/>
    <mergeCell ref="X794:X800"/>
    <mergeCell ref="Z794:Z800"/>
    <mergeCell ref="AA794:AA800"/>
    <mergeCell ref="D795:F795"/>
    <mergeCell ref="G795:G800"/>
    <mergeCell ref="D759:D763"/>
    <mergeCell ref="E759:E763"/>
    <mergeCell ref="F759:F763"/>
    <mergeCell ref="A776:L776"/>
    <mergeCell ref="A791:X791"/>
    <mergeCell ref="Q758:Q763"/>
    <mergeCell ref="R758:R763"/>
    <mergeCell ref="S758:S763"/>
    <mergeCell ref="T758:T763"/>
    <mergeCell ref="U758:U763"/>
    <mergeCell ref="L758:L763"/>
    <mergeCell ref="M758:M763"/>
    <mergeCell ref="N758:N763"/>
    <mergeCell ref="O758:O763"/>
    <mergeCell ref="P758:P763"/>
    <mergeCell ref="G758:G763"/>
    <mergeCell ref="H758:H763"/>
    <mergeCell ref="I758:I763"/>
    <mergeCell ref="J758:J763"/>
    <mergeCell ref="K758:K763"/>
    <mergeCell ref="A754:X754"/>
    <mergeCell ref="A755:AA755"/>
    <mergeCell ref="A757:A763"/>
    <mergeCell ref="B757:B763"/>
    <mergeCell ref="C757:C763"/>
    <mergeCell ref="D757:I757"/>
    <mergeCell ref="J757:U757"/>
    <mergeCell ref="V757:V763"/>
    <mergeCell ref="W757:W763"/>
    <mergeCell ref="X757:X763"/>
    <mergeCell ref="Z757:Z763"/>
    <mergeCell ref="AA757:AA763"/>
    <mergeCell ref="D758:F758"/>
    <mergeCell ref="U720:U725"/>
    <mergeCell ref="D721:D725"/>
    <mergeCell ref="E721:E725"/>
    <mergeCell ref="F721:F725"/>
    <mergeCell ref="A738:L738"/>
    <mergeCell ref="P720:P725"/>
    <mergeCell ref="Q720:Q725"/>
    <mergeCell ref="R720:R725"/>
    <mergeCell ref="S720:S725"/>
    <mergeCell ref="T720:T725"/>
    <mergeCell ref="K720:K725"/>
    <mergeCell ref="L720:L725"/>
    <mergeCell ref="M720:M725"/>
    <mergeCell ref="N720:N725"/>
    <mergeCell ref="O720:O725"/>
    <mergeCell ref="D720:F720"/>
    <mergeCell ref="G720:G725"/>
    <mergeCell ref="H720:H725"/>
    <mergeCell ref="J644:J649"/>
    <mergeCell ref="I720:I725"/>
    <mergeCell ref="J720:J725"/>
    <mergeCell ref="A700:L700"/>
    <mergeCell ref="A716:X716"/>
    <mergeCell ref="A717:AA717"/>
    <mergeCell ref="A719:A725"/>
    <mergeCell ref="B719:B725"/>
    <mergeCell ref="C719:C725"/>
    <mergeCell ref="D719:I719"/>
    <mergeCell ref="J719:U719"/>
    <mergeCell ref="V719:V725"/>
    <mergeCell ref="W719:W725"/>
    <mergeCell ref="X719:X725"/>
    <mergeCell ref="Z719:Z725"/>
    <mergeCell ref="AA719:AA725"/>
    <mergeCell ref="R682:R687"/>
    <mergeCell ref="S682:S687"/>
    <mergeCell ref="T682:T687"/>
    <mergeCell ref="D683:D687"/>
    <mergeCell ref="E683:E687"/>
    <mergeCell ref="F683:F687"/>
    <mergeCell ref="M682:M687"/>
    <mergeCell ref="N682:N687"/>
    <mergeCell ref="O682:O687"/>
    <mergeCell ref="P682:P687"/>
    <mergeCell ref="Q682:Q687"/>
    <mergeCell ref="H682:H687"/>
    <mergeCell ref="I682:I687"/>
    <mergeCell ref="J682:J687"/>
    <mergeCell ref="K682:K687"/>
    <mergeCell ref="L682:L687"/>
    <mergeCell ref="H606:H611"/>
    <mergeCell ref="A679:AA679"/>
    <mergeCell ref="A681:A687"/>
    <mergeCell ref="B681:B687"/>
    <mergeCell ref="C681:C687"/>
    <mergeCell ref="D681:I681"/>
    <mergeCell ref="J681:U681"/>
    <mergeCell ref="V681:V687"/>
    <mergeCell ref="W681:W687"/>
    <mergeCell ref="X681:X687"/>
    <mergeCell ref="Z681:Z687"/>
    <mergeCell ref="AA681:AA687"/>
    <mergeCell ref="D682:F682"/>
    <mergeCell ref="G682:G687"/>
    <mergeCell ref="D645:D649"/>
    <mergeCell ref="E645:E649"/>
    <mergeCell ref="F645:F649"/>
    <mergeCell ref="A662:L662"/>
    <mergeCell ref="A678:X678"/>
    <mergeCell ref="Q644:Q649"/>
    <mergeCell ref="R644:R649"/>
    <mergeCell ref="S644:S649"/>
    <mergeCell ref="T644:T649"/>
    <mergeCell ref="U644:U649"/>
    <mergeCell ref="L644:L649"/>
    <mergeCell ref="M644:M649"/>
    <mergeCell ref="N644:N649"/>
    <mergeCell ref="O644:O649"/>
    <mergeCell ref="P644:P649"/>
    <mergeCell ref="G644:G649"/>
    <mergeCell ref="H644:H649"/>
    <mergeCell ref="I644:I649"/>
    <mergeCell ref="L569:L574"/>
    <mergeCell ref="K644:K649"/>
    <mergeCell ref="A640:X640"/>
    <mergeCell ref="A641:AA641"/>
    <mergeCell ref="A643:A649"/>
    <mergeCell ref="B643:B649"/>
    <mergeCell ref="C643:C649"/>
    <mergeCell ref="D643:I643"/>
    <mergeCell ref="J643:U643"/>
    <mergeCell ref="V643:V649"/>
    <mergeCell ref="W643:W649"/>
    <mergeCell ref="X643:X649"/>
    <mergeCell ref="Z643:Z649"/>
    <mergeCell ref="AA643:AA649"/>
    <mergeCell ref="D644:F644"/>
    <mergeCell ref="U606:U611"/>
    <mergeCell ref="D607:D611"/>
    <mergeCell ref="E607:E611"/>
    <mergeCell ref="F607:F611"/>
    <mergeCell ref="A624:L624"/>
    <mergeCell ref="P606:P611"/>
    <mergeCell ref="Q606:Q611"/>
    <mergeCell ref="R606:R611"/>
    <mergeCell ref="S606:S611"/>
    <mergeCell ref="T606:T611"/>
    <mergeCell ref="K606:K611"/>
    <mergeCell ref="L606:L611"/>
    <mergeCell ref="M606:M611"/>
    <mergeCell ref="N606:N611"/>
    <mergeCell ref="O606:O611"/>
    <mergeCell ref="D606:F606"/>
    <mergeCell ref="G606:G611"/>
    <mergeCell ref="D496:D500"/>
    <mergeCell ref="I606:I611"/>
    <mergeCell ref="J606:J611"/>
    <mergeCell ref="A587:L587"/>
    <mergeCell ref="A602:X602"/>
    <mergeCell ref="A603:AA603"/>
    <mergeCell ref="A605:A611"/>
    <mergeCell ref="B605:B611"/>
    <mergeCell ref="C605:C611"/>
    <mergeCell ref="D605:I605"/>
    <mergeCell ref="J605:U605"/>
    <mergeCell ref="V605:V611"/>
    <mergeCell ref="W605:W611"/>
    <mergeCell ref="X605:X611"/>
    <mergeCell ref="Z605:Z611"/>
    <mergeCell ref="AA605:AA611"/>
    <mergeCell ref="R569:R574"/>
    <mergeCell ref="S569:S574"/>
    <mergeCell ref="T569:T574"/>
    <mergeCell ref="U569:U574"/>
    <mergeCell ref="D570:D574"/>
    <mergeCell ref="E570:E574"/>
    <mergeCell ref="F570:F574"/>
    <mergeCell ref="M569:M574"/>
    <mergeCell ref="N569:N574"/>
    <mergeCell ref="O569:O574"/>
    <mergeCell ref="P569:P574"/>
    <mergeCell ref="Q569:Q574"/>
    <mergeCell ref="H569:H574"/>
    <mergeCell ref="I569:I574"/>
    <mergeCell ref="J569:J574"/>
    <mergeCell ref="K569:K574"/>
    <mergeCell ref="V494:V500"/>
    <mergeCell ref="W494:W500"/>
    <mergeCell ref="X494:X500"/>
    <mergeCell ref="Z494:Z500"/>
    <mergeCell ref="AA494:AA500"/>
    <mergeCell ref="D495:F495"/>
    <mergeCell ref="T458:T463"/>
    <mergeCell ref="U458:U463"/>
    <mergeCell ref="A566:AA566"/>
    <mergeCell ref="A568:A574"/>
    <mergeCell ref="B568:B574"/>
    <mergeCell ref="C568:C574"/>
    <mergeCell ref="D568:I568"/>
    <mergeCell ref="J568:U568"/>
    <mergeCell ref="V568:V574"/>
    <mergeCell ref="W568:W574"/>
    <mergeCell ref="X568:X574"/>
    <mergeCell ref="Z568:Z574"/>
    <mergeCell ref="AA568:AA574"/>
    <mergeCell ref="D569:F569"/>
    <mergeCell ref="G569:G574"/>
    <mergeCell ref="A476:L476"/>
    <mergeCell ref="A513:L513"/>
    <mergeCell ref="A550:L550"/>
    <mergeCell ref="A565:X565"/>
    <mergeCell ref="T532:T537"/>
    <mergeCell ref="U532:U537"/>
    <mergeCell ref="D533:D537"/>
    <mergeCell ref="E533:E537"/>
    <mergeCell ref="F533:F537"/>
    <mergeCell ref="A531:A537"/>
    <mergeCell ref="B531:B537"/>
    <mergeCell ref="E496:E500"/>
    <mergeCell ref="F496:F500"/>
    <mergeCell ref="A528:X528"/>
    <mergeCell ref="A529:AA529"/>
    <mergeCell ref="Q495:Q500"/>
    <mergeCell ref="R495:R500"/>
    <mergeCell ref="S495:S500"/>
    <mergeCell ref="A439:L439"/>
    <mergeCell ref="A254:L254"/>
    <mergeCell ref="A291:L291"/>
    <mergeCell ref="A328:L328"/>
    <mergeCell ref="A365:L365"/>
    <mergeCell ref="A402:L402"/>
    <mergeCell ref="T495:T500"/>
    <mergeCell ref="U495:U500"/>
    <mergeCell ref="L495:L500"/>
    <mergeCell ref="M495:M500"/>
    <mergeCell ref="N495:N500"/>
    <mergeCell ref="O495:O500"/>
    <mergeCell ref="P495:P500"/>
    <mergeCell ref="G495:G500"/>
    <mergeCell ref="H495:H500"/>
    <mergeCell ref="I495:I500"/>
    <mergeCell ref="J495:J500"/>
    <mergeCell ref="K495:K500"/>
    <mergeCell ref="A491:X491"/>
    <mergeCell ref="A492:AA492"/>
    <mergeCell ref="A494:A500"/>
    <mergeCell ref="B494:B500"/>
    <mergeCell ref="C494:C500"/>
    <mergeCell ref="D494:I494"/>
    <mergeCell ref="J494:U494"/>
    <mergeCell ref="X531:X537"/>
    <mergeCell ref="D532:F532"/>
    <mergeCell ref="G532:G537"/>
    <mergeCell ref="H532:H537"/>
    <mergeCell ref="I532:I537"/>
    <mergeCell ref="J532:J537"/>
    <mergeCell ref="K532:K537"/>
    <mergeCell ref="L532:L537"/>
    <mergeCell ref="M532:M537"/>
    <mergeCell ref="N532:N537"/>
    <mergeCell ref="O532:O537"/>
    <mergeCell ref="P532:P537"/>
    <mergeCell ref="Q532:Q537"/>
    <mergeCell ref="R532:R537"/>
    <mergeCell ref="C531:C537"/>
    <mergeCell ref="D531:I531"/>
    <mergeCell ref="J531:U531"/>
    <mergeCell ref="V531:V537"/>
    <mergeCell ref="W531:W537"/>
    <mergeCell ref="S532:S537"/>
    <mergeCell ref="AA457:AA463"/>
    <mergeCell ref="D458:F458"/>
    <mergeCell ref="G458:G463"/>
    <mergeCell ref="H458:H463"/>
    <mergeCell ref="I458:I463"/>
    <mergeCell ref="J458:J463"/>
    <mergeCell ref="K458:K463"/>
    <mergeCell ref="L458:L463"/>
    <mergeCell ref="M458:M463"/>
    <mergeCell ref="N458:N463"/>
    <mergeCell ref="O458:O463"/>
    <mergeCell ref="P458:P463"/>
    <mergeCell ref="Q458:Q463"/>
    <mergeCell ref="R458:R463"/>
    <mergeCell ref="S458:S463"/>
    <mergeCell ref="A100:L100"/>
    <mergeCell ref="A137:L137"/>
    <mergeCell ref="A176:L176"/>
    <mergeCell ref="A214:L214"/>
    <mergeCell ref="A454:X454"/>
    <mergeCell ref="A455:AA455"/>
    <mergeCell ref="A457:A463"/>
    <mergeCell ref="B457:B463"/>
    <mergeCell ref="C457:C463"/>
    <mergeCell ref="D457:I457"/>
    <mergeCell ref="J457:U457"/>
    <mergeCell ref="V457:V463"/>
    <mergeCell ref="W457:W463"/>
    <mergeCell ref="X457:X463"/>
    <mergeCell ref="T421:T426"/>
    <mergeCell ref="D422:D426"/>
    <mergeCell ref="E422:E426"/>
    <mergeCell ref="F422:F426"/>
    <mergeCell ref="D421:F421"/>
    <mergeCell ref="G421:G426"/>
    <mergeCell ref="H421:H426"/>
    <mergeCell ref="I421:I426"/>
    <mergeCell ref="J421:J426"/>
    <mergeCell ref="K421:K426"/>
    <mergeCell ref="L421:L426"/>
    <mergeCell ref="M421:M426"/>
    <mergeCell ref="N421:N426"/>
    <mergeCell ref="O421:O426"/>
    <mergeCell ref="P421:P426"/>
    <mergeCell ref="Q421:Q426"/>
    <mergeCell ref="R421:R426"/>
    <mergeCell ref="S421:S426"/>
    <mergeCell ref="D459:D463"/>
    <mergeCell ref="E459:E463"/>
    <mergeCell ref="F459:F463"/>
    <mergeCell ref="Z457:Z463"/>
    <mergeCell ref="A417:X417"/>
    <mergeCell ref="A418:AA418"/>
    <mergeCell ref="A420:A426"/>
    <mergeCell ref="B420:B426"/>
    <mergeCell ref="C420:C426"/>
    <mergeCell ref="D420:I420"/>
    <mergeCell ref="J420:U420"/>
    <mergeCell ref="V420:V426"/>
    <mergeCell ref="W420:W426"/>
    <mergeCell ref="X420:X426"/>
    <mergeCell ref="T384:T389"/>
    <mergeCell ref="U384:U389"/>
    <mergeCell ref="D385:D389"/>
    <mergeCell ref="E385:E389"/>
    <mergeCell ref="F385:F389"/>
    <mergeCell ref="Z383:Z389"/>
    <mergeCell ref="AA383:AA389"/>
    <mergeCell ref="D384:F384"/>
    <mergeCell ref="G384:G389"/>
    <mergeCell ref="H384:H389"/>
    <mergeCell ref="I384:I389"/>
    <mergeCell ref="J384:J389"/>
    <mergeCell ref="K384:K389"/>
    <mergeCell ref="L384:L389"/>
    <mergeCell ref="M384:M389"/>
    <mergeCell ref="N384:N389"/>
    <mergeCell ref="O384:O389"/>
    <mergeCell ref="P384:P389"/>
    <mergeCell ref="Q384:Q389"/>
    <mergeCell ref="R384:R389"/>
    <mergeCell ref="S384:S389"/>
    <mergeCell ref="A380:X380"/>
    <mergeCell ref="A381:AA381"/>
    <mergeCell ref="A383:A389"/>
    <mergeCell ref="B383:B389"/>
    <mergeCell ref="C383:C389"/>
    <mergeCell ref="D383:I383"/>
    <mergeCell ref="J383:U383"/>
    <mergeCell ref="V383:V389"/>
    <mergeCell ref="W383:W389"/>
    <mergeCell ref="X383:X389"/>
    <mergeCell ref="T347:T352"/>
    <mergeCell ref="U347:U352"/>
    <mergeCell ref="D348:D352"/>
    <mergeCell ref="E348:E352"/>
    <mergeCell ref="F348:F352"/>
    <mergeCell ref="Z346:Z352"/>
    <mergeCell ref="AA346:AA352"/>
    <mergeCell ref="D347:F347"/>
    <mergeCell ref="G347:G352"/>
    <mergeCell ref="H347:H352"/>
    <mergeCell ref="I347:I352"/>
    <mergeCell ref="J347:J352"/>
    <mergeCell ref="K347:K352"/>
    <mergeCell ref="L347:L352"/>
    <mergeCell ref="M347:M352"/>
    <mergeCell ref="N347:N352"/>
    <mergeCell ref="O347:O352"/>
    <mergeCell ref="P347:P352"/>
    <mergeCell ref="Q347:Q352"/>
    <mergeCell ref="R347:R352"/>
    <mergeCell ref="S347:S352"/>
    <mergeCell ref="A343:X343"/>
    <mergeCell ref="A344:AA344"/>
    <mergeCell ref="A346:A352"/>
    <mergeCell ref="B346:B352"/>
    <mergeCell ref="C346:C352"/>
    <mergeCell ref="D346:I346"/>
    <mergeCell ref="J346:U346"/>
    <mergeCell ref="V346:V352"/>
    <mergeCell ref="W346:W352"/>
    <mergeCell ref="X346:X352"/>
    <mergeCell ref="T310:T315"/>
    <mergeCell ref="D311:D315"/>
    <mergeCell ref="E311:E315"/>
    <mergeCell ref="F311:F315"/>
    <mergeCell ref="D310:F310"/>
    <mergeCell ref="G310:G315"/>
    <mergeCell ref="H310:H315"/>
    <mergeCell ref="I310:I315"/>
    <mergeCell ref="J310:J315"/>
    <mergeCell ref="K310:K315"/>
    <mergeCell ref="L310:L315"/>
    <mergeCell ref="M310:M315"/>
    <mergeCell ref="N310:N315"/>
    <mergeCell ref="O310:O315"/>
    <mergeCell ref="P310:P315"/>
    <mergeCell ref="Q310:Q315"/>
    <mergeCell ref="R310:R315"/>
    <mergeCell ref="S310:S315"/>
    <mergeCell ref="A306:X306"/>
    <mergeCell ref="A307:AA307"/>
    <mergeCell ref="A309:A315"/>
    <mergeCell ref="B309:B315"/>
    <mergeCell ref="C309:C315"/>
    <mergeCell ref="D309:I309"/>
    <mergeCell ref="J309:U309"/>
    <mergeCell ref="V309:V315"/>
    <mergeCell ref="W309:W315"/>
    <mergeCell ref="X309:X315"/>
    <mergeCell ref="T273:T278"/>
    <mergeCell ref="U273:U278"/>
    <mergeCell ref="D274:D278"/>
    <mergeCell ref="E274:E278"/>
    <mergeCell ref="F274:F278"/>
    <mergeCell ref="Z272:Z278"/>
    <mergeCell ref="AA272:AA278"/>
    <mergeCell ref="D273:F273"/>
    <mergeCell ref="G273:G278"/>
    <mergeCell ref="H273:H278"/>
    <mergeCell ref="I273:I278"/>
    <mergeCell ref="J273:J278"/>
    <mergeCell ref="K273:K278"/>
    <mergeCell ref="L273:L278"/>
    <mergeCell ref="M273:M278"/>
    <mergeCell ref="N273:N278"/>
    <mergeCell ref="O273:O278"/>
    <mergeCell ref="P273:P278"/>
    <mergeCell ref="Q273:Q278"/>
    <mergeCell ref="R273:R278"/>
    <mergeCell ref="S273:S278"/>
    <mergeCell ref="A269:X269"/>
    <mergeCell ref="A270:AA270"/>
    <mergeCell ref="A272:A278"/>
    <mergeCell ref="B272:B278"/>
    <mergeCell ref="C272:C278"/>
    <mergeCell ref="D272:I272"/>
    <mergeCell ref="J272:U272"/>
    <mergeCell ref="V272:V278"/>
    <mergeCell ref="W272:W278"/>
    <mergeCell ref="X272:X278"/>
    <mergeCell ref="T236:T241"/>
    <mergeCell ref="U236:U241"/>
    <mergeCell ref="D237:D241"/>
    <mergeCell ref="E237:E241"/>
    <mergeCell ref="F237:F241"/>
    <mergeCell ref="Z235:Z241"/>
    <mergeCell ref="AA235:AA241"/>
    <mergeCell ref="D236:F236"/>
    <mergeCell ref="G236:G241"/>
    <mergeCell ref="H236:H241"/>
    <mergeCell ref="I236:I241"/>
    <mergeCell ref="J236:J241"/>
    <mergeCell ref="K236:K241"/>
    <mergeCell ref="L236:L241"/>
    <mergeCell ref="M236:M241"/>
    <mergeCell ref="N236:N241"/>
    <mergeCell ref="O236:O241"/>
    <mergeCell ref="P236:P241"/>
    <mergeCell ref="Q236:Q241"/>
    <mergeCell ref="R236:R241"/>
    <mergeCell ref="S236:S241"/>
    <mergeCell ref="D198:D202"/>
    <mergeCell ref="E198:E202"/>
    <mergeCell ref="F198:F202"/>
    <mergeCell ref="A232:X232"/>
    <mergeCell ref="A233:AA233"/>
    <mergeCell ref="Q197:Q202"/>
    <mergeCell ref="R197:R202"/>
    <mergeCell ref="S197:S202"/>
    <mergeCell ref="T197:T202"/>
    <mergeCell ref="U197:U202"/>
    <mergeCell ref="L197:L202"/>
    <mergeCell ref="M197:M202"/>
    <mergeCell ref="N197:N202"/>
    <mergeCell ref="O197:O202"/>
    <mergeCell ref="P197:P202"/>
    <mergeCell ref="G197:G202"/>
    <mergeCell ref="H197:H202"/>
    <mergeCell ref="I197:I202"/>
    <mergeCell ref="J197:J202"/>
    <mergeCell ref="K197:K202"/>
    <mergeCell ref="W158:W164"/>
    <mergeCell ref="X158:X164"/>
    <mergeCell ref="A193:X193"/>
    <mergeCell ref="A194:AA194"/>
    <mergeCell ref="A196:A202"/>
    <mergeCell ref="B196:B202"/>
    <mergeCell ref="C196:C202"/>
    <mergeCell ref="D196:I196"/>
    <mergeCell ref="J196:U196"/>
    <mergeCell ref="V196:V202"/>
    <mergeCell ref="W196:W202"/>
    <mergeCell ref="X196:X202"/>
    <mergeCell ref="Z196:Z202"/>
    <mergeCell ref="AA196:AA202"/>
    <mergeCell ref="D197:F197"/>
    <mergeCell ref="T159:T164"/>
    <mergeCell ref="U159:U164"/>
    <mergeCell ref="D160:D164"/>
    <mergeCell ref="E160:E164"/>
    <mergeCell ref="F160:F164"/>
    <mergeCell ref="Z158:Z164"/>
    <mergeCell ref="AA158:AA164"/>
    <mergeCell ref="D159:F159"/>
    <mergeCell ref="G159:G164"/>
    <mergeCell ref="H159:H164"/>
    <mergeCell ref="I159:I164"/>
    <mergeCell ref="J159:J164"/>
    <mergeCell ref="K159:K164"/>
    <mergeCell ref="L159:L164"/>
    <mergeCell ref="M159:M164"/>
    <mergeCell ref="N159:N164"/>
    <mergeCell ref="O159:O164"/>
    <mergeCell ref="S120:S125"/>
    <mergeCell ref="T120:T125"/>
    <mergeCell ref="U120:U125"/>
    <mergeCell ref="L120:L125"/>
    <mergeCell ref="M120:M125"/>
    <mergeCell ref="N120:N125"/>
    <mergeCell ref="O120:O125"/>
    <mergeCell ref="P120:P125"/>
    <mergeCell ref="G120:G125"/>
    <mergeCell ref="H120:H125"/>
    <mergeCell ref="I120:I125"/>
    <mergeCell ref="J120:J125"/>
    <mergeCell ref="K120:K125"/>
    <mergeCell ref="C158:C164"/>
    <mergeCell ref="D158:I158"/>
    <mergeCell ref="J158:U158"/>
    <mergeCell ref="V158:V164"/>
    <mergeCell ref="P159:P164"/>
    <mergeCell ref="Q159:Q164"/>
    <mergeCell ref="A116:X116"/>
    <mergeCell ref="A117:AA117"/>
    <mergeCell ref="A119:A125"/>
    <mergeCell ref="B119:B125"/>
    <mergeCell ref="C119:C125"/>
    <mergeCell ref="D119:I119"/>
    <mergeCell ref="J119:U119"/>
    <mergeCell ref="V119:V125"/>
    <mergeCell ref="W119:W125"/>
    <mergeCell ref="X119:X125"/>
    <mergeCell ref="Z119:Z125"/>
    <mergeCell ref="AA119:AA125"/>
    <mergeCell ref="D120:F120"/>
    <mergeCell ref="A235:A241"/>
    <mergeCell ref="B235:B241"/>
    <mergeCell ref="C235:C241"/>
    <mergeCell ref="D235:I235"/>
    <mergeCell ref="J235:U235"/>
    <mergeCell ref="V235:V241"/>
    <mergeCell ref="W235:W241"/>
    <mergeCell ref="X235:X241"/>
    <mergeCell ref="A158:A164"/>
    <mergeCell ref="B158:B164"/>
    <mergeCell ref="R159:R164"/>
    <mergeCell ref="S159:S164"/>
    <mergeCell ref="D121:D125"/>
    <mergeCell ref="E121:E125"/>
    <mergeCell ref="F121:F125"/>
    <mergeCell ref="A155:X155"/>
    <mergeCell ref="A156:AA156"/>
    <mergeCell ref="Q120:Q125"/>
    <mergeCell ref="R120:R125"/>
    <mergeCell ref="L82:L87"/>
    <mergeCell ref="M82:M87"/>
    <mergeCell ref="N82:N87"/>
    <mergeCell ref="O82:O87"/>
    <mergeCell ref="P82:P87"/>
    <mergeCell ref="Q82:Q87"/>
    <mergeCell ref="R82:R87"/>
    <mergeCell ref="C81:C87"/>
    <mergeCell ref="D81:I81"/>
    <mergeCell ref="J81:U81"/>
    <mergeCell ref="V81:V87"/>
    <mergeCell ref="W81:W87"/>
    <mergeCell ref="S82:S87"/>
    <mergeCell ref="T82:T87"/>
    <mergeCell ref="U82:U87"/>
    <mergeCell ref="D83:D87"/>
    <mergeCell ref="E83:E87"/>
    <mergeCell ref="F83:F87"/>
    <mergeCell ref="A81:A87"/>
    <mergeCell ref="B81:B87"/>
    <mergeCell ref="D45:D49"/>
    <mergeCell ref="E45:E49"/>
    <mergeCell ref="F45:F49"/>
    <mergeCell ref="A78:X78"/>
    <mergeCell ref="A79:AA79"/>
    <mergeCell ref="A62:L62"/>
    <mergeCell ref="Q44:Q49"/>
    <mergeCell ref="R44:R49"/>
    <mergeCell ref="S44:S49"/>
    <mergeCell ref="T44:T49"/>
    <mergeCell ref="U44:U49"/>
    <mergeCell ref="L44:L49"/>
    <mergeCell ref="M44:M49"/>
    <mergeCell ref="N44:N49"/>
    <mergeCell ref="O44:O49"/>
    <mergeCell ref="P44:P49"/>
    <mergeCell ref="G44:G49"/>
    <mergeCell ref="H44:H49"/>
    <mergeCell ref="I44:I49"/>
    <mergeCell ref="J44:J49"/>
    <mergeCell ref="K44:K49"/>
    <mergeCell ref="X81:X87"/>
    <mergeCell ref="Z81:Z87"/>
    <mergeCell ref="AA81:AA87"/>
    <mergeCell ref="D82:F82"/>
    <mergeCell ref="G82:G87"/>
    <mergeCell ref="H82:H87"/>
    <mergeCell ref="I82:I87"/>
    <mergeCell ref="J82:J87"/>
    <mergeCell ref="K82:K87"/>
    <mergeCell ref="A40:X40"/>
    <mergeCell ref="A41:AA41"/>
    <mergeCell ref="A43:A49"/>
    <mergeCell ref="B43:B49"/>
    <mergeCell ref="C43:C49"/>
    <mergeCell ref="D43:I43"/>
    <mergeCell ref="J43:U43"/>
    <mergeCell ref="V43:V49"/>
    <mergeCell ref="W43:W49"/>
    <mergeCell ref="X43:X49"/>
    <mergeCell ref="Z43:Z49"/>
    <mergeCell ref="AA43:AA49"/>
    <mergeCell ref="D44:F44"/>
    <mergeCell ref="A5:A11"/>
    <mergeCell ref="M6:M11"/>
    <mergeCell ref="A24:L24"/>
    <mergeCell ref="A3:AA3"/>
    <mergeCell ref="S6:S11"/>
    <mergeCell ref="T6:T11"/>
    <mergeCell ref="A2:X2"/>
    <mergeCell ref="C5:C11"/>
    <mergeCell ref="D5:I5"/>
    <mergeCell ref="J5:U5"/>
    <mergeCell ref="V5:V11"/>
    <mergeCell ref="W5:W11"/>
    <mergeCell ref="X5:X11"/>
    <mergeCell ref="U6:U11"/>
    <mergeCell ref="D7:D11"/>
    <mergeCell ref="AA5:AA11"/>
    <mergeCell ref="Z5:Z11"/>
    <mergeCell ref="D6:F6"/>
    <mergeCell ref="G6:G11"/>
    <mergeCell ref="H6:H11"/>
    <mergeCell ref="I6:I11"/>
    <mergeCell ref="J6:J11"/>
    <mergeCell ref="K6:K11"/>
    <mergeCell ref="L6:L11"/>
    <mergeCell ref="N6:N11"/>
    <mergeCell ref="O6:O11"/>
    <mergeCell ref="P6:P11"/>
    <mergeCell ref="Q6:Q11"/>
    <mergeCell ref="R6:R11"/>
    <mergeCell ref="E7:E11"/>
    <mergeCell ref="F7:F11"/>
    <mergeCell ref="B5:B11"/>
  </mergeCells>
  <pageMargins left="0.7" right="0.7" top="0.75" bottom="0.75" header="0.3" footer="0.3"/>
  <pageSetup paperSize="9" scale="65" orientation="landscape" horizontalDpi="180" verticalDpi="18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B372"/>
  <sheetViews>
    <sheetView zoomScale="148" zoomScaleNormal="148" workbookViewId="0">
      <pane xSplit="13" ySplit="9" topLeftCell="Q40" activePane="bottomRight" state="frozenSplit"/>
      <selection pane="topRight" activeCell="N1" sqref="N1"/>
      <selection pane="bottomLeft" activeCell="A14" sqref="A14"/>
      <selection pane="bottomRight" activeCell="S195" sqref="S195"/>
    </sheetView>
  </sheetViews>
  <sheetFormatPr defaultRowHeight="15" x14ac:dyDescent="0.2"/>
  <cols>
    <col min="1" max="1" width="4.25" style="18" customWidth="1"/>
    <col min="2" max="2" width="7.875" style="11" customWidth="1"/>
    <col min="3" max="3" width="5.875" style="11" customWidth="1"/>
    <col min="4" max="4" width="4.5" style="11" customWidth="1"/>
    <col min="5" max="5" width="7.625" style="11" customWidth="1"/>
    <col min="6" max="6" width="4.375" style="11" customWidth="1"/>
    <col min="7" max="8" width="4.25" style="11" customWidth="1"/>
    <col min="9" max="9" width="4.125" style="11" customWidth="1"/>
    <col min="10" max="10" width="5.375" style="11" customWidth="1"/>
    <col min="11" max="11" width="4.5" style="11" customWidth="1"/>
    <col min="12" max="12" width="6.25" style="11" customWidth="1"/>
    <col min="13" max="13" width="3.75" style="11" customWidth="1"/>
    <col min="14" max="15" width="5.75" style="11" customWidth="1"/>
    <col min="16" max="16" width="4.625" style="11" customWidth="1"/>
    <col min="17" max="17" width="5.75" style="11" customWidth="1"/>
    <col min="18" max="18" width="6" style="11" hidden="1" customWidth="1"/>
    <col min="19" max="19" width="5.875" style="57" customWidth="1"/>
    <col min="20" max="20" width="6.125" style="11" customWidth="1"/>
    <col min="21" max="21" width="5.125" style="11" customWidth="1"/>
    <col min="22" max="22" width="5.875" style="11" customWidth="1"/>
    <col min="23" max="23" width="6.375" style="11" customWidth="1"/>
    <col min="24" max="24" width="6.5" style="11" customWidth="1"/>
    <col min="25" max="25" width="6.375" style="18" customWidth="1"/>
    <col min="26" max="26" width="6.625" style="18" customWidth="1"/>
    <col min="27" max="27" width="6.875" style="18" customWidth="1"/>
    <col min="28" max="28" width="6" style="18" customWidth="1"/>
  </cols>
  <sheetData>
    <row r="1" spans="1:28" s="31" customFormat="1" ht="21" x14ac:dyDescent="0.35">
      <c r="A1" s="215" t="s">
        <v>0</v>
      </c>
      <c r="B1" s="215"/>
      <c r="C1" s="215"/>
      <c r="D1" s="215"/>
      <c r="E1" s="215"/>
      <c r="F1" s="215"/>
      <c r="G1" s="215"/>
      <c r="H1" s="215"/>
      <c r="I1" s="215"/>
      <c r="J1" s="215"/>
      <c r="K1" s="215"/>
      <c r="L1" s="215"/>
      <c r="M1" s="215"/>
      <c r="N1" s="215"/>
      <c r="O1" s="215"/>
      <c r="P1" s="215"/>
      <c r="Q1" s="215"/>
      <c r="R1" s="215"/>
      <c r="S1" s="215"/>
      <c r="T1" s="215"/>
      <c r="U1" s="215"/>
      <c r="V1" s="215"/>
      <c r="W1" s="215"/>
      <c r="X1" s="215"/>
      <c r="Y1" s="215"/>
      <c r="Z1" s="215"/>
      <c r="AA1" s="215"/>
      <c r="AB1" s="56"/>
    </row>
    <row r="2" spans="1:28" s="31" customFormat="1" ht="21" x14ac:dyDescent="0.35">
      <c r="A2" s="214" t="s">
        <v>1545</v>
      </c>
      <c r="B2" s="214"/>
      <c r="C2" s="214"/>
      <c r="D2" s="214"/>
      <c r="E2" s="214"/>
      <c r="F2" s="214"/>
      <c r="G2" s="214"/>
      <c r="H2" s="214"/>
      <c r="I2" s="214"/>
      <c r="J2" s="214"/>
      <c r="K2" s="214"/>
      <c r="L2" s="214"/>
      <c r="M2" s="214"/>
      <c r="N2" s="214"/>
      <c r="O2" s="214"/>
      <c r="P2" s="214"/>
      <c r="Q2" s="214"/>
      <c r="R2" s="214"/>
      <c r="S2" s="214"/>
      <c r="T2" s="214"/>
      <c r="U2" s="214"/>
      <c r="V2" s="214"/>
      <c r="W2" s="214"/>
      <c r="X2" s="214"/>
      <c r="Y2" s="214"/>
      <c r="Z2" s="214"/>
      <c r="AA2" s="214"/>
      <c r="AB2" s="214"/>
    </row>
    <row r="3" spans="1:28" s="3" customFormat="1" ht="14.25" x14ac:dyDescent="0.2">
      <c r="A3" s="217" t="s">
        <v>3</v>
      </c>
      <c r="B3" s="217" t="s">
        <v>761</v>
      </c>
      <c r="C3" s="217" t="s">
        <v>4</v>
      </c>
      <c r="D3" s="217" t="s">
        <v>5</v>
      </c>
      <c r="E3" s="243" t="s">
        <v>852</v>
      </c>
      <c r="F3" s="243" t="s">
        <v>18</v>
      </c>
      <c r="G3" s="240" t="s">
        <v>0</v>
      </c>
      <c r="H3" s="241"/>
      <c r="I3" s="241"/>
      <c r="J3" s="241"/>
      <c r="K3" s="241"/>
      <c r="L3" s="242"/>
      <c r="M3" s="240" t="s">
        <v>2</v>
      </c>
      <c r="N3" s="241"/>
      <c r="O3" s="241"/>
      <c r="P3" s="241"/>
      <c r="Q3" s="241"/>
      <c r="R3" s="241"/>
      <c r="S3" s="241"/>
      <c r="T3" s="241"/>
      <c r="U3" s="241"/>
      <c r="V3" s="241"/>
      <c r="W3" s="241"/>
      <c r="X3" s="241"/>
      <c r="Y3" s="242"/>
      <c r="Z3" s="243" t="s">
        <v>756</v>
      </c>
      <c r="AA3" s="243" t="s">
        <v>757</v>
      </c>
      <c r="AB3" s="243" t="s">
        <v>857</v>
      </c>
    </row>
    <row r="4" spans="1:28" s="3" customFormat="1" ht="14.25" x14ac:dyDescent="0.2">
      <c r="A4" s="218"/>
      <c r="B4" s="218"/>
      <c r="C4" s="218"/>
      <c r="D4" s="218"/>
      <c r="E4" s="244"/>
      <c r="F4" s="244"/>
      <c r="G4" s="240" t="s">
        <v>7</v>
      </c>
      <c r="H4" s="241"/>
      <c r="I4" s="242"/>
      <c r="J4" s="243" t="s">
        <v>847</v>
      </c>
      <c r="K4" s="243" t="s">
        <v>744</v>
      </c>
      <c r="L4" s="243" t="s">
        <v>853</v>
      </c>
      <c r="M4" s="217" t="s">
        <v>3</v>
      </c>
      <c r="N4" s="243" t="s">
        <v>746</v>
      </c>
      <c r="O4" s="243" t="s">
        <v>747</v>
      </c>
      <c r="P4" s="243" t="s">
        <v>18</v>
      </c>
      <c r="Q4" s="243" t="s">
        <v>854</v>
      </c>
      <c r="R4" s="243" t="s">
        <v>855</v>
      </c>
      <c r="S4" s="243" t="s">
        <v>749</v>
      </c>
      <c r="T4" s="243" t="s">
        <v>750</v>
      </c>
      <c r="U4" s="243" t="s">
        <v>751</v>
      </c>
      <c r="V4" s="243" t="s">
        <v>752</v>
      </c>
      <c r="W4" s="243" t="s">
        <v>753</v>
      </c>
      <c r="X4" s="243" t="s">
        <v>754</v>
      </c>
      <c r="Y4" s="243" t="s">
        <v>856</v>
      </c>
      <c r="Z4" s="244"/>
      <c r="AA4" s="244"/>
      <c r="AB4" s="244"/>
    </row>
    <row r="5" spans="1:28" s="3" customFormat="1" ht="14.25" x14ac:dyDescent="0.2">
      <c r="A5" s="218"/>
      <c r="B5" s="218"/>
      <c r="C5" s="218"/>
      <c r="D5" s="218"/>
      <c r="E5" s="244"/>
      <c r="F5" s="244"/>
      <c r="G5" s="217" t="s">
        <v>9</v>
      </c>
      <c r="H5" s="217" t="s">
        <v>10</v>
      </c>
      <c r="I5" s="217" t="s">
        <v>11</v>
      </c>
      <c r="J5" s="244"/>
      <c r="K5" s="244"/>
      <c r="L5" s="244"/>
      <c r="M5" s="218"/>
      <c r="N5" s="244"/>
      <c r="O5" s="244"/>
      <c r="P5" s="244"/>
      <c r="Q5" s="244"/>
      <c r="R5" s="244"/>
      <c r="S5" s="244"/>
      <c r="T5" s="244"/>
      <c r="U5" s="244"/>
      <c r="V5" s="244"/>
      <c r="W5" s="244"/>
      <c r="X5" s="244"/>
      <c r="Y5" s="244"/>
      <c r="Z5" s="244"/>
      <c r="AA5" s="244"/>
      <c r="AB5" s="244"/>
    </row>
    <row r="6" spans="1:28" s="3" customFormat="1" ht="14.25" x14ac:dyDescent="0.2">
      <c r="A6" s="218"/>
      <c r="B6" s="218"/>
      <c r="C6" s="218"/>
      <c r="D6" s="218"/>
      <c r="E6" s="244"/>
      <c r="F6" s="244"/>
      <c r="G6" s="218"/>
      <c r="H6" s="218"/>
      <c r="I6" s="218"/>
      <c r="J6" s="244"/>
      <c r="K6" s="244"/>
      <c r="L6" s="244"/>
      <c r="M6" s="218"/>
      <c r="N6" s="244"/>
      <c r="O6" s="244"/>
      <c r="P6" s="244"/>
      <c r="Q6" s="244"/>
      <c r="R6" s="244"/>
      <c r="S6" s="244"/>
      <c r="T6" s="244"/>
      <c r="U6" s="244"/>
      <c r="V6" s="244"/>
      <c r="W6" s="244"/>
      <c r="X6" s="244"/>
      <c r="Y6" s="244"/>
      <c r="Z6" s="244"/>
      <c r="AA6" s="244"/>
      <c r="AB6" s="244"/>
    </row>
    <row r="7" spans="1:28" s="3" customFormat="1" ht="14.25" x14ac:dyDescent="0.2">
      <c r="A7" s="218"/>
      <c r="B7" s="218"/>
      <c r="C7" s="218"/>
      <c r="D7" s="218"/>
      <c r="E7" s="244"/>
      <c r="F7" s="244"/>
      <c r="G7" s="218"/>
      <c r="H7" s="218"/>
      <c r="I7" s="218"/>
      <c r="J7" s="244"/>
      <c r="K7" s="244"/>
      <c r="L7" s="244"/>
      <c r="M7" s="218"/>
      <c r="N7" s="244"/>
      <c r="O7" s="244"/>
      <c r="P7" s="244"/>
      <c r="Q7" s="244"/>
      <c r="R7" s="244"/>
      <c r="S7" s="244"/>
      <c r="T7" s="244"/>
      <c r="U7" s="244"/>
      <c r="V7" s="244"/>
      <c r="W7" s="244"/>
      <c r="X7" s="244"/>
      <c r="Y7" s="244"/>
      <c r="Z7" s="244"/>
      <c r="AA7" s="244"/>
      <c r="AB7" s="244"/>
    </row>
    <row r="8" spans="1:28" s="3" customFormat="1" ht="14.25" x14ac:dyDescent="0.2">
      <c r="A8" s="218"/>
      <c r="B8" s="218"/>
      <c r="C8" s="218"/>
      <c r="D8" s="218"/>
      <c r="E8" s="244"/>
      <c r="F8" s="244"/>
      <c r="G8" s="218"/>
      <c r="H8" s="218"/>
      <c r="I8" s="218"/>
      <c r="J8" s="244"/>
      <c r="K8" s="244"/>
      <c r="L8" s="244"/>
      <c r="M8" s="218"/>
      <c r="N8" s="244"/>
      <c r="O8" s="244"/>
      <c r="P8" s="244"/>
      <c r="Q8" s="244"/>
      <c r="R8" s="244"/>
      <c r="S8" s="244"/>
      <c r="T8" s="244"/>
      <c r="U8" s="244"/>
      <c r="V8" s="244"/>
      <c r="W8" s="244"/>
      <c r="X8" s="244"/>
      <c r="Y8" s="244"/>
      <c r="Z8" s="244"/>
      <c r="AA8" s="244"/>
      <c r="AB8" s="244"/>
    </row>
    <row r="9" spans="1:28" s="3" customFormat="1" ht="14.25" x14ac:dyDescent="0.2">
      <c r="A9" s="219"/>
      <c r="B9" s="219"/>
      <c r="C9" s="219"/>
      <c r="D9" s="219"/>
      <c r="E9" s="245"/>
      <c r="F9" s="245"/>
      <c r="G9" s="219"/>
      <c r="H9" s="219"/>
      <c r="I9" s="219"/>
      <c r="J9" s="245"/>
      <c r="K9" s="245"/>
      <c r="L9" s="245"/>
      <c r="M9" s="219"/>
      <c r="N9" s="245"/>
      <c r="O9" s="245"/>
      <c r="P9" s="245"/>
      <c r="Q9" s="245"/>
      <c r="R9" s="245"/>
      <c r="S9" s="245"/>
      <c r="T9" s="245"/>
      <c r="U9" s="245"/>
      <c r="V9" s="245"/>
      <c r="W9" s="245"/>
      <c r="X9" s="245"/>
      <c r="Y9" s="245"/>
      <c r="Z9" s="245"/>
      <c r="AA9" s="245"/>
      <c r="AB9" s="245"/>
    </row>
    <row r="10" spans="1:28" s="3" customFormat="1" ht="14.25" x14ac:dyDescent="0.2">
      <c r="A10" s="12">
        <v>1</v>
      </c>
      <c r="B10" s="30" t="s">
        <v>14</v>
      </c>
      <c r="C10" s="12">
        <v>5605</v>
      </c>
      <c r="D10" s="12">
        <v>549</v>
      </c>
      <c r="E10" s="12" t="s">
        <v>858</v>
      </c>
      <c r="F10" s="12">
        <v>2</v>
      </c>
      <c r="G10" s="12"/>
      <c r="H10" s="12"/>
      <c r="I10" s="12">
        <v>92</v>
      </c>
      <c r="J10" s="12">
        <f t="shared" ref="J10" si="0">G10*400+H10*100+I10</f>
        <v>92</v>
      </c>
      <c r="K10" s="12">
        <v>320</v>
      </c>
      <c r="L10" s="12">
        <f t="shared" ref="L10:L57" si="1">J10*K10</f>
        <v>29440</v>
      </c>
      <c r="M10" s="12">
        <v>2</v>
      </c>
      <c r="N10" s="12" t="s">
        <v>27</v>
      </c>
      <c r="O10" s="12" t="s">
        <v>16</v>
      </c>
      <c r="P10" s="12">
        <v>2</v>
      </c>
      <c r="Q10" s="12">
        <v>166.5</v>
      </c>
      <c r="R10" s="12"/>
      <c r="S10" s="12">
        <v>6400</v>
      </c>
      <c r="T10" s="12">
        <f t="shared" ref="T10:T57" si="2">Q10*S10</f>
        <v>1065600</v>
      </c>
      <c r="U10" s="12">
        <v>20</v>
      </c>
      <c r="V10" s="12">
        <f>T10*75%</f>
        <v>799200</v>
      </c>
      <c r="W10" s="12">
        <f t="shared" ref="W10:W57" si="3">T10-V10</f>
        <v>266400</v>
      </c>
      <c r="X10" s="12">
        <f t="shared" ref="X10:X57" si="4">L10+W10</f>
        <v>295840</v>
      </c>
      <c r="Y10" s="12">
        <v>0</v>
      </c>
      <c r="Z10" s="12">
        <v>50</v>
      </c>
      <c r="AA10" s="12">
        <v>0</v>
      </c>
      <c r="AB10" s="12">
        <v>0</v>
      </c>
    </row>
    <row r="11" spans="1:28" s="3" customFormat="1" ht="14.25" x14ac:dyDescent="0.2">
      <c r="A11" s="12">
        <v>2</v>
      </c>
      <c r="B11" s="30" t="s">
        <v>14</v>
      </c>
      <c r="C11" s="12">
        <v>4653</v>
      </c>
      <c r="D11" s="12">
        <v>49</v>
      </c>
      <c r="E11" s="12" t="s">
        <v>859</v>
      </c>
      <c r="F11" s="12">
        <v>2</v>
      </c>
      <c r="G11" s="12"/>
      <c r="H11" s="12">
        <v>1</v>
      </c>
      <c r="I11" s="12">
        <v>4</v>
      </c>
      <c r="J11" s="12">
        <f t="shared" ref="J11:J57" si="5">G11*400+H11*100+I11</f>
        <v>104</v>
      </c>
      <c r="K11" s="12">
        <v>320</v>
      </c>
      <c r="L11" s="12">
        <f t="shared" si="1"/>
        <v>33280</v>
      </c>
      <c r="M11" s="30">
        <v>2</v>
      </c>
      <c r="N11" s="30" t="s">
        <v>27</v>
      </c>
      <c r="O11" s="30" t="s">
        <v>16</v>
      </c>
      <c r="P11" s="30">
        <v>2</v>
      </c>
      <c r="Q11" s="30">
        <v>138</v>
      </c>
      <c r="R11" s="30"/>
      <c r="S11" s="30">
        <v>6400</v>
      </c>
      <c r="T11" s="12">
        <f t="shared" si="2"/>
        <v>883200</v>
      </c>
      <c r="U11" s="30">
        <v>20</v>
      </c>
      <c r="V11" s="12">
        <f>T11*75%</f>
        <v>662400</v>
      </c>
      <c r="W11" s="12">
        <f t="shared" si="3"/>
        <v>220800</v>
      </c>
      <c r="X11" s="12">
        <f t="shared" si="4"/>
        <v>254080</v>
      </c>
      <c r="Y11" s="30">
        <v>0</v>
      </c>
      <c r="Z11" s="30">
        <v>50</v>
      </c>
      <c r="AA11" s="30">
        <v>0</v>
      </c>
      <c r="AB11" s="30">
        <v>0</v>
      </c>
    </row>
    <row r="12" spans="1:28" s="3" customFormat="1" ht="14.25" x14ac:dyDescent="0.2">
      <c r="A12" s="12">
        <v>3</v>
      </c>
      <c r="B12" s="30" t="s">
        <v>14</v>
      </c>
      <c r="C12" s="12">
        <v>5440</v>
      </c>
      <c r="D12" s="12">
        <v>242</v>
      </c>
      <c r="E12" s="12" t="s">
        <v>859</v>
      </c>
      <c r="F12" s="12">
        <v>1</v>
      </c>
      <c r="G12" s="12">
        <v>2</v>
      </c>
      <c r="H12" s="12"/>
      <c r="I12" s="12"/>
      <c r="J12" s="12">
        <f t="shared" si="5"/>
        <v>800</v>
      </c>
      <c r="K12" s="12">
        <v>320</v>
      </c>
      <c r="L12" s="12">
        <f t="shared" si="1"/>
        <v>256000</v>
      </c>
      <c r="M12" s="12"/>
      <c r="N12" s="12"/>
      <c r="O12" s="12"/>
      <c r="P12" s="12"/>
      <c r="Q12" s="12"/>
      <c r="R12" s="12"/>
      <c r="S12" s="12"/>
      <c r="T12" s="12">
        <f t="shared" si="2"/>
        <v>0</v>
      </c>
      <c r="U12" s="12"/>
      <c r="V12" s="12"/>
      <c r="W12" s="12">
        <f t="shared" si="3"/>
        <v>0</v>
      </c>
      <c r="X12" s="12">
        <f t="shared" si="4"/>
        <v>256000</v>
      </c>
      <c r="Y12" s="12"/>
      <c r="Z12" s="12"/>
      <c r="AA12" s="12"/>
      <c r="AB12" s="12"/>
    </row>
    <row r="13" spans="1:28" s="3" customFormat="1" ht="14.25" x14ac:dyDescent="0.2">
      <c r="A13" s="12">
        <v>4</v>
      </c>
      <c r="B13" s="30" t="s">
        <v>14</v>
      </c>
      <c r="C13" s="12">
        <v>3809</v>
      </c>
      <c r="D13" s="12">
        <v>173</v>
      </c>
      <c r="E13" s="12" t="s">
        <v>859</v>
      </c>
      <c r="F13" s="12">
        <v>1</v>
      </c>
      <c r="G13" s="12">
        <v>4</v>
      </c>
      <c r="H13" s="12"/>
      <c r="I13" s="12"/>
      <c r="J13" s="12">
        <f t="shared" si="5"/>
        <v>1600</v>
      </c>
      <c r="K13" s="12">
        <v>75</v>
      </c>
      <c r="L13" s="12">
        <f t="shared" si="1"/>
        <v>120000</v>
      </c>
      <c r="M13" s="12"/>
      <c r="N13" s="12"/>
      <c r="O13" s="12"/>
      <c r="P13" s="12"/>
      <c r="Q13" s="12"/>
      <c r="R13" s="12"/>
      <c r="S13" s="12"/>
      <c r="T13" s="12">
        <f t="shared" si="2"/>
        <v>0</v>
      </c>
      <c r="U13" s="12"/>
      <c r="V13" s="12"/>
      <c r="W13" s="12">
        <f t="shared" si="3"/>
        <v>0</v>
      </c>
      <c r="X13" s="12">
        <f t="shared" si="4"/>
        <v>120000</v>
      </c>
      <c r="Y13" s="12"/>
      <c r="Z13" s="12"/>
      <c r="AA13" s="12"/>
      <c r="AB13" s="12"/>
    </row>
    <row r="14" spans="1:28" s="3" customFormat="1" ht="14.25" x14ac:dyDescent="0.2">
      <c r="A14" s="12">
        <v>5</v>
      </c>
      <c r="B14" s="30" t="s">
        <v>14</v>
      </c>
      <c r="C14" s="12">
        <v>3810</v>
      </c>
      <c r="D14" s="12">
        <v>174</v>
      </c>
      <c r="E14" s="12" t="s">
        <v>859</v>
      </c>
      <c r="F14" s="12">
        <v>1</v>
      </c>
      <c r="G14" s="12">
        <v>4</v>
      </c>
      <c r="H14" s="12"/>
      <c r="I14" s="12"/>
      <c r="J14" s="12">
        <f t="shared" si="5"/>
        <v>1600</v>
      </c>
      <c r="K14" s="12">
        <v>75</v>
      </c>
      <c r="L14" s="12">
        <f t="shared" si="1"/>
        <v>120000</v>
      </c>
      <c r="M14" s="12"/>
      <c r="N14" s="12"/>
      <c r="O14" s="12"/>
      <c r="P14" s="12"/>
      <c r="Q14" s="12"/>
      <c r="R14" s="12"/>
      <c r="S14" s="12"/>
      <c r="T14" s="12">
        <f t="shared" si="2"/>
        <v>0</v>
      </c>
      <c r="U14" s="12"/>
      <c r="V14" s="12"/>
      <c r="W14" s="12">
        <f t="shared" si="3"/>
        <v>0</v>
      </c>
      <c r="X14" s="12">
        <f t="shared" si="4"/>
        <v>120000</v>
      </c>
      <c r="Y14" s="12"/>
      <c r="Z14" s="12"/>
      <c r="AA14" s="12"/>
      <c r="AB14" s="12"/>
    </row>
    <row r="15" spans="1:28" s="3" customFormat="1" ht="14.25" x14ac:dyDescent="0.2">
      <c r="A15" s="12">
        <v>6</v>
      </c>
      <c r="B15" s="30" t="s">
        <v>14</v>
      </c>
      <c r="C15" s="12">
        <v>678</v>
      </c>
      <c r="D15" s="12">
        <v>8</v>
      </c>
      <c r="E15" s="12" t="s">
        <v>860</v>
      </c>
      <c r="F15" s="12">
        <v>2</v>
      </c>
      <c r="G15" s="12">
        <v>2</v>
      </c>
      <c r="H15" s="12">
        <v>3</v>
      </c>
      <c r="I15" s="12">
        <v>51</v>
      </c>
      <c r="J15" s="12">
        <f t="shared" si="5"/>
        <v>1151</v>
      </c>
      <c r="K15" s="12">
        <v>380</v>
      </c>
      <c r="L15" s="12">
        <f t="shared" si="1"/>
        <v>437380</v>
      </c>
      <c r="M15" s="12">
        <v>2</v>
      </c>
      <c r="N15" s="12" t="s">
        <v>27</v>
      </c>
      <c r="O15" s="12" t="s">
        <v>16</v>
      </c>
      <c r="P15" s="12">
        <v>2</v>
      </c>
      <c r="Q15" s="12">
        <v>157.5</v>
      </c>
      <c r="R15" s="12"/>
      <c r="S15" s="12">
        <v>6400</v>
      </c>
      <c r="T15" s="12">
        <f t="shared" si="2"/>
        <v>1008000</v>
      </c>
      <c r="U15" s="12">
        <v>30</v>
      </c>
      <c r="V15" s="12">
        <f>T15*85%</f>
        <v>856800</v>
      </c>
      <c r="W15" s="12">
        <f t="shared" si="3"/>
        <v>151200</v>
      </c>
      <c r="X15" s="12">
        <f t="shared" si="4"/>
        <v>588580</v>
      </c>
      <c r="Y15" s="12">
        <v>0</v>
      </c>
      <c r="Z15" s="12">
        <v>50</v>
      </c>
      <c r="AA15" s="12">
        <v>0</v>
      </c>
      <c r="AB15" s="12">
        <v>0</v>
      </c>
    </row>
    <row r="16" spans="1:28" s="3" customFormat="1" ht="14.25" x14ac:dyDescent="0.2">
      <c r="A16" s="12">
        <v>7</v>
      </c>
      <c r="B16" s="30" t="s">
        <v>14</v>
      </c>
      <c r="C16" s="12">
        <v>3773</v>
      </c>
      <c r="D16" s="12">
        <v>110</v>
      </c>
      <c r="E16" s="12" t="s">
        <v>860</v>
      </c>
      <c r="F16" s="12">
        <v>1</v>
      </c>
      <c r="G16" s="12">
        <v>3</v>
      </c>
      <c r="H16" s="12"/>
      <c r="I16" s="12">
        <v>19</v>
      </c>
      <c r="J16" s="12">
        <f t="shared" si="5"/>
        <v>1219</v>
      </c>
      <c r="K16" s="12">
        <v>75</v>
      </c>
      <c r="L16" s="12">
        <f t="shared" si="1"/>
        <v>91425</v>
      </c>
      <c r="M16" s="12"/>
      <c r="N16" s="12"/>
      <c r="O16" s="12"/>
      <c r="P16" s="12"/>
      <c r="Q16" s="12"/>
      <c r="R16" s="12"/>
      <c r="S16" s="12"/>
      <c r="T16" s="12">
        <f t="shared" si="2"/>
        <v>0</v>
      </c>
      <c r="U16" s="12"/>
      <c r="V16" s="12"/>
      <c r="W16" s="12">
        <f t="shared" si="3"/>
        <v>0</v>
      </c>
      <c r="X16" s="12">
        <f t="shared" si="4"/>
        <v>91425</v>
      </c>
      <c r="Y16" s="12">
        <v>0</v>
      </c>
      <c r="Z16" s="12">
        <v>50</v>
      </c>
      <c r="AA16" s="12">
        <v>0</v>
      </c>
      <c r="AB16" s="12">
        <v>0</v>
      </c>
    </row>
    <row r="17" spans="1:28" s="3" customFormat="1" ht="14.25" x14ac:dyDescent="0.2">
      <c r="A17" s="12">
        <v>8</v>
      </c>
      <c r="B17" s="30" t="s">
        <v>24</v>
      </c>
      <c r="C17" s="30"/>
      <c r="D17" s="30"/>
      <c r="E17" s="30" t="s">
        <v>860</v>
      </c>
      <c r="F17" s="30">
        <v>1</v>
      </c>
      <c r="G17" s="30">
        <v>7</v>
      </c>
      <c r="H17" s="30"/>
      <c r="I17" s="30"/>
      <c r="J17" s="12">
        <f t="shared" si="5"/>
        <v>2800</v>
      </c>
      <c r="K17" s="30">
        <v>75</v>
      </c>
      <c r="L17" s="12">
        <f t="shared" si="1"/>
        <v>210000</v>
      </c>
      <c r="M17" s="30"/>
      <c r="N17" s="30"/>
      <c r="O17" s="30"/>
      <c r="P17" s="30"/>
      <c r="Q17" s="30"/>
      <c r="R17" s="30"/>
      <c r="S17" s="30"/>
      <c r="T17" s="12">
        <f t="shared" si="2"/>
        <v>0</v>
      </c>
      <c r="U17" s="30"/>
      <c r="V17" s="30"/>
      <c r="W17" s="12">
        <f t="shared" si="3"/>
        <v>0</v>
      </c>
      <c r="X17" s="12">
        <f t="shared" si="4"/>
        <v>210000</v>
      </c>
      <c r="Y17" s="30">
        <v>0</v>
      </c>
      <c r="Z17" s="30">
        <v>0</v>
      </c>
      <c r="AA17" s="30">
        <v>210000</v>
      </c>
      <c r="AB17" s="30">
        <v>0.01</v>
      </c>
    </row>
    <row r="18" spans="1:28" s="3" customFormat="1" ht="14.25" x14ac:dyDescent="0.2">
      <c r="A18" s="12">
        <v>9</v>
      </c>
      <c r="B18" s="30" t="s">
        <v>14</v>
      </c>
      <c r="C18" s="30">
        <v>3774</v>
      </c>
      <c r="D18" s="30">
        <v>111</v>
      </c>
      <c r="E18" s="30" t="s">
        <v>860</v>
      </c>
      <c r="F18" s="30">
        <v>1</v>
      </c>
      <c r="G18" s="30">
        <v>5</v>
      </c>
      <c r="H18" s="30">
        <v>1</v>
      </c>
      <c r="I18" s="30">
        <v>89</v>
      </c>
      <c r="J18" s="12">
        <f t="shared" si="5"/>
        <v>2189</v>
      </c>
      <c r="K18" s="30">
        <v>130</v>
      </c>
      <c r="L18" s="12">
        <f t="shared" si="1"/>
        <v>284570</v>
      </c>
      <c r="M18" s="30"/>
      <c r="N18" s="30"/>
      <c r="O18" s="30"/>
      <c r="P18" s="30"/>
      <c r="Q18" s="30"/>
      <c r="R18" s="30"/>
      <c r="S18" s="30"/>
      <c r="T18" s="12">
        <f t="shared" si="2"/>
        <v>0</v>
      </c>
      <c r="U18" s="30"/>
      <c r="V18" s="30"/>
      <c r="W18" s="12">
        <f t="shared" si="3"/>
        <v>0</v>
      </c>
      <c r="X18" s="12">
        <f t="shared" si="4"/>
        <v>284570</v>
      </c>
      <c r="Y18" s="30">
        <v>0</v>
      </c>
      <c r="Z18" s="30">
        <v>50</v>
      </c>
      <c r="AA18" s="30">
        <v>0</v>
      </c>
      <c r="AB18" s="30">
        <v>0</v>
      </c>
    </row>
    <row r="19" spans="1:28" s="3" customFormat="1" ht="14.25" x14ac:dyDescent="0.2">
      <c r="A19" s="12">
        <v>10</v>
      </c>
      <c r="B19" s="30" t="s">
        <v>24</v>
      </c>
      <c r="C19" s="30"/>
      <c r="D19" s="30"/>
      <c r="E19" s="30" t="s">
        <v>860</v>
      </c>
      <c r="F19" s="30">
        <v>1</v>
      </c>
      <c r="G19" s="30">
        <v>19</v>
      </c>
      <c r="H19" s="30"/>
      <c r="I19" s="30"/>
      <c r="J19" s="12">
        <f t="shared" si="5"/>
        <v>7600</v>
      </c>
      <c r="K19" s="30">
        <v>75</v>
      </c>
      <c r="L19" s="12">
        <f t="shared" si="1"/>
        <v>570000</v>
      </c>
      <c r="M19" s="30"/>
      <c r="N19" s="30"/>
      <c r="O19" s="30"/>
      <c r="P19" s="30"/>
      <c r="Q19" s="30"/>
      <c r="R19" s="30"/>
      <c r="S19" s="30"/>
      <c r="T19" s="12">
        <f t="shared" si="2"/>
        <v>0</v>
      </c>
      <c r="U19" s="30"/>
      <c r="V19" s="30"/>
      <c r="W19" s="12">
        <f t="shared" si="3"/>
        <v>0</v>
      </c>
      <c r="X19" s="12">
        <f t="shared" si="4"/>
        <v>570000</v>
      </c>
      <c r="Y19" s="30">
        <v>0</v>
      </c>
      <c r="Z19" s="30">
        <v>0</v>
      </c>
      <c r="AA19" s="30">
        <v>570000</v>
      </c>
      <c r="AB19" s="30">
        <v>0.01</v>
      </c>
    </row>
    <row r="20" spans="1:28" s="3" customFormat="1" ht="14.25" x14ac:dyDescent="0.2">
      <c r="A20" s="12">
        <v>11</v>
      </c>
      <c r="B20" s="30" t="s">
        <v>14</v>
      </c>
      <c r="C20" s="30">
        <v>3955</v>
      </c>
      <c r="D20" s="30">
        <v>85</v>
      </c>
      <c r="E20" s="30" t="s">
        <v>860</v>
      </c>
      <c r="F20" s="30">
        <v>1</v>
      </c>
      <c r="G20" s="30">
        <v>5</v>
      </c>
      <c r="H20" s="30">
        <v>1</v>
      </c>
      <c r="I20" s="30">
        <v>30</v>
      </c>
      <c r="J20" s="12">
        <f t="shared" si="5"/>
        <v>2130</v>
      </c>
      <c r="K20" s="30">
        <v>75</v>
      </c>
      <c r="L20" s="12">
        <f t="shared" si="1"/>
        <v>159750</v>
      </c>
      <c r="M20" s="30"/>
      <c r="N20" s="30"/>
      <c r="O20" s="30"/>
      <c r="P20" s="30"/>
      <c r="Q20" s="30"/>
      <c r="R20" s="30"/>
      <c r="S20" s="30"/>
      <c r="T20" s="12">
        <f t="shared" si="2"/>
        <v>0</v>
      </c>
      <c r="U20" s="30"/>
      <c r="V20" s="30"/>
      <c r="W20" s="12">
        <f t="shared" si="3"/>
        <v>0</v>
      </c>
      <c r="X20" s="12">
        <f t="shared" si="4"/>
        <v>159750</v>
      </c>
      <c r="Y20" s="30">
        <v>0</v>
      </c>
      <c r="Z20" s="30">
        <v>50</v>
      </c>
      <c r="AA20" s="30">
        <v>0</v>
      </c>
      <c r="AB20" s="30">
        <v>0</v>
      </c>
    </row>
    <row r="21" spans="1:28" s="3" customFormat="1" ht="14.25" x14ac:dyDescent="0.2">
      <c r="A21" s="12">
        <v>12</v>
      </c>
      <c r="B21" s="30" t="s">
        <v>14</v>
      </c>
      <c r="C21" s="30">
        <v>4246</v>
      </c>
      <c r="D21" s="30">
        <v>204</v>
      </c>
      <c r="E21" s="30" t="s">
        <v>860</v>
      </c>
      <c r="F21" s="30">
        <v>1</v>
      </c>
      <c r="G21" s="30">
        <v>7</v>
      </c>
      <c r="H21" s="30">
        <v>3</v>
      </c>
      <c r="I21" s="30">
        <v>38</v>
      </c>
      <c r="J21" s="12">
        <f t="shared" si="5"/>
        <v>3138</v>
      </c>
      <c r="K21" s="30">
        <v>110</v>
      </c>
      <c r="L21" s="12">
        <f t="shared" si="1"/>
        <v>345180</v>
      </c>
      <c r="M21" s="30"/>
      <c r="N21" s="30"/>
      <c r="O21" s="30"/>
      <c r="P21" s="30"/>
      <c r="Q21" s="30"/>
      <c r="R21" s="30"/>
      <c r="S21" s="30"/>
      <c r="T21" s="12">
        <f t="shared" si="2"/>
        <v>0</v>
      </c>
      <c r="U21" s="30"/>
      <c r="V21" s="30"/>
      <c r="W21" s="12">
        <f t="shared" si="3"/>
        <v>0</v>
      </c>
      <c r="X21" s="12">
        <f t="shared" si="4"/>
        <v>345180</v>
      </c>
      <c r="Y21" s="30">
        <v>0</v>
      </c>
      <c r="Z21" s="30">
        <v>50</v>
      </c>
      <c r="AA21" s="30">
        <v>0</v>
      </c>
      <c r="AB21" s="30">
        <v>0</v>
      </c>
    </row>
    <row r="22" spans="1:28" s="3" customFormat="1" ht="14.25" x14ac:dyDescent="0.2">
      <c r="A22" s="12">
        <v>13</v>
      </c>
      <c r="B22" s="30" t="s">
        <v>14</v>
      </c>
      <c r="C22" s="30">
        <v>731</v>
      </c>
      <c r="D22" s="30">
        <v>66</v>
      </c>
      <c r="E22" s="30" t="s">
        <v>861</v>
      </c>
      <c r="F22" s="30">
        <v>2</v>
      </c>
      <c r="G22" s="30"/>
      <c r="H22" s="30">
        <v>1</v>
      </c>
      <c r="I22" s="30">
        <v>94</v>
      </c>
      <c r="J22" s="12">
        <f t="shared" si="5"/>
        <v>194</v>
      </c>
      <c r="K22" s="30">
        <v>430</v>
      </c>
      <c r="L22" s="12">
        <f t="shared" si="1"/>
        <v>83420</v>
      </c>
      <c r="M22" s="30">
        <v>2</v>
      </c>
      <c r="N22" s="30" t="s">
        <v>27</v>
      </c>
      <c r="O22" s="30" t="s">
        <v>16</v>
      </c>
      <c r="P22" s="30">
        <v>2</v>
      </c>
      <c r="Q22" s="30">
        <v>168</v>
      </c>
      <c r="R22" s="30"/>
      <c r="S22" s="30">
        <v>6400</v>
      </c>
      <c r="T22" s="12">
        <f t="shared" si="2"/>
        <v>1075200</v>
      </c>
      <c r="U22" s="30">
        <v>20</v>
      </c>
      <c r="V22" s="12">
        <f>T22*75%</f>
        <v>806400</v>
      </c>
      <c r="W22" s="12">
        <f t="shared" si="3"/>
        <v>268800</v>
      </c>
      <c r="X22" s="12">
        <f t="shared" si="4"/>
        <v>352220</v>
      </c>
      <c r="Y22" s="30">
        <v>0</v>
      </c>
      <c r="Z22" s="30">
        <v>50</v>
      </c>
      <c r="AA22" s="30">
        <v>0</v>
      </c>
      <c r="AB22" s="30">
        <v>0</v>
      </c>
    </row>
    <row r="23" spans="1:28" s="3" customFormat="1" ht="14.25" x14ac:dyDescent="0.2">
      <c r="A23" s="12">
        <v>14</v>
      </c>
      <c r="B23" s="30" t="s">
        <v>14</v>
      </c>
      <c r="C23" s="30"/>
      <c r="D23" s="30">
        <v>406</v>
      </c>
      <c r="E23" s="30" t="s">
        <v>861</v>
      </c>
      <c r="F23" s="30">
        <v>1</v>
      </c>
      <c r="G23" s="30">
        <v>5</v>
      </c>
      <c r="H23" s="30">
        <v>2</v>
      </c>
      <c r="I23" s="30">
        <v>54</v>
      </c>
      <c r="J23" s="12">
        <f t="shared" si="5"/>
        <v>2254</v>
      </c>
      <c r="K23" s="30">
        <v>75</v>
      </c>
      <c r="L23" s="12">
        <f t="shared" si="1"/>
        <v>169050</v>
      </c>
      <c r="M23" s="30"/>
      <c r="N23" s="30"/>
      <c r="O23" s="30"/>
      <c r="P23" s="30"/>
      <c r="Q23" s="30"/>
      <c r="R23" s="30"/>
      <c r="S23" s="30"/>
      <c r="T23" s="12">
        <f t="shared" si="2"/>
        <v>0</v>
      </c>
      <c r="U23" s="30"/>
      <c r="V23" s="30"/>
      <c r="W23" s="12">
        <f t="shared" si="3"/>
        <v>0</v>
      </c>
      <c r="X23" s="12">
        <f t="shared" si="4"/>
        <v>169050</v>
      </c>
      <c r="Y23" s="30">
        <v>0</v>
      </c>
      <c r="Z23" s="30">
        <v>50</v>
      </c>
      <c r="AA23" s="30">
        <v>0</v>
      </c>
      <c r="AB23" s="30">
        <v>0</v>
      </c>
    </row>
    <row r="24" spans="1:28" s="3" customFormat="1" ht="14.25" x14ac:dyDescent="0.2">
      <c r="A24" s="12">
        <v>15</v>
      </c>
      <c r="B24" s="30" t="s">
        <v>14</v>
      </c>
      <c r="C24" s="30">
        <v>2624</v>
      </c>
      <c r="D24" s="30">
        <v>157</v>
      </c>
      <c r="E24" s="30" t="s">
        <v>861</v>
      </c>
      <c r="F24" s="30">
        <v>1</v>
      </c>
      <c r="G24" s="30">
        <v>12</v>
      </c>
      <c r="H24" s="30">
        <v>2</v>
      </c>
      <c r="I24" s="30">
        <v>27</v>
      </c>
      <c r="J24" s="12">
        <f t="shared" si="5"/>
        <v>5027</v>
      </c>
      <c r="K24" s="30">
        <v>75</v>
      </c>
      <c r="L24" s="12">
        <f t="shared" si="1"/>
        <v>377025</v>
      </c>
      <c r="M24" s="30"/>
      <c r="N24" s="30"/>
      <c r="O24" s="30"/>
      <c r="P24" s="30"/>
      <c r="Q24" s="30"/>
      <c r="R24" s="30"/>
      <c r="S24" s="30"/>
      <c r="T24" s="12">
        <f t="shared" si="2"/>
        <v>0</v>
      </c>
      <c r="U24" s="30"/>
      <c r="V24" s="30"/>
      <c r="W24" s="12">
        <f t="shared" si="3"/>
        <v>0</v>
      </c>
      <c r="X24" s="12">
        <f t="shared" si="4"/>
        <v>377025</v>
      </c>
      <c r="Y24" s="30">
        <v>0</v>
      </c>
      <c r="Z24" s="30">
        <v>50</v>
      </c>
      <c r="AA24" s="30">
        <v>0</v>
      </c>
      <c r="AB24" s="30">
        <v>0</v>
      </c>
    </row>
    <row r="25" spans="1:28" s="3" customFormat="1" ht="14.25" x14ac:dyDescent="0.2">
      <c r="A25" s="12">
        <v>16</v>
      </c>
      <c r="B25" s="30" t="s">
        <v>14</v>
      </c>
      <c r="C25" s="30">
        <v>4631</v>
      </c>
      <c r="D25" s="30">
        <v>47</v>
      </c>
      <c r="E25" s="30" t="s">
        <v>862</v>
      </c>
      <c r="F25" s="30">
        <v>2</v>
      </c>
      <c r="G25" s="30"/>
      <c r="H25" s="30">
        <v>1</v>
      </c>
      <c r="I25" s="30">
        <v>16</v>
      </c>
      <c r="J25" s="12">
        <f t="shared" si="5"/>
        <v>116</v>
      </c>
      <c r="K25" s="30">
        <v>320</v>
      </c>
      <c r="L25" s="12">
        <f t="shared" si="1"/>
        <v>37120</v>
      </c>
      <c r="M25" s="30">
        <v>2</v>
      </c>
      <c r="N25" s="30" t="s">
        <v>27</v>
      </c>
      <c r="O25" s="30" t="s">
        <v>16</v>
      </c>
      <c r="P25" s="30">
        <v>2</v>
      </c>
      <c r="Q25" s="30">
        <v>162</v>
      </c>
      <c r="R25" s="30"/>
      <c r="S25" s="30">
        <v>6400</v>
      </c>
      <c r="T25" s="12">
        <f t="shared" si="2"/>
        <v>1036800</v>
      </c>
      <c r="U25" s="30">
        <v>30</v>
      </c>
      <c r="V25" s="12">
        <f>T25*85%</f>
        <v>881280</v>
      </c>
      <c r="W25" s="12">
        <f t="shared" si="3"/>
        <v>155520</v>
      </c>
      <c r="X25" s="12">
        <f t="shared" si="4"/>
        <v>192640</v>
      </c>
      <c r="Y25" s="30">
        <v>0</v>
      </c>
      <c r="Z25" s="30">
        <v>50</v>
      </c>
      <c r="AA25" s="30">
        <v>0</v>
      </c>
      <c r="AB25" s="30">
        <v>0</v>
      </c>
    </row>
    <row r="26" spans="1:28" s="3" customFormat="1" ht="14.25" x14ac:dyDescent="0.2">
      <c r="A26" s="12">
        <v>17</v>
      </c>
      <c r="B26" s="30" t="s">
        <v>14</v>
      </c>
      <c r="C26" s="30">
        <v>2668</v>
      </c>
      <c r="D26" s="30">
        <v>46</v>
      </c>
      <c r="E26" s="30" t="s">
        <v>862</v>
      </c>
      <c r="F26" s="30">
        <v>1</v>
      </c>
      <c r="G26" s="30">
        <v>20</v>
      </c>
      <c r="H26" s="30">
        <v>3</v>
      </c>
      <c r="I26" s="30">
        <v>64</v>
      </c>
      <c r="J26" s="12">
        <f t="shared" si="5"/>
        <v>8364</v>
      </c>
      <c r="K26" s="30">
        <v>100</v>
      </c>
      <c r="L26" s="12">
        <f t="shared" si="1"/>
        <v>836400</v>
      </c>
      <c r="M26" s="30"/>
      <c r="N26" s="30"/>
      <c r="O26" s="30"/>
      <c r="P26" s="30"/>
      <c r="Q26" s="30"/>
      <c r="R26" s="30"/>
      <c r="S26" s="30"/>
      <c r="T26" s="12">
        <f t="shared" si="2"/>
        <v>0</v>
      </c>
      <c r="U26" s="30"/>
      <c r="V26" s="30"/>
      <c r="W26" s="12">
        <f t="shared" si="3"/>
        <v>0</v>
      </c>
      <c r="X26" s="12">
        <f t="shared" si="4"/>
        <v>836400</v>
      </c>
      <c r="Y26" s="30">
        <v>0</v>
      </c>
      <c r="Z26" s="30">
        <v>50</v>
      </c>
      <c r="AA26" s="30">
        <v>0</v>
      </c>
      <c r="AB26" s="30">
        <v>0</v>
      </c>
    </row>
    <row r="27" spans="1:28" s="3" customFormat="1" ht="14.25" x14ac:dyDescent="0.2">
      <c r="A27" s="12">
        <v>18</v>
      </c>
      <c r="B27" s="30" t="s">
        <v>14</v>
      </c>
      <c r="C27" s="30"/>
      <c r="D27" s="30">
        <v>16</v>
      </c>
      <c r="E27" s="30" t="s">
        <v>862</v>
      </c>
      <c r="F27" s="30">
        <v>1</v>
      </c>
      <c r="G27" s="30">
        <v>9</v>
      </c>
      <c r="H27" s="30">
        <v>2</v>
      </c>
      <c r="I27" s="30">
        <v>92</v>
      </c>
      <c r="J27" s="12">
        <f t="shared" si="5"/>
        <v>3892</v>
      </c>
      <c r="K27" s="30">
        <v>100</v>
      </c>
      <c r="L27" s="12">
        <f t="shared" si="1"/>
        <v>389200</v>
      </c>
      <c r="M27" s="30"/>
      <c r="N27" s="30"/>
      <c r="O27" s="30"/>
      <c r="P27" s="30"/>
      <c r="Q27" s="30"/>
      <c r="R27" s="30"/>
      <c r="S27" s="30"/>
      <c r="T27" s="12">
        <f t="shared" si="2"/>
        <v>0</v>
      </c>
      <c r="U27" s="30"/>
      <c r="V27" s="30"/>
      <c r="W27" s="12">
        <f t="shared" si="3"/>
        <v>0</v>
      </c>
      <c r="X27" s="12">
        <f t="shared" si="4"/>
        <v>389200</v>
      </c>
      <c r="Y27" s="30">
        <v>0</v>
      </c>
      <c r="Z27" s="30">
        <v>50</v>
      </c>
      <c r="AA27" s="30">
        <v>0</v>
      </c>
      <c r="AB27" s="30">
        <v>0</v>
      </c>
    </row>
    <row r="28" spans="1:28" s="3" customFormat="1" ht="14.25" x14ac:dyDescent="0.2">
      <c r="A28" s="12">
        <v>19</v>
      </c>
      <c r="B28" s="30" t="s">
        <v>14</v>
      </c>
      <c r="C28" s="30">
        <v>2934</v>
      </c>
      <c r="D28" s="30">
        <v>55</v>
      </c>
      <c r="E28" s="30" t="s">
        <v>862</v>
      </c>
      <c r="F28" s="30">
        <v>1</v>
      </c>
      <c r="G28" s="30">
        <v>13</v>
      </c>
      <c r="H28" s="30"/>
      <c r="I28" s="30">
        <v>31</v>
      </c>
      <c r="J28" s="12">
        <f t="shared" si="5"/>
        <v>5231</v>
      </c>
      <c r="K28" s="30">
        <v>100</v>
      </c>
      <c r="L28" s="12">
        <f t="shared" si="1"/>
        <v>523100</v>
      </c>
      <c r="M28" s="30"/>
      <c r="N28" s="30"/>
      <c r="O28" s="30"/>
      <c r="P28" s="30"/>
      <c r="Q28" s="30"/>
      <c r="R28" s="30"/>
      <c r="S28" s="30"/>
      <c r="T28" s="12">
        <f t="shared" si="2"/>
        <v>0</v>
      </c>
      <c r="U28" s="30"/>
      <c r="V28" s="30"/>
      <c r="W28" s="12">
        <f t="shared" si="3"/>
        <v>0</v>
      </c>
      <c r="X28" s="12">
        <f t="shared" si="4"/>
        <v>523100</v>
      </c>
      <c r="Y28" s="30">
        <v>0</v>
      </c>
      <c r="Z28" s="30">
        <v>50</v>
      </c>
      <c r="AA28" s="30">
        <v>0</v>
      </c>
      <c r="AB28" s="30">
        <v>0</v>
      </c>
    </row>
    <row r="29" spans="1:28" s="3" customFormat="1" ht="14.25" x14ac:dyDescent="0.2">
      <c r="A29" s="12">
        <v>20</v>
      </c>
      <c r="B29" s="30"/>
      <c r="C29" s="30"/>
      <c r="D29" s="30"/>
      <c r="E29" s="30" t="s">
        <v>863</v>
      </c>
      <c r="F29" s="30">
        <v>2</v>
      </c>
      <c r="G29" s="30"/>
      <c r="H29" s="30"/>
      <c r="I29" s="30"/>
      <c r="J29" s="12">
        <f t="shared" si="5"/>
        <v>0</v>
      </c>
      <c r="K29" s="30"/>
      <c r="L29" s="12">
        <f t="shared" si="1"/>
        <v>0</v>
      </c>
      <c r="M29" s="30">
        <v>2</v>
      </c>
      <c r="N29" s="30" t="s">
        <v>27</v>
      </c>
      <c r="O29" s="30" t="s">
        <v>55</v>
      </c>
      <c r="P29" s="30">
        <v>2</v>
      </c>
      <c r="Q29" s="30">
        <v>81</v>
      </c>
      <c r="R29" s="30"/>
      <c r="S29" s="30">
        <v>6400</v>
      </c>
      <c r="T29" s="12">
        <f t="shared" si="2"/>
        <v>518400</v>
      </c>
      <c r="U29" s="30">
        <v>10</v>
      </c>
      <c r="V29" s="12">
        <f>T29*10%</f>
        <v>51840</v>
      </c>
      <c r="W29" s="12">
        <f t="shared" si="3"/>
        <v>466560</v>
      </c>
      <c r="X29" s="12">
        <f t="shared" si="4"/>
        <v>466560</v>
      </c>
      <c r="Y29" s="30">
        <v>0</v>
      </c>
      <c r="Z29" s="30">
        <v>0</v>
      </c>
      <c r="AA29" s="30">
        <v>466560</v>
      </c>
      <c r="AB29" s="30">
        <v>0.02</v>
      </c>
    </row>
    <row r="30" spans="1:28" s="3" customFormat="1" ht="14.25" x14ac:dyDescent="0.2">
      <c r="A30" s="12">
        <v>21</v>
      </c>
      <c r="B30" s="30" t="s">
        <v>14</v>
      </c>
      <c r="C30" s="12">
        <v>580</v>
      </c>
      <c r="D30" s="12">
        <v>36</v>
      </c>
      <c r="E30" s="12" t="s">
        <v>864</v>
      </c>
      <c r="F30" s="12">
        <v>2</v>
      </c>
      <c r="G30" s="12"/>
      <c r="H30" s="12">
        <v>2</v>
      </c>
      <c r="I30" s="12">
        <v>38</v>
      </c>
      <c r="J30" s="12">
        <f t="shared" si="5"/>
        <v>238</v>
      </c>
      <c r="K30" s="12">
        <v>430</v>
      </c>
      <c r="L30" s="12">
        <f t="shared" si="1"/>
        <v>102340</v>
      </c>
      <c r="M30" s="12">
        <v>2</v>
      </c>
      <c r="N30" s="12" t="s">
        <v>27</v>
      </c>
      <c r="O30" s="12" t="s">
        <v>16</v>
      </c>
      <c r="P30" s="12">
        <v>2</v>
      </c>
      <c r="Q30" s="12">
        <v>198</v>
      </c>
      <c r="R30" s="12"/>
      <c r="S30" s="12">
        <v>6400</v>
      </c>
      <c r="T30" s="12">
        <f t="shared" si="2"/>
        <v>1267200</v>
      </c>
      <c r="U30" s="12">
        <v>30</v>
      </c>
      <c r="V30" s="12">
        <f>T30*85%</f>
        <v>1077120</v>
      </c>
      <c r="W30" s="12">
        <f t="shared" si="3"/>
        <v>190080</v>
      </c>
      <c r="X30" s="12">
        <f t="shared" si="4"/>
        <v>292420</v>
      </c>
      <c r="Y30" s="12">
        <v>0</v>
      </c>
      <c r="Z30" s="12">
        <v>50</v>
      </c>
      <c r="AA30" s="12">
        <v>0</v>
      </c>
      <c r="AB30" s="12">
        <v>0</v>
      </c>
    </row>
    <row r="31" spans="1:28" s="3" customFormat="1" ht="14.25" x14ac:dyDescent="0.2">
      <c r="A31" s="12">
        <v>22</v>
      </c>
      <c r="B31" s="30" t="s">
        <v>14</v>
      </c>
      <c r="C31" s="12">
        <v>4178</v>
      </c>
      <c r="D31" s="12">
        <v>68</v>
      </c>
      <c r="E31" s="12" t="s">
        <v>864</v>
      </c>
      <c r="F31" s="12">
        <v>1</v>
      </c>
      <c r="G31" s="12">
        <v>26</v>
      </c>
      <c r="H31" s="12">
        <v>1</v>
      </c>
      <c r="I31" s="12">
        <v>67</v>
      </c>
      <c r="J31" s="12">
        <f t="shared" si="5"/>
        <v>10567</v>
      </c>
      <c r="K31" s="12">
        <v>100</v>
      </c>
      <c r="L31" s="12">
        <f t="shared" si="1"/>
        <v>1056700</v>
      </c>
      <c r="M31" s="12"/>
      <c r="N31" s="12"/>
      <c r="O31" s="12"/>
      <c r="P31" s="12"/>
      <c r="Q31" s="12"/>
      <c r="R31" s="12"/>
      <c r="S31" s="12"/>
      <c r="T31" s="12">
        <f t="shared" si="2"/>
        <v>0</v>
      </c>
      <c r="U31" s="12"/>
      <c r="V31" s="12"/>
      <c r="W31" s="12">
        <f t="shared" si="3"/>
        <v>0</v>
      </c>
      <c r="X31" s="12">
        <f t="shared" si="4"/>
        <v>1056700</v>
      </c>
      <c r="Y31" s="12">
        <v>0</v>
      </c>
      <c r="Z31" s="12">
        <v>50</v>
      </c>
      <c r="AA31" s="12">
        <v>0</v>
      </c>
      <c r="AB31" s="12">
        <v>0</v>
      </c>
    </row>
    <row r="32" spans="1:28" s="3" customFormat="1" ht="14.25" x14ac:dyDescent="0.2">
      <c r="A32" s="12">
        <v>23</v>
      </c>
      <c r="B32" s="30" t="s">
        <v>14</v>
      </c>
      <c r="C32" s="12">
        <v>5587</v>
      </c>
      <c r="D32" s="12">
        <v>139</v>
      </c>
      <c r="E32" s="12" t="s">
        <v>864</v>
      </c>
      <c r="F32" s="12">
        <v>1</v>
      </c>
      <c r="G32" s="12">
        <v>4</v>
      </c>
      <c r="H32" s="12">
        <v>3</v>
      </c>
      <c r="I32" s="12">
        <v>57</v>
      </c>
      <c r="J32" s="12">
        <f t="shared" si="5"/>
        <v>1957</v>
      </c>
      <c r="K32" s="12">
        <v>75</v>
      </c>
      <c r="L32" s="12">
        <f t="shared" si="1"/>
        <v>146775</v>
      </c>
      <c r="M32" s="12"/>
      <c r="N32" s="12"/>
      <c r="O32" s="12"/>
      <c r="P32" s="12"/>
      <c r="Q32" s="12"/>
      <c r="R32" s="12"/>
      <c r="S32" s="12"/>
      <c r="T32" s="12">
        <f t="shared" si="2"/>
        <v>0</v>
      </c>
      <c r="U32" s="12"/>
      <c r="V32" s="12"/>
      <c r="W32" s="12">
        <f t="shared" si="3"/>
        <v>0</v>
      </c>
      <c r="X32" s="12">
        <f t="shared" si="4"/>
        <v>146775</v>
      </c>
      <c r="Y32" s="12">
        <v>0</v>
      </c>
      <c r="Z32" s="12">
        <v>50</v>
      </c>
      <c r="AA32" s="12">
        <v>0</v>
      </c>
      <c r="AB32" s="12">
        <v>0</v>
      </c>
    </row>
    <row r="33" spans="1:28" s="3" customFormat="1" ht="14.25" x14ac:dyDescent="0.2">
      <c r="A33" s="12">
        <v>24</v>
      </c>
      <c r="B33" s="30" t="s">
        <v>14</v>
      </c>
      <c r="C33" s="12">
        <v>674</v>
      </c>
      <c r="D33" s="12">
        <v>4</v>
      </c>
      <c r="E33" s="12" t="s">
        <v>864</v>
      </c>
      <c r="F33" s="12">
        <v>1</v>
      </c>
      <c r="G33" s="12"/>
      <c r="H33" s="12">
        <v>2</v>
      </c>
      <c r="I33" s="12">
        <v>45</v>
      </c>
      <c r="J33" s="12">
        <f t="shared" si="5"/>
        <v>245</v>
      </c>
      <c r="K33" s="12">
        <v>430</v>
      </c>
      <c r="L33" s="12">
        <f t="shared" si="1"/>
        <v>105350</v>
      </c>
      <c r="M33" s="12"/>
      <c r="N33" s="12"/>
      <c r="O33" s="12"/>
      <c r="P33" s="12"/>
      <c r="Q33" s="12"/>
      <c r="R33" s="12"/>
      <c r="S33" s="12"/>
      <c r="T33" s="12">
        <f t="shared" si="2"/>
        <v>0</v>
      </c>
      <c r="U33" s="12"/>
      <c r="V33" s="12"/>
      <c r="W33" s="12">
        <f t="shared" si="3"/>
        <v>0</v>
      </c>
      <c r="X33" s="12">
        <f t="shared" si="4"/>
        <v>105350</v>
      </c>
      <c r="Y33" s="12">
        <v>0</v>
      </c>
      <c r="Z33" s="12">
        <v>50</v>
      </c>
      <c r="AA33" s="12">
        <v>0</v>
      </c>
      <c r="AB33" s="12">
        <v>0</v>
      </c>
    </row>
    <row r="34" spans="1:28" s="3" customFormat="1" ht="14.25" x14ac:dyDescent="0.2">
      <c r="A34" s="12">
        <v>25</v>
      </c>
      <c r="B34" s="30" t="s">
        <v>14</v>
      </c>
      <c r="C34" s="12">
        <v>852</v>
      </c>
      <c r="D34" s="12">
        <v>30</v>
      </c>
      <c r="E34" s="12" t="s">
        <v>865</v>
      </c>
      <c r="F34" s="12">
        <v>2</v>
      </c>
      <c r="G34" s="12"/>
      <c r="H34" s="12">
        <v>1</v>
      </c>
      <c r="I34" s="12">
        <v>3</v>
      </c>
      <c r="J34" s="12">
        <f t="shared" si="5"/>
        <v>103</v>
      </c>
      <c r="K34" s="12">
        <v>430</v>
      </c>
      <c r="L34" s="12">
        <f t="shared" si="1"/>
        <v>44290</v>
      </c>
      <c r="M34" s="12">
        <v>2</v>
      </c>
      <c r="N34" s="12" t="s">
        <v>27</v>
      </c>
      <c r="O34" s="12" t="s">
        <v>16</v>
      </c>
      <c r="P34" s="12">
        <v>2</v>
      </c>
      <c r="Q34" s="12">
        <v>189</v>
      </c>
      <c r="R34" s="12"/>
      <c r="S34" s="12">
        <v>6400</v>
      </c>
      <c r="T34" s="12">
        <f t="shared" si="2"/>
        <v>1209600</v>
      </c>
      <c r="U34" s="12">
        <v>15</v>
      </c>
      <c r="V34" s="12">
        <f>T34*20%</f>
        <v>241920</v>
      </c>
      <c r="W34" s="12">
        <f t="shared" si="3"/>
        <v>967680</v>
      </c>
      <c r="X34" s="12">
        <f t="shared" si="4"/>
        <v>1011970</v>
      </c>
      <c r="Y34" s="12">
        <v>0</v>
      </c>
      <c r="Z34" s="12">
        <v>50</v>
      </c>
      <c r="AA34" s="12">
        <v>0</v>
      </c>
      <c r="AB34" s="12">
        <v>0</v>
      </c>
    </row>
    <row r="35" spans="1:28" s="3" customFormat="1" ht="14.25" x14ac:dyDescent="0.2">
      <c r="A35" s="12">
        <v>26</v>
      </c>
      <c r="B35" s="30" t="s">
        <v>14</v>
      </c>
      <c r="C35" s="12">
        <v>3883</v>
      </c>
      <c r="D35" s="12">
        <v>54</v>
      </c>
      <c r="E35" s="12" t="s">
        <v>865</v>
      </c>
      <c r="F35" s="12">
        <v>1</v>
      </c>
      <c r="G35" s="12">
        <v>2</v>
      </c>
      <c r="H35" s="12">
        <v>3</v>
      </c>
      <c r="I35" s="12">
        <v>99</v>
      </c>
      <c r="J35" s="12">
        <f t="shared" si="5"/>
        <v>1199</v>
      </c>
      <c r="K35" s="12">
        <v>100</v>
      </c>
      <c r="L35" s="12">
        <f t="shared" si="1"/>
        <v>119900</v>
      </c>
      <c r="M35" s="12"/>
      <c r="N35" s="12"/>
      <c r="O35" s="12"/>
      <c r="P35" s="12"/>
      <c r="Q35" s="12"/>
      <c r="R35" s="12"/>
      <c r="S35" s="12"/>
      <c r="T35" s="12">
        <f t="shared" si="2"/>
        <v>0</v>
      </c>
      <c r="U35" s="12"/>
      <c r="V35" s="12"/>
      <c r="W35" s="12">
        <f t="shared" si="3"/>
        <v>0</v>
      </c>
      <c r="X35" s="12">
        <f t="shared" si="4"/>
        <v>119900</v>
      </c>
      <c r="Y35" s="12">
        <v>0</v>
      </c>
      <c r="Z35" s="12">
        <v>50</v>
      </c>
      <c r="AA35" s="12">
        <v>0</v>
      </c>
      <c r="AB35" s="12">
        <v>0</v>
      </c>
    </row>
    <row r="36" spans="1:28" s="3" customFormat="1" ht="14.25" x14ac:dyDescent="0.2">
      <c r="A36" s="12">
        <v>27</v>
      </c>
      <c r="B36" s="30" t="s">
        <v>14</v>
      </c>
      <c r="C36" s="12">
        <v>2867</v>
      </c>
      <c r="D36" s="12">
        <v>44</v>
      </c>
      <c r="E36" s="12" t="s">
        <v>865</v>
      </c>
      <c r="F36" s="12">
        <v>1</v>
      </c>
      <c r="G36" s="12">
        <v>7</v>
      </c>
      <c r="H36" s="12">
        <v>3</v>
      </c>
      <c r="I36" s="12">
        <v>43</v>
      </c>
      <c r="J36" s="12">
        <f t="shared" si="5"/>
        <v>3143</v>
      </c>
      <c r="K36" s="12">
        <v>100</v>
      </c>
      <c r="L36" s="12">
        <f t="shared" si="1"/>
        <v>314300</v>
      </c>
      <c r="M36" s="12"/>
      <c r="N36" s="12"/>
      <c r="O36" s="12"/>
      <c r="P36" s="12"/>
      <c r="Q36" s="12"/>
      <c r="R36" s="12"/>
      <c r="S36" s="12"/>
      <c r="T36" s="12">
        <f t="shared" si="2"/>
        <v>0</v>
      </c>
      <c r="U36" s="12"/>
      <c r="V36" s="12"/>
      <c r="W36" s="12">
        <f t="shared" si="3"/>
        <v>0</v>
      </c>
      <c r="X36" s="12">
        <f t="shared" si="4"/>
        <v>314300</v>
      </c>
      <c r="Y36" s="12">
        <v>0</v>
      </c>
      <c r="Z36" s="12">
        <v>50</v>
      </c>
      <c r="AA36" s="12">
        <v>0</v>
      </c>
      <c r="AB36" s="12">
        <v>0</v>
      </c>
    </row>
    <row r="37" spans="1:28" s="3" customFormat="1" ht="14.25" x14ac:dyDescent="0.2">
      <c r="A37" s="12">
        <v>28</v>
      </c>
      <c r="B37" s="30" t="s">
        <v>14</v>
      </c>
      <c r="C37" s="12">
        <v>3886</v>
      </c>
      <c r="D37" s="12">
        <v>103</v>
      </c>
      <c r="E37" s="12" t="s">
        <v>865</v>
      </c>
      <c r="F37" s="12">
        <v>1</v>
      </c>
      <c r="G37" s="12"/>
      <c r="H37" s="12">
        <v>3</v>
      </c>
      <c r="I37" s="12">
        <v>38</v>
      </c>
      <c r="J37" s="12">
        <f t="shared" ref="J37" si="6">G37*400+H37*100+I37</f>
        <v>338</v>
      </c>
      <c r="K37" s="12">
        <v>430</v>
      </c>
      <c r="L37" s="12">
        <f t="shared" ref="L37" si="7">J37*K37</f>
        <v>145340</v>
      </c>
      <c r="M37" s="12"/>
      <c r="N37" s="12"/>
      <c r="O37" s="12"/>
      <c r="P37" s="12"/>
      <c r="Q37" s="12"/>
      <c r="R37" s="12"/>
      <c r="S37" s="12"/>
      <c r="T37" s="12">
        <f t="shared" si="2"/>
        <v>0</v>
      </c>
      <c r="U37" s="12"/>
      <c r="V37" s="12"/>
      <c r="W37" s="12">
        <f t="shared" si="3"/>
        <v>0</v>
      </c>
      <c r="X37" s="12">
        <f t="shared" si="4"/>
        <v>145340</v>
      </c>
      <c r="Y37" s="12">
        <v>0</v>
      </c>
      <c r="Z37" s="12">
        <v>50</v>
      </c>
      <c r="AA37" s="12">
        <v>0</v>
      </c>
      <c r="AB37" s="12">
        <v>0</v>
      </c>
    </row>
    <row r="38" spans="1:28" s="3" customFormat="1" ht="14.25" x14ac:dyDescent="0.2">
      <c r="A38" s="12">
        <v>29</v>
      </c>
      <c r="B38" s="30" t="s">
        <v>14</v>
      </c>
      <c r="C38" s="12">
        <v>3885</v>
      </c>
      <c r="D38" s="12">
        <v>102</v>
      </c>
      <c r="E38" s="12" t="s">
        <v>865</v>
      </c>
      <c r="F38" s="12">
        <v>1</v>
      </c>
      <c r="G38" s="12">
        <v>1</v>
      </c>
      <c r="H38" s="12">
        <v>1</v>
      </c>
      <c r="I38" s="12"/>
      <c r="J38" s="12">
        <f t="shared" si="5"/>
        <v>500</v>
      </c>
      <c r="K38" s="12">
        <v>130</v>
      </c>
      <c r="L38" s="12">
        <f t="shared" si="1"/>
        <v>65000</v>
      </c>
      <c r="M38" s="12"/>
      <c r="N38" s="12"/>
      <c r="O38" s="12"/>
      <c r="P38" s="12"/>
      <c r="Q38" s="12"/>
      <c r="R38" s="12"/>
      <c r="S38" s="12"/>
      <c r="T38" s="12">
        <f t="shared" si="2"/>
        <v>0</v>
      </c>
      <c r="U38" s="12"/>
      <c r="V38" s="12"/>
      <c r="W38" s="12">
        <f t="shared" si="3"/>
        <v>0</v>
      </c>
      <c r="X38" s="12">
        <f t="shared" si="4"/>
        <v>65000</v>
      </c>
      <c r="Y38" s="12">
        <v>0</v>
      </c>
      <c r="Z38" s="12">
        <v>50</v>
      </c>
      <c r="AA38" s="12">
        <v>0</v>
      </c>
      <c r="AB38" s="12">
        <v>0</v>
      </c>
    </row>
    <row r="39" spans="1:28" s="3" customFormat="1" ht="14.25" x14ac:dyDescent="0.2">
      <c r="A39" s="12">
        <v>30</v>
      </c>
      <c r="B39" s="30" t="s">
        <v>14</v>
      </c>
      <c r="C39" s="12"/>
      <c r="D39" s="12">
        <v>1</v>
      </c>
      <c r="E39" s="12" t="s">
        <v>866</v>
      </c>
      <c r="F39" s="12">
        <v>2</v>
      </c>
      <c r="G39" s="12"/>
      <c r="H39" s="12">
        <v>1</v>
      </c>
      <c r="I39" s="12">
        <v>16</v>
      </c>
      <c r="J39" s="12">
        <f t="shared" si="5"/>
        <v>116</v>
      </c>
      <c r="K39" s="12">
        <v>430</v>
      </c>
      <c r="L39" s="12">
        <f t="shared" si="1"/>
        <v>49880</v>
      </c>
      <c r="M39" s="12">
        <v>2</v>
      </c>
      <c r="N39" s="12" t="s">
        <v>27</v>
      </c>
      <c r="O39" s="12" t="s">
        <v>16</v>
      </c>
      <c r="P39" s="12">
        <v>2</v>
      </c>
      <c r="Q39" s="12">
        <v>136</v>
      </c>
      <c r="R39" s="12"/>
      <c r="S39" s="12">
        <v>6400</v>
      </c>
      <c r="T39" s="12">
        <f t="shared" si="2"/>
        <v>870400</v>
      </c>
      <c r="U39" s="12">
        <v>20</v>
      </c>
      <c r="V39" s="12">
        <f>T39*75%</f>
        <v>652800</v>
      </c>
      <c r="W39" s="12">
        <f t="shared" si="3"/>
        <v>217600</v>
      </c>
      <c r="X39" s="12">
        <f t="shared" si="4"/>
        <v>267480</v>
      </c>
      <c r="Y39" s="12">
        <v>0</v>
      </c>
      <c r="Z39" s="12">
        <v>50</v>
      </c>
      <c r="AA39" s="12">
        <v>0</v>
      </c>
      <c r="AB39" s="12">
        <v>0</v>
      </c>
    </row>
    <row r="40" spans="1:28" s="3" customFormat="1" ht="14.25" x14ac:dyDescent="0.2">
      <c r="A40" s="12">
        <v>31</v>
      </c>
      <c r="B40" s="30" t="s">
        <v>14</v>
      </c>
      <c r="C40" s="12">
        <v>4123</v>
      </c>
      <c r="D40" s="12">
        <v>552</v>
      </c>
      <c r="E40" s="12" t="s">
        <v>866</v>
      </c>
      <c r="F40" s="12">
        <v>1</v>
      </c>
      <c r="G40" s="12">
        <v>7</v>
      </c>
      <c r="H40" s="12">
        <v>1</v>
      </c>
      <c r="I40" s="12">
        <v>14</v>
      </c>
      <c r="J40" s="12">
        <f t="shared" si="5"/>
        <v>2914</v>
      </c>
      <c r="K40" s="12">
        <v>180</v>
      </c>
      <c r="L40" s="12">
        <f t="shared" si="1"/>
        <v>524520</v>
      </c>
      <c r="M40" s="12"/>
      <c r="N40" s="12"/>
      <c r="O40" s="12"/>
      <c r="P40" s="12"/>
      <c r="Q40" s="12"/>
      <c r="R40" s="12"/>
      <c r="S40" s="12"/>
      <c r="T40" s="12">
        <f t="shared" si="2"/>
        <v>0</v>
      </c>
      <c r="U40" s="12"/>
      <c r="V40" s="12"/>
      <c r="W40" s="12">
        <f t="shared" si="3"/>
        <v>0</v>
      </c>
      <c r="X40" s="12">
        <f t="shared" si="4"/>
        <v>524520</v>
      </c>
      <c r="Y40" s="12">
        <v>0</v>
      </c>
      <c r="Z40" s="12">
        <v>50</v>
      </c>
      <c r="AA40" s="12">
        <v>0</v>
      </c>
      <c r="AB40" s="12">
        <v>0</v>
      </c>
    </row>
    <row r="41" spans="1:28" s="3" customFormat="1" ht="14.25" x14ac:dyDescent="0.2">
      <c r="A41" s="12">
        <v>32</v>
      </c>
      <c r="B41" s="30" t="s">
        <v>14</v>
      </c>
      <c r="C41" s="12">
        <v>4125</v>
      </c>
      <c r="D41" s="12">
        <v>98</v>
      </c>
      <c r="E41" s="12" t="s">
        <v>866</v>
      </c>
      <c r="F41" s="12">
        <v>1</v>
      </c>
      <c r="G41" s="12"/>
      <c r="H41" s="12">
        <v>3</v>
      </c>
      <c r="I41" s="12">
        <v>65</v>
      </c>
      <c r="J41" s="12">
        <f t="shared" si="5"/>
        <v>365</v>
      </c>
      <c r="K41" s="12">
        <v>430</v>
      </c>
      <c r="L41" s="12">
        <f t="shared" si="1"/>
        <v>156950</v>
      </c>
      <c r="M41" s="12"/>
      <c r="N41" s="12"/>
      <c r="O41" s="12"/>
      <c r="P41" s="12"/>
      <c r="Q41" s="12"/>
      <c r="R41" s="12"/>
      <c r="S41" s="12"/>
      <c r="T41" s="12">
        <f t="shared" si="2"/>
        <v>0</v>
      </c>
      <c r="U41" s="12"/>
      <c r="V41" s="12"/>
      <c r="W41" s="12">
        <f t="shared" si="3"/>
        <v>0</v>
      </c>
      <c r="X41" s="12">
        <f t="shared" si="4"/>
        <v>156950</v>
      </c>
      <c r="Y41" s="12">
        <v>0</v>
      </c>
      <c r="Z41" s="12">
        <v>50</v>
      </c>
      <c r="AA41" s="12">
        <v>0</v>
      </c>
      <c r="AB41" s="12">
        <v>0</v>
      </c>
    </row>
    <row r="42" spans="1:28" s="3" customFormat="1" ht="14.25" x14ac:dyDescent="0.2">
      <c r="A42" s="12">
        <v>33</v>
      </c>
      <c r="B42" s="30" t="s">
        <v>14</v>
      </c>
      <c r="C42" s="12">
        <v>4369</v>
      </c>
      <c r="D42" s="12">
        <v>62</v>
      </c>
      <c r="E42" s="12" t="s">
        <v>866</v>
      </c>
      <c r="F42" s="12">
        <v>1</v>
      </c>
      <c r="G42" s="12"/>
      <c r="H42" s="12">
        <v>1</v>
      </c>
      <c r="I42" s="12">
        <v>33</v>
      </c>
      <c r="J42" s="12">
        <f t="shared" si="5"/>
        <v>133</v>
      </c>
      <c r="K42" s="12">
        <v>430</v>
      </c>
      <c r="L42" s="12">
        <f t="shared" si="1"/>
        <v>57190</v>
      </c>
      <c r="M42" s="12"/>
      <c r="N42" s="12"/>
      <c r="O42" s="12"/>
      <c r="P42" s="12"/>
      <c r="Q42" s="12"/>
      <c r="R42" s="12"/>
      <c r="S42" s="12"/>
      <c r="T42" s="12">
        <f t="shared" si="2"/>
        <v>0</v>
      </c>
      <c r="U42" s="12"/>
      <c r="V42" s="12"/>
      <c r="W42" s="12">
        <f t="shared" si="3"/>
        <v>0</v>
      </c>
      <c r="X42" s="12">
        <f t="shared" si="4"/>
        <v>57190</v>
      </c>
      <c r="Y42" s="12">
        <v>0</v>
      </c>
      <c r="Z42" s="12">
        <v>50</v>
      </c>
      <c r="AA42" s="12">
        <v>0</v>
      </c>
      <c r="AB42" s="12">
        <v>0</v>
      </c>
    </row>
    <row r="43" spans="1:28" s="3" customFormat="1" ht="14.25" x14ac:dyDescent="0.2">
      <c r="A43" s="12">
        <v>34</v>
      </c>
      <c r="B43" s="30" t="s">
        <v>14</v>
      </c>
      <c r="C43" s="12">
        <v>3923</v>
      </c>
      <c r="D43" s="12">
        <v>51</v>
      </c>
      <c r="E43" s="12" t="s">
        <v>866</v>
      </c>
      <c r="F43" s="12">
        <v>1</v>
      </c>
      <c r="G43" s="12"/>
      <c r="H43" s="12">
        <v>1</v>
      </c>
      <c r="I43" s="12">
        <v>21</v>
      </c>
      <c r="J43" s="12">
        <f t="shared" si="5"/>
        <v>121</v>
      </c>
      <c r="K43" s="12">
        <v>75</v>
      </c>
      <c r="L43" s="12">
        <f t="shared" si="1"/>
        <v>9075</v>
      </c>
      <c r="M43" s="12"/>
      <c r="N43" s="12"/>
      <c r="O43" s="12"/>
      <c r="P43" s="12"/>
      <c r="Q43" s="12"/>
      <c r="R43" s="12"/>
      <c r="S43" s="12"/>
      <c r="T43" s="12">
        <f t="shared" si="2"/>
        <v>0</v>
      </c>
      <c r="U43" s="12"/>
      <c r="V43" s="12"/>
      <c r="W43" s="12">
        <f t="shared" si="3"/>
        <v>0</v>
      </c>
      <c r="X43" s="12">
        <f t="shared" si="4"/>
        <v>9075</v>
      </c>
      <c r="Y43" s="12">
        <v>0</v>
      </c>
      <c r="Z43" s="12">
        <v>50</v>
      </c>
      <c r="AA43" s="12">
        <v>0</v>
      </c>
      <c r="AB43" s="12">
        <v>0</v>
      </c>
    </row>
    <row r="44" spans="1:28" s="3" customFormat="1" ht="14.25" x14ac:dyDescent="0.2">
      <c r="A44" s="12">
        <v>35</v>
      </c>
      <c r="B44" s="30" t="s">
        <v>14</v>
      </c>
      <c r="C44" s="12">
        <v>858</v>
      </c>
      <c r="D44" s="12">
        <v>36</v>
      </c>
      <c r="E44" s="12" t="s">
        <v>867</v>
      </c>
      <c r="F44" s="12">
        <v>2</v>
      </c>
      <c r="G44" s="12"/>
      <c r="H44" s="12">
        <v>1</v>
      </c>
      <c r="I44" s="12">
        <v>40</v>
      </c>
      <c r="J44" s="12">
        <f t="shared" si="5"/>
        <v>140</v>
      </c>
      <c r="K44" s="12">
        <v>430</v>
      </c>
      <c r="L44" s="12">
        <f t="shared" si="1"/>
        <v>60200</v>
      </c>
      <c r="M44" s="12">
        <v>2</v>
      </c>
      <c r="N44" s="12" t="s">
        <v>27</v>
      </c>
      <c r="O44" s="12" t="s">
        <v>16</v>
      </c>
      <c r="P44" s="12">
        <v>2</v>
      </c>
      <c r="Q44" s="12">
        <v>152</v>
      </c>
      <c r="R44" s="12"/>
      <c r="S44" s="12">
        <v>6400</v>
      </c>
      <c r="T44" s="12">
        <f t="shared" si="2"/>
        <v>972800</v>
      </c>
      <c r="U44" s="12">
        <v>20</v>
      </c>
      <c r="V44" s="12">
        <f>T44*75%</f>
        <v>729600</v>
      </c>
      <c r="W44" s="12">
        <f t="shared" si="3"/>
        <v>243200</v>
      </c>
      <c r="X44" s="12">
        <f t="shared" si="4"/>
        <v>303400</v>
      </c>
      <c r="Y44" s="12">
        <v>0</v>
      </c>
      <c r="Z44" s="12">
        <v>50</v>
      </c>
      <c r="AA44" s="12">
        <v>0</v>
      </c>
      <c r="AB44" s="12">
        <v>0</v>
      </c>
    </row>
    <row r="45" spans="1:28" s="3" customFormat="1" ht="14.25" x14ac:dyDescent="0.2">
      <c r="A45" s="12">
        <v>36</v>
      </c>
      <c r="B45" s="30" t="s">
        <v>14</v>
      </c>
      <c r="C45" s="12">
        <v>2611</v>
      </c>
      <c r="D45" s="12">
        <v>141</v>
      </c>
      <c r="E45" s="12" t="s">
        <v>867</v>
      </c>
      <c r="F45" s="12">
        <v>1</v>
      </c>
      <c r="G45" s="12">
        <v>10</v>
      </c>
      <c r="H45" s="12">
        <v>1</v>
      </c>
      <c r="I45" s="12">
        <v>25</v>
      </c>
      <c r="J45" s="12">
        <f t="shared" si="5"/>
        <v>4125</v>
      </c>
      <c r="K45" s="12">
        <v>110</v>
      </c>
      <c r="L45" s="12">
        <f t="shared" si="1"/>
        <v>453750</v>
      </c>
      <c r="M45" s="12"/>
      <c r="N45" s="12"/>
      <c r="O45" s="12"/>
      <c r="P45" s="12"/>
      <c r="Q45" s="12"/>
      <c r="R45" s="12"/>
      <c r="S45" s="12"/>
      <c r="T45" s="12">
        <f t="shared" si="2"/>
        <v>0</v>
      </c>
      <c r="U45" s="12"/>
      <c r="V45" s="12"/>
      <c r="W45" s="12">
        <f t="shared" si="3"/>
        <v>0</v>
      </c>
      <c r="X45" s="12">
        <f t="shared" si="4"/>
        <v>453750</v>
      </c>
      <c r="Y45" s="12">
        <v>0</v>
      </c>
      <c r="Z45" s="12">
        <v>50</v>
      </c>
      <c r="AA45" s="12">
        <v>0</v>
      </c>
      <c r="AB45" s="12">
        <v>0</v>
      </c>
    </row>
    <row r="46" spans="1:28" s="3" customFormat="1" ht="14.25" x14ac:dyDescent="0.2">
      <c r="A46" s="12">
        <v>37</v>
      </c>
      <c r="B46" s="30" t="s">
        <v>14</v>
      </c>
      <c r="C46" s="12">
        <v>4023</v>
      </c>
      <c r="D46" s="12">
        <v>130</v>
      </c>
      <c r="E46" s="12" t="s">
        <v>868</v>
      </c>
      <c r="F46" s="12">
        <v>2</v>
      </c>
      <c r="G46" s="12">
        <v>4</v>
      </c>
      <c r="H46" s="12"/>
      <c r="I46" s="12">
        <v>26</v>
      </c>
      <c r="J46" s="12">
        <f t="shared" si="5"/>
        <v>1626</v>
      </c>
      <c r="K46" s="12">
        <v>75</v>
      </c>
      <c r="L46" s="12">
        <f t="shared" si="1"/>
        <v>121950</v>
      </c>
      <c r="M46" s="12">
        <v>2</v>
      </c>
      <c r="N46" s="12" t="s">
        <v>27</v>
      </c>
      <c r="O46" s="12" t="s">
        <v>16</v>
      </c>
      <c r="P46" s="12">
        <v>2</v>
      </c>
      <c r="Q46" s="12">
        <v>158</v>
      </c>
      <c r="R46" s="12"/>
      <c r="S46" s="12">
        <v>6400</v>
      </c>
      <c r="T46" s="12">
        <f t="shared" si="2"/>
        <v>1011200</v>
      </c>
      <c r="U46" s="12">
        <v>15</v>
      </c>
      <c r="V46" s="12">
        <f>T46*20%</f>
        <v>202240</v>
      </c>
      <c r="W46" s="12">
        <f t="shared" si="3"/>
        <v>808960</v>
      </c>
      <c r="X46" s="12">
        <f t="shared" si="4"/>
        <v>930910</v>
      </c>
      <c r="Y46" s="12">
        <v>0</v>
      </c>
      <c r="Z46" s="12">
        <v>50</v>
      </c>
      <c r="AA46" s="12">
        <v>0</v>
      </c>
      <c r="AB46" s="12">
        <v>0</v>
      </c>
    </row>
    <row r="47" spans="1:28" s="3" customFormat="1" ht="14.25" x14ac:dyDescent="0.2">
      <c r="A47" s="12">
        <v>38</v>
      </c>
      <c r="B47" s="30" t="s">
        <v>14</v>
      </c>
      <c r="C47" s="12">
        <v>4396</v>
      </c>
      <c r="D47" s="12">
        <v>135</v>
      </c>
      <c r="E47" s="12" t="s">
        <v>868</v>
      </c>
      <c r="F47" s="12">
        <v>1</v>
      </c>
      <c r="G47" s="12">
        <v>7</v>
      </c>
      <c r="H47" s="12">
        <v>2</v>
      </c>
      <c r="I47" s="12">
        <v>43</v>
      </c>
      <c r="J47" s="12">
        <f t="shared" si="5"/>
        <v>3043</v>
      </c>
      <c r="K47" s="12">
        <v>75</v>
      </c>
      <c r="L47" s="12">
        <f t="shared" si="1"/>
        <v>228225</v>
      </c>
      <c r="M47" s="12"/>
      <c r="N47" s="12"/>
      <c r="O47" s="12"/>
      <c r="P47" s="12"/>
      <c r="Q47" s="12"/>
      <c r="R47" s="12"/>
      <c r="S47" s="12"/>
      <c r="T47" s="12">
        <f t="shared" si="2"/>
        <v>0</v>
      </c>
      <c r="U47" s="12"/>
      <c r="V47" s="12"/>
      <c r="W47" s="12">
        <f t="shared" si="3"/>
        <v>0</v>
      </c>
      <c r="X47" s="12">
        <f t="shared" si="4"/>
        <v>228225</v>
      </c>
      <c r="Y47" s="12">
        <v>0</v>
      </c>
      <c r="Z47" s="12">
        <v>50</v>
      </c>
      <c r="AA47" s="12">
        <v>0</v>
      </c>
      <c r="AB47" s="12">
        <v>0</v>
      </c>
    </row>
    <row r="48" spans="1:28" s="3" customFormat="1" ht="14.25" x14ac:dyDescent="0.2">
      <c r="A48" s="12">
        <v>39</v>
      </c>
      <c r="B48" s="30" t="s">
        <v>14</v>
      </c>
      <c r="C48" s="12"/>
      <c r="D48" s="12">
        <v>505</v>
      </c>
      <c r="E48" s="12" t="s">
        <v>869</v>
      </c>
      <c r="F48" s="12">
        <v>2</v>
      </c>
      <c r="G48" s="12">
        <v>6</v>
      </c>
      <c r="H48" s="12">
        <v>1</v>
      </c>
      <c r="I48" s="12">
        <v>27</v>
      </c>
      <c r="J48" s="12">
        <f t="shared" si="5"/>
        <v>2527</v>
      </c>
      <c r="K48" s="12">
        <v>75</v>
      </c>
      <c r="L48" s="12">
        <f t="shared" si="1"/>
        <v>189525</v>
      </c>
      <c r="M48" s="12">
        <v>2</v>
      </c>
      <c r="N48" s="12" t="s">
        <v>27</v>
      </c>
      <c r="O48" s="12" t="s">
        <v>239</v>
      </c>
      <c r="P48" s="12">
        <v>2</v>
      </c>
      <c r="Q48" s="12">
        <v>48</v>
      </c>
      <c r="R48" s="12"/>
      <c r="S48" s="12">
        <v>6400</v>
      </c>
      <c r="T48" s="12">
        <f t="shared" si="2"/>
        <v>307200</v>
      </c>
      <c r="U48" s="12">
        <v>20</v>
      </c>
      <c r="V48" s="12">
        <f>T48*93%</f>
        <v>285696</v>
      </c>
      <c r="W48" s="12">
        <f t="shared" si="3"/>
        <v>21504</v>
      </c>
      <c r="X48" s="12">
        <f t="shared" si="4"/>
        <v>211029</v>
      </c>
      <c r="Y48" s="12">
        <v>0</v>
      </c>
      <c r="Z48" s="12">
        <v>50</v>
      </c>
      <c r="AA48" s="12">
        <v>0</v>
      </c>
      <c r="AB48" s="12">
        <v>0</v>
      </c>
    </row>
    <row r="49" spans="1:28" s="3" customFormat="1" ht="14.25" x14ac:dyDescent="0.2">
      <c r="A49" s="12">
        <v>40</v>
      </c>
      <c r="B49" s="30" t="s">
        <v>24</v>
      </c>
      <c r="C49" s="12"/>
      <c r="D49" s="12"/>
      <c r="E49" s="12" t="s">
        <v>870</v>
      </c>
      <c r="F49" s="12">
        <v>2</v>
      </c>
      <c r="G49" s="12"/>
      <c r="H49" s="12"/>
      <c r="I49" s="12"/>
      <c r="J49" s="12">
        <f t="shared" si="5"/>
        <v>0</v>
      </c>
      <c r="K49" s="12"/>
      <c r="L49" s="12">
        <f t="shared" si="1"/>
        <v>0</v>
      </c>
      <c r="M49" s="12">
        <v>2</v>
      </c>
      <c r="N49" s="12" t="s">
        <v>27</v>
      </c>
      <c r="O49" s="12" t="s">
        <v>871</v>
      </c>
      <c r="P49" s="12">
        <v>2</v>
      </c>
      <c r="Q49" s="12">
        <v>84</v>
      </c>
      <c r="R49" s="12"/>
      <c r="S49" s="12">
        <v>6400</v>
      </c>
      <c r="T49" s="12">
        <f t="shared" si="2"/>
        <v>537600</v>
      </c>
      <c r="U49" s="12">
        <v>20</v>
      </c>
      <c r="V49" s="12">
        <f>T49*93%</f>
        <v>499968</v>
      </c>
      <c r="W49" s="12">
        <f t="shared" si="3"/>
        <v>37632</v>
      </c>
      <c r="X49" s="12">
        <f t="shared" si="4"/>
        <v>37632</v>
      </c>
      <c r="Y49" s="12">
        <v>0</v>
      </c>
      <c r="Z49" s="12">
        <v>0</v>
      </c>
      <c r="AA49" s="12">
        <v>37632</v>
      </c>
      <c r="AB49" s="12">
        <v>0.02</v>
      </c>
    </row>
    <row r="50" spans="1:28" s="3" customFormat="1" ht="14.25" x14ac:dyDescent="0.2">
      <c r="A50" s="12">
        <v>41</v>
      </c>
      <c r="B50" s="30" t="s">
        <v>14</v>
      </c>
      <c r="C50" s="12">
        <v>3887</v>
      </c>
      <c r="D50" s="12">
        <v>104</v>
      </c>
      <c r="E50" s="12" t="s">
        <v>872</v>
      </c>
      <c r="F50" s="12">
        <v>2</v>
      </c>
      <c r="G50" s="12">
        <v>1</v>
      </c>
      <c r="H50" s="12"/>
      <c r="I50" s="12">
        <v>49</v>
      </c>
      <c r="J50" s="12">
        <f t="shared" si="5"/>
        <v>449</v>
      </c>
      <c r="K50" s="12">
        <v>380</v>
      </c>
      <c r="L50" s="12">
        <f t="shared" si="1"/>
        <v>170620</v>
      </c>
      <c r="M50" s="12">
        <v>2</v>
      </c>
      <c r="N50" s="12" t="s">
        <v>27</v>
      </c>
      <c r="O50" s="12" t="s">
        <v>16</v>
      </c>
      <c r="P50" s="12">
        <v>2</v>
      </c>
      <c r="Q50" s="12">
        <v>116</v>
      </c>
      <c r="R50" s="12"/>
      <c r="S50" s="12">
        <v>6400</v>
      </c>
      <c r="T50" s="12">
        <f t="shared" si="2"/>
        <v>742400</v>
      </c>
      <c r="U50" s="12">
        <v>30</v>
      </c>
      <c r="V50" s="12">
        <f>T50*85%</f>
        <v>631040</v>
      </c>
      <c r="W50" s="12">
        <f t="shared" si="3"/>
        <v>111360</v>
      </c>
      <c r="X50" s="12">
        <f t="shared" si="4"/>
        <v>281980</v>
      </c>
      <c r="Y50" s="12">
        <v>0</v>
      </c>
      <c r="Z50" s="12">
        <v>50</v>
      </c>
      <c r="AA50" s="12">
        <v>0</v>
      </c>
      <c r="AB50" s="12">
        <v>0</v>
      </c>
    </row>
    <row r="51" spans="1:28" s="3" customFormat="1" ht="14.25" x14ac:dyDescent="0.2">
      <c r="A51" s="12">
        <v>42</v>
      </c>
      <c r="B51" s="30" t="s">
        <v>14</v>
      </c>
      <c r="C51" s="12">
        <v>4380</v>
      </c>
      <c r="D51" s="12">
        <v>283</v>
      </c>
      <c r="E51" s="12" t="s">
        <v>872</v>
      </c>
      <c r="F51" s="12">
        <v>1</v>
      </c>
      <c r="G51" s="12"/>
      <c r="H51" s="12">
        <v>3</v>
      </c>
      <c r="I51" s="12">
        <v>80</v>
      </c>
      <c r="J51" s="12">
        <f t="shared" si="5"/>
        <v>380</v>
      </c>
      <c r="K51" s="12">
        <v>75</v>
      </c>
      <c r="L51" s="12">
        <f t="shared" si="1"/>
        <v>28500</v>
      </c>
      <c r="M51" s="12"/>
      <c r="N51" s="12"/>
      <c r="O51" s="12"/>
      <c r="P51" s="12"/>
      <c r="Q51" s="12"/>
      <c r="R51" s="12"/>
      <c r="S51" s="12"/>
      <c r="T51" s="12">
        <f t="shared" si="2"/>
        <v>0</v>
      </c>
      <c r="U51" s="12"/>
      <c r="V51" s="12"/>
      <c r="W51" s="12">
        <f t="shared" si="3"/>
        <v>0</v>
      </c>
      <c r="X51" s="12">
        <f t="shared" si="4"/>
        <v>28500</v>
      </c>
      <c r="Y51" s="12">
        <v>0</v>
      </c>
      <c r="Z51" s="12">
        <v>50</v>
      </c>
      <c r="AA51" s="12">
        <v>0</v>
      </c>
      <c r="AB51" s="12">
        <v>0</v>
      </c>
    </row>
    <row r="52" spans="1:28" s="3" customFormat="1" ht="14.25" x14ac:dyDescent="0.2">
      <c r="A52" s="12">
        <v>43</v>
      </c>
      <c r="B52" s="30" t="s">
        <v>14</v>
      </c>
      <c r="C52" s="12"/>
      <c r="D52" s="12">
        <v>52</v>
      </c>
      <c r="E52" s="12" t="s">
        <v>872</v>
      </c>
      <c r="F52" s="12">
        <v>1</v>
      </c>
      <c r="G52" s="12">
        <v>12</v>
      </c>
      <c r="H52" s="12">
        <v>1</v>
      </c>
      <c r="I52" s="12">
        <v>43</v>
      </c>
      <c r="J52" s="12">
        <f t="shared" si="5"/>
        <v>4943</v>
      </c>
      <c r="K52" s="12">
        <v>75</v>
      </c>
      <c r="L52" s="12">
        <f t="shared" si="1"/>
        <v>370725</v>
      </c>
      <c r="M52" s="12"/>
      <c r="N52" s="12"/>
      <c r="O52" s="12"/>
      <c r="P52" s="12"/>
      <c r="Q52" s="12"/>
      <c r="R52" s="12"/>
      <c r="S52" s="12"/>
      <c r="T52" s="12">
        <f t="shared" si="2"/>
        <v>0</v>
      </c>
      <c r="U52" s="12"/>
      <c r="V52" s="12"/>
      <c r="W52" s="12">
        <f t="shared" si="3"/>
        <v>0</v>
      </c>
      <c r="X52" s="12">
        <f t="shared" si="4"/>
        <v>370725</v>
      </c>
      <c r="Y52" s="12">
        <v>0</v>
      </c>
      <c r="Z52" s="12">
        <v>50</v>
      </c>
      <c r="AA52" s="12">
        <v>0</v>
      </c>
      <c r="AB52" s="12">
        <v>0</v>
      </c>
    </row>
    <row r="53" spans="1:28" s="3" customFormat="1" ht="14.25" x14ac:dyDescent="0.2">
      <c r="A53" s="12">
        <v>44</v>
      </c>
      <c r="B53" s="30" t="s">
        <v>14</v>
      </c>
      <c r="C53" s="12">
        <v>5162</v>
      </c>
      <c r="D53" s="12">
        <v>74</v>
      </c>
      <c r="E53" s="12" t="s">
        <v>873</v>
      </c>
      <c r="F53" s="12">
        <v>2</v>
      </c>
      <c r="G53" s="12">
        <v>1</v>
      </c>
      <c r="H53" s="12"/>
      <c r="I53" s="12"/>
      <c r="J53" s="12">
        <f t="shared" si="5"/>
        <v>400</v>
      </c>
      <c r="K53" s="12">
        <v>380</v>
      </c>
      <c r="L53" s="12">
        <f t="shared" si="1"/>
        <v>152000</v>
      </c>
      <c r="M53" s="12">
        <v>2</v>
      </c>
      <c r="N53" s="12" t="s">
        <v>27</v>
      </c>
      <c r="O53" s="12" t="s">
        <v>55</v>
      </c>
      <c r="P53" s="12">
        <v>2</v>
      </c>
      <c r="Q53" s="12">
        <v>24</v>
      </c>
      <c r="R53" s="12"/>
      <c r="S53" s="12">
        <v>6400</v>
      </c>
      <c r="T53" s="12">
        <f t="shared" si="2"/>
        <v>153600</v>
      </c>
      <c r="U53" s="12">
        <v>10</v>
      </c>
      <c r="V53" s="12">
        <f>T53*10%</f>
        <v>15360</v>
      </c>
      <c r="W53" s="12">
        <f t="shared" si="3"/>
        <v>138240</v>
      </c>
      <c r="X53" s="12">
        <f t="shared" si="4"/>
        <v>290240</v>
      </c>
      <c r="Y53" s="12">
        <v>0</v>
      </c>
      <c r="Z53" s="12">
        <v>50</v>
      </c>
      <c r="AA53" s="12">
        <v>0</v>
      </c>
      <c r="AB53" s="12">
        <v>0</v>
      </c>
    </row>
    <row r="54" spans="1:28" s="3" customFormat="1" ht="14.25" x14ac:dyDescent="0.2">
      <c r="A54" s="12">
        <v>45</v>
      </c>
      <c r="B54" s="30" t="s">
        <v>14</v>
      </c>
      <c r="C54" s="12">
        <v>3957</v>
      </c>
      <c r="D54" s="12">
        <v>87</v>
      </c>
      <c r="E54" s="12" t="s">
        <v>873</v>
      </c>
      <c r="F54" s="12">
        <v>1</v>
      </c>
      <c r="G54" s="12">
        <v>8</v>
      </c>
      <c r="H54" s="12">
        <v>1</v>
      </c>
      <c r="I54" s="12">
        <v>99</v>
      </c>
      <c r="J54" s="12">
        <f t="shared" si="5"/>
        <v>3399</v>
      </c>
      <c r="K54" s="12">
        <v>75</v>
      </c>
      <c r="L54" s="12">
        <f t="shared" si="1"/>
        <v>254925</v>
      </c>
      <c r="M54" s="12"/>
      <c r="N54" s="12"/>
      <c r="O54" s="12"/>
      <c r="P54" s="12"/>
      <c r="Q54" s="12"/>
      <c r="R54" s="12"/>
      <c r="S54" s="12"/>
      <c r="T54" s="12">
        <f t="shared" si="2"/>
        <v>0</v>
      </c>
      <c r="U54" s="12"/>
      <c r="V54" s="12"/>
      <c r="W54" s="12">
        <f t="shared" si="3"/>
        <v>0</v>
      </c>
      <c r="X54" s="12">
        <f t="shared" si="4"/>
        <v>254925</v>
      </c>
      <c r="Y54" s="12">
        <v>0</v>
      </c>
      <c r="Z54" s="12">
        <v>50</v>
      </c>
      <c r="AA54" s="12">
        <v>0</v>
      </c>
      <c r="AB54" s="12">
        <v>0</v>
      </c>
    </row>
    <row r="55" spans="1:28" s="3" customFormat="1" ht="14.25" x14ac:dyDescent="0.2">
      <c r="A55" s="12">
        <v>46</v>
      </c>
      <c r="B55" s="30" t="s">
        <v>14</v>
      </c>
      <c r="C55" s="12">
        <v>5032</v>
      </c>
      <c r="D55" s="12">
        <v>176</v>
      </c>
      <c r="E55" s="12" t="s">
        <v>873</v>
      </c>
      <c r="F55" s="12">
        <v>1</v>
      </c>
      <c r="G55" s="12">
        <v>3</v>
      </c>
      <c r="H55" s="12">
        <v>2</v>
      </c>
      <c r="I55" s="12">
        <v>4</v>
      </c>
      <c r="J55" s="12">
        <f t="shared" si="5"/>
        <v>1404</v>
      </c>
      <c r="K55" s="12">
        <v>100</v>
      </c>
      <c r="L55" s="12">
        <f t="shared" si="1"/>
        <v>140400</v>
      </c>
      <c r="M55" s="12"/>
      <c r="N55" s="12"/>
      <c r="O55" s="12"/>
      <c r="P55" s="12"/>
      <c r="Q55" s="12"/>
      <c r="R55" s="12"/>
      <c r="S55" s="12"/>
      <c r="T55" s="12">
        <f t="shared" si="2"/>
        <v>0</v>
      </c>
      <c r="U55" s="12"/>
      <c r="V55" s="12"/>
      <c r="W55" s="12">
        <f t="shared" si="3"/>
        <v>0</v>
      </c>
      <c r="X55" s="12">
        <f t="shared" si="4"/>
        <v>140400</v>
      </c>
      <c r="Y55" s="12">
        <v>0</v>
      </c>
      <c r="Z55" s="12">
        <v>50</v>
      </c>
      <c r="AA55" s="12">
        <v>0</v>
      </c>
      <c r="AB55" s="12">
        <v>0</v>
      </c>
    </row>
    <row r="56" spans="1:28" s="3" customFormat="1" ht="14.25" x14ac:dyDescent="0.2">
      <c r="A56" s="12">
        <v>47</v>
      </c>
      <c r="B56" s="30" t="s">
        <v>14</v>
      </c>
      <c r="C56" s="12">
        <v>3888</v>
      </c>
      <c r="D56" s="12">
        <v>105</v>
      </c>
      <c r="E56" s="12" t="s">
        <v>875</v>
      </c>
      <c r="F56" s="12">
        <v>2</v>
      </c>
      <c r="G56" s="12">
        <v>9</v>
      </c>
      <c r="H56" s="12"/>
      <c r="I56" s="12">
        <v>68</v>
      </c>
      <c r="J56" s="12">
        <f t="shared" si="5"/>
        <v>3668</v>
      </c>
      <c r="K56" s="12">
        <v>270</v>
      </c>
      <c r="L56" s="12">
        <f t="shared" si="1"/>
        <v>990360</v>
      </c>
      <c r="M56" s="12">
        <v>2</v>
      </c>
      <c r="N56" s="12" t="s">
        <v>27</v>
      </c>
      <c r="O56" s="12" t="s">
        <v>16</v>
      </c>
      <c r="P56" s="12">
        <v>2</v>
      </c>
      <c r="Q56" s="12">
        <v>180</v>
      </c>
      <c r="R56" s="12"/>
      <c r="S56" s="12">
        <v>6400</v>
      </c>
      <c r="T56" s="12">
        <f t="shared" si="2"/>
        <v>1152000</v>
      </c>
      <c r="U56" s="12">
        <v>30</v>
      </c>
      <c r="V56" s="12">
        <f>T56*85%</f>
        <v>979200</v>
      </c>
      <c r="W56" s="12">
        <f t="shared" si="3"/>
        <v>172800</v>
      </c>
      <c r="X56" s="12">
        <f t="shared" si="4"/>
        <v>1163160</v>
      </c>
      <c r="Y56" s="12">
        <v>0</v>
      </c>
      <c r="Z56" s="12">
        <v>50</v>
      </c>
      <c r="AA56" s="12">
        <v>0</v>
      </c>
      <c r="AB56" s="12">
        <v>0</v>
      </c>
    </row>
    <row r="57" spans="1:28" s="3" customFormat="1" ht="14.25" x14ac:dyDescent="0.2">
      <c r="A57" s="12">
        <v>48</v>
      </c>
      <c r="B57" s="30" t="s">
        <v>14</v>
      </c>
      <c r="C57" s="12">
        <v>1929</v>
      </c>
      <c r="D57" s="12">
        <v>43</v>
      </c>
      <c r="E57" s="12" t="s">
        <v>875</v>
      </c>
      <c r="F57" s="12">
        <v>1</v>
      </c>
      <c r="G57" s="12">
        <v>18</v>
      </c>
      <c r="H57" s="12">
        <v>1</v>
      </c>
      <c r="I57" s="12">
        <v>36</v>
      </c>
      <c r="J57" s="12">
        <f t="shared" si="5"/>
        <v>7336</v>
      </c>
      <c r="K57" s="12">
        <v>75</v>
      </c>
      <c r="L57" s="12">
        <f t="shared" si="1"/>
        <v>550200</v>
      </c>
      <c r="M57" s="12"/>
      <c r="N57" s="12"/>
      <c r="O57" s="12"/>
      <c r="P57" s="12"/>
      <c r="Q57" s="12"/>
      <c r="R57" s="12"/>
      <c r="S57" s="12"/>
      <c r="T57" s="12">
        <f t="shared" si="2"/>
        <v>0</v>
      </c>
      <c r="U57" s="12"/>
      <c r="V57" s="12"/>
      <c r="W57" s="12">
        <f t="shared" si="3"/>
        <v>0</v>
      </c>
      <c r="X57" s="12">
        <f t="shared" si="4"/>
        <v>550200</v>
      </c>
      <c r="Y57" s="12">
        <v>0</v>
      </c>
      <c r="Z57" s="12">
        <v>50</v>
      </c>
      <c r="AA57" s="12">
        <v>0</v>
      </c>
      <c r="AB57" s="12">
        <v>0</v>
      </c>
    </row>
    <row r="58" spans="1:28" s="3" customFormat="1" ht="14.25" x14ac:dyDescent="0.2">
      <c r="A58" s="12">
        <v>49</v>
      </c>
      <c r="B58" s="30" t="s">
        <v>14</v>
      </c>
      <c r="C58" s="12">
        <v>582</v>
      </c>
      <c r="D58" s="12">
        <v>38</v>
      </c>
      <c r="E58" s="12" t="s">
        <v>875</v>
      </c>
      <c r="F58" s="12">
        <v>1</v>
      </c>
      <c r="G58" s="12"/>
      <c r="H58" s="12">
        <v>2</v>
      </c>
      <c r="I58" s="12">
        <v>88</v>
      </c>
      <c r="J58" s="12">
        <f t="shared" ref="J58:J106" si="8">G58*400+H58*100+I58</f>
        <v>288</v>
      </c>
      <c r="K58" s="12">
        <v>75</v>
      </c>
      <c r="L58" s="12">
        <f t="shared" ref="L58:L106" si="9">J58*K58</f>
        <v>21600</v>
      </c>
      <c r="M58" s="12"/>
      <c r="N58" s="12"/>
      <c r="O58" s="12"/>
      <c r="P58" s="12"/>
      <c r="Q58" s="12"/>
      <c r="R58" s="12"/>
      <c r="S58" s="12"/>
      <c r="T58" s="12">
        <f t="shared" ref="T58:T106" si="10">Q58*S58</f>
        <v>0</v>
      </c>
      <c r="U58" s="12"/>
      <c r="V58" s="12"/>
      <c r="W58" s="12">
        <f t="shared" ref="W58:W106" si="11">T58-V58</f>
        <v>0</v>
      </c>
      <c r="X58" s="12">
        <f t="shared" ref="X58:X106" si="12">L58+W58</f>
        <v>21600</v>
      </c>
      <c r="Y58" s="12">
        <v>0</v>
      </c>
      <c r="Z58" s="12">
        <v>50</v>
      </c>
      <c r="AA58" s="12">
        <v>0</v>
      </c>
      <c r="AB58" s="12">
        <v>0</v>
      </c>
    </row>
    <row r="59" spans="1:28" s="3" customFormat="1" ht="14.25" x14ac:dyDescent="0.2">
      <c r="A59" s="12">
        <v>50</v>
      </c>
      <c r="B59" s="30" t="s">
        <v>14</v>
      </c>
      <c r="C59" s="12">
        <v>732</v>
      </c>
      <c r="D59" s="12">
        <v>10</v>
      </c>
      <c r="E59" s="12" t="s">
        <v>876</v>
      </c>
      <c r="F59" s="12">
        <v>2</v>
      </c>
      <c r="G59" s="12"/>
      <c r="H59" s="12">
        <v>1</v>
      </c>
      <c r="I59" s="12">
        <v>27</v>
      </c>
      <c r="J59" s="12">
        <f t="shared" si="8"/>
        <v>127</v>
      </c>
      <c r="K59" s="12">
        <v>430</v>
      </c>
      <c r="L59" s="12">
        <f t="shared" si="9"/>
        <v>54610</v>
      </c>
      <c r="M59" s="12">
        <v>2</v>
      </c>
      <c r="N59" s="12" t="s">
        <v>27</v>
      </c>
      <c r="O59" s="12" t="s">
        <v>239</v>
      </c>
      <c r="P59" s="12">
        <v>2</v>
      </c>
      <c r="Q59" s="12">
        <v>24</v>
      </c>
      <c r="R59" s="12"/>
      <c r="S59" s="12">
        <v>6400</v>
      </c>
      <c r="T59" s="12">
        <f t="shared" si="10"/>
        <v>153600</v>
      </c>
      <c r="U59" s="12">
        <v>30</v>
      </c>
      <c r="V59" s="12">
        <f>T59*93%</f>
        <v>142848</v>
      </c>
      <c r="W59" s="12">
        <f t="shared" si="11"/>
        <v>10752</v>
      </c>
      <c r="X59" s="12">
        <f t="shared" si="12"/>
        <v>65362</v>
      </c>
      <c r="Y59" s="12">
        <v>0</v>
      </c>
      <c r="Z59" s="12">
        <v>50</v>
      </c>
      <c r="AA59" s="12">
        <v>0</v>
      </c>
      <c r="AB59" s="12">
        <v>0</v>
      </c>
    </row>
    <row r="60" spans="1:28" s="3" customFormat="1" ht="14.25" x14ac:dyDescent="0.2">
      <c r="A60" s="12">
        <v>51</v>
      </c>
      <c r="B60" s="30" t="s">
        <v>14</v>
      </c>
      <c r="C60" s="12">
        <v>1956</v>
      </c>
      <c r="D60" s="12">
        <v>8</v>
      </c>
      <c r="E60" s="12" t="s">
        <v>877</v>
      </c>
      <c r="F60" s="12">
        <v>2</v>
      </c>
      <c r="G60" s="12">
        <v>8</v>
      </c>
      <c r="H60" s="12"/>
      <c r="I60" s="12">
        <v>48</v>
      </c>
      <c r="J60" s="12">
        <f t="shared" si="8"/>
        <v>3248</v>
      </c>
      <c r="K60" s="12">
        <v>75</v>
      </c>
      <c r="L60" s="12">
        <f t="shared" si="9"/>
        <v>243600</v>
      </c>
      <c r="M60" s="12">
        <v>2</v>
      </c>
      <c r="N60" s="12" t="s">
        <v>27</v>
      </c>
      <c r="O60" s="12" t="s">
        <v>16</v>
      </c>
      <c r="P60" s="12">
        <v>2</v>
      </c>
      <c r="Q60" s="12">
        <v>222</v>
      </c>
      <c r="R60" s="12"/>
      <c r="S60" s="12">
        <v>6400</v>
      </c>
      <c r="T60" s="12">
        <f t="shared" si="10"/>
        <v>1420800</v>
      </c>
      <c r="U60" s="12">
        <v>30</v>
      </c>
      <c r="V60" s="12">
        <f>T60*85%</f>
        <v>1207680</v>
      </c>
      <c r="W60" s="12">
        <f t="shared" si="11"/>
        <v>213120</v>
      </c>
      <c r="X60" s="12">
        <f t="shared" si="12"/>
        <v>456720</v>
      </c>
      <c r="Y60" s="12">
        <v>0</v>
      </c>
      <c r="Z60" s="12">
        <v>50</v>
      </c>
      <c r="AA60" s="12">
        <v>0</v>
      </c>
      <c r="AB60" s="12">
        <v>0</v>
      </c>
    </row>
    <row r="61" spans="1:28" s="3" customFormat="1" ht="14.25" x14ac:dyDescent="0.2">
      <c r="A61" s="12">
        <v>52</v>
      </c>
      <c r="B61" s="30" t="s">
        <v>14</v>
      </c>
      <c r="C61" s="12">
        <v>4349</v>
      </c>
      <c r="D61" s="12">
        <v>113</v>
      </c>
      <c r="E61" s="12" t="s">
        <v>878</v>
      </c>
      <c r="F61" s="12">
        <v>2</v>
      </c>
      <c r="G61" s="12"/>
      <c r="H61" s="12"/>
      <c r="I61" s="12">
        <v>62</v>
      </c>
      <c r="J61" s="12">
        <f t="shared" si="8"/>
        <v>62</v>
      </c>
      <c r="K61" s="12">
        <v>320</v>
      </c>
      <c r="L61" s="12">
        <f t="shared" si="9"/>
        <v>19840</v>
      </c>
      <c r="M61" s="12">
        <v>2</v>
      </c>
      <c r="N61" s="12" t="s">
        <v>27</v>
      </c>
      <c r="O61" s="12" t="s">
        <v>16</v>
      </c>
      <c r="P61" s="12"/>
      <c r="Q61" s="12">
        <v>243</v>
      </c>
      <c r="R61" s="12"/>
      <c r="S61" s="12">
        <v>6400</v>
      </c>
      <c r="T61" s="12">
        <f t="shared" si="10"/>
        <v>1555200</v>
      </c>
      <c r="U61" s="12">
        <v>30</v>
      </c>
      <c r="V61" s="12">
        <f>T61*85%</f>
        <v>1321920</v>
      </c>
      <c r="W61" s="12">
        <f t="shared" si="11"/>
        <v>233280</v>
      </c>
      <c r="X61" s="12">
        <f t="shared" si="12"/>
        <v>253120</v>
      </c>
      <c r="Y61" s="12">
        <v>0</v>
      </c>
      <c r="Z61" s="12">
        <v>50</v>
      </c>
      <c r="AA61" s="12">
        <v>0</v>
      </c>
      <c r="AB61" s="12">
        <v>0</v>
      </c>
    </row>
    <row r="62" spans="1:28" s="3" customFormat="1" ht="14.25" x14ac:dyDescent="0.2">
      <c r="A62" s="12">
        <v>53</v>
      </c>
      <c r="B62" s="30" t="s">
        <v>14</v>
      </c>
      <c r="C62" s="12">
        <v>1931</v>
      </c>
      <c r="D62" s="12">
        <v>45</v>
      </c>
      <c r="E62" s="12" t="s">
        <v>878</v>
      </c>
      <c r="F62" s="12">
        <v>1</v>
      </c>
      <c r="G62" s="12">
        <v>20</v>
      </c>
      <c r="H62" s="12"/>
      <c r="I62" s="12">
        <v>56</v>
      </c>
      <c r="J62" s="12">
        <f t="shared" si="8"/>
        <v>8056</v>
      </c>
      <c r="K62" s="12">
        <v>75</v>
      </c>
      <c r="L62" s="12">
        <f t="shared" si="9"/>
        <v>604200</v>
      </c>
      <c r="M62" s="12"/>
      <c r="N62" s="12"/>
      <c r="O62" s="12"/>
      <c r="P62" s="12"/>
      <c r="Q62" s="12"/>
      <c r="R62" s="12"/>
      <c r="S62" s="12"/>
      <c r="T62" s="12">
        <f t="shared" si="10"/>
        <v>0</v>
      </c>
      <c r="U62" s="12"/>
      <c r="V62" s="12"/>
      <c r="W62" s="12">
        <f t="shared" si="11"/>
        <v>0</v>
      </c>
      <c r="X62" s="12">
        <f t="shared" si="12"/>
        <v>604200</v>
      </c>
      <c r="Y62" s="12">
        <v>0</v>
      </c>
      <c r="Z62" s="12">
        <v>50</v>
      </c>
      <c r="AA62" s="12">
        <v>0</v>
      </c>
      <c r="AB62" s="12">
        <v>0</v>
      </c>
    </row>
    <row r="63" spans="1:28" s="3" customFormat="1" ht="14.25" x14ac:dyDescent="0.2">
      <c r="A63" s="12">
        <v>54</v>
      </c>
      <c r="B63" s="30" t="s">
        <v>879</v>
      </c>
      <c r="C63" s="12">
        <v>1364</v>
      </c>
      <c r="D63" s="12">
        <v>53</v>
      </c>
      <c r="E63" s="12" t="s">
        <v>878</v>
      </c>
      <c r="F63" s="12">
        <v>1</v>
      </c>
      <c r="G63" s="12">
        <v>19</v>
      </c>
      <c r="H63" s="12">
        <v>1</v>
      </c>
      <c r="I63" s="12">
        <v>27</v>
      </c>
      <c r="J63" s="12">
        <f t="shared" si="8"/>
        <v>7727</v>
      </c>
      <c r="K63" s="12">
        <v>75</v>
      </c>
      <c r="L63" s="12">
        <f t="shared" si="9"/>
        <v>579525</v>
      </c>
      <c r="M63" s="12"/>
      <c r="N63" s="12"/>
      <c r="O63" s="12"/>
      <c r="P63" s="12"/>
      <c r="Q63" s="12"/>
      <c r="R63" s="12"/>
      <c r="S63" s="12"/>
      <c r="T63" s="12">
        <f t="shared" si="10"/>
        <v>0</v>
      </c>
      <c r="U63" s="12"/>
      <c r="V63" s="12"/>
      <c r="W63" s="12">
        <f t="shared" si="11"/>
        <v>0</v>
      </c>
      <c r="X63" s="12">
        <f t="shared" si="12"/>
        <v>579525</v>
      </c>
      <c r="Y63" s="12">
        <v>0</v>
      </c>
      <c r="Z63" s="12">
        <v>0</v>
      </c>
      <c r="AA63" s="12">
        <v>579525</v>
      </c>
      <c r="AB63" s="12">
        <v>0.01</v>
      </c>
    </row>
    <row r="64" spans="1:28" s="3" customFormat="1" ht="14.25" x14ac:dyDescent="0.2">
      <c r="A64" s="12">
        <v>55</v>
      </c>
      <c r="B64" s="30" t="s">
        <v>14</v>
      </c>
      <c r="C64" s="12">
        <v>4877</v>
      </c>
      <c r="D64" s="12">
        <v>63</v>
      </c>
      <c r="E64" s="12" t="s">
        <v>880</v>
      </c>
      <c r="F64" s="12">
        <v>2</v>
      </c>
      <c r="G64" s="12"/>
      <c r="H64" s="12"/>
      <c r="I64" s="12">
        <v>90</v>
      </c>
      <c r="J64" s="12">
        <f t="shared" si="8"/>
        <v>90</v>
      </c>
      <c r="K64" s="12">
        <v>320</v>
      </c>
      <c r="L64" s="12">
        <f t="shared" si="9"/>
        <v>28800</v>
      </c>
      <c r="M64" s="12">
        <v>2</v>
      </c>
      <c r="N64" s="12" t="s">
        <v>27</v>
      </c>
      <c r="O64" s="12" t="s">
        <v>16</v>
      </c>
      <c r="P64" s="12">
        <v>2</v>
      </c>
      <c r="Q64" s="12">
        <v>189</v>
      </c>
      <c r="R64" s="12"/>
      <c r="S64" s="12">
        <v>6400</v>
      </c>
      <c r="T64" s="12">
        <f t="shared" si="10"/>
        <v>1209600</v>
      </c>
      <c r="U64" s="12">
        <v>30</v>
      </c>
      <c r="V64" s="12">
        <f>T64*85%</f>
        <v>1028160</v>
      </c>
      <c r="W64" s="12">
        <f t="shared" si="11"/>
        <v>181440</v>
      </c>
      <c r="X64" s="12">
        <f t="shared" si="12"/>
        <v>210240</v>
      </c>
      <c r="Y64" s="12">
        <v>0</v>
      </c>
      <c r="Z64" s="12">
        <v>50</v>
      </c>
      <c r="AA64" s="12">
        <v>0</v>
      </c>
      <c r="AB64" s="12">
        <v>0</v>
      </c>
    </row>
    <row r="65" spans="1:28" s="3" customFormat="1" ht="14.25" x14ac:dyDescent="0.2">
      <c r="A65" s="12">
        <v>56</v>
      </c>
      <c r="B65" s="30" t="s">
        <v>14</v>
      </c>
      <c r="C65" s="12">
        <v>800</v>
      </c>
      <c r="D65" s="12">
        <v>272</v>
      </c>
      <c r="E65" s="12" t="s">
        <v>880</v>
      </c>
      <c r="F65" s="12">
        <v>1</v>
      </c>
      <c r="G65" s="12"/>
      <c r="H65" s="12"/>
      <c r="I65" s="12">
        <v>37</v>
      </c>
      <c r="J65" s="12">
        <f t="shared" si="8"/>
        <v>37</v>
      </c>
      <c r="K65" s="12">
        <v>430</v>
      </c>
      <c r="L65" s="12">
        <f t="shared" si="9"/>
        <v>15910</v>
      </c>
      <c r="M65" s="12"/>
      <c r="N65" s="12"/>
      <c r="O65" s="12"/>
      <c r="P65" s="12"/>
      <c r="Q65" s="12"/>
      <c r="R65" s="12"/>
      <c r="S65" s="12"/>
      <c r="T65" s="12">
        <f t="shared" si="10"/>
        <v>0</v>
      </c>
      <c r="U65" s="12"/>
      <c r="V65" s="12"/>
      <c r="W65" s="12">
        <f t="shared" si="11"/>
        <v>0</v>
      </c>
      <c r="X65" s="12">
        <f t="shared" si="12"/>
        <v>15910</v>
      </c>
      <c r="Y65" s="12">
        <v>0</v>
      </c>
      <c r="Z65" s="12">
        <v>50</v>
      </c>
      <c r="AA65" s="12">
        <v>0</v>
      </c>
      <c r="AB65" s="12">
        <v>0</v>
      </c>
    </row>
    <row r="66" spans="1:28" s="3" customFormat="1" ht="14.25" x14ac:dyDescent="0.2">
      <c r="A66" s="12">
        <v>57</v>
      </c>
      <c r="B66" s="30" t="s">
        <v>14</v>
      </c>
      <c r="C66" s="12">
        <v>4876</v>
      </c>
      <c r="D66" s="12">
        <v>62</v>
      </c>
      <c r="E66" s="12" t="s">
        <v>880</v>
      </c>
      <c r="F66" s="12">
        <v>1</v>
      </c>
      <c r="G66" s="12"/>
      <c r="H66" s="12"/>
      <c r="I66" s="12">
        <v>50</v>
      </c>
      <c r="J66" s="12">
        <f t="shared" si="8"/>
        <v>50</v>
      </c>
      <c r="K66" s="12">
        <v>430</v>
      </c>
      <c r="L66" s="12">
        <f t="shared" si="9"/>
        <v>21500</v>
      </c>
      <c r="M66" s="12"/>
      <c r="N66" s="12"/>
      <c r="O66" s="12"/>
      <c r="P66" s="12"/>
      <c r="Q66" s="12"/>
      <c r="R66" s="12"/>
      <c r="S66" s="12"/>
      <c r="T66" s="12">
        <f t="shared" si="10"/>
        <v>0</v>
      </c>
      <c r="U66" s="12"/>
      <c r="V66" s="12"/>
      <c r="W66" s="12">
        <f t="shared" si="11"/>
        <v>0</v>
      </c>
      <c r="X66" s="12">
        <f t="shared" si="12"/>
        <v>21500</v>
      </c>
      <c r="Y66" s="12">
        <v>0</v>
      </c>
      <c r="Z66" s="12">
        <v>50</v>
      </c>
      <c r="AA66" s="12">
        <v>0</v>
      </c>
      <c r="AB66" s="12">
        <v>0</v>
      </c>
    </row>
    <row r="67" spans="1:28" s="3" customFormat="1" ht="14.25" x14ac:dyDescent="0.2">
      <c r="A67" s="12">
        <v>58</v>
      </c>
      <c r="B67" s="30" t="s">
        <v>14</v>
      </c>
      <c r="C67" s="12">
        <v>2097</v>
      </c>
      <c r="D67" s="12">
        <v>221</v>
      </c>
      <c r="E67" s="12" t="s">
        <v>880</v>
      </c>
      <c r="F67" s="12">
        <v>1</v>
      </c>
      <c r="G67" s="12">
        <v>7</v>
      </c>
      <c r="H67" s="12">
        <v>1</v>
      </c>
      <c r="I67" s="12">
        <v>47</v>
      </c>
      <c r="J67" s="12">
        <f t="shared" si="8"/>
        <v>2947</v>
      </c>
      <c r="K67" s="12">
        <v>100</v>
      </c>
      <c r="L67" s="12">
        <f t="shared" si="9"/>
        <v>294700</v>
      </c>
      <c r="M67" s="12"/>
      <c r="N67" s="12"/>
      <c r="O67" s="12"/>
      <c r="P67" s="12"/>
      <c r="Q67" s="12"/>
      <c r="R67" s="12"/>
      <c r="S67" s="12"/>
      <c r="T67" s="12">
        <f t="shared" si="10"/>
        <v>0</v>
      </c>
      <c r="U67" s="12"/>
      <c r="V67" s="12"/>
      <c r="W67" s="12">
        <f t="shared" si="11"/>
        <v>0</v>
      </c>
      <c r="X67" s="12">
        <f t="shared" si="12"/>
        <v>294700</v>
      </c>
      <c r="Y67" s="12">
        <v>0</v>
      </c>
      <c r="Z67" s="12">
        <v>50</v>
      </c>
      <c r="AA67" s="12">
        <v>0</v>
      </c>
      <c r="AB67" s="12">
        <v>0</v>
      </c>
    </row>
    <row r="68" spans="1:28" s="3" customFormat="1" ht="14.25" x14ac:dyDescent="0.2">
      <c r="A68" s="12">
        <v>59</v>
      </c>
      <c r="B68" s="30" t="s">
        <v>14</v>
      </c>
      <c r="C68" s="12">
        <v>2632</v>
      </c>
      <c r="D68" s="12">
        <v>168</v>
      </c>
      <c r="E68" s="12" t="s">
        <v>880</v>
      </c>
      <c r="F68" s="12">
        <v>1</v>
      </c>
      <c r="G68" s="12">
        <v>5</v>
      </c>
      <c r="H68" s="12">
        <v>2</v>
      </c>
      <c r="I68" s="12">
        <v>36</v>
      </c>
      <c r="J68" s="12">
        <f t="shared" si="8"/>
        <v>2236</v>
      </c>
      <c r="K68" s="12">
        <v>75</v>
      </c>
      <c r="L68" s="12">
        <f t="shared" si="9"/>
        <v>167700</v>
      </c>
      <c r="M68" s="12"/>
      <c r="N68" s="12"/>
      <c r="O68" s="12"/>
      <c r="P68" s="12"/>
      <c r="Q68" s="12"/>
      <c r="R68" s="12"/>
      <c r="S68" s="12"/>
      <c r="T68" s="12">
        <f t="shared" si="10"/>
        <v>0</v>
      </c>
      <c r="U68" s="12"/>
      <c r="V68" s="12"/>
      <c r="W68" s="12">
        <f t="shared" si="11"/>
        <v>0</v>
      </c>
      <c r="X68" s="12">
        <f t="shared" si="12"/>
        <v>167700</v>
      </c>
      <c r="Y68" s="12">
        <v>0</v>
      </c>
      <c r="Z68" s="12">
        <v>50</v>
      </c>
      <c r="AA68" s="12">
        <v>0</v>
      </c>
      <c r="AB68" s="12">
        <v>0</v>
      </c>
    </row>
    <row r="69" spans="1:28" s="3" customFormat="1" ht="14.25" x14ac:dyDescent="0.2">
      <c r="A69" s="12">
        <v>60</v>
      </c>
      <c r="B69" s="30" t="s">
        <v>14</v>
      </c>
      <c r="C69" s="12">
        <v>4642</v>
      </c>
      <c r="D69" s="12">
        <v>48</v>
      </c>
      <c r="E69" s="12" t="s">
        <v>881</v>
      </c>
      <c r="F69" s="12">
        <v>2</v>
      </c>
      <c r="G69" s="12"/>
      <c r="H69" s="12"/>
      <c r="I69" s="12">
        <v>88</v>
      </c>
      <c r="J69" s="12">
        <f t="shared" si="8"/>
        <v>88</v>
      </c>
      <c r="K69" s="12">
        <v>430</v>
      </c>
      <c r="L69" s="12">
        <f t="shared" si="9"/>
        <v>37840</v>
      </c>
      <c r="M69" s="12">
        <v>2</v>
      </c>
      <c r="N69" s="12" t="s">
        <v>27</v>
      </c>
      <c r="O69" s="12" t="s">
        <v>16</v>
      </c>
      <c r="P69" s="12">
        <v>2</v>
      </c>
      <c r="Q69" s="12">
        <v>156</v>
      </c>
      <c r="R69" s="12"/>
      <c r="S69" s="12">
        <v>6400</v>
      </c>
      <c r="T69" s="12">
        <f t="shared" si="10"/>
        <v>998400</v>
      </c>
      <c r="U69" s="12">
        <v>20</v>
      </c>
      <c r="V69" s="12">
        <f>T69*75%</f>
        <v>748800</v>
      </c>
      <c r="W69" s="12">
        <f t="shared" si="11"/>
        <v>249600</v>
      </c>
      <c r="X69" s="12">
        <f t="shared" si="12"/>
        <v>287440</v>
      </c>
      <c r="Y69" s="12">
        <v>0</v>
      </c>
      <c r="Z69" s="12">
        <v>50</v>
      </c>
      <c r="AA69" s="12">
        <v>0</v>
      </c>
      <c r="AB69" s="12">
        <v>0</v>
      </c>
    </row>
    <row r="70" spans="1:28" s="3" customFormat="1" ht="14.25" x14ac:dyDescent="0.2">
      <c r="A70" s="12">
        <v>61</v>
      </c>
      <c r="B70" s="30" t="s">
        <v>14</v>
      </c>
      <c r="C70" s="12">
        <v>4570</v>
      </c>
      <c r="D70" s="12">
        <v>117</v>
      </c>
      <c r="E70" s="12" t="s">
        <v>881</v>
      </c>
      <c r="F70" s="12">
        <v>1</v>
      </c>
      <c r="G70" s="12"/>
      <c r="H70" s="12">
        <v>2</v>
      </c>
      <c r="I70" s="12"/>
      <c r="J70" s="12">
        <f t="shared" si="8"/>
        <v>200</v>
      </c>
      <c r="K70" s="12">
        <v>75</v>
      </c>
      <c r="L70" s="12">
        <f t="shared" si="9"/>
        <v>15000</v>
      </c>
      <c r="M70" s="12"/>
      <c r="N70" s="12"/>
      <c r="O70" s="12"/>
      <c r="P70" s="12"/>
      <c r="Q70" s="12"/>
      <c r="R70" s="12"/>
      <c r="S70" s="12"/>
      <c r="T70" s="12">
        <f t="shared" si="10"/>
        <v>0</v>
      </c>
      <c r="U70" s="12"/>
      <c r="V70" s="12"/>
      <c r="W70" s="12">
        <f t="shared" si="11"/>
        <v>0</v>
      </c>
      <c r="X70" s="12">
        <f t="shared" si="12"/>
        <v>15000</v>
      </c>
      <c r="Y70" s="12">
        <v>0</v>
      </c>
      <c r="Z70" s="12">
        <v>50</v>
      </c>
      <c r="AA70" s="12">
        <v>0</v>
      </c>
      <c r="AB70" s="12">
        <v>0</v>
      </c>
    </row>
    <row r="71" spans="1:28" s="3" customFormat="1" ht="14.25" x14ac:dyDescent="0.2">
      <c r="A71" s="12">
        <v>62</v>
      </c>
      <c r="B71" s="30" t="s">
        <v>14</v>
      </c>
      <c r="C71" s="12">
        <v>5478</v>
      </c>
      <c r="D71" s="12">
        <v>322</v>
      </c>
      <c r="E71" s="12" t="s">
        <v>881</v>
      </c>
      <c r="F71" s="12">
        <v>1</v>
      </c>
      <c r="G71" s="12"/>
      <c r="H71" s="12">
        <v>2</v>
      </c>
      <c r="I71" s="12">
        <v>81</v>
      </c>
      <c r="J71" s="12">
        <f t="shared" si="8"/>
        <v>281</v>
      </c>
      <c r="K71" s="12">
        <v>430</v>
      </c>
      <c r="L71" s="12">
        <f t="shared" si="9"/>
        <v>120830</v>
      </c>
      <c r="M71" s="12"/>
      <c r="N71" s="12"/>
      <c r="O71" s="12"/>
      <c r="P71" s="12"/>
      <c r="Q71" s="12"/>
      <c r="R71" s="12"/>
      <c r="S71" s="12"/>
      <c r="T71" s="12">
        <f t="shared" si="10"/>
        <v>0</v>
      </c>
      <c r="U71" s="12"/>
      <c r="V71" s="12"/>
      <c r="W71" s="12">
        <f t="shared" si="11"/>
        <v>0</v>
      </c>
      <c r="X71" s="12">
        <f t="shared" si="12"/>
        <v>120830</v>
      </c>
      <c r="Y71" s="12">
        <v>0</v>
      </c>
      <c r="Z71" s="12">
        <v>50</v>
      </c>
      <c r="AA71" s="12">
        <v>0</v>
      </c>
      <c r="AB71" s="12">
        <v>0</v>
      </c>
    </row>
    <row r="72" spans="1:28" s="3" customFormat="1" ht="14.25" x14ac:dyDescent="0.2">
      <c r="A72" s="12">
        <v>63</v>
      </c>
      <c r="B72" s="30" t="s">
        <v>14</v>
      </c>
      <c r="C72" s="12"/>
      <c r="D72" s="12">
        <v>41</v>
      </c>
      <c r="E72" s="12" t="s">
        <v>875</v>
      </c>
      <c r="F72" s="12">
        <v>2</v>
      </c>
      <c r="G72" s="12"/>
      <c r="H72" s="12">
        <v>2</v>
      </c>
      <c r="I72" s="12">
        <v>97</v>
      </c>
      <c r="J72" s="12">
        <f t="shared" si="8"/>
        <v>297</v>
      </c>
      <c r="K72" s="12">
        <v>280</v>
      </c>
      <c r="L72" s="12">
        <f t="shared" si="9"/>
        <v>83160</v>
      </c>
      <c r="M72" s="12">
        <v>2</v>
      </c>
      <c r="N72" s="12" t="s">
        <v>27</v>
      </c>
      <c r="O72" s="12" t="s">
        <v>16</v>
      </c>
      <c r="P72" s="12">
        <v>2</v>
      </c>
      <c r="Q72" s="12">
        <v>344</v>
      </c>
      <c r="R72" s="12"/>
      <c r="S72" s="12">
        <v>6400</v>
      </c>
      <c r="T72" s="12">
        <f t="shared" si="10"/>
        <v>2201600</v>
      </c>
      <c r="U72" s="12">
        <v>15</v>
      </c>
      <c r="V72" s="12">
        <f>T72*50%</f>
        <v>1100800</v>
      </c>
      <c r="W72" s="12">
        <f t="shared" si="11"/>
        <v>1100800</v>
      </c>
      <c r="X72" s="12">
        <f t="shared" si="12"/>
        <v>1183960</v>
      </c>
      <c r="Y72" s="12">
        <v>0</v>
      </c>
      <c r="Z72" s="12">
        <v>50</v>
      </c>
      <c r="AA72" s="12">
        <v>0</v>
      </c>
      <c r="AB72" s="12">
        <v>0</v>
      </c>
    </row>
    <row r="73" spans="1:28" s="3" customFormat="1" ht="14.25" x14ac:dyDescent="0.2">
      <c r="A73" s="12">
        <v>64</v>
      </c>
      <c r="B73" s="30" t="s">
        <v>14</v>
      </c>
      <c r="C73" s="12">
        <v>1916</v>
      </c>
      <c r="D73" s="12">
        <v>28</v>
      </c>
      <c r="E73" s="12" t="s">
        <v>875</v>
      </c>
      <c r="F73" s="12">
        <v>1</v>
      </c>
      <c r="G73" s="12">
        <v>17</v>
      </c>
      <c r="H73" s="12">
        <v>3</v>
      </c>
      <c r="I73" s="12">
        <v>71</v>
      </c>
      <c r="J73" s="12">
        <f t="shared" si="8"/>
        <v>7171</v>
      </c>
      <c r="K73" s="12">
        <v>75</v>
      </c>
      <c r="L73" s="12">
        <f t="shared" si="9"/>
        <v>537825</v>
      </c>
      <c r="M73" s="12"/>
      <c r="N73" s="12"/>
      <c r="O73" s="12"/>
      <c r="P73" s="12"/>
      <c r="Q73" s="12"/>
      <c r="R73" s="12"/>
      <c r="S73" s="12"/>
      <c r="T73" s="12">
        <f t="shared" si="10"/>
        <v>0</v>
      </c>
      <c r="U73" s="12"/>
      <c r="V73" s="12"/>
      <c r="W73" s="12">
        <f t="shared" si="11"/>
        <v>0</v>
      </c>
      <c r="X73" s="12">
        <f t="shared" si="12"/>
        <v>537825</v>
      </c>
      <c r="Y73" s="12">
        <v>0</v>
      </c>
      <c r="Z73" s="12">
        <v>50</v>
      </c>
      <c r="AA73" s="12">
        <v>0</v>
      </c>
      <c r="AB73" s="12">
        <v>0</v>
      </c>
    </row>
    <row r="74" spans="1:28" s="3" customFormat="1" ht="14.25" x14ac:dyDescent="0.2">
      <c r="A74" s="12">
        <v>65</v>
      </c>
      <c r="B74" s="30" t="s">
        <v>14</v>
      </c>
      <c r="C74" s="12">
        <v>3152</v>
      </c>
      <c r="D74" s="12">
        <v>26</v>
      </c>
      <c r="E74" s="12" t="s">
        <v>875</v>
      </c>
      <c r="F74" s="12">
        <v>1</v>
      </c>
      <c r="G74" s="12">
        <v>14</v>
      </c>
      <c r="H74" s="12">
        <v>2</v>
      </c>
      <c r="I74" s="12"/>
      <c r="J74" s="12">
        <f t="shared" si="8"/>
        <v>5800</v>
      </c>
      <c r="K74" s="12">
        <v>100</v>
      </c>
      <c r="L74" s="12">
        <f t="shared" si="9"/>
        <v>580000</v>
      </c>
      <c r="M74" s="12"/>
      <c r="N74" s="12"/>
      <c r="O74" s="12"/>
      <c r="P74" s="12"/>
      <c r="Q74" s="12"/>
      <c r="R74" s="12"/>
      <c r="S74" s="12"/>
      <c r="T74" s="12">
        <f t="shared" si="10"/>
        <v>0</v>
      </c>
      <c r="U74" s="12"/>
      <c r="V74" s="12"/>
      <c r="W74" s="12">
        <f t="shared" si="11"/>
        <v>0</v>
      </c>
      <c r="X74" s="12">
        <f t="shared" si="12"/>
        <v>580000</v>
      </c>
      <c r="Y74" s="12">
        <v>0</v>
      </c>
      <c r="Z74" s="12">
        <v>50</v>
      </c>
      <c r="AA74" s="12">
        <v>0</v>
      </c>
      <c r="AB74" s="12">
        <v>0</v>
      </c>
    </row>
    <row r="75" spans="1:28" s="3" customFormat="1" ht="14.25" x14ac:dyDescent="0.2">
      <c r="A75" s="12">
        <v>66</v>
      </c>
      <c r="B75" s="30" t="s">
        <v>14</v>
      </c>
      <c r="C75" s="12">
        <v>3889</v>
      </c>
      <c r="D75" s="12">
        <v>84</v>
      </c>
      <c r="E75" s="12" t="s">
        <v>875</v>
      </c>
      <c r="F75" s="12">
        <v>1</v>
      </c>
      <c r="G75" s="12">
        <v>15</v>
      </c>
      <c r="H75" s="12">
        <v>3</v>
      </c>
      <c r="I75" s="12">
        <v>6</v>
      </c>
      <c r="J75" s="12">
        <f t="shared" si="8"/>
        <v>6306</v>
      </c>
      <c r="K75" s="12">
        <v>75</v>
      </c>
      <c r="L75" s="12">
        <f t="shared" si="9"/>
        <v>472950</v>
      </c>
      <c r="M75" s="12"/>
      <c r="N75" s="12"/>
      <c r="O75" s="12"/>
      <c r="P75" s="12"/>
      <c r="Q75" s="12"/>
      <c r="R75" s="12"/>
      <c r="S75" s="12"/>
      <c r="T75" s="12">
        <f t="shared" si="10"/>
        <v>0</v>
      </c>
      <c r="U75" s="12"/>
      <c r="V75" s="12"/>
      <c r="W75" s="12">
        <f t="shared" si="11"/>
        <v>0</v>
      </c>
      <c r="X75" s="12">
        <f t="shared" si="12"/>
        <v>472950</v>
      </c>
      <c r="Y75" s="12">
        <v>0</v>
      </c>
      <c r="Z75" s="12">
        <v>50</v>
      </c>
      <c r="AA75" s="12">
        <v>0</v>
      </c>
      <c r="AB75" s="12">
        <v>0</v>
      </c>
    </row>
    <row r="76" spans="1:28" s="3" customFormat="1" ht="14.25" x14ac:dyDescent="0.2">
      <c r="A76" s="12">
        <v>67</v>
      </c>
      <c r="B76" s="30" t="s">
        <v>14</v>
      </c>
      <c r="C76" s="12">
        <v>3838</v>
      </c>
      <c r="D76" s="12">
        <v>37</v>
      </c>
      <c r="E76" s="12" t="s">
        <v>882</v>
      </c>
      <c r="F76" s="12">
        <v>2</v>
      </c>
      <c r="G76" s="12"/>
      <c r="H76" s="12">
        <v>1</v>
      </c>
      <c r="I76" s="12">
        <v>39</v>
      </c>
      <c r="J76" s="12">
        <f t="shared" si="8"/>
        <v>139</v>
      </c>
      <c r="K76" s="12">
        <v>430</v>
      </c>
      <c r="L76" s="12">
        <f t="shared" si="9"/>
        <v>59770</v>
      </c>
      <c r="M76" s="12">
        <v>2</v>
      </c>
      <c r="N76" s="12" t="s">
        <v>27</v>
      </c>
      <c r="O76" s="12" t="s">
        <v>16</v>
      </c>
      <c r="P76" s="12">
        <v>2</v>
      </c>
      <c r="Q76" s="12">
        <v>132</v>
      </c>
      <c r="R76" s="12"/>
      <c r="S76" s="12">
        <v>6400</v>
      </c>
      <c r="T76" s="12">
        <f t="shared" si="10"/>
        <v>844800</v>
      </c>
      <c r="U76" s="12">
        <v>30</v>
      </c>
      <c r="V76" s="12">
        <f>T76*85%</f>
        <v>718080</v>
      </c>
      <c r="W76" s="12">
        <f t="shared" si="11"/>
        <v>126720</v>
      </c>
      <c r="X76" s="12">
        <f t="shared" si="12"/>
        <v>186490</v>
      </c>
      <c r="Y76" s="12">
        <v>0</v>
      </c>
      <c r="Z76" s="12">
        <v>50</v>
      </c>
      <c r="AA76" s="12">
        <v>0</v>
      </c>
      <c r="AB76" s="12">
        <v>0</v>
      </c>
    </row>
    <row r="77" spans="1:28" s="3" customFormat="1" ht="14.25" x14ac:dyDescent="0.2">
      <c r="A77" s="12">
        <v>68</v>
      </c>
      <c r="B77" s="30" t="s">
        <v>879</v>
      </c>
      <c r="C77" s="12">
        <v>3302</v>
      </c>
      <c r="D77" s="12">
        <v>45</v>
      </c>
      <c r="E77" s="12" t="s">
        <v>882</v>
      </c>
      <c r="F77" s="12">
        <v>1</v>
      </c>
      <c r="G77" s="12">
        <v>8</v>
      </c>
      <c r="H77" s="12">
        <v>1</v>
      </c>
      <c r="I77" s="12">
        <v>85</v>
      </c>
      <c r="J77" s="12">
        <f t="shared" si="8"/>
        <v>3385</v>
      </c>
      <c r="K77" s="12">
        <v>75</v>
      </c>
      <c r="L77" s="12">
        <f t="shared" si="9"/>
        <v>253875</v>
      </c>
      <c r="M77" s="12"/>
      <c r="N77" s="12"/>
      <c r="O77" s="12"/>
      <c r="P77" s="12"/>
      <c r="Q77" s="12"/>
      <c r="R77" s="12"/>
      <c r="S77" s="12"/>
      <c r="T77" s="12">
        <f t="shared" si="10"/>
        <v>0</v>
      </c>
      <c r="U77" s="12"/>
      <c r="V77" s="12"/>
      <c r="W77" s="12">
        <f t="shared" si="11"/>
        <v>0</v>
      </c>
      <c r="X77" s="12">
        <f t="shared" si="12"/>
        <v>253875</v>
      </c>
      <c r="Y77" s="12">
        <v>0</v>
      </c>
      <c r="Z77" s="12">
        <v>0</v>
      </c>
      <c r="AA77" s="12">
        <v>253875</v>
      </c>
      <c r="AB77" s="12">
        <v>0.01</v>
      </c>
    </row>
    <row r="78" spans="1:28" s="3" customFormat="1" ht="14.25" x14ac:dyDescent="0.2">
      <c r="A78" s="12">
        <v>69</v>
      </c>
      <c r="B78" s="30" t="s">
        <v>14</v>
      </c>
      <c r="C78" s="12"/>
      <c r="D78" s="12">
        <v>21</v>
      </c>
      <c r="E78" s="12" t="s">
        <v>883</v>
      </c>
      <c r="F78" s="12">
        <v>2</v>
      </c>
      <c r="G78" s="12"/>
      <c r="H78" s="12"/>
      <c r="I78" s="12">
        <v>92</v>
      </c>
      <c r="J78" s="12">
        <f t="shared" si="8"/>
        <v>92</v>
      </c>
      <c r="K78" s="12">
        <v>430</v>
      </c>
      <c r="L78" s="12">
        <f t="shared" si="9"/>
        <v>39560</v>
      </c>
      <c r="M78" s="12">
        <v>2</v>
      </c>
      <c r="N78" s="12" t="s">
        <v>27</v>
      </c>
      <c r="O78" s="12" t="s">
        <v>16</v>
      </c>
      <c r="P78" s="12">
        <v>2</v>
      </c>
      <c r="Q78" s="12">
        <v>146</v>
      </c>
      <c r="R78" s="12"/>
      <c r="S78" s="12">
        <v>6400</v>
      </c>
      <c r="T78" s="12">
        <f t="shared" si="10"/>
        <v>934400</v>
      </c>
      <c r="U78" s="12">
        <v>10</v>
      </c>
      <c r="V78" s="12">
        <f>T78*30%</f>
        <v>280320</v>
      </c>
      <c r="W78" s="12">
        <f t="shared" si="11"/>
        <v>654080</v>
      </c>
      <c r="X78" s="12">
        <f t="shared" si="12"/>
        <v>693640</v>
      </c>
      <c r="Y78" s="12">
        <v>0</v>
      </c>
      <c r="Z78" s="12">
        <v>50</v>
      </c>
      <c r="AA78" s="12">
        <v>0</v>
      </c>
      <c r="AB78" s="12">
        <v>0</v>
      </c>
    </row>
    <row r="79" spans="1:28" s="3" customFormat="1" ht="14.25" x14ac:dyDescent="0.2">
      <c r="A79" s="12">
        <v>70</v>
      </c>
      <c r="B79" s="30" t="s">
        <v>14</v>
      </c>
      <c r="C79" s="12">
        <v>5886</v>
      </c>
      <c r="D79" s="12">
        <v>201</v>
      </c>
      <c r="E79" s="12" t="s">
        <v>883</v>
      </c>
      <c r="F79" s="12">
        <v>1</v>
      </c>
      <c r="G79" s="12">
        <v>13</v>
      </c>
      <c r="H79" s="12"/>
      <c r="I79" s="12"/>
      <c r="J79" s="12">
        <f t="shared" si="8"/>
        <v>5200</v>
      </c>
      <c r="K79" s="12">
        <v>75</v>
      </c>
      <c r="L79" s="12">
        <f t="shared" si="9"/>
        <v>390000</v>
      </c>
      <c r="M79" s="12"/>
      <c r="N79" s="12"/>
      <c r="O79" s="12"/>
      <c r="P79" s="12"/>
      <c r="Q79" s="12"/>
      <c r="R79" s="12"/>
      <c r="S79" s="12"/>
      <c r="T79" s="12">
        <f t="shared" si="10"/>
        <v>0</v>
      </c>
      <c r="U79" s="12"/>
      <c r="V79" s="12"/>
      <c r="W79" s="12">
        <f t="shared" si="11"/>
        <v>0</v>
      </c>
      <c r="X79" s="12">
        <f t="shared" si="12"/>
        <v>390000</v>
      </c>
      <c r="Y79" s="12">
        <v>0</v>
      </c>
      <c r="Z79" s="12">
        <v>50</v>
      </c>
      <c r="AA79" s="12">
        <v>0</v>
      </c>
      <c r="AB79" s="12">
        <v>0</v>
      </c>
    </row>
    <row r="80" spans="1:28" s="3" customFormat="1" ht="14.25" x14ac:dyDescent="0.2">
      <c r="A80" s="12">
        <v>71</v>
      </c>
      <c r="B80" s="30" t="s">
        <v>14</v>
      </c>
      <c r="C80" s="12">
        <v>4672</v>
      </c>
      <c r="D80" s="12">
        <v>124</v>
      </c>
      <c r="E80" s="12" t="s">
        <v>883</v>
      </c>
      <c r="F80" s="12">
        <v>1</v>
      </c>
      <c r="G80" s="12"/>
      <c r="H80" s="12">
        <v>2</v>
      </c>
      <c r="I80" s="12"/>
      <c r="J80" s="12">
        <f t="shared" si="8"/>
        <v>200</v>
      </c>
      <c r="K80" s="12">
        <v>430</v>
      </c>
      <c r="L80" s="12">
        <f t="shared" si="9"/>
        <v>86000</v>
      </c>
      <c r="M80" s="12"/>
      <c r="N80" s="12"/>
      <c r="O80" s="12"/>
      <c r="P80" s="12"/>
      <c r="Q80" s="12"/>
      <c r="R80" s="12"/>
      <c r="S80" s="12"/>
      <c r="T80" s="12">
        <f t="shared" si="10"/>
        <v>0</v>
      </c>
      <c r="U80" s="12"/>
      <c r="V80" s="12"/>
      <c r="W80" s="12">
        <f t="shared" si="11"/>
        <v>0</v>
      </c>
      <c r="X80" s="12">
        <f t="shared" si="12"/>
        <v>86000</v>
      </c>
      <c r="Y80" s="12">
        <v>0</v>
      </c>
      <c r="Z80" s="12">
        <v>50</v>
      </c>
      <c r="AA80" s="12">
        <v>0</v>
      </c>
      <c r="AB80" s="12">
        <v>0</v>
      </c>
    </row>
    <row r="81" spans="1:28" s="3" customFormat="1" ht="14.25" x14ac:dyDescent="0.2">
      <c r="A81" s="12">
        <v>72</v>
      </c>
      <c r="B81" s="30" t="s">
        <v>14</v>
      </c>
      <c r="C81" s="12">
        <v>2635</v>
      </c>
      <c r="D81" s="12">
        <v>171</v>
      </c>
      <c r="E81" s="12" t="s">
        <v>883</v>
      </c>
      <c r="F81" s="12">
        <v>1</v>
      </c>
      <c r="G81" s="12">
        <v>13</v>
      </c>
      <c r="H81" s="12"/>
      <c r="I81" s="12">
        <v>80</v>
      </c>
      <c r="J81" s="12">
        <f t="shared" si="8"/>
        <v>5280</v>
      </c>
      <c r="K81" s="12">
        <v>340</v>
      </c>
      <c r="L81" s="12">
        <f t="shared" si="9"/>
        <v>1795200</v>
      </c>
      <c r="M81" s="12"/>
      <c r="N81" s="12"/>
      <c r="O81" s="12"/>
      <c r="P81" s="12"/>
      <c r="Q81" s="12"/>
      <c r="R81" s="12"/>
      <c r="S81" s="12"/>
      <c r="T81" s="12">
        <f t="shared" si="10"/>
        <v>0</v>
      </c>
      <c r="U81" s="12"/>
      <c r="V81" s="12"/>
      <c r="W81" s="12">
        <f t="shared" si="11"/>
        <v>0</v>
      </c>
      <c r="X81" s="12">
        <f t="shared" si="12"/>
        <v>1795200</v>
      </c>
      <c r="Y81" s="12">
        <v>0</v>
      </c>
      <c r="Z81" s="12">
        <v>50</v>
      </c>
      <c r="AA81" s="12">
        <v>0</v>
      </c>
      <c r="AB81" s="12">
        <v>0</v>
      </c>
    </row>
    <row r="82" spans="1:28" s="3" customFormat="1" ht="14.25" x14ac:dyDescent="0.2">
      <c r="A82" s="12">
        <v>73</v>
      </c>
      <c r="B82" s="58" t="s">
        <v>14</v>
      </c>
      <c r="C82" s="12"/>
      <c r="D82" s="12">
        <v>11</v>
      </c>
      <c r="E82" s="12" t="s">
        <v>884</v>
      </c>
      <c r="F82" s="12">
        <v>2</v>
      </c>
      <c r="G82" s="12"/>
      <c r="H82" s="12">
        <v>1</v>
      </c>
      <c r="I82" s="12">
        <v>59</v>
      </c>
      <c r="J82" s="12">
        <f t="shared" si="8"/>
        <v>159</v>
      </c>
      <c r="K82" s="12">
        <v>430</v>
      </c>
      <c r="L82" s="12">
        <f t="shared" si="9"/>
        <v>68370</v>
      </c>
      <c r="M82" s="12">
        <v>2</v>
      </c>
      <c r="N82" s="12" t="s">
        <v>27</v>
      </c>
      <c r="O82" s="12" t="s">
        <v>16</v>
      </c>
      <c r="P82" s="12">
        <v>2</v>
      </c>
      <c r="Q82" s="12">
        <v>180</v>
      </c>
      <c r="R82" s="12"/>
      <c r="S82" s="12">
        <v>6400</v>
      </c>
      <c r="T82" s="12">
        <f t="shared" si="10"/>
        <v>1152000</v>
      </c>
      <c r="U82" s="12">
        <v>30</v>
      </c>
      <c r="V82" s="12">
        <f>T82*85%</f>
        <v>979200</v>
      </c>
      <c r="W82" s="12">
        <f t="shared" si="11"/>
        <v>172800</v>
      </c>
      <c r="X82" s="12">
        <f t="shared" si="12"/>
        <v>241170</v>
      </c>
      <c r="Y82" s="12">
        <v>0</v>
      </c>
      <c r="Z82" s="12">
        <v>50</v>
      </c>
      <c r="AA82" s="12">
        <v>0</v>
      </c>
      <c r="AB82" s="12">
        <v>0</v>
      </c>
    </row>
    <row r="83" spans="1:28" s="3" customFormat="1" ht="14.25" x14ac:dyDescent="0.2">
      <c r="A83" s="12">
        <v>74</v>
      </c>
      <c r="B83" s="58" t="s">
        <v>24</v>
      </c>
      <c r="C83" s="12"/>
      <c r="D83" s="12"/>
      <c r="E83" s="12" t="s">
        <v>884</v>
      </c>
      <c r="F83" s="12">
        <v>1</v>
      </c>
      <c r="G83" s="12">
        <v>17</v>
      </c>
      <c r="H83" s="12"/>
      <c r="I83" s="12"/>
      <c r="J83" s="12">
        <f t="shared" si="8"/>
        <v>6800</v>
      </c>
      <c r="K83" s="12">
        <v>75</v>
      </c>
      <c r="L83" s="12">
        <f t="shared" si="9"/>
        <v>510000</v>
      </c>
      <c r="M83" s="12"/>
      <c r="N83" s="12"/>
      <c r="O83" s="12"/>
      <c r="P83" s="12"/>
      <c r="Q83" s="12"/>
      <c r="R83" s="12"/>
      <c r="S83" s="12"/>
      <c r="T83" s="12">
        <f t="shared" si="10"/>
        <v>0</v>
      </c>
      <c r="U83" s="12"/>
      <c r="V83" s="12"/>
      <c r="W83" s="12">
        <f t="shared" si="11"/>
        <v>0</v>
      </c>
      <c r="X83" s="12">
        <f t="shared" si="12"/>
        <v>510000</v>
      </c>
      <c r="Y83" s="12">
        <v>0</v>
      </c>
      <c r="Z83" s="12">
        <v>0</v>
      </c>
      <c r="AA83" s="12">
        <v>510000</v>
      </c>
      <c r="AB83" s="12">
        <v>0.01</v>
      </c>
    </row>
    <row r="84" spans="1:28" s="3" customFormat="1" ht="14.25" x14ac:dyDescent="0.2">
      <c r="A84" s="12">
        <v>75</v>
      </c>
      <c r="B84" s="58" t="s">
        <v>14</v>
      </c>
      <c r="C84" s="12"/>
      <c r="D84" s="12">
        <v>113</v>
      </c>
      <c r="E84" s="12" t="s">
        <v>884</v>
      </c>
      <c r="F84" s="12">
        <v>1</v>
      </c>
      <c r="G84" s="12">
        <v>6</v>
      </c>
      <c r="H84" s="12"/>
      <c r="I84" s="12">
        <v>45</v>
      </c>
      <c r="J84" s="12">
        <f t="shared" si="8"/>
        <v>2445</v>
      </c>
      <c r="K84" s="12">
        <v>75</v>
      </c>
      <c r="L84" s="12">
        <f t="shared" si="9"/>
        <v>183375</v>
      </c>
      <c r="M84" s="12"/>
      <c r="N84" s="12"/>
      <c r="O84" s="12"/>
      <c r="P84" s="12"/>
      <c r="Q84" s="12"/>
      <c r="R84" s="12"/>
      <c r="S84" s="12"/>
      <c r="T84" s="12">
        <f t="shared" si="10"/>
        <v>0</v>
      </c>
      <c r="U84" s="12"/>
      <c r="V84" s="12"/>
      <c r="W84" s="12">
        <f t="shared" si="11"/>
        <v>0</v>
      </c>
      <c r="X84" s="12">
        <f t="shared" si="12"/>
        <v>183375</v>
      </c>
      <c r="Y84" s="12">
        <v>0</v>
      </c>
      <c r="Z84" s="12">
        <v>50</v>
      </c>
      <c r="AA84" s="12">
        <v>0</v>
      </c>
      <c r="AB84" s="12">
        <v>0</v>
      </c>
    </row>
    <row r="85" spans="1:28" s="3" customFormat="1" ht="14.25" x14ac:dyDescent="0.2">
      <c r="A85" s="12">
        <v>76</v>
      </c>
      <c r="B85" s="58" t="s">
        <v>14</v>
      </c>
      <c r="C85" s="12"/>
      <c r="D85" s="12">
        <v>34</v>
      </c>
      <c r="E85" s="12" t="s">
        <v>884</v>
      </c>
      <c r="F85" s="12">
        <v>1</v>
      </c>
      <c r="G85" s="12"/>
      <c r="H85" s="12">
        <v>2</v>
      </c>
      <c r="I85" s="12">
        <v>30</v>
      </c>
      <c r="J85" s="12">
        <f t="shared" si="8"/>
        <v>230</v>
      </c>
      <c r="K85" s="12">
        <v>430</v>
      </c>
      <c r="L85" s="12">
        <f t="shared" si="9"/>
        <v>98900</v>
      </c>
      <c r="M85" s="12"/>
      <c r="N85" s="12"/>
      <c r="O85" s="12"/>
      <c r="P85" s="12"/>
      <c r="Q85" s="12"/>
      <c r="R85" s="12"/>
      <c r="S85" s="12"/>
      <c r="T85" s="12">
        <f t="shared" si="10"/>
        <v>0</v>
      </c>
      <c r="U85" s="12"/>
      <c r="V85" s="12"/>
      <c r="W85" s="12">
        <f t="shared" si="11"/>
        <v>0</v>
      </c>
      <c r="X85" s="12">
        <f t="shared" si="12"/>
        <v>98900</v>
      </c>
      <c r="Y85" s="12">
        <v>0</v>
      </c>
      <c r="Z85" s="12">
        <v>50</v>
      </c>
      <c r="AA85" s="12">
        <v>0</v>
      </c>
      <c r="AB85" s="12">
        <v>0</v>
      </c>
    </row>
    <row r="86" spans="1:28" s="3" customFormat="1" ht="14.25" x14ac:dyDescent="0.2">
      <c r="A86" s="12">
        <v>77</v>
      </c>
      <c r="B86" s="58" t="s">
        <v>14</v>
      </c>
      <c r="C86" s="12">
        <v>4651</v>
      </c>
      <c r="D86" s="12">
        <v>103</v>
      </c>
      <c r="E86" s="12" t="s">
        <v>884</v>
      </c>
      <c r="F86" s="12">
        <v>1</v>
      </c>
      <c r="G86" s="12">
        <v>6</v>
      </c>
      <c r="H86" s="12"/>
      <c r="I86" s="12"/>
      <c r="J86" s="12">
        <f t="shared" si="8"/>
        <v>2400</v>
      </c>
      <c r="K86" s="12">
        <v>100</v>
      </c>
      <c r="L86" s="12">
        <f t="shared" si="9"/>
        <v>240000</v>
      </c>
      <c r="M86" s="12"/>
      <c r="N86" s="12"/>
      <c r="O86" s="12"/>
      <c r="P86" s="12"/>
      <c r="Q86" s="12"/>
      <c r="R86" s="12"/>
      <c r="S86" s="12"/>
      <c r="T86" s="12">
        <f t="shared" si="10"/>
        <v>0</v>
      </c>
      <c r="U86" s="12"/>
      <c r="V86" s="12"/>
      <c r="W86" s="12">
        <f t="shared" si="11"/>
        <v>0</v>
      </c>
      <c r="X86" s="12">
        <f t="shared" si="12"/>
        <v>240000</v>
      </c>
      <c r="Y86" s="12">
        <v>0</v>
      </c>
      <c r="Z86" s="12">
        <v>50</v>
      </c>
      <c r="AA86" s="12">
        <v>0</v>
      </c>
      <c r="AB86" s="12">
        <v>0</v>
      </c>
    </row>
    <row r="87" spans="1:28" s="3" customFormat="1" ht="14.25" x14ac:dyDescent="0.2">
      <c r="A87" s="12">
        <v>78</v>
      </c>
      <c r="B87" s="58" t="s">
        <v>14</v>
      </c>
      <c r="C87" s="12">
        <v>4652</v>
      </c>
      <c r="D87" s="12">
        <v>104</v>
      </c>
      <c r="E87" s="12" t="s">
        <v>884</v>
      </c>
      <c r="F87" s="12">
        <v>1</v>
      </c>
      <c r="G87" s="12">
        <v>6</v>
      </c>
      <c r="H87" s="12"/>
      <c r="I87" s="12"/>
      <c r="J87" s="12">
        <f t="shared" si="8"/>
        <v>2400</v>
      </c>
      <c r="K87" s="12">
        <v>100</v>
      </c>
      <c r="L87" s="12">
        <f t="shared" si="9"/>
        <v>240000</v>
      </c>
      <c r="M87" s="12"/>
      <c r="N87" s="12"/>
      <c r="O87" s="12"/>
      <c r="P87" s="12"/>
      <c r="Q87" s="12"/>
      <c r="R87" s="12"/>
      <c r="S87" s="12"/>
      <c r="T87" s="12">
        <f t="shared" si="10"/>
        <v>0</v>
      </c>
      <c r="U87" s="12"/>
      <c r="V87" s="12"/>
      <c r="W87" s="12">
        <f t="shared" si="11"/>
        <v>0</v>
      </c>
      <c r="X87" s="12">
        <f t="shared" si="12"/>
        <v>240000</v>
      </c>
      <c r="Y87" s="12">
        <v>0</v>
      </c>
      <c r="Z87" s="12">
        <v>50</v>
      </c>
      <c r="AA87" s="12">
        <v>0</v>
      </c>
      <c r="AB87" s="12">
        <v>0</v>
      </c>
    </row>
    <row r="88" spans="1:28" s="3" customFormat="1" ht="14.25" x14ac:dyDescent="0.2">
      <c r="A88" s="12">
        <v>79</v>
      </c>
      <c r="B88" s="58" t="s">
        <v>14</v>
      </c>
      <c r="C88" s="12">
        <v>4653</v>
      </c>
      <c r="D88" s="12">
        <v>105</v>
      </c>
      <c r="E88" s="12" t="s">
        <v>884</v>
      </c>
      <c r="F88" s="12">
        <v>1</v>
      </c>
      <c r="G88" s="12">
        <v>6</v>
      </c>
      <c r="H88" s="12"/>
      <c r="I88" s="12"/>
      <c r="J88" s="12">
        <f t="shared" si="8"/>
        <v>2400</v>
      </c>
      <c r="K88" s="12">
        <v>100</v>
      </c>
      <c r="L88" s="12">
        <f t="shared" si="9"/>
        <v>240000</v>
      </c>
      <c r="M88" s="12"/>
      <c r="N88" s="12"/>
      <c r="O88" s="12"/>
      <c r="P88" s="12"/>
      <c r="Q88" s="12"/>
      <c r="R88" s="12"/>
      <c r="S88" s="12"/>
      <c r="T88" s="12">
        <f t="shared" si="10"/>
        <v>0</v>
      </c>
      <c r="U88" s="12"/>
      <c r="V88" s="12"/>
      <c r="W88" s="12">
        <f t="shared" si="11"/>
        <v>0</v>
      </c>
      <c r="X88" s="12">
        <f t="shared" si="12"/>
        <v>240000</v>
      </c>
      <c r="Y88" s="12">
        <v>0</v>
      </c>
      <c r="Z88" s="12">
        <v>50</v>
      </c>
      <c r="AA88" s="12">
        <v>0</v>
      </c>
      <c r="AB88" s="12">
        <v>0</v>
      </c>
    </row>
    <row r="89" spans="1:28" s="3" customFormat="1" ht="14.25" x14ac:dyDescent="0.2">
      <c r="A89" s="12">
        <v>80</v>
      </c>
      <c r="B89" s="58" t="s">
        <v>14</v>
      </c>
      <c r="C89" s="12">
        <v>4654</v>
      </c>
      <c r="D89" s="12">
        <v>106</v>
      </c>
      <c r="E89" s="12" t="s">
        <v>884</v>
      </c>
      <c r="F89" s="12">
        <v>1</v>
      </c>
      <c r="G89" s="12">
        <v>6</v>
      </c>
      <c r="H89" s="12"/>
      <c r="I89" s="12"/>
      <c r="J89" s="12">
        <f t="shared" si="8"/>
        <v>2400</v>
      </c>
      <c r="K89" s="12">
        <v>100</v>
      </c>
      <c r="L89" s="12">
        <f t="shared" si="9"/>
        <v>240000</v>
      </c>
      <c r="M89" s="12"/>
      <c r="N89" s="12"/>
      <c r="O89" s="12"/>
      <c r="P89" s="12"/>
      <c r="Q89" s="12"/>
      <c r="R89" s="12"/>
      <c r="S89" s="12"/>
      <c r="T89" s="12">
        <f t="shared" si="10"/>
        <v>0</v>
      </c>
      <c r="U89" s="12"/>
      <c r="V89" s="12"/>
      <c r="W89" s="12">
        <f t="shared" si="11"/>
        <v>0</v>
      </c>
      <c r="X89" s="12">
        <f t="shared" si="12"/>
        <v>240000</v>
      </c>
      <c r="Y89" s="12">
        <v>0</v>
      </c>
      <c r="Z89" s="12">
        <v>50</v>
      </c>
      <c r="AA89" s="12">
        <v>0</v>
      </c>
      <c r="AB89" s="12">
        <v>0</v>
      </c>
    </row>
    <row r="90" spans="1:28" s="3" customFormat="1" ht="14.25" x14ac:dyDescent="0.2">
      <c r="A90" s="12">
        <v>81</v>
      </c>
      <c r="B90" s="58" t="s">
        <v>14</v>
      </c>
      <c r="C90" s="12">
        <v>4872</v>
      </c>
      <c r="D90" s="12">
        <v>58</v>
      </c>
      <c r="E90" s="12" t="s">
        <v>885</v>
      </c>
      <c r="F90" s="12">
        <v>2</v>
      </c>
      <c r="G90" s="12"/>
      <c r="H90" s="12"/>
      <c r="I90" s="12">
        <v>84</v>
      </c>
      <c r="J90" s="12">
        <f t="shared" si="8"/>
        <v>84</v>
      </c>
      <c r="K90" s="12">
        <v>430</v>
      </c>
      <c r="L90" s="12">
        <f t="shared" si="9"/>
        <v>36120</v>
      </c>
      <c r="M90" s="12">
        <v>2</v>
      </c>
      <c r="N90" s="12" t="s">
        <v>27</v>
      </c>
      <c r="O90" s="12" t="s">
        <v>16</v>
      </c>
      <c r="P90" s="12">
        <v>2</v>
      </c>
      <c r="Q90" s="12">
        <v>90</v>
      </c>
      <c r="R90" s="12"/>
      <c r="S90" s="12">
        <v>6400</v>
      </c>
      <c r="T90" s="12">
        <f t="shared" si="10"/>
        <v>576000</v>
      </c>
      <c r="U90" s="12">
        <v>30</v>
      </c>
      <c r="V90" s="12">
        <f>T90*85%</f>
        <v>489600</v>
      </c>
      <c r="W90" s="12">
        <f t="shared" si="11"/>
        <v>86400</v>
      </c>
      <c r="X90" s="12">
        <f t="shared" si="12"/>
        <v>122520</v>
      </c>
      <c r="Y90" s="12">
        <v>0</v>
      </c>
      <c r="Z90" s="12">
        <v>50</v>
      </c>
      <c r="AA90" s="12">
        <v>0</v>
      </c>
      <c r="AB90" s="12">
        <v>0</v>
      </c>
    </row>
    <row r="91" spans="1:28" s="3" customFormat="1" ht="14.25" x14ac:dyDescent="0.2">
      <c r="A91" s="12">
        <v>82</v>
      </c>
      <c r="B91" s="58" t="s">
        <v>14</v>
      </c>
      <c r="C91" s="12">
        <v>1598</v>
      </c>
      <c r="D91" s="12">
        <v>475</v>
      </c>
      <c r="E91" s="12" t="s">
        <v>885</v>
      </c>
      <c r="F91" s="12">
        <v>1</v>
      </c>
      <c r="G91" s="12">
        <v>7</v>
      </c>
      <c r="H91" s="12"/>
      <c r="I91" s="12">
        <v>78</v>
      </c>
      <c r="J91" s="12">
        <f t="shared" si="8"/>
        <v>2878</v>
      </c>
      <c r="K91" s="12">
        <v>75</v>
      </c>
      <c r="L91" s="12">
        <f t="shared" si="9"/>
        <v>215850</v>
      </c>
      <c r="M91" s="12"/>
      <c r="N91" s="12"/>
      <c r="O91" s="12"/>
      <c r="P91" s="12"/>
      <c r="Q91" s="12"/>
      <c r="R91" s="12"/>
      <c r="S91" s="12"/>
      <c r="T91" s="12">
        <f t="shared" si="10"/>
        <v>0</v>
      </c>
      <c r="U91" s="12"/>
      <c r="V91" s="12"/>
      <c r="W91" s="12">
        <f t="shared" si="11"/>
        <v>0</v>
      </c>
      <c r="X91" s="12">
        <f t="shared" si="12"/>
        <v>215850</v>
      </c>
      <c r="Y91" s="12">
        <v>0</v>
      </c>
      <c r="Z91" s="12">
        <v>50</v>
      </c>
      <c r="AA91" s="12">
        <v>0</v>
      </c>
      <c r="AB91" s="12">
        <v>0</v>
      </c>
    </row>
    <row r="92" spans="1:28" s="3" customFormat="1" ht="14.25" x14ac:dyDescent="0.2">
      <c r="A92" s="12">
        <v>83</v>
      </c>
      <c r="B92" s="58" t="s">
        <v>14</v>
      </c>
      <c r="C92" s="12"/>
      <c r="D92" s="12">
        <v>259</v>
      </c>
      <c r="E92" s="12" t="s">
        <v>886</v>
      </c>
      <c r="F92" s="12">
        <v>2</v>
      </c>
      <c r="G92" s="12"/>
      <c r="H92" s="12">
        <v>1</v>
      </c>
      <c r="I92" s="12">
        <v>74</v>
      </c>
      <c r="J92" s="12">
        <f t="shared" si="8"/>
        <v>174</v>
      </c>
      <c r="K92" s="12">
        <v>75</v>
      </c>
      <c r="L92" s="12">
        <f t="shared" si="9"/>
        <v>13050</v>
      </c>
      <c r="M92" s="12">
        <v>2</v>
      </c>
      <c r="N92" s="12" t="s">
        <v>27</v>
      </c>
      <c r="O92" s="12" t="s">
        <v>55</v>
      </c>
      <c r="P92" s="12">
        <v>2</v>
      </c>
      <c r="Q92" s="12">
        <v>153</v>
      </c>
      <c r="R92" s="12"/>
      <c r="S92" s="12">
        <v>6400</v>
      </c>
      <c r="T92" s="12">
        <f t="shared" si="10"/>
        <v>979200</v>
      </c>
      <c r="U92" s="12">
        <v>20</v>
      </c>
      <c r="V92" s="12">
        <f>T92*30%</f>
        <v>293760</v>
      </c>
      <c r="W92" s="12">
        <f t="shared" si="11"/>
        <v>685440</v>
      </c>
      <c r="X92" s="12">
        <f t="shared" si="12"/>
        <v>698490</v>
      </c>
      <c r="Y92" s="12">
        <v>0</v>
      </c>
      <c r="Z92" s="12">
        <v>50</v>
      </c>
      <c r="AA92" s="12">
        <v>0</v>
      </c>
      <c r="AB92" s="12">
        <v>0</v>
      </c>
    </row>
    <row r="93" spans="1:28" s="3" customFormat="1" ht="14.25" x14ac:dyDescent="0.2">
      <c r="A93" s="12">
        <v>84</v>
      </c>
      <c r="B93" s="58" t="s">
        <v>14</v>
      </c>
      <c r="C93" s="12">
        <v>2492</v>
      </c>
      <c r="D93" s="12">
        <v>20</v>
      </c>
      <c r="E93" s="12" t="s">
        <v>886</v>
      </c>
      <c r="F93" s="12">
        <v>1</v>
      </c>
      <c r="G93" s="12">
        <v>12</v>
      </c>
      <c r="H93" s="12">
        <v>1</v>
      </c>
      <c r="I93" s="12">
        <v>94</v>
      </c>
      <c r="J93" s="12">
        <f t="shared" si="8"/>
        <v>4994</v>
      </c>
      <c r="K93" s="12">
        <v>100</v>
      </c>
      <c r="L93" s="12">
        <f t="shared" si="9"/>
        <v>499400</v>
      </c>
      <c r="M93" s="12"/>
      <c r="N93" s="12"/>
      <c r="O93" s="12"/>
      <c r="P93" s="12"/>
      <c r="Q93" s="12"/>
      <c r="R93" s="12"/>
      <c r="S93" s="12"/>
      <c r="T93" s="12">
        <f t="shared" si="10"/>
        <v>0</v>
      </c>
      <c r="U93" s="12"/>
      <c r="V93" s="12"/>
      <c r="W93" s="12">
        <f t="shared" si="11"/>
        <v>0</v>
      </c>
      <c r="X93" s="12">
        <f t="shared" si="12"/>
        <v>499400</v>
      </c>
      <c r="Y93" s="12">
        <v>0</v>
      </c>
      <c r="Z93" s="12">
        <v>50</v>
      </c>
      <c r="AA93" s="12">
        <v>0</v>
      </c>
      <c r="AB93" s="12">
        <v>0</v>
      </c>
    </row>
    <row r="94" spans="1:28" s="3" customFormat="1" ht="14.25" x14ac:dyDescent="0.2">
      <c r="A94" s="12">
        <v>85</v>
      </c>
      <c r="B94" s="58" t="s">
        <v>14</v>
      </c>
      <c r="C94" s="12"/>
      <c r="D94" s="12">
        <v>2</v>
      </c>
      <c r="E94" s="12" t="s">
        <v>886</v>
      </c>
      <c r="F94" s="12">
        <v>1</v>
      </c>
      <c r="G94" s="12"/>
      <c r="H94" s="12">
        <v>1</v>
      </c>
      <c r="I94" s="12">
        <v>55</v>
      </c>
      <c r="J94" s="12">
        <f t="shared" si="8"/>
        <v>155</v>
      </c>
      <c r="K94" s="12">
        <v>430</v>
      </c>
      <c r="L94" s="12">
        <f t="shared" si="9"/>
        <v>66650</v>
      </c>
      <c r="M94" s="12"/>
      <c r="N94" s="12"/>
      <c r="O94" s="12"/>
      <c r="P94" s="12"/>
      <c r="Q94" s="12"/>
      <c r="R94" s="12"/>
      <c r="S94" s="12"/>
      <c r="T94" s="12">
        <f t="shared" si="10"/>
        <v>0</v>
      </c>
      <c r="U94" s="12"/>
      <c r="V94" s="12"/>
      <c r="W94" s="12">
        <f t="shared" si="11"/>
        <v>0</v>
      </c>
      <c r="X94" s="12">
        <f t="shared" si="12"/>
        <v>66650</v>
      </c>
      <c r="Y94" s="12">
        <v>0</v>
      </c>
      <c r="Z94" s="12">
        <v>50</v>
      </c>
      <c r="AA94" s="12">
        <v>0</v>
      </c>
      <c r="AB94" s="12">
        <v>0</v>
      </c>
    </row>
    <row r="95" spans="1:28" s="3" customFormat="1" ht="14.25" x14ac:dyDescent="0.2">
      <c r="A95" s="12">
        <v>86</v>
      </c>
      <c r="B95" s="58" t="s">
        <v>14</v>
      </c>
      <c r="C95" s="12">
        <v>5289</v>
      </c>
      <c r="D95" s="12">
        <v>142</v>
      </c>
      <c r="E95" s="12" t="s">
        <v>886</v>
      </c>
      <c r="F95" s="12">
        <v>1</v>
      </c>
      <c r="G95" s="12"/>
      <c r="H95" s="12">
        <v>1</v>
      </c>
      <c r="I95" s="12">
        <v>17</v>
      </c>
      <c r="J95" s="12">
        <f t="shared" si="8"/>
        <v>117</v>
      </c>
      <c r="K95" s="12">
        <v>430</v>
      </c>
      <c r="L95" s="12">
        <f t="shared" si="9"/>
        <v>50310</v>
      </c>
      <c r="M95" s="12"/>
      <c r="N95" s="12"/>
      <c r="O95" s="12"/>
      <c r="P95" s="12"/>
      <c r="Q95" s="12"/>
      <c r="R95" s="12"/>
      <c r="S95" s="12"/>
      <c r="T95" s="12">
        <f t="shared" si="10"/>
        <v>0</v>
      </c>
      <c r="U95" s="12"/>
      <c r="V95" s="12"/>
      <c r="W95" s="12">
        <f t="shared" si="11"/>
        <v>0</v>
      </c>
      <c r="X95" s="12">
        <f t="shared" si="12"/>
        <v>50310</v>
      </c>
      <c r="Y95" s="12">
        <v>0</v>
      </c>
      <c r="Z95" s="12">
        <v>50</v>
      </c>
      <c r="AA95" s="12">
        <v>0</v>
      </c>
      <c r="AB95" s="12">
        <v>0</v>
      </c>
    </row>
    <row r="96" spans="1:28" s="3" customFormat="1" ht="14.25" x14ac:dyDescent="0.2">
      <c r="A96" s="12">
        <v>87</v>
      </c>
      <c r="B96" s="58" t="s">
        <v>14</v>
      </c>
      <c r="C96" s="12"/>
      <c r="D96" s="12"/>
      <c r="E96" s="12" t="s">
        <v>887</v>
      </c>
      <c r="F96" s="12">
        <v>2</v>
      </c>
      <c r="G96" s="12"/>
      <c r="H96" s="12"/>
      <c r="I96" s="12"/>
      <c r="J96" s="12">
        <f t="shared" si="8"/>
        <v>0</v>
      </c>
      <c r="K96" s="12"/>
      <c r="L96" s="12">
        <f t="shared" si="9"/>
        <v>0</v>
      </c>
      <c r="M96" s="12">
        <v>2</v>
      </c>
      <c r="N96" s="12" t="s">
        <v>27</v>
      </c>
      <c r="O96" s="12" t="s">
        <v>16</v>
      </c>
      <c r="P96" s="12">
        <v>2</v>
      </c>
      <c r="Q96" s="12">
        <v>162</v>
      </c>
      <c r="R96" s="12"/>
      <c r="S96" s="12">
        <v>6400</v>
      </c>
      <c r="T96" s="12">
        <f t="shared" si="10"/>
        <v>1036800</v>
      </c>
      <c r="U96" s="12">
        <v>20</v>
      </c>
      <c r="V96" s="12">
        <f>T96*75%</f>
        <v>777600</v>
      </c>
      <c r="W96" s="12">
        <f t="shared" si="11"/>
        <v>259200</v>
      </c>
      <c r="X96" s="12">
        <f t="shared" si="12"/>
        <v>259200</v>
      </c>
      <c r="Y96" s="12">
        <v>0</v>
      </c>
      <c r="Z96" s="12">
        <v>50</v>
      </c>
      <c r="AA96" s="12">
        <v>0</v>
      </c>
      <c r="AB96" s="12">
        <v>0</v>
      </c>
    </row>
    <row r="97" spans="1:28" s="3" customFormat="1" ht="14.25" x14ac:dyDescent="0.2">
      <c r="A97" s="12">
        <v>88</v>
      </c>
      <c r="B97" s="58" t="s">
        <v>14</v>
      </c>
      <c r="C97" s="12">
        <v>1559</v>
      </c>
      <c r="D97" s="12">
        <v>421</v>
      </c>
      <c r="E97" s="12" t="s">
        <v>887</v>
      </c>
      <c r="F97" s="12">
        <v>1</v>
      </c>
      <c r="G97" s="12">
        <v>9</v>
      </c>
      <c r="H97" s="12">
        <v>2</v>
      </c>
      <c r="I97" s="12">
        <v>50</v>
      </c>
      <c r="J97" s="12">
        <f t="shared" si="8"/>
        <v>3850</v>
      </c>
      <c r="K97" s="12">
        <v>75</v>
      </c>
      <c r="L97" s="12">
        <f t="shared" si="9"/>
        <v>288750</v>
      </c>
      <c r="M97" s="12"/>
      <c r="N97" s="12"/>
      <c r="O97" s="12"/>
      <c r="P97" s="12"/>
      <c r="Q97" s="12"/>
      <c r="R97" s="12"/>
      <c r="S97" s="12"/>
      <c r="T97" s="12">
        <f t="shared" si="10"/>
        <v>0</v>
      </c>
      <c r="U97" s="12"/>
      <c r="V97" s="12"/>
      <c r="W97" s="12">
        <f t="shared" si="11"/>
        <v>0</v>
      </c>
      <c r="X97" s="12">
        <f t="shared" si="12"/>
        <v>288750</v>
      </c>
      <c r="Y97" s="12">
        <v>0</v>
      </c>
      <c r="Z97" s="12">
        <v>50</v>
      </c>
      <c r="AA97" s="12">
        <v>0</v>
      </c>
      <c r="AB97" s="12">
        <v>0</v>
      </c>
    </row>
    <row r="98" spans="1:28" s="3" customFormat="1" ht="14.25" x14ac:dyDescent="0.2">
      <c r="A98" s="12">
        <v>89</v>
      </c>
      <c r="B98" s="58" t="s">
        <v>14</v>
      </c>
      <c r="C98" s="12">
        <v>8481</v>
      </c>
      <c r="D98" s="12">
        <v>108</v>
      </c>
      <c r="E98" s="12" t="s">
        <v>887</v>
      </c>
      <c r="F98" s="12">
        <v>1</v>
      </c>
      <c r="G98" s="12">
        <v>10</v>
      </c>
      <c r="H98" s="12">
        <v>1</v>
      </c>
      <c r="I98" s="12">
        <v>11</v>
      </c>
      <c r="J98" s="12">
        <f t="shared" si="8"/>
        <v>4111</v>
      </c>
      <c r="K98" s="12">
        <v>75</v>
      </c>
      <c r="L98" s="12">
        <f t="shared" si="9"/>
        <v>308325</v>
      </c>
      <c r="M98" s="12"/>
      <c r="N98" s="12"/>
      <c r="O98" s="12"/>
      <c r="P98" s="12"/>
      <c r="Q98" s="12"/>
      <c r="R98" s="12"/>
      <c r="S98" s="12"/>
      <c r="T98" s="12">
        <f t="shared" si="10"/>
        <v>0</v>
      </c>
      <c r="U98" s="12"/>
      <c r="V98" s="12"/>
      <c r="W98" s="12">
        <f t="shared" si="11"/>
        <v>0</v>
      </c>
      <c r="X98" s="12">
        <f t="shared" si="12"/>
        <v>308325</v>
      </c>
      <c r="Y98" s="12">
        <v>0</v>
      </c>
      <c r="Z98" s="12">
        <v>50</v>
      </c>
      <c r="AA98" s="12">
        <v>0</v>
      </c>
      <c r="AB98" s="12">
        <v>0</v>
      </c>
    </row>
    <row r="99" spans="1:28" s="3" customFormat="1" ht="14.25" x14ac:dyDescent="0.2">
      <c r="A99" s="12">
        <v>90</v>
      </c>
      <c r="B99" s="58" t="s">
        <v>14</v>
      </c>
      <c r="C99" s="12"/>
      <c r="D99" s="12">
        <v>39</v>
      </c>
      <c r="E99" s="12" t="s">
        <v>888</v>
      </c>
      <c r="F99" s="12">
        <v>2</v>
      </c>
      <c r="G99" s="12">
        <v>1</v>
      </c>
      <c r="H99" s="12">
        <v>1</v>
      </c>
      <c r="I99" s="12">
        <v>72</v>
      </c>
      <c r="J99" s="12">
        <f t="shared" si="8"/>
        <v>572</v>
      </c>
      <c r="K99" s="12">
        <v>430</v>
      </c>
      <c r="L99" s="12">
        <f t="shared" si="9"/>
        <v>245960</v>
      </c>
      <c r="M99" s="12">
        <v>2</v>
      </c>
      <c r="N99" s="12" t="s">
        <v>27</v>
      </c>
      <c r="O99" s="12" t="s">
        <v>16</v>
      </c>
      <c r="P99" s="12">
        <v>2</v>
      </c>
      <c r="Q99" s="12">
        <v>216</v>
      </c>
      <c r="R99" s="12"/>
      <c r="S99" s="12">
        <v>6400</v>
      </c>
      <c r="T99" s="12">
        <f t="shared" si="10"/>
        <v>1382400</v>
      </c>
      <c r="U99" s="12">
        <v>10</v>
      </c>
      <c r="V99" s="12">
        <f>T99*30%</f>
        <v>414720</v>
      </c>
      <c r="W99" s="12">
        <f t="shared" si="11"/>
        <v>967680</v>
      </c>
      <c r="X99" s="12">
        <f t="shared" si="12"/>
        <v>1213640</v>
      </c>
      <c r="Y99" s="12">
        <v>0</v>
      </c>
      <c r="Z99" s="12">
        <v>50</v>
      </c>
      <c r="AA99" s="12">
        <v>0</v>
      </c>
      <c r="AB99" s="12">
        <v>0</v>
      </c>
    </row>
    <row r="100" spans="1:28" s="3" customFormat="1" ht="14.25" x14ac:dyDescent="0.2">
      <c r="A100" s="12">
        <v>91</v>
      </c>
      <c r="B100" s="58" t="s">
        <v>14</v>
      </c>
      <c r="C100" s="12">
        <v>1934</v>
      </c>
      <c r="D100" s="12">
        <v>50</v>
      </c>
      <c r="E100" s="12" t="s">
        <v>888</v>
      </c>
      <c r="F100" s="12">
        <v>1</v>
      </c>
      <c r="G100" s="12">
        <v>22</v>
      </c>
      <c r="H100" s="12">
        <v>2</v>
      </c>
      <c r="I100" s="12">
        <v>81</v>
      </c>
      <c r="J100" s="12">
        <f t="shared" si="8"/>
        <v>9081</v>
      </c>
      <c r="K100" s="12">
        <v>75</v>
      </c>
      <c r="L100" s="12">
        <f t="shared" si="9"/>
        <v>681075</v>
      </c>
      <c r="M100" s="12"/>
      <c r="N100" s="12"/>
      <c r="O100" s="12"/>
      <c r="P100" s="12"/>
      <c r="Q100" s="12"/>
      <c r="R100" s="12"/>
      <c r="S100" s="12"/>
      <c r="T100" s="12">
        <f t="shared" si="10"/>
        <v>0</v>
      </c>
      <c r="U100" s="12"/>
      <c r="V100" s="12"/>
      <c r="W100" s="12">
        <f t="shared" si="11"/>
        <v>0</v>
      </c>
      <c r="X100" s="12">
        <f t="shared" si="12"/>
        <v>681075</v>
      </c>
      <c r="Y100" s="12">
        <v>0</v>
      </c>
      <c r="Z100" s="12">
        <v>50</v>
      </c>
      <c r="AA100" s="12">
        <v>0</v>
      </c>
      <c r="AB100" s="12">
        <v>0</v>
      </c>
    </row>
    <row r="101" spans="1:28" s="3" customFormat="1" ht="14.25" x14ac:dyDescent="0.2">
      <c r="A101" s="12">
        <v>92</v>
      </c>
      <c r="B101" s="58" t="s">
        <v>14</v>
      </c>
      <c r="C101" s="12">
        <v>2858</v>
      </c>
      <c r="D101" s="12">
        <v>12</v>
      </c>
      <c r="E101" s="12" t="s">
        <v>888</v>
      </c>
      <c r="F101" s="12">
        <v>1</v>
      </c>
      <c r="G101" s="12">
        <v>10</v>
      </c>
      <c r="H101" s="12">
        <v>1</v>
      </c>
      <c r="I101" s="12">
        <v>22</v>
      </c>
      <c r="J101" s="12">
        <f t="shared" si="8"/>
        <v>4122</v>
      </c>
      <c r="K101" s="12">
        <v>75</v>
      </c>
      <c r="L101" s="12">
        <f t="shared" si="9"/>
        <v>309150</v>
      </c>
      <c r="M101" s="12"/>
      <c r="N101" s="12"/>
      <c r="O101" s="12"/>
      <c r="P101" s="12"/>
      <c r="Q101" s="12"/>
      <c r="R101" s="12"/>
      <c r="S101" s="12"/>
      <c r="T101" s="12">
        <f t="shared" si="10"/>
        <v>0</v>
      </c>
      <c r="U101" s="12"/>
      <c r="V101" s="12"/>
      <c r="W101" s="12">
        <f t="shared" si="11"/>
        <v>0</v>
      </c>
      <c r="X101" s="12">
        <f t="shared" si="12"/>
        <v>309150</v>
      </c>
      <c r="Y101" s="12">
        <v>0</v>
      </c>
      <c r="Z101" s="12">
        <v>50</v>
      </c>
      <c r="AA101" s="12">
        <v>0</v>
      </c>
      <c r="AB101" s="12">
        <v>0</v>
      </c>
    </row>
    <row r="102" spans="1:28" s="3" customFormat="1" ht="14.25" x14ac:dyDescent="0.2">
      <c r="A102" s="12">
        <v>93</v>
      </c>
      <c r="B102" s="58" t="s">
        <v>14</v>
      </c>
      <c r="C102" s="12">
        <v>3711</v>
      </c>
      <c r="D102" s="12">
        <v>88</v>
      </c>
      <c r="E102" s="12" t="s">
        <v>888</v>
      </c>
      <c r="F102" s="12">
        <v>1</v>
      </c>
      <c r="G102" s="12"/>
      <c r="H102" s="12">
        <v>3</v>
      </c>
      <c r="I102" s="12">
        <v>86</v>
      </c>
      <c r="J102" s="12">
        <f t="shared" si="8"/>
        <v>386</v>
      </c>
      <c r="K102" s="12">
        <v>350</v>
      </c>
      <c r="L102" s="12">
        <f t="shared" si="9"/>
        <v>135100</v>
      </c>
      <c r="M102" s="12"/>
      <c r="N102" s="12"/>
      <c r="O102" s="12"/>
      <c r="P102" s="12"/>
      <c r="Q102" s="12"/>
      <c r="R102" s="12"/>
      <c r="S102" s="12"/>
      <c r="T102" s="12">
        <f t="shared" si="10"/>
        <v>0</v>
      </c>
      <c r="U102" s="12"/>
      <c r="V102" s="12"/>
      <c r="W102" s="12">
        <f t="shared" si="11"/>
        <v>0</v>
      </c>
      <c r="X102" s="12">
        <f t="shared" si="12"/>
        <v>135100</v>
      </c>
      <c r="Y102" s="12">
        <v>0</v>
      </c>
      <c r="Z102" s="12">
        <v>50</v>
      </c>
      <c r="AA102" s="12">
        <v>0</v>
      </c>
      <c r="AB102" s="12">
        <v>0</v>
      </c>
    </row>
    <row r="103" spans="1:28" s="3" customFormat="1" ht="14.25" x14ac:dyDescent="0.2">
      <c r="A103" s="12">
        <v>94</v>
      </c>
      <c r="B103" s="58" t="s">
        <v>889</v>
      </c>
      <c r="C103" s="12"/>
      <c r="D103" s="12"/>
      <c r="E103" s="12" t="s">
        <v>890</v>
      </c>
      <c r="F103" s="12">
        <v>2</v>
      </c>
      <c r="G103" s="12"/>
      <c r="H103" s="12"/>
      <c r="I103" s="12"/>
      <c r="J103" s="12">
        <f t="shared" si="8"/>
        <v>0</v>
      </c>
      <c r="K103" s="12"/>
      <c r="L103" s="12">
        <f t="shared" si="9"/>
        <v>0</v>
      </c>
      <c r="M103" s="12">
        <v>2</v>
      </c>
      <c r="N103" s="12" t="s">
        <v>27</v>
      </c>
      <c r="O103" s="12" t="s">
        <v>16</v>
      </c>
      <c r="P103" s="12">
        <v>2</v>
      </c>
      <c r="Q103" s="12">
        <v>267</v>
      </c>
      <c r="R103" s="12"/>
      <c r="S103" s="12">
        <v>6400</v>
      </c>
      <c r="T103" s="12">
        <f t="shared" si="10"/>
        <v>1708800</v>
      </c>
      <c r="U103" s="12">
        <v>30</v>
      </c>
      <c r="V103" s="12">
        <f>T103*85%</f>
        <v>1452480</v>
      </c>
      <c r="W103" s="12">
        <f t="shared" si="11"/>
        <v>256320</v>
      </c>
      <c r="X103" s="12">
        <f t="shared" si="12"/>
        <v>256320</v>
      </c>
      <c r="Y103" s="12">
        <v>0</v>
      </c>
      <c r="Z103" s="12">
        <v>0</v>
      </c>
      <c r="AA103" s="12">
        <v>256320</v>
      </c>
      <c r="AB103" s="12">
        <v>0.02</v>
      </c>
    </row>
    <row r="104" spans="1:28" s="3" customFormat="1" ht="14.25" x14ac:dyDescent="0.2">
      <c r="A104" s="12">
        <v>95</v>
      </c>
      <c r="B104" s="58" t="s">
        <v>14</v>
      </c>
      <c r="C104" s="12">
        <v>1735</v>
      </c>
      <c r="D104" s="12">
        <v>51</v>
      </c>
      <c r="E104" s="12" t="s">
        <v>890</v>
      </c>
      <c r="F104" s="12">
        <v>1</v>
      </c>
      <c r="G104" s="12">
        <v>16</v>
      </c>
      <c r="H104" s="12">
        <v>2</v>
      </c>
      <c r="I104" s="12">
        <v>90</v>
      </c>
      <c r="J104" s="12">
        <f t="shared" si="8"/>
        <v>6690</v>
      </c>
      <c r="K104" s="12">
        <v>75</v>
      </c>
      <c r="L104" s="12">
        <f t="shared" si="9"/>
        <v>501750</v>
      </c>
      <c r="M104" s="12"/>
      <c r="N104" s="12"/>
      <c r="O104" s="12"/>
      <c r="P104" s="12"/>
      <c r="Q104" s="12"/>
      <c r="R104" s="12"/>
      <c r="S104" s="12"/>
      <c r="T104" s="12">
        <f t="shared" si="10"/>
        <v>0</v>
      </c>
      <c r="U104" s="12"/>
      <c r="V104" s="12"/>
      <c r="W104" s="12">
        <f t="shared" si="11"/>
        <v>0</v>
      </c>
      <c r="X104" s="12">
        <f t="shared" si="12"/>
        <v>501750</v>
      </c>
      <c r="Y104" s="12">
        <v>0</v>
      </c>
      <c r="Z104" s="12">
        <v>50</v>
      </c>
      <c r="AA104" s="12">
        <v>0</v>
      </c>
      <c r="AB104" s="12">
        <v>0</v>
      </c>
    </row>
    <row r="105" spans="1:28" s="3" customFormat="1" ht="14.25" x14ac:dyDescent="0.2">
      <c r="A105" s="12">
        <v>96</v>
      </c>
      <c r="B105" s="58" t="s">
        <v>14</v>
      </c>
      <c r="C105" s="12">
        <v>76</v>
      </c>
      <c r="D105" s="12">
        <v>48</v>
      </c>
      <c r="E105" s="12" t="s">
        <v>890</v>
      </c>
      <c r="F105" s="12">
        <v>1</v>
      </c>
      <c r="G105" s="12">
        <v>9</v>
      </c>
      <c r="H105" s="12"/>
      <c r="I105" s="12">
        <v>42</v>
      </c>
      <c r="J105" s="12">
        <f t="shared" si="8"/>
        <v>3642</v>
      </c>
      <c r="K105" s="12">
        <v>75</v>
      </c>
      <c r="L105" s="12">
        <f t="shared" si="9"/>
        <v>273150</v>
      </c>
      <c r="M105" s="12"/>
      <c r="N105" s="12"/>
      <c r="O105" s="12"/>
      <c r="P105" s="12"/>
      <c r="Q105" s="12"/>
      <c r="R105" s="12"/>
      <c r="S105" s="12"/>
      <c r="T105" s="12">
        <f t="shared" si="10"/>
        <v>0</v>
      </c>
      <c r="U105" s="12"/>
      <c r="V105" s="12"/>
      <c r="W105" s="12">
        <f t="shared" si="11"/>
        <v>0</v>
      </c>
      <c r="X105" s="12">
        <f t="shared" si="12"/>
        <v>273150</v>
      </c>
      <c r="Y105" s="12">
        <v>0</v>
      </c>
      <c r="Z105" s="12">
        <v>50</v>
      </c>
      <c r="AA105" s="12">
        <v>0</v>
      </c>
      <c r="AB105" s="12">
        <v>0</v>
      </c>
    </row>
    <row r="106" spans="1:28" s="3" customFormat="1" ht="14.25" x14ac:dyDescent="0.2">
      <c r="A106" s="12">
        <v>97</v>
      </c>
      <c r="B106" s="58" t="s">
        <v>14</v>
      </c>
      <c r="C106" s="12">
        <v>560</v>
      </c>
      <c r="D106" s="12">
        <v>13</v>
      </c>
      <c r="E106" s="12" t="s">
        <v>890</v>
      </c>
      <c r="F106" s="12">
        <v>1</v>
      </c>
      <c r="G106" s="12"/>
      <c r="H106" s="12">
        <v>2</v>
      </c>
      <c r="I106" s="12">
        <v>3</v>
      </c>
      <c r="J106" s="12">
        <f t="shared" si="8"/>
        <v>203</v>
      </c>
      <c r="K106" s="12">
        <v>75</v>
      </c>
      <c r="L106" s="12">
        <f t="shared" si="9"/>
        <v>15225</v>
      </c>
      <c r="M106" s="12"/>
      <c r="N106" s="12"/>
      <c r="O106" s="12"/>
      <c r="P106" s="12"/>
      <c r="Q106" s="12"/>
      <c r="R106" s="12"/>
      <c r="S106" s="12"/>
      <c r="T106" s="12">
        <f t="shared" si="10"/>
        <v>0</v>
      </c>
      <c r="U106" s="12"/>
      <c r="V106" s="12"/>
      <c r="W106" s="12">
        <f t="shared" si="11"/>
        <v>0</v>
      </c>
      <c r="X106" s="12">
        <f t="shared" si="12"/>
        <v>15225</v>
      </c>
      <c r="Y106" s="12">
        <v>0</v>
      </c>
      <c r="Z106" s="12">
        <v>50</v>
      </c>
      <c r="AA106" s="12">
        <v>0</v>
      </c>
      <c r="AB106" s="12">
        <v>0</v>
      </c>
    </row>
    <row r="107" spans="1:28" s="3" customFormat="1" ht="14.25" x14ac:dyDescent="0.2">
      <c r="A107" s="12">
        <v>98</v>
      </c>
      <c r="B107" s="58" t="s">
        <v>14</v>
      </c>
      <c r="C107" s="12">
        <v>675</v>
      </c>
      <c r="D107" s="12">
        <v>5</v>
      </c>
      <c r="E107" s="12" t="s">
        <v>891</v>
      </c>
      <c r="F107" s="12">
        <v>2</v>
      </c>
      <c r="G107" s="12">
        <v>3</v>
      </c>
      <c r="H107" s="12">
        <v>1</v>
      </c>
      <c r="I107" s="12">
        <v>12</v>
      </c>
      <c r="J107" s="12">
        <f t="shared" ref="J107:J156" si="13">G107*400+H107*100+I107</f>
        <v>1312</v>
      </c>
      <c r="K107" s="12">
        <v>380</v>
      </c>
      <c r="L107" s="12">
        <f t="shared" ref="L107:L156" si="14">J107*K107</f>
        <v>498560</v>
      </c>
      <c r="M107" s="12">
        <v>2</v>
      </c>
      <c r="N107" s="12" t="s">
        <v>27</v>
      </c>
      <c r="O107" s="12" t="s">
        <v>16</v>
      </c>
      <c r="P107" s="12">
        <v>2</v>
      </c>
      <c r="Q107" s="12">
        <v>234</v>
      </c>
      <c r="R107" s="12"/>
      <c r="S107" s="12">
        <v>6400</v>
      </c>
      <c r="T107" s="12">
        <f t="shared" ref="T107:T156" si="15">Q107*S107</f>
        <v>1497600</v>
      </c>
      <c r="U107" s="12">
        <v>20</v>
      </c>
      <c r="V107" s="12">
        <f>T107*75%</f>
        <v>1123200</v>
      </c>
      <c r="W107" s="12">
        <f t="shared" ref="W107:W156" si="16">T107-V107</f>
        <v>374400</v>
      </c>
      <c r="X107" s="12">
        <f t="shared" ref="X107:X156" si="17">L107+W107</f>
        <v>872960</v>
      </c>
      <c r="Y107" s="12">
        <v>0</v>
      </c>
      <c r="Z107" s="12">
        <v>50</v>
      </c>
      <c r="AA107" s="12">
        <v>0</v>
      </c>
      <c r="AB107" s="12">
        <v>0</v>
      </c>
    </row>
    <row r="108" spans="1:28" s="3" customFormat="1" ht="14.25" x14ac:dyDescent="0.2">
      <c r="A108" s="12">
        <v>99</v>
      </c>
      <c r="B108" s="58" t="s">
        <v>879</v>
      </c>
      <c r="C108" s="12">
        <v>3037</v>
      </c>
      <c r="D108" s="12">
        <v>129</v>
      </c>
      <c r="E108" s="12" t="s">
        <v>891</v>
      </c>
      <c r="F108" s="12">
        <v>1</v>
      </c>
      <c r="G108" s="12">
        <v>10</v>
      </c>
      <c r="H108" s="12"/>
      <c r="I108" s="12">
        <v>30</v>
      </c>
      <c r="J108" s="12">
        <f t="shared" si="13"/>
        <v>4030</v>
      </c>
      <c r="K108" s="12">
        <v>75</v>
      </c>
      <c r="L108" s="12">
        <f t="shared" si="14"/>
        <v>302250</v>
      </c>
      <c r="M108" s="12"/>
      <c r="N108" s="12"/>
      <c r="O108" s="12"/>
      <c r="P108" s="12"/>
      <c r="Q108" s="12"/>
      <c r="R108" s="12"/>
      <c r="S108" s="12"/>
      <c r="T108" s="12">
        <f t="shared" si="15"/>
        <v>0</v>
      </c>
      <c r="U108" s="12"/>
      <c r="V108" s="12"/>
      <c r="W108" s="12">
        <f t="shared" si="16"/>
        <v>0</v>
      </c>
      <c r="X108" s="12">
        <f t="shared" si="17"/>
        <v>302250</v>
      </c>
      <c r="Y108" s="12">
        <v>0</v>
      </c>
      <c r="Z108" s="12">
        <v>0</v>
      </c>
      <c r="AA108" s="12">
        <v>302250</v>
      </c>
      <c r="AB108" s="12">
        <v>0.01</v>
      </c>
    </row>
    <row r="109" spans="1:28" s="3" customFormat="1" ht="14.25" x14ac:dyDescent="0.2">
      <c r="A109" s="12">
        <v>100</v>
      </c>
      <c r="B109" s="58" t="s">
        <v>14</v>
      </c>
      <c r="C109" s="12">
        <v>2508</v>
      </c>
      <c r="D109" s="12">
        <v>3</v>
      </c>
      <c r="E109" s="12" t="s">
        <v>891</v>
      </c>
      <c r="F109" s="12">
        <v>1</v>
      </c>
      <c r="G109" s="12">
        <v>10</v>
      </c>
      <c r="H109" s="12">
        <v>3</v>
      </c>
      <c r="I109" s="12">
        <v>68</v>
      </c>
      <c r="J109" s="12">
        <f t="shared" si="13"/>
        <v>4368</v>
      </c>
      <c r="K109" s="12">
        <v>75</v>
      </c>
      <c r="L109" s="12">
        <f t="shared" si="14"/>
        <v>327600</v>
      </c>
      <c r="M109" s="12"/>
      <c r="N109" s="12"/>
      <c r="O109" s="12"/>
      <c r="P109" s="12"/>
      <c r="Q109" s="12"/>
      <c r="R109" s="12"/>
      <c r="S109" s="12"/>
      <c r="T109" s="12">
        <f t="shared" si="15"/>
        <v>0</v>
      </c>
      <c r="U109" s="12"/>
      <c r="V109" s="12"/>
      <c r="W109" s="12">
        <f t="shared" si="16"/>
        <v>0</v>
      </c>
      <c r="X109" s="12">
        <f t="shared" si="17"/>
        <v>327600</v>
      </c>
      <c r="Y109" s="12">
        <v>0</v>
      </c>
      <c r="Z109" s="12">
        <v>50</v>
      </c>
      <c r="AA109" s="12">
        <v>0</v>
      </c>
      <c r="AB109" s="12">
        <v>0</v>
      </c>
    </row>
    <row r="110" spans="1:28" s="3" customFormat="1" ht="14.25" x14ac:dyDescent="0.2">
      <c r="A110" s="12">
        <v>101</v>
      </c>
      <c r="B110" s="58" t="s">
        <v>14</v>
      </c>
      <c r="C110" s="12">
        <v>2570</v>
      </c>
      <c r="D110" s="12">
        <v>115</v>
      </c>
      <c r="E110" s="12" t="s">
        <v>892</v>
      </c>
      <c r="F110" s="12">
        <v>2</v>
      </c>
      <c r="G110" s="12">
        <v>6</v>
      </c>
      <c r="H110" s="12">
        <v>3</v>
      </c>
      <c r="I110" s="12">
        <v>32</v>
      </c>
      <c r="J110" s="12">
        <f t="shared" si="13"/>
        <v>2732</v>
      </c>
      <c r="K110" s="12">
        <v>75</v>
      </c>
      <c r="L110" s="12">
        <f t="shared" si="14"/>
        <v>204900</v>
      </c>
      <c r="M110" s="12">
        <v>2</v>
      </c>
      <c r="N110" s="12" t="s">
        <v>27</v>
      </c>
      <c r="O110" s="12" t="s">
        <v>16</v>
      </c>
      <c r="P110" s="12">
        <v>2</v>
      </c>
      <c r="Q110" s="12">
        <v>162</v>
      </c>
      <c r="R110" s="12"/>
      <c r="S110" s="12">
        <v>6400</v>
      </c>
      <c r="T110" s="12">
        <f t="shared" si="15"/>
        <v>1036800</v>
      </c>
      <c r="U110" s="12">
        <v>30</v>
      </c>
      <c r="V110" s="12">
        <f>T110*85%</f>
        <v>881280</v>
      </c>
      <c r="W110" s="12">
        <f t="shared" si="16"/>
        <v>155520</v>
      </c>
      <c r="X110" s="12">
        <f t="shared" si="17"/>
        <v>360420</v>
      </c>
      <c r="Y110" s="12">
        <v>0</v>
      </c>
      <c r="Z110" s="12">
        <v>50</v>
      </c>
      <c r="AA110" s="12">
        <v>0</v>
      </c>
      <c r="AB110" s="12">
        <v>0</v>
      </c>
    </row>
    <row r="111" spans="1:28" s="3" customFormat="1" ht="14.25" x14ac:dyDescent="0.2">
      <c r="A111" s="12">
        <v>102</v>
      </c>
      <c r="B111" s="58" t="s">
        <v>893</v>
      </c>
      <c r="C111" s="12"/>
      <c r="D111" s="12"/>
      <c r="E111" s="12" t="s">
        <v>892</v>
      </c>
      <c r="F111" s="12">
        <v>1</v>
      </c>
      <c r="G111" s="12">
        <v>50</v>
      </c>
      <c r="H111" s="12"/>
      <c r="I111" s="12">
        <v>72</v>
      </c>
      <c r="J111" s="12">
        <f t="shared" si="13"/>
        <v>20072</v>
      </c>
      <c r="K111" s="12">
        <v>75</v>
      </c>
      <c r="L111" s="12">
        <f t="shared" si="14"/>
        <v>1505400</v>
      </c>
      <c r="M111" s="12"/>
      <c r="N111" s="12"/>
      <c r="O111" s="12"/>
      <c r="P111" s="12"/>
      <c r="Q111" s="12"/>
      <c r="R111" s="12"/>
      <c r="S111" s="12"/>
      <c r="T111" s="12">
        <f t="shared" si="15"/>
        <v>0</v>
      </c>
      <c r="U111" s="12"/>
      <c r="V111" s="12"/>
      <c r="W111" s="12">
        <f t="shared" si="16"/>
        <v>0</v>
      </c>
      <c r="X111" s="12">
        <f t="shared" si="17"/>
        <v>1505400</v>
      </c>
      <c r="Y111" s="12">
        <v>0</v>
      </c>
      <c r="Z111" s="12">
        <v>0</v>
      </c>
      <c r="AA111" s="12">
        <v>1505400</v>
      </c>
      <c r="AB111" s="12">
        <v>0.01</v>
      </c>
    </row>
    <row r="112" spans="1:28" s="3" customFormat="1" ht="14.25" x14ac:dyDescent="0.2">
      <c r="A112" s="12">
        <v>103</v>
      </c>
      <c r="B112" s="58" t="s">
        <v>24</v>
      </c>
      <c r="C112" s="12"/>
      <c r="D112" s="12"/>
      <c r="E112" s="12" t="s">
        <v>892</v>
      </c>
      <c r="F112" s="12">
        <v>1</v>
      </c>
      <c r="G112" s="12">
        <v>14</v>
      </c>
      <c r="H112" s="12"/>
      <c r="I112" s="12"/>
      <c r="J112" s="12">
        <f t="shared" si="13"/>
        <v>5600</v>
      </c>
      <c r="K112" s="12">
        <v>75</v>
      </c>
      <c r="L112" s="12">
        <f t="shared" si="14"/>
        <v>420000</v>
      </c>
      <c r="M112" s="12"/>
      <c r="N112" s="12"/>
      <c r="O112" s="12"/>
      <c r="P112" s="12"/>
      <c r="Q112" s="12"/>
      <c r="R112" s="12"/>
      <c r="S112" s="12"/>
      <c r="T112" s="12">
        <f t="shared" si="15"/>
        <v>0</v>
      </c>
      <c r="U112" s="12"/>
      <c r="V112" s="12"/>
      <c r="W112" s="12">
        <f t="shared" si="16"/>
        <v>0</v>
      </c>
      <c r="X112" s="12">
        <f t="shared" si="17"/>
        <v>420000</v>
      </c>
      <c r="Y112" s="12">
        <v>0</v>
      </c>
      <c r="Z112" s="12">
        <v>0</v>
      </c>
      <c r="AA112" s="12">
        <v>420000</v>
      </c>
      <c r="AB112" s="12">
        <v>0.01</v>
      </c>
    </row>
    <row r="113" spans="1:28" s="3" customFormat="1" ht="14.25" x14ac:dyDescent="0.2">
      <c r="A113" s="12">
        <v>104</v>
      </c>
      <c r="B113" s="58" t="s">
        <v>14</v>
      </c>
      <c r="C113" s="12">
        <v>790</v>
      </c>
      <c r="D113" s="12">
        <v>207</v>
      </c>
      <c r="E113" s="12" t="s">
        <v>894</v>
      </c>
      <c r="F113" s="12">
        <v>2</v>
      </c>
      <c r="G113" s="12"/>
      <c r="H113" s="12">
        <v>1</v>
      </c>
      <c r="I113" s="12">
        <v>47</v>
      </c>
      <c r="J113" s="12">
        <f t="shared" si="13"/>
        <v>147</v>
      </c>
      <c r="K113" s="12">
        <v>430</v>
      </c>
      <c r="L113" s="12">
        <f t="shared" si="14"/>
        <v>63210</v>
      </c>
      <c r="M113" s="12">
        <v>2</v>
      </c>
      <c r="N113" s="12" t="s">
        <v>27</v>
      </c>
      <c r="O113" s="12" t="s">
        <v>16</v>
      </c>
      <c r="P113" s="12">
        <v>2</v>
      </c>
      <c r="Q113" s="12">
        <v>102</v>
      </c>
      <c r="R113" s="12"/>
      <c r="S113" s="12">
        <v>6400</v>
      </c>
      <c r="T113" s="12">
        <f t="shared" si="15"/>
        <v>652800</v>
      </c>
      <c r="U113" s="12">
        <v>20</v>
      </c>
      <c r="V113" s="12">
        <f>T113*75%</f>
        <v>489600</v>
      </c>
      <c r="W113" s="12">
        <f t="shared" si="16"/>
        <v>163200</v>
      </c>
      <c r="X113" s="12">
        <f t="shared" si="17"/>
        <v>226410</v>
      </c>
      <c r="Y113" s="12">
        <v>0</v>
      </c>
      <c r="Z113" s="12">
        <v>50</v>
      </c>
      <c r="AA113" s="12">
        <v>0</v>
      </c>
      <c r="AB113" s="12">
        <v>0</v>
      </c>
    </row>
    <row r="114" spans="1:28" s="3" customFormat="1" ht="14.25" x14ac:dyDescent="0.2">
      <c r="A114" s="12">
        <v>105</v>
      </c>
      <c r="B114" s="58" t="s">
        <v>14</v>
      </c>
      <c r="C114" s="12">
        <v>2065</v>
      </c>
      <c r="D114" s="12">
        <v>210</v>
      </c>
      <c r="E114" s="12" t="s">
        <v>894</v>
      </c>
      <c r="F114" s="12">
        <v>1</v>
      </c>
      <c r="G114" s="12">
        <v>1</v>
      </c>
      <c r="H114" s="12"/>
      <c r="I114" s="12">
        <v>10</v>
      </c>
      <c r="J114" s="12">
        <f t="shared" si="13"/>
        <v>410</v>
      </c>
      <c r="K114" s="12">
        <v>75</v>
      </c>
      <c r="L114" s="12">
        <f t="shared" si="14"/>
        <v>30750</v>
      </c>
      <c r="M114" s="12"/>
      <c r="N114" s="12"/>
      <c r="O114" s="12"/>
      <c r="P114" s="12"/>
      <c r="Q114" s="12"/>
      <c r="R114" s="12"/>
      <c r="S114" s="12"/>
      <c r="T114" s="12">
        <f t="shared" si="15"/>
        <v>0</v>
      </c>
      <c r="U114" s="12"/>
      <c r="V114" s="12"/>
      <c r="W114" s="12">
        <f t="shared" si="16"/>
        <v>0</v>
      </c>
      <c r="X114" s="12">
        <f t="shared" si="17"/>
        <v>30750</v>
      </c>
      <c r="Y114" s="12">
        <v>0</v>
      </c>
      <c r="Z114" s="12">
        <v>50</v>
      </c>
      <c r="AA114" s="12">
        <v>0</v>
      </c>
      <c r="AB114" s="12">
        <v>0</v>
      </c>
    </row>
    <row r="115" spans="1:28" s="3" customFormat="1" ht="14.25" x14ac:dyDescent="0.2">
      <c r="A115" s="12">
        <v>106</v>
      </c>
      <c r="B115" s="58" t="s">
        <v>14</v>
      </c>
      <c r="C115" s="12">
        <v>1560</v>
      </c>
      <c r="D115" s="12">
        <v>422</v>
      </c>
      <c r="E115" s="12" t="s">
        <v>894</v>
      </c>
      <c r="F115" s="12">
        <v>1</v>
      </c>
      <c r="G115" s="12">
        <v>9</v>
      </c>
      <c r="H115" s="12">
        <v>3</v>
      </c>
      <c r="I115" s="12">
        <v>81</v>
      </c>
      <c r="J115" s="12">
        <f t="shared" si="13"/>
        <v>3981</v>
      </c>
      <c r="K115" s="12">
        <v>75</v>
      </c>
      <c r="L115" s="12">
        <f t="shared" si="14"/>
        <v>298575</v>
      </c>
      <c r="M115" s="12"/>
      <c r="N115" s="12"/>
      <c r="O115" s="12"/>
      <c r="P115" s="12"/>
      <c r="Q115" s="12"/>
      <c r="R115" s="12"/>
      <c r="S115" s="12"/>
      <c r="T115" s="12">
        <f t="shared" si="15"/>
        <v>0</v>
      </c>
      <c r="U115" s="12"/>
      <c r="V115" s="12"/>
      <c r="W115" s="12">
        <f t="shared" si="16"/>
        <v>0</v>
      </c>
      <c r="X115" s="12">
        <f t="shared" si="17"/>
        <v>298575</v>
      </c>
      <c r="Y115" s="12">
        <v>0</v>
      </c>
      <c r="Z115" s="12">
        <v>50</v>
      </c>
      <c r="AA115" s="12">
        <v>0</v>
      </c>
      <c r="AB115" s="12">
        <v>0</v>
      </c>
    </row>
    <row r="116" spans="1:28" s="3" customFormat="1" ht="14.25" x14ac:dyDescent="0.2">
      <c r="A116" s="12">
        <v>107</v>
      </c>
      <c r="B116" s="58" t="s">
        <v>14</v>
      </c>
      <c r="C116" s="12">
        <v>3106</v>
      </c>
      <c r="D116" s="12">
        <v>245</v>
      </c>
      <c r="E116" s="12" t="s">
        <v>894</v>
      </c>
      <c r="F116" s="12">
        <v>1</v>
      </c>
      <c r="G116" s="12">
        <v>9</v>
      </c>
      <c r="H116" s="12"/>
      <c r="I116" s="12">
        <v>55</v>
      </c>
      <c r="J116" s="12">
        <f t="shared" si="13"/>
        <v>3655</v>
      </c>
      <c r="K116" s="12">
        <v>180</v>
      </c>
      <c r="L116" s="12">
        <f t="shared" si="14"/>
        <v>657900</v>
      </c>
      <c r="M116" s="12"/>
      <c r="N116" s="12"/>
      <c r="O116" s="12"/>
      <c r="P116" s="12"/>
      <c r="Q116" s="12"/>
      <c r="R116" s="12"/>
      <c r="S116" s="12"/>
      <c r="T116" s="12">
        <f t="shared" si="15"/>
        <v>0</v>
      </c>
      <c r="U116" s="12"/>
      <c r="V116" s="12"/>
      <c r="W116" s="12">
        <f t="shared" si="16"/>
        <v>0</v>
      </c>
      <c r="X116" s="12">
        <f t="shared" si="17"/>
        <v>657900</v>
      </c>
      <c r="Y116" s="12">
        <v>0</v>
      </c>
      <c r="Z116" s="12">
        <v>50</v>
      </c>
      <c r="AA116" s="12">
        <v>0</v>
      </c>
      <c r="AB116" s="12">
        <v>0</v>
      </c>
    </row>
    <row r="117" spans="1:28" s="3" customFormat="1" ht="14.25" x14ac:dyDescent="0.2">
      <c r="A117" s="12">
        <v>108</v>
      </c>
      <c r="B117" s="58" t="s">
        <v>14</v>
      </c>
      <c r="C117" s="12">
        <v>771</v>
      </c>
      <c r="D117" s="12">
        <v>107</v>
      </c>
      <c r="E117" s="12" t="s">
        <v>894</v>
      </c>
      <c r="F117" s="12">
        <v>1</v>
      </c>
      <c r="G117" s="12">
        <v>1</v>
      </c>
      <c r="H117" s="12">
        <v>1</v>
      </c>
      <c r="I117" s="12">
        <v>26</v>
      </c>
      <c r="J117" s="12">
        <f t="shared" si="13"/>
        <v>526</v>
      </c>
      <c r="K117" s="12">
        <v>75</v>
      </c>
      <c r="L117" s="12">
        <f t="shared" si="14"/>
        <v>39450</v>
      </c>
      <c r="M117" s="12"/>
      <c r="N117" s="12"/>
      <c r="O117" s="12"/>
      <c r="P117" s="12"/>
      <c r="Q117" s="12"/>
      <c r="R117" s="12"/>
      <c r="S117" s="12"/>
      <c r="T117" s="12">
        <f t="shared" si="15"/>
        <v>0</v>
      </c>
      <c r="U117" s="12"/>
      <c r="V117" s="12"/>
      <c r="W117" s="12">
        <f t="shared" si="16"/>
        <v>0</v>
      </c>
      <c r="X117" s="12">
        <f t="shared" si="17"/>
        <v>39450</v>
      </c>
      <c r="Y117" s="12">
        <v>0</v>
      </c>
      <c r="Z117" s="12">
        <v>50</v>
      </c>
      <c r="AA117" s="12">
        <v>0</v>
      </c>
      <c r="AB117" s="12">
        <v>0</v>
      </c>
    </row>
    <row r="118" spans="1:28" s="3" customFormat="1" ht="14.25" x14ac:dyDescent="0.2">
      <c r="A118" s="12">
        <v>109</v>
      </c>
      <c r="B118" s="58" t="s">
        <v>14</v>
      </c>
      <c r="C118" s="12">
        <v>4292</v>
      </c>
      <c r="D118" s="12">
        <v>24</v>
      </c>
      <c r="E118" s="12" t="s">
        <v>895</v>
      </c>
      <c r="F118" s="12">
        <v>1</v>
      </c>
      <c r="G118" s="12"/>
      <c r="H118" s="12">
        <v>1</v>
      </c>
      <c r="I118" s="12">
        <v>10</v>
      </c>
      <c r="J118" s="12">
        <f t="shared" si="13"/>
        <v>110</v>
      </c>
      <c r="K118" s="12">
        <v>430</v>
      </c>
      <c r="L118" s="12">
        <f t="shared" si="14"/>
        <v>47300</v>
      </c>
      <c r="M118" s="12"/>
      <c r="N118" s="12"/>
      <c r="O118" s="12"/>
      <c r="P118" s="12"/>
      <c r="Q118" s="12"/>
      <c r="R118" s="12"/>
      <c r="S118" s="12"/>
      <c r="T118" s="12">
        <f t="shared" si="15"/>
        <v>0</v>
      </c>
      <c r="U118" s="12"/>
      <c r="V118" s="12"/>
      <c r="W118" s="12">
        <f t="shared" si="16"/>
        <v>0</v>
      </c>
      <c r="X118" s="12">
        <f t="shared" si="17"/>
        <v>47300</v>
      </c>
      <c r="Y118" s="12">
        <v>0</v>
      </c>
      <c r="Z118" s="12">
        <v>50</v>
      </c>
      <c r="AA118" s="12">
        <v>0</v>
      </c>
      <c r="AB118" s="12">
        <v>0</v>
      </c>
    </row>
    <row r="119" spans="1:28" s="3" customFormat="1" ht="14.25" x14ac:dyDescent="0.2">
      <c r="A119" s="12">
        <v>110</v>
      </c>
      <c r="B119" s="58" t="s">
        <v>14</v>
      </c>
      <c r="C119" s="12">
        <v>6058</v>
      </c>
      <c r="D119" s="12">
        <v>404</v>
      </c>
      <c r="E119" s="12" t="s">
        <v>895</v>
      </c>
      <c r="F119" s="12">
        <v>1</v>
      </c>
      <c r="G119" s="12">
        <v>9</v>
      </c>
      <c r="H119" s="12">
        <v>2</v>
      </c>
      <c r="I119" s="12">
        <v>58</v>
      </c>
      <c r="J119" s="12">
        <f t="shared" si="13"/>
        <v>3858</v>
      </c>
      <c r="K119" s="12">
        <v>100</v>
      </c>
      <c r="L119" s="12">
        <f t="shared" si="14"/>
        <v>385800</v>
      </c>
      <c r="M119" s="12"/>
      <c r="N119" s="12"/>
      <c r="O119" s="12"/>
      <c r="P119" s="12"/>
      <c r="Q119" s="12"/>
      <c r="R119" s="12"/>
      <c r="S119" s="12"/>
      <c r="T119" s="12">
        <f t="shared" si="15"/>
        <v>0</v>
      </c>
      <c r="U119" s="12"/>
      <c r="V119" s="12"/>
      <c r="W119" s="12">
        <f t="shared" si="16"/>
        <v>0</v>
      </c>
      <c r="X119" s="12">
        <f t="shared" si="17"/>
        <v>385800</v>
      </c>
      <c r="Y119" s="12">
        <v>0</v>
      </c>
      <c r="Z119" s="12">
        <v>50</v>
      </c>
      <c r="AA119" s="12">
        <v>0</v>
      </c>
      <c r="AB119" s="12">
        <v>0</v>
      </c>
    </row>
    <row r="120" spans="1:28" s="3" customFormat="1" ht="14.25" x14ac:dyDescent="0.2">
      <c r="A120" s="12">
        <v>111</v>
      </c>
      <c r="B120" s="58" t="s">
        <v>14</v>
      </c>
      <c r="C120" s="12">
        <v>4826</v>
      </c>
      <c r="D120" s="12">
        <v>40</v>
      </c>
      <c r="E120" s="12" t="s">
        <v>895</v>
      </c>
      <c r="F120" s="12">
        <v>2</v>
      </c>
      <c r="G120" s="12"/>
      <c r="H120" s="12"/>
      <c r="I120" s="12">
        <v>56</v>
      </c>
      <c r="J120" s="12">
        <f t="shared" si="13"/>
        <v>56</v>
      </c>
      <c r="K120" s="12">
        <v>430</v>
      </c>
      <c r="L120" s="12">
        <f t="shared" si="14"/>
        <v>24080</v>
      </c>
      <c r="M120" s="12">
        <v>2</v>
      </c>
      <c r="N120" s="12" t="s">
        <v>27</v>
      </c>
      <c r="O120" s="12" t="s">
        <v>16</v>
      </c>
      <c r="P120" s="12">
        <v>2</v>
      </c>
      <c r="Q120" s="12">
        <v>251</v>
      </c>
      <c r="R120" s="12"/>
      <c r="S120" s="12">
        <v>6400</v>
      </c>
      <c r="T120" s="12">
        <f t="shared" si="15"/>
        <v>1606400</v>
      </c>
      <c r="U120" s="12">
        <v>30</v>
      </c>
      <c r="V120" s="12">
        <f>T120*85%</f>
        <v>1365440</v>
      </c>
      <c r="W120" s="12">
        <f t="shared" si="16"/>
        <v>240960</v>
      </c>
      <c r="X120" s="12">
        <f t="shared" si="17"/>
        <v>265040</v>
      </c>
      <c r="Y120" s="12">
        <v>0</v>
      </c>
      <c r="Z120" s="12">
        <v>50</v>
      </c>
      <c r="AA120" s="12">
        <v>0</v>
      </c>
      <c r="AB120" s="12">
        <v>0</v>
      </c>
    </row>
    <row r="121" spans="1:28" s="3" customFormat="1" ht="14.25" x14ac:dyDescent="0.2">
      <c r="A121" s="12">
        <v>112</v>
      </c>
      <c r="B121" s="58" t="s">
        <v>14</v>
      </c>
      <c r="C121" s="12">
        <v>4828</v>
      </c>
      <c r="D121" s="12">
        <v>337</v>
      </c>
      <c r="E121" s="12" t="s">
        <v>895</v>
      </c>
      <c r="F121" s="12">
        <v>1</v>
      </c>
      <c r="G121" s="12">
        <v>9</v>
      </c>
      <c r="H121" s="12">
        <v>1</v>
      </c>
      <c r="I121" s="12">
        <v>11</v>
      </c>
      <c r="J121" s="12">
        <f t="shared" si="13"/>
        <v>3711</v>
      </c>
      <c r="K121" s="12">
        <v>75</v>
      </c>
      <c r="L121" s="12">
        <f t="shared" si="14"/>
        <v>278325</v>
      </c>
      <c r="M121" s="12"/>
      <c r="N121" s="12"/>
      <c r="O121" s="12"/>
      <c r="P121" s="12"/>
      <c r="Q121" s="12"/>
      <c r="R121" s="12"/>
      <c r="S121" s="12"/>
      <c r="T121" s="12">
        <f t="shared" si="15"/>
        <v>0</v>
      </c>
      <c r="U121" s="12"/>
      <c r="V121" s="12"/>
      <c r="W121" s="12">
        <f t="shared" si="16"/>
        <v>0</v>
      </c>
      <c r="X121" s="12">
        <f t="shared" si="17"/>
        <v>278325</v>
      </c>
      <c r="Y121" s="12">
        <v>0</v>
      </c>
      <c r="Z121" s="12">
        <v>50</v>
      </c>
      <c r="AA121" s="12">
        <v>0</v>
      </c>
      <c r="AB121" s="12">
        <v>0</v>
      </c>
    </row>
    <row r="122" spans="1:28" s="3" customFormat="1" ht="14.25" x14ac:dyDescent="0.2">
      <c r="A122" s="12">
        <v>113</v>
      </c>
      <c r="B122" s="59" t="s">
        <v>896</v>
      </c>
      <c r="C122" s="12"/>
      <c r="D122" s="12"/>
      <c r="E122" s="12" t="s">
        <v>897</v>
      </c>
      <c r="F122" s="12">
        <v>2</v>
      </c>
      <c r="G122" s="12"/>
      <c r="H122" s="12"/>
      <c r="I122" s="12"/>
      <c r="J122" s="12">
        <f t="shared" si="13"/>
        <v>0</v>
      </c>
      <c r="K122" s="12"/>
      <c r="L122" s="12">
        <f t="shared" si="14"/>
        <v>0</v>
      </c>
      <c r="M122" s="12">
        <v>2</v>
      </c>
      <c r="N122" s="12" t="s">
        <v>27</v>
      </c>
      <c r="O122" s="12" t="s">
        <v>16</v>
      </c>
      <c r="P122" s="12">
        <v>2</v>
      </c>
      <c r="Q122" s="12">
        <v>108</v>
      </c>
      <c r="R122" s="12"/>
      <c r="S122" s="12">
        <v>6400</v>
      </c>
      <c r="T122" s="12">
        <f t="shared" si="15"/>
        <v>691200</v>
      </c>
      <c r="U122" s="12">
        <v>20</v>
      </c>
      <c r="V122" s="12">
        <f>T122*75%</f>
        <v>518400</v>
      </c>
      <c r="W122" s="12">
        <f t="shared" si="16"/>
        <v>172800</v>
      </c>
      <c r="X122" s="12">
        <f t="shared" si="17"/>
        <v>172800</v>
      </c>
      <c r="Y122" s="12">
        <v>0</v>
      </c>
      <c r="Z122" s="12">
        <v>0</v>
      </c>
      <c r="AA122" s="12">
        <v>172800</v>
      </c>
      <c r="AB122" s="12">
        <v>0.02</v>
      </c>
    </row>
    <row r="123" spans="1:28" s="3" customFormat="1" ht="14.25" x14ac:dyDescent="0.2">
      <c r="A123" s="12">
        <v>114</v>
      </c>
      <c r="B123" s="58" t="s">
        <v>14</v>
      </c>
      <c r="C123" s="12"/>
      <c r="D123" s="12">
        <v>74</v>
      </c>
      <c r="E123" s="12" t="s">
        <v>897</v>
      </c>
      <c r="F123" s="12">
        <v>1</v>
      </c>
      <c r="G123" s="12">
        <v>7</v>
      </c>
      <c r="H123" s="12">
        <v>1</v>
      </c>
      <c r="I123" s="12">
        <v>67</v>
      </c>
      <c r="J123" s="12">
        <f t="shared" si="13"/>
        <v>2967</v>
      </c>
      <c r="K123" s="12">
        <v>75</v>
      </c>
      <c r="L123" s="12">
        <f t="shared" si="14"/>
        <v>222525</v>
      </c>
      <c r="M123" s="12"/>
      <c r="N123" s="12"/>
      <c r="O123" s="12"/>
      <c r="P123" s="12"/>
      <c r="Q123" s="12"/>
      <c r="R123" s="12"/>
      <c r="S123" s="12"/>
      <c r="T123" s="12">
        <f t="shared" si="15"/>
        <v>0</v>
      </c>
      <c r="U123" s="12"/>
      <c r="V123" s="12"/>
      <c r="W123" s="12">
        <f t="shared" si="16"/>
        <v>0</v>
      </c>
      <c r="X123" s="12">
        <f t="shared" si="17"/>
        <v>222525</v>
      </c>
      <c r="Y123" s="12">
        <v>0</v>
      </c>
      <c r="Z123" s="12">
        <v>50</v>
      </c>
      <c r="AA123" s="12">
        <v>0</v>
      </c>
      <c r="AB123" s="12">
        <v>0</v>
      </c>
    </row>
    <row r="124" spans="1:28" s="3" customFormat="1" ht="14.25" x14ac:dyDescent="0.2">
      <c r="A124" s="12">
        <v>115</v>
      </c>
      <c r="B124" s="58" t="s">
        <v>14</v>
      </c>
      <c r="C124" s="12">
        <v>5013</v>
      </c>
      <c r="D124" s="12">
        <v>112</v>
      </c>
      <c r="E124" s="12" t="s">
        <v>897</v>
      </c>
      <c r="F124" s="12">
        <v>1</v>
      </c>
      <c r="G124" s="12">
        <v>5</v>
      </c>
      <c r="H124" s="12">
        <v>3</v>
      </c>
      <c r="I124" s="12">
        <v>51</v>
      </c>
      <c r="J124" s="12">
        <f t="shared" si="13"/>
        <v>2351</v>
      </c>
      <c r="K124" s="12">
        <v>75</v>
      </c>
      <c r="L124" s="12">
        <f t="shared" si="14"/>
        <v>176325</v>
      </c>
      <c r="M124" s="12"/>
      <c r="N124" s="12"/>
      <c r="O124" s="12"/>
      <c r="P124" s="12"/>
      <c r="Q124" s="12"/>
      <c r="R124" s="12"/>
      <c r="S124" s="12"/>
      <c r="T124" s="12">
        <f t="shared" si="15"/>
        <v>0</v>
      </c>
      <c r="U124" s="12"/>
      <c r="V124" s="12"/>
      <c r="W124" s="12">
        <f t="shared" si="16"/>
        <v>0</v>
      </c>
      <c r="X124" s="12">
        <f t="shared" si="17"/>
        <v>176325</v>
      </c>
      <c r="Y124" s="12">
        <v>0</v>
      </c>
      <c r="Z124" s="12">
        <v>50</v>
      </c>
      <c r="AA124" s="12">
        <v>0</v>
      </c>
      <c r="AB124" s="12">
        <v>0</v>
      </c>
    </row>
    <row r="125" spans="1:28" s="3" customFormat="1" ht="14.25" x14ac:dyDescent="0.2">
      <c r="A125" s="12">
        <v>116</v>
      </c>
      <c r="B125" s="58" t="s">
        <v>14</v>
      </c>
      <c r="C125" s="12">
        <v>5773</v>
      </c>
      <c r="D125" s="12">
        <v>132</v>
      </c>
      <c r="E125" s="12" t="s">
        <v>897</v>
      </c>
      <c r="F125" s="12">
        <v>1</v>
      </c>
      <c r="G125" s="12">
        <v>10</v>
      </c>
      <c r="H125" s="12"/>
      <c r="I125" s="12"/>
      <c r="J125" s="12">
        <f t="shared" si="13"/>
        <v>4000</v>
      </c>
      <c r="K125" s="12">
        <v>75</v>
      </c>
      <c r="L125" s="12">
        <f t="shared" si="14"/>
        <v>300000</v>
      </c>
      <c r="M125" s="12"/>
      <c r="N125" s="12"/>
      <c r="O125" s="12"/>
      <c r="P125" s="12"/>
      <c r="Q125" s="12"/>
      <c r="R125" s="12"/>
      <c r="S125" s="12"/>
      <c r="T125" s="12">
        <f t="shared" si="15"/>
        <v>0</v>
      </c>
      <c r="U125" s="12"/>
      <c r="V125" s="12"/>
      <c r="W125" s="12">
        <f t="shared" si="16"/>
        <v>0</v>
      </c>
      <c r="X125" s="12">
        <f t="shared" si="17"/>
        <v>300000</v>
      </c>
      <c r="Y125" s="12">
        <v>0</v>
      </c>
      <c r="Z125" s="12">
        <v>50</v>
      </c>
      <c r="AA125" s="12">
        <v>0</v>
      </c>
      <c r="AB125" s="12">
        <v>0</v>
      </c>
    </row>
    <row r="126" spans="1:28" s="3" customFormat="1" ht="14.25" x14ac:dyDescent="0.2">
      <c r="A126" s="12">
        <v>117</v>
      </c>
      <c r="B126" s="58" t="s">
        <v>14</v>
      </c>
      <c r="C126" s="12">
        <v>833</v>
      </c>
      <c r="D126" s="12">
        <v>11</v>
      </c>
      <c r="E126" s="12" t="s">
        <v>897</v>
      </c>
      <c r="F126" s="12">
        <v>1</v>
      </c>
      <c r="G126" s="12"/>
      <c r="H126" s="12">
        <v>2</v>
      </c>
      <c r="I126" s="12">
        <v>70</v>
      </c>
      <c r="J126" s="12">
        <f t="shared" si="13"/>
        <v>270</v>
      </c>
      <c r="K126" s="12">
        <v>430</v>
      </c>
      <c r="L126" s="12">
        <f t="shared" si="14"/>
        <v>116100</v>
      </c>
      <c r="M126" s="12"/>
      <c r="N126" s="12"/>
      <c r="O126" s="12"/>
      <c r="P126" s="12"/>
      <c r="Q126" s="12"/>
      <c r="R126" s="12"/>
      <c r="S126" s="12"/>
      <c r="T126" s="12">
        <f t="shared" si="15"/>
        <v>0</v>
      </c>
      <c r="U126" s="12"/>
      <c r="V126" s="12"/>
      <c r="W126" s="12">
        <f t="shared" si="16"/>
        <v>0</v>
      </c>
      <c r="X126" s="12">
        <f t="shared" si="17"/>
        <v>116100</v>
      </c>
      <c r="Y126" s="12">
        <v>0</v>
      </c>
      <c r="Z126" s="12">
        <v>50</v>
      </c>
      <c r="AA126" s="12">
        <v>0</v>
      </c>
      <c r="AB126" s="12">
        <v>0</v>
      </c>
    </row>
    <row r="127" spans="1:28" s="3" customFormat="1" ht="14.25" x14ac:dyDescent="0.2">
      <c r="A127" s="12">
        <v>118</v>
      </c>
      <c r="B127" s="58" t="s">
        <v>14</v>
      </c>
      <c r="C127" s="12">
        <v>1774</v>
      </c>
      <c r="D127" s="12">
        <v>39</v>
      </c>
      <c r="E127" s="12" t="s">
        <v>897</v>
      </c>
      <c r="F127" s="12">
        <v>1</v>
      </c>
      <c r="G127" s="12">
        <v>6</v>
      </c>
      <c r="H127" s="12"/>
      <c r="I127" s="12">
        <v>66</v>
      </c>
      <c r="J127" s="12">
        <f t="shared" si="13"/>
        <v>2466</v>
      </c>
      <c r="K127" s="12">
        <v>200</v>
      </c>
      <c r="L127" s="12">
        <f t="shared" si="14"/>
        <v>493200</v>
      </c>
      <c r="M127" s="12"/>
      <c r="N127" s="12"/>
      <c r="O127" s="12"/>
      <c r="P127" s="12"/>
      <c r="Q127" s="12"/>
      <c r="R127" s="12"/>
      <c r="S127" s="12"/>
      <c r="T127" s="12">
        <f t="shared" si="15"/>
        <v>0</v>
      </c>
      <c r="U127" s="12"/>
      <c r="V127" s="12"/>
      <c r="W127" s="12">
        <f t="shared" si="16"/>
        <v>0</v>
      </c>
      <c r="X127" s="12">
        <f t="shared" si="17"/>
        <v>493200</v>
      </c>
      <c r="Y127" s="12">
        <v>0</v>
      </c>
      <c r="Z127" s="12">
        <v>50</v>
      </c>
      <c r="AA127" s="12">
        <v>0</v>
      </c>
      <c r="AB127" s="12">
        <v>0</v>
      </c>
    </row>
    <row r="128" spans="1:28" s="3" customFormat="1" ht="14.25" x14ac:dyDescent="0.2">
      <c r="A128" s="12">
        <v>119</v>
      </c>
      <c r="B128" s="58" t="s">
        <v>14</v>
      </c>
      <c r="C128" s="12" t="s">
        <v>302</v>
      </c>
      <c r="D128" s="12"/>
      <c r="E128" s="12" t="s">
        <v>898</v>
      </c>
      <c r="F128" s="12">
        <v>2</v>
      </c>
      <c r="G128" s="12"/>
      <c r="H128" s="12"/>
      <c r="I128" s="12"/>
      <c r="J128" s="12">
        <f t="shared" si="13"/>
        <v>0</v>
      </c>
      <c r="K128" s="12"/>
      <c r="L128" s="12">
        <f t="shared" si="14"/>
        <v>0</v>
      </c>
      <c r="M128" s="12">
        <v>2</v>
      </c>
      <c r="N128" s="12" t="s">
        <v>27</v>
      </c>
      <c r="O128" s="12" t="s">
        <v>16</v>
      </c>
      <c r="P128" s="12">
        <v>2</v>
      </c>
      <c r="Q128" s="12">
        <v>108</v>
      </c>
      <c r="R128" s="12"/>
      <c r="S128" s="12">
        <v>6400</v>
      </c>
      <c r="T128" s="12">
        <f t="shared" si="15"/>
        <v>691200</v>
      </c>
      <c r="U128" s="12">
        <v>30</v>
      </c>
      <c r="V128" s="12">
        <f>T128*85%</f>
        <v>587520</v>
      </c>
      <c r="W128" s="12">
        <f t="shared" si="16"/>
        <v>103680</v>
      </c>
      <c r="X128" s="12">
        <f t="shared" si="17"/>
        <v>103680</v>
      </c>
      <c r="Y128" s="12">
        <v>0</v>
      </c>
      <c r="Z128" s="12">
        <v>50</v>
      </c>
      <c r="AA128" s="12">
        <v>0</v>
      </c>
      <c r="AB128" s="12">
        <v>0</v>
      </c>
    </row>
    <row r="129" spans="1:28" s="3" customFormat="1" ht="14.25" x14ac:dyDescent="0.2">
      <c r="A129" s="12">
        <v>120</v>
      </c>
      <c r="B129" s="58" t="s">
        <v>14</v>
      </c>
      <c r="C129" s="12">
        <v>1112</v>
      </c>
      <c r="D129" s="12">
        <v>16</v>
      </c>
      <c r="E129" s="12" t="s">
        <v>898</v>
      </c>
      <c r="F129" s="12">
        <v>1</v>
      </c>
      <c r="G129" s="12">
        <v>8</v>
      </c>
      <c r="H129" s="12">
        <v>3</v>
      </c>
      <c r="I129" s="12">
        <v>45</v>
      </c>
      <c r="J129" s="12">
        <f t="shared" si="13"/>
        <v>3545</v>
      </c>
      <c r="K129" s="12">
        <v>110</v>
      </c>
      <c r="L129" s="12">
        <f t="shared" si="14"/>
        <v>389950</v>
      </c>
      <c r="M129" s="12"/>
      <c r="N129" s="12"/>
      <c r="O129" s="12"/>
      <c r="P129" s="12"/>
      <c r="Q129" s="12"/>
      <c r="R129" s="12"/>
      <c r="S129" s="12"/>
      <c r="T129" s="12">
        <f t="shared" si="15"/>
        <v>0</v>
      </c>
      <c r="U129" s="12"/>
      <c r="V129" s="12"/>
      <c r="W129" s="12">
        <f t="shared" si="16"/>
        <v>0</v>
      </c>
      <c r="X129" s="12">
        <f t="shared" si="17"/>
        <v>389950</v>
      </c>
      <c r="Y129" s="12">
        <v>0</v>
      </c>
      <c r="Z129" s="12">
        <v>50</v>
      </c>
      <c r="AA129" s="12">
        <v>0</v>
      </c>
      <c r="AB129" s="12">
        <v>0</v>
      </c>
    </row>
    <row r="130" spans="1:28" s="3" customFormat="1" ht="14.25" x14ac:dyDescent="0.2">
      <c r="A130" s="12">
        <v>121</v>
      </c>
      <c r="B130" s="58" t="s">
        <v>14</v>
      </c>
      <c r="C130" s="12"/>
      <c r="D130" s="12">
        <v>202</v>
      </c>
      <c r="E130" s="12" t="s">
        <v>898</v>
      </c>
      <c r="F130" s="12">
        <v>1</v>
      </c>
      <c r="G130" s="12">
        <v>14</v>
      </c>
      <c r="H130" s="12">
        <v>1</v>
      </c>
      <c r="I130" s="12">
        <v>40</v>
      </c>
      <c r="J130" s="12">
        <f t="shared" si="13"/>
        <v>5740</v>
      </c>
      <c r="K130" s="12">
        <v>100</v>
      </c>
      <c r="L130" s="12">
        <f t="shared" si="14"/>
        <v>574000</v>
      </c>
      <c r="M130" s="12"/>
      <c r="N130" s="12"/>
      <c r="O130" s="12"/>
      <c r="P130" s="12"/>
      <c r="Q130" s="12"/>
      <c r="R130" s="12"/>
      <c r="S130" s="12"/>
      <c r="T130" s="12">
        <f t="shared" si="15"/>
        <v>0</v>
      </c>
      <c r="U130" s="12"/>
      <c r="V130" s="12"/>
      <c r="W130" s="12">
        <f t="shared" si="16"/>
        <v>0</v>
      </c>
      <c r="X130" s="12">
        <f t="shared" si="17"/>
        <v>574000</v>
      </c>
      <c r="Y130" s="12">
        <v>0</v>
      </c>
      <c r="Z130" s="12">
        <v>50</v>
      </c>
      <c r="AA130" s="12">
        <v>0</v>
      </c>
      <c r="AB130" s="12">
        <v>0</v>
      </c>
    </row>
    <row r="131" spans="1:28" s="3" customFormat="1" ht="14.25" x14ac:dyDescent="0.2">
      <c r="A131" s="12">
        <v>122</v>
      </c>
      <c r="B131" s="58" t="s">
        <v>14</v>
      </c>
      <c r="C131" s="12">
        <v>1937</v>
      </c>
      <c r="D131" s="12">
        <v>53</v>
      </c>
      <c r="E131" s="12" t="s">
        <v>898</v>
      </c>
      <c r="F131" s="12">
        <v>1</v>
      </c>
      <c r="G131" s="12">
        <v>14</v>
      </c>
      <c r="H131" s="12">
        <v>1</v>
      </c>
      <c r="I131" s="12">
        <v>45</v>
      </c>
      <c r="J131" s="12">
        <f t="shared" si="13"/>
        <v>5745</v>
      </c>
      <c r="K131" s="12">
        <v>75</v>
      </c>
      <c r="L131" s="12">
        <f t="shared" si="14"/>
        <v>430875</v>
      </c>
      <c r="M131" s="12"/>
      <c r="N131" s="12"/>
      <c r="P131" s="12"/>
      <c r="Q131" s="12"/>
      <c r="R131" s="12"/>
      <c r="S131" s="12"/>
      <c r="T131" s="12">
        <f t="shared" si="15"/>
        <v>0</v>
      </c>
      <c r="U131" s="12"/>
      <c r="V131" s="12"/>
      <c r="W131" s="12">
        <f t="shared" si="16"/>
        <v>0</v>
      </c>
      <c r="X131" s="12">
        <f t="shared" si="17"/>
        <v>430875</v>
      </c>
      <c r="Y131" s="12">
        <v>0</v>
      </c>
      <c r="Z131" s="12">
        <v>50</v>
      </c>
      <c r="AA131" s="12">
        <v>0</v>
      </c>
      <c r="AB131" s="12">
        <v>0</v>
      </c>
    </row>
    <row r="132" spans="1:28" s="3" customFormat="1" ht="14.25" x14ac:dyDescent="0.2">
      <c r="A132" s="12">
        <v>123</v>
      </c>
      <c r="B132" s="58" t="s">
        <v>14</v>
      </c>
      <c r="C132" s="12"/>
      <c r="D132" s="12">
        <v>206</v>
      </c>
      <c r="E132" s="12" t="s">
        <v>899</v>
      </c>
      <c r="F132" s="12">
        <v>2</v>
      </c>
      <c r="G132" s="12"/>
      <c r="H132" s="12">
        <v>1</v>
      </c>
      <c r="I132" s="12">
        <v>89</v>
      </c>
      <c r="J132" s="12">
        <f t="shared" si="13"/>
        <v>189</v>
      </c>
      <c r="K132" s="12">
        <v>430</v>
      </c>
      <c r="L132" s="12">
        <f t="shared" si="14"/>
        <v>81270</v>
      </c>
      <c r="M132" s="12">
        <v>2</v>
      </c>
      <c r="N132" s="12" t="s">
        <v>27</v>
      </c>
      <c r="O132" s="12" t="s">
        <v>16</v>
      </c>
      <c r="P132" s="12">
        <v>2</v>
      </c>
      <c r="Q132" s="12">
        <v>201</v>
      </c>
      <c r="R132" s="12"/>
      <c r="S132" s="12">
        <v>6400</v>
      </c>
      <c r="T132" s="12">
        <f t="shared" si="15"/>
        <v>1286400</v>
      </c>
      <c r="U132" s="12">
        <v>30</v>
      </c>
      <c r="V132" s="12">
        <f>T132*85%</f>
        <v>1093440</v>
      </c>
      <c r="W132" s="12">
        <f t="shared" si="16"/>
        <v>192960</v>
      </c>
      <c r="X132" s="12">
        <f t="shared" si="17"/>
        <v>274230</v>
      </c>
      <c r="Y132" s="12">
        <v>0</v>
      </c>
      <c r="Z132" s="12">
        <v>50</v>
      </c>
      <c r="AA132" s="12">
        <v>0</v>
      </c>
      <c r="AB132" s="12">
        <v>0</v>
      </c>
    </row>
    <row r="133" spans="1:28" s="3" customFormat="1" ht="14.25" x14ac:dyDescent="0.2">
      <c r="A133" s="12">
        <v>124</v>
      </c>
      <c r="B133" s="58" t="s">
        <v>14</v>
      </c>
      <c r="C133" s="12"/>
      <c r="D133" s="12">
        <v>471</v>
      </c>
      <c r="E133" s="12" t="s">
        <v>899</v>
      </c>
      <c r="F133" s="12">
        <v>1</v>
      </c>
      <c r="G133" s="12">
        <v>6</v>
      </c>
      <c r="H133" s="12"/>
      <c r="I133" s="12"/>
      <c r="J133" s="12">
        <f t="shared" si="13"/>
        <v>2400</v>
      </c>
      <c r="K133" s="12">
        <v>75</v>
      </c>
      <c r="L133" s="12">
        <f t="shared" si="14"/>
        <v>180000</v>
      </c>
      <c r="M133" s="12"/>
      <c r="N133" s="12"/>
      <c r="O133" s="12"/>
      <c r="P133" s="12"/>
      <c r="Q133" s="12"/>
      <c r="R133" s="12"/>
      <c r="S133" s="12"/>
      <c r="T133" s="12">
        <f t="shared" si="15"/>
        <v>0</v>
      </c>
      <c r="U133" s="12"/>
      <c r="V133" s="12"/>
      <c r="W133" s="12">
        <f t="shared" si="16"/>
        <v>0</v>
      </c>
      <c r="X133" s="12">
        <f t="shared" si="17"/>
        <v>180000</v>
      </c>
      <c r="Y133" s="12">
        <v>0</v>
      </c>
      <c r="Z133" s="12">
        <v>50</v>
      </c>
      <c r="AA133" s="12">
        <v>0</v>
      </c>
      <c r="AB133" s="12">
        <v>0</v>
      </c>
    </row>
    <row r="134" spans="1:28" s="3" customFormat="1" ht="14.25" x14ac:dyDescent="0.2">
      <c r="A134" s="12">
        <v>125</v>
      </c>
      <c r="B134" s="58" t="s">
        <v>14</v>
      </c>
      <c r="C134" s="12">
        <v>3003</v>
      </c>
      <c r="D134" s="12">
        <v>36</v>
      </c>
      <c r="E134" s="12" t="s">
        <v>899</v>
      </c>
      <c r="F134" s="12">
        <v>1</v>
      </c>
      <c r="G134" s="12">
        <v>7</v>
      </c>
      <c r="H134" s="12"/>
      <c r="I134" s="12">
        <v>71</v>
      </c>
      <c r="J134" s="12">
        <f t="shared" si="13"/>
        <v>2871</v>
      </c>
      <c r="K134" s="12">
        <v>75</v>
      </c>
      <c r="L134" s="12">
        <f t="shared" si="14"/>
        <v>215325</v>
      </c>
      <c r="M134" s="12"/>
      <c r="N134" s="12"/>
      <c r="O134" s="12"/>
      <c r="P134" s="12"/>
      <c r="Q134" s="12"/>
      <c r="R134" s="12"/>
      <c r="S134" s="12"/>
      <c r="T134" s="12">
        <f t="shared" si="15"/>
        <v>0</v>
      </c>
      <c r="U134" s="12"/>
      <c r="V134" s="12"/>
      <c r="W134" s="12">
        <f t="shared" si="16"/>
        <v>0</v>
      </c>
      <c r="X134" s="12">
        <f t="shared" si="17"/>
        <v>215325</v>
      </c>
      <c r="Y134" s="12">
        <v>0</v>
      </c>
      <c r="Z134" s="12">
        <v>50</v>
      </c>
      <c r="AA134" s="12">
        <v>0</v>
      </c>
      <c r="AB134" s="12">
        <v>0</v>
      </c>
    </row>
    <row r="135" spans="1:28" s="3" customFormat="1" ht="14.25" x14ac:dyDescent="0.2">
      <c r="A135" s="12">
        <v>126</v>
      </c>
      <c r="B135" s="58" t="s">
        <v>879</v>
      </c>
      <c r="C135" s="12">
        <v>3032</v>
      </c>
      <c r="D135" s="12">
        <v>115</v>
      </c>
      <c r="E135" s="12" t="s">
        <v>899</v>
      </c>
      <c r="F135" s="12">
        <v>1</v>
      </c>
      <c r="G135" s="12">
        <v>2</v>
      </c>
      <c r="H135" s="12">
        <v>2</v>
      </c>
      <c r="I135" s="12"/>
      <c r="J135" s="12">
        <f t="shared" si="13"/>
        <v>1000</v>
      </c>
      <c r="K135" s="12">
        <v>130</v>
      </c>
      <c r="L135" s="12">
        <f t="shared" si="14"/>
        <v>130000</v>
      </c>
      <c r="M135" s="12"/>
      <c r="N135" s="12"/>
      <c r="O135" s="12"/>
      <c r="P135" s="12"/>
      <c r="R135" s="12"/>
      <c r="S135" s="12"/>
      <c r="T135" s="12">
        <f t="shared" si="15"/>
        <v>0</v>
      </c>
      <c r="U135" s="12"/>
      <c r="V135" s="12"/>
      <c r="W135" s="12">
        <f t="shared" si="16"/>
        <v>0</v>
      </c>
      <c r="X135" s="12">
        <f t="shared" si="17"/>
        <v>130000</v>
      </c>
      <c r="Y135" s="12">
        <v>0</v>
      </c>
      <c r="Z135" s="12">
        <v>0</v>
      </c>
      <c r="AA135" s="12">
        <v>130000</v>
      </c>
      <c r="AB135" s="12">
        <v>0.01</v>
      </c>
    </row>
    <row r="136" spans="1:28" s="3" customFormat="1" ht="14.25" x14ac:dyDescent="0.2">
      <c r="A136" s="12">
        <v>127</v>
      </c>
      <c r="B136" s="58" t="s">
        <v>14</v>
      </c>
      <c r="C136" s="12"/>
      <c r="D136" s="12">
        <v>164</v>
      </c>
      <c r="E136" s="12" t="s">
        <v>899</v>
      </c>
      <c r="F136" s="12">
        <v>1</v>
      </c>
      <c r="G136" s="12">
        <v>4</v>
      </c>
      <c r="H136" s="12"/>
      <c r="I136" s="12">
        <v>88</v>
      </c>
      <c r="J136" s="12">
        <f t="shared" si="13"/>
        <v>1688</v>
      </c>
      <c r="K136" s="12">
        <v>75</v>
      </c>
      <c r="L136" s="12">
        <f t="shared" si="14"/>
        <v>126600</v>
      </c>
      <c r="M136" s="12"/>
      <c r="N136" s="12"/>
      <c r="O136" s="12"/>
      <c r="P136" s="12"/>
      <c r="Q136" s="12"/>
      <c r="R136" s="12"/>
      <c r="S136" s="12"/>
      <c r="T136" s="12">
        <f t="shared" si="15"/>
        <v>0</v>
      </c>
      <c r="U136" s="12"/>
      <c r="V136" s="12"/>
      <c r="W136" s="12">
        <f t="shared" si="16"/>
        <v>0</v>
      </c>
      <c r="X136" s="12">
        <f t="shared" si="17"/>
        <v>126600</v>
      </c>
      <c r="Y136" s="12">
        <v>0</v>
      </c>
      <c r="Z136" s="12">
        <v>50</v>
      </c>
      <c r="AA136" s="12">
        <v>0</v>
      </c>
      <c r="AB136" s="12">
        <v>0</v>
      </c>
    </row>
    <row r="137" spans="1:28" s="3" customFormat="1" ht="14.25" x14ac:dyDescent="0.2">
      <c r="A137" s="12">
        <v>128</v>
      </c>
      <c r="B137" s="59" t="s">
        <v>14</v>
      </c>
      <c r="C137" s="12">
        <v>2975</v>
      </c>
      <c r="D137" s="12">
        <v>73</v>
      </c>
      <c r="E137" s="12" t="s">
        <v>899</v>
      </c>
      <c r="F137" s="12">
        <v>1</v>
      </c>
      <c r="G137" s="12">
        <v>18</v>
      </c>
      <c r="H137" s="12">
        <v>3</v>
      </c>
      <c r="I137" s="12">
        <v>8</v>
      </c>
      <c r="J137" s="12">
        <f t="shared" si="13"/>
        <v>7508</v>
      </c>
      <c r="K137" s="12">
        <v>75</v>
      </c>
      <c r="L137" s="12">
        <f t="shared" si="14"/>
        <v>563100</v>
      </c>
      <c r="M137" s="12"/>
      <c r="N137" s="12"/>
      <c r="O137" s="12"/>
      <c r="P137" s="12"/>
      <c r="Q137" s="12"/>
      <c r="R137" s="12"/>
      <c r="S137" s="12"/>
      <c r="T137" s="12">
        <f t="shared" si="15"/>
        <v>0</v>
      </c>
      <c r="U137" s="12"/>
      <c r="V137" s="12"/>
      <c r="W137" s="12">
        <f t="shared" si="16"/>
        <v>0</v>
      </c>
      <c r="X137" s="12">
        <f t="shared" si="17"/>
        <v>563100</v>
      </c>
      <c r="Y137" s="12">
        <v>0</v>
      </c>
      <c r="Z137" s="12">
        <v>50</v>
      </c>
      <c r="AA137" s="12">
        <v>0</v>
      </c>
      <c r="AB137" s="12">
        <v>0</v>
      </c>
    </row>
    <row r="138" spans="1:28" s="3" customFormat="1" ht="14.25" x14ac:dyDescent="0.2">
      <c r="A138" s="12">
        <v>129</v>
      </c>
      <c r="B138" s="59" t="s">
        <v>14</v>
      </c>
      <c r="C138" s="12"/>
      <c r="D138" s="12">
        <v>209</v>
      </c>
      <c r="E138" s="12" t="s">
        <v>899</v>
      </c>
      <c r="F138" s="12">
        <v>1</v>
      </c>
      <c r="G138" s="12">
        <v>1</v>
      </c>
      <c r="H138" s="12"/>
      <c r="I138" s="12">
        <v>19</v>
      </c>
      <c r="J138" s="12">
        <f t="shared" si="13"/>
        <v>419</v>
      </c>
      <c r="K138" s="12">
        <v>75</v>
      </c>
      <c r="L138" s="12">
        <f t="shared" si="14"/>
        <v>31425</v>
      </c>
      <c r="M138" s="12"/>
      <c r="N138" s="12"/>
      <c r="O138" s="12"/>
      <c r="P138" s="12"/>
      <c r="Q138" s="12"/>
      <c r="R138" s="12"/>
      <c r="S138" s="12"/>
      <c r="T138" s="12">
        <f t="shared" si="15"/>
        <v>0</v>
      </c>
      <c r="U138" s="12"/>
      <c r="V138" s="12"/>
      <c r="W138" s="12">
        <f t="shared" si="16"/>
        <v>0</v>
      </c>
      <c r="X138" s="12">
        <f t="shared" si="17"/>
        <v>31425</v>
      </c>
      <c r="Y138" s="12">
        <v>0</v>
      </c>
      <c r="Z138" s="12">
        <v>50</v>
      </c>
      <c r="AA138" s="12">
        <v>0</v>
      </c>
      <c r="AB138" s="12">
        <v>0</v>
      </c>
    </row>
    <row r="139" spans="1:28" s="3" customFormat="1" ht="14.25" x14ac:dyDescent="0.2">
      <c r="A139" s="12">
        <v>130</v>
      </c>
      <c r="B139" s="59" t="s">
        <v>14</v>
      </c>
      <c r="C139" s="12"/>
      <c r="D139" s="12">
        <v>273</v>
      </c>
      <c r="E139" s="12" t="s">
        <v>899</v>
      </c>
      <c r="F139" s="12">
        <v>1</v>
      </c>
      <c r="G139" s="12"/>
      <c r="H139" s="12">
        <v>2</v>
      </c>
      <c r="I139" s="12"/>
      <c r="J139" s="12">
        <v>48</v>
      </c>
      <c r="K139" s="12">
        <v>380</v>
      </c>
      <c r="L139" s="12">
        <f t="shared" si="14"/>
        <v>18240</v>
      </c>
      <c r="M139" s="12"/>
      <c r="N139" s="12"/>
      <c r="O139" s="12"/>
      <c r="P139" s="12"/>
      <c r="Q139" s="12"/>
      <c r="R139" s="12"/>
      <c r="S139" s="12"/>
      <c r="T139" s="12">
        <f t="shared" si="15"/>
        <v>0</v>
      </c>
      <c r="U139" s="12"/>
      <c r="V139" s="12"/>
      <c r="W139" s="12">
        <f t="shared" si="16"/>
        <v>0</v>
      </c>
      <c r="X139" s="12">
        <f t="shared" si="17"/>
        <v>18240</v>
      </c>
      <c r="Y139" s="12">
        <v>0</v>
      </c>
      <c r="Z139" s="12">
        <v>50</v>
      </c>
      <c r="AA139" s="12">
        <v>0</v>
      </c>
      <c r="AB139" s="12">
        <v>0</v>
      </c>
    </row>
    <row r="140" spans="1:28" s="3" customFormat="1" ht="14.25" x14ac:dyDescent="0.2">
      <c r="A140" s="12">
        <v>131</v>
      </c>
      <c r="B140" s="59" t="s">
        <v>14</v>
      </c>
      <c r="C140" s="12">
        <v>681</v>
      </c>
      <c r="D140" s="12">
        <v>11</v>
      </c>
      <c r="E140" s="12" t="s">
        <v>900</v>
      </c>
      <c r="F140" s="12">
        <v>2</v>
      </c>
      <c r="G140" s="12"/>
      <c r="H140" s="12">
        <v>2</v>
      </c>
      <c r="I140" s="12">
        <v>41</v>
      </c>
      <c r="J140" s="12">
        <f t="shared" si="13"/>
        <v>241</v>
      </c>
      <c r="K140" s="12">
        <v>430</v>
      </c>
      <c r="L140" s="12">
        <f t="shared" si="14"/>
        <v>103630</v>
      </c>
      <c r="M140" s="12">
        <v>2</v>
      </c>
      <c r="N140" s="12" t="s">
        <v>27</v>
      </c>
      <c r="O140" s="12" t="s">
        <v>16</v>
      </c>
      <c r="P140" s="12">
        <v>2</v>
      </c>
      <c r="Q140" s="12">
        <v>108</v>
      </c>
      <c r="R140" s="12"/>
      <c r="S140" s="12">
        <v>6400</v>
      </c>
      <c r="T140" s="12">
        <f t="shared" si="15"/>
        <v>691200</v>
      </c>
      <c r="U140" s="12">
        <v>20</v>
      </c>
      <c r="V140" s="12">
        <f>T140*75%</f>
        <v>518400</v>
      </c>
      <c r="W140" s="12">
        <f t="shared" si="16"/>
        <v>172800</v>
      </c>
      <c r="X140" s="12">
        <f t="shared" si="17"/>
        <v>276430</v>
      </c>
      <c r="Y140" s="12">
        <v>0</v>
      </c>
      <c r="Z140" s="12">
        <v>50</v>
      </c>
      <c r="AA140" s="12">
        <v>0</v>
      </c>
      <c r="AB140" s="12">
        <v>0</v>
      </c>
    </row>
    <row r="141" spans="1:28" s="3" customFormat="1" ht="14.25" x14ac:dyDescent="0.2">
      <c r="A141" s="12">
        <v>132</v>
      </c>
      <c r="B141" s="59" t="s">
        <v>14</v>
      </c>
      <c r="C141" s="12">
        <v>2682</v>
      </c>
      <c r="D141" s="12">
        <v>8</v>
      </c>
      <c r="E141" s="12" t="s">
        <v>900</v>
      </c>
      <c r="F141" s="12">
        <v>1</v>
      </c>
      <c r="G141" s="12">
        <v>5</v>
      </c>
      <c r="H141" s="12">
        <v>2</v>
      </c>
      <c r="I141" s="12">
        <v>89</v>
      </c>
      <c r="J141" s="12">
        <f t="shared" si="13"/>
        <v>2289</v>
      </c>
      <c r="K141" s="12">
        <v>75</v>
      </c>
      <c r="L141" s="12">
        <f t="shared" si="14"/>
        <v>171675</v>
      </c>
      <c r="M141" s="12"/>
      <c r="N141" s="12"/>
      <c r="O141" s="12"/>
      <c r="P141" s="12"/>
      <c r="Q141" s="12"/>
      <c r="R141" s="12"/>
      <c r="S141" s="12"/>
      <c r="T141" s="12">
        <f t="shared" si="15"/>
        <v>0</v>
      </c>
      <c r="U141" s="12"/>
      <c r="V141" s="12"/>
      <c r="W141" s="12">
        <f t="shared" si="16"/>
        <v>0</v>
      </c>
      <c r="X141" s="12">
        <f t="shared" si="17"/>
        <v>171675</v>
      </c>
      <c r="Y141" s="12">
        <v>0</v>
      </c>
      <c r="Z141" s="12">
        <v>50</v>
      </c>
      <c r="AA141" s="12">
        <v>0</v>
      </c>
      <c r="AB141" s="12">
        <v>0</v>
      </c>
    </row>
    <row r="142" spans="1:28" s="3" customFormat="1" ht="14.25" x14ac:dyDescent="0.2">
      <c r="A142" s="12">
        <v>133</v>
      </c>
      <c r="B142" s="59" t="s">
        <v>14</v>
      </c>
      <c r="C142" s="12">
        <v>4437</v>
      </c>
      <c r="D142" s="12">
        <v>21</v>
      </c>
      <c r="E142" s="12" t="s">
        <v>900</v>
      </c>
      <c r="F142" s="12">
        <v>1</v>
      </c>
      <c r="G142" s="12">
        <v>8</v>
      </c>
      <c r="H142" s="12">
        <v>3</v>
      </c>
      <c r="I142" s="12">
        <v>55</v>
      </c>
      <c r="J142" s="12">
        <f t="shared" si="13"/>
        <v>3555</v>
      </c>
      <c r="K142" s="12">
        <v>75</v>
      </c>
      <c r="L142" s="12">
        <f t="shared" si="14"/>
        <v>266625</v>
      </c>
      <c r="M142" s="12"/>
      <c r="N142" s="12"/>
      <c r="O142" s="12"/>
      <c r="P142" s="12"/>
      <c r="Q142" s="12"/>
      <c r="R142" s="12"/>
      <c r="S142" s="12"/>
      <c r="T142" s="12">
        <f t="shared" si="15"/>
        <v>0</v>
      </c>
      <c r="U142" s="12"/>
      <c r="V142" s="12"/>
      <c r="W142" s="12">
        <f t="shared" si="16"/>
        <v>0</v>
      </c>
      <c r="X142" s="12">
        <f t="shared" si="17"/>
        <v>266625</v>
      </c>
      <c r="Y142" s="12">
        <v>0</v>
      </c>
      <c r="Z142" s="12">
        <v>50</v>
      </c>
      <c r="AA142" s="12">
        <v>0</v>
      </c>
      <c r="AB142" s="12">
        <v>0</v>
      </c>
    </row>
    <row r="143" spans="1:28" s="3" customFormat="1" ht="14.25" x14ac:dyDescent="0.2">
      <c r="A143" s="12">
        <v>134</v>
      </c>
      <c r="B143" s="59" t="s">
        <v>14</v>
      </c>
      <c r="C143" s="12">
        <v>785</v>
      </c>
      <c r="D143" s="12">
        <v>170</v>
      </c>
      <c r="E143" s="12" t="s">
        <v>901</v>
      </c>
      <c r="F143" s="12">
        <v>2</v>
      </c>
      <c r="G143" s="12"/>
      <c r="H143" s="12">
        <v>2</v>
      </c>
      <c r="I143" s="12">
        <v>92</v>
      </c>
      <c r="J143" s="12">
        <f t="shared" si="13"/>
        <v>292</v>
      </c>
      <c r="K143" s="12">
        <v>380</v>
      </c>
      <c r="L143" s="12">
        <f t="shared" si="14"/>
        <v>110960</v>
      </c>
      <c r="M143" s="12">
        <v>2</v>
      </c>
      <c r="N143" s="12" t="s">
        <v>27</v>
      </c>
      <c r="O143" s="12" t="s">
        <v>16</v>
      </c>
      <c r="P143" s="12">
        <v>2</v>
      </c>
      <c r="Q143" s="12">
        <v>186</v>
      </c>
      <c r="R143" s="12"/>
      <c r="S143" s="12">
        <v>6400</v>
      </c>
      <c r="T143" s="12">
        <f t="shared" si="15"/>
        <v>1190400</v>
      </c>
      <c r="U143" s="12">
        <v>20</v>
      </c>
      <c r="V143" s="12">
        <f>T143*75%</f>
        <v>892800</v>
      </c>
      <c r="W143" s="12">
        <f t="shared" si="16"/>
        <v>297600</v>
      </c>
      <c r="X143" s="12">
        <f t="shared" si="17"/>
        <v>408560</v>
      </c>
      <c r="Y143" s="12">
        <v>0</v>
      </c>
      <c r="Z143" s="12">
        <v>50</v>
      </c>
      <c r="AA143" s="12">
        <v>0</v>
      </c>
      <c r="AB143" s="12">
        <v>0</v>
      </c>
    </row>
    <row r="144" spans="1:28" s="3" customFormat="1" ht="14.25" x14ac:dyDescent="0.2">
      <c r="A144" s="12">
        <v>135</v>
      </c>
      <c r="B144" s="59" t="s">
        <v>14</v>
      </c>
      <c r="C144" s="12">
        <v>3154</v>
      </c>
      <c r="D144" s="12">
        <v>263</v>
      </c>
      <c r="E144" s="12" t="s">
        <v>901</v>
      </c>
      <c r="F144" s="12">
        <v>1</v>
      </c>
      <c r="G144" s="12">
        <v>27</v>
      </c>
      <c r="H144" s="12"/>
      <c r="I144" s="12">
        <v>51</v>
      </c>
      <c r="J144" s="12">
        <f t="shared" si="13"/>
        <v>10851</v>
      </c>
      <c r="K144" s="12">
        <v>75</v>
      </c>
      <c r="L144" s="12">
        <f t="shared" si="14"/>
        <v>813825</v>
      </c>
      <c r="M144" s="12"/>
      <c r="N144" s="12"/>
      <c r="O144" s="12"/>
      <c r="P144" s="12"/>
      <c r="Q144" s="12"/>
      <c r="R144" s="12"/>
      <c r="S144" s="12"/>
      <c r="T144" s="12">
        <f t="shared" si="15"/>
        <v>0</v>
      </c>
      <c r="U144" s="12"/>
      <c r="V144" s="12"/>
      <c r="W144" s="12">
        <f t="shared" si="16"/>
        <v>0</v>
      </c>
      <c r="X144" s="12">
        <f t="shared" si="17"/>
        <v>813825</v>
      </c>
      <c r="Y144" s="12">
        <v>0</v>
      </c>
      <c r="Z144" s="12">
        <v>50</v>
      </c>
      <c r="AA144" s="12">
        <v>0</v>
      </c>
      <c r="AB144" s="12">
        <v>0</v>
      </c>
    </row>
    <row r="145" spans="1:28" s="3" customFormat="1" ht="14.25" x14ac:dyDescent="0.2">
      <c r="A145" s="12">
        <v>136</v>
      </c>
      <c r="B145" s="59" t="s">
        <v>14</v>
      </c>
      <c r="C145" s="12"/>
      <c r="D145" s="12">
        <v>74</v>
      </c>
      <c r="E145" s="12" t="s">
        <v>904</v>
      </c>
      <c r="F145" s="12">
        <v>1</v>
      </c>
      <c r="G145" s="12">
        <v>12</v>
      </c>
      <c r="H145" s="12"/>
      <c r="I145" s="12">
        <v>82</v>
      </c>
      <c r="J145" s="12">
        <f t="shared" si="13"/>
        <v>4882</v>
      </c>
      <c r="K145" s="12">
        <v>75</v>
      </c>
      <c r="L145" s="12">
        <f t="shared" si="14"/>
        <v>366150</v>
      </c>
      <c r="M145" s="12"/>
      <c r="N145" s="12"/>
      <c r="O145" s="12"/>
      <c r="P145" s="12"/>
      <c r="Q145" s="12"/>
      <c r="R145" s="12"/>
      <c r="S145" s="12"/>
      <c r="T145" s="12">
        <f t="shared" si="15"/>
        <v>0</v>
      </c>
      <c r="U145" s="12"/>
      <c r="V145" s="12"/>
      <c r="W145" s="12">
        <f t="shared" si="16"/>
        <v>0</v>
      </c>
      <c r="X145" s="12">
        <f t="shared" si="17"/>
        <v>366150</v>
      </c>
      <c r="Y145" s="12">
        <v>0</v>
      </c>
      <c r="Z145" s="12">
        <v>50</v>
      </c>
      <c r="AA145" s="12">
        <v>0</v>
      </c>
      <c r="AB145" s="12">
        <v>0</v>
      </c>
    </row>
    <row r="146" spans="1:28" s="3" customFormat="1" ht="14.25" x14ac:dyDescent="0.2">
      <c r="A146" s="12">
        <v>137</v>
      </c>
      <c r="B146" s="59" t="s">
        <v>14</v>
      </c>
      <c r="C146" s="12">
        <v>3006</v>
      </c>
      <c r="D146" s="12">
        <v>33</v>
      </c>
      <c r="E146" s="12" t="s">
        <v>904</v>
      </c>
      <c r="F146" s="12">
        <v>1</v>
      </c>
      <c r="G146" s="12">
        <v>3</v>
      </c>
      <c r="H146" s="12">
        <v>3</v>
      </c>
      <c r="I146" s="12">
        <v>7</v>
      </c>
      <c r="J146" s="12">
        <f t="shared" si="13"/>
        <v>1507</v>
      </c>
      <c r="K146" s="12">
        <v>100</v>
      </c>
      <c r="L146" s="12">
        <f t="shared" si="14"/>
        <v>150700</v>
      </c>
      <c r="M146" s="12"/>
      <c r="N146" s="12"/>
      <c r="O146" s="12"/>
      <c r="P146" s="12"/>
      <c r="Q146" s="12"/>
      <c r="R146" s="12"/>
      <c r="S146" s="12"/>
      <c r="T146" s="12">
        <f t="shared" si="15"/>
        <v>0</v>
      </c>
      <c r="U146" s="12"/>
      <c r="V146" s="12"/>
      <c r="W146" s="12">
        <f t="shared" si="16"/>
        <v>0</v>
      </c>
      <c r="X146" s="12">
        <f t="shared" si="17"/>
        <v>150700</v>
      </c>
      <c r="Y146" s="12">
        <v>0</v>
      </c>
      <c r="Z146" s="12">
        <v>50</v>
      </c>
      <c r="AA146" s="12">
        <v>0</v>
      </c>
      <c r="AB146" s="12">
        <v>0</v>
      </c>
    </row>
    <row r="147" spans="1:28" s="3" customFormat="1" ht="14.25" x14ac:dyDescent="0.2">
      <c r="A147" s="12">
        <v>138</v>
      </c>
      <c r="B147" s="59" t="s">
        <v>14</v>
      </c>
      <c r="C147" s="12">
        <v>1826</v>
      </c>
      <c r="D147" s="12">
        <v>34</v>
      </c>
      <c r="E147" s="12" t="s">
        <v>904</v>
      </c>
      <c r="F147" s="12">
        <v>1</v>
      </c>
      <c r="G147" s="12">
        <v>5</v>
      </c>
      <c r="H147" s="12"/>
      <c r="I147" s="12">
        <v>59</v>
      </c>
      <c r="J147" s="12">
        <f t="shared" si="13"/>
        <v>2059</v>
      </c>
      <c r="K147" s="12">
        <v>100</v>
      </c>
      <c r="L147" s="12">
        <f t="shared" si="14"/>
        <v>205900</v>
      </c>
      <c r="M147" s="12"/>
      <c r="N147" s="12"/>
      <c r="O147" s="12"/>
      <c r="P147" s="12"/>
      <c r="Q147" s="12"/>
      <c r="R147" s="12"/>
      <c r="S147" s="12"/>
      <c r="T147" s="12">
        <f t="shared" si="15"/>
        <v>0</v>
      </c>
      <c r="U147" s="12"/>
      <c r="V147" s="12"/>
      <c r="W147" s="12">
        <f t="shared" si="16"/>
        <v>0</v>
      </c>
      <c r="X147" s="12">
        <f t="shared" si="17"/>
        <v>205900</v>
      </c>
      <c r="Y147" s="12">
        <v>0</v>
      </c>
      <c r="Z147" s="12">
        <v>50</v>
      </c>
      <c r="AA147" s="12">
        <v>0</v>
      </c>
      <c r="AB147" s="12">
        <v>0</v>
      </c>
    </row>
    <row r="148" spans="1:28" s="3" customFormat="1" ht="14.25" x14ac:dyDescent="0.2">
      <c r="A148" s="12">
        <v>139</v>
      </c>
      <c r="B148" s="59" t="s">
        <v>338</v>
      </c>
      <c r="C148" s="12"/>
      <c r="D148" s="12"/>
      <c r="E148" s="12" t="s">
        <v>904</v>
      </c>
      <c r="F148" s="12">
        <v>1</v>
      </c>
      <c r="G148" s="12">
        <v>2</v>
      </c>
      <c r="H148" s="12"/>
      <c r="I148" s="12"/>
      <c r="J148" s="12">
        <f t="shared" si="13"/>
        <v>800</v>
      </c>
      <c r="K148" s="12">
        <v>75</v>
      </c>
      <c r="L148" s="12">
        <f t="shared" si="14"/>
        <v>60000</v>
      </c>
      <c r="M148" s="12"/>
      <c r="N148" s="12"/>
      <c r="O148" s="12"/>
      <c r="P148" s="12"/>
      <c r="Q148" s="12"/>
      <c r="R148" s="12"/>
      <c r="S148" s="12"/>
      <c r="T148" s="12">
        <f t="shared" si="15"/>
        <v>0</v>
      </c>
      <c r="U148" s="12"/>
      <c r="V148" s="12"/>
      <c r="W148" s="12">
        <f t="shared" si="16"/>
        <v>0</v>
      </c>
      <c r="X148" s="12">
        <f t="shared" si="17"/>
        <v>60000</v>
      </c>
      <c r="Y148" s="12">
        <v>0</v>
      </c>
      <c r="Z148" s="12">
        <v>0</v>
      </c>
      <c r="AA148" s="12">
        <v>60000</v>
      </c>
      <c r="AB148" s="12">
        <v>0.01</v>
      </c>
    </row>
    <row r="149" spans="1:28" s="3" customFormat="1" ht="14.25" x14ac:dyDescent="0.2">
      <c r="A149" s="12">
        <v>140</v>
      </c>
      <c r="B149" s="59" t="s">
        <v>14</v>
      </c>
      <c r="C149" s="12">
        <v>784</v>
      </c>
      <c r="D149" s="12">
        <v>169</v>
      </c>
      <c r="E149" s="12" t="s">
        <v>905</v>
      </c>
      <c r="F149" s="12">
        <v>2</v>
      </c>
      <c r="G149" s="12"/>
      <c r="H149" s="12">
        <v>1</v>
      </c>
      <c r="I149" s="12">
        <v>97</v>
      </c>
      <c r="J149" s="12">
        <f t="shared" si="13"/>
        <v>197</v>
      </c>
      <c r="K149" s="12">
        <v>430</v>
      </c>
      <c r="L149" s="12">
        <f t="shared" si="14"/>
        <v>84710</v>
      </c>
      <c r="M149" s="12">
        <v>2</v>
      </c>
      <c r="N149" s="12" t="s">
        <v>27</v>
      </c>
      <c r="O149" s="12" t="s">
        <v>16</v>
      </c>
      <c r="P149" s="12">
        <v>2</v>
      </c>
      <c r="Q149" s="12">
        <v>150</v>
      </c>
      <c r="R149" s="12"/>
      <c r="S149" s="12">
        <v>6400</v>
      </c>
      <c r="T149" s="12">
        <f t="shared" si="15"/>
        <v>960000</v>
      </c>
      <c r="U149" s="12">
        <v>20</v>
      </c>
      <c r="V149" s="12">
        <f>T149*75%</f>
        <v>720000</v>
      </c>
      <c r="W149" s="12">
        <f t="shared" si="16"/>
        <v>240000</v>
      </c>
      <c r="X149" s="12">
        <f t="shared" si="17"/>
        <v>324710</v>
      </c>
      <c r="Y149" s="12">
        <v>0</v>
      </c>
      <c r="Z149" s="12">
        <v>50</v>
      </c>
      <c r="AA149" s="12">
        <v>0</v>
      </c>
      <c r="AB149" s="12">
        <v>0</v>
      </c>
    </row>
    <row r="150" spans="1:28" s="3" customFormat="1" ht="14.25" x14ac:dyDescent="0.2">
      <c r="A150" s="12">
        <v>141</v>
      </c>
      <c r="B150" s="59" t="s">
        <v>14</v>
      </c>
      <c r="C150" s="12">
        <v>2801</v>
      </c>
      <c r="D150" s="12">
        <v>8</v>
      </c>
      <c r="E150" s="12" t="s">
        <v>905</v>
      </c>
      <c r="F150" s="12">
        <v>1</v>
      </c>
      <c r="G150" s="12">
        <v>15</v>
      </c>
      <c r="H150" s="12">
        <v>3</v>
      </c>
      <c r="I150" s="12">
        <v>52</v>
      </c>
      <c r="J150" s="12">
        <f t="shared" si="13"/>
        <v>6352</v>
      </c>
      <c r="K150" s="12">
        <v>100</v>
      </c>
      <c r="L150" s="12">
        <f t="shared" si="14"/>
        <v>635200</v>
      </c>
      <c r="M150" s="12"/>
      <c r="N150" s="12"/>
      <c r="O150" s="12"/>
      <c r="P150" s="12"/>
      <c r="Q150" s="12"/>
      <c r="R150" s="12"/>
      <c r="S150" s="12"/>
      <c r="T150" s="12">
        <f t="shared" si="15"/>
        <v>0</v>
      </c>
      <c r="U150" s="12"/>
      <c r="V150" s="12"/>
      <c r="W150" s="12">
        <f t="shared" si="16"/>
        <v>0</v>
      </c>
      <c r="X150" s="12">
        <f t="shared" si="17"/>
        <v>635200</v>
      </c>
      <c r="Y150" s="12">
        <v>0</v>
      </c>
      <c r="Z150" s="12">
        <v>50</v>
      </c>
      <c r="AA150" s="12">
        <v>0</v>
      </c>
      <c r="AB150" s="12">
        <v>0</v>
      </c>
    </row>
    <row r="151" spans="1:28" s="3" customFormat="1" ht="14.25" x14ac:dyDescent="0.2">
      <c r="A151" s="12">
        <v>142</v>
      </c>
      <c r="B151" s="59" t="s">
        <v>879</v>
      </c>
      <c r="C151" s="12">
        <v>3086</v>
      </c>
      <c r="D151" s="12">
        <v>17</v>
      </c>
      <c r="E151" s="12" t="s">
        <v>905</v>
      </c>
      <c r="F151" s="12">
        <v>1</v>
      </c>
      <c r="G151" s="12">
        <v>15</v>
      </c>
      <c r="H151" s="12">
        <v>2</v>
      </c>
      <c r="I151" s="12"/>
      <c r="J151" s="12">
        <f t="shared" si="13"/>
        <v>6200</v>
      </c>
      <c r="K151" s="12">
        <v>75</v>
      </c>
      <c r="L151" s="12">
        <f t="shared" si="14"/>
        <v>465000</v>
      </c>
      <c r="M151" s="12"/>
      <c r="N151" s="12"/>
      <c r="O151" s="12"/>
      <c r="P151" s="12"/>
      <c r="Q151" s="12"/>
      <c r="R151" s="12"/>
      <c r="S151" s="12"/>
      <c r="T151" s="12">
        <f t="shared" si="15"/>
        <v>0</v>
      </c>
      <c r="U151" s="12"/>
      <c r="V151" s="12"/>
      <c r="W151" s="12">
        <f t="shared" si="16"/>
        <v>0</v>
      </c>
      <c r="X151" s="12">
        <f t="shared" si="17"/>
        <v>465000</v>
      </c>
      <c r="Y151" s="12">
        <v>0</v>
      </c>
      <c r="Z151" s="12">
        <v>0</v>
      </c>
      <c r="AA151" s="12">
        <v>465000</v>
      </c>
      <c r="AB151" s="12">
        <v>0.01</v>
      </c>
    </row>
    <row r="152" spans="1:28" s="3" customFormat="1" ht="14.25" x14ac:dyDescent="0.2">
      <c r="A152" s="12">
        <v>143</v>
      </c>
      <c r="B152" s="60" t="s">
        <v>14</v>
      </c>
      <c r="C152" s="12">
        <v>1895</v>
      </c>
      <c r="D152" s="12">
        <v>235</v>
      </c>
      <c r="E152" s="12" t="s">
        <v>906</v>
      </c>
      <c r="F152" s="12">
        <v>1</v>
      </c>
      <c r="G152" s="12">
        <v>31</v>
      </c>
      <c r="H152" s="12"/>
      <c r="I152" s="12">
        <v>90</v>
      </c>
      <c r="J152" s="12">
        <f t="shared" si="13"/>
        <v>12490</v>
      </c>
      <c r="K152" s="12">
        <v>75</v>
      </c>
      <c r="L152" s="12">
        <f t="shared" si="14"/>
        <v>936750</v>
      </c>
      <c r="M152" s="12"/>
      <c r="N152" s="12"/>
      <c r="O152" s="12"/>
      <c r="P152" s="12"/>
      <c r="Q152" s="12"/>
      <c r="R152" s="12"/>
      <c r="S152" s="12"/>
      <c r="T152" s="12">
        <f t="shared" si="15"/>
        <v>0</v>
      </c>
      <c r="U152" s="12"/>
      <c r="V152" s="12"/>
      <c r="W152" s="12">
        <f t="shared" si="16"/>
        <v>0</v>
      </c>
      <c r="X152" s="12">
        <f t="shared" si="17"/>
        <v>936750</v>
      </c>
      <c r="Y152" s="12">
        <v>0</v>
      </c>
      <c r="Z152" s="12">
        <v>50</v>
      </c>
      <c r="AA152" s="12">
        <v>0</v>
      </c>
      <c r="AB152" s="12">
        <v>0</v>
      </c>
    </row>
    <row r="153" spans="1:28" s="3" customFormat="1" ht="14.25" x14ac:dyDescent="0.2">
      <c r="A153" s="12">
        <v>144</v>
      </c>
      <c r="B153" s="60" t="s">
        <v>14</v>
      </c>
      <c r="C153" s="12">
        <v>2659</v>
      </c>
      <c r="D153" s="12">
        <v>35</v>
      </c>
      <c r="E153" s="12" t="s">
        <v>906</v>
      </c>
      <c r="F153" s="12">
        <v>1</v>
      </c>
      <c r="G153" s="12">
        <v>12</v>
      </c>
      <c r="H153" s="12">
        <v>1</v>
      </c>
      <c r="I153" s="12">
        <v>98</v>
      </c>
      <c r="J153" s="12">
        <f t="shared" si="13"/>
        <v>4998</v>
      </c>
      <c r="K153" s="12">
        <v>100</v>
      </c>
      <c r="L153" s="12">
        <f t="shared" si="14"/>
        <v>499800</v>
      </c>
      <c r="M153" s="12"/>
      <c r="N153" s="12"/>
      <c r="O153" s="12"/>
      <c r="P153" s="12"/>
      <c r="Q153" s="12"/>
      <c r="R153" s="12"/>
      <c r="S153" s="12"/>
      <c r="T153" s="12">
        <f t="shared" si="15"/>
        <v>0</v>
      </c>
      <c r="U153" s="12"/>
      <c r="V153" s="12"/>
      <c r="W153" s="12">
        <f t="shared" si="16"/>
        <v>0</v>
      </c>
      <c r="X153" s="12">
        <f t="shared" si="17"/>
        <v>499800</v>
      </c>
      <c r="Y153" s="12">
        <v>0</v>
      </c>
      <c r="Z153" s="12">
        <v>50</v>
      </c>
      <c r="AA153" s="12">
        <v>0</v>
      </c>
      <c r="AB153" s="12">
        <v>0</v>
      </c>
    </row>
    <row r="154" spans="1:28" s="3" customFormat="1" ht="14.25" x14ac:dyDescent="0.2">
      <c r="A154" s="12">
        <v>145</v>
      </c>
      <c r="B154" s="60" t="s">
        <v>14</v>
      </c>
      <c r="C154" s="12">
        <v>2496</v>
      </c>
      <c r="D154" s="12">
        <v>24</v>
      </c>
      <c r="E154" s="12" t="s">
        <v>906</v>
      </c>
      <c r="F154" s="12">
        <v>1</v>
      </c>
      <c r="G154" s="12">
        <v>10</v>
      </c>
      <c r="H154" s="12"/>
      <c r="I154" s="12"/>
      <c r="J154" s="12">
        <f t="shared" si="13"/>
        <v>4000</v>
      </c>
      <c r="K154" s="12">
        <v>100</v>
      </c>
      <c r="L154" s="12">
        <f t="shared" si="14"/>
        <v>400000</v>
      </c>
      <c r="M154" s="12"/>
      <c r="N154" s="12"/>
      <c r="O154" s="12"/>
      <c r="P154" s="12"/>
      <c r="Q154" s="12"/>
      <c r="R154" s="12"/>
      <c r="S154" s="12"/>
      <c r="T154" s="12">
        <f t="shared" si="15"/>
        <v>0</v>
      </c>
      <c r="U154" s="12"/>
      <c r="V154" s="12"/>
      <c r="W154" s="12">
        <f t="shared" si="16"/>
        <v>0</v>
      </c>
      <c r="X154" s="12">
        <f t="shared" si="17"/>
        <v>400000</v>
      </c>
      <c r="Y154" s="12">
        <v>0</v>
      </c>
      <c r="Z154" s="12">
        <v>50</v>
      </c>
      <c r="AA154" s="12">
        <v>0</v>
      </c>
      <c r="AB154" s="12">
        <v>0</v>
      </c>
    </row>
    <row r="155" spans="1:28" s="3" customFormat="1" ht="14.25" x14ac:dyDescent="0.2">
      <c r="A155" s="12">
        <v>146</v>
      </c>
      <c r="B155" s="60" t="s">
        <v>14</v>
      </c>
      <c r="C155" s="12">
        <v>727</v>
      </c>
      <c r="D155" s="12">
        <v>62</v>
      </c>
      <c r="E155" s="12" t="s">
        <v>906</v>
      </c>
      <c r="F155" s="12">
        <v>1</v>
      </c>
      <c r="G155" s="12">
        <v>1</v>
      </c>
      <c r="H155" s="12"/>
      <c r="I155" s="12">
        <v>43</v>
      </c>
      <c r="J155" s="12">
        <f t="shared" si="13"/>
        <v>443</v>
      </c>
      <c r="K155" s="12">
        <v>270</v>
      </c>
      <c r="L155" s="12">
        <f t="shared" si="14"/>
        <v>119610</v>
      </c>
      <c r="M155" s="12"/>
      <c r="N155" s="12"/>
      <c r="O155" s="12"/>
      <c r="P155" s="12"/>
      <c r="Q155" s="12"/>
      <c r="R155" s="12"/>
      <c r="S155" s="12"/>
      <c r="T155" s="12">
        <f t="shared" si="15"/>
        <v>0</v>
      </c>
      <c r="U155" s="12"/>
      <c r="V155" s="12"/>
      <c r="W155" s="12">
        <f t="shared" si="16"/>
        <v>0</v>
      </c>
      <c r="X155" s="12">
        <f t="shared" si="17"/>
        <v>119610</v>
      </c>
      <c r="Y155" s="12">
        <v>0</v>
      </c>
      <c r="Z155" s="12">
        <v>50</v>
      </c>
      <c r="AA155" s="12">
        <v>0</v>
      </c>
      <c r="AB155" s="12">
        <v>0</v>
      </c>
    </row>
    <row r="156" spans="1:28" s="3" customFormat="1" ht="14.25" x14ac:dyDescent="0.2">
      <c r="A156" s="12">
        <v>147</v>
      </c>
      <c r="B156" s="60" t="s">
        <v>14</v>
      </c>
      <c r="C156" s="12">
        <v>4348</v>
      </c>
      <c r="D156" s="12">
        <v>13</v>
      </c>
      <c r="E156" s="12" t="s">
        <v>906</v>
      </c>
      <c r="F156" s="12">
        <v>1</v>
      </c>
      <c r="G156" s="12">
        <v>1</v>
      </c>
      <c r="H156" s="12"/>
      <c r="I156" s="12">
        <v>43</v>
      </c>
      <c r="J156" s="12">
        <f t="shared" si="13"/>
        <v>443</v>
      </c>
      <c r="K156" s="12">
        <v>270</v>
      </c>
      <c r="L156" s="12">
        <f t="shared" si="14"/>
        <v>119610</v>
      </c>
      <c r="M156" s="12"/>
      <c r="N156" s="12"/>
      <c r="O156" s="12"/>
      <c r="P156" s="12"/>
      <c r="Q156" s="12"/>
      <c r="R156" s="12"/>
      <c r="S156" s="12"/>
      <c r="T156" s="12">
        <f t="shared" si="15"/>
        <v>0</v>
      </c>
      <c r="U156" s="12"/>
      <c r="V156" s="12"/>
      <c r="W156" s="12">
        <f t="shared" si="16"/>
        <v>0</v>
      </c>
      <c r="X156" s="12">
        <f t="shared" si="17"/>
        <v>119610</v>
      </c>
      <c r="Y156" s="12">
        <v>0</v>
      </c>
      <c r="Z156" s="12">
        <v>50</v>
      </c>
      <c r="AA156" s="12">
        <v>0</v>
      </c>
      <c r="AB156" s="12">
        <v>0</v>
      </c>
    </row>
    <row r="157" spans="1:28" s="3" customFormat="1" ht="14.25" x14ac:dyDescent="0.2">
      <c r="A157" s="12">
        <v>148</v>
      </c>
      <c r="B157" s="60" t="s">
        <v>14</v>
      </c>
      <c r="C157" s="12">
        <v>5042</v>
      </c>
      <c r="D157" s="12">
        <v>70</v>
      </c>
      <c r="E157" s="12" t="s">
        <v>907</v>
      </c>
      <c r="F157" s="12">
        <v>2</v>
      </c>
      <c r="G157" s="12"/>
      <c r="H157" s="12">
        <v>1</v>
      </c>
      <c r="I157" s="12">
        <v>61</v>
      </c>
      <c r="J157" s="12">
        <f t="shared" ref="J157:J350" si="18">G157*400+H157*100+I157</f>
        <v>161</v>
      </c>
      <c r="K157" s="12">
        <v>75</v>
      </c>
      <c r="L157" s="12">
        <f t="shared" ref="L157:L352" si="19">J157*K157</f>
        <v>12075</v>
      </c>
      <c r="M157" s="12">
        <v>2</v>
      </c>
      <c r="N157" s="12" t="s">
        <v>27</v>
      </c>
      <c r="O157" s="12" t="s">
        <v>16</v>
      </c>
      <c r="P157" s="12">
        <v>2</v>
      </c>
      <c r="Q157" s="12">
        <v>219</v>
      </c>
      <c r="R157" s="12"/>
      <c r="S157" s="12">
        <v>6400</v>
      </c>
      <c r="T157" s="12">
        <f t="shared" ref="T157:T351" si="20">Q157*S157</f>
        <v>1401600</v>
      </c>
      <c r="U157" s="12">
        <v>30</v>
      </c>
      <c r="V157" s="12">
        <f>T157*85%</f>
        <v>1191360</v>
      </c>
      <c r="W157" s="12">
        <f t="shared" ref="W157:W352" si="21">T157-V157</f>
        <v>210240</v>
      </c>
      <c r="X157" s="12">
        <f t="shared" ref="X157:X351" si="22">L157+W157</f>
        <v>222315</v>
      </c>
      <c r="Y157" s="12">
        <v>0</v>
      </c>
      <c r="Z157" s="12">
        <v>50</v>
      </c>
      <c r="AA157" s="12">
        <v>0</v>
      </c>
      <c r="AB157" s="12">
        <v>0</v>
      </c>
    </row>
    <row r="158" spans="1:28" s="3" customFormat="1" ht="14.25" x14ac:dyDescent="0.2">
      <c r="A158" s="12">
        <v>149</v>
      </c>
      <c r="B158" s="60" t="s">
        <v>14</v>
      </c>
      <c r="C158" s="12">
        <v>5050</v>
      </c>
      <c r="D158" s="12">
        <v>68</v>
      </c>
      <c r="E158" s="12" t="s">
        <v>907</v>
      </c>
      <c r="F158" s="12">
        <v>1</v>
      </c>
      <c r="G158" s="12"/>
      <c r="H158" s="12">
        <v>2</v>
      </c>
      <c r="I158" s="12">
        <v>39</v>
      </c>
      <c r="J158" s="12">
        <f t="shared" si="18"/>
        <v>239</v>
      </c>
      <c r="K158" s="12">
        <v>430</v>
      </c>
      <c r="L158" s="12">
        <f t="shared" si="19"/>
        <v>102770</v>
      </c>
      <c r="M158" s="12"/>
      <c r="N158" s="12"/>
      <c r="O158" s="12"/>
      <c r="P158" s="12"/>
      <c r="Q158" s="12"/>
      <c r="R158" s="12"/>
      <c r="S158" s="12"/>
      <c r="T158" s="12">
        <f t="shared" si="20"/>
        <v>0</v>
      </c>
      <c r="U158" s="12"/>
      <c r="V158" s="12"/>
      <c r="W158" s="12">
        <f t="shared" si="21"/>
        <v>0</v>
      </c>
      <c r="X158" s="12">
        <f t="shared" si="22"/>
        <v>102770</v>
      </c>
      <c r="Y158" s="12">
        <v>0</v>
      </c>
      <c r="Z158" s="12">
        <v>50</v>
      </c>
      <c r="AA158" s="12">
        <v>0</v>
      </c>
      <c r="AB158" s="12">
        <v>0</v>
      </c>
    </row>
    <row r="159" spans="1:28" s="3" customFormat="1" ht="14.25" x14ac:dyDescent="0.2">
      <c r="A159" s="12">
        <v>150</v>
      </c>
      <c r="B159" s="60" t="s">
        <v>14</v>
      </c>
      <c r="C159" s="12">
        <v>5288</v>
      </c>
      <c r="D159" s="12">
        <v>141</v>
      </c>
      <c r="E159" s="12" t="s">
        <v>908</v>
      </c>
      <c r="F159" s="12">
        <v>2</v>
      </c>
      <c r="G159" s="12"/>
      <c r="H159" s="12"/>
      <c r="I159" s="12">
        <v>92</v>
      </c>
      <c r="J159" s="12">
        <f t="shared" si="18"/>
        <v>92</v>
      </c>
      <c r="K159" s="12">
        <v>430</v>
      </c>
      <c r="L159" s="12">
        <f t="shared" si="19"/>
        <v>39560</v>
      </c>
      <c r="M159" s="12">
        <v>2</v>
      </c>
      <c r="N159" s="12" t="s">
        <v>27</v>
      </c>
      <c r="O159" s="12" t="s">
        <v>16</v>
      </c>
      <c r="P159" s="12">
        <v>2</v>
      </c>
      <c r="Q159" s="12">
        <v>108</v>
      </c>
      <c r="R159" s="12"/>
      <c r="S159" s="12">
        <v>6400</v>
      </c>
      <c r="T159" s="12">
        <f t="shared" si="20"/>
        <v>691200</v>
      </c>
      <c r="U159" s="12">
        <v>30</v>
      </c>
      <c r="V159" s="12">
        <f>T159*85%</f>
        <v>587520</v>
      </c>
      <c r="W159" s="12">
        <f t="shared" si="21"/>
        <v>103680</v>
      </c>
      <c r="X159" s="12">
        <f t="shared" si="22"/>
        <v>143240</v>
      </c>
      <c r="Y159" s="12">
        <v>0</v>
      </c>
      <c r="Z159" s="12">
        <v>50</v>
      </c>
      <c r="AA159" s="12">
        <v>0</v>
      </c>
      <c r="AB159" s="12">
        <v>0</v>
      </c>
    </row>
    <row r="160" spans="1:28" s="3" customFormat="1" ht="14.25" x14ac:dyDescent="0.2">
      <c r="A160" s="12">
        <v>151</v>
      </c>
      <c r="B160" s="60" t="s">
        <v>14</v>
      </c>
      <c r="C160" s="12">
        <v>2491</v>
      </c>
      <c r="D160" s="12">
        <v>16</v>
      </c>
      <c r="E160" s="12" t="s">
        <v>908</v>
      </c>
      <c r="F160" s="12">
        <v>1</v>
      </c>
      <c r="G160" s="12">
        <v>6</v>
      </c>
      <c r="H160" s="12">
        <v>3</v>
      </c>
      <c r="I160" s="12">
        <v>71</v>
      </c>
      <c r="J160" s="12">
        <f t="shared" si="18"/>
        <v>2771</v>
      </c>
      <c r="K160" s="12">
        <v>75</v>
      </c>
      <c r="L160" s="12">
        <f t="shared" si="19"/>
        <v>207825</v>
      </c>
      <c r="M160" s="12"/>
      <c r="N160" s="12"/>
      <c r="O160" s="12"/>
      <c r="P160" s="12"/>
      <c r="Q160" s="12"/>
      <c r="R160" s="12"/>
      <c r="S160" s="12"/>
      <c r="T160" s="12">
        <f t="shared" si="20"/>
        <v>0</v>
      </c>
      <c r="U160" s="12"/>
      <c r="V160" s="12"/>
      <c r="W160" s="12">
        <f t="shared" si="21"/>
        <v>0</v>
      </c>
      <c r="X160" s="12">
        <f t="shared" si="22"/>
        <v>207825</v>
      </c>
      <c r="Y160" s="12">
        <v>0</v>
      </c>
      <c r="Z160" s="12">
        <v>50</v>
      </c>
      <c r="AA160" s="12">
        <v>0</v>
      </c>
      <c r="AB160" s="12">
        <v>0</v>
      </c>
    </row>
    <row r="161" spans="1:28" s="3" customFormat="1" ht="14.25" x14ac:dyDescent="0.2">
      <c r="A161" s="12">
        <v>152</v>
      </c>
      <c r="B161" s="60" t="s">
        <v>14</v>
      </c>
      <c r="C161" s="12">
        <v>5873</v>
      </c>
      <c r="D161" s="12">
        <v>150</v>
      </c>
      <c r="E161" s="12" t="s">
        <v>908</v>
      </c>
      <c r="F161" s="12">
        <v>1</v>
      </c>
      <c r="G161" s="12">
        <v>1</v>
      </c>
      <c r="H161" s="12"/>
      <c r="I161" s="12">
        <v>47</v>
      </c>
      <c r="J161" s="12">
        <f t="shared" si="18"/>
        <v>447</v>
      </c>
      <c r="K161" s="12">
        <v>100</v>
      </c>
      <c r="L161" s="12">
        <f t="shared" si="19"/>
        <v>44700</v>
      </c>
      <c r="M161" s="12"/>
      <c r="N161" s="12"/>
      <c r="O161" s="12"/>
      <c r="P161" s="12"/>
      <c r="Q161" s="12"/>
      <c r="R161" s="12"/>
      <c r="S161" s="12"/>
      <c r="T161" s="12">
        <f t="shared" si="20"/>
        <v>0</v>
      </c>
      <c r="U161" s="12"/>
      <c r="V161" s="12"/>
      <c r="W161" s="12">
        <f t="shared" si="21"/>
        <v>0</v>
      </c>
      <c r="X161" s="12">
        <f t="shared" si="22"/>
        <v>44700</v>
      </c>
      <c r="Y161" s="12">
        <v>0</v>
      </c>
      <c r="Z161" s="12">
        <v>50</v>
      </c>
      <c r="AA161" s="12">
        <v>0</v>
      </c>
      <c r="AB161" s="12">
        <v>0</v>
      </c>
    </row>
    <row r="162" spans="1:28" s="3" customFormat="1" ht="14.25" x14ac:dyDescent="0.2">
      <c r="A162" s="12">
        <v>153</v>
      </c>
      <c r="B162" s="60" t="s">
        <v>24</v>
      </c>
      <c r="C162" s="12"/>
      <c r="D162" s="12"/>
      <c r="E162" s="12" t="s">
        <v>908</v>
      </c>
      <c r="F162" s="12">
        <v>1</v>
      </c>
      <c r="G162" s="12">
        <v>7</v>
      </c>
      <c r="H162" s="12"/>
      <c r="I162" s="12"/>
      <c r="J162" s="12">
        <f t="shared" si="18"/>
        <v>2800</v>
      </c>
      <c r="K162" s="12">
        <v>75</v>
      </c>
      <c r="L162" s="12">
        <f t="shared" si="19"/>
        <v>210000</v>
      </c>
      <c r="M162" s="12"/>
      <c r="N162" s="12"/>
      <c r="O162" s="12"/>
      <c r="P162" s="12"/>
      <c r="Q162" s="12"/>
      <c r="R162" s="12"/>
      <c r="S162" s="12"/>
      <c r="T162" s="12">
        <f t="shared" si="20"/>
        <v>0</v>
      </c>
      <c r="U162" s="12"/>
      <c r="V162" s="12"/>
      <c r="W162" s="12">
        <f t="shared" si="21"/>
        <v>0</v>
      </c>
      <c r="X162" s="12">
        <f t="shared" si="22"/>
        <v>210000</v>
      </c>
      <c r="Y162" s="12">
        <v>0</v>
      </c>
      <c r="Z162" s="12">
        <v>0</v>
      </c>
      <c r="AA162" s="12">
        <v>210000</v>
      </c>
      <c r="AB162" s="12">
        <v>0.01</v>
      </c>
    </row>
    <row r="163" spans="1:28" s="3" customFormat="1" ht="14.25" x14ac:dyDescent="0.2">
      <c r="A163" s="12">
        <v>154</v>
      </c>
      <c r="B163" s="60" t="s">
        <v>14</v>
      </c>
      <c r="C163" s="12">
        <v>5583</v>
      </c>
      <c r="D163" s="12">
        <v>137</v>
      </c>
      <c r="E163" s="12" t="s">
        <v>864</v>
      </c>
      <c r="F163" s="12">
        <v>1</v>
      </c>
      <c r="G163" s="12">
        <v>5</v>
      </c>
      <c r="H163" s="12"/>
      <c r="I163" s="12">
        <v>68</v>
      </c>
      <c r="J163" s="12">
        <f t="shared" si="18"/>
        <v>2068</v>
      </c>
      <c r="K163" s="12">
        <v>75</v>
      </c>
      <c r="L163" s="12">
        <f t="shared" si="19"/>
        <v>155100</v>
      </c>
      <c r="M163" s="12"/>
      <c r="N163" s="12"/>
      <c r="O163" s="12"/>
      <c r="P163" s="12"/>
      <c r="Q163" s="12"/>
      <c r="R163" s="12"/>
      <c r="S163" s="12"/>
      <c r="T163" s="12">
        <f t="shared" si="20"/>
        <v>0</v>
      </c>
      <c r="U163" s="12"/>
      <c r="V163" s="12"/>
      <c r="W163" s="12">
        <f t="shared" si="21"/>
        <v>0</v>
      </c>
      <c r="X163" s="12">
        <f t="shared" si="22"/>
        <v>155100</v>
      </c>
      <c r="Y163" s="12">
        <v>0</v>
      </c>
      <c r="Z163" s="12">
        <v>50</v>
      </c>
      <c r="AA163" s="12">
        <v>0</v>
      </c>
      <c r="AB163" s="12">
        <v>0</v>
      </c>
    </row>
    <row r="164" spans="1:28" s="3" customFormat="1" ht="14.25" x14ac:dyDescent="0.2">
      <c r="A164" s="12">
        <v>155</v>
      </c>
      <c r="B164" s="60" t="s">
        <v>14</v>
      </c>
      <c r="C164" s="12">
        <v>2854</v>
      </c>
      <c r="D164" s="12">
        <v>3</v>
      </c>
      <c r="E164" s="12" t="s">
        <v>864</v>
      </c>
      <c r="F164" s="12">
        <v>1</v>
      </c>
      <c r="G164" s="12">
        <v>6</v>
      </c>
      <c r="H164" s="12">
        <v>2</v>
      </c>
      <c r="I164" s="12">
        <v>2</v>
      </c>
      <c r="J164" s="12">
        <f t="shared" si="18"/>
        <v>2602</v>
      </c>
      <c r="K164" s="12">
        <v>75</v>
      </c>
      <c r="L164" s="12">
        <f t="shared" si="19"/>
        <v>195150</v>
      </c>
      <c r="M164" s="12"/>
      <c r="N164" s="12"/>
      <c r="O164" s="12"/>
      <c r="P164" s="12"/>
      <c r="Q164" s="12"/>
      <c r="R164" s="12"/>
      <c r="S164" s="12"/>
      <c r="T164" s="12">
        <f t="shared" si="20"/>
        <v>0</v>
      </c>
      <c r="U164" s="12"/>
      <c r="V164" s="12"/>
      <c r="W164" s="12">
        <f t="shared" si="21"/>
        <v>0</v>
      </c>
      <c r="X164" s="12">
        <f t="shared" si="22"/>
        <v>195150</v>
      </c>
      <c r="Y164" s="12">
        <v>0</v>
      </c>
      <c r="Z164" s="12">
        <v>50</v>
      </c>
      <c r="AA164" s="12">
        <v>0</v>
      </c>
      <c r="AB164" s="12">
        <v>0</v>
      </c>
    </row>
    <row r="165" spans="1:28" s="3" customFormat="1" ht="14.25" x14ac:dyDescent="0.2">
      <c r="A165" s="12">
        <v>156</v>
      </c>
      <c r="B165" s="60" t="s">
        <v>14</v>
      </c>
      <c r="C165" s="12">
        <v>5622</v>
      </c>
      <c r="D165" s="12">
        <v>97</v>
      </c>
      <c r="E165" s="12" t="s">
        <v>864</v>
      </c>
      <c r="F165" s="12">
        <v>1</v>
      </c>
      <c r="G165" s="12"/>
      <c r="H165" s="12">
        <v>1</v>
      </c>
      <c r="I165" s="12">
        <v>20</v>
      </c>
      <c r="J165" s="12">
        <f t="shared" si="18"/>
        <v>120</v>
      </c>
      <c r="K165" s="12">
        <v>430</v>
      </c>
      <c r="L165" s="12">
        <f t="shared" si="19"/>
        <v>51600</v>
      </c>
      <c r="M165" s="12"/>
      <c r="N165" s="12"/>
      <c r="O165" s="12"/>
      <c r="P165" s="12"/>
      <c r="Q165" s="12"/>
      <c r="R165" s="12"/>
      <c r="S165" s="12"/>
      <c r="T165" s="12">
        <f t="shared" si="20"/>
        <v>0</v>
      </c>
      <c r="U165" s="12"/>
      <c r="V165" s="12"/>
      <c r="W165" s="12">
        <f t="shared" si="21"/>
        <v>0</v>
      </c>
      <c r="X165" s="12">
        <f t="shared" si="22"/>
        <v>51600</v>
      </c>
      <c r="Y165" s="12">
        <v>0</v>
      </c>
      <c r="Z165" s="12">
        <v>50</v>
      </c>
      <c r="AA165" s="12">
        <v>0</v>
      </c>
      <c r="AB165" s="12">
        <v>0</v>
      </c>
    </row>
    <row r="166" spans="1:28" s="3" customFormat="1" ht="14.25" x14ac:dyDescent="0.2">
      <c r="A166" s="12">
        <v>157</v>
      </c>
      <c r="B166" s="60" t="s">
        <v>14</v>
      </c>
      <c r="C166" s="12"/>
      <c r="D166" s="12">
        <v>204</v>
      </c>
      <c r="E166" s="12" t="s">
        <v>909</v>
      </c>
      <c r="F166" s="12">
        <v>2</v>
      </c>
      <c r="G166" s="12"/>
      <c r="H166" s="12">
        <v>1</v>
      </c>
      <c r="I166" s="12">
        <v>30</v>
      </c>
      <c r="J166" s="12">
        <f t="shared" si="18"/>
        <v>130</v>
      </c>
      <c r="K166" s="12">
        <v>430</v>
      </c>
      <c r="L166" s="12">
        <f t="shared" si="19"/>
        <v>55900</v>
      </c>
      <c r="M166" s="12">
        <v>2</v>
      </c>
      <c r="N166" s="12" t="s">
        <v>27</v>
      </c>
      <c r="O166" s="12" t="s">
        <v>16</v>
      </c>
      <c r="P166" s="12">
        <v>2</v>
      </c>
      <c r="Q166" s="12">
        <v>162</v>
      </c>
      <c r="R166" s="12"/>
      <c r="S166" s="12">
        <v>6400</v>
      </c>
      <c r="T166" s="12">
        <f t="shared" si="20"/>
        <v>1036800</v>
      </c>
      <c r="U166" s="12">
        <v>30</v>
      </c>
      <c r="V166" s="12">
        <f>T166*85%</f>
        <v>881280</v>
      </c>
      <c r="W166" s="12">
        <f t="shared" si="21"/>
        <v>155520</v>
      </c>
      <c r="X166" s="12">
        <f t="shared" si="22"/>
        <v>211420</v>
      </c>
      <c r="Y166" s="12">
        <v>0</v>
      </c>
      <c r="Z166" s="12">
        <v>50</v>
      </c>
      <c r="AA166" s="12">
        <v>0</v>
      </c>
      <c r="AB166" s="12">
        <v>0</v>
      </c>
    </row>
    <row r="167" spans="1:28" s="3" customFormat="1" ht="14.25" x14ac:dyDescent="0.2">
      <c r="A167" s="12">
        <v>158</v>
      </c>
      <c r="B167" s="60" t="s">
        <v>14</v>
      </c>
      <c r="C167" s="12"/>
      <c r="D167" s="12">
        <v>222</v>
      </c>
      <c r="E167" s="12" t="s">
        <v>909</v>
      </c>
      <c r="F167" s="12">
        <v>1</v>
      </c>
      <c r="G167" s="12"/>
      <c r="H167" s="12"/>
      <c r="I167" s="12">
        <v>97</v>
      </c>
      <c r="J167" s="12">
        <f t="shared" si="18"/>
        <v>97</v>
      </c>
      <c r="K167" s="12">
        <v>100</v>
      </c>
      <c r="L167" s="12">
        <f t="shared" si="19"/>
        <v>9700</v>
      </c>
      <c r="M167" s="12"/>
      <c r="N167" s="12"/>
      <c r="O167" s="12"/>
      <c r="P167" s="12"/>
      <c r="Q167" s="12"/>
      <c r="R167" s="12"/>
      <c r="S167" s="12"/>
      <c r="T167" s="12">
        <f t="shared" si="20"/>
        <v>0</v>
      </c>
      <c r="U167" s="12"/>
      <c r="V167" s="12"/>
      <c r="W167" s="12">
        <f t="shared" si="21"/>
        <v>0</v>
      </c>
      <c r="X167" s="12">
        <f t="shared" si="22"/>
        <v>9700</v>
      </c>
      <c r="Y167" s="12">
        <v>0</v>
      </c>
      <c r="Z167" s="12">
        <v>50</v>
      </c>
      <c r="AA167" s="12">
        <v>0</v>
      </c>
      <c r="AB167" s="12">
        <v>0</v>
      </c>
    </row>
    <row r="168" spans="1:28" s="3" customFormat="1" ht="14.25" x14ac:dyDescent="0.2">
      <c r="A168" s="12">
        <v>159</v>
      </c>
      <c r="B168" s="60" t="s">
        <v>14</v>
      </c>
      <c r="C168" s="12">
        <v>4496</v>
      </c>
      <c r="D168" s="12">
        <v>336</v>
      </c>
      <c r="E168" s="12" t="s">
        <v>909</v>
      </c>
      <c r="F168" s="12">
        <v>1</v>
      </c>
      <c r="G168" s="12">
        <v>3</v>
      </c>
      <c r="H168" s="12">
        <v>3</v>
      </c>
      <c r="I168" s="12">
        <v>30</v>
      </c>
      <c r="J168" s="12">
        <f t="shared" si="18"/>
        <v>1530</v>
      </c>
      <c r="K168" s="12">
        <v>340</v>
      </c>
      <c r="L168" s="12">
        <f t="shared" si="19"/>
        <v>520200</v>
      </c>
      <c r="M168" s="12"/>
      <c r="N168" s="12"/>
      <c r="O168" s="12"/>
      <c r="P168" s="12"/>
      <c r="Q168" s="12"/>
      <c r="R168" s="12"/>
      <c r="S168" s="12"/>
      <c r="T168" s="12">
        <f t="shared" si="20"/>
        <v>0</v>
      </c>
      <c r="U168" s="12"/>
      <c r="V168" s="12"/>
      <c r="W168" s="12">
        <f t="shared" si="21"/>
        <v>0</v>
      </c>
      <c r="X168" s="12">
        <f t="shared" si="22"/>
        <v>520200</v>
      </c>
      <c r="Y168" s="12">
        <v>0</v>
      </c>
      <c r="Z168" s="12">
        <v>50</v>
      </c>
      <c r="AA168" s="12">
        <v>0</v>
      </c>
      <c r="AB168" s="12">
        <v>0</v>
      </c>
    </row>
    <row r="169" spans="1:28" s="3" customFormat="1" ht="14.25" x14ac:dyDescent="0.2">
      <c r="A169" s="12">
        <v>160</v>
      </c>
      <c r="B169" s="60" t="s">
        <v>14</v>
      </c>
      <c r="C169" s="12">
        <v>2032</v>
      </c>
      <c r="D169" s="12">
        <v>134</v>
      </c>
      <c r="E169" s="12" t="s">
        <v>909</v>
      </c>
      <c r="F169" s="12">
        <v>1</v>
      </c>
      <c r="G169" s="12">
        <v>18</v>
      </c>
      <c r="H169" s="12"/>
      <c r="I169" s="12">
        <v>42</v>
      </c>
      <c r="J169" s="12">
        <f t="shared" si="18"/>
        <v>7242</v>
      </c>
      <c r="K169" s="12">
        <v>100</v>
      </c>
      <c r="L169" s="12">
        <f t="shared" si="19"/>
        <v>724200</v>
      </c>
      <c r="M169" s="12"/>
      <c r="N169" s="12"/>
      <c r="O169" s="12"/>
      <c r="P169" s="12"/>
      <c r="Q169" s="12"/>
      <c r="R169" s="12"/>
      <c r="S169" s="12"/>
      <c r="T169" s="12">
        <f t="shared" si="20"/>
        <v>0</v>
      </c>
      <c r="U169" s="12"/>
      <c r="V169" s="12"/>
      <c r="W169" s="12">
        <f t="shared" si="21"/>
        <v>0</v>
      </c>
      <c r="X169" s="12">
        <f t="shared" si="22"/>
        <v>724200</v>
      </c>
      <c r="Y169" s="12">
        <v>0</v>
      </c>
      <c r="Z169" s="12">
        <v>50</v>
      </c>
      <c r="AA169" s="12">
        <v>0</v>
      </c>
      <c r="AB169" s="12">
        <v>0</v>
      </c>
    </row>
    <row r="170" spans="1:28" s="3" customFormat="1" ht="14.25" x14ac:dyDescent="0.2">
      <c r="A170" s="12">
        <v>161</v>
      </c>
      <c r="B170" s="60" t="s">
        <v>14</v>
      </c>
      <c r="C170" s="12">
        <v>2939</v>
      </c>
      <c r="D170" s="12">
        <v>66</v>
      </c>
      <c r="E170" s="12" t="s">
        <v>909</v>
      </c>
      <c r="F170" s="12">
        <v>1</v>
      </c>
      <c r="G170" s="12">
        <v>11</v>
      </c>
      <c r="H170" s="12">
        <v>1</v>
      </c>
      <c r="I170" s="12">
        <v>49</v>
      </c>
      <c r="J170" s="12">
        <f t="shared" si="18"/>
        <v>4549</v>
      </c>
      <c r="K170" s="12">
        <v>75</v>
      </c>
      <c r="L170" s="12">
        <f t="shared" si="19"/>
        <v>341175</v>
      </c>
      <c r="M170" s="12"/>
      <c r="N170" s="12"/>
      <c r="O170" s="12"/>
      <c r="P170" s="12"/>
      <c r="Q170" s="12"/>
      <c r="R170" s="12"/>
      <c r="S170" s="12"/>
      <c r="T170" s="12">
        <f t="shared" si="20"/>
        <v>0</v>
      </c>
      <c r="U170" s="12"/>
      <c r="V170" s="12"/>
      <c r="W170" s="12">
        <f t="shared" si="21"/>
        <v>0</v>
      </c>
      <c r="X170" s="12">
        <f t="shared" si="22"/>
        <v>341175</v>
      </c>
      <c r="Y170" s="12">
        <v>0</v>
      </c>
      <c r="Z170" s="12">
        <v>50</v>
      </c>
      <c r="AA170" s="12">
        <v>0</v>
      </c>
      <c r="AB170" s="12">
        <v>0</v>
      </c>
    </row>
    <row r="171" spans="1:28" s="3" customFormat="1" ht="14.25" x14ac:dyDescent="0.2">
      <c r="A171" s="12">
        <v>162</v>
      </c>
      <c r="B171" s="60" t="s">
        <v>14</v>
      </c>
      <c r="C171" s="12">
        <v>786</v>
      </c>
      <c r="D171" s="12">
        <v>171</v>
      </c>
      <c r="E171" s="12" t="s">
        <v>910</v>
      </c>
      <c r="F171" s="12">
        <v>2</v>
      </c>
      <c r="G171" s="12"/>
      <c r="H171" s="12">
        <v>1</v>
      </c>
      <c r="I171" s="12"/>
      <c r="J171" s="12">
        <f t="shared" si="18"/>
        <v>100</v>
      </c>
      <c r="K171" s="12">
        <v>430</v>
      </c>
      <c r="L171" s="12">
        <f t="shared" si="19"/>
        <v>43000</v>
      </c>
      <c r="M171" s="12">
        <v>2</v>
      </c>
      <c r="N171" s="12" t="s">
        <v>27</v>
      </c>
      <c r="O171" s="12" t="s">
        <v>16</v>
      </c>
      <c r="P171" s="12">
        <v>2</v>
      </c>
      <c r="Q171" s="12">
        <v>182</v>
      </c>
      <c r="R171" s="12"/>
      <c r="S171" s="12">
        <v>6400</v>
      </c>
      <c r="T171" s="12">
        <f t="shared" si="20"/>
        <v>1164800</v>
      </c>
      <c r="U171" s="12">
        <v>20</v>
      </c>
      <c r="V171" s="12">
        <f>T171*75%</f>
        <v>873600</v>
      </c>
      <c r="W171" s="12">
        <f t="shared" si="21"/>
        <v>291200</v>
      </c>
      <c r="X171" s="12">
        <f t="shared" si="22"/>
        <v>334200</v>
      </c>
      <c r="Y171" s="12">
        <v>0</v>
      </c>
      <c r="Z171" s="12">
        <v>50</v>
      </c>
      <c r="AA171" s="12">
        <v>0</v>
      </c>
      <c r="AB171" s="12">
        <v>0</v>
      </c>
    </row>
    <row r="172" spans="1:28" s="3" customFormat="1" ht="14.25" x14ac:dyDescent="0.2">
      <c r="A172" s="12">
        <v>163</v>
      </c>
      <c r="B172" s="60" t="s">
        <v>14</v>
      </c>
      <c r="C172" s="12"/>
      <c r="D172" s="12">
        <v>34</v>
      </c>
      <c r="E172" s="12" t="s">
        <v>910</v>
      </c>
      <c r="F172" s="12">
        <v>1</v>
      </c>
      <c r="G172" s="12">
        <v>1</v>
      </c>
      <c r="H172" s="12">
        <v>1</v>
      </c>
      <c r="I172" s="12">
        <v>1</v>
      </c>
      <c r="J172" s="12">
        <f t="shared" si="18"/>
        <v>501</v>
      </c>
      <c r="K172" s="12">
        <v>380</v>
      </c>
      <c r="L172" s="12">
        <f t="shared" si="19"/>
        <v>190380</v>
      </c>
      <c r="M172" s="12">
        <v>1</v>
      </c>
      <c r="N172" s="12"/>
      <c r="O172" s="12"/>
      <c r="P172" s="12"/>
      <c r="Q172" s="12"/>
      <c r="R172" s="12"/>
      <c r="S172" s="12"/>
      <c r="T172" s="12">
        <f t="shared" si="20"/>
        <v>0</v>
      </c>
      <c r="U172" s="12"/>
      <c r="V172" s="12"/>
      <c r="W172" s="12">
        <f t="shared" si="21"/>
        <v>0</v>
      </c>
      <c r="X172" s="12">
        <f t="shared" si="22"/>
        <v>190380</v>
      </c>
      <c r="Y172" s="12">
        <v>0</v>
      </c>
      <c r="Z172" s="12">
        <v>50</v>
      </c>
      <c r="AA172" s="12">
        <v>0</v>
      </c>
      <c r="AB172" s="12">
        <v>0</v>
      </c>
    </row>
    <row r="173" spans="1:28" s="3" customFormat="1" ht="14.25" x14ac:dyDescent="0.2">
      <c r="A173" s="12">
        <v>164</v>
      </c>
      <c r="B173" s="60" t="s">
        <v>14</v>
      </c>
      <c r="C173" s="12">
        <v>4483</v>
      </c>
      <c r="D173" s="12">
        <v>310</v>
      </c>
      <c r="E173" s="12" t="s">
        <v>910</v>
      </c>
      <c r="F173" s="12">
        <v>1</v>
      </c>
      <c r="G173" s="12">
        <v>21</v>
      </c>
      <c r="H173" s="12"/>
      <c r="I173" s="12">
        <v>92</v>
      </c>
      <c r="J173" s="12">
        <f t="shared" si="18"/>
        <v>8492</v>
      </c>
      <c r="K173" s="12">
        <v>100</v>
      </c>
      <c r="L173" s="12">
        <f t="shared" si="19"/>
        <v>849200</v>
      </c>
      <c r="M173" s="12">
        <v>1</v>
      </c>
      <c r="N173" s="12"/>
      <c r="O173" s="12"/>
      <c r="P173" s="12"/>
      <c r="Q173" s="12"/>
      <c r="R173" s="12"/>
      <c r="S173" s="12"/>
      <c r="T173" s="12">
        <f t="shared" si="20"/>
        <v>0</v>
      </c>
      <c r="U173" s="12"/>
      <c r="V173" s="12"/>
      <c r="W173" s="12">
        <f t="shared" si="21"/>
        <v>0</v>
      </c>
      <c r="X173" s="12">
        <f t="shared" si="22"/>
        <v>849200</v>
      </c>
      <c r="Y173" s="12">
        <v>0</v>
      </c>
      <c r="Z173" s="12">
        <v>50</v>
      </c>
      <c r="AA173" s="12">
        <v>0</v>
      </c>
      <c r="AB173" s="12">
        <v>0</v>
      </c>
    </row>
    <row r="174" spans="1:28" s="3" customFormat="1" ht="14.25" x14ac:dyDescent="0.2">
      <c r="A174" s="12">
        <v>165</v>
      </c>
      <c r="B174" s="60" t="s">
        <v>14</v>
      </c>
      <c r="C174" s="12">
        <v>2019</v>
      </c>
      <c r="D174" s="12">
        <v>115</v>
      </c>
      <c r="E174" s="12" t="s">
        <v>910</v>
      </c>
      <c r="F174" s="12">
        <v>1</v>
      </c>
      <c r="G174" s="12">
        <v>10</v>
      </c>
      <c r="H174" s="12">
        <v>2</v>
      </c>
      <c r="I174" s="12">
        <v>6</v>
      </c>
      <c r="J174" s="12">
        <f t="shared" si="18"/>
        <v>4206</v>
      </c>
      <c r="K174" s="12">
        <v>100</v>
      </c>
      <c r="L174" s="12">
        <f t="shared" si="19"/>
        <v>420600</v>
      </c>
      <c r="M174" s="12"/>
      <c r="N174" s="12"/>
      <c r="O174" s="12"/>
      <c r="P174" s="12"/>
      <c r="Q174" s="12"/>
      <c r="R174" s="12"/>
      <c r="S174" s="12"/>
      <c r="T174" s="12">
        <f t="shared" si="20"/>
        <v>0</v>
      </c>
      <c r="U174" s="12"/>
      <c r="V174" s="12"/>
      <c r="W174" s="12">
        <f t="shared" si="21"/>
        <v>0</v>
      </c>
      <c r="X174" s="12">
        <f t="shared" si="22"/>
        <v>420600</v>
      </c>
      <c r="Y174" s="12">
        <v>0</v>
      </c>
      <c r="Z174" s="12">
        <v>50</v>
      </c>
      <c r="AA174" s="12">
        <v>0</v>
      </c>
      <c r="AB174" s="12">
        <v>0</v>
      </c>
    </row>
    <row r="175" spans="1:28" s="3" customFormat="1" ht="14.25" x14ac:dyDescent="0.2">
      <c r="A175" s="12">
        <v>166</v>
      </c>
      <c r="B175" s="60" t="s">
        <v>14</v>
      </c>
      <c r="C175" s="12"/>
      <c r="D175" s="12">
        <v>212</v>
      </c>
      <c r="E175" s="12" t="s">
        <v>911</v>
      </c>
      <c r="F175" s="12">
        <v>2</v>
      </c>
      <c r="G175" s="12"/>
      <c r="H175" s="12">
        <v>2</v>
      </c>
      <c r="I175" s="12">
        <v>71</v>
      </c>
      <c r="J175" s="12">
        <f t="shared" si="18"/>
        <v>271</v>
      </c>
      <c r="K175" s="12">
        <v>430</v>
      </c>
      <c r="L175" s="12">
        <f t="shared" si="19"/>
        <v>116530</v>
      </c>
      <c r="M175" s="12">
        <v>2</v>
      </c>
      <c r="N175" s="12" t="s">
        <v>27</v>
      </c>
      <c r="O175" s="12" t="s">
        <v>16</v>
      </c>
      <c r="P175" s="12">
        <v>2</v>
      </c>
      <c r="Q175" s="12">
        <v>153</v>
      </c>
      <c r="R175" s="12"/>
      <c r="S175" s="12">
        <v>6400</v>
      </c>
      <c r="T175" s="12">
        <f t="shared" si="20"/>
        <v>979200</v>
      </c>
      <c r="U175" s="12">
        <v>30</v>
      </c>
      <c r="V175" s="12">
        <f>T175*85%</f>
        <v>832320</v>
      </c>
      <c r="W175" s="12">
        <f t="shared" si="21"/>
        <v>146880</v>
      </c>
      <c r="X175" s="12">
        <f t="shared" si="22"/>
        <v>263410</v>
      </c>
      <c r="Y175" s="12">
        <v>0</v>
      </c>
      <c r="Z175" s="12">
        <v>50</v>
      </c>
      <c r="AA175" s="12">
        <v>0</v>
      </c>
      <c r="AB175" s="12">
        <v>0</v>
      </c>
    </row>
    <row r="176" spans="1:28" s="3" customFormat="1" ht="14.25" x14ac:dyDescent="0.2">
      <c r="A176" s="12">
        <v>167</v>
      </c>
      <c r="B176" s="62" t="s">
        <v>14</v>
      </c>
      <c r="C176" s="12">
        <v>4407</v>
      </c>
      <c r="D176" s="12">
        <v>138</v>
      </c>
      <c r="E176" s="12" t="s">
        <v>911</v>
      </c>
      <c r="F176" s="12">
        <v>1</v>
      </c>
      <c r="G176" s="12">
        <v>10</v>
      </c>
      <c r="H176" s="12"/>
      <c r="I176" s="12">
        <v>62</v>
      </c>
      <c r="J176" s="12">
        <f t="shared" si="18"/>
        <v>4062</v>
      </c>
      <c r="K176" s="12">
        <v>130</v>
      </c>
      <c r="L176" s="12">
        <f t="shared" si="19"/>
        <v>528060</v>
      </c>
      <c r="M176" s="12"/>
      <c r="N176" s="12"/>
      <c r="O176" s="12"/>
      <c r="P176" s="12"/>
      <c r="Q176" s="12"/>
      <c r="R176" s="12"/>
      <c r="S176" s="12"/>
      <c r="T176" s="12">
        <f t="shared" si="20"/>
        <v>0</v>
      </c>
      <c r="U176" s="12"/>
      <c r="V176" s="12"/>
      <c r="W176" s="12">
        <f t="shared" si="21"/>
        <v>0</v>
      </c>
      <c r="X176" s="12">
        <f t="shared" si="22"/>
        <v>528060</v>
      </c>
      <c r="Y176" s="12">
        <v>0</v>
      </c>
      <c r="Z176" s="12">
        <v>50</v>
      </c>
      <c r="AA176" s="12">
        <v>0</v>
      </c>
      <c r="AB176" s="12">
        <v>0</v>
      </c>
    </row>
    <row r="177" spans="1:28" s="3" customFormat="1" ht="14.25" x14ac:dyDescent="0.2">
      <c r="A177" s="12">
        <v>168</v>
      </c>
      <c r="B177" s="62" t="s">
        <v>14</v>
      </c>
      <c r="C177" s="12">
        <v>2776</v>
      </c>
      <c r="D177" s="12">
        <v>74</v>
      </c>
      <c r="E177" s="12" t="s">
        <v>911</v>
      </c>
      <c r="F177" s="12">
        <v>1</v>
      </c>
      <c r="G177" s="12">
        <v>16</v>
      </c>
      <c r="H177" s="12"/>
      <c r="I177" s="12">
        <v>51</v>
      </c>
      <c r="J177" s="12">
        <f t="shared" si="18"/>
        <v>6451</v>
      </c>
      <c r="K177" s="12">
        <v>180</v>
      </c>
      <c r="L177" s="12">
        <f t="shared" si="19"/>
        <v>1161180</v>
      </c>
      <c r="M177" s="12"/>
      <c r="N177" s="12"/>
      <c r="O177" s="12"/>
      <c r="P177" s="12"/>
      <c r="Q177" s="12"/>
      <c r="R177" s="12"/>
      <c r="S177" s="12"/>
      <c r="T177" s="12">
        <f t="shared" si="20"/>
        <v>0</v>
      </c>
      <c r="U177" s="12"/>
      <c r="V177" s="12"/>
      <c r="W177" s="12">
        <f t="shared" si="21"/>
        <v>0</v>
      </c>
      <c r="X177" s="12">
        <f t="shared" si="22"/>
        <v>1161180</v>
      </c>
      <c r="Y177" s="12">
        <v>0</v>
      </c>
      <c r="Z177" s="12">
        <v>50</v>
      </c>
      <c r="AA177" s="12">
        <v>0</v>
      </c>
      <c r="AB177" s="12">
        <v>0</v>
      </c>
    </row>
    <row r="178" spans="1:28" s="3" customFormat="1" ht="14.25" x14ac:dyDescent="0.2">
      <c r="A178" s="12">
        <v>169</v>
      </c>
      <c r="B178" s="62" t="s">
        <v>14</v>
      </c>
      <c r="C178" s="12">
        <v>2846</v>
      </c>
      <c r="D178" s="12">
        <v>496</v>
      </c>
      <c r="E178" s="12" t="s">
        <v>911</v>
      </c>
      <c r="F178" s="12">
        <v>1</v>
      </c>
      <c r="G178" s="12">
        <v>4</v>
      </c>
      <c r="H178" s="12">
        <v>1</v>
      </c>
      <c r="I178" s="12">
        <v>9</v>
      </c>
      <c r="J178" s="12">
        <f t="shared" si="18"/>
        <v>1709</v>
      </c>
      <c r="K178" s="12">
        <v>75</v>
      </c>
      <c r="L178" s="12">
        <f t="shared" si="19"/>
        <v>128175</v>
      </c>
      <c r="M178" s="12"/>
      <c r="N178" s="12"/>
      <c r="O178" s="12"/>
      <c r="P178" s="12"/>
      <c r="Q178" s="12"/>
      <c r="R178" s="12"/>
      <c r="S178" s="12"/>
      <c r="T178" s="12">
        <f t="shared" si="20"/>
        <v>0</v>
      </c>
      <c r="U178" s="12"/>
      <c r="V178" s="12"/>
      <c r="W178" s="12">
        <f t="shared" si="21"/>
        <v>0</v>
      </c>
      <c r="X178" s="12">
        <f t="shared" si="22"/>
        <v>128175</v>
      </c>
      <c r="Y178" s="12">
        <v>0</v>
      </c>
      <c r="Z178" s="12">
        <v>50</v>
      </c>
      <c r="AA178" s="12">
        <v>0</v>
      </c>
      <c r="AB178" s="12">
        <v>0</v>
      </c>
    </row>
    <row r="179" spans="1:28" s="3" customFormat="1" ht="14.25" x14ac:dyDescent="0.2">
      <c r="A179" s="12">
        <v>170</v>
      </c>
      <c r="B179" s="62" t="s">
        <v>14</v>
      </c>
      <c r="C179" s="12"/>
      <c r="D179" s="12"/>
      <c r="E179" s="12" t="s">
        <v>912</v>
      </c>
      <c r="F179" s="12">
        <v>2</v>
      </c>
      <c r="G179" s="12"/>
      <c r="H179" s="12"/>
      <c r="I179" s="12"/>
      <c r="J179" s="12">
        <f t="shared" si="18"/>
        <v>0</v>
      </c>
      <c r="K179" s="12"/>
      <c r="L179" s="12">
        <f t="shared" si="19"/>
        <v>0</v>
      </c>
      <c r="M179" s="12">
        <v>2</v>
      </c>
      <c r="N179" s="12" t="s">
        <v>27</v>
      </c>
      <c r="O179" s="12" t="s">
        <v>16</v>
      </c>
      <c r="P179" s="12">
        <v>2</v>
      </c>
      <c r="Q179" s="12">
        <v>204</v>
      </c>
      <c r="R179" s="12"/>
      <c r="S179" s="12">
        <v>6400</v>
      </c>
      <c r="T179" s="12">
        <f t="shared" si="20"/>
        <v>1305600</v>
      </c>
      <c r="U179" s="12">
        <v>20</v>
      </c>
      <c r="V179" s="12">
        <f>T179*75%</f>
        <v>979200</v>
      </c>
      <c r="W179" s="12">
        <f t="shared" si="21"/>
        <v>326400</v>
      </c>
      <c r="X179" s="12">
        <f t="shared" si="22"/>
        <v>326400</v>
      </c>
      <c r="Y179" s="12">
        <v>0</v>
      </c>
      <c r="Z179" s="12">
        <v>50</v>
      </c>
      <c r="AA179" s="12">
        <v>0</v>
      </c>
      <c r="AB179" s="12">
        <v>0</v>
      </c>
    </row>
    <row r="180" spans="1:28" s="3" customFormat="1" ht="14.25" x14ac:dyDescent="0.2">
      <c r="A180" s="12">
        <v>171</v>
      </c>
      <c r="B180" s="62" t="s">
        <v>14</v>
      </c>
      <c r="C180" s="12">
        <v>2857</v>
      </c>
      <c r="D180" s="12">
        <v>6</v>
      </c>
      <c r="E180" s="12" t="s">
        <v>912</v>
      </c>
      <c r="F180" s="12">
        <v>1</v>
      </c>
      <c r="G180" s="12">
        <v>15</v>
      </c>
      <c r="H180" s="12">
        <v>1</v>
      </c>
      <c r="I180" s="12">
        <v>51</v>
      </c>
      <c r="J180" s="12">
        <f t="shared" si="18"/>
        <v>6151</v>
      </c>
      <c r="K180" s="12">
        <v>75</v>
      </c>
      <c r="L180" s="12">
        <f t="shared" si="19"/>
        <v>461325</v>
      </c>
      <c r="M180" s="12"/>
      <c r="N180" s="12"/>
      <c r="O180" s="12"/>
      <c r="P180" s="12"/>
      <c r="Q180" s="12"/>
      <c r="R180" s="12"/>
      <c r="S180" s="12"/>
      <c r="T180" s="12">
        <f t="shared" si="20"/>
        <v>0</v>
      </c>
      <c r="U180" s="12"/>
      <c r="V180" s="12"/>
      <c r="W180" s="12">
        <f t="shared" si="21"/>
        <v>0</v>
      </c>
      <c r="X180" s="12">
        <f t="shared" si="22"/>
        <v>461325</v>
      </c>
      <c r="Y180" s="12">
        <v>0</v>
      </c>
      <c r="Z180" s="12">
        <v>50</v>
      </c>
      <c r="AA180" s="12">
        <v>0</v>
      </c>
      <c r="AB180" s="12">
        <v>0</v>
      </c>
    </row>
    <row r="181" spans="1:28" s="3" customFormat="1" ht="14.25" x14ac:dyDescent="0.2">
      <c r="A181" s="12">
        <v>172</v>
      </c>
      <c r="B181" s="62" t="s">
        <v>14</v>
      </c>
      <c r="C181" s="12">
        <v>1877</v>
      </c>
      <c r="D181" s="12">
        <v>242</v>
      </c>
      <c r="E181" s="12" t="s">
        <v>907</v>
      </c>
      <c r="F181" s="12">
        <v>1</v>
      </c>
      <c r="G181" s="12">
        <v>15</v>
      </c>
      <c r="H181" s="12">
        <v>1</v>
      </c>
      <c r="I181" s="12">
        <v>18</v>
      </c>
      <c r="J181" s="12">
        <f t="shared" si="18"/>
        <v>6118</v>
      </c>
      <c r="K181" s="12">
        <v>100</v>
      </c>
      <c r="L181" s="12">
        <f t="shared" si="19"/>
        <v>611800</v>
      </c>
      <c r="M181" s="12"/>
      <c r="N181" s="12"/>
      <c r="O181" s="12"/>
      <c r="P181" s="12"/>
      <c r="Q181" s="12"/>
      <c r="R181" s="12"/>
      <c r="S181" s="12"/>
      <c r="T181" s="12">
        <f t="shared" si="20"/>
        <v>0</v>
      </c>
      <c r="U181" s="12"/>
      <c r="V181" s="12"/>
      <c r="W181" s="12">
        <f t="shared" si="21"/>
        <v>0</v>
      </c>
      <c r="X181" s="12">
        <f t="shared" si="22"/>
        <v>611800</v>
      </c>
      <c r="Y181" s="12">
        <v>0</v>
      </c>
      <c r="Z181" s="12">
        <v>50</v>
      </c>
      <c r="AA181" s="12">
        <v>0</v>
      </c>
      <c r="AB181" s="12">
        <v>0</v>
      </c>
    </row>
    <row r="182" spans="1:28" s="3" customFormat="1" ht="14.25" x14ac:dyDescent="0.2">
      <c r="A182" s="12">
        <v>173</v>
      </c>
      <c r="B182" s="62" t="s">
        <v>14</v>
      </c>
      <c r="C182" s="12">
        <v>806</v>
      </c>
      <c r="D182" s="12">
        <v>278</v>
      </c>
      <c r="E182" s="12" t="s">
        <v>913</v>
      </c>
      <c r="F182" s="12">
        <v>2</v>
      </c>
      <c r="G182" s="12"/>
      <c r="H182" s="12">
        <v>2</v>
      </c>
      <c r="I182" s="12">
        <v>18</v>
      </c>
      <c r="J182" s="12">
        <f t="shared" si="18"/>
        <v>218</v>
      </c>
      <c r="K182" s="12">
        <v>75</v>
      </c>
      <c r="L182" s="12">
        <f t="shared" si="19"/>
        <v>16350</v>
      </c>
      <c r="M182" s="12">
        <v>2</v>
      </c>
      <c r="N182" s="12" t="s">
        <v>27</v>
      </c>
      <c r="O182" s="12" t="s">
        <v>16</v>
      </c>
      <c r="P182" s="12">
        <v>2</v>
      </c>
      <c r="Q182" s="12">
        <v>332</v>
      </c>
      <c r="R182" s="12"/>
      <c r="S182" s="12">
        <v>6400</v>
      </c>
      <c r="T182" s="12">
        <f t="shared" si="20"/>
        <v>2124800</v>
      </c>
      <c r="U182" s="12">
        <v>30</v>
      </c>
      <c r="V182" s="12">
        <f>T182*85%</f>
        <v>1806080</v>
      </c>
      <c r="W182" s="12">
        <f t="shared" si="21"/>
        <v>318720</v>
      </c>
      <c r="X182" s="12">
        <f t="shared" si="22"/>
        <v>335070</v>
      </c>
      <c r="Y182" s="12">
        <v>0</v>
      </c>
      <c r="Z182" s="12">
        <v>50</v>
      </c>
      <c r="AA182" s="12">
        <v>0</v>
      </c>
      <c r="AB182" s="12">
        <v>0</v>
      </c>
    </row>
    <row r="183" spans="1:28" s="3" customFormat="1" ht="14.25" x14ac:dyDescent="0.2">
      <c r="A183" s="12">
        <v>174</v>
      </c>
      <c r="B183" s="62" t="s">
        <v>14</v>
      </c>
      <c r="C183" s="12">
        <v>3044</v>
      </c>
      <c r="D183" s="12">
        <v>32</v>
      </c>
      <c r="E183" s="12" t="s">
        <v>913</v>
      </c>
      <c r="F183" s="12">
        <v>1</v>
      </c>
      <c r="G183" s="12">
        <v>14</v>
      </c>
      <c r="H183" s="12">
        <v>2</v>
      </c>
      <c r="I183" s="12">
        <v>1</v>
      </c>
      <c r="J183" s="12">
        <f t="shared" si="18"/>
        <v>5801</v>
      </c>
      <c r="K183" s="12">
        <v>75</v>
      </c>
      <c r="L183" s="12">
        <f t="shared" si="19"/>
        <v>435075</v>
      </c>
      <c r="M183" s="12"/>
      <c r="N183" s="12"/>
      <c r="O183" s="12"/>
      <c r="P183" s="12"/>
      <c r="Q183" s="12"/>
      <c r="R183" s="12"/>
      <c r="S183" s="12"/>
      <c r="T183" s="12">
        <f t="shared" si="20"/>
        <v>0</v>
      </c>
      <c r="U183" s="12"/>
      <c r="V183" s="12"/>
      <c r="W183" s="12">
        <f t="shared" si="21"/>
        <v>0</v>
      </c>
      <c r="X183" s="12">
        <f t="shared" si="22"/>
        <v>435075</v>
      </c>
      <c r="Y183" s="12">
        <v>0</v>
      </c>
      <c r="Z183" s="12">
        <v>50</v>
      </c>
      <c r="AA183" s="12">
        <v>0</v>
      </c>
      <c r="AB183" s="12">
        <v>0</v>
      </c>
    </row>
    <row r="184" spans="1:28" s="3" customFormat="1" ht="14.25" x14ac:dyDescent="0.2">
      <c r="A184" s="12">
        <v>175</v>
      </c>
      <c r="B184" s="62" t="s">
        <v>14</v>
      </c>
      <c r="C184" s="12">
        <v>2658</v>
      </c>
      <c r="D184" s="12">
        <v>34</v>
      </c>
      <c r="E184" s="12" t="s">
        <v>913</v>
      </c>
      <c r="F184" s="12">
        <v>1</v>
      </c>
      <c r="G184" s="12">
        <v>11</v>
      </c>
      <c r="H184" s="12">
        <v>2</v>
      </c>
      <c r="I184" s="12">
        <v>48</v>
      </c>
      <c r="J184" s="12">
        <f t="shared" si="18"/>
        <v>4648</v>
      </c>
      <c r="K184" s="12">
        <v>100</v>
      </c>
      <c r="L184" s="12">
        <f t="shared" si="19"/>
        <v>464800</v>
      </c>
      <c r="M184" s="12"/>
      <c r="N184" s="12"/>
      <c r="O184" s="12"/>
      <c r="P184" s="12"/>
      <c r="Q184" s="12"/>
      <c r="R184" s="12"/>
      <c r="S184" s="12"/>
      <c r="T184" s="12">
        <f t="shared" si="20"/>
        <v>0</v>
      </c>
      <c r="U184" s="12"/>
      <c r="V184" s="12"/>
      <c r="W184" s="12">
        <f t="shared" si="21"/>
        <v>0</v>
      </c>
      <c r="X184" s="12">
        <f t="shared" si="22"/>
        <v>464800</v>
      </c>
      <c r="Y184" s="12">
        <v>0</v>
      </c>
      <c r="Z184" s="12">
        <v>50</v>
      </c>
      <c r="AA184" s="12">
        <v>0</v>
      </c>
      <c r="AB184" s="12">
        <v>0</v>
      </c>
    </row>
    <row r="185" spans="1:28" s="3" customFormat="1" ht="14.25" x14ac:dyDescent="0.2">
      <c r="A185" s="12">
        <v>176</v>
      </c>
      <c r="B185" s="62" t="s">
        <v>14</v>
      </c>
      <c r="C185" s="12">
        <v>1625</v>
      </c>
      <c r="D185" s="12">
        <v>356</v>
      </c>
      <c r="E185" s="12" t="s">
        <v>913</v>
      </c>
      <c r="F185" s="12">
        <v>1</v>
      </c>
      <c r="G185" s="12">
        <v>8</v>
      </c>
      <c r="H185" s="12"/>
      <c r="I185" s="12">
        <v>45</v>
      </c>
      <c r="J185" s="12">
        <f t="shared" si="18"/>
        <v>3245</v>
      </c>
      <c r="K185" s="12">
        <v>75</v>
      </c>
      <c r="L185" s="12">
        <f t="shared" si="19"/>
        <v>243375</v>
      </c>
      <c r="M185" s="12"/>
      <c r="N185" s="12"/>
      <c r="O185" s="12"/>
      <c r="P185" s="12"/>
      <c r="Q185" s="12"/>
      <c r="R185" s="12"/>
      <c r="S185" s="12"/>
      <c r="T185" s="12">
        <f t="shared" si="20"/>
        <v>0</v>
      </c>
      <c r="U185" s="12"/>
      <c r="V185" s="12"/>
      <c r="W185" s="12">
        <f t="shared" si="21"/>
        <v>0</v>
      </c>
      <c r="X185" s="12">
        <f t="shared" si="22"/>
        <v>243375</v>
      </c>
      <c r="Y185" s="12">
        <v>0</v>
      </c>
      <c r="Z185" s="12">
        <v>50</v>
      </c>
      <c r="AA185" s="12">
        <v>0</v>
      </c>
      <c r="AB185" s="12">
        <v>0</v>
      </c>
    </row>
    <row r="186" spans="1:28" s="3" customFormat="1" ht="14.25" x14ac:dyDescent="0.2">
      <c r="A186" s="12">
        <v>177</v>
      </c>
      <c r="B186" s="62" t="s">
        <v>14</v>
      </c>
      <c r="C186" s="12">
        <v>2859</v>
      </c>
      <c r="D186" s="12">
        <v>17</v>
      </c>
      <c r="E186" s="12" t="s">
        <v>913</v>
      </c>
      <c r="F186" s="12">
        <v>1</v>
      </c>
      <c r="G186" s="12">
        <v>16</v>
      </c>
      <c r="H186" s="12">
        <v>1</v>
      </c>
      <c r="I186" s="12">
        <v>35</v>
      </c>
      <c r="J186" s="12">
        <f t="shared" si="18"/>
        <v>6535</v>
      </c>
      <c r="K186" s="12">
        <v>75</v>
      </c>
      <c r="L186" s="12">
        <f t="shared" si="19"/>
        <v>490125</v>
      </c>
      <c r="M186" s="12"/>
      <c r="N186" s="12"/>
      <c r="O186" s="12"/>
      <c r="P186" s="12"/>
      <c r="Q186" s="12"/>
      <c r="R186" s="12"/>
      <c r="S186" s="12"/>
      <c r="T186" s="12">
        <f t="shared" si="20"/>
        <v>0</v>
      </c>
      <c r="U186" s="12"/>
      <c r="V186" s="12"/>
      <c r="W186" s="12">
        <f t="shared" si="21"/>
        <v>0</v>
      </c>
      <c r="X186" s="12">
        <f t="shared" si="22"/>
        <v>490125</v>
      </c>
      <c r="Y186" s="12">
        <v>0</v>
      </c>
      <c r="Z186" s="12">
        <v>50</v>
      </c>
      <c r="AA186" s="12">
        <v>0</v>
      </c>
      <c r="AB186" s="12">
        <v>0</v>
      </c>
    </row>
    <row r="187" spans="1:28" s="3" customFormat="1" ht="14.25" x14ac:dyDescent="0.2">
      <c r="A187" s="12">
        <v>178</v>
      </c>
      <c r="B187" s="62" t="s">
        <v>14</v>
      </c>
      <c r="C187" s="12">
        <v>2017</v>
      </c>
      <c r="D187" s="12">
        <v>195</v>
      </c>
      <c r="E187" s="12" t="s">
        <v>913</v>
      </c>
      <c r="F187" s="12">
        <v>1</v>
      </c>
      <c r="G187" s="12">
        <v>15</v>
      </c>
      <c r="H187" s="12">
        <v>2</v>
      </c>
      <c r="I187" s="12">
        <v>88</v>
      </c>
      <c r="J187" s="12">
        <f t="shared" si="18"/>
        <v>6288</v>
      </c>
      <c r="K187" s="12">
        <v>75</v>
      </c>
      <c r="L187" s="12">
        <f t="shared" si="19"/>
        <v>471600</v>
      </c>
      <c r="M187" s="12"/>
      <c r="N187" s="12"/>
      <c r="O187" s="12"/>
      <c r="P187" s="12"/>
      <c r="Q187" s="12"/>
      <c r="R187" s="12"/>
      <c r="S187" s="12"/>
      <c r="T187" s="12">
        <f t="shared" si="20"/>
        <v>0</v>
      </c>
      <c r="U187" s="12"/>
      <c r="V187" s="12"/>
      <c r="W187" s="12">
        <f t="shared" si="21"/>
        <v>0</v>
      </c>
      <c r="X187" s="12">
        <f t="shared" si="22"/>
        <v>471600</v>
      </c>
      <c r="Y187" s="12">
        <v>0</v>
      </c>
      <c r="Z187" s="12">
        <v>50</v>
      </c>
      <c r="AA187" s="12">
        <v>0</v>
      </c>
      <c r="AB187" s="12">
        <v>0</v>
      </c>
    </row>
    <row r="188" spans="1:28" s="3" customFormat="1" ht="14.25" x14ac:dyDescent="0.2">
      <c r="A188" s="12">
        <v>179</v>
      </c>
      <c r="B188" s="62" t="s">
        <v>14</v>
      </c>
      <c r="C188" s="12">
        <v>4365</v>
      </c>
      <c r="D188" s="12">
        <v>36</v>
      </c>
      <c r="E188" s="12" t="s">
        <v>914</v>
      </c>
      <c r="F188" s="12">
        <v>2</v>
      </c>
      <c r="G188" s="12"/>
      <c r="H188" s="12"/>
      <c r="I188" s="12">
        <v>74</v>
      </c>
      <c r="J188" s="12">
        <f t="shared" si="18"/>
        <v>74</v>
      </c>
      <c r="K188" s="12">
        <v>75</v>
      </c>
      <c r="L188" s="12">
        <f t="shared" si="19"/>
        <v>5550</v>
      </c>
      <c r="M188" s="12"/>
      <c r="N188" s="12"/>
      <c r="O188" s="12"/>
      <c r="P188" s="12"/>
      <c r="Q188" s="12"/>
      <c r="R188" s="12"/>
      <c r="S188" s="12"/>
      <c r="T188" s="12">
        <f t="shared" si="20"/>
        <v>0</v>
      </c>
      <c r="U188" s="12"/>
      <c r="V188" s="12"/>
      <c r="W188" s="12">
        <f t="shared" si="21"/>
        <v>0</v>
      </c>
      <c r="X188" s="12">
        <f t="shared" si="22"/>
        <v>5550</v>
      </c>
      <c r="Y188" s="12">
        <v>0</v>
      </c>
      <c r="Z188" s="12">
        <v>50</v>
      </c>
      <c r="AA188" s="12">
        <v>0</v>
      </c>
      <c r="AB188" s="12">
        <v>0</v>
      </c>
    </row>
    <row r="189" spans="1:28" s="3" customFormat="1" ht="14.25" x14ac:dyDescent="0.2">
      <c r="A189" s="12">
        <v>180</v>
      </c>
      <c r="B189" s="62" t="s">
        <v>14</v>
      </c>
      <c r="C189" s="12">
        <v>5818</v>
      </c>
      <c r="D189" s="12">
        <v>353</v>
      </c>
      <c r="E189" s="12" t="s">
        <v>914</v>
      </c>
      <c r="F189" s="12">
        <v>1</v>
      </c>
      <c r="G189" s="12"/>
      <c r="H189" s="12">
        <v>1</v>
      </c>
      <c r="I189" s="12">
        <v>56</v>
      </c>
      <c r="J189" s="12">
        <f t="shared" si="18"/>
        <v>156</v>
      </c>
      <c r="K189" s="12">
        <v>430</v>
      </c>
      <c r="L189" s="12">
        <f t="shared" si="19"/>
        <v>67080</v>
      </c>
      <c r="M189" s="12"/>
      <c r="N189" s="12"/>
      <c r="O189" s="12"/>
      <c r="P189" s="12"/>
      <c r="Q189" s="12"/>
      <c r="R189" s="12"/>
      <c r="S189" s="12"/>
      <c r="T189" s="12">
        <f t="shared" si="20"/>
        <v>0</v>
      </c>
      <c r="U189" s="12"/>
      <c r="V189" s="12"/>
      <c r="W189" s="12">
        <f t="shared" si="21"/>
        <v>0</v>
      </c>
      <c r="X189" s="12">
        <f t="shared" si="22"/>
        <v>67080</v>
      </c>
      <c r="Y189" s="12">
        <v>0</v>
      </c>
      <c r="Z189" s="12">
        <v>50</v>
      </c>
      <c r="AA189" s="12">
        <v>0</v>
      </c>
      <c r="AB189" s="12">
        <v>0</v>
      </c>
    </row>
    <row r="190" spans="1:28" s="3" customFormat="1" ht="14.25" x14ac:dyDescent="0.2">
      <c r="A190" s="12">
        <v>181</v>
      </c>
      <c r="B190" s="62" t="s">
        <v>14</v>
      </c>
      <c r="C190" s="12">
        <v>5817</v>
      </c>
      <c r="D190" s="12">
        <v>352</v>
      </c>
      <c r="E190" s="12" t="s">
        <v>914</v>
      </c>
      <c r="F190" s="12">
        <v>1</v>
      </c>
      <c r="G190" s="12"/>
      <c r="H190" s="12">
        <v>1</v>
      </c>
      <c r="I190" s="12">
        <v>41</v>
      </c>
      <c r="J190" s="12">
        <f t="shared" si="18"/>
        <v>141</v>
      </c>
      <c r="K190" s="12">
        <v>430</v>
      </c>
      <c r="L190" s="12">
        <f t="shared" si="19"/>
        <v>60630</v>
      </c>
      <c r="M190" s="12"/>
      <c r="N190" s="12"/>
      <c r="O190" s="12"/>
      <c r="P190" s="12"/>
      <c r="Q190" s="12"/>
      <c r="R190" s="12"/>
      <c r="S190" s="12"/>
      <c r="T190" s="12">
        <f t="shared" si="20"/>
        <v>0</v>
      </c>
      <c r="U190" s="12"/>
      <c r="V190" s="12"/>
      <c r="W190" s="12">
        <f t="shared" si="21"/>
        <v>0</v>
      </c>
      <c r="X190" s="12">
        <f t="shared" si="22"/>
        <v>60630</v>
      </c>
      <c r="Y190" s="12">
        <v>0</v>
      </c>
      <c r="Z190" s="12">
        <v>50</v>
      </c>
      <c r="AA190" s="12">
        <v>0</v>
      </c>
      <c r="AB190" s="12">
        <v>0</v>
      </c>
    </row>
    <row r="191" spans="1:28" s="3" customFormat="1" ht="14.25" x14ac:dyDescent="0.2">
      <c r="A191" s="12">
        <v>182</v>
      </c>
      <c r="B191" s="62" t="s">
        <v>893</v>
      </c>
      <c r="C191" s="12"/>
      <c r="D191" s="12"/>
      <c r="E191" s="12" t="s">
        <v>914</v>
      </c>
      <c r="F191" s="12">
        <v>1</v>
      </c>
      <c r="G191" s="12">
        <v>11</v>
      </c>
      <c r="H191" s="12"/>
      <c r="I191" s="12">
        <v>84</v>
      </c>
      <c r="J191" s="12">
        <f t="shared" si="18"/>
        <v>4484</v>
      </c>
      <c r="K191" s="12">
        <v>75</v>
      </c>
      <c r="L191" s="12">
        <f t="shared" si="19"/>
        <v>336300</v>
      </c>
      <c r="M191" s="12"/>
      <c r="N191" s="12"/>
      <c r="O191" s="12"/>
      <c r="P191" s="12"/>
      <c r="Q191" s="12"/>
      <c r="R191" s="12"/>
      <c r="S191" s="12"/>
      <c r="T191" s="12">
        <f t="shared" si="20"/>
        <v>0</v>
      </c>
      <c r="U191" s="12"/>
      <c r="V191" s="12"/>
      <c r="W191" s="12">
        <f t="shared" si="21"/>
        <v>0</v>
      </c>
      <c r="X191" s="12">
        <f t="shared" si="22"/>
        <v>336300</v>
      </c>
      <c r="Y191" s="12">
        <v>0</v>
      </c>
      <c r="Z191" s="12">
        <v>0</v>
      </c>
      <c r="AA191" s="12">
        <v>336300</v>
      </c>
      <c r="AB191" s="12">
        <v>0.01</v>
      </c>
    </row>
    <row r="192" spans="1:28" s="3" customFormat="1" ht="14.25" x14ac:dyDescent="0.2">
      <c r="A192" s="12">
        <v>183</v>
      </c>
      <c r="B192" s="62" t="s">
        <v>14</v>
      </c>
      <c r="C192" s="12">
        <v>4401</v>
      </c>
      <c r="D192" s="12">
        <v>261</v>
      </c>
      <c r="E192" s="12" t="s">
        <v>914</v>
      </c>
      <c r="F192" s="12">
        <v>1</v>
      </c>
      <c r="G192" s="12">
        <v>5</v>
      </c>
      <c r="H192" s="12"/>
      <c r="I192" s="12"/>
      <c r="J192" s="12">
        <f t="shared" si="18"/>
        <v>2000</v>
      </c>
      <c r="K192" s="12">
        <v>75</v>
      </c>
      <c r="L192" s="12">
        <f t="shared" si="19"/>
        <v>150000</v>
      </c>
      <c r="M192" s="12"/>
      <c r="N192" s="12"/>
      <c r="O192" s="12"/>
      <c r="P192" s="12"/>
      <c r="Q192" s="12"/>
      <c r="R192" s="12"/>
      <c r="S192" s="12"/>
      <c r="T192" s="12">
        <f t="shared" si="20"/>
        <v>0</v>
      </c>
      <c r="U192" s="12"/>
      <c r="V192" s="12"/>
      <c r="W192" s="12">
        <f t="shared" si="21"/>
        <v>0</v>
      </c>
      <c r="X192" s="12">
        <f t="shared" si="22"/>
        <v>150000</v>
      </c>
      <c r="Y192" s="12">
        <v>0</v>
      </c>
      <c r="Z192" s="12">
        <v>50</v>
      </c>
      <c r="AA192" s="12">
        <v>0</v>
      </c>
      <c r="AB192" s="12">
        <v>0</v>
      </c>
    </row>
    <row r="193" spans="1:28" s="3" customFormat="1" ht="14.25" x14ac:dyDescent="0.2">
      <c r="A193" s="12">
        <v>184</v>
      </c>
      <c r="B193" s="62" t="s">
        <v>14</v>
      </c>
      <c r="C193" s="12">
        <v>792</v>
      </c>
      <c r="D193" s="12">
        <v>209</v>
      </c>
      <c r="E193" s="12" t="s">
        <v>915</v>
      </c>
      <c r="F193" s="12">
        <v>2</v>
      </c>
      <c r="G193" s="12"/>
      <c r="H193" s="12">
        <v>2</v>
      </c>
      <c r="I193" s="12">
        <v>71</v>
      </c>
      <c r="J193" s="12">
        <f t="shared" si="18"/>
        <v>271</v>
      </c>
      <c r="K193" s="12">
        <v>430</v>
      </c>
      <c r="L193" s="12">
        <f t="shared" si="19"/>
        <v>116530</v>
      </c>
      <c r="M193" s="12">
        <v>2</v>
      </c>
      <c r="N193" s="12" t="s">
        <v>27</v>
      </c>
      <c r="O193" s="12" t="s">
        <v>16</v>
      </c>
      <c r="P193" s="12">
        <v>2</v>
      </c>
      <c r="Q193" s="12">
        <v>210</v>
      </c>
      <c r="R193" s="12"/>
      <c r="S193" s="12">
        <v>6400</v>
      </c>
      <c r="T193" s="12">
        <f t="shared" si="20"/>
        <v>1344000</v>
      </c>
      <c r="U193" s="12">
        <v>30</v>
      </c>
      <c r="V193" s="12">
        <f>T193*85%</f>
        <v>1142400</v>
      </c>
      <c r="W193" s="12">
        <f t="shared" si="21"/>
        <v>201600</v>
      </c>
      <c r="X193" s="12">
        <f t="shared" si="22"/>
        <v>318130</v>
      </c>
      <c r="Y193" s="12">
        <v>0</v>
      </c>
      <c r="Z193" s="12">
        <v>50</v>
      </c>
      <c r="AA193" s="12">
        <v>0</v>
      </c>
      <c r="AB193" s="12">
        <v>0</v>
      </c>
    </row>
    <row r="194" spans="1:28" s="3" customFormat="1" ht="14.25" x14ac:dyDescent="0.2">
      <c r="A194" s="12">
        <v>185</v>
      </c>
      <c r="B194" s="62" t="s">
        <v>14</v>
      </c>
      <c r="C194" s="12">
        <v>2088</v>
      </c>
      <c r="D194" s="12">
        <v>196</v>
      </c>
      <c r="E194" s="12" t="s">
        <v>915</v>
      </c>
      <c r="F194" s="12">
        <v>1</v>
      </c>
      <c r="G194" s="12">
        <v>18</v>
      </c>
      <c r="H194" s="12"/>
      <c r="I194" s="12">
        <v>2</v>
      </c>
      <c r="J194" s="12">
        <f t="shared" si="18"/>
        <v>7202</v>
      </c>
      <c r="K194" s="12">
        <v>100</v>
      </c>
      <c r="L194" s="12">
        <f t="shared" si="19"/>
        <v>720200</v>
      </c>
      <c r="M194" s="12"/>
      <c r="N194" s="12"/>
      <c r="O194" s="12"/>
      <c r="P194" s="12"/>
      <c r="Q194" s="12"/>
      <c r="R194" s="12"/>
      <c r="S194" s="12"/>
      <c r="T194" s="12">
        <f t="shared" si="20"/>
        <v>0</v>
      </c>
      <c r="U194" s="12"/>
      <c r="V194" s="12"/>
      <c r="W194" s="12">
        <f t="shared" si="21"/>
        <v>0</v>
      </c>
      <c r="X194" s="12">
        <f t="shared" si="22"/>
        <v>720200</v>
      </c>
      <c r="Y194" s="12">
        <v>0</v>
      </c>
      <c r="Z194" s="12">
        <v>50</v>
      </c>
      <c r="AA194" s="12">
        <v>0</v>
      </c>
      <c r="AB194" s="12">
        <v>0</v>
      </c>
    </row>
    <row r="195" spans="1:28" s="3" customFormat="1" ht="14.25" x14ac:dyDescent="0.2">
      <c r="A195" s="12">
        <v>186</v>
      </c>
      <c r="B195" s="62" t="s">
        <v>14</v>
      </c>
      <c r="C195" s="12">
        <v>825</v>
      </c>
      <c r="D195" s="12">
        <v>2</v>
      </c>
      <c r="E195" s="12" t="s">
        <v>915</v>
      </c>
      <c r="F195" s="12">
        <v>1</v>
      </c>
      <c r="G195" s="12"/>
      <c r="H195" s="12"/>
      <c r="I195" s="12">
        <v>63</v>
      </c>
      <c r="J195" s="12">
        <f t="shared" si="18"/>
        <v>63</v>
      </c>
      <c r="K195" s="12">
        <v>430</v>
      </c>
      <c r="L195" s="12">
        <f t="shared" si="19"/>
        <v>27090</v>
      </c>
      <c r="M195" s="12"/>
      <c r="N195" s="12"/>
      <c r="O195" s="12"/>
      <c r="P195" s="12"/>
      <c r="Q195" s="12"/>
      <c r="R195" s="12"/>
      <c r="S195" s="12"/>
      <c r="T195" s="12">
        <f t="shared" si="20"/>
        <v>0</v>
      </c>
      <c r="U195" s="12"/>
      <c r="V195" s="12"/>
      <c r="W195" s="12">
        <f t="shared" si="21"/>
        <v>0</v>
      </c>
      <c r="X195" s="12">
        <f t="shared" si="22"/>
        <v>27090</v>
      </c>
      <c r="Y195" s="12">
        <v>0</v>
      </c>
      <c r="Z195" s="12">
        <v>50</v>
      </c>
      <c r="AA195" s="12">
        <v>0</v>
      </c>
      <c r="AB195" s="12">
        <v>0</v>
      </c>
    </row>
    <row r="196" spans="1:28" s="3" customFormat="1" ht="14.25" x14ac:dyDescent="0.2">
      <c r="A196" s="12">
        <v>187</v>
      </c>
      <c r="B196" s="62" t="s">
        <v>14</v>
      </c>
      <c r="C196" s="12">
        <v>6057</v>
      </c>
      <c r="D196" s="12">
        <v>403</v>
      </c>
      <c r="E196" s="12" t="s">
        <v>915</v>
      </c>
      <c r="F196" s="12">
        <v>1</v>
      </c>
      <c r="G196" s="12">
        <v>9</v>
      </c>
      <c r="H196" s="12">
        <v>3</v>
      </c>
      <c r="I196" s="12"/>
      <c r="J196" s="12">
        <f t="shared" si="18"/>
        <v>3900</v>
      </c>
      <c r="K196" s="12">
        <v>100</v>
      </c>
      <c r="L196" s="12">
        <f t="shared" si="19"/>
        <v>390000</v>
      </c>
      <c r="M196" s="12"/>
      <c r="N196" s="12"/>
      <c r="O196" s="12"/>
      <c r="P196" s="12"/>
      <c r="Q196" s="12"/>
      <c r="R196" s="12"/>
      <c r="S196" s="12"/>
      <c r="T196" s="12">
        <f t="shared" si="20"/>
        <v>0</v>
      </c>
      <c r="U196" s="12"/>
      <c r="V196" s="12"/>
      <c r="W196" s="12">
        <f t="shared" si="21"/>
        <v>0</v>
      </c>
      <c r="X196" s="12">
        <f t="shared" si="22"/>
        <v>390000</v>
      </c>
      <c r="Y196" s="12">
        <v>0</v>
      </c>
      <c r="Z196" s="12">
        <v>50</v>
      </c>
      <c r="AA196" s="12">
        <v>0</v>
      </c>
      <c r="AB196" s="12">
        <v>0</v>
      </c>
    </row>
    <row r="197" spans="1:28" s="3" customFormat="1" ht="14.25" x14ac:dyDescent="0.2">
      <c r="A197" s="12">
        <v>188</v>
      </c>
      <c r="B197" s="62" t="s">
        <v>14</v>
      </c>
      <c r="C197" s="12">
        <v>2024</v>
      </c>
      <c r="D197" s="12">
        <v>124</v>
      </c>
      <c r="E197" s="12" t="s">
        <v>915</v>
      </c>
      <c r="F197" s="12">
        <v>1</v>
      </c>
      <c r="G197" s="12">
        <v>17</v>
      </c>
      <c r="H197" s="12">
        <v>1</v>
      </c>
      <c r="I197" s="12">
        <v>48</v>
      </c>
      <c r="J197" s="12">
        <f t="shared" si="18"/>
        <v>6948</v>
      </c>
      <c r="K197" s="12">
        <v>100</v>
      </c>
      <c r="L197" s="12">
        <f t="shared" si="19"/>
        <v>694800</v>
      </c>
      <c r="M197" s="12"/>
      <c r="N197" s="12"/>
      <c r="O197" s="12"/>
      <c r="P197" s="12"/>
      <c r="Q197" s="12"/>
      <c r="R197" s="12"/>
      <c r="S197" s="12"/>
      <c r="T197" s="12">
        <f t="shared" si="20"/>
        <v>0</v>
      </c>
      <c r="U197" s="12"/>
      <c r="V197" s="12"/>
      <c r="W197" s="12">
        <f t="shared" si="21"/>
        <v>0</v>
      </c>
      <c r="X197" s="12">
        <f t="shared" si="22"/>
        <v>694800</v>
      </c>
      <c r="Y197" s="12">
        <v>0</v>
      </c>
      <c r="Z197" s="12">
        <v>50</v>
      </c>
      <c r="AA197" s="12">
        <v>0</v>
      </c>
      <c r="AB197" s="12">
        <v>0</v>
      </c>
    </row>
    <row r="198" spans="1:28" s="3" customFormat="1" ht="14.25" x14ac:dyDescent="0.2">
      <c r="A198" s="12">
        <v>189</v>
      </c>
      <c r="B198" s="62" t="s">
        <v>14</v>
      </c>
      <c r="C198" s="12"/>
      <c r="D198" s="12"/>
      <c r="E198" s="12" t="s">
        <v>916</v>
      </c>
      <c r="F198" s="12">
        <v>2</v>
      </c>
      <c r="G198" s="12"/>
      <c r="H198" s="12"/>
      <c r="I198" s="12"/>
      <c r="J198" s="12">
        <f t="shared" si="18"/>
        <v>0</v>
      </c>
      <c r="K198" s="12"/>
      <c r="L198" s="12">
        <f t="shared" si="19"/>
        <v>0</v>
      </c>
      <c r="M198" s="12">
        <v>2</v>
      </c>
      <c r="N198" s="12" t="s">
        <v>27</v>
      </c>
      <c r="O198" s="12" t="s">
        <v>16</v>
      </c>
      <c r="P198" s="12">
        <v>2</v>
      </c>
      <c r="Q198" s="12">
        <v>126</v>
      </c>
      <c r="R198" s="12"/>
      <c r="S198" s="12">
        <v>6400</v>
      </c>
      <c r="T198" s="12">
        <f t="shared" si="20"/>
        <v>806400</v>
      </c>
      <c r="U198" s="12">
        <v>30</v>
      </c>
      <c r="V198" s="12">
        <f>T198*85%</f>
        <v>685440</v>
      </c>
      <c r="W198" s="12">
        <f t="shared" si="21"/>
        <v>120960</v>
      </c>
      <c r="X198" s="12">
        <f t="shared" si="22"/>
        <v>120960</v>
      </c>
      <c r="Y198" s="12">
        <v>0</v>
      </c>
      <c r="Z198" s="12">
        <v>50</v>
      </c>
      <c r="AA198" s="12">
        <v>0</v>
      </c>
      <c r="AB198" s="12">
        <v>0</v>
      </c>
    </row>
    <row r="199" spans="1:28" s="3" customFormat="1" ht="14.25" x14ac:dyDescent="0.2">
      <c r="A199" s="12">
        <v>190</v>
      </c>
      <c r="B199" s="62" t="s">
        <v>14</v>
      </c>
      <c r="C199" s="12"/>
      <c r="D199" s="12">
        <v>65</v>
      </c>
      <c r="E199" s="12" t="s">
        <v>916</v>
      </c>
      <c r="F199" s="12">
        <v>1</v>
      </c>
      <c r="G199" s="12">
        <v>25</v>
      </c>
      <c r="H199" s="12">
        <v>1</v>
      </c>
      <c r="I199" s="12">
        <v>45</v>
      </c>
      <c r="J199" s="12">
        <f t="shared" si="18"/>
        <v>10145</v>
      </c>
      <c r="K199" s="12">
        <v>75</v>
      </c>
      <c r="L199" s="12">
        <f t="shared" si="19"/>
        <v>760875</v>
      </c>
      <c r="M199" s="12"/>
      <c r="N199" s="12"/>
      <c r="O199" s="12"/>
      <c r="P199" s="12"/>
      <c r="Q199" s="12"/>
      <c r="R199" s="12"/>
      <c r="S199" s="12"/>
      <c r="T199" s="12">
        <f t="shared" si="20"/>
        <v>0</v>
      </c>
      <c r="U199" s="12"/>
      <c r="V199" s="12"/>
      <c r="W199" s="12">
        <f t="shared" si="21"/>
        <v>0</v>
      </c>
      <c r="X199" s="12">
        <f t="shared" si="22"/>
        <v>760875</v>
      </c>
      <c r="Y199" s="12">
        <v>0</v>
      </c>
      <c r="Z199" s="12">
        <v>50</v>
      </c>
      <c r="AA199" s="12">
        <v>0</v>
      </c>
      <c r="AB199" s="12">
        <v>0</v>
      </c>
    </row>
    <row r="200" spans="1:28" s="3" customFormat="1" ht="14.25" x14ac:dyDescent="0.2">
      <c r="A200" s="12">
        <v>191</v>
      </c>
      <c r="B200" s="62" t="s">
        <v>14</v>
      </c>
      <c r="C200" s="12">
        <v>40</v>
      </c>
      <c r="D200" s="12">
        <v>2663</v>
      </c>
      <c r="E200" s="12" t="s">
        <v>916</v>
      </c>
      <c r="F200" s="12">
        <v>1</v>
      </c>
      <c r="G200" s="12">
        <v>25</v>
      </c>
      <c r="H200" s="12"/>
      <c r="I200" s="12">
        <v>86</v>
      </c>
      <c r="J200" s="12">
        <f t="shared" si="18"/>
        <v>10086</v>
      </c>
      <c r="K200" s="12">
        <v>100</v>
      </c>
      <c r="L200" s="12">
        <f t="shared" si="19"/>
        <v>1008600</v>
      </c>
      <c r="M200" s="12"/>
      <c r="N200" s="12"/>
      <c r="O200" s="12"/>
      <c r="P200" s="12"/>
      <c r="Q200" s="12"/>
      <c r="R200" s="12"/>
      <c r="S200" s="12"/>
      <c r="T200" s="12">
        <f t="shared" si="20"/>
        <v>0</v>
      </c>
      <c r="U200" s="12"/>
      <c r="V200" s="12"/>
      <c r="W200" s="12">
        <f t="shared" si="21"/>
        <v>0</v>
      </c>
      <c r="X200" s="12">
        <f t="shared" si="22"/>
        <v>1008600</v>
      </c>
      <c r="Y200" s="12">
        <v>0</v>
      </c>
      <c r="Z200" s="12">
        <v>50</v>
      </c>
      <c r="AA200" s="12">
        <v>0</v>
      </c>
      <c r="AB200" s="12">
        <v>0</v>
      </c>
    </row>
    <row r="201" spans="1:28" s="3" customFormat="1" ht="14.25" x14ac:dyDescent="0.2">
      <c r="A201" s="12">
        <v>192</v>
      </c>
      <c r="B201" s="62" t="s">
        <v>14</v>
      </c>
      <c r="C201" s="12">
        <v>1451</v>
      </c>
      <c r="D201" s="12">
        <v>149</v>
      </c>
      <c r="E201" s="12" t="s">
        <v>917</v>
      </c>
      <c r="F201" s="12">
        <v>2</v>
      </c>
      <c r="G201" s="12">
        <v>8</v>
      </c>
      <c r="H201" s="12">
        <v>2</v>
      </c>
      <c r="I201" s="12"/>
      <c r="J201" s="12">
        <f t="shared" si="18"/>
        <v>3400</v>
      </c>
      <c r="K201" s="12">
        <v>160</v>
      </c>
      <c r="L201" s="12">
        <f t="shared" si="19"/>
        <v>544000</v>
      </c>
      <c r="M201" s="12"/>
      <c r="N201" s="12"/>
      <c r="O201" s="12"/>
      <c r="P201" s="12"/>
      <c r="Q201" s="12"/>
      <c r="R201" s="12"/>
      <c r="S201" s="12"/>
      <c r="T201" s="12">
        <f t="shared" si="20"/>
        <v>0</v>
      </c>
      <c r="U201" s="12"/>
      <c r="V201" s="12"/>
      <c r="W201" s="12">
        <f t="shared" si="21"/>
        <v>0</v>
      </c>
      <c r="X201" s="12">
        <f t="shared" si="22"/>
        <v>544000</v>
      </c>
      <c r="Y201" s="12">
        <v>0</v>
      </c>
      <c r="Z201" s="12">
        <v>50</v>
      </c>
      <c r="AA201" s="12">
        <v>0</v>
      </c>
      <c r="AB201" s="12">
        <v>0</v>
      </c>
    </row>
    <row r="202" spans="1:28" s="3" customFormat="1" ht="14.25" x14ac:dyDescent="0.2">
      <c r="A202" s="12">
        <v>193</v>
      </c>
      <c r="B202" s="62" t="s">
        <v>24</v>
      </c>
      <c r="C202" s="12"/>
      <c r="D202" s="12"/>
      <c r="E202" s="12" t="s">
        <v>917</v>
      </c>
      <c r="F202" s="12">
        <v>1</v>
      </c>
      <c r="G202" s="12">
        <v>6</v>
      </c>
      <c r="H202" s="12"/>
      <c r="I202" s="12"/>
      <c r="J202" s="12">
        <f t="shared" si="18"/>
        <v>2400</v>
      </c>
      <c r="K202" s="12">
        <v>75</v>
      </c>
      <c r="L202" s="12">
        <f t="shared" si="19"/>
        <v>180000</v>
      </c>
      <c r="M202" s="12"/>
      <c r="N202" s="12"/>
      <c r="O202" s="12"/>
      <c r="P202" s="12"/>
      <c r="Q202" s="12"/>
      <c r="R202" s="12"/>
      <c r="S202" s="12"/>
      <c r="T202" s="12">
        <f t="shared" si="20"/>
        <v>0</v>
      </c>
      <c r="U202" s="12"/>
      <c r="V202" s="12"/>
      <c r="W202" s="12">
        <f t="shared" si="21"/>
        <v>0</v>
      </c>
      <c r="X202" s="12">
        <f t="shared" si="22"/>
        <v>180000</v>
      </c>
      <c r="Y202" s="12">
        <v>0</v>
      </c>
      <c r="Z202" s="12">
        <v>0</v>
      </c>
      <c r="AA202" s="12">
        <v>180000</v>
      </c>
      <c r="AB202" s="12">
        <v>0.01</v>
      </c>
    </row>
    <row r="203" spans="1:28" s="3" customFormat="1" ht="14.25" x14ac:dyDescent="0.2">
      <c r="A203" s="12">
        <v>194</v>
      </c>
      <c r="B203" s="62" t="s">
        <v>14</v>
      </c>
      <c r="C203" s="12">
        <v>783</v>
      </c>
      <c r="D203" s="12">
        <v>168</v>
      </c>
      <c r="E203" s="12" t="s">
        <v>917</v>
      </c>
      <c r="F203" s="12">
        <v>2</v>
      </c>
      <c r="G203" s="12"/>
      <c r="H203" s="12"/>
      <c r="I203" s="12">
        <v>76</v>
      </c>
      <c r="J203" s="12">
        <f t="shared" si="18"/>
        <v>76</v>
      </c>
      <c r="K203" s="12">
        <v>430</v>
      </c>
      <c r="L203" s="12">
        <f t="shared" si="19"/>
        <v>32680</v>
      </c>
      <c r="M203" s="12">
        <v>2</v>
      </c>
      <c r="N203" s="12" t="s">
        <v>27</v>
      </c>
      <c r="O203" s="12" t="s">
        <v>16</v>
      </c>
      <c r="P203" s="12">
        <v>2</v>
      </c>
      <c r="Q203" s="12">
        <v>399</v>
      </c>
      <c r="R203" s="12"/>
      <c r="S203" s="12">
        <v>6400</v>
      </c>
      <c r="T203" s="12">
        <f t="shared" si="20"/>
        <v>2553600</v>
      </c>
      <c r="U203" s="12">
        <v>30</v>
      </c>
      <c r="V203" s="12">
        <f>T203*85%</f>
        <v>2170560</v>
      </c>
      <c r="W203" s="12">
        <f t="shared" si="21"/>
        <v>383040</v>
      </c>
      <c r="X203" s="12">
        <f t="shared" si="22"/>
        <v>415720</v>
      </c>
      <c r="Y203" s="12">
        <v>0</v>
      </c>
      <c r="Z203" s="12">
        <v>50</v>
      </c>
      <c r="AA203" s="12">
        <v>0</v>
      </c>
      <c r="AB203" s="12">
        <v>0</v>
      </c>
    </row>
    <row r="204" spans="1:28" s="3" customFormat="1" ht="14.25" x14ac:dyDescent="0.2">
      <c r="A204" s="12">
        <v>195</v>
      </c>
      <c r="B204" s="62" t="s">
        <v>14</v>
      </c>
      <c r="C204" s="12">
        <v>2585</v>
      </c>
      <c r="D204" s="12">
        <v>120</v>
      </c>
      <c r="E204" s="12" t="s">
        <v>917</v>
      </c>
      <c r="F204" s="12">
        <v>1</v>
      </c>
      <c r="G204" s="12">
        <v>12</v>
      </c>
      <c r="H204" s="12">
        <v>1</v>
      </c>
      <c r="I204" s="12">
        <v>48</v>
      </c>
      <c r="J204" s="12">
        <f t="shared" si="18"/>
        <v>4948</v>
      </c>
      <c r="K204" s="12">
        <v>130</v>
      </c>
      <c r="L204" s="12">
        <f t="shared" si="19"/>
        <v>643240</v>
      </c>
      <c r="M204" s="12"/>
      <c r="N204" s="12"/>
      <c r="O204" s="12"/>
      <c r="P204" s="12"/>
      <c r="Q204" s="12"/>
      <c r="R204" s="12"/>
      <c r="S204" s="12"/>
      <c r="T204" s="12">
        <f t="shared" si="20"/>
        <v>0</v>
      </c>
      <c r="U204" s="12"/>
      <c r="V204" s="12"/>
      <c r="W204" s="12">
        <f t="shared" si="21"/>
        <v>0</v>
      </c>
      <c r="X204" s="12">
        <f t="shared" si="22"/>
        <v>643240</v>
      </c>
      <c r="Y204" s="12">
        <v>0</v>
      </c>
      <c r="Z204" s="12">
        <v>50</v>
      </c>
      <c r="AA204" s="12">
        <v>0</v>
      </c>
      <c r="AB204" s="12">
        <v>0</v>
      </c>
    </row>
    <row r="205" spans="1:28" s="3" customFormat="1" ht="14.25" x14ac:dyDescent="0.2">
      <c r="A205" s="12">
        <v>196</v>
      </c>
      <c r="B205" s="62" t="s">
        <v>14</v>
      </c>
      <c r="C205" s="12"/>
      <c r="D205" s="12">
        <v>119</v>
      </c>
      <c r="E205" s="12" t="s">
        <v>917</v>
      </c>
      <c r="F205" s="12">
        <v>1</v>
      </c>
      <c r="G205" s="12">
        <v>5</v>
      </c>
      <c r="H205" s="12">
        <v>2</v>
      </c>
      <c r="I205" s="12"/>
      <c r="J205" s="12">
        <f t="shared" si="18"/>
        <v>2200</v>
      </c>
      <c r="K205" s="12">
        <v>130</v>
      </c>
      <c r="L205" s="12">
        <f t="shared" si="19"/>
        <v>286000</v>
      </c>
      <c r="M205" s="12"/>
      <c r="N205" s="12"/>
      <c r="O205" s="12"/>
      <c r="P205" s="12"/>
      <c r="Q205" s="12"/>
      <c r="R205" s="12"/>
      <c r="S205" s="12"/>
      <c r="T205" s="12">
        <f t="shared" si="20"/>
        <v>0</v>
      </c>
      <c r="U205" s="12"/>
      <c r="V205" s="12"/>
      <c r="W205" s="12">
        <f t="shared" si="21"/>
        <v>0</v>
      </c>
      <c r="X205" s="12">
        <f t="shared" si="22"/>
        <v>286000</v>
      </c>
      <c r="Y205" s="12">
        <v>0</v>
      </c>
      <c r="Z205" s="12">
        <v>50</v>
      </c>
      <c r="AA205" s="12">
        <v>0</v>
      </c>
      <c r="AB205" s="12">
        <v>0</v>
      </c>
    </row>
    <row r="206" spans="1:28" s="3" customFormat="1" ht="14.25" x14ac:dyDescent="0.2">
      <c r="A206" s="12">
        <v>197</v>
      </c>
      <c r="B206" s="62" t="s">
        <v>14</v>
      </c>
      <c r="C206" s="12">
        <v>2971</v>
      </c>
      <c r="D206" s="12">
        <v>69</v>
      </c>
      <c r="E206" s="12" t="s">
        <v>917</v>
      </c>
      <c r="F206" s="12">
        <v>1</v>
      </c>
      <c r="G206" s="12">
        <v>15</v>
      </c>
      <c r="H206" s="12"/>
      <c r="I206" s="12">
        <v>75</v>
      </c>
      <c r="J206" s="12">
        <f t="shared" si="18"/>
        <v>6075</v>
      </c>
      <c r="K206" s="12">
        <v>75</v>
      </c>
      <c r="L206" s="12">
        <f t="shared" si="19"/>
        <v>455625</v>
      </c>
      <c r="M206" s="12"/>
      <c r="N206" s="12"/>
      <c r="O206" s="12"/>
      <c r="P206" s="12"/>
      <c r="Q206" s="12"/>
      <c r="R206" s="12"/>
      <c r="S206" s="12"/>
      <c r="T206" s="12">
        <f t="shared" si="20"/>
        <v>0</v>
      </c>
      <c r="U206" s="12"/>
      <c r="V206" s="12"/>
      <c r="W206" s="12">
        <f t="shared" si="21"/>
        <v>0</v>
      </c>
      <c r="X206" s="12">
        <f t="shared" si="22"/>
        <v>455625</v>
      </c>
      <c r="Y206" s="12">
        <v>0</v>
      </c>
      <c r="Z206" s="12">
        <v>50</v>
      </c>
      <c r="AA206" s="12">
        <v>0</v>
      </c>
      <c r="AB206" s="12">
        <v>0</v>
      </c>
    </row>
    <row r="207" spans="1:28" s="3" customFormat="1" ht="14.25" x14ac:dyDescent="0.2">
      <c r="A207" s="12">
        <v>198</v>
      </c>
      <c r="B207" s="62" t="s">
        <v>14</v>
      </c>
      <c r="C207" s="12">
        <v>809</v>
      </c>
      <c r="D207" s="12">
        <v>279</v>
      </c>
      <c r="E207" s="12" t="s">
        <v>918</v>
      </c>
      <c r="F207" s="12">
        <v>2</v>
      </c>
      <c r="G207" s="12"/>
      <c r="H207" s="12">
        <v>1</v>
      </c>
      <c r="I207" s="12">
        <v>65</v>
      </c>
      <c r="J207" s="12">
        <f t="shared" si="18"/>
        <v>165</v>
      </c>
      <c r="K207" s="12">
        <v>430</v>
      </c>
      <c r="L207" s="12">
        <f t="shared" si="19"/>
        <v>70950</v>
      </c>
      <c r="M207" s="12">
        <v>2</v>
      </c>
      <c r="N207" s="12" t="s">
        <v>27</v>
      </c>
      <c r="O207" s="12" t="s">
        <v>16</v>
      </c>
      <c r="P207" s="12">
        <v>2</v>
      </c>
      <c r="Q207" s="12">
        <v>153</v>
      </c>
      <c r="R207" s="12"/>
      <c r="S207" s="12">
        <v>6400</v>
      </c>
      <c r="T207" s="12">
        <f t="shared" si="20"/>
        <v>979200</v>
      </c>
      <c r="U207" s="12">
        <v>20</v>
      </c>
      <c r="V207" s="12">
        <f>T207*75%</f>
        <v>734400</v>
      </c>
      <c r="W207" s="12">
        <f t="shared" si="21"/>
        <v>244800</v>
      </c>
      <c r="X207" s="12">
        <f t="shared" si="22"/>
        <v>315750</v>
      </c>
      <c r="Y207" s="12">
        <v>0</v>
      </c>
      <c r="Z207" s="12">
        <v>50</v>
      </c>
      <c r="AA207" s="12">
        <v>0</v>
      </c>
      <c r="AB207" s="12">
        <v>0</v>
      </c>
    </row>
    <row r="208" spans="1:28" s="3" customFormat="1" ht="14.25" x14ac:dyDescent="0.2">
      <c r="A208" s="12">
        <v>199</v>
      </c>
      <c r="B208" s="62" t="s">
        <v>14</v>
      </c>
      <c r="C208" s="12">
        <v>4174</v>
      </c>
      <c r="D208" s="12">
        <v>92</v>
      </c>
      <c r="E208" s="12" t="s">
        <v>918</v>
      </c>
      <c r="F208" s="12">
        <v>1</v>
      </c>
      <c r="G208" s="12">
        <v>13</v>
      </c>
      <c r="H208" s="12"/>
      <c r="I208" s="12">
        <v>47</v>
      </c>
      <c r="J208" s="12">
        <f t="shared" si="18"/>
        <v>5247</v>
      </c>
      <c r="K208" s="12">
        <v>100</v>
      </c>
      <c r="L208" s="12">
        <f t="shared" si="19"/>
        <v>524700</v>
      </c>
      <c r="M208" s="12"/>
      <c r="N208" s="12"/>
      <c r="O208" s="12"/>
      <c r="P208" s="12"/>
      <c r="Q208" s="12"/>
      <c r="R208" s="12"/>
      <c r="S208" s="12"/>
      <c r="T208" s="12">
        <f t="shared" si="20"/>
        <v>0</v>
      </c>
      <c r="U208" s="12"/>
      <c r="V208" s="12"/>
      <c r="W208" s="12">
        <f t="shared" si="21"/>
        <v>0</v>
      </c>
      <c r="X208" s="12">
        <f t="shared" si="22"/>
        <v>524700</v>
      </c>
      <c r="Y208" s="12">
        <v>0</v>
      </c>
      <c r="Z208" s="12">
        <v>50</v>
      </c>
      <c r="AA208" s="12">
        <v>0</v>
      </c>
      <c r="AB208" s="12">
        <v>0</v>
      </c>
    </row>
    <row r="209" spans="1:28" s="3" customFormat="1" ht="14.25" x14ac:dyDescent="0.2">
      <c r="A209" s="12">
        <v>200</v>
      </c>
      <c r="B209" s="62" t="s">
        <v>14</v>
      </c>
      <c r="C209" s="12">
        <v>2790</v>
      </c>
      <c r="D209" s="12">
        <v>11</v>
      </c>
      <c r="E209" s="12" t="s">
        <v>918</v>
      </c>
      <c r="F209" s="12">
        <v>1</v>
      </c>
      <c r="G209" s="12">
        <v>33</v>
      </c>
      <c r="H209" s="12"/>
      <c r="I209" s="12">
        <v>62</v>
      </c>
      <c r="J209" s="12">
        <f t="shared" si="18"/>
        <v>13262</v>
      </c>
      <c r="K209" s="12">
        <v>75</v>
      </c>
      <c r="L209" s="12">
        <f t="shared" si="19"/>
        <v>994650</v>
      </c>
      <c r="M209" s="12"/>
      <c r="N209" s="12"/>
      <c r="O209" s="12"/>
      <c r="P209" s="12"/>
      <c r="Q209" s="12"/>
      <c r="R209" s="12"/>
      <c r="S209" s="12"/>
      <c r="T209" s="12">
        <f t="shared" si="20"/>
        <v>0</v>
      </c>
      <c r="U209" s="12"/>
      <c r="V209" s="12"/>
      <c r="W209" s="12">
        <f t="shared" si="21"/>
        <v>0</v>
      </c>
      <c r="X209" s="12">
        <f t="shared" si="22"/>
        <v>994650</v>
      </c>
      <c r="Y209" s="12">
        <v>0</v>
      </c>
      <c r="Z209" s="12">
        <v>50</v>
      </c>
      <c r="AA209" s="12">
        <v>0</v>
      </c>
      <c r="AB209" s="12">
        <v>0</v>
      </c>
    </row>
    <row r="210" spans="1:28" s="3" customFormat="1" ht="14.25" x14ac:dyDescent="0.2">
      <c r="A210" s="12">
        <v>201</v>
      </c>
      <c r="B210" s="62" t="s">
        <v>14</v>
      </c>
      <c r="C210" s="12"/>
      <c r="D210" s="12">
        <v>78</v>
      </c>
      <c r="E210" s="12" t="s">
        <v>918</v>
      </c>
      <c r="F210" s="12">
        <v>1</v>
      </c>
      <c r="G210" s="12">
        <v>1</v>
      </c>
      <c r="H210" s="12"/>
      <c r="I210" s="12">
        <v>46</v>
      </c>
      <c r="J210" s="12">
        <f t="shared" si="18"/>
        <v>446</v>
      </c>
      <c r="K210" s="12">
        <v>380</v>
      </c>
      <c r="L210" s="12">
        <f t="shared" si="19"/>
        <v>169480</v>
      </c>
      <c r="M210" s="12"/>
      <c r="N210" s="12"/>
      <c r="O210" s="12"/>
      <c r="P210" s="12"/>
      <c r="Q210" s="12"/>
      <c r="R210" s="12"/>
      <c r="S210" s="12"/>
      <c r="T210" s="12">
        <f t="shared" si="20"/>
        <v>0</v>
      </c>
      <c r="U210" s="12"/>
      <c r="V210" s="12"/>
      <c r="W210" s="12">
        <f t="shared" si="21"/>
        <v>0</v>
      </c>
      <c r="X210" s="12">
        <f t="shared" si="22"/>
        <v>169480</v>
      </c>
      <c r="Y210" s="12">
        <v>0</v>
      </c>
      <c r="Z210" s="12">
        <v>50</v>
      </c>
      <c r="AA210" s="12">
        <v>0</v>
      </c>
      <c r="AB210" s="12">
        <v>0</v>
      </c>
    </row>
    <row r="211" spans="1:28" s="3" customFormat="1" ht="14.25" x14ac:dyDescent="0.2">
      <c r="A211" s="12">
        <v>202</v>
      </c>
      <c r="B211" s="62" t="s">
        <v>14</v>
      </c>
      <c r="C211" s="12">
        <v>2767</v>
      </c>
      <c r="D211" s="12">
        <v>268</v>
      </c>
      <c r="E211" s="12" t="s">
        <v>919</v>
      </c>
      <c r="F211" s="12">
        <v>1</v>
      </c>
      <c r="G211" s="12">
        <v>7</v>
      </c>
      <c r="H211" s="12">
        <v>3</v>
      </c>
      <c r="I211" s="12">
        <v>2</v>
      </c>
      <c r="J211" s="12">
        <f t="shared" si="18"/>
        <v>3102</v>
      </c>
      <c r="K211" s="12">
        <v>75</v>
      </c>
      <c r="L211" s="12">
        <f t="shared" si="19"/>
        <v>232650</v>
      </c>
      <c r="M211" s="12">
        <v>1</v>
      </c>
      <c r="N211" s="12"/>
      <c r="O211" s="12"/>
      <c r="P211" s="12"/>
      <c r="Q211" s="12"/>
      <c r="R211" s="12"/>
      <c r="S211" s="12"/>
      <c r="T211" s="12">
        <f t="shared" si="20"/>
        <v>0</v>
      </c>
      <c r="U211" s="12"/>
      <c r="V211" s="12"/>
      <c r="W211" s="12">
        <f t="shared" si="21"/>
        <v>0</v>
      </c>
      <c r="X211" s="12">
        <f t="shared" si="22"/>
        <v>232650</v>
      </c>
      <c r="Y211" s="12">
        <v>0</v>
      </c>
      <c r="Z211" s="12">
        <v>50</v>
      </c>
      <c r="AA211" s="12">
        <v>0</v>
      </c>
      <c r="AB211" s="12">
        <v>0</v>
      </c>
    </row>
    <row r="212" spans="1:28" s="3" customFormat="1" ht="14.25" x14ac:dyDescent="0.2">
      <c r="A212" s="12">
        <v>203</v>
      </c>
      <c r="B212" s="62" t="s">
        <v>14</v>
      </c>
      <c r="C212" s="12">
        <v>788</v>
      </c>
      <c r="D212" s="12">
        <v>205</v>
      </c>
      <c r="E212" s="12" t="s">
        <v>920</v>
      </c>
      <c r="F212" s="12">
        <v>2</v>
      </c>
      <c r="G212" s="12"/>
      <c r="H212" s="12">
        <v>1</v>
      </c>
      <c r="I212" s="12">
        <v>80</v>
      </c>
      <c r="J212" s="12">
        <f t="shared" si="18"/>
        <v>180</v>
      </c>
      <c r="K212" s="12">
        <v>430</v>
      </c>
      <c r="L212" s="12">
        <f t="shared" si="19"/>
        <v>77400</v>
      </c>
      <c r="M212" s="12">
        <v>2</v>
      </c>
      <c r="N212" s="12" t="s">
        <v>27</v>
      </c>
      <c r="O212" s="12" t="s">
        <v>16</v>
      </c>
      <c r="P212" s="12">
        <v>2</v>
      </c>
      <c r="Q212" s="12">
        <v>306</v>
      </c>
      <c r="R212" s="12"/>
      <c r="S212" s="12">
        <v>6400</v>
      </c>
      <c r="T212" s="12">
        <f t="shared" si="20"/>
        <v>1958400</v>
      </c>
      <c r="U212" s="12">
        <v>20</v>
      </c>
      <c r="V212" s="12">
        <f>T212*75%</f>
        <v>1468800</v>
      </c>
      <c r="W212" s="12">
        <f t="shared" si="21"/>
        <v>489600</v>
      </c>
      <c r="X212" s="12">
        <f t="shared" si="22"/>
        <v>567000</v>
      </c>
      <c r="Y212" s="12">
        <v>0</v>
      </c>
      <c r="Z212" s="12">
        <v>50</v>
      </c>
      <c r="AA212" s="12">
        <v>0</v>
      </c>
      <c r="AB212" s="12">
        <v>0</v>
      </c>
    </row>
    <row r="213" spans="1:28" s="3" customFormat="1" ht="14.25" x14ac:dyDescent="0.2">
      <c r="A213" s="12">
        <v>204</v>
      </c>
      <c r="B213" s="62" t="s">
        <v>14</v>
      </c>
      <c r="C213" s="12">
        <v>2782</v>
      </c>
      <c r="D213" s="12">
        <v>448</v>
      </c>
      <c r="E213" s="12" t="s">
        <v>920</v>
      </c>
      <c r="F213" s="12">
        <v>1</v>
      </c>
      <c r="G213" s="12">
        <v>7</v>
      </c>
      <c r="H213" s="12">
        <v>2</v>
      </c>
      <c r="I213" s="12">
        <v>9</v>
      </c>
      <c r="J213" s="12">
        <f t="shared" si="18"/>
        <v>3009</v>
      </c>
      <c r="K213" s="12">
        <v>180</v>
      </c>
      <c r="L213" s="12">
        <f t="shared" si="19"/>
        <v>541620</v>
      </c>
      <c r="M213" s="12">
        <v>1</v>
      </c>
      <c r="N213" s="12"/>
      <c r="O213" s="12"/>
      <c r="P213" s="12"/>
      <c r="Q213" s="12"/>
      <c r="R213" s="12"/>
      <c r="S213" s="12"/>
      <c r="T213" s="12">
        <f t="shared" si="20"/>
        <v>0</v>
      </c>
      <c r="U213" s="12"/>
      <c r="V213" s="12"/>
      <c r="W213" s="12">
        <f t="shared" si="21"/>
        <v>0</v>
      </c>
      <c r="X213" s="12">
        <f t="shared" si="22"/>
        <v>541620</v>
      </c>
      <c r="Y213" s="12">
        <v>0</v>
      </c>
      <c r="Z213" s="12">
        <v>50</v>
      </c>
      <c r="AA213" s="12">
        <v>0</v>
      </c>
      <c r="AB213" s="12">
        <v>0</v>
      </c>
    </row>
    <row r="214" spans="1:28" s="3" customFormat="1" ht="14.25" x14ac:dyDescent="0.2">
      <c r="A214" s="12">
        <v>205</v>
      </c>
      <c r="B214" s="63" t="s">
        <v>14</v>
      </c>
      <c r="C214" s="12">
        <v>5340</v>
      </c>
      <c r="D214" s="12">
        <v>360</v>
      </c>
      <c r="E214" s="12" t="s">
        <v>920</v>
      </c>
      <c r="F214" s="12">
        <v>1</v>
      </c>
      <c r="G214" s="12">
        <v>6</v>
      </c>
      <c r="H214" s="12"/>
      <c r="I214" s="12">
        <v>48</v>
      </c>
      <c r="J214" s="12">
        <f t="shared" si="18"/>
        <v>2448</v>
      </c>
      <c r="K214" s="12">
        <v>75</v>
      </c>
      <c r="L214" s="12">
        <f t="shared" si="19"/>
        <v>183600</v>
      </c>
      <c r="M214" s="12">
        <v>1</v>
      </c>
      <c r="N214" s="12"/>
      <c r="O214" s="12"/>
      <c r="P214" s="12"/>
      <c r="Q214" s="12"/>
      <c r="R214" s="12"/>
      <c r="S214" s="12"/>
      <c r="T214" s="12">
        <f t="shared" si="20"/>
        <v>0</v>
      </c>
      <c r="U214" s="12"/>
      <c r="V214" s="12"/>
      <c r="W214" s="12">
        <f t="shared" si="21"/>
        <v>0</v>
      </c>
      <c r="X214" s="12">
        <f t="shared" si="22"/>
        <v>183600</v>
      </c>
      <c r="Y214" s="12">
        <v>0</v>
      </c>
      <c r="Z214" s="12">
        <v>50</v>
      </c>
      <c r="AA214" s="12">
        <v>0</v>
      </c>
      <c r="AB214" s="12">
        <v>0</v>
      </c>
    </row>
    <row r="215" spans="1:28" s="3" customFormat="1" ht="14.25" x14ac:dyDescent="0.2">
      <c r="A215" s="12">
        <v>206</v>
      </c>
      <c r="B215" s="63" t="s">
        <v>14</v>
      </c>
      <c r="C215" s="12">
        <v>1579</v>
      </c>
      <c r="D215" s="12">
        <v>447</v>
      </c>
      <c r="E215" s="12" t="s">
        <v>920</v>
      </c>
      <c r="F215" s="12">
        <v>1</v>
      </c>
      <c r="G215" s="12">
        <v>2</v>
      </c>
      <c r="H215" s="12"/>
      <c r="I215" s="12">
        <v>30</v>
      </c>
      <c r="J215" s="12">
        <f t="shared" si="18"/>
        <v>830</v>
      </c>
      <c r="K215" s="12">
        <v>340</v>
      </c>
      <c r="L215" s="12">
        <f t="shared" si="19"/>
        <v>282200</v>
      </c>
      <c r="M215" s="12">
        <v>1</v>
      </c>
      <c r="N215" s="12"/>
      <c r="O215" s="12"/>
      <c r="P215" s="12"/>
      <c r="Q215" s="12"/>
      <c r="R215" s="12"/>
      <c r="S215" s="12"/>
      <c r="T215" s="12">
        <f t="shared" si="20"/>
        <v>0</v>
      </c>
      <c r="U215" s="12"/>
      <c r="V215" s="12"/>
      <c r="W215" s="12">
        <f t="shared" si="21"/>
        <v>0</v>
      </c>
      <c r="X215" s="12">
        <f t="shared" si="22"/>
        <v>282200</v>
      </c>
      <c r="Y215" s="12">
        <v>0</v>
      </c>
      <c r="Z215" s="12">
        <v>50</v>
      </c>
      <c r="AA215" s="12">
        <v>0</v>
      </c>
      <c r="AB215" s="12">
        <v>0</v>
      </c>
    </row>
    <row r="216" spans="1:28" s="3" customFormat="1" ht="14.25" x14ac:dyDescent="0.2">
      <c r="A216" s="12">
        <v>207</v>
      </c>
      <c r="B216" s="63" t="s">
        <v>14</v>
      </c>
      <c r="C216" s="12">
        <v>4400</v>
      </c>
      <c r="D216" s="12">
        <v>172</v>
      </c>
      <c r="E216" s="12" t="s">
        <v>920</v>
      </c>
      <c r="F216" s="12">
        <v>1</v>
      </c>
      <c r="G216" s="12">
        <v>5</v>
      </c>
      <c r="H216" s="12"/>
      <c r="I216" s="12"/>
      <c r="J216" s="12">
        <f t="shared" si="18"/>
        <v>2000</v>
      </c>
      <c r="K216" s="12">
        <v>75</v>
      </c>
      <c r="L216" s="12">
        <f t="shared" si="19"/>
        <v>150000</v>
      </c>
      <c r="M216" s="12">
        <v>1</v>
      </c>
      <c r="N216" s="12"/>
      <c r="O216" s="12"/>
      <c r="P216" s="12"/>
      <c r="Q216" s="12"/>
      <c r="R216" s="12"/>
      <c r="S216" s="12"/>
      <c r="T216" s="12">
        <f t="shared" si="20"/>
        <v>0</v>
      </c>
      <c r="U216" s="12"/>
      <c r="V216" s="12"/>
      <c r="W216" s="12">
        <f t="shared" si="21"/>
        <v>0</v>
      </c>
      <c r="X216" s="12">
        <f t="shared" si="22"/>
        <v>150000</v>
      </c>
      <c r="Y216" s="12">
        <v>0</v>
      </c>
      <c r="Z216" s="12">
        <v>50</v>
      </c>
      <c r="AA216" s="12">
        <v>0</v>
      </c>
      <c r="AB216" s="12">
        <v>0</v>
      </c>
    </row>
    <row r="217" spans="1:28" s="3" customFormat="1" ht="14.25" x14ac:dyDescent="0.2">
      <c r="A217" s="12">
        <v>208</v>
      </c>
      <c r="B217" s="63" t="s">
        <v>14</v>
      </c>
      <c r="C217" s="12">
        <v>4164</v>
      </c>
      <c r="D217" s="12">
        <v>302</v>
      </c>
      <c r="E217" s="12" t="s">
        <v>920</v>
      </c>
      <c r="F217" s="12">
        <v>1</v>
      </c>
      <c r="G217" s="12">
        <v>12</v>
      </c>
      <c r="H217" s="12"/>
      <c r="I217" s="12">
        <v>89</v>
      </c>
      <c r="J217" s="12">
        <f t="shared" si="18"/>
        <v>4889</v>
      </c>
      <c r="K217" s="12">
        <v>75</v>
      </c>
      <c r="L217" s="12">
        <f t="shared" si="19"/>
        <v>366675</v>
      </c>
      <c r="M217" s="12">
        <v>1</v>
      </c>
      <c r="N217" s="12"/>
      <c r="O217" s="12"/>
      <c r="P217" s="12"/>
      <c r="Q217" s="12"/>
      <c r="R217" s="12"/>
      <c r="S217" s="12"/>
      <c r="T217" s="12">
        <f t="shared" si="20"/>
        <v>0</v>
      </c>
      <c r="U217" s="12"/>
      <c r="V217" s="12"/>
      <c r="W217" s="12">
        <f t="shared" si="21"/>
        <v>0</v>
      </c>
      <c r="X217" s="12">
        <f t="shared" si="22"/>
        <v>366675</v>
      </c>
      <c r="Y217" s="12">
        <v>0</v>
      </c>
      <c r="Z217" s="12">
        <v>50</v>
      </c>
      <c r="AA217" s="12">
        <v>0</v>
      </c>
      <c r="AB217" s="12">
        <v>0</v>
      </c>
    </row>
    <row r="218" spans="1:28" s="3" customFormat="1" ht="14.25" x14ac:dyDescent="0.2">
      <c r="A218" s="12">
        <v>209</v>
      </c>
      <c r="B218" s="63" t="s">
        <v>14</v>
      </c>
      <c r="C218" s="12">
        <v>2004</v>
      </c>
      <c r="D218" s="12">
        <v>90</v>
      </c>
      <c r="E218" s="12" t="s">
        <v>921</v>
      </c>
      <c r="F218" s="12">
        <v>1</v>
      </c>
      <c r="G218" s="12">
        <v>10</v>
      </c>
      <c r="H218" s="12">
        <v>2</v>
      </c>
      <c r="I218" s="12">
        <v>78</v>
      </c>
      <c r="J218" s="12">
        <f t="shared" si="18"/>
        <v>4278</v>
      </c>
      <c r="K218" s="12">
        <v>100</v>
      </c>
      <c r="L218" s="12">
        <f t="shared" si="19"/>
        <v>427800</v>
      </c>
      <c r="M218" s="12">
        <v>1</v>
      </c>
      <c r="N218" s="12"/>
      <c r="O218" s="12"/>
      <c r="P218" s="12"/>
      <c r="Q218" s="12"/>
      <c r="R218" s="12"/>
      <c r="S218" s="12"/>
      <c r="T218" s="12">
        <f t="shared" si="20"/>
        <v>0</v>
      </c>
      <c r="U218" s="12"/>
      <c r="V218" s="12"/>
      <c r="W218" s="12">
        <f t="shared" si="21"/>
        <v>0</v>
      </c>
      <c r="X218" s="12">
        <f t="shared" si="22"/>
        <v>427800</v>
      </c>
      <c r="Y218" s="12">
        <v>0</v>
      </c>
      <c r="Z218" s="12">
        <v>50</v>
      </c>
      <c r="AA218" s="12">
        <v>0</v>
      </c>
      <c r="AB218" s="12">
        <v>0</v>
      </c>
    </row>
    <row r="219" spans="1:28" s="3" customFormat="1" ht="14.25" x14ac:dyDescent="0.2">
      <c r="A219" s="12">
        <v>210</v>
      </c>
      <c r="B219" s="63" t="s">
        <v>14</v>
      </c>
      <c r="C219" s="12">
        <v>794</v>
      </c>
      <c r="D219" s="12">
        <v>211</v>
      </c>
      <c r="E219" s="12" t="s">
        <v>921</v>
      </c>
      <c r="F219" s="12">
        <v>2</v>
      </c>
      <c r="G219" s="12"/>
      <c r="H219" s="12">
        <v>1</v>
      </c>
      <c r="I219" s="12">
        <v>83</v>
      </c>
      <c r="J219" s="12">
        <f t="shared" si="18"/>
        <v>183</v>
      </c>
      <c r="K219" s="12">
        <v>75</v>
      </c>
      <c r="L219" s="12">
        <f t="shared" si="19"/>
        <v>13725</v>
      </c>
      <c r="M219" s="12">
        <v>2</v>
      </c>
      <c r="N219" s="12" t="s">
        <v>27</v>
      </c>
      <c r="O219" s="12" t="s">
        <v>16</v>
      </c>
      <c r="P219" s="12">
        <v>2</v>
      </c>
      <c r="Q219" s="12">
        <v>134</v>
      </c>
      <c r="R219" s="12"/>
      <c r="S219" s="12">
        <v>6400</v>
      </c>
      <c r="T219" s="12">
        <f t="shared" si="20"/>
        <v>857600</v>
      </c>
      <c r="U219" s="12">
        <v>30</v>
      </c>
      <c r="V219" s="12">
        <f>T219*85%</f>
        <v>728960</v>
      </c>
      <c r="W219" s="12">
        <f t="shared" si="21"/>
        <v>128640</v>
      </c>
      <c r="X219" s="12">
        <f t="shared" si="22"/>
        <v>142365</v>
      </c>
      <c r="Y219" s="12">
        <v>0</v>
      </c>
      <c r="Z219" s="12">
        <v>50</v>
      </c>
      <c r="AA219" s="12">
        <v>0</v>
      </c>
      <c r="AB219" s="12">
        <v>0</v>
      </c>
    </row>
    <row r="220" spans="1:28" s="3" customFormat="1" ht="14.25" x14ac:dyDescent="0.2">
      <c r="A220" s="12">
        <v>211</v>
      </c>
      <c r="B220" s="63" t="s">
        <v>14</v>
      </c>
      <c r="C220" s="12">
        <v>2600</v>
      </c>
      <c r="D220" s="12">
        <v>129</v>
      </c>
      <c r="E220" s="12" t="s">
        <v>921</v>
      </c>
      <c r="F220" s="12">
        <v>1</v>
      </c>
      <c r="G220" s="12">
        <v>12</v>
      </c>
      <c r="H220" s="12">
        <v>2</v>
      </c>
      <c r="I220" s="12">
        <v>37</v>
      </c>
      <c r="J220" s="12">
        <f t="shared" si="18"/>
        <v>5037</v>
      </c>
      <c r="K220" s="12">
        <v>100</v>
      </c>
      <c r="L220" s="12">
        <f t="shared" si="19"/>
        <v>503700</v>
      </c>
      <c r="M220" s="12"/>
      <c r="N220" s="12"/>
      <c r="O220" s="12"/>
      <c r="P220" s="12"/>
      <c r="Q220" s="12"/>
      <c r="R220" s="12"/>
      <c r="S220" s="12"/>
      <c r="T220" s="12">
        <f t="shared" si="20"/>
        <v>0</v>
      </c>
      <c r="U220" s="12"/>
      <c r="V220" s="12"/>
      <c r="W220" s="12">
        <f t="shared" si="21"/>
        <v>0</v>
      </c>
      <c r="X220" s="12">
        <f t="shared" si="22"/>
        <v>503700</v>
      </c>
      <c r="Y220" s="12">
        <v>0</v>
      </c>
      <c r="Z220" s="12">
        <v>50</v>
      </c>
      <c r="AA220" s="12">
        <v>0</v>
      </c>
      <c r="AB220" s="12">
        <v>0</v>
      </c>
    </row>
    <row r="221" spans="1:28" s="3" customFormat="1" ht="14.25" x14ac:dyDescent="0.2">
      <c r="A221" s="12">
        <v>212</v>
      </c>
      <c r="B221" s="63" t="s">
        <v>14</v>
      </c>
      <c r="C221" s="12"/>
      <c r="D221" s="12">
        <v>64</v>
      </c>
      <c r="E221" s="12" t="s">
        <v>922</v>
      </c>
      <c r="F221" s="12">
        <v>1</v>
      </c>
      <c r="G221" s="12"/>
      <c r="H221" s="12">
        <v>1</v>
      </c>
      <c r="I221" s="12">
        <v>36</v>
      </c>
      <c r="J221" s="12">
        <f t="shared" si="18"/>
        <v>136</v>
      </c>
      <c r="K221" s="12">
        <v>430</v>
      </c>
      <c r="L221" s="12">
        <f t="shared" si="19"/>
        <v>58480</v>
      </c>
      <c r="M221" s="12">
        <v>1</v>
      </c>
      <c r="N221" s="12"/>
      <c r="O221" s="12"/>
      <c r="P221" s="12"/>
      <c r="Q221" s="12"/>
      <c r="R221" s="12"/>
      <c r="S221" s="12"/>
      <c r="T221" s="12">
        <f t="shared" si="20"/>
        <v>0</v>
      </c>
      <c r="U221" s="12"/>
      <c r="V221" s="12"/>
      <c r="W221" s="12">
        <f t="shared" si="21"/>
        <v>0</v>
      </c>
      <c r="X221" s="12">
        <f t="shared" si="22"/>
        <v>58480</v>
      </c>
      <c r="Y221" s="12">
        <v>0</v>
      </c>
      <c r="Z221" s="12">
        <v>50</v>
      </c>
      <c r="AA221" s="12">
        <v>0</v>
      </c>
      <c r="AB221" s="12">
        <v>0</v>
      </c>
    </row>
    <row r="222" spans="1:28" s="3" customFormat="1" ht="14.25" x14ac:dyDescent="0.2">
      <c r="A222" s="12">
        <v>213</v>
      </c>
      <c r="B222" s="63" t="s">
        <v>14</v>
      </c>
      <c r="C222" s="12">
        <v>5541</v>
      </c>
      <c r="D222" s="12">
        <v>377</v>
      </c>
      <c r="E222" s="12" t="s">
        <v>922</v>
      </c>
      <c r="F222" s="12">
        <v>1</v>
      </c>
      <c r="G222" s="12">
        <v>4</v>
      </c>
      <c r="H222" s="12">
        <v>3</v>
      </c>
      <c r="I222" s="12">
        <v>92</v>
      </c>
      <c r="J222" s="12">
        <f t="shared" si="18"/>
        <v>1992</v>
      </c>
      <c r="K222" s="12">
        <v>75</v>
      </c>
      <c r="L222" s="12">
        <f t="shared" si="19"/>
        <v>149400</v>
      </c>
      <c r="M222" s="12"/>
      <c r="N222" s="12"/>
      <c r="O222" s="12"/>
      <c r="P222" s="12"/>
      <c r="Q222" s="12"/>
      <c r="R222" s="12"/>
      <c r="S222" s="12"/>
      <c r="T222" s="12">
        <f t="shared" si="20"/>
        <v>0</v>
      </c>
      <c r="U222" s="12"/>
      <c r="V222" s="12"/>
      <c r="W222" s="12">
        <f t="shared" si="21"/>
        <v>0</v>
      </c>
      <c r="X222" s="12">
        <f t="shared" si="22"/>
        <v>149400</v>
      </c>
      <c r="Y222" s="12">
        <v>0</v>
      </c>
      <c r="Z222" s="12">
        <v>50</v>
      </c>
      <c r="AA222" s="12">
        <v>0</v>
      </c>
      <c r="AB222" s="12">
        <v>0</v>
      </c>
    </row>
    <row r="223" spans="1:28" s="3" customFormat="1" ht="14.25" x14ac:dyDescent="0.2">
      <c r="A223" s="12">
        <v>214</v>
      </c>
      <c r="B223" s="63" t="s">
        <v>14</v>
      </c>
      <c r="C223" s="12">
        <v>4875</v>
      </c>
      <c r="D223" s="12">
        <v>61</v>
      </c>
      <c r="E223" s="12" t="s">
        <v>923</v>
      </c>
      <c r="F223" s="12">
        <v>2</v>
      </c>
      <c r="G223" s="12"/>
      <c r="H223" s="12">
        <v>1</v>
      </c>
      <c r="I223" s="12">
        <v>35</v>
      </c>
      <c r="J223" s="12">
        <f t="shared" si="18"/>
        <v>135</v>
      </c>
      <c r="K223" s="12">
        <v>430</v>
      </c>
      <c r="L223" s="12">
        <f t="shared" si="19"/>
        <v>58050</v>
      </c>
      <c r="M223" s="12">
        <v>2</v>
      </c>
      <c r="N223" s="12" t="s">
        <v>27</v>
      </c>
      <c r="O223" s="12" t="s">
        <v>16</v>
      </c>
      <c r="P223" s="12">
        <v>2</v>
      </c>
      <c r="Q223" s="12">
        <v>366</v>
      </c>
      <c r="R223" s="12"/>
      <c r="S223" s="12">
        <v>6400</v>
      </c>
      <c r="T223" s="12">
        <f t="shared" si="20"/>
        <v>2342400</v>
      </c>
      <c r="U223" s="12">
        <v>30</v>
      </c>
      <c r="V223" s="12">
        <f>T223*85%</f>
        <v>1991040</v>
      </c>
      <c r="W223" s="12">
        <f t="shared" si="21"/>
        <v>351360</v>
      </c>
      <c r="X223" s="12">
        <f t="shared" si="22"/>
        <v>409410</v>
      </c>
      <c r="Y223" s="12">
        <v>0</v>
      </c>
      <c r="Z223" s="12">
        <v>50</v>
      </c>
      <c r="AA223" s="12">
        <v>0</v>
      </c>
      <c r="AB223" s="12">
        <v>0</v>
      </c>
    </row>
    <row r="224" spans="1:28" s="3" customFormat="1" ht="14.25" x14ac:dyDescent="0.2">
      <c r="A224" s="12">
        <v>215</v>
      </c>
      <c r="B224" s="63" t="s">
        <v>14</v>
      </c>
      <c r="C224" s="12">
        <v>4874</v>
      </c>
      <c r="D224" s="12">
        <v>60</v>
      </c>
      <c r="E224" s="12" t="s">
        <v>923</v>
      </c>
      <c r="F224" s="12">
        <v>2</v>
      </c>
      <c r="G224" s="12"/>
      <c r="H224" s="12"/>
      <c r="I224" s="12">
        <v>69</v>
      </c>
      <c r="J224" s="12">
        <f t="shared" si="18"/>
        <v>69</v>
      </c>
      <c r="K224" s="12">
        <v>430</v>
      </c>
      <c r="L224" s="12">
        <f t="shared" si="19"/>
        <v>29670</v>
      </c>
      <c r="M224" s="12">
        <v>2</v>
      </c>
      <c r="N224" s="12"/>
      <c r="O224" s="12"/>
      <c r="P224" s="12"/>
      <c r="Q224" s="12"/>
      <c r="R224" s="12"/>
      <c r="S224" s="12"/>
      <c r="T224" s="12">
        <f t="shared" si="20"/>
        <v>0</v>
      </c>
      <c r="U224" s="12"/>
      <c r="V224" s="12"/>
      <c r="W224" s="12">
        <f t="shared" si="21"/>
        <v>0</v>
      </c>
      <c r="X224" s="12">
        <f t="shared" si="22"/>
        <v>29670</v>
      </c>
      <c r="Y224" s="12">
        <v>0</v>
      </c>
      <c r="Z224" s="12">
        <v>50</v>
      </c>
      <c r="AA224" s="12">
        <v>0</v>
      </c>
      <c r="AB224" s="12">
        <v>0</v>
      </c>
    </row>
    <row r="225" spans="1:28" s="3" customFormat="1" ht="14.25" x14ac:dyDescent="0.2">
      <c r="A225" s="12">
        <v>216</v>
      </c>
      <c r="B225" s="63" t="s">
        <v>14</v>
      </c>
      <c r="C225" s="12"/>
      <c r="D225" s="12">
        <v>4</v>
      </c>
      <c r="E225" s="12" t="s">
        <v>923</v>
      </c>
      <c r="F225" s="12">
        <v>1</v>
      </c>
      <c r="G225" s="12">
        <v>7</v>
      </c>
      <c r="H225" s="12"/>
      <c r="I225" s="12">
        <v>22</v>
      </c>
      <c r="J225" s="12">
        <f t="shared" si="18"/>
        <v>2822</v>
      </c>
      <c r="K225" s="12">
        <v>110</v>
      </c>
      <c r="L225" s="12">
        <f t="shared" si="19"/>
        <v>310420</v>
      </c>
      <c r="M225" s="12">
        <v>1</v>
      </c>
      <c r="N225" s="12"/>
      <c r="O225" s="12"/>
      <c r="P225" s="12"/>
      <c r="Q225" s="12"/>
      <c r="R225" s="12"/>
      <c r="S225" s="12"/>
      <c r="T225" s="12">
        <f t="shared" si="20"/>
        <v>0</v>
      </c>
      <c r="U225" s="12"/>
      <c r="V225" s="12"/>
      <c r="W225" s="12">
        <f t="shared" si="21"/>
        <v>0</v>
      </c>
      <c r="X225" s="12">
        <f t="shared" si="22"/>
        <v>310420</v>
      </c>
      <c r="Y225" s="12">
        <v>0</v>
      </c>
      <c r="Z225" s="12">
        <v>50</v>
      </c>
      <c r="AA225" s="12">
        <v>0</v>
      </c>
      <c r="AB225" s="12">
        <v>0</v>
      </c>
    </row>
    <row r="226" spans="1:28" s="3" customFormat="1" ht="14.25" x14ac:dyDescent="0.2">
      <c r="A226" s="12">
        <v>217</v>
      </c>
      <c r="B226" s="63" t="s">
        <v>14</v>
      </c>
      <c r="C226" s="12"/>
      <c r="D226" s="12">
        <v>5</v>
      </c>
      <c r="E226" s="12" t="s">
        <v>923</v>
      </c>
      <c r="F226" s="12">
        <v>1</v>
      </c>
      <c r="G226" s="12">
        <v>6</v>
      </c>
      <c r="H226" s="12"/>
      <c r="I226" s="12">
        <v>9</v>
      </c>
      <c r="J226" s="12">
        <f t="shared" si="18"/>
        <v>2409</v>
      </c>
      <c r="K226" s="12">
        <v>110</v>
      </c>
      <c r="L226" s="12">
        <f t="shared" si="19"/>
        <v>264990</v>
      </c>
      <c r="M226" s="12">
        <v>1</v>
      </c>
      <c r="N226" s="12"/>
      <c r="O226" s="12"/>
      <c r="P226" s="12"/>
      <c r="Q226" s="12"/>
      <c r="R226" s="12"/>
      <c r="S226" s="12"/>
      <c r="T226" s="12">
        <f t="shared" si="20"/>
        <v>0</v>
      </c>
      <c r="U226" s="12"/>
      <c r="V226" s="12"/>
      <c r="W226" s="12">
        <f t="shared" si="21"/>
        <v>0</v>
      </c>
      <c r="X226" s="12">
        <f t="shared" si="22"/>
        <v>264990</v>
      </c>
      <c r="Y226" s="12">
        <v>0</v>
      </c>
      <c r="Z226" s="12">
        <v>50</v>
      </c>
      <c r="AA226" s="12">
        <v>0</v>
      </c>
      <c r="AB226" s="12">
        <v>0</v>
      </c>
    </row>
    <row r="227" spans="1:28" s="3" customFormat="1" ht="14.25" x14ac:dyDescent="0.2">
      <c r="A227" s="12">
        <v>218</v>
      </c>
      <c r="B227" s="63" t="s">
        <v>14</v>
      </c>
      <c r="C227" s="12"/>
      <c r="D227" s="12">
        <v>39</v>
      </c>
      <c r="E227" s="12" t="s">
        <v>923</v>
      </c>
      <c r="F227" s="12">
        <v>1</v>
      </c>
      <c r="G227" s="12">
        <v>9</v>
      </c>
      <c r="H227" s="12">
        <v>3</v>
      </c>
      <c r="I227" s="12">
        <v>43</v>
      </c>
      <c r="J227" s="12">
        <f t="shared" si="18"/>
        <v>3943</v>
      </c>
      <c r="K227" s="12">
        <v>180</v>
      </c>
      <c r="L227" s="12">
        <f t="shared" si="19"/>
        <v>709740</v>
      </c>
      <c r="M227" s="12">
        <v>1</v>
      </c>
      <c r="N227" s="12"/>
      <c r="O227" s="12"/>
      <c r="P227" s="12"/>
      <c r="Q227" s="12"/>
      <c r="R227" s="12"/>
      <c r="S227" s="12"/>
      <c r="T227" s="12">
        <f t="shared" si="20"/>
        <v>0</v>
      </c>
      <c r="U227" s="12"/>
      <c r="V227" s="12"/>
      <c r="W227" s="12">
        <f t="shared" si="21"/>
        <v>0</v>
      </c>
      <c r="X227" s="12">
        <f t="shared" si="22"/>
        <v>709740</v>
      </c>
      <c r="Y227" s="12">
        <v>0</v>
      </c>
      <c r="Z227" s="12">
        <v>50</v>
      </c>
      <c r="AA227" s="12">
        <v>0</v>
      </c>
      <c r="AB227" s="12">
        <v>0</v>
      </c>
    </row>
    <row r="228" spans="1:28" s="3" customFormat="1" ht="14.25" x14ac:dyDescent="0.2">
      <c r="A228" s="12">
        <v>219</v>
      </c>
      <c r="B228" s="63" t="s">
        <v>14</v>
      </c>
      <c r="C228" s="12"/>
      <c r="D228" s="12">
        <v>113</v>
      </c>
      <c r="E228" s="12" t="s">
        <v>923</v>
      </c>
      <c r="F228" s="12">
        <v>1</v>
      </c>
      <c r="G228" s="12">
        <v>2</v>
      </c>
      <c r="H228" s="12"/>
      <c r="I228" s="12">
        <v>59</v>
      </c>
      <c r="J228" s="12">
        <f t="shared" si="18"/>
        <v>859</v>
      </c>
      <c r="K228" s="12">
        <v>75</v>
      </c>
      <c r="L228" s="12">
        <f t="shared" si="19"/>
        <v>64425</v>
      </c>
      <c r="M228" s="12">
        <v>1</v>
      </c>
      <c r="N228" s="12"/>
      <c r="O228" s="12"/>
      <c r="P228" s="12"/>
      <c r="Q228" s="12"/>
      <c r="R228" s="12"/>
      <c r="S228" s="12"/>
      <c r="T228" s="12">
        <f t="shared" si="20"/>
        <v>0</v>
      </c>
      <c r="U228" s="12"/>
      <c r="V228" s="12"/>
      <c r="W228" s="12">
        <f t="shared" si="21"/>
        <v>0</v>
      </c>
      <c r="X228" s="12">
        <f t="shared" si="22"/>
        <v>64425</v>
      </c>
      <c r="Y228" s="12">
        <v>0</v>
      </c>
      <c r="Z228" s="12">
        <v>50</v>
      </c>
      <c r="AA228" s="12">
        <v>0</v>
      </c>
      <c r="AB228" s="12">
        <v>0</v>
      </c>
    </row>
    <row r="229" spans="1:28" s="3" customFormat="1" ht="14.25" x14ac:dyDescent="0.2">
      <c r="A229" s="12">
        <v>220</v>
      </c>
      <c r="B229" s="63" t="s">
        <v>14</v>
      </c>
      <c r="C229" s="12">
        <v>701</v>
      </c>
      <c r="D229" s="12">
        <v>31</v>
      </c>
      <c r="E229" s="12" t="s">
        <v>923</v>
      </c>
      <c r="F229" s="12">
        <v>1</v>
      </c>
      <c r="G229" s="12"/>
      <c r="H229" s="12">
        <v>3</v>
      </c>
      <c r="I229" s="12">
        <v>66</v>
      </c>
      <c r="J229" s="12">
        <f t="shared" si="18"/>
        <v>366</v>
      </c>
      <c r="K229" s="12">
        <v>430</v>
      </c>
      <c r="L229" s="12">
        <f t="shared" si="19"/>
        <v>157380</v>
      </c>
      <c r="M229" s="12">
        <v>1</v>
      </c>
      <c r="N229" s="12"/>
      <c r="O229" s="12"/>
      <c r="P229" s="12"/>
      <c r="Q229" s="12"/>
      <c r="R229" s="12"/>
      <c r="S229" s="12"/>
      <c r="T229" s="12">
        <f t="shared" si="20"/>
        <v>0</v>
      </c>
      <c r="U229" s="12"/>
      <c r="V229" s="12"/>
      <c r="W229" s="12">
        <f t="shared" si="21"/>
        <v>0</v>
      </c>
      <c r="X229" s="12">
        <f t="shared" si="22"/>
        <v>157380</v>
      </c>
      <c r="Y229" s="12">
        <v>0</v>
      </c>
      <c r="Z229" s="12">
        <v>50</v>
      </c>
      <c r="AA229" s="12">
        <v>0</v>
      </c>
      <c r="AB229" s="12">
        <v>0</v>
      </c>
    </row>
    <row r="230" spans="1:28" s="3" customFormat="1" ht="14.25" x14ac:dyDescent="0.2">
      <c r="A230" s="12">
        <v>221</v>
      </c>
      <c r="B230" s="63" t="s">
        <v>14</v>
      </c>
      <c r="C230" s="12"/>
      <c r="D230" s="12">
        <v>29</v>
      </c>
      <c r="E230" s="12" t="s">
        <v>924</v>
      </c>
      <c r="F230" s="12">
        <v>2</v>
      </c>
      <c r="G230" s="12"/>
      <c r="H230" s="12">
        <v>1</v>
      </c>
      <c r="I230" s="12">
        <v>98</v>
      </c>
      <c r="J230" s="12">
        <f t="shared" si="18"/>
        <v>198</v>
      </c>
      <c r="K230" s="12">
        <v>75</v>
      </c>
      <c r="L230" s="12">
        <f t="shared" si="19"/>
        <v>14850</v>
      </c>
      <c r="M230" s="12">
        <v>2</v>
      </c>
      <c r="N230" s="12" t="s">
        <v>27</v>
      </c>
      <c r="O230" s="12" t="s">
        <v>16</v>
      </c>
      <c r="P230" s="12">
        <v>2</v>
      </c>
      <c r="Q230" s="12">
        <v>158</v>
      </c>
      <c r="R230" s="12"/>
      <c r="S230" s="12">
        <v>6400</v>
      </c>
      <c r="T230" s="12">
        <f t="shared" si="20"/>
        <v>1011200</v>
      </c>
      <c r="U230" s="12">
        <v>30</v>
      </c>
      <c r="V230" s="12">
        <f>T230*85%</f>
        <v>859520</v>
      </c>
      <c r="W230" s="12">
        <f>T230-V230</f>
        <v>151680</v>
      </c>
      <c r="X230" s="12">
        <f t="shared" si="22"/>
        <v>166530</v>
      </c>
      <c r="Y230" s="12">
        <v>0</v>
      </c>
      <c r="Z230" s="12">
        <v>50</v>
      </c>
      <c r="AA230" s="12">
        <v>0</v>
      </c>
      <c r="AB230" s="12">
        <v>0</v>
      </c>
    </row>
    <row r="231" spans="1:28" s="3" customFormat="1" ht="14.25" x14ac:dyDescent="0.2">
      <c r="A231" s="12">
        <v>222</v>
      </c>
      <c r="B231" s="63" t="s">
        <v>14</v>
      </c>
      <c r="C231" s="12">
        <v>854</v>
      </c>
      <c r="D231" s="12">
        <v>32</v>
      </c>
      <c r="E231" s="12" t="s">
        <v>924</v>
      </c>
      <c r="F231" s="12">
        <v>1</v>
      </c>
      <c r="G231" s="12"/>
      <c r="H231" s="12">
        <v>1</v>
      </c>
      <c r="I231" s="12">
        <v>27</v>
      </c>
      <c r="J231" s="12">
        <f t="shared" si="18"/>
        <v>127</v>
      </c>
      <c r="K231" s="12">
        <v>75</v>
      </c>
      <c r="L231" s="12">
        <f t="shared" si="19"/>
        <v>9525</v>
      </c>
      <c r="M231" s="12">
        <v>1</v>
      </c>
      <c r="N231" s="12"/>
      <c r="O231" s="12"/>
      <c r="P231" s="12"/>
      <c r="Q231" s="12"/>
      <c r="R231" s="12"/>
      <c r="S231" s="12"/>
      <c r="T231" s="12">
        <f t="shared" si="20"/>
        <v>0</v>
      </c>
      <c r="U231" s="12"/>
      <c r="V231" s="12"/>
      <c r="W231" s="12">
        <f t="shared" si="21"/>
        <v>0</v>
      </c>
      <c r="X231" s="12">
        <f t="shared" si="22"/>
        <v>9525</v>
      </c>
      <c r="Y231" s="12">
        <v>0</v>
      </c>
      <c r="Z231" s="12">
        <v>50</v>
      </c>
      <c r="AA231" s="12">
        <v>0</v>
      </c>
      <c r="AB231" s="12">
        <v>0</v>
      </c>
    </row>
    <row r="232" spans="1:28" s="3" customFormat="1" ht="14.25" x14ac:dyDescent="0.2">
      <c r="A232" s="12">
        <v>223</v>
      </c>
      <c r="B232" s="63" t="s">
        <v>14</v>
      </c>
      <c r="C232" s="12">
        <v>5260</v>
      </c>
      <c r="D232" s="12">
        <v>12</v>
      </c>
      <c r="E232" s="12" t="s">
        <v>924</v>
      </c>
      <c r="F232" s="12">
        <v>1</v>
      </c>
      <c r="G232" s="12">
        <v>13</v>
      </c>
      <c r="H232" s="12"/>
      <c r="I232" s="12">
        <v>49</v>
      </c>
      <c r="J232" s="12">
        <f t="shared" si="18"/>
        <v>5249</v>
      </c>
      <c r="K232" s="12">
        <v>75</v>
      </c>
      <c r="L232" s="12">
        <f t="shared" si="19"/>
        <v>393675</v>
      </c>
      <c r="M232" s="12">
        <v>1</v>
      </c>
      <c r="N232" s="12"/>
      <c r="O232" s="12"/>
      <c r="P232" s="12"/>
      <c r="Q232" s="12"/>
      <c r="R232" s="12"/>
      <c r="S232" s="12"/>
      <c r="T232" s="12">
        <f t="shared" si="20"/>
        <v>0</v>
      </c>
      <c r="U232" s="12"/>
      <c r="V232" s="12"/>
      <c r="W232" s="12">
        <f t="shared" si="21"/>
        <v>0</v>
      </c>
      <c r="X232" s="12">
        <f t="shared" si="22"/>
        <v>393675</v>
      </c>
      <c r="Y232" s="12">
        <v>0</v>
      </c>
      <c r="Z232" s="12">
        <v>50</v>
      </c>
      <c r="AA232" s="12">
        <v>0</v>
      </c>
      <c r="AB232" s="12">
        <v>0</v>
      </c>
    </row>
    <row r="233" spans="1:28" s="3" customFormat="1" ht="14.25" x14ac:dyDescent="0.2">
      <c r="A233" s="12">
        <v>224</v>
      </c>
      <c r="B233" s="64" t="s">
        <v>14</v>
      </c>
      <c r="C233" s="12">
        <v>782</v>
      </c>
      <c r="D233" s="12">
        <v>167</v>
      </c>
      <c r="E233" s="12" t="s">
        <v>925</v>
      </c>
      <c r="F233" s="12">
        <v>2</v>
      </c>
      <c r="G233" s="12">
        <v>1</v>
      </c>
      <c r="H233" s="12">
        <v>1</v>
      </c>
      <c r="I233" s="12">
        <v>73</v>
      </c>
      <c r="J233" s="12">
        <f t="shared" si="18"/>
        <v>573</v>
      </c>
      <c r="K233" s="12">
        <v>430</v>
      </c>
      <c r="L233" s="12">
        <f t="shared" si="19"/>
        <v>246390</v>
      </c>
      <c r="M233" s="12">
        <v>2</v>
      </c>
      <c r="N233" s="12" t="s">
        <v>27</v>
      </c>
      <c r="O233" s="12" t="s">
        <v>16</v>
      </c>
      <c r="P233" s="12">
        <v>2</v>
      </c>
      <c r="Q233" s="12">
        <v>102</v>
      </c>
      <c r="R233" s="12"/>
      <c r="S233" s="12">
        <v>6400</v>
      </c>
      <c r="T233" s="12">
        <f t="shared" si="20"/>
        <v>652800</v>
      </c>
      <c r="U233" s="12">
        <v>30</v>
      </c>
      <c r="V233" s="12">
        <f>T233*85%</f>
        <v>554880</v>
      </c>
      <c r="W233" s="12">
        <f>T233-V233</f>
        <v>97920</v>
      </c>
      <c r="X233" s="12">
        <f t="shared" si="22"/>
        <v>344310</v>
      </c>
      <c r="Y233" s="12">
        <v>0</v>
      </c>
      <c r="Z233" s="12">
        <v>50</v>
      </c>
      <c r="AA233" s="12">
        <v>0</v>
      </c>
      <c r="AB233" s="12">
        <v>0</v>
      </c>
    </row>
    <row r="234" spans="1:28" s="3" customFormat="1" ht="14.25" x14ac:dyDescent="0.2">
      <c r="A234" s="12">
        <v>225</v>
      </c>
      <c r="B234" s="64" t="s">
        <v>14</v>
      </c>
      <c r="C234" s="12">
        <v>2844</v>
      </c>
      <c r="D234" s="12">
        <v>477</v>
      </c>
      <c r="E234" s="12" t="s">
        <v>925</v>
      </c>
      <c r="F234" s="12">
        <v>1</v>
      </c>
      <c r="G234" s="12">
        <v>14</v>
      </c>
      <c r="H234" s="12">
        <v>2</v>
      </c>
      <c r="I234" s="12">
        <v>89</v>
      </c>
      <c r="J234" s="12">
        <f t="shared" si="18"/>
        <v>5889</v>
      </c>
      <c r="K234" s="12">
        <v>75</v>
      </c>
      <c r="L234" s="12">
        <f t="shared" si="19"/>
        <v>441675</v>
      </c>
      <c r="M234" s="12">
        <v>1</v>
      </c>
      <c r="N234" s="12"/>
      <c r="O234" s="12"/>
      <c r="P234" s="12"/>
      <c r="Q234" s="12"/>
      <c r="R234" s="12"/>
      <c r="S234" s="12"/>
      <c r="T234" s="12">
        <f t="shared" si="20"/>
        <v>0</v>
      </c>
      <c r="U234" s="12"/>
      <c r="V234" s="12"/>
      <c r="W234" s="12">
        <f t="shared" si="21"/>
        <v>0</v>
      </c>
      <c r="X234" s="12">
        <f t="shared" si="22"/>
        <v>441675</v>
      </c>
      <c r="Y234" s="12">
        <v>0</v>
      </c>
      <c r="Z234" s="12">
        <v>50</v>
      </c>
      <c r="AA234" s="12">
        <v>0</v>
      </c>
      <c r="AB234" s="12">
        <v>0</v>
      </c>
    </row>
    <row r="235" spans="1:28" s="3" customFormat="1" ht="14.25" x14ac:dyDescent="0.2">
      <c r="A235" s="12">
        <v>226</v>
      </c>
      <c r="B235" s="64" t="s">
        <v>14</v>
      </c>
      <c r="C235" s="12">
        <v>2022</v>
      </c>
      <c r="D235" s="12">
        <v>121</v>
      </c>
      <c r="E235" s="12" t="s">
        <v>925</v>
      </c>
      <c r="F235" s="12">
        <v>1</v>
      </c>
      <c r="G235" s="12">
        <v>4</v>
      </c>
      <c r="H235" s="12">
        <v>1</v>
      </c>
      <c r="I235" s="12">
        <v>37</v>
      </c>
      <c r="J235" s="12">
        <f t="shared" si="18"/>
        <v>1737</v>
      </c>
      <c r="K235" s="12">
        <v>100</v>
      </c>
      <c r="L235" s="12">
        <f t="shared" si="19"/>
        <v>173700</v>
      </c>
      <c r="M235" s="12">
        <v>1</v>
      </c>
      <c r="N235" s="12"/>
      <c r="O235" s="12"/>
      <c r="P235" s="12"/>
      <c r="Q235" s="12"/>
      <c r="R235" s="12"/>
      <c r="S235" s="12"/>
      <c r="T235" s="12">
        <f t="shared" si="20"/>
        <v>0</v>
      </c>
      <c r="U235" s="12"/>
      <c r="V235" s="12"/>
      <c r="W235" s="12">
        <f t="shared" si="21"/>
        <v>0</v>
      </c>
      <c r="X235" s="12">
        <f t="shared" si="22"/>
        <v>173700</v>
      </c>
      <c r="Y235" s="12">
        <v>0</v>
      </c>
      <c r="Z235" s="12">
        <v>50</v>
      </c>
      <c r="AA235" s="12">
        <v>0</v>
      </c>
      <c r="AB235" s="12">
        <v>0</v>
      </c>
    </row>
    <row r="236" spans="1:28" s="3" customFormat="1" ht="14.25" x14ac:dyDescent="0.2">
      <c r="A236" s="12">
        <v>227</v>
      </c>
      <c r="B236" s="64" t="s">
        <v>14</v>
      </c>
      <c r="C236" s="12">
        <v>825</v>
      </c>
      <c r="D236" s="12">
        <v>3</v>
      </c>
      <c r="E236" s="12" t="s">
        <v>925</v>
      </c>
      <c r="F236" s="12">
        <v>1</v>
      </c>
      <c r="G236" s="12"/>
      <c r="H236" s="12"/>
      <c r="I236" s="12">
        <v>41</v>
      </c>
      <c r="J236" s="12">
        <f t="shared" si="18"/>
        <v>41</v>
      </c>
      <c r="K236" s="12">
        <v>430</v>
      </c>
      <c r="L236" s="12">
        <f t="shared" si="19"/>
        <v>17630</v>
      </c>
      <c r="M236" s="12">
        <v>1</v>
      </c>
      <c r="N236" s="12"/>
      <c r="O236" s="12"/>
      <c r="P236" s="12"/>
      <c r="Q236" s="12"/>
      <c r="R236" s="12"/>
      <c r="S236" s="12"/>
      <c r="T236" s="12">
        <f t="shared" si="20"/>
        <v>0</v>
      </c>
      <c r="U236" s="12"/>
      <c r="V236" s="12"/>
      <c r="W236" s="12">
        <f t="shared" si="21"/>
        <v>0</v>
      </c>
      <c r="X236" s="12">
        <f t="shared" si="22"/>
        <v>17630</v>
      </c>
      <c r="Y236" s="12">
        <v>0</v>
      </c>
      <c r="Z236" s="12">
        <v>50</v>
      </c>
      <c r="AA236" s="12">
        <v>0</v>
      </c>
      <c r="AB236" s="12">
        <v>0</v>
      </c>
    </row>
    <row r="237" spans="1:28" s="3" customFormat="1" ht="14.25" x14ac:dyDescent="0.2">
      <c r="A237" s="12">
        <v>228</v>
      </c>
      <c r="B237" s="64" t="s">
        <v>14</v>
      </c>
      <c r="C237" s="12"/>
      <c r="D237" s="12">
        <v>227</v>
      </c>
      <c r="E237" s="12" t="s">
        <v>925</v>
      </c>
      <c r="F237" s="12">
        <v>1</v>
      </c>
      <c r="G237" s="12">
        <v>2</v>
      </c>
      <c r="H237" s="12"/>
      <c r="I237" s="12">
        <v>62</v>
      </c>
      <c r="J237" s="12">
        <f t="shared" si="18"/>
        <v>862</v>
      </c>
      <c r="K237" s="12">
        <v>75</v>
      </c>
      <c r="L237" s="12">
        <f t="shared" si="19"/>
        <v>64650</v>
      </c>
      <c r="M237" s="12">
        <v>1</v>
      </c>
      <c r="N237" s="12"/>
      <c r="O237" s="12"/>
      <c r="P237" s="12"/>
      <c r="Q237" s="12"/>
      <c r="R237" s="12"/>
      <c r="S237" s="12"/>
      <c r="T237" s="12">
        <f t="shared" si="20"/>
        <v>0</v>
      </c>
      <c r="U237" s="12"/>
      <c r="V237" s="12"/>
      <c r="W237" s="12">
        <f t="shared" si="21"/>
        <v>0</v>
      </c>
      <c r="X237" s="12">
        <f t="shared" si="22"/>
        <v>64650</v>
      </c>
      <c r="Y237" s="12">
        <v>0</v>
      </c>
      <c r="Z237" s="12">
        <v>50</v>
      </c>
      <c r="AA237" s="12">
        <v>0</v>
      </c>
      <c r="AB237" s="12">
        <v>0</v>
      </c>
    </row>
    <row r="238" spans="1:28" s="3" customFormat="1" ht="14.25" x14ac:dyDescent="0.2">
      <c r="A238" s="12">
        <v>229</v>
      </c>
      <c r="B238" s="64" t="s">
        <v>14</v>
      </c>
      <c r="C238" s="12">
        <v>4294</v>
      </c>
      <c r="D238" s="12">
        <v>25</v>
      </c>
      <c r="E238" s="12" t="s">
        <v>925</v>
      </c>
      <c r="F238" s="12">
        <v>1</v>
      </c>
      <c r="G238" s="12"/>
      <c r="H238" s="12"/>
      <c r="I238" s="12">
        <v>65</v>
      </c>
      <c r="J238" s="12">
        <f t="shared" si="18"/>
        <v>65</v>
      </c>
      <c r="K238" s="12">
        <v>430</v>
      </c>
      <c r="L238" s="12">
        <f t="shared" si="19"/>
        <v>27950</v>
      </c>
      <c r="M238" s="12">
        <v>1</v>
      </c>
      <c r="N238" s="12"/>
      <c r="O238" s="12"/>
      <c r="P238" s="12"/>
      <c r="Q238" s="12"/>
      <c r="R238" s="12"/>
      <c r="S238" s="12"/>
      <c r="T238" s="12">
        <f t="shared" si="20"/>
        <v>0</v>
      </c>
      <c r="U238" s="12"/>
      <c r="V238" s="12"/>
      <c r="W238" s="12">
        <f t="shared" si="21"/>
        <v>0</v>
      </c>
      <c r="X238" s="12">
        <f t="shared" si="22"/>
        <v>27950</v>
      </c>
      <c r="Y238" s="12">
        <v>0</v>
      </c>
      <c r="Z238" s="12">
        <v>50</v>
      </c>
      <c r="AA238" s="12">
        <v>0</v>
      </c>
      <c r="AB238" s="12">
        <v>0</v>
      </c>
    </row>
    <row r="239" spans="1:28" s="3" customFormat="1" ht="14.25" x14ac:dyDescent="0.2">
      <c r="A239" s="12">
        <v>230</v>
      </c>
      <c r="B239" s="64" t="s">
        <v>926</v>
      </c>
      <c r="C239" s="12"/>
      <c r="D239" s="12"/>
      <c r="E239" s="12" t="s">
        <v>927</v>
      </c>
      <c r="F239" s="12">
        <v>2</v>
      </c>
      <c r="G239" s="12"/>
      <c r="H239" s="12"/>
      <c r="I239" s="12"/>
      <c r="J239" s="12">
        <f t="shared" si="18"/>
        <v>0</v>
      </c>
      <c r="K239" s="12"/>
      <c r="L239" s="12">
        <f t="shared" si="19"/>
        <v>0</v>
      </c>
      <c r="M239" s="12">
        <v>2</v>
      </c>
      <c r="N239" s="12" t="s">
        <v>27</v>
      </c>
      <c r="O239" s="12" t="s">
        <v>16</v>
      </c>
      <c r="P239" s="12">
        <v>2</v>
      </c>
      <c r="Q239" s="12">
        <v>104</v>
      </c>
      <c r="R239" s="12"/>
      <c r="S239" s="12">
        <v>6400</v>
      </c>
      <c r="T239" s="12">
        <f t="shared" si="20"/>
        <v>665600</v>
      </c>
      <c r="U239" s="12">
        <v>30</v>
      </c>
      <c r="V239" s="12">
        <f>T239*85%</f>
        <v>565760</v>
      </c>
      <c r="W239" s="12">
        <f t="shared" si="21"/>
        <v>99840</v>
      </c>
      <c r="X239" s="12">
        <f t="shared" si="22"/>
        <v>99840</v>
      </c>
      <c r="Y239" s="12">
        <v>0</v>
      </c>
      <c r="Z239" s="12">
        <v>0</v>
      </c>
      <c r="AA239" s="12">
        <v>99840</v>
      </c>
      <c r="AB239" s="12">
        <v>0.02</v>
      </c>
    </row>
    <row r="240" spans="1:28" s="3" customFormat="1" ht="14.25" x14ac:dyDescent="0.2">
      <c r="A240" s="12">
        <v>231</v>
      </c>
      <c r="B240" s="64" t="s">
        <v>14</v>
      </c>
      <c r="C240" s="12">
        <v>2779</v>
      </c>
      <c r="D240" s="12">
        <v>77</v>
      </c>
      <c r="E240" s="12" t="s">
        <v>927</v>
      </c>
      <c r="F240" s="12">
        <v>1</v>
      </c>
      <c r="G240" s="12">
        <v>6</v>
      </c>
      <c r="H240" s="12"/>
      <c r="I240" s="12"/>
      <c r="J240" s="12">
        <f t="shared" si="18"/>
        <v>2400</v>
      </c>
      <c r="K240" s="12">
        <v>100</v>
      </c>
      <c r="L240" s="12">
        <f t="shared" si="19"/>
        <v>240000</v>
      </c>
      <c r="M240" s="12">
        <v>1</v>
      </c>
      <c r="N240" s="12"/>
      <c r="O240" s="12"/>
      <c r="P240" s="12"/>
      <c r="Q240" s="12"/>
      <c r="R240" s="12"/>
      <c r="S240" s="12"/>
      <c r="T240" s="12">
        <f t="shared" si="20"/>
        <v>0</v>
      </c>
      <c r="U240" s="12"/>
      <c r="V240" s="12"/>
      <c r="W240" s="12">
        <f t="shared" si="21"/>
        <v>0</v>
      </c>
      <c r="X240" s="12">
        <f t="shared" si="22"/>
        <v>240000</v>
      </c>
      <c r="Y240" s="12">
        <v>0</v>
      </c>
      <c r="Z240" s="12">
        <v>50</v>
      </c>
      <c r="AA240" s="12">
        <v>0</v>
      </c>
      <c r="AB240" s="12">
        <v>0</v>
      </c>
    </row>
    <row r="241" spans="1:28" s="3" customFormat="1" ht="14.25" x14ac:dyDescent="0.2">
      <c r="A241" s="12">
        <v>232</v>
      </c>
      <c r="B241" s="64" t="s">
        <v>14</v>
      </c>
      <c r="C241" s="12">
        <v>4832</v>
      </c>
      <c r="D241" s="12">
        <v>338</v>
      </c>
      <c r="E241" s="12" t="s">
        <v>927</v>
      </c>
      <c r="F241" s="12">
        <v>1</v>
      </c>
      <c r="G241" s="12">
        <v>6</v>
      </c>
      <c r="H241" s="12"/>
      <c r="I241" s="12">
        <v>43</v>
      </c>
      <c r="J241" s="12">
        <f t="shared" si="18"/>
        <v>2443</v>
      </c>
      <c r="K241" s="12">
        <v>75</v>
      </c>
      <c r="L241" s="12">
        <f t="shared" si="19"/>
        <v>183225</v>
      </c>
      <c r="M241" s="12">
        <v>1</v>
      </c>
      <c r="N241" s="12"/>
      <c r="O241" s="12"/>
      <c r="P241" s="12"/>
      <c r="Q241" s="12"/>
      <c r="R241" s="12"/>
      <c r="S241" s="12"/>
      <c r="T241" s="12">
        <f t="shared" si="20"/>
        <v>0</v>
      </c>
      <c r="U241" s="12"/>
      <c r="V241" s="12"/>
      <c r="W241" s="12">
        <f t="shared" si="21"/>
        <v>0</v>
      </c>
      <c r="X241" s="12">
        <f t="shared" si="22"/>
        <v>183225</v>
      </c>
      <c r="Y241" s="12">
        <v>0</v>
      </c>
      <c r="Z241" s="12">
        <v>50</v>
      </c>
      <c r="AA241" s="12">
        <v>0</v>
      </c>
      <c r="AB241" s="12">
        <v>0</v>
      </c>
    </row>
    <row r="242" spans="1:28" s="3" customFormat="1" ht="14.25" x14ac:dyDescent="0.2">
      <c r="A242" s="12">
        <v>233</v>
      </c>
      <c r="B242" s="64" t="s">
        <v>928</v>
      </c>
      <c r="C242" s="12"/>
      <c r="D242" s="12"/>
      <c r="E242" s="12" t="s">
        <v>929</v>
      </c>
      <c r="F242" s="12">
        <v>2</v>
      </c>
      <c r="G242" s="12"/>
      <c r="H242" s="12"/>
      <c r="I242" s="12"/>
      <c r="J242" s="12">
        <f t="shared" si="18"/>
        <v>0</v>
      </c>
      <c r="K242" s="12"/>
      <c r="L242" s="12">
        <f t="shared" si="19"/>
        <v>0</v>
      </c>
      <c r="M242" s="12">
        <v>2</v>
      </c>
      <c r="N242" s="12" t="s">
        <v>27</v>
      </c>
      <c r="O242" s="12" t="s">
        <v>16</v>
      </c>
      <c r="P242" s="12">
        <v>2</v>
      </c>
      <c r="Q242" s="12">
        <v>156</v>
      </c>
      <c r="R242" s="12"/>
      <c r="S242" s="12">
        <v>6400</v>
      </c>
      <c r="T242" s="12">
        <f t="shared" si="20"/>
        <v>998400</v>
      </c>
      <c r="U242" s="12">
        <v>20</v>
      </c>
      <c r="V242" s="12">
        <f>T242*75%</f>
        <v>748800</v>
      </c>
      <c r="W242" s="12">
        <f t="shared" si="21"/>
        <v>249600</v>
      </c>
      <c r="X242" s="12">
        <f t="shared" si="22"/>
        <v>249600</v>
      </c>
      <c r="Y242" s="12">
        <v>0</v>
      </c>
      <c r="Z242" s="12">
        <v>0</v>
      </c>
      <c r="AA242" s="12">
        <v>249600</v>
      </c>
      <c r="AB242" s="12">
        <v>0.02</v>
      </c>
    </row>
    <row r="243" spans="1:28" s="3" customFormat="1" ht="14.25" x14ac:dyDescent="0.2">
      <c r="A243" s="12">
        <v>234</v>
      </c>
      <c r="B243" s="64" t="s">
        <v>14</v>
      </c>
      <c r="C243" s="12">
        <v>2860</v>
      </c>
      <c r="D243" s="12">
        <v>18</v>
      </c>
      <c r="E243" s="12" t="s">
        <v>929</v>
      </c>
      <c r="F243" s="12">
        <v>1</v>
      </c>
      <c r="G243" s="12">
        <v>30</v>
      </c>
      <c r="H243" s="12">
        <v>2</v>
      </c>
      <c r="I243" s="12">
        <v>32</v>
      </c>
      <c r="J243" s="12">
        <f t="shared" si="18"/>
        <v>12232</v>
      </c>
      <c r="K243" s="12">
        <v>75</v>
      </c>
      <c r="L243" s="12">
        <f t="shared" si="19"/>
        <v>917400</v>
      </c>
      <c r="M243" s="12">
        <v>1</v>
      </c>
      <c r="N243" s="12"/>
      <c r="O243" s="12"/>
      <c r="P243" s="12"/>
      <c r="Q243" s="12"/>
      <c r="R243" s="12"/>
      <c r="S243" s="12"/>
      <c r="T243" s="12">
        <f t="shared" si="20"/>
        <v>0</v>
      </c>
      <c r="U243" s="12"/>
      <c r="V243" s="12"/>
      <c r="W243" s="12">
        <f t="shared" si="21"/>
        <v>0</v>
      </c>
      <c r="X243" s="12">
        <f t="shared" si="22"/>
        <v>917400</v>
      </c>
      <c r="Y243" s="12">
        <v>0</v>
      </c>
      <c r="Z243" s="12">
        <v>50</v>
      </c>
      <c r="AA243" s="12">
        <v>0</v>
      </c>
      <c r="AB243" s="12">
        <v>0</v>
      </c>
    </row>
    <row r="244" spans="1:28" s="3" customFormat="1" ht="14.25" x14ac:dyDescent="0.2">
      <c r="A244" s="12">
        <v>235</v>
      </c>
      <c r="B244" s="64" t="s">
        <v>14</v>
      </c>
      <c r="C244" s="12">
        <v>5287</v>
      </c>
      <c r="D244" s="12">
        <v>140</v>
      </c>
      <c r="E244" s="12" t="s">
        <v>930</v>
      </c>
      <c r="F244" s="12">
        <v>2</v>
      </c>
      <c r="G244" s="12"/>
      <c r="H244" s="12">
        <v>1</v>
      </c>
      <c r="I244" s="12">
        <v>31</v>
      </c>
      <c r="J244" s="12">
        <f t="shared" si="18"/>
        <v>131</v>
      </c>
      <c r="K244" s="12">
        <v>430</v>
      </c>
      <c r="L244" s="12">
        <f t="shared" si="19"/>
        <v>56330</v>
      </c>
      <c r="M244" s="12">
        <v>2</v>
      </c>
      <c r="N244" s="12" t="s">
        <v>27</v>
      </c>
      <c r="O244" s="12" t="s">
        <v>16</v>
      </c>
      <c r="P244" s="12">
        <v>2</v>
      </c>
      <c r="Q244" s="12">
        <v>237</v>
      </c>
      <c r="R244" s="12"/>
      <c r="S244" s="12">
        <v>6400</v>
      </c>
      <c r="T244" s="12">
        <f t="shared" si="20"/>
        <v>1516800</v>
      </c>
      <c r="U244" s="12">
        <v>20</v>
      </c>
      <c r="V244" s="12">
        <f>T244*75%</f>
        <v>1137600</v>
      </c>
      <c r="W244" s="12">
        <f t="shared" si="21"/>
        <v>379200</v>
      </c>
      <c r="X244" s="12">
        <f t="shared" si="22"/>
        <v>435530</v>
      </c>
      <c r="Y244" s="12">
        <v>0</v>
      </c>
      <c r="Z244" s="12">
        <v>50</v>
      </c>
      <c r="AA244" s="12">
        <v>0</v>
      </c>
      <c r="AB244" s="12">
        <v>0</v>
      </c>
    </row>
    <row r="245" spans="1:28" s="3" customFormat="1" ht="14.25" x14ac:dyDescent="0.2">
      <c r="A245" s="12">
        <v>236</v>
      </c>
      <c r="B245" s="64" t="s">
        <v>14</v>
      </c>
      <c r="C245" s="12"/>
      <c r="D245" s="12">
        <v>267</v>
      </c>
      <c r="E245" s="12" t="s">
        <v>930</v>
      </c>
      <c r="F245" s="12">
        <v>1</v>
      </c>
      <c r="G245" s="12">
        <v>1</v>
      </c>
      <c r="H245" s="12">
        <v>2</v>
      </c>
      <c r="I245" s="12">
        <v>54</v>
      </c>
      <c r="J245" s="12">
        <f t="shared" si="18"/>
        <v>654</v>
      </c>
      <c r="K245" s="12">
        <v>75</v>
      </c>
      <c r="L245" s="12">
        <f t="shared" si="19"/>
        <v>49050</v>
      </c>
      <c r="M245" s="12">
        <v>1</v>
      </c>
      <c r="N245" s="12"/>
      <c r="O245" s="12"/>
      <c r="P245" s="12"/>
      <c r="Q245" s="12"/>
      <c r="R245" s="12"/>
      <c r="S245" s="12"/>
      <c r="T245" s="12">
        <f t="shared" si="20"/>
        <v>0</v>
      </c>
      <c r="U245" s="12"/>
      <c r="V245" s="12"/>
      <c r="W245" s="12">
        <f t="shared" si="21"/>
        <v>0</v>
      </c>
      <c r="X245" s="12">
        <f t="shared" si="22"/>
        <v>49050</v>
      </c>
      <c r="Y245" s="12">
        <v>0</v>
      </c>
      <c r="Z245" s="12">
        <v>50</v>
      </c>
      <c r="AA245" s="12">
        <v>0</v>
      </c>
      <c r="AB245" s="12">
        <v>0</v>
      </c>
    </row>
    <row r="246" spans="1:28" s="3" customFormat="1" ht="14.25" x14ac:dyDescent="0.2">
      <c r="A246" s="12">
        <v>237</v>
      </c>
      <c r="B246" s="64" t="s">
        <v>14</v>
      </c>
      <c r="C246" s="12">
        <v>1881</v>
      </c>
      <c r="D246" s="12">
        <v>212</v>
      </c>
      <c r="E246" s="12" t="s">
        <v>930</v>
      </c>
      <c r="F246" s="12">
        <v>1</v>
      </c>
      <c r="G246" s="12">
        <v>36</v>
      </c>
      <c r="H246" s="12">
        <v>1</v>
      </c>
      <c r="I246" s="12">
        <v>62</v>
      </c>
      <c r="J246" s="12">
        <f t="shared" si="18"/>
        <v>14562</v>
      </c>
      <c r="K246" s="12">
        <v>100</v>
      </c>
      <c r="L246" s="12">
        <f t="shared" si="19"/>
        <v>1456200</v>
      </c>
      <c r="M246" s="12">
        <v>1</v>
      </c>
      <c r="N246" s="12"/>
      <c r="O246" s="12"/>
      <c r="P246" s="12"/>
      <c r="Q246" s="12"/>
      <c r="R246" s="12"/>
      <c r="S246" s="12"/>
      <c r="T246" s="12">
        <f t="shared" si="20"/>
        <v>0</v>
      </c>
      <c r="U246" s="12"/>
      <c r="V246" s="12"/>
      <c r="W246" s="12">
        <f t="shared" si="21"/>
        <v>0</v>
      </c>
      <c r="X246" s="12">
        <f t="shared" si="22"/>
        <v>1456200</v>
      </c>
      <c r="Y246" s="12">
        <v>0</v>
      </c>
      <c r="Z246" s="12">
        <v>50</v>
      </c>
      <c r="AA246" s="12">
        <v>0</v>
      </c>
      <c r="AB246" s="12">
        <v>0</v>
      </c>
    </row>
    <row r="247" spans="1:28" s="3" customFormat="1" ht="14.25" x14ac:dyDescent="0.2">
      <c r="A247" s="12">
        <v>238</v>
      </c>
      <c r="B247" s="64" t="s">
        <v>14</v>
      </c>
      <c r="C247" s="12">
        <v>5151</v>
      </c>
      <c r="D247" s="12">
        <v>109</v>
      </c>
      <c r="E247" s="12" t="s">
        <v>930</v>
      </c>
      <c r="F247" s="12">
        <v>1</v>
      </c>
      <c r="G247" s="12">
        <v>5</v>
      </c>
      <c r="H247" s="12">
        <v>1</v>
      </c>
      <c r="I247" s="12">
        <v>78</v>
      </c>
      <c r="J247" s="12">
        <f t="shared" si="18"/>
        <v>2178</v>
      </c>
      <c r="K247" s="12">
        <v>100</v>
      </c>
      <c r="L247" s="12">
        <f t="shared" si="19"/>
        <v>217800</v>
      </c>
      <c r="M247" s="12">
        <v>1</v>
      </c>
      <c r="N247" s="12"/>
      <c r="O247" s="12"/>
      <c r="P247" s="12"/>
      <c r="Q247" s="12"/>
      <c r="R247" s="12"/>
      <c r="S247" s="12"/>
      <c r="T247" s="12">
        <f t="shared" si="20"/>
        <v>0</v>
      </c>
      <c r="U247" s="12"/>
      <c r="V247" s="12"/>
      <c r="W247" s="12">
        <f t="shared" si="21"/>
        <v>0</v>
      </c>
      <c r="X247" s="12">
        <f t="shared" si="22"/>
        <v>217800</v>
      </c>
      <c r="Y247" s="12">
        <v>0</v>
      </c>
      <c r="Z247" s="12">
        <v>50</v>
      </c>
      <c r="AA247" s="12">
        <v>0</v>
      </c>
      <c r="AB247" s="12">
        <v>0</v>
      </c>
    </row>
    <row r="248" spans="1:28" s="3" customFormat="1" ht="14.25" x14ac:dyDescent="0.2">
      <c r="A248" s="12">
        <v>239</v>
      </c>
      <c r="B248" s="64" t="s">
        <v>14</v>
      </c>
      <c r="C248" s="12">
        <v>2125</v>
      </c>
      <c r="D248" s="12">
        <v>254</v>
      </c>
      <c r="E248" s="12" t="s">
        <v>930</v>
      </c>
      <c r="F248" s="12">
        <v>1</v>
      </c>
      <c r="G248" s="12">
        <v>11</v>
      </c>
      <c r="H248" s="12"/>
      <c r="I248" s="12">
        <v>12</v>
      </c>
      <c r="J248" s="12">
        <f t="shared" si="18"/>
        <v>4412</v>
      </c>
      <c r="K248" s="12">
        <v>75</v>
      </c>
      <c r="L248" s="12">
        <f t="shared" si="19"/>
        <v>330900</v>
      </c>
      <c r="M248" s="12">
        <v>1</v>
      </c>
      <c r="N248" s="12"/>
      <c r="O248" s="12"/>
      <c r="P248" s="12"/>
      <c r="Q248" s="12"/>
      <c r="R248" s="12"/>
      <c r="S248" s="12"/>
      <c r="T248" s="12">
        <f t="shared" si="20"/>
        <v>0</v>
      </c>
      <c r="U248" s="12"/>
      <c r="V248" s="12"/>
      <c r="W248" s="12">
        <f t="shared" si="21"/>
        <v>0</v>
      </c>
      <c r="X248" s="12">
        <f t="shared" si="22"/>
        <v>330900</v>
      </c>
      <c r="Y248" s="12">
        <v>0</v>
      </c>
      <c r="Z248" s="12">
        <v>50</v>
      </c>
      <c r="AA248" s="12">
        <v>0</v>
      </c>
      <c r="AB248" s="12">
        <v>0</v>
      </c>
    </row>
    <row r="249" spans="1:28" s="3" customFormat="1" ht="14.25" x14ac:dyDescent="0.2">
      <c r="A249" s="12">
        <v>240</v>
      </c>
      <c r="B249" s="64" t="s">
        <v>14</v>
      </c>
      <c r="C249" s="12">
        <v>5582</v>
      </c>
      <c r="D249" s="12">
        <v>136</v>
      </c>
      <c r="E249" s="12" t="s">
        <v>930</v>
      </c>
      <c r="F249" s="12">
        <v>1</v>
      </c>
      <c r="G249" s="12">
        <v>4</v>
      </c>
      <c r="H249" s="12">
        <v>2</v>
      </c>
      <c r="I249" s="12">
        <v>60</v>
      </c>
      <c r="J249" s="12">
        <f t="shared" si="18"/>
        <v>1860</v>
      </c>
      <c r="K249" s="12">
        <v>75</v>
      </c>
      <c r="L249" s="12">
        <f t="shared" si="19"/>
        <v>139500</v>
      </c>
      <c r="M249" s="12">
        <v>1</v>
      </c>
      <c r="N249" s="12"/>
      <c r="O249" s="12"/>
      <c r="P249" s="12"/>
      <c r="Q249" s="12"/>
      <c r="R249" s="12"/>
      <c r="S249" s="12"/>
      <c r="T249" s="12">
        <f t="shared" si="20"/>
        <v>0</v>
      </c>
      <c r="U249" s="12"/>
      <c r="V249" s="12"/>
      <c r="W249" s="12">
        <f t="shared" si="21"/>
        <v>0</v>
      </c>
      <c r="X249" s="12">
        <f t="shared" si="22"/>
        <v>139500</v>
      </c>
      <c r="Y249" s="12">
        <v>0</v>
      </c>
      <c r="Z249" s="12">
        <v>50</v>
      </c>
      <c r="AA249" s="12">
        <v>0</v>
      </c>
      <c r="AB249" s="12">
        <v>0</v>
      </c>
    </row>
    <row r="250" spans="1:28" s="3" customFormat="1" ht="14.25" x14ac:dyDescent="0.2">
      <c r="A250" s="12">
        <v>241</v>
      </c>
      <c r="B250" s="64" t="s">
        <v>14</v>
      </c>
      <c r="C250" s="12">
        <v>5946</v>
      </c>
      <c r="D250" s="12">
        <v>305</v>
      </c>
      <c r="E250" s="12" t="s">
        <v>931</v>
      </c>
      <c r="F250" s="12">
        <v>2</v>
      </c>
      <c r="G250" s="12"/>
      <c r="H250" s="12"/>
      <c r="I250" s="12">
        <v>85</v>
      </c>
      <c r="J250" s="12">
        <f t="shared" si="18"/>
        <v>85</v>
      </c>
      <c r="K250" s="12">
        <v>75</v>
      </c>
      <c r="L250" s="12">
        <f t="shared" si="19"/>
        <v>6375</v>
      </c>
      <c r="M250" s="12">
        <v>2</v>
      </c>
      <c r="N250" s="12" t="s">
        <v>27</v>
      </c>
      <c r="O250" s="12" t="s">
        <v>16</v>
      </c>
      <c r="P250" s="12">
        <v>2</v>
      </c>
      <c r="Q250" s="12">
        <v>252</v>
      </c>
      <c r="R250" s="12"/>
      <c r="S250" s="12">
        <v>6400</v>
      </c>
      <c r="T250" s="12">
        <f t="shared" si="20"/>
        <v>1612800</v>
      </c>
      <c r="U250" s="12">
        <v>20</v>
      </c>
      <c r="V250" s="12">
        <f>T250*75%</f>
        <v>1209600</v>
      </c>
      <c r="W250" s="12">
        <f t="shared" si="21"/>
        <v>403200</v>
      </c>
      <c r="X250" s="12">
        <f t="shared" si="22"/>
        <v>409575</v>
      </c>
      <c r="Y250" s="12">
        <v>0</v>
      </c>
      <c r="Z250" s="12">
        <v>50</v>
      </c>
      <c r="AA250" s="12">
        <v>0</v>
      </c>
      <c r="AB250" s="12">
        <v>0</v>
      </c>
    </row>
    <row r="251" spans="1:28" s="3" customFormat="1" ht="14.25" x14ac:dyDescent="0.2">
      <c r="A251" s="12">
        <v>242</v>
      </c>
      <c r="B251" s="64" t="s">
        <v>14</v>
      </c>
      <c r="C251" s="12">
        <v>4033</v>
      </c>
      <c r="D251" s="12">
        <v>268</v>
      </c>
      <c r="E251" s="12" t="s">
        <v>931</v>
      </c>
      <c r="F251" s="12">
        <v>1</v>
      </c>
      <c r="G251" s="12">
        <v>7</v>
      </c>
      <c r="H251" s="12">
        <v>2</v>
      </c>
      <c r="I251" s="12">
        <v>93</v>
      </c>
      <c r="J251" s="12">
        <f t="shared" si="18"/>
        <v>3093</v>
      </c>
      <c r="K251" s="12">
        <v>75</v>
      </c>
      <c r="L251" s="12">
        <f t="shared" si="19"/>
        <v>231975</v>
      </c>
      <c r="M251" s="12">
        <v>1</v>
      </c>
      <c r="N251" s="12"/>
      <c r="O251" s="12"/>
      <c r="P251" s="12"/>
      <c r="Q251" s="12"/>
      <c r="R251" s="12"/>
      <c r="S251" s="12"/>
      <c r="T251" s="12">
        <f t="shared" si="20"/>
        <v>0</v>
      </c>
      <c r="U251" s="12"/>
      <c r="V251" s="12"/>
      <c r="W251" s="12">
        <f t="shared" si="21"/>
        <v>0</v>
      </c>
      <c r="X251" s="12">
        <f t="shared" si="22"/>
        <v>231975</v>
      </c>
      <c r="Y251" s="12">
        <v>0</v>
      </c>
      <c r="Z251" s="12">
        <v>50</v>
      </c>
      <c r="AA251" s="12">
        <v>0</v>
      </c>
      <c r="AB251" s="12">
        <v>0</v>
      </c>
    </row>
    <row r="252" spans="1:28" s="3" customFormat="1" ht="14.25" x14ac:dyDescent="0.2">
      <c r="A252" s="12">
        <v>243</v>
      </c>
      <c r="B252" s="64" t="s">
        <v>14</v>
      </c>
      <c r="C252" s="12"/>
      <c r="D252" s="12">
        <v>5</v>
      </c>
      <c r="E252" s="12" t="s">
        <v>931</v>
      </c>
      <c r="F252" s="12">
        <v>1</v>
      </c>
      <c r="G252" s="12">
        <v>6</v>
      </c>
      <c r="H252" s="12">
        <v>2</v>
      </c>
      <c r="I252" s="12">
        <v>77</v>
      </c>
      <c r="J252" s="12">
        <f t="shared" si="18"/>
        <v>2677</v>
      </c>
      <c r="K252" s="12">
        <v>75</v>
      </c>
      <c r="L252" s="12">
        <f t="shared" si="19"/>
        <v>200775</v>
      </c>
      <c r="M252" s="12">
        <v>1</v>
      </c>
      <c r="N252" s="12"/>
      <c r="O252" s="12"/>
      <c r="P252" s="12"/>
      <c r="Q252" s="12"/>
      <c r="R252" s="12"/>
      <c r="S252" s="12"/>
      <c r="T252" s="12">
        <f t="shared" si="20"/>
        <v>0</v>
      </c>
      <c r="U252" s="12"/>
      <c r="V252" s="12"/>
      <c r="W252" s="12">
        <f t="shared" si="21"/>
        <v>0</v>
      </c>
      <c r="X252" s="12">
        <f t="shared" si="22"/>
        <v>200775</v>
      </c>
      <c r="Y252" s="12">
        <v>0</v>
      </c>
      <c r="Z252" s="12">
        <v>50</v>
      </c>
      <c r="AA252" s="12">
        <v>0</v>
      </c>
      <c r="AB252" s="12">
        <v>0</v>
      </c>
    </row>
    <row r="253" spans="1:28" s="3" customFormat="1" ht="14.25" x14ac:dyDescent="0.2">
      <c r="A253" s="12">
        <v>244</v>
      </c>
      <c r="B253" s="64" t="s">
        <v>14</v>
      </c>
      <c r="C253" s="12">
        <v>2989</v>
      </c>
      <c r="D253" s="12">
        <v>209</v>
      </c>
      <c r="E253" s="12" t="s">
        <v>931</v>
      </c>
      <c r="F253" s="12">
        <v>1</v>
      </c>
      <c r="G253" s="12">
        <v>8</v>
      </c>
      <c r="H253" s="12"/>
      <c r="I253" s="12">
        <v>63</v>
      </c>
      <c r="J253" s="12">
        <f t="shared" si="18"/>
        <v>3263</v>
      </c>
      <c r="K253" s="12">
        <v>75</v>
      </c>
      <c r="L253" s="12">
        <f t="shared" si="19"/>
        <v>244725</v>
      </c>
      <c r="M253" s="12">
        <v>1</v>
      </c>
      <c r="N253" s="12"/>
      <c r="O253" s="12"/>
      <c r="P253" s="12"/>
      <c r="Q253" s="12"/>
      <c r="R253" s="12"/>
      <c r="S253" s="12"/>
      <c r="T253" s="12">
        <f t="shared" si="20"/>
        <v>0</v>
      </c>
      <c r="U253" s="12"/>
      <c r="V253" s="12"/>
      <c r="W253" s="12">
        <f t="shared" si="21"/>
        <v>0</v>
      </c>
      <c r="X253" s="12">
        <f t="shared" si="22"/>
        <v>244725</v>
      </c>
      <c r="Y253" s="12">
        <v>0</v>
      </c>
      <c r="Z253" s="12">
        <v>50</v>
      </c>
      <c r="AA253" s="12">
        <v>0</v>
      </c>
      <c r="AB253" s="12">
        <v>0</v>
      </c>
    </row>
    <row r="254" spans="1:28" s="3" customFormat="1" ht="14.25" x14ac:dyDescent="0.2">
      <c r="A254" s="12">
        <v>245</v>
      </c>
      <c r="B254" s="64" t="s">
        <v>14</v>
      </c>
      <c r="C254" s="12">
        <v>2786</v>
      </c>
      <c r="D254" s="12">
        <v>7</v>
      </c>
      <c r="E254" s="12" t="s">
        <v>931</v>
      </c>
      <c r="F254" s="12">
        <v>1</v>
      </c>
      <c r="G254" s="12">
        <v>12</v>
      </c>
      <c r="H254" s="12">
        <v>1</v>
      </c>
      <c r="I254" s="12">
        <v>40</v>
      </c>
      <c r="J254" s="12">
        <f t="shared" si="18"/>
        <v>4940</v>
      </c>
      <c r="K254" s="12">
        <v>75</v>
      </c>
      <c r="L254" s="12">
        <f t="shared" si="19"/>
        <v>370500</v>
      </c>
      <c r="M254" s="12">
        <v>1</v>
      </c>
      <c r="N254" s="12"/>
      <c r="O254" s="12"/>
      <c r="P254" s="12"/>
      <c r="Q254" s="12"/>
      <c r="R254" s="12"/>
      <c r="S254" s="12"/>
      <c r="T254" s="12">
        <f t="shared" si="20"/>
        <v>0</v>
      </c>
      <c r="U254" s="12"/>
      <c r="V254" s="12"/>
      <c r="W254" s="12">
        <f t="shared" si="21"/>
        <v>0</v>
      </c>
      <c r="X254" s="12">
        <f t="shared" si="22"/>
        <v>370500</v>
      </c>
      <c r="Y254" s="12">
        <v>0</v>
      </c>
      <c r="Z254" s="12">
        <v>50</v>
      </c>
      <c r="AA254" s="12">
        <v>0</v>
      </c>
      <c r="AB254" s="12">
        <v>0</v>
      </c>
    </row>
    <row r="255" spans="1:28" s="3" customFormat="1" ht="14.25" x14ac:dyDescent="0.2">
      <c r="A255" s="12">
        <v>246</v>
      </c>
      <c r="B255" s="64" t="s">
        <v>14</v>
      </c>
      <c r="C255" s="12"/>
      <c r="D255" s="12">
        <v>37</v>
      </c>
      <c r="E255" s="12" t="s">
        <v>931</v>
      </c>
      <c r="F255" s="12">
        <v>1</v>
      </c>
      <c r="G255" s="12">
        <v>1</v>
      </c>
      <c r="H255" s="12"/>
      <c r="I255" s="12">
        <v>9</v>
      </c>
      <c r="J255" s="12">
        <f t="shared" si="18"/>
        <v>409</v>
      </c>
      <c r="K255" s="12">
        <v>380</v>
      </c>
      <c r="L255" s="12">
        <f t="shared" si="19"/>
        <v>155420</v>
      </c>
      <c r="M255" s="12">
        <v>1</v>
      </c>
      <c r="N255" s="12"/>
      <c r="O255" s="12"/>
      <c r="P255" s="12"/>
      <c r="Q255" s="12"/>
      <c r="R255" s="12"/>
      <c r="S255" s="12"/>
      <c r="T255" s="12">
        <f t="shared" si="20"/>
        <v>0</v>
      </c>
      <c r="U255" s="12"/>
      <c r="V255" s="12"/>
      <c r="W255" s="12">
        <f t="shared" si="21"/>
        <v>0</v>
      </c>
      <c r="X255" s="12">
        <f t="shared" si="22"/>
        <v>155420</v>
      </c>
      <c r="Y255" s="12">
        <v>0</v>
      </c>
      <c r="Z255" s="12">
        <v>50</v>
      </c>
      <c r="AA255" s="12">
        <v>0</v>
      </c>
      <c r="AB255" s="12">
        <v>0</v>
      </c>
    </row>
    <row r="256" spans="1:28" s="3" customFormat="1" ht="14.25" x14ac:dyDescent="0.2">
      <c r="A256" s="12">
        <v>247</v>
      </c>
      <c r="B256" s="64" t="s">
        <v>14</v>
      </c>
      <c r="C256" s="12">
        <v>683</v>
      </c>
      <c r="D256" s="12">
        <v>13</v>
      </c>
      <c r="E256" s="12" t="s">
        <v>932</v>
      </c>
      <c r="F256" s="12">
        <v>2</v>
      </c>
      <c r="G256" s="12"/>
      <c r="H256" s="12">
        <v>1</v>
      </c>
      <c r="I256" s="12">
        <v>41</v>
      </c>
      <c r="J256" s="12">
        <f t="shared" si="18"/>
        <v>141</v>
      </c>
      <c r="K256" s="12">
        <v>75</v>
      </c>
      <c r="L256" s="12">
        <f t="shared" si="19"/>
        <v>10575</v>
      </c>
      <c r="M256" s="12">
        <v>2</v>
      </c>
      <c r="N256" s="12" t="s">
        <v>27</v>
      </c>
      <c r="O256" s="12" t="s">
        <v>16</v>
      </c>
      <c r="P256" s="12">
        <v>2</v>
      </c>
      <c r="Q256" s="12">
        <v>291</v>
      </c>
      <c r="R256" s="12"/>
      <c r="S256" s="12">
        <v>6400</v>
      </c>
      <c r="T256" s="12">
        <f t="shared" si="20"/>
        <v>1862400</v>
      </c>
      <c r="U256" s="12">
        <v>30</v>
      </c>
      <c r="V256" s="12">
        <f>T256*85%</f>
        <v>1583040</v>
      </c>
      <c r="W256" s="12">
        <f t="shared" si="21"/>
        <v>279360</v>
      </c>
      <c r="X256" s="12">
        <f t="shared" si="22"/>
        <v>289935</v>
      </c>
      <c r="Y256" s="12">
        <v>0</v>
      </c>
      <c r="Z256" s="12">
        <v>50</v>
      </c>
      <c r="AA256" s="12">
        <v>0</v>
      </c>
      <c r="AB256" s="12">
        <v>0</v>
      </c>
    </row>
    <row r="257" spans="1:28" s="3" customFormat="1" ht="14.25" x14ac:dyDescent="0.2">
      <c r="A257" s="12">
        <v>248</v>
      </c>
      <c r="B257" s="64" t="s">
        <v>24</v>
      </c>
      <c r="C257" s="12"/>
      <c r="D257" s="12"/>
      <c r="E257" s="12" t="s">
        <v>932</v>
      </c>
      <c r="F257" s="12">
        <v>1</v>
      </c>
      <c r="G257" s="12">
        <v>2</v>
      </c>
      <c r="H257" s="12">
        <v>2</v>
      </c>
      <c r="I257" s="12"/>
      <c r="J257" s="12">
        <f t="shared" si="18"/>
        <v>1000</v>
      </c>
      <c r="K257" s="12">
        <v>75</v>
      </c>
      <c r="L257" s="12">
        <f t="shared" si="19"/>
        <v>75000</v>
      </c>
      <c r="M257" s="12">
        <v>1</v>
      </c>
      <c r="N257" s="12"/>
      <c r="O257" s="12"/>
      <c r="P257" s="12"/>
      <c r="Q257" s="12"/>
      <c r="R257" s="12"/>
      <c r="S257" s="12"/>
      <c r="T257" s="12">
        <f t="shared" si="20"/>
        <v>0</v>
      </c>
      <c r="U257" s="12"/>
      <c r="V257" s="12"/>
      <c r="W257" s="12">
        <f t="shared" si="21"/>
        <v>0</v>
      </c>
      <c r="X257" s="12">
        <f t="shared" si="22"/>
        <v>75000</v>
      </c>
      <c r="Y257" s="12">
        <v>0</v>
      </c>
      <c r="Z257" s="12">
        <v>0</v>
      </c>
      <c r="AA257" s="12">
        <v>75000</v>
      </c>
      <c r="AB257" s="12">
        <v>0.01</v>
      </c>
    </row>
    <row r="258" spans="1:28" s="3" customFormat="1" ht="14.25" x14ac:dyDescent="0.2">
      <c r="A258" s="12">
        <v>249</v>
      </c>
      <c r="B258" s="64" t="s">
        <v>14</v>
      </c>
      <c r="C258" s="12">
        <v>4548</v>
      </c>
      <c r="D258" s="12">
        <v>63</v>
      </c>
      <c r="E258" s="12" t="s">
        <v>932</v>
      </c>
      <c r="F258" s="12">
        <v>1</v>
      </c>
      <c r="G258" s="12"/>
      <c r="H258" s="12"/>
      <c r="I258" s="12">
        <v>79</v>
      </c>
      <c r="J258" s="12">
        <f t="shared" si="18"/>
        <v>79</v>
      </c>
      <c r="K258" s="12">
        <v>75</v>
      </c>
      <c r="L258" s="12">
        <f t="shared" si="19"/>
        <v>5925</v>
      </c>
      <c r="M258" s="12">
        <v>1</v>
      </c>
      <c r="N258" s="12"/>
      <c r="O258" s="12"/>
      <c r="P258" s="12"/>
      <c r="Q258" s="12"/>
      <c r="R258" s="12"/>
      <c r="S258" s="12"/>
      <c r="T258" s="12">
        <f t="shared" si="20"/>
        <v>0</v>
      </c>
      <c r="U258" s="12"/>
      <c r="V258" s="12"/>
      <c r="W258" s="12">
        <f t="shared" si="21"/>
        <v>0</v>
      </c>
      <c r="X258" s="12">
        <f t="shared" si="22"/>
        <v>5925</v>
      </c>
      <c r="Y258" s="12">
        <v>0</v>
      </c>
      <c r="Z258" s="12">
        <v>50</v>
      </c>
      <c r="AA258" s="12">
        <v>0</v>
      </c>
      <c r="AB258" s="12">
        <v>0</v>
      </c>
    </row>
    <row r="259" spans="1:28" s="3" customFormat="1" ht="14.25" x14ac:dyDescent="0.2">
      <c r="A259" s="12">
        <v>250</v>
      </c>
      <c r="B259" s="64" t="s">
        <v>14</v>
      </c>
      <c r="C259" s="12">
        <v>5336</v>
      </c>
      <c r="D259" s="12">
        <v>219</v>
      </c>
      <c r="E259" s="12" t="s">
        <v>932</v>
      </c>
      <c r="F259" s="12">
        <v>1</v>
      </c>
      <c r="G259" s="12">
        <v>4</v>
      </c>
      <c r="H259" s="12">
        <v>1</v>
      </c>
      <c r="I259" s="12">
        <v>9</v>
      </c>
      <c r="J259" s="12">
        <f t="shared" si="18"/>
        <v>1709</v>
      </c>
      <c r="K259" s="12">
        <v>75</v>
      </c>
      <c r="L259" s="12">
        <f t="shared" si="19"/>
        <v>128175</v>
      </c>
      <c r="M259" s="12">
        <v>1</v>
      </c>
      <c r="N259" s="12"/>
      <c r="O259" s="12"/>
      <c r="P259" s="12"/>
      <c r="Q259" s="12"/>
      <c r="R259" s="12"/>
      <c r="S259" s="12"/>
      <c r="T259" s="12">
        <f t="shared" si="20"/>
        <v>0</v>
      </c>
      <c r="U259" s="12"/>
      <c r="V259" s="12"/>
      <c r="W259" s="12">
        <f t="shared" si="21"/>
        <v>0</v>
      </c>
      <c r="X259" s="12">
        <f t="shared" si="22"/>
        <v>128175</v>
      </c>
      <c r="Y259" s="12">
        <v>0</v>
      </c>
      <c r="Z259" s="12">
        <v>50</v>
      </c>
      <c r="AA259" s="12">
        <v>0</v>
      </c>
      <c r="AB259" s="12">
        <v>0</v>
      </c>
    </row>
    <row r="260" spans="1:28" s="3" customFormat="1" ht="14.25" x14ac:dyDescent="0.2">
      <c r="A260" s="12">
        <v>251</v>
      </c>
      <c r="B260" s="64" t="s">
        <v>14</v>
      </c>
      <c r="C260" s="12">
        <v>3708</v>
      </c>
      <c r="D260" s="12">
        <v>103</v>
      </c>
      <c r="E260" s="12" t="s">
        <v>932</v>
      </c>
      <c r="F260" s="12">
        <v>1</v>
      </c>
      <c r="G260" s="12">
        <v>10</v>
      </c>
      <c r="H260" s="12"/>
      <c r="I260" s="12"/>
      <c r="J260" s="12">
        <f t="shared" si="18"/>
        <v>4000</v>
      </c>
      <c r="K260" s="12">
        <v>75</v>
      </c>
      <c r="L260" s="12">
        <f t="shared" si="19"/>
        <v>300000</v>
      </c>
      <c r="M260" s="12">
        <v>1</v>
      </c>
      <c r="N260" s="12"/>
      <c r="O260" s="12"/>
      <c r="P260" s="12"/>
      <c r="Q260" s="12"/>
      <c r="R260" s="12"/>
      <c r="S260" s="12"/>
      <c r="T260" s="12">
        <f t="shared" si="20"/>
        <v>0</v>
      </c>
      <c r="U260" s="12"/>
      <c r="V260" s="12"/>
      <c r="W260" s="12">
        <f t="shared" si="21"/>
        <v>0</v>
      </c>
      <c r="X260" s="12">
        <f t="shared" si="22"/>
        <v>300000</v>
      </c>
      <c r="Y260" s="12">
        <v>0</v>
      </c>
      <c r="Z260" s="12">
        <v>50</v>
      </c>
      <c r="AA260" s="12">
        <v>0</v>
      </c>
      <c r="AB260" s="12">
        <v>0</v>
      </c>
    </row>
    <row r="261" spans="1:28" s="3" customFormat="1" ht="14.25" x14ac:dyDescent="0.2">
      <c r="A261" s="12">
        <v>252</v>
      </c>
      <c r="B261" s="64" t="s">
        <v>14</v>
      </c>
      <c r="C261" s="12">
        <v>4410</v>
      </c>
      <c r="D261" s="12">
        <v>141</v>
      </c>
      <c r="E261" s="12" t="s">
        <v>932</v>
      </c>
      <c r="F261" s="12">
        <v>1</v>
      </c>
      <c r="G261" s="12">
        <v>6</v>
      </c>
      <c r="H261" s="12">
        <v>2</v>
      </c>
      <c r="I261" s="12">
        <v>33</v>
      </c>
      <c r="J261" s="12">
        <f t="shared" si="18"/>
        <v>2633</v>
      </c>
      <c r="K261" s="12">
        <v>75</v>
      </c>
      <c r="L261" s="12">
        <f t="shared" si="19"/>
        <v>197475</v>
      </c>
      <c r="M261" s="12">
        <v>1</v>
      </c>
      <c r="N261" s="12"/>
      <c r="O261" s="12"/>
      <c r="P261" s="12"/>
      <c r="Q261" s="12"/>
      <c r="R261" s="12"/>
      <c r="S261" s="12"/>
      <c r="T261" s="12">
        <f t="shared" si="20"/>
        <v>0</v>
      </c>
      <c r="U261" s="12"/>
      <c r="V261" s="12"/>
      <c r="W261" s="12">
        <f t="shared" si="21"/>
        <v>0</v>
      </c>
      <c r="X261" s="12">
        <f t="shared" si="22"/>
        <v>197475</v>
      </c>
      <c r="Y261" s="12">
        <v>0</v>
      </c>
      <c r="Z261" s="12">
        <v>50</v>
      </c>
      <c r="AA261" s="12">
        <v>0</v>
      </c>
      <c r="AB261" s="12">
        <v>0</v>
      </c>
    </row>
    <row r="262" spans="1:28" s="3" customFormat="1" ht="14.25" x14ac:dyDescent="0.2">
      <c r="A262" s="12">
        <v>253</v>
      </c>
      <c r="B262" s="64" t="s">
        <v>14</v>
      </c>
      <c r="C262" s="12">
        <v>5607</v>
      </c>
      <c r="D262" s="12">
        <v>551</v>
      </c>
      <c r="E262" s="12" t="s">
        <v>933</v>
      </c>
      <c r="F262" s="12">
        <v>2</v>
      </c>
      <c r="G262" s="12"/>
      <c r="H262" s="12"/>
      <c r="I262" s="12">
        <v>39</v>
      </c>
      <c r="J262" s="12">
        <f t="shared" si="18"/>
        <v>39</v>
      </c>
      <c r="K262" s="12">
        <v>430</v>
      </c>
      <c r="L262" s="12">
        <f t="shared" si="19"/>
        <v>16770</v>
      </c>
      <c r="M262" s="12">
        <v>2</v>
      </c>
      <c r="N262" s="12" t="s">
        <v>27</v>
      </c>
      <c r="O262" s="12" t="s">
        <v>16</v>
      </c>
      <c r="P262" s="12">
        <v>2</v>
      </c>
      <c r="Q262" s="12">
        <v>360</v>
      </c>
      <c r="R262" s="12"/>
      <c r="S262" s="12">
        <v>6400</v>
      </c>
      <c r="T262" s="12">
        <f t="shared" si="20"/>
        <v>2304000</v>
      </c>
      <c r="U262" s="12">
        <v>20</v>
      </c>
      <c r="V262" s="12">
        <f>T262*75%</f>
        <v>1728000</v>
      </c>
      <c r="W262" s="12">
        <f t="shared" si="21"/>
        <v>576000</v>
      </c>
      <c r="X262" s="12">
        <f t="shared" si="22"/>
        <v>592770</v>
      </c>
      <c r="Y262" s="12">
        <v>0</v>
      </c>
      <c r="Z262" s="12">
        <v>50</v>
      </c>
      <c r="AA262" s="12">
        <v>0</v>
      </c>
      <c r="AB262" s="12">
        <v>0</v>
      </c>
    </row>
    <row r="263" spans="1:28" s="3" customFormat="1" ht="14.25" x14ac:dyDescent="0.2">
      <c r="A263" s="12">
        <v>254</v>
      </c>
      <c r="B263" s="64" t="s">
        <v>14</v>
      </c>
      <c r="C263" s="12">
        <v>5606</v>
      </c>
      <c r="D263" s="12">
        <v>550</v>
      </c>
      <c r="E263" s="12" t="s">
        <v>933</v>
      </c>
      <c r="F263" s="12">
        <v>2</v>
      </c>
      <c r="G263" s="12"/>
      <c r="H263" s="12"/>
      <c r="I263" s="12">
        <v>32</v>
      </c>
      <c r="J263" s="12">
        <f t="shared" si="18"/>
        <v>32</v>
      </c>
      <c r="K263" s="12">
        <v>430</v>
      </c>
      <c r="L263" s="12">
        <f t="shared" si="19"/>
        <v>13760</v>
      </c>
      <c r="M263" s="12"/>
      <c r="N263" s="12"/>
      <c r="O263" s="12"/>
      <c r="P263" s="12"/>
      <c r="Q263" s="12"/>
      <c r="R263" s="12"/>
      <c r="S263" s="12"/>
      <c r="T263" s="12">
        <f t="shared" si="20"/>
        <v>0</v>
      </c>
      <c r="U263" s="12"/>
      <c r="V263" s="12"/>
      <c r="W263" s="12">
        <f t="shared" si="21"/>
        <v>0</v>
      </c>
      <c r="X263" s="12">
        <f t="shared" si="22"/>
        <v>13760</v>
      </c>
      <c r="Y263" s="12">
        <v>0</v>
      </c>
      <c r="Z263" s="12">
        <v>50</v>
      </c>
      <c r="AA263" s="12">
        <v>0</v>
      </c>
      <c r="AB263" s="12">
        <v>0</v>
      </c>
    </row>
    <row r="264" spans="1:28" s="3" customFormat="1" ht="14.25" x14ac:dyDescent="0.2">
      <c r="A264" s="12">
        <v>255</v>
      </c>
      <c r="B264" s="64" t="s">
        <v>14</v>
      </c>
      <c r="C264" s="12">
        <v>828</v>
      </c>
      <c r="D264" s="12">
        <v>6</v>
      </c>
      <c r="E264" s="12" t="s">
        <v>933</v>
      </c>
      <c r="F264" s="12">
        <v>1</v>
      </c>
      <c r="G264" s="12"/>
      <c r="H264" s="12"/>
      <c r="I264" s="12">
        <v>82</v>
      </c>
      <c r="J264" s="12">
        <f t="shared" si="18"/>
        <v>82</v>
      </c>
      <c r="K264" s="12">
        <v>75</v>
      </c>
      <c r="L264" s="12">
        <f t="shared" si="19"/>
        <v>6150</v>
      </c>
      <c r="M264" s="12"/>
      <c r="N264" s="12"/>
      <c r="O264" s="12"/>
      <c r="P264" s="12"/>
      <c r="Q264" s="12"/>
      <c r="R264" s="12"/>
      <c r="S264" s="12"/>
      <c r="T264" s="12">
        <f t="shared" si="20"/>
        <v>0</v>
      </c>
      <c r="U264" s="12"/>
      <c r="V264" s="12"/>
      <c r="W264" s="12">
        <f t="shared" si="21"/>
        <v>0</v>
      </c>
      <c r="X264" s="12">
        <f t="shared" si="22"/>
        <v>6150</v>
      </c>
      <c r="Y264" s="12">
        <v>0</v>
      </c>
      <c r="Z264" s="12">
        <v>50</v>
      </c>
      <c r="AA264" s="12">
        <v>0</v>
      </c>
      <c r="AB264" s="12">
        <v>0</v>
      </c>
    </row>
    <row r="265" spans="1:28" s="3" customFormat="1" ht="14.25" x14ac:dyDescent="0.2">
      <c r="A265" s="12">
        <v>256</v>
      </c>
      <c r="B265" s="64" t="s">
        <v>14</v>
      </c>
      <c r="C265" s="12">
        <v>2571</v>
      </c>
      <c r="D265" s="12">
        <v>23</v>
      </c>
      <c r="E265" s="12" t="s">
        <v>933</v>
      </c>
      <c r="F265" s="12">
        <v>1</v>
      </c>
      <c r="G265" s="12">
        <v>2</v>
      </c>
      <c r="H265" s="12">
        <v>2</v>
      </c>
      <c r="I265" s="12">
        <v>17</v>
      </c>
      <c r="J265" s="12">
        <f t="shared" si="18"/>
        <v>1017</v>
      </c>
      <c r="K265" s="12">
        <v>75</v>
      </c>
      <c r="L265" s="12">
        <f t="shared" si="19"/>
        <v>76275</v>
      </c>
      <c r="M265" s="12"/>
      <c r="N265" s="12"/>
      <c r="O265" s="12"/>
      <c r="P265" s="12"/>
      <c r="Q265" s="12"/>
      <c r="R265" s="12"/>
      <c r="S265" s="12"/>
      <c r="T265" s="12">
        <f t="shared" si="20"/>
        <v>0</v>
      </c>
      <c r="U265" s="12"/>
      <c r="V265" s="12"/>
      <c r="W265" s="12">
        <f t="shared" si="21"/>
        <v>0</v>
      </c>
      <c r="X265" s="12">
        <f t="shared" si="22"/>
        <v>76275</v>
      </c>
      <c r="Y265" s="12">
        <v>0</v>
      </c>
      <c r="Z265" s="12">
        <v>50</v>
      </c>
      <c r="AA265" s="12">
        <v>0</v>
      </c>
      <c r="AB265" s="12">
        <v>0</v>
      </c>
    </row>
    <row r="266" spans="1:28" s="3" customFormat="1" ht="14.25" x14ac:dyDescent="0.2">
      <c r="A266" s="12">
        <v>257</v>
      </c>
      <c r="B266" s="64" t="s">
        <v>14</v>
      </c>
      <c r="C266" s="12">
        <v>5883</v>
      </c>
      <c r="D266" s="12">
        <v>187</v>
      </c>
      <c r="E266" s="12" t="s">
        <v>933</v>
      </c>
      <c r="F266" s="12">
        <v>1</v>
      </c>
      <c r="G266" s="12">
        <v>2</v>
      </c>
      <c r="H266" s="12">
        <v>2</v>
      </c>
      <c r="I266" s="12">
        <v>17</v>
      </c>
      <c r="J266" s="12">
        <f t="shared" si="18"/>
        <v>1017</v>
      </c>
      <c r="K266" s="12">
        <v>75</v>
      </c>
      <c r="L266" s="12">
        <f t="shared" si="19"/>
        <v>76275</v>
      </c>
      <c r="M266" s="12"/>
      <c r="N266" s="12"/>
      <c r="O266" s="12"/>
      <c r="P266" s="12"/>
      <c r="Q266" s="12"/>
      <c r="R266" s="12"/>
      <c r="S266" s="12"/>
      <c r="T266" s="12">
        <f t="shared" si="20"/>
        <v>0</v>
      </c>
      <c r="U266" s="12"/>
      <c r="V266" s="12"/>
      <c r="W266" s="12">
        <f t="shared" si="21"/>
        <v>0</v>
      </c>
      <c r="X266" s="12">
        <f t="shared" si="22"/>
        <v>76275</v>
      </c>
      <c r="Y266" s="12">
        <v>0</v>
      </c>
      <c r="Z266" s="12">
        <v>50</v>
      </c>
      <c r="AA266" s="12">
        <v>0</v>
      </c>
      <c r="AB266" s="12">
        <v>0</v>
      </c>
    </row>
    <row r="267" spans="1:28" s="3" customFormat="1" ht="14.25" x14ac:dyDescent="0.2">
      <c r="A267" s="12">
        <v>258</v>
      </c>
      <c r="B267" s="64" t="s">
        <v>14</v>
      </c>
      <c r="C267" s="12">
        <v>5882</v>
      </c>
      <c r="D267" s="12">
        <v>186</v>
      </c>
      <c r="E267" s="12" t="s">
        <v>933</v>
      </c>
      <c r="F267" s="12">
        <v>1</v>
      </c>
      <c r="G267" s="12">
        <v>2</v>
      </c>
      <c r="H267" s="12">
        <v>2</v>
      </c>
      <c r="I267" s="12">
        <v>17</v>
      </c>
      <c r="J267" s="12">
        <f t="shared" si="18"/>
        <v>1017</v>
      </c>
      <c r="K267" s="12">
        <v>75</v>
      </c>
      <c r="L267" s="12">
        <f t="shared" si="19"/>
        <v>76275</v>
      </c>
      <c r="M267" s="12"/>
      <c r="N267" s="12"/>
      <c r="O267" s="12"/>
      <c r="P267" s="12"/>
      <c r="Q267" s="12"/>
      <c r="R267" s="12"/>
      <c r="S267" s="12"/>
      <c r="T267" s="12">
        <f t="shared" si="20"/>
        <v>0</v>
      </c>
      <c r="U267" s="12"/>
      <c r="V267" s="12"/>
      <c r="W267" s="12">
        <f t="shared" si="21"/>
        <v>0</v>
      </c>
      <c r="X267" s="12">
        <f t="shared" si="22"/>
        <v>76275</v>
      </c>
      <c r="Y267" s="12">
        <v>0</v>
      </c>
      <c r="Z267" s="12">
        <v>50</v>
      </c>
      <c r="AA267" s="12">
        <v>0</v>
      </c>
      <c r="AB267" s="12">
        <v>0</v>
      </c>
    </row>
    <row r="268" spans="1:28" s="3" customFormat="1" ht="14.25" x14ac:dyDescent="0.2">
      <c r="A268" s="12">
        <v>259</v>
      </c>
      <c r="B268" s="64" t="s">
        <v>14</v>
      </c>
      <c r="C268" s="12">
        <v>2862</v>
      </c>
      <c r="D268" s="12">
        <v>25</v>
      </c>
      <c r="E268" s="12" t="s">
        <v>933</v>
      </c>
      <c r="F268" s="12">
        <v>1</v>
      </c>
      <c r="G268" s="12">
        <v>21</v>
      </c>
      <c r="H268" s="12">
        <v>3</v>
      </c>
      <c r="I268" s="12">
        <v>57</v>
      </c>
      <c r="J268" s="12">
        <f t="shared" si="18"/>
        <v>8757</v>
      </c>
      <c r="K268" s="12">
        <v>75</v>
      </c>
      <c r="L268" s="12">
        <f t="shared" si="19"/>
        <v>656775</v>
      </c>
      <c r="M268" s="12"/>
      <c r="N268" s="12"/>
      <c r="O268" s="12"/>
      <c r="P268" s="12"/>
      <c r="Q268" s="12"/>
      <c r="R268" s="12"/>
      <c r="S268" s="12"/>
      <c r="T268" s="12">
        <f t="shared" si="20"/>
        <v>0</v>
      </c>
      <c r="U268" s="12"/>
      <c r="V268" s="12"/>
      <c r="W268" s="12">
        <f t="shared" si="21"/>
        <v>0</v>
      </c>
      <c r="X268" s="12">
        <f t="shared" si="22"/>
        <v>656775</v>
      </c>
      <c r="Y268" s="12">
        <v>0</v>
      </c>
      <c r="Z268" s="12">
        <v>50</v>
      </c>
      <c r="AA268" s="12">
        <v>0</v>
      </c>
      <c r="AB268" s="12">
        <v>0</v>
      </c>
    </row>
    <row r="269" spans="1:28" s="3" customFormat="1" ht="14.25" x14ac:dyDescent="0.2">
      <c r="A269" s="12">
        <v>260</v>
      </c>
      <c r="B269" s="64" t="s">
        <v>14</v>
      </c>
      <c r="C269" s="12">
        <v>5624</v>
      </c>
      <c r="D269" s="12">
        <v>181</v>
      </c>
      <c r="E269" s="12" t="s">
        <v>933</v>
      </c>
      <c r="F269" s="12">
        <v>1</v>
      </c>
      <c r="G269" s="12">
        <v>7</v>
      </c>
      <c r="H269" s="12"/>
      <c r="I269" s="12"/>
      <c r="J269" s="12">
        <f t="shared" si="18"/>
        <v>2800</v>
      </c>
      <c r="K269" s="12">
        <v>75</v>
      </c>
      <c r="L269" s="12">
        <f t="shared" si="19"/>
        <v>210000</v>
      </c>
      <c r="M269" s="12"/>
      <c r="N269" s="12"/>
      <c r="O269" s="12"/>
      <c r="P269" s="12"/>
      <c r="Q269" s="12"/>
      <c r="R269" s="12"/>
      <c r="S269" s="12"/>
      <c r="T269" s="12">
        <f t="shared" si="20"/>
        <v>0</v>
      </c>
      <c r="U269" s="12"/>
      <c r="V269" s="12"/>
      <c r="W269" s="12">
        <f t="shared" si="21"/>
        <v>0</v>
      </c>
      <c r="X269" s="12">
        <f t="shared" si="22"/>
        <v>210000</v>
      </c>
      <c r="Y269" s="12">
        <v>0</v>
      </c>
      <c r="Z269" s="12">
        <v>50</v>
      </c>
      <c r="AA269" s="12">
        <v>0</v>
      </c>
      <c r="AB269" s="12">
        <v>0</v>
      </c>
    </row>
    <row r="270" spans="1:28" s="3" customFormat="1" ht="14.25" x14ac:dyDescent="0.2">
      <c r="A270" s="12">
        <v>261</v>
      </c>
      <c r="B270" s="64" t="s">
        <v>879</v>
      </c>
      <c r="C270" s="12">
        <v>2989</v>
      </c>
      <c r="D270" s="12">
        <v>726</v>
      </c>
      <c r="E270" s="12" t="s">
        <v>933</v>
      </c>
      <c r="F270" s="12">
        <v>1</v>
      </c>
      <c r="G270" s="12">
        <v>7</v>
      </c>
      <c r="H270" s="12">
        <v>3</v>
      </c>
      <c r="I270" s="12">
        <v>60</v>
      </c>
      <c r="J270" s="12">
        <f t="shared" si="18"/>
        <v>3160</v>
      </c>
      <c r="K270" s="12">
        <v>75</v>
      </c>
      <c r="L270" s="12">
        <f t="shared" si="19"/>
        <v>237000</v>
      </c>
      <c r="M270" s="12"/>
      <c r="N270" s="12"/>
      <c r="O270" s="12"/>
      <c r="P270" s="12"/>
      <c r="Q270" s="12"/>
      <c r="R270" s="12"/>
      <c r="S270" s="12"/>
      <c r="T270" s="12">
        <f t="shared" si="20"/>
        <v>0</v>
      </c>
      <c r="U270" s="12"/>
      <c r="V270" s="12"/>
      <c r="W270" s="12">
        <f t="shared" si="21"/>
        <v>0</v>
      </c>
      <c r="X270" s="12">
        <f t="shared" si="22"/>
        <v>237000</v>
      </c>
      <c r="Y270" s="12">
        <v>0</v>
      </c>
      <c r="Z270" s="12">
        <v>0</v>
      </c>
      <c r="AA270" s="12">
        <v>237000</v>
      </c>
      <c r="AB270" s="12">
        <v>0.01</v>
      </c>
    </row>
    <row r="271" spans="1:28" s="3" customFormat="1" ht="14.25" x14ac:dyDescent="0.2">
      <c r="A271" s="12">
        <v>262</v>
      </c>
      <c r="B271" s="64" t="s">
        <v>14</v>
      </c>
      <c r="C271" s="12">
        <v>827</v>
      </c>
      <c r="D271" s="12">
        <v>5</v>
      </c>
      <c r="E271" s="12" t="s">
        <v>934</v>
      </c>
      <c r="F271" s="12">
        <v>2</v>
      </c>
      <c r="G271" s="12"/>
      <c r="H271" s="12">
        <v>1</v>
      </c>
      <c r="I271" s="12"/>
      <c r="J271" s="12">
        <f t="shared" si="18"/>
        <v>100</v>
      </c>
      <c r="K271" s="12">
        <v>75</v>
      </c>
      <c r="L271" s="12">
        <f t="shared" si="19"/>
        <v>7500</v>
      </c>
      <c r="M271" s="12"/>
      <c r="N271" s="12"/>
      <c r="O271" s="12"/>
      <c r="P271" s="12"/>
      <c r="Q271" s="12"/>
      <c r="R271" s="12"/>
      <c r="S271" s="12"/>
      <c r="T271" s="12">
        <f t="shared" si="20"/>
        <v>0</v>
      </c>
      <c r="U271" s="12"/>
      <c r="V271" s="12"/>
      <c r="W271" s="12">
        <f t="shared" si="21"/>
        <v>0</v>
      </c>
      <c r="X271" s="12">
        <f t="shared" si="22"/>
        <v>7500</v>
      </c>
      <c r="Y271" s="12">
        <v>0</v>
      </c>
      <c r="Z271" s="12">
        <v>50</v>
      </c>
      <c r="AA271" s="12">
        <v>0</v>
      </c>
      <c r="AB271" s="12">
        <v>0</v>
      </c>
    </row>
    <row r="272" spans="1:28" s="3" customFormat="1" ht="14.25" x14ac:dyDescent="0.2">
      <c r="A272" s="12">
        <v>263</v>
      </c>
      <c r="B272" s="64" t="s">
        <v>14</v>
      </c>
      <c r="C272" s="12">
        <v>5041</v>
      </c>
      <c r="D272" s="12">
        <v>69</v>
      </c>
      <c r="E272" s="12" t="s">
        <v>935</v>
      </c>
      <c r="F272" s="12">
        <v>2</v>
      </c>
      <c r="G272" s="12"/>
      <c r="H272" s="12"/>
      <c r="I272" s="12">
        <v>85</v>
      </c>
      <c r="J272" s="12">
        <f t="shared" si="18"/>
        <v>85</v>
      </c>
      <c r="K272" s="12">
        <v>430</v>
      </c>
      <c r="L272" s="12">
        <f t="shared" si="19"/>
        <v>36550</v>
      </c>
      <c r="M272" s="12">
        <v>2</v>
      </c>
      <c r="N272" s="12" t="s">
        <v>27</v>
      </c>
      <c r="O272" s="12" t="s">
        <v>16</v>
      </c>
      <c r="P272" s="12">
        <v>2</v>
      </c>
      <c r="Q272" s="12">
        <v>175.5</v>
      </c>
      <c r="R272" s="12"/>
      <c r="S272" s="12">
        <v>6400</v>
      </c>
      <c r="T272" s="12">
        <f t="shared" si="20"/>
        <v>1123200</v>
      </c>
      <c r="U272" s="12">
        <v>20</v>
      </c>
      <c r="V272" s="12">
        <f>T272*75%</f>
        <v>842400</v>
      </c>
      <c r="W272" s="12">
        <f t="shared" si="21"/>
        <v>280800</v>
      </c>
      <c r="X272" s="12">
        <f t="shared" si="22"/>
        <v>317350</v>
      </c>
      <c r="Y272" s="12">
        <v>0</v>
      </c>
      <c r="Z272" s="12">
        <v>50</v>
      </c>
      <c r="AA272" s="12">
        <v>0</v>
      </c>
      <c r="AB272" s="12">
        <v>0</v>
      </c>
    </row>
    <row r="273" spans="1:28" s="3" customFormat="1" ht="14.25" x14ac:dyDescent="0.2">
      <c r="A273" s="12">
        <v>264</v>
      </c>
      <c r="B273" s="64" t="s">
        <v>14</v>
      </c>
      <c r="C273" s="12">
        <v>729</v>
      </c>
      <c r="D273" s="12">
        <v>64</v>
      </c>
      <c r="E273" s="12" t="s">
        <v>935</v>
      </c>
      <c r="F273" s="12">
        <v>1</v>
      </c>
      <c r="G273" s="12">
        <v>2</v>
      </c>
      <c r="H273" s="12">
        <v>2</v>
      </c>
      <c r="I273" s="12">
        <v>95</v>
      </c>
      <c r="J273" s="12">
        <f t="shared" si="18"/>
        <v>1095</v>
      </c>
      <c r="K273" s="12">
        <v>380</v>
      </c>
      <c r="L273" s="12">
        <f t="shared" si="19"/>
        <v>416100</v>
      </c>
      <c r="M273" s="12"/>
      <c r="N273" s="12"/>
      <c r="O273" s="12"/>
      <c r="P273" s="12"/>
      <c r="Q273" s="12"/>
      <c r="R273" s="12"/>
      <c r="S273" s="12"/>
      <c r="T273" s="12">
        <f t="shared" si="20"/>
        <v>0</v>
      </c>
      <c r="U273" s="12"/>
      <c r="V273" s="12"/>
      <c r="W273" s="12">
        <f t="shared" si="21"/>
        <v>0</v>
      </c>
      <c r="X273" s="12">
        <f t="shared" si="22"/>
        <v>416100</v>
      </c>
      <c r="Y273" s="12">
        <v>0</v>
      </c>
      <c r="Z273" s="12">
        <v>50</v>
      </c>
      <c r="AA273" s="12">
        <v>0</v>
      </c>
      <c r="AB273" s="12">
        <v>0</v>
      </c>
    </row>
    <row r="274" spans="1:28" s="3" customFormat="1" ht="14.25" x14ac:dyDescent="0.2">
      <c r="A274" s="12">
        <v>265</v>
      </c>
      <c r="B274" s="64" t="s">
        <v>14</v>
      </c>
      <c r="C274" s="12">
        <v>5656</v>
      </c>
      <c r="D274" s="12">
        <v>264</v>
      </c>
      <c r="E274" s="12" t="s">
        <v>935</v>
      </c>
      <c r="F274" s="12">
        <v>1</v>
      </c>
      <c r="G274" s="12"/>
      <c r="H274" s="12">
        <v>1</v>
      </c>
      <c r="I274" s="12">
        <v>90</v>
      </c>
      <c r="J274" s="12">
        <f t="shared" si="18"/>
        <v>190</v>
      </c>
      <c r="K274" s="12">
        <v>430</v>
      </c>
      <c r="L274" s="12">
        <f t="shared" si="19"/>
        <v>81700</v>
      </c>
      <c r="M274" s="12"/>
      <c r="N274" s="12"/>
      <c r="O274" s="12"/>
      <c r="P274" s="12"/>
      <c r="Q274" s="12"/>
      <c r="R274" s="12"/>
      <c r="S274" s="12"/>
      <c r="T274" s="12">
        <f t="shared" si="20"/>
        <v>0</v>
      </c>
      <c r="U274" s="12"/>
      <c r="V274" s="12"/>
      <c r="W274" s="12">
        <f t="shared" si="21"/>
        <v>0</v>
      </c>
      <c r="X274" s="12">
        <f t="shared" si="22"/>
        <v>81700</v>
      </c>
      <c r="Y274" s="12">
        <v>0</v>
      </c>
      <c r="Z274" s="12">
        <v>50</v>
      </c>
      <c r="AA274" s="12">
        <v>0</v>
      </c>
      <c r="AB274" s="12">
        <v>0</v>
      </c>
    </row>
    <row r="275" spans="1:28" s="3" customFormat="1" ht="14.25" x14ac:dyDescent="0.2">
      <c r="A275" s="12">
        <v>266</v>
      </c>
      <c r="B275" s="64" t="s">
        <v>14</v>
      </c>
      <c r="C275" s="12">
        <v>2668</v>
      </c>
      <c r="D275" s="12">
        <v>46</v>
      </c>
      <c r="E275" s="12" t="s">
        <v>935</v>
      </c>
      <c r="F275" s="12">
        <v>1</v>
      </c>
      <c r="G275" s="12">
        <v>20</v>
      </c>
      <c r="H275" s="12">
        <v>3</v>
      </c>
      <c r="I275" s="12">
        <v>64</v>
      </c>
      <c r="J275" s="12">
        <f t="shared" si="18"/>
        <v>8364</v>
      </c>
      <c r="K275" s="12">
        <v>100</v>
      </c>
      <c r="L275" s="12">
        <f t="shared" si="19"/>
        <v>836400</v>
      </c>
      <c r="M275" s="12"/>
      <c r="N275" s="12"/>
      <c r="O275" s="12"/>
      <c r="P275" s="12"/>
      <c r="Q275" s="12"/>
      <c r="R275" s="12"/>
      <c r="S275" s="12"/>
      <c r="T275" s="12">
        <f t="shared" si="20"/>
        <v>0</v>
      </c>
      <c r="U275" s="12"/>
      <c r="V275" s="12"/>
      <c r="W275" s="12">
        <f t="shared" si="21"/>
        <v>0</v>
      </c>
      <c r="X275" s="12">
        <f t="shared" si="22"/>
        <v>836400</v>
      </c>
      <c r="Y275" s="12">
        <v>0</v>
      </c>
      <c r="Z275" s="12">
        <v>50</v>
      </c>
      <c r="AA275" s="12">
        <v>0</v>
      </c>
      <c r="AB275" s="12">
        <v>0</v>
      </c>
    </row>
    <row r="276" spans="1:28" s="3" customFormat="1" ht="14.25" x14ac:dyDescent="0.2">
      <c r="A276" s="12">
        <v>267</v>
      </c>
      <c r="B276" s="64" t="s">
        <v>14</v>
      </c>
      <c r="C276" s="12">
        <v>3760</v>
      </c>
      <c r="D276" s="12">
        <v>82</v>
      </c>
      <c r="E276" s="12" t="s">
        <v>935</v>
      </c>
      <c r="F276" s="12">
        <v>1</v>
      </c>
      <c r="G276" s="12">
        <v>12</v>
      </c>
      <c r="H276" s="12"/>
      <c r="I276" s="12"/>
      <c r="J276" s="12">
        <f t="shared" si="18"/>
        <v>4800</v>
      </c>
      <c r="K276" s="12">
        <v>100</v>
      </c>
      <c r="L276" s="12">
        <f t="shared" si="19"/>
        <v>480000</v>
      </c>
      <c r="M276" s="12"/>
      <c r="N276" s="12"/>
      <c r="O276" s="12"/>
      <c r="P276" s="12"/>
      <c r="Q276" s="12"/>
      <c r="R276" s="12"/>
      <c r="S276" s="12"/>
      <c r="T276" s="12">
        <f t="shared" si="20"/>
        <v>0</v>
      </c>
      <c r="U276" s="12"/>
      <c r="V276" s="12"/>
      <c r="W276" s="12">
        <f t="shared" si="21"/>
        <v>0</v>
      </c>
      <c r="X276" s="12">
        <f t="shared" si="22"/>
        <v>480000</v>
      </c>
      <c r="Y276" s="12">
        <v>0</v>
      </c>
      <c r="Z276" s="12">
        <v>50</v>
      </c>
      <c r="AA276" s="12">
        <v>0</v>
      </c>
      <c r="AB276" s="12">
        <v>0</v>
      </c>
    </row>
    <row r="277" spans="1:28" s="3" customFormat="1" ht="14.25" x14ac:dyDescent="0.2">
      <c r="A277" s="12">
        <v>268</v>
      </c>
      <c r="B277" s="64" t="s">
        <v>14</v>
      </c>
      <c r="C277" s="12">
        <v>2592</v>
      </c>
      <c r="D277" s="12">
        <v>117</v>
      </c>
      <c r="E277" s="12" t="s">
        <v>935</v>
      </c>
      <c r="F277" s="12">
        <v>1</v>
      </c>
      <c r="G277" s="12">
        <v>14</v>
      </c>
      <c r="H277" s="12">
        <v>2</v>
      </c>
      <c r="I277" s="12">
        <v>30</v>
      </c>
      <c r="J277" s="12">
        <f t="shared" si="18"/>
        <v>5830</v>
      </c>
      <c r="K277" s="12">
        <v>200</v>
      </c>
      <c r="L277" s="12">
        <f t="shared" si="19"/>
        <v>1166000</v>
      </c>
      <c r="M277" s="12"/>
      <c r="N277" s="12"/>
      <c r="O277" s="12"/>
      <c r="P277" s="12"/>
      <c r="Q277" s="12"/>
      <c r="R277" s="12"/>
      <c r="S277" s="12"/>
      <c r="T277" s="12">
        <f t="shared" si="20"/>
        <v>0</v>
      </c>
      <c r="U277" s="12"/>
      <c r="V277" s="12"/>
      <c r="W277" s="12">
        <f t="shared" si="21"/>
        <v>0</v>
      </c>
      <c r="X277" s="12">
        <f t="shared" si="22"/>
        <v>1166000</v>
      </c>
      <c r="Y277" s="12">
        <v>0</v>
      </c>
      <c r="Z277" s="12">
        <v>50</v>
      </c>
      <c r="AA277" s="12">
        <v>0</v>
      </c>
      <c r="AB277" s="12">
        <v>0</v>
      </c>
    </row>
    <row r="278" spans="1:28" s="3" customFormat="1" ht="14.25" x14ac:dyDescent="0.2">
      <c r="A278" s="12">
        <v>269</v>
      </c>
      <c r="B278" s="64" t="s">
        <v>14</v>
      </c>
      <c r="C278" s="12">
        <v>679</v>
      </c>
      <c r="D278" s="12">
        <v>9</v>
      </c>
      <c r="E278" s="12" t="s">
        <v>936</v>
      </c>
      <c r="F278" s="12">
        <v>2</v>
      </c>
      <c r="G278" s="12"/>
      <c r="H278" s="12">
        <v>1</v>
      </c>
      <c r="I278" s="12">
        <v>28</v>
      </c>
      <c r="J278" s="12">
        <f t="shared" si="18"/>
        <v>128</v>
      </c>
      <c r="K278" s="12">
        <v>430</v>
      </c>
      <c r="L278" s="12">
        <f t="shared" si="19"/>
        <v>55040</v>
      </c>
      <c r="M278" s="12">
        <v>2</v>
      </c>
      <c r="N278" s="12" t="s">
        <v>27</v>
      </c>
      <c r="O278" s="12" t="s">
        <v>16</v>
      </c>
      <c r="P278" s="12">
        <v>2</v>
      </c>
      <c r="Q278" s="12">
        <v>183</v>
      </c>
      <c r="R278" s="12"/>
      <c r="S278" s="12">
        <v>6400</v>
      </c>
      <c r="T278" s="12">
        <f t="shared" si="20"/>
        <v>1171200</v>
      </c>
      <c r="U278" s="12">
        <v>30</v>
      </c>
      <c r="V278" s="12">
        <f>T278*85%</f>
        <v>995520</v>
      </c>
      <c r="W278" s="12">
        <f t="shared" si="21"/>
        <v>175680</v>
      </c>
      <c r="X278" s="12">
        <f t="shared" si="22"/>
        <v>230720</v>
      </c>
      <c r="Y278" s="12">
        <v>0</v>
      </c>
      <c r="Z278" s="12">
        <v>50</v>
      </c>
      <c r="AA278" s="12">
        <v>0</v>
      </c>
      <c r="AB278" s="12">
        <v>0</v>
      </c>
    </row>
    <row r="279" spans="1:28" s="3" customFormat="1" ht="14.25" x14ac:dyDescent="0.2">
      <c r="A279" s="12">
        <v>270</v>
      </c>
      <c r="B279" s="64" t="s">
        <v>14</v>
      </c>
      <c r="C279" s="12">
        <v>497</v>
      </c>
      <c r="D279" s="12">
        <v>9</v>
      </c>
      <c r="E279" s="12" t="s">
        <v>936</v>
      </c>
      <c r="F279" s="12">
        <v>1</v>
      </c>
      <c r="G279" s="12">
        <v>14</v>
      </c>
      <c r="H279" s="12">
        <v>1</v>
      </c>
      <c r="I279" s="12">
        <v>88</v>
      </c>
      <c r="J279" s="12">
        <f t="shared" si="18"/>
        <v>5788</v>
      </c>
      <c r="K279" s="12">
        <v>75</v>
      </c>
      <c r="L279" s="12">
        <f t="shared" si="19"/>
        <v>434100</v>
      </c>
      <c r="M279" s="12"/>
      <c r="N279" s="12"/>
      <c r="O279" s="12"/>
      <c r="P279" s="12"/>
      <c r="Q279" s="12"/>
      <c r="R279" s="12"/>
      <c r="S279" s="12"/>
      <c r="T279" s="12">
        <f t="shared" si="20"/>
        <v>0</v>
      </c>
      <c r="U279" s="12"/>
      <c r="V279" s="12"/>
      <c r="W279" s="12">
        <f t="shared" si="21"/>
        <v>0</v>
      </c>
      <c r="X279" s="12">
        <f t="shared" si="22"/>
        <v>434100</v>
      </c>
      <c r="Y279" s="12">
        <v>0</v>
      </c>
      <c r="Z279" s="12">
        <v>50</v>
      </c>
      <c r="AA279" s="12">
        <v>0</v>
      </c>
      <c r="AB279" s="12">
        <v>0</v>
      </c>
    </row>
    <row r="280" spans="1:28" s="3" customFormat="1" ht="14.25" x14ac:dyDescent="0.2">
      <c r="A280" s="12">
        <v>271</v>
      </c>
      <c r="B280" s="64" t="s">
        <v>14</v>
      </c>
      <c r="C280" s="12">
        <v>4121</v>
      </c>
      <c r="D280" s="12">
        <v>66</v>
      </c>
      <c r="E280" s="12" t="s">
        <v>936</v>
      </c>
      <c r="F280" s="12">
        <v>1</v>
      </c>
      <c r="G280" s="12">
        <v>7</v>
      </c>
      <c r="H280" s="12">
        <v>1</v>
      </c>
      <c r="I280" s="12"/>
      <c r="J280" s="12">
        <f t="shared" si="18"/>
        <v>2900</v>
      </c>
      <c r="K280" s="12">
        <v>75</v>
      </c>
      <c r="L280" s="12">
        <f t="shared" si="19"/>
        <v>217500</v>
      </c>
      <c r="M280" s="12"/>
      <c r="N280" s="12"/>
      <c r="O280" s="12"/>
      <c r="P280" s="12"/>
      <c r="Q280" s="12"/>
      <c r="R280" s="12"/>
      <c r="S280" s="12"/>
      <c r="T280" s="12">
        <f t="shared" si="20"/>
        <v>0</v>
      </c>
      <c r="U280" s="12"/>
      <c r="V280" s="12"/>
      <c r="W280" s="12">
        <f t="shared" si="21"/>
        <v>0</v>
      </c>
      <c r="X280" s="12">
        <f t="shared" si="22"/>
        <v>217500</v>
      </c>
      <c r="Y280" s="12">
        <v>0</v>
      </c>
      <c r="Z280" s="12">
        <v>50</v>
      </c>
      <c r="AA280" s="12">
        <v>0</v>
      </c>
      <c r="AB280" s="12">
        <v>0</v>
      </c>
    </row>
    <row r="281" spans="1:28" s="3" customFormat="1" ht="14.25" x14ac:dyDescent="0.2">
      <c r="A281" s="12">
        <v>272</v>
      </c>
      <c r="B281" s="65" t="s">
        <v>937</v>
      </c>
      <c r="C281" s="12"/>
      <c r="D281" s="12"/>
      <c r="E281" s="12" t="s">
        <v>938</v>
      </c>
      <c r="F281" s="12">
        <v>2</v>
      </c>
      <c r="G281" s="12"/>
      <c r="H281" s="12"/>
      <c r="I281" s="12"/>
      <c r="J281" s="12">
        <f t="shared" si="18"/>
        <v>0</v>
      </c>
      <c r="K281" s="12"/>
      <c r="L281" s="12">
        <f t="shared" si="19"/>
        <v>0</v>
      </c>
      <c r="M281" s="12">
        <v>2</v>
      </c>
      <c r="N281" s="12" t="s">
        <v>27</v>
      </c>
      <c r="O281" s="12" t="s">
        <v>16</v>
      </c>
      <c r="P281" s="12">
        <v>2</v>
      </c>
      <c r="Q281" s="12">
        <v>217</v>
      </c>
      <c r="R281" s="12"/>
      <c r="S281" s="12">
        <v>6400</v>
      </c>
      <c r="T281" s="12">
        <f t="shared" si="20"/>
        <v>1388800</v>
      </c>
      <c r="U281" s="12">
        <v>30</v>
      </c>
      <c r="V281" s="12">
        <f>T281*85%</f>
        <v>1180480</v>
      </c>
      <c r="W281" s="12">
        <f t="shared" si="21"/>
        <v>208320</v>
      </c>
      <c r="X281" s="12">
        <f t="shared" si="22"/>
        <v>208320</v>
      </c>
      <c r="Y281" s="12">
        <v>0</v>
      </c>
      <c r="Z281" s="12">
        <v>0</v>
      </c>
      <c r="AA281" s="12">
        <v>208320</v>
      </c>
      <c r="AB281" s="12">
        <v>0.02</v>
      </c>
    </row>
    <row r="282" spans="1:28" s="3" customFormat="1" ht="14.25" x14ac:dyDescent="0.2">
      <c r="A282" s="12">
        <v>273</v>
      </c>
      <c r="B282" s="64" t="s">
        <v>14</v>
      </c>
      <c r="C282" s="12">
        <v>5633</v>
      </c>
      <c r="D282" s="12">
        <v>513</v>
      </c>
      <c r="E282" s="12" t="s">
        <v>938</v>
      </c>
      <c r="F282" s="12">
        <v>1</v>
      </c>
      <c r="G282" s="12">
        <v>7</v>
      </c>
      <c r="H282" s="12"/>
      <c r="I282" s="12"/>
      <c r="J282" s="12">
        <f t="shared" si="18"/>
        <v>2800</v>
      </c>
      <c r="K282" s="12">
        <v>75</v>
      </c>
      <c r="L282" s="12">
        <f t="shared" si="19"/>
        <v>210000</v>
      </c>
      <c r="M282" s="12"/>
      <c r="N282" s="12"/>
      <c r="O282" s="12"/>
      <c r="P282" s="12"/>
      <c r="Q282" s="12"/>
      <c r="R282" s="12"/>
      <c r="S282" s="12"/>
      <c r="T282" s="12">
        <f t="shared" si="20"/>
        <v>0</v>
      </c>
      <c r="U282" s="12"/>
      <c r="V282" s="12"/>
      <c r="W282" s="12">
        <f t="shared" si="21"/>
        <v>0</v>
      </c>
      <c r="X282" s="12">
        <f t="shared" si="22"/>
        <v>210000</v>
      </c>
      <c r="Y282" s="12">
        <v>0</v>
      </c>
      <c r="Z282" s="12">
        <v>50</v>
      </c>
      <c r="AA282" s="12">
        <v>0</v>
      </c>
      <c r="AB282" s="12">
        <v>0</v>
      </c>
    </row>
    <row r="283" spans="1:28" s="3" customFormat="1" ht="14.25" x14ac:dyDescent="0.2">
      <c r="A283" s="12">
        <v>274</v>
      </c>
      <c r="B283" s="64" t="s">
        <v>14</v>
      </c>
      <c r="C283" s="12">
        <v>4621</v>
      </c>
      <c r="D283" s="12">
        <v>104</v>
      </c>
      <c r="E283" s="12" t="s">
        <v>938</v>
      </c>
      <c r="F283" s="12">
        <v>1</v>
      </c>
      <c r="G283" s="12">
        <v>6</v>
      </c>
      <c r="H283" s="12">
        <v>2</v>
      </c>
      <c r="I283" s="12">
        <v>54</v>
      </c>
      <c r="J283" s="12">
        <f t="shared" si="18"/>
        <v>2654</v>
      </c>
      <c r="K283" s="12">
        <v>75</v>
      </c>
      <c r="L283" s="12">
        <f t="shared" si="19"/>
        <v>199050</v>
      </c>
      <c r="M283" s="12"/>
      <c r="N283" s="12"/>
      <c r="O283" s="12"/>
      <c r="P283" s="12"/>
      <c r="Q283" s="12"/>
      <c r="R283" s="12"/>
      <c r="S283" s="12"/>
      <c r="T283" s="12">
        <f t="shared" si="20"/>
        <v>0</v>
      </c>
      <c r="U283" s="12"/>
      <c r="V283" s="12"/>
      <c r="W283" s="12">
        <f t="shared" si="21"/>
        <v>0</v>
      </c>
      <c r="X283" s="12">
        <f t="shared" si="22"/>
        <v>199050</v>
      </c>
      <c r="Y283" s="12">
        <v>0</v>
      </c>
      <c r="Z283" s="12">
        <v>50</v>
      </c>
      <c r="AA283" s="12">
        <v>0</v>
      </c>
      <c r="AB283" s="12">
        <v>0</v>
      </c>
    </row>
    <row r="284" spans="1:28" s="3" customFormat="1" ht="14.25" x14ac:dyDescent="0.2">
      <c r="A284" s="12">
        <v>275</v>
      </c>
      <c r="B284" s="65" t="s">
        <v>14</v>
      </c>
      <c r="C284" s="12"/>
      <c r="D284" s="12"/>
      <c r="E284" s="12" t="s">
        <v>939</v>
      </c>
      <c r="F284" s="12">
        <v>2</v>
      </c>
      <c r="G284" s="12"/>
      <c r="H284" s="12"/>
      <c r="I284" s="12"/>
      <c r="J284" s="12">
        <f t="shared" si="18"/>
        <v>0</v>
      </c>
      <c r="K284" s="12"/>
      <c r="L284" s="12">
        <f t="shared" si="19"/>
        <v>0</v>
      </c>
      <c r="M284" s="12">
        <v>2</v>
      </c>
      <c r="N284" s="12" t="s">
        <v>27</v>
      </c>
      <c r="O284" s="12" t="s">
        <v>16</v>
      </c>
      <c r="P284" s="12">
        <v>2</v>
      </c>
      <c r="Q284" s="12">
        <v>247.5</v>
      </c>
      <c r="R284" s="12"/>
      <c r="S284" s="12">
        <v>6400</v>
      </c>
      <c r="T284" s="12">
        <f t="shared" si="20"/>
        <v>1584000</v>
      </c>
      <c r="U284" s="12">
        <v>30</v>
      </c>
      <c r="V284" s="12">
        <f>T284*85%</f>
        <v>1346400</v>
      </c>
      <c r="W284" s="12">
        <f t="shared" si="21"/>
        <v>237600</v>
      </c>
      <c r="X284" s="12">
        <f t="shared" si="22"/>
        <v>237600</v>
      </c>
      <c r="Y284" s="12">
        <v>0</v>
      </c>
      <c r="Z284" s="12">
        <v>50</v>
      </c>
      <c r="AA284" s="12">
        <v>0</v>
      </c>
      <c r="AB284" s="12">
        <v>0</v>
      </c>
    </row>
    <row r="285" spans="1:28" s="3" customFormat="1" ht="14.25" x14ac:dyDescent="0.2">
      <c r="A285" s="12">
        <v>276</v>
      </c>
      <c r="B285" s="65" t="s">
        <v>879</v>
      </c>
      <c r="C285" s="12">
        <v>3067</v>
      </c>
      <c r="D285" s="12">
        <v>11</v>
      </c>
      <c r="E285" s="12" t="s">
        <v>939</v>
      </c>
      <c r="F285" s="12">
        <v>1</v>
      </c>
      <c r="G285" s="12">
        <v>28</v>
      </c>
      <c r="H285" s="12">
        <v>2</v>
      </c>
      <c r="I285" s="12"/>
      <c r="J285" s="12">
        <f t="shared" si="18"/>
        <v>11400</v>
      </c>
      <c r="K285" s="12">
        <v>75</v>
      </c>
      <c r="L285" s="12">
        <f t="shared" si="19"/>
        <v>855000</v>
      </c>
      <c r="M285" s="12"/>
      <c r="N285" s="12"/>
      <c r="O285" s="12"/>
      <c r="P285" s="12"/>
      <c r="Q285" s="12"/>
      <c r="R285" s="12"/>
      <c r="S285" s="12"/>
      <c r="T285" s="12">
        <f t="shared" si="20"/>
        <v>0</v>
      </c>
      <c r="U285" s="12"/>
      <c r="V285" s="12"/>
      <c r="W285" s="12">
        <f t="shared" si="21"/>
        <v>0</v>
      </c>
      <c r="X285" s="12">
        <f t="shared" si="22"/>
        <v>855000</v>
      </c>
      <c r="Y285" s="12">
        <v>0</v>
      </c>
      <c r="Z285" s="12">
        <v>0</v>
      </c>
      <c r="AA285" s="12">
        <v>855000</v>
      </c>
      <c r="AB285" s="12">
        <v>0.01</v>
      </c>
    </row>
    <row r="286" spans="1:28" s="3" customFormat="1" ht="14.25" x14ac:dyDescent="0.2">
      <c r="A286" s="12">
        <v>277</v>
      </c>
      <c r="B286" s="65" t="s">
        <v>14</v>
      </c>
      <c r="C286" s="12"/>
      <c r="D286" s="12">
        <v>47</v>
      </c>
      <c r="E286" s="12" t="s">
        <v>939</v>
      </c>
      <c r="F286" s="12">
        <v>1</v>
      </c>
      <c r="G286" s="12">
        <v>6</v>
      </c>
      <c r="H286" s="12">
        <v>3</v>
      </c>
      <c r="I286" s="12">
        <v>64</v>
      </c>
      <c r="J286" s="12">
        <f t="shared" si="18"/>
        <v>2764</v>
      </c>
      <c r="K286" s="12">
        <v>75</v>
      </c>
      <c r="L286" s="12">
        <f t="shared" si="19"/>
        <v>207300</v>
      </c>
      <c r="M286" s="12"/>
      <c r="N286" s="12"/>
      <c r="O286" s="12"/>
      <c r="P286" s="12"/>
      <c r="Q286" s="12"/>
      <c r="R286" s="12"/>
      <c r="S286" s="12"/>
      <c r="T286" s="12">
        <f t="shared" si="20"/>
        <v>0</v>
      </c>
      <c r="U286" s="12"/>
      <c r="V286" s="12"/>
      <c r="W286" s="12">
        <f t="shared" si="21"/>
        <v>0</v>
      </c>
      <c r="X286" s="12">
        <f t="shared" si="22"/>
        <v>207300</v>
      </c>
      <c r="Y286" s="12">
        <v>0</v>
      </c>
      <c r="Z286" s="12">
        <v>50</v>
      </c>
      <c r="AA286" s="12">
        <v>0</v>
      </c>
      <c r="AB286" s="12">
        <v>0</v>
      </c>
    </row>
    <row r="287" spans="1:28" s="3" customFormat="1" ht="14.25" x14ac:dyDescent="0.2">
      <c r="A287" s="12">
        <v>278</v>
      </c>
      <c r="B287" s="65" t="s">
        <v>14</v>
      </c>
      <c r="C287" s="12">
        <v>680</v>
      </c>
      <c r="D287" s="12">
        <v>10</v>
      </c>
      <c r="E287" s="12" t="s">
        <v>940</v>
      </c>
      <c r="F287" s="12">
        <v>2</v>
      </c>
      <c r="G287" s="12"/>
      <c r="H287" s="12">
        <v>1</v>
      </c>
      <c r="I287" s="12">
        <v>53</v>
      </c>
      <c r="J287" s="12">
        <f t="shared" si="18"/>
        <v>153</v>
      </c>
      <c r="K287" s="12">
        <v>430</v>
      </c>
      <c r="L287" s="12">
        <f t="shared" si="19"/>
        <v>65790</v>
      </c>
      <c r="M287" s="12">
        <v>2</v>
      </c>
      <c r="N287" s="12" t="s">
        <v>27</v>
      </c>
      <c r="O287" s="12" t="s">
        <v>16</v>
      </c>
      <c r="P287" s="12">
        <v>2</v>
      </c>
      <c r="Q287" s="12">
        <v>156</v>
      </c>
      <c r="R287" s="12"/>
      <c r="S287" s="12">
        <v>6400</v>
      </c>
      <c r="T287" s="12">
        <f t="shared" si="20"/>
        <v>998400</v>
      </c>
      <c r="U287" s="12">
        <v>20</v>
      </c>
      <c r="V287" s="12">
        <f>T287*75%</f>
        <v>748800</v>
      </c>
      <c r="W287" s="12">
        <f t="shared" si="21"/>
        <v>249600</v>
      </c>
      <c r="X287" s="12">
        <f t="shared" si="22"/>
        <v>315390</v>
      </c>
      <c r="Y287" s="12">
        <v>0</v>
      </c>
      <c r="Z287" s="12">
        <v>50</v>
      </c>
      <c r="AA287" s="12">
        <v>0</v>
      </c>
      <c r="AB287" s="12">
        <v>0</v>
      </c>
    </row>
    <row r="288" spans="1:28" s="3" customFormat="1" ht="14.25" x14ac:dyDescent="0.2">
      <c r="A288" s="12">
        <v>279</v>
      </c>
      <c r="B288" s="65" t="s">
        <v>14</v>
      </c>
      <c r="C288" s="12">
        <v>673</v>
      </c>
      <c r="D288" s="12">
        <v>3</v>
      </c>
      <c r="E288" s="12" t="s">
        <v>941</v>
      </c>
      <c r="F288" s="12">
        <v>2</v>
      </c>
      <c r="G288" s="12"/>
      <c r="H288" s="12">
        <v>1</v>
      </c>
      <c r="I288" s="12">
        <v>39</v>
      </c>
      <c r="J288" s="12">
        <f t="shared" si="18"/>
        <v>139</v>
      </c>
      <c r="K288" s="12">
        <v>430</v>
      </c>
      <c r="L288" s="12">
        <f t="shared" si="19"/>
        <v>59770</v>
      </c>
      <c r="M288" s="12">
        <v>2</v>
      </c>
      <c r="N288" s="12" t="s">
        <v>27</v>
      </c>
      <c r="O288" s="12" t="s">
        <v>16</v>
      </c>
      <c r="P288" s="12">
        <v>2</v>
      </c>
      <c r="Q288" s="12">
        <v>201</v>
      </c>
      <c r="R288" s="12"/>
      <c r="S288" s="12">
        <v>6400</v>
      </c>
      <c r="T288" s="12">
        <f t="shared" si="20"/>
        <v>1286400</v>
      </c>
      <c r="U288" s="12">
        <v>20</v>
      </c>
      <c r="V288" s="12">
        <f>T288*75%</f>
        <v>964800</v>
      </c>
      <c r="W288" s="12">
        <f t="shared" si="21"/>
        <v>321600</v>
      </c>
      <c r="X288" s="12">
        <f t="shared" si="22"/>
        <v>381370</v>
      </c>
      <c r="Y288" s="12">
        <v>0</v>
      </c>
      <c r="Z288" s="12">
        <v>50</v>
      </c>
      <c r="AA288" s="12">
        <v>0</v>
      </c>
      <c r="AB288" s="12">
        <v>0</v>
      </c>
    </row>
    <row r="289" spans="1:28" s="3" customFormat="1" ht="14.25" x14ac:dyDescent="0.2">
      <c r="A289" s="12">
        <v>280</v>
      </c>
      <c r="B289" s="65" t="s">
        <v>14</v>
      </c>
      <c r="C289" s="12">
        <v>5910</v>
      </c>
      <c r="D289" s="12">
        <v>107</v>
      </c>
      <c r="E289" s="12" t="s">
        <v>941</v>
      </c>
      <c r="F289" s="12">
        <v>1</v>
      </c>
      <c r="G289" s="12"/>
      <c r="H289" s="12">
        <v>1</v>
      </c>
      <c r="I289" s="12">
        <v>22</v>
      </c>
      <c r="J289" s="12">
        <f t="shared" si="18"/>
        <v>122</v>
      </c>
      <c r="K289" s="12">
        <v>75</v>
      </c>
      <c r="L289" s="12">
        <f t="shared" si="19"/>
        <v>9150</v>
      </c>
      <c r="M289" s="12"/>
      <c r="N289" s="12"/>
      <c r="O289" s="12"/>
      <c r="P289" s="12"/>
      <c r="Q289" s="12"/>
      <c r="R289" s="12"/>
      <c r="S289" s="12"/>
      <c r="T289" s="12">
        <f t="shared" si="20"/>
        <v>0</v>
      </c>
      <c r="U289" s="12"/>
      <c r="V289" s="12"/>
      <c r="W289" s="12">
        <f t="shared" si="21"/>
        <v>0</v>
      </c>
      <c r="X289" s="12">
        <f t="shared" si="22"/>
        <v>9150</v>
      </c>
      <c r="Y289" s="12">
        <v>0</v>
      </c>
      <c r="Z289" s="12">
        <v>50</v>
      </c>
      <c r="AA289" s="12">
        <v>0</v>
      </c>
      <c r="AB289" s="12">
        <v>0</v>
      </c>
    </row>
    <row r="290" spans="1:28" s="3" customFormat="1" ht="14.25" x14ac:dyDescent="0.2">
      <c r="A290" s="12">
        <v>281</v>
      </c>
      <c r="B290" s="65" t="s">
        <v>14</v>
      </c>
      <c r="C290" s="12">
        <v>5161</v>
      </c>
      <c r="D290" s="12">
        <v>73</v>
      </c>
      <c r="E290" s="12" t="s">
        <v>941</v>
      </c>
      <c r="F290" s="12">
        <v>1</v>
      </c>
      <c r="G290" s="12"/>
      <c r="H290" s="12">
        <v>2</v>
      </c>
      <c r="I290" s="12"/>
      <c r="J290" s="12">
        <f t="shared" si="18"/>
        <v>200</v>
      </c>
      <c r="K290" s="12">
        <v>430</v>
      </c>
      <c r="L290" s="12">
        <f t="shared" si="19"/>
        <v>86000</v>
      </c>
      <c r="M290" s="12"/>
      <c r="N290" s="12"/>
      <c r="O290" s="12"/>
      <c r="P290" s="12"/>
      <c r="Q290" s="12"/>
      <c r="R290" s="12"/>
      <c r="S290" s="12"/>
      <c r="T290" s="12">
        <f t="shared" si="20"/>
        <v>0</v>
      </c>
      <c r="U290" s="12"/>
      <c r="V290" s="12"/>
      <c r="W290" s="12">
        <f t="shared" si="21"/>
        <v>0</v>
      </c>
      <c r="X290" s="12">
        <f t="shared" si="22"/>
        <v>86000</v>
      </c>
      <c r="Y290" s="12">
        <v>0</v>
      </c>
      <c r="Z290" s="12">
        <v>50</v>
      </c>
      <c r="AA290" s="12">
        <v>0</v>
      </c>
      <c r="AB290" s="12">
        <v>0</v>
      </c>
    </row>
    <row r="291" spans="1:28" s="3" customFormat="1" ht="14.25" x14ac:dyDescent="0.2">
      <c r="A291" s="12">
        <v>282</v>
      </c>
      <c r="B291" s="65" t="s">
        <v>14</v>
      </c>
      <c r="C291" s="12">
        <v>2873</v>
      </c>
      <c r="D291" s="12">
        <v>42</v>
      </c>
      <c r="E291" s="12" t="s">
        <v>941</v>
      </c>
      <c r="F291" s="12">
        <v>1</v>
      </c>
      <c r="G291" s="12">
        <v>8</v>
      </c>
      <c r="H291" s="12"/>
      <c r="I291" s="12">
        <v>31</v>
      </c>
      <c r="J291" s="12">
        <f t="shared" si="18"/>
        <v>3231</v>
      </c>
      <c r="K291" s="12">
        <v>75</v>
      </c>
      <c r="L291" s="12">
        <f t="shared" si="19"/>
        <v>242325</v>
      </c>
      <c r="M291" s="12"/>
      <c r="N291" s="12"/>
      <c r="O291" s="12"/>
      <c r="P291" s="12"/>
      <c r="Q291" s="12"/>
      <c r="R291" s="12"/>
      <c r="S291" s="12"/>
      <c r="T291" s="12">
        <f t="shared" si="20"/>
        <v>0</v>
      </c>
      <c r="U291" s="12"/>
      <c r="V291" s="12"/>
      <c r="W291" s="12">
        <f t="shared" si="21"/>
        <v>0</v>
      </c>
      <c r="X291" s="12">
        <f t="shared" si="22"/>
        <v>242325</v>
      </c>
      <c r="Y291" s="12">
        <v>0</v>
      </c>
      <c r="Z291" s="12">
        <v>50</v>
      </c>
      <c r="AA291" s="12">
        <v>0</v>
      </c>
      <c r="AB291" s="12">
        <v>0</v>
      </c>
    </row>
    <row r="292" spans="1:28" s="3" customFormat="1" ht="14.25" x14ac:dyDescent="0.2">
      <c r="A292" s="12">
        <v>283</v>
      </c>
      <c r="B292" s="65" t="s">
        <v>14</v>
      </c>
      <c r="C292" s="12">
        <v>2493</v>
      </c>
      <c r="D292" s="12">
        <v>21</v>
      </c>
      <c r="E292" s="12" t="s">
        <v>941</v>
      </c>
      <c r="F292" s="12">
        <v>1</v>
      </c>
      <c r="G292" s="12">
        <v>10</v>
      </c>
      <c r="H292" s="12"/>
      <c r="I292" s="12"/>
      <c r="J292" s="12">
        <f t="shared" si="18"/>
        <v>4000</v>
      </c>
      <c r="K292" s="12">
        <v>75</v>
      </c>
      <c r="L292" s="12">
        <f t="shared" si="19"/>
        <v>300000</v>
      </c>
      <c r="M292" s="12"/>
      <c r="N292" s="12"/>
      <c r="O292" s="12"/>
      <c r="P292" s="12"/>
      <c r="Q292" s="12"/>
      <c r="R292" s="12"/>
      <c r="S292" s="12"/>
      <c r="T292" s="12">
        <f t="shared" si="20"/>
        <v>0</v>
      </c>
      <c r="U292" s="12"/>
      <c r="V292" s="12"/>
      <c r="W292" s="12">
        <f t="shared" si="21"/>
        <v>0</v>
      </c>
      <c r="X292" s="12">
        <f t="shared" si="22"/>
        <v>300000</v>
      </c>
      <c r="Y292" s="12">
        <v>0</v>
      </c>
      <c r="Z292" s="12">
        <v>50</v>
      </c>
      <c r="AA292" s="12">
        <v>0</v>
      </c>
      <c r="AB292" s="12">
        <v>0</v>
      </c>
    </row>
    <row r="293" spans="1:28" s="3" customFormat="1" ht="14.25" x14ac:dyDescent="0.2">
      <c r="A293" s="12">
        <v>284</v>
      </c>
      <c r="B293" s="65" t="s">
        <v>14</v>
      </c>
      <c r="C293" s="12">
        <v>677</v>
      </c>
      <c r="D293" s="12">
        <v>7</v>
      </c>
      <c r="E293" s="12" t="s">
        <v>942</v>
      </c>
      <c r="F293" s="12">
        <v>2</v>
      </c>
      <c r="G293" s="12"/>
      <c r="H293" s="12">
        <v>2</v>
      </c>
      <c r="I293" s="12">
        <v>32</v>
      </c>
      <c r="J293" s="12">
        <f t="shared" si="18"/>
        <v>232</v>
      </c>
      <c r="K293" s="12">
        <v>75</v>
      </c>
      <c r="L293" s="12">
        <f t="shared" si="19"/>
        <v>17400</v>
      </c>
      <c r="M293" s="12">
        <v>2</v>
      </c>
      <c r="N293" s="12" t="s">
        <v>27</v>
      </c>
      <c r="O293" s="12" t="s">
        <v>16</v>
      </c>
      <c r="P293" s="12">
        <v>2</v>
      </c>
      <c r="Q293" s="12">
        <v>132</v>
      </c>
      <c r="R293" s="12"/>
      <c r="S293" s="12">
        <v>6400</v>
      </c>
      <c r="T293" s="12">
        <f t="shared" si="20"/>
        <v>844800</v>
      </c>
      <c r="U293" s="12">
        <v>40</v>
      </c>
      <c r="V293" s="12">
        <f>T293*85%</f>
        <v>718080</v>
      </c>
      <c r="W293" s="12">
        <f t="shared" si="21"/>
        <v>126720</v>
      </c>
      <c r="X293" s="12">
        <f t="shared" si="22"/>
        <v>144120</v>
      </c>
      <c r="Y293" s="12">
        <v>0</v>
      </c>
      <c r="Z293" s="12">
        <v>50</v>
      </c>
      <c r="AA293" s="12">
        <v>0</v>
      </c>
      <c r="AB293" s="12">
        <v>0</v>
      </c>
    </row>
    <row r="294" spans="1:28" s="3" customFormat="1" ht="14.25" x14ac:dyDescent="0.2">
      <c r="A294" s="12">
        <v>285</v>
      </c>
      <c r="B294" s="65" t="s">
        <v>14</v>
      </c>
      <c r="C294" s="12">
        <v>1930</v>
      </c>
      <c r="D294" s="12">
        <v>44</v>
      </c>
      <c r="E294" s="12" t="s">
        <v>942</v>
      </c>
      <c r="F294" s="12">
        <v>1</v>
      </c>
      <c r="G294" s="12">
        <v>15</v>
      </c>
      <c r="H294" s="12">
        <v>3</v>
      </c>
      <c r="I294" s="12">
        <v>44</v>
      </c>
      <c r="J294" s="12">
        <f t="shared" si="18"/>
        <v>6344</v>
      </c>
      <c r="K294" s="12">
        <v>75</v>
      </c>
      <c r="L294" s="12">
        <f t="shared" si="19"/>
        <v>475800</v>
      </c>
      <c r="M294" s="12"/>
      <c r="N294" s="12"/>
      <c r="O294" s="12"/>
      <c r="P294" s="12"/>
      <c r="Q294" s="12"/>
      <c r="R294" s="12"/>
      <c r="S294" s="12"/>
      <c r="T294" s="12">
        <f t="shared" si="20"/>
        <v>0</v>
      </c>
      <c r="U294" s="12"/>
      <c r="V294" s="12"/>
      <c r="W294" s="12">
        <f t="shared" si="21"/>
        <v>0</v>
      </c>
      <c r="X294" s="12">
        <f t="shared" si="22"/>
        <v>475800</v>
      </c>
      <c r="Y294" s="12">
        <v>0</v>
      </c>
      <c r="Z294" s="12">
        <v>50</v>
      </c>
      <c r="AA294" s="12">
        <v>0</v>
      </c>
      <c r="AB294" s="12">
        <v>0</v>
      </c>
    </row>
    <row r="295" spans="1:28" s="3" customFormat="1" ht="14.25" x14ac:dyDescent="0.2">
      <c r="A295" s="12">
        <v>286</v>
      </c>
      <c r="B295" s="65" t="s">
        <v>14</v>
      </c>
      <c r="C295" s="12">
        <v>830</v>
      </c>
      <c r="D295" s="12">
        <v>8</v>
      </c>
      <c r="E295" s="12" t="s">
        <v>943</v>
      </c>
      <c r="F295" s="12">
        <v>2</v>
      </c>
      <c r="G295" s="12">
        <v>5</v>
      </c>
      <c r="H295" s="12">
        <v>3</v>
      </c>
      <c r="I295" s="12">
        <v>83</v>
      </c>
      <c r="J295" s="12">
        <f t="shared" si="18"/>
        <v>2383</v>
      </c>
      <c r="K295" s="12">
        <v>280</v>
      </c>
      <c r="L295" s="12">
        <f t="shared" si="19"/>
        <v>667240</v>
      </c>
      <c r="M295" s="12">
        <v>2</v>
      </c>
      <c r="N295" s="12" t="s">
        <v>27</v>
      </c>
      <c r="O295" s="12" t="s">
        <v>16</v>
      </c>
      <c r="P295" s="12">
        <v>2</v>
      </c>
      <c r="Q295" s="12">
        <v>261</v>
      </c>
      <c r="R295" s="12"/>
      <c r="S295" s="12">
        <v>6400</v>
      </c>
      <c r="T295" s="12">
        <f t="shared" si="20"/>
        <v>1670400</v>
      </c>
      <c r="U295" s="12">
        <v>30</v>
      </c>
      <c r="V295" s="12">
        <f>T295*85%</f>
        <v>1419840</v>
      </c>
      <c r="W295" s="12">
        <f t="shared" si="21"/>
        <v>250560</v>
      </c>
      <c r="X295" s="12">
        <f t="shared" si="22"/>
        <v>917800</v>
      </c>
      <c r="Y295" s="12">
        <v>0</v>
      </c>
      <c r="Z295" s="12">
        <v>50</v>
      </c>
      <c r="AA295" s="12">
        <v>0</v>
      </c>
      <c r="AB295" s="12">
        <v>0</v>
      </c>
    </row>
    <row r="296" spans="1:28" s="3" customFormat="1" ht="14.25" x14ac:dyDescent="0.2">
      <c r="A296" s="12">
        <v>287</v>
      </c>
      <c r="B296" s="65" t="s">
        <v>14</v>
      </c>
      <c r="C296" s="12">
        <v>2067</v>
      </c>
      <c r="D296" s="12">
        <v>212</v>
      </c>
      <c r="E296" s="12" t="s">
        <v>943</v>
      </c>
      <c r="F296" s="12">
        <v>1</v>
      </c>
      <c r="G296" s="12">
        <v>13</v>
      </c>
      <c r="H296" s="12"/>
      <c r="I296" s="12">
        <v>74</v>
      </c>
      <c r="J296" s="12">
        <f t="shared" si="18"/>
        <v>5274</v>
      </c>
      <c r="K296" s="12">
        <v>75</v>
      </c>
      <c r="L296" s="12">
        <f t="shared" si="19"/>
        <v>395550</v>
      </c>
      <c r="M296" s="12"/>
      <c r="N296" s="12"/>
      <c r="O296" s="12"/>
      <c r="P296" s="12"/>
      <c r="Q296" s="12"/>
      <c r="R296" s="12"/>
      <c r="S296" s="12"/>
      <c r="T296" s="12">
        <f t="shared" si="20"/>
        <v>0</v>
      </c>
      <c r="U296" s="12"/>
      <c r="V296" s="12"/>
      <c r="W296" s="12">
        <f t="shared" si="21"/>
        <v>0</v>
      </c>
      <c r="X296" s="12">
        <f t="shared" si="22"/>
        <v>395550</v>
      </c>
      <c r="Y296" s="12">
        <v>0</v>
      </c>
      <c r="Z296" s="12">
        <v>50</v>
      </c>
      <c r="AA296" s="12">
        <v>0</v>
      </c>
      <c r="AB296" s="12">
        <v>0</v>
      </c>
    </row>
    <row r="297" spans="1:28" s="3" customFormat="1" ht="14.25" x14ac:dyDescent="0.2">
      <c r="A297" s="12">
        <v>288</v>
      </c>
      <c r="B297" s="65" t="s">
        <v>14</v>
      </c>
      <c r="C297" s="12">
        <v>2601</v>
      </c>
      <c r="D297" s="12">
        <v>130</v>
      </c>
      <c r="E297" s="12" t="s">
        <v>943</v>
      </c>
      <c r="F297" s="12">
        <v>1</v>
      </c>
      <c r="G297" s="12">
        <v>9</v>
      </c>
      <c r="H297" s="12"/>
      <c r="I297" s="12">
        <v>58</v>
      </c>
      <c r="J297" s="12">
        <f t="shared" si="18"/>
        <v>3658</v>
      </c>
      <c r="K297" s="12">
        <v>75</v>
      </c>
      <c r="L297" s="12">
        <f t="shared" si="19"/>
        <v>274350</v>
      </c>
      <c r="M297" s="12"/>
      <c r="N297" s="12"/>
      <c r="O297" s="12"/>
      <c r="P297" s="12"/>
      <c r="Q297" s="12"/>
      <c r="R297" s="12"/>
      <c r="S297" s="12"/>
      <c r="T297" s="12">
        <f t="shared" si="20"/>
        <v>0</v>
      </c>
      <c r="U297" s="12"/>
      <c r="V297" s="12"/>
      <c r="W297" s="12">
        <f t="shared" si="21"/>
        <v>0</v>
      </c>
      <c r="X297" s="12">
        <f t="shared" si="22"/>
        <v>274350</v>
      </c>
      <c r="Y297" s="12">
        <v>0</v>
      </c>
      <c r="Z297" s="12">
        <v>50</v>
      </c>
      <c r="AA297" s="12">
        <v>0</v>
      </c>
      <c r="AB297" s="12">
        <v>0</v>
      </c>
    </row>
    <row r="298" spans="1:28" s="3" customFormat="1" ht="14.25" x14ac:dyDescent="0.2">
      <c r="A298" s="12">
        <v>289</v>
      </c>
      <c r="B298" s="65" t="s">
        <v>24</v>
      </c>
      <c r="C298" s="12"/>
      <c r="D298" s="12"/>
      <c r="E298" s="12" t="s">
        <v>860</v>
      </c>
      <c r="F298" s="12">
        <v>1</v>
      </c>
      <c r="G298" s="12">
        <v>19</v>
      </c>
      <c r="H298" s="12">
        <v>1</v>
      </c>
      <c r="I298" s="12"/>
      <c r="J298" s="12">
        <f t="shared" si="18"/>
        <v>7700</v>
      </c>
      <c r="K298" s="12">
        <v>75</v>
      </c>
      <c r="L298" s="12">
        <f t="shared" si="19"/>
        <v>577500</v>
      </c>
      <c r="M298" s="12"/>
      <c r="N298" s="12"/>
      <c r="O298" s="12"/>
      <c r="P298" s="12"/>
      <c r="Q298" s="12"/>
      <c r="R298" s="12"/>
      <c r="S298" s="12"/>
      <c r="T298" s="12">
        <f t="shared" si="20"/>
        <v>0</v>
      </c>
      <c r="U298" s="12"/>
      <c r="V298" s="12"/>
      <c r="W298" s="12">
        <f t="shared" si="21"/>
        <v>0</v>
      </c>
      <c r="X298" s="12">
        <f t="shared" si="22"/>
        <v>577500</v>
      </c>
      <c r="Y298" s="12">
        <v>0</v>
      </c>
      <c r="Z298" s="12">
        <v>0</v>
      </c>
      <c r="AA298" s="12">
        <v>577500</v>
      </c>
      <c r="AB298" s="12">
        <v>0.01</v>
      </c>
    </row>
    <row r="299" spans="1:28" s="3" customFormat="1" ht="14.25" x14ac:dyDescent="0.2">
      <c r="A299" s="12">
        <v>290</v>
      </c>
      <c r="B299" s="65" t="s">
        <v>24</v>
      </c>
      <c r="C299" s="12"/>
      <c r="D299" s="12"/>
      <c r="E299" s="12" t="s">
        <v>860</v>
      </c>
      <c r="F299" s="12">
        <v>1</v>
      </c>
      <c r="G299" s="12">
        <v>6</v>
      </c>
      <c r="H299" s="12">
        <v>3</v>
      </c>
      <c r="I299" s="12"/>
      <c r="J299" s="12">
        <f t="shared" si="18"/>
        <v>2700</v>
      </c>
      <c r="K299" s="12">
        <v>75</v>
      </c>
      <c r="L299" s="12">
        <f t="shared" si="19"/>
        <v>202500</v>
      </c>
      <c r="M299" s="12"/>
      <c r="N299" s="12"/>
      <c r="O299" s="12"/>
      <c r="P299" s="12"/>
      <c r="Q299" s="12"/>
      <c r="R299" s="12"/>
      <c r="S299" s="12"/>
      <c r="T299" s="12">
        <f t="shared" si="20"/>
        <v>0</v>
      </c>
      <c r="U299" s="12"/>
      <c r="V299" s="12"/>
      <c r="W299" s="12">
        <f t="shared" si="21"/>
        <v>0</v>
      </c>
      <c r="X299" s="12">
        <f t="shared" si="22"/>
        <v>202500</v>
      </c>
      <c r="Y299" s="12">
        <v>0</v>
      </c>
      <c r="Z299" s="12">
        <v>0</v>
      </c>
      <c r="AA299" s="12">
        <v>202500</v>
      </c>
      <c r="AB299" s="12">
        <v>0.01</v>
      </c>
    </row>
    <row r="300" spans="1:28" s="3" customFormat="1" ht="14.25" x14ac:dyDescent="0.2">
      <c r="A300" s="12">
        <v>291</v>
      </c>
      <c r="B300" s="65" t="s">
        <v>14</v>
      </c>
      <c r="C300" s="12">
        <v>711</v>
      </c>
      <c r="D300" s="12">
        <v>45</v>
      </c>
      <c r="E300" s="12" t="s">
        <v>944</v>
      </c>
      <c r="F300" s="12">
        <v>2</v>
      </c>
      <c r="G300" s="12"/>
      <c r="H300" s="12">
        <v>3</v>
      </c>
      <c r="I300" s="12">
        <v>21</v>
      </c>
      <c r="J300" s="12">
        <f t="shared" si="18"/>
        <v>321</v>
      </c>
      <c r="K300" s="12">
        <v>430</v>
      </c>
      <c r="L300" s="12">
        <f t="shared" si="19"/>
        <v>138030</v>
      </c>
      <c r="M300" s="12">
        <v>2</v>
      </c>
      <c r="N300" s="12" t="s">
        <v>27</v>
      </c>
      <c r="O300" s="12" t="s">
        <v>16</v>
      </c>
      <c r="P300" s="12">
        <v>2</v>
      </c>
      <c r="Q300" s="12">
        <v>174</v>
      </c>
      <c r="R300" s="12"/>
      <c r="S300" s="12">
        <v>6400</v>
      </c>
      <c r="T300" s="12">
        <f t="shared" si="20"/>
        <v>1113600</v>
      </c>
      <c r="U300" s="12">
        <v>30</v>
      </c>
      <c r="V300" s="12">
        <f>T300*85%</f>
        <v>946560</v>
      </c>
      <c r="W300" s="12">
        <f t="shared" si="21"/>
        <v>167040</v>
      </c>
      <c r="X300" s="12">
        <f t="shared" si="22"/>
        <v>305070</v>
      </c>
      <c r="Y300" s="12">
        <v>0</v>
      </c>
      <c r="Z300" s="12">
        <v>50</v>
      </c>
      <c r="AA300" s="12">
        <v>0</v>
      </c>
      <c r="AB300" s="12">
        <v>0</v>
      </c>
    </row>
    <row r="301" spans="1:28" s="3" customFormat="1" ht="14.25" x14ac:dyDescent="0.2">
      <c r="A301" s="12">
        <v>292</v>
      </c>
      <c r="B301" s="65" t="s">
        <v>14</v>
      </c>
      <c r="C301" s="12">
        <v>5943</v>
      </c>
      <c r="D301" s="12">
        <v>304</v>
      </c>
      <c r="E301" s="12" t="s">
        <v>944</v>
      </c>
      <c r="F301" s="12">
        <v>1</v>
      </c>
      <c r="G301" s="12">
        <v>6</v>
      </c>
      <c r="H301" s="12">
        <v>3</v>
      </c>
      <c r="I301" s="12">
        <v>78</v>
      </c>
      <c r="J301" s="12">
        <f t="shared" si="18"/>
        <v>2778</v>
      </c>
      <c r="K301" s="12">
        <v>100</v>
      </c>
      <c r="L301" s="12">
        <f t="shared" si="19"/>
        <v>277800</v>
      </c>
      <c r="M301" s="12"/>
      <c r="N301" s="12"/>
      <c r="O301" s="12"/>
      <c r="P301" s="12"/>
      <c r="Q301" s="12"/>
      <c r="R301" s="12"/>
      <c r="S301" s="12"/>
      <c r="T301" s="12">
        <f t="shared" si="20"/>
        <v>0</v>
      </c>
      <c r="U301" s="12"/>
      <c r="V301" s="12"/>
      <c r="W301" s="12">
        <f t="shared" si="21"/>
        <v>0</v>
      </c>
      <c r="X301" s="12">
        <f t="shared" si="22"/>
        <v>277800</v>
      </c>
      <c r="Y301" s="12">
        <v>0</v>
      </c>
      <c r="Z301" s="12">
        <v>50</v>
      </c>
      <c r="AA301" s="12">
        <v>0</v>
      </c>
      <c r="AB301" s="12">
        <v>0</v>
      </c>
    </row>
    <row r="302" spans="1:28" s="3" customFormat="1" ht="14.25" x14ac:dyDescent="0.2">
      <c r="A302" s="12">
        <v>293</v>
      </c>
      <c r="B302" s="65" t="s">
        <v>14</v>
      </c>
      <c r="C302" s="12">
        <v>2484</v>
      </c>
      <c r="D302" s="12">
        <v>202</v>
      </c>
      <c r="E302" s="12" t="s">
        <v>944</v>
      </c>
      <c r="F302" s="12">
        <v>1</v>
      </c>
      <c r="G302" s="12">
        <v>12</v>
      </c>
      <c r="H302" s="12">
        <v>3</v>
      </c>
      <c r="I302" s="12">
        <v>77</v>
      </c>
      <c r="J302" s="12">
        <f t="shared" si="18"/>
        <v>5177</v>
      </c>
      <c r="K302" s="12">
        <v>75</v>
      </c>
      <c r="L302" s="12">
        <f t="shared" si="19"/>
        <v>388275</v>
      </c>
      <c r="M302" s="12"/>
      <c r="N302" s="12"/>
      <c r="O302" s="12"/>
      <c r="P302" s="12"/>
      <c r="Q302" s="12"/>
      <c r="R302" s="12"/>
      <c r="S302" s="12"/>
      <c r="T302" s="12">
        <f t="shared" si="20"/>
        <v>0</v>
      </c>
      <c r="U302" s="12"/>
      <c r="V302" s="12"/>
      <c r="W302" s="12">
        <f t="shared" si="21"/>
        <v>0</v>
      </c>
      <c r="X302" s="12">
        <f t="shared" si="22"/>
        <v>388275</v>
      </c>
      <c r="Y302" s="12">
        <v>0</v>
      </c>
      <c r="Z302" s="12">
        <v>50</v>
      </c>
      <c r="AA302" s="12">
        <v>0</v>
      </c>
      <c r="AB302" s="12">
        <v>0</v>
      </c>
    </row>
    <row r="303" spans="1:28" s="3" customFormat="1" ht="14.25" x14ac:dyDescent="0.2">
      <c r="A303" s="12">
        <v>294</v>
      </c>
      <c r="B303" s="65" t="s">
        <v>14</v>
      </c>
      <c r="C303" s="12">
        <v>5487</v>
      </c>
      <c r="D303" s="12">
        <v>139</v>
      </c>
      <c r="E303" s="12" t="s">
        <v>944</v>
      </c>
      <c r="F303" s="12">
        <v>1</v>
      </c>
      <c r="G303" s="12">
        <v>5</v>
      </c>
      <c r="H303" s="12">
        <v>1</v>
      </c>
      <c r="I303" s="12">
        <v>31</v>
      </c>
      <c r="J303" s="12">
        <f t="shared" si="18"/>
        <v>2131</v>
      </c>
      <c r="K303" s="12">
        <v>75</v>
      </c>
      <c r="L303" s="12">
        <f t="shared" si="19"/>
        <v>159825</v>
      </c>
      <c r="M303" s="12"/>
      <c r="N303" s="12"/>
      <c r="O303" s="12"/>
      <c r="P303" s="12"/>
      <c r="Q303" s="12"/>
      <c r="R303" s="12"/>
      <c r="S303" s="12"/>
      <c r="T303" s="12">
        <f t="shared" si="20"/>
        <v>0</v>
      </c>
      <c r="U303" s="12"/>
      <c r="V303" s="12"/>
      <c r="W303" s="12">
        <f t="shared" si="21"/>
        <v>0</v>
      </c>
      <c r="X303" s="12">
        <f t="shared" si="22"/>
        <v>159825</v>
      </c>
      <c r="Y303" s="12">
        <v>0</v>
      </c>
      <c r="Z303" s="12">
        <v>50</v>
      </c>
      <c r="AA303" s="12">
        <v>0</v>
      </c>
      <c r="AB303" s="12">
        <v>0</v>
      </c>
    </row>
    <row r="304" spans="1:28" s="3" customFormat="1" ht="14.25" x14ac:dyDescent="0.2">
      <c r="A304" s="12">
        <v>295</v>
      </c>
      <c r="B304" s="65" t="s">
        <v>14</v>
      </c>
      <c r="C304" s="12">
        <v>3964</v>
      </c>
      <c r="D304" s="12">
        <v>89</v>
      </c>
      <c r="E304" s="12" t="s">
        <v>944</v>
      </c>
      <c r="F304" s="12">
        <v>1</v>
      </c>
      <c r="G304" s="12">
        <v>8</v>
      </c>
      <c r="H304" s="12"/>
      <c r="I304" s="12">
        <v>70</v>
      </c>
      <c r="J304" s="12">
        <f t="shared" si="18"/>
        <v>3270</v>
      </c>
      <c r="K304" s="12">
        <v>75</v>
      </c>
      <c r="L304" s="12">
        <f t="shared" si="19"/>
        <v>245250</v>
      </c>
      <c r="M304" s="12"/>
      <c r="N304" s="12"/>
      <c r="O304" s="12"/>
      <c r="P304" s="12"/>
      <c r="Q304" s="12"/>
      <c r="R304" s="12"/>
      <c r="S304" s="12"/>
      <c r="T304" s="12">
        <f t="shared" si="20"/>
        <v>0</v>
      </c>
      <c r="U304" s="12"/>
      <c r="V304" s="12"/>
      <c r="W304" s="12">
        <f t="shared" si="21"/>
        <v>0</v>
      </c>
      <c r="X304" s="12">
        <f t="shared" si="22"/>
        <v>245250</v>
      </c>
      <c r="Y304" s="12">
        <v>0</v>
      </c>
      <c r="Z304" s="12">
        <v>50</v>
      </c>
      <c r="AA304" s="12">
        <v>0</v>
      </c>
      <c r="AB304" s="12">
        <v>0</v>
      </c>
    </row>
    <row r="305" spans="1:28" s="3" customFormat="1" ht="14.25" x14ac:dyDescent="0.2">
      <c r="A305" s="12">
        <v>296</v>
      </c>
      <c r="B305" s="65" t="s">
        <v>14</v>
      </c>
      <c r="C305" s="12">
        <v>552</v>
      </c>
      <c r="D305" s="12">
        <v>5</v>
      </c>
      <c r="E305" s="12" t="s">
        <v>906</v>
      </c>
      <c r="F305" s="12">
        <v>1</v>
      </c>
      <c r="G305" s="12"/>
      <c r="H305" s="12">
        <v>3</v>
      </c>
      <c r="I305" s="12">
        <v>10</v>
      </c>
      <c r="J305" s="12">
        <f t="shared" si="18"/>
        <v>310</v>
      </c>
      <c r="K305" s="12">
        <v>390</v>
      </c>
      <c r="L305" s="12">
        <f t="shared" si="19"/>
        <v>120900</v>
      </c>
      <c r="M305" s="12"/>
      <c r="N305" s="12"/>
      <c r="O305" s="12"/>
      <c r="P305" s="12"/>
      <c r="Q305" s="12"/>
      <c r="R305" s="12"/>
      <c r="S305" s="12"/>
      <c r="T305" s="12">
        <f t="shared" si="20"/>
        <v>0</v>
      </c>
      <c r="U305" s="12"/>
      <c r="V305" s="12"/>
      <c r="W305" s="12">
        <f t="shared" si="21"/>
        <v>0</v>
      </c>
      <c r="X305" s="12">
        <f t="shared" si="22"/>
        <v>120900</v>
      </c>
      <c r="Y305" s="12">
        <v>0</v>
      </c>
      <c r="Z305" s="12">
        <v>50</v>
      </c>
      <c r="AA305" s="12">
        <v>0</v>
      </c>
      <c r="AB305" s="12">
        <v>0</v>
      </c>
    </row>
    <row r="306" spans="1:28" s="3" customFormat="1" ht="14.25" x14ac:dyDescent="0.2">
      <c r="A306" s="12">
        <v>297</v>
      </c>
      <c r="B306" s="65" t="s">
        <v>893</v>
      </c>
      <c r="C306" s="12"/>
      <c r="D306" s="12"/>
      <c r="E306" s="12" t="s">
        <v>906</v>
      </c>
      <c r="F306" s="12">
        <v>1</v>
      </c>
      <c r="G306" s="12">
        <v>7</v>
      </c>
      <c r="H306" s="12">
        <v>2</v>
      </c>
      <c r="I306" s="12">
        <v>3</v>
      </c>
      <c r="J306" s="12">
        <f t="shared" si="18"/>
        <v>3003</v>
      </c>
      <c r="K306" s="12">
        <v>75</v>
      </c>
      <c r="L306" s="12">
        <f t="shared" si="19"/>
        <v>225225</v>
      </c>
      <c r="M306" s="12"/>
      <c r="N306" s="12"/>
      <c r="O306" s="12"/>
      <c r="P306" s="12"/>
      <c r="Q306" s="12"/>
      <c r="R306" s="12"/>
      <c r="S306" s="12"/>
      <c r="T306" s="12">
        <f t="shared" si="20"/>
        <v>0</v>
      </c>
      <c r="U306" s="12"/>
      <c r="V306" s="12"/>
      <c r="W306" s="12">
        <f t="shared" si="21"/>
        <v>0</v>
      </c>
      <c r="X306" s="12">
        <f t="shared" si="22"/>
        <v>225225</v>
      </c>
      <c r="Y306" s="12">
        <v>0</v>
      </c>
      <c r="Z306" s="12">
        <v>0</v>
      </c>
      <c r="AA306" s="12">
        <v>225225</v>
      </c>
      <c r="AB306" s="12">
        <v>0.01</v>
      </c>
    </row>
    <row r="307" spans="1:28" s="3" customFormat="1" ht="14.25" x14ac:dyDescent="0.2">
      <c r="A307" s="12">
        <v>298</v>
      </c>
      <c r="B307" s="65" t="s">
        <v>14</v>
      </c>
      <c r="C307" s="12">
        <v>5432</v>
      </c>
      <c r="D307" s="12">
        <v>149</v>
      </c>
      <c r="E307" s="12" t="s">
        <v>939</v>
      </c>
      <c r="F307" s="12">
        <v>2</v>
      </c>
      <c r="G307" s="12"/>
      <c r="H307" s="12"/>
      <c r="I307" s="12">
        <v>65</v>
      </c>
      <c r="J307" s="12">
        <f t="shared" si="18"/>
        <v>65</v>
      </c>
      <c r="K307" s="12">
        <v>430</v>
      </c>
      <c r="L307" s="12">
        <f t="shared" si="19"/>
        <v>27950</v>
      </c>
      <c r="M307" s="12">
        <v>2</v>
      </c>
      <c r="N307" s="12" t="s">
        <v>27</v>
      </c>
      <c r="O307" s="12" t="s">
        <v>16</v>
      </c>
      <c r="P307" s="12">
        <v>2</v>
      </c>
      <c r="Q307" s="12">
        <v>114</v>
      </c>
      <c r="R307" s="12"/>
      <c r="S307" s="12">
        <v>6400</v>
      </c>
      <c r="T307" s="12">
        <f t="shared" si="20"/>
        <v>729600</v>
      </c>
      <c r="U307" s="12">
        <v>30</v>
      </c>
      <c r="V307" s="12">
        <f>T307*85%</f>
        <v>620160</v>
      </c>
      <c r="W307" s="12">
        <f t="shared" si="21"/>
        <v>109440</v>
      </c>
      <c r="X307" s="12">
        <f t="shared" si="22"/>
        <v>137390</v>
      </c>
      <c r="Y307" s="12">
        <v>0</v>
      </c>
      <c r="Z307" s="12">
        <v>50</v>
      </c>
      <c r="AA307" s="12">
        <v>0</v>
      </c>
      <c r="AB307" s="12">
        <v>0</v>
      </c>
    </row>
    <row r="308" spans="1:28" s="3" customFormat="1" ht="14.25" x14ac:dyDescent="0.2">
      <c r="A308" s="12">
        <v>299</v>
      </c>
      <c r="B308" s="65" t="s">
        <v>14</v>
      </c>
      <c r="C308" s="12">
        <v>761</v>
      </c>
      <c r="D308" s="12">
        <v>97</v>
      </c>
      <c r="E308" s="12" t="s">
        <v>939</v>
      </c>
      <c r="F308" s="12">
        <v>1</v>
      </c>
      <c r="G308" s="12">
        <v>1</v>
      </c>
      <c r="H308" s="12"/>
      <c r="I308" s="12">
        <v>15</v>
      </c>
      <c r="J308" s="12">
        <f t="shared" si="18"/>
        <v>415</v>
      </c>
      <c r="K308" s="12">
        <v>450</v>
      </c>
      <c r="L308" s="12">
        <f t="shared" si="19"/>
        <v>186750</v>
      </c>
      <c r="M308" s="12"/>
      <c r="N308" s="12"/>
      <c r="O308" s="12"/>
      <c r="P308" s="12"/>
      <c r="Q308" s="12"/>
      <c r="R308" s="12"/>
      <c r="S308" s="12"/>
      <c r="T308" s="12">
        <f t="shared" si="20"/>
        <v>0</v>
      </c>
      <c r="U308" s="12"/>
      <c r="V308" s="12"/>
      <c r="W308" s="12">
        <f t="shared" si="21"/>
        <v>0</v>
      </c>
      <c r="X308" s="12">
        <f t="shared" si="22"/>
        <v>186750</v>
      </c>
      <c r="Y308" s="12">
        <v>0</v>
      </c>
      <c r="Z308" s="12">
        <v>50</v>
      </c>
      <c r="AA308" s="12">
        <v>0</v>
      </c>
      <c r="AB308" s="12">
        <v>0</v>
      </c>
    </row>
    <row r="309" spans="1:28" s="3" customFormat="1" ht="14.25" x14ac:dyDescent="0.2">
      <c r="A309" s="12">
        <v>300</v>
      </c>
      <c r="B309" s="65" t="s">
        <v>14</v>
      </c>
      <c r="C309" s="12">
        <v>5431</v>
      </c>
      <c r="D309" s="12">
        <v>148</v>
      </c>
      <c r="E309" s="12" t="s">
        <v>939</v>
      </c>
      <c r="F309" s="12">
        <v>1</v>
      </c>
      <c r="G309" s="12"/>
      <c r="H309" s="12"/>
      <c r="I309" s="12">
        <v>20</v>
      </c>
      <c r="J309" s="12">
        <f t="shared" si="18"/>
        <v>20</v>
      </c>
      <c r="K309" s="12">
        <v>75</v>
      </c>
      <c r="L309" s="12">
        <f t="shared" si="19"/>
        <v>1500</v>
      </c>
      <c r="M309" s="12"/>
      <c r="N309" s="12"/>
      <c r="O309" s="12"/>
      <c r="P309" s="12"/>
      <c r="Q309" s="12"/>
      <c r="R309" s="12"/>
      <c r="S309" s="12"/>
      <c r="T309" s="12">
        <f t="shared" si="20"/>
        <v>0</v>
      </c>
      <c r="U309" s="12"/>
      <c r="V309" s="12"/>
      <c r="W309" s="12">
        <f t="shared" si="21"/>
        <v>0</v>
      </c>
      <c r="X309" s="12">
        <f t="shared" si="22"/>
        <v>1500</v>
      </c>
      <c r="Y309" s="12">
        <v>0</v>
      </c>
      <c r="Z309" s="12">
        <v>50</v>
      </c>
      <c r="AA309" s="12">
        <v>0</v>
      </c>
      <c r="AB309" s="12">
        <v>0</v>
      </c>
    </row>
    <row r="310" spans="1:28" s="3" customFormat="1" ht="14.25" x14ac:dyDescent="0.2">
      <c r="A310" s="12">
        <v>301</v>
      </c>
      <c r="B310" s="65" t="s">
        <v>14</v>
      </c>
      <c r="C310" s="12">
        <v>557</v>
      </c>
      <c r="D310" s="12">
        <v>12</v>
      </c>
      <c r="E310" s="12" t="s">
        <v>939</v>
      </c>
      <c r="F310" s="12">
        <v>1</v>
      </c>
      <c r="G310" s="12"/>
      <c r="H310" s="12"/>
      <c r="I310" s="12">
        <v>89</v>
      </c>
      <c r="J310" s="12">
        <f t="shared" si="18"/>
        <v>89</v>
      </c>
      <c r="K310" s="12">
        <v>430</v>
      </c>
      <c r="L310" s="12">
        <f t="shared" si="19"/>
        <v>38270</v>
      </c>
      <c r="M310" s="12"/>
      <c r="N310" s="12"/>
      <c r="O310" s="12"/>
      <c r="P310" s="12"/>
      <c r="Q310" s="12"/>
      <c r="R310" s="12"/>
      <c r="S310" s="12"/>
      <c r="T310" s="12">
        <f t="shared" si="20"/>
        <v>0</v>
      </c>
      <c r="U310" s="12"/>
      <c r="V310" s="12"/>
      <c r="W310" s="12">
        <f t="shared" si="21"/>
        <v>0</v>
      </c>
      <c r="X310" s="12">
        <f t="shared" si="22"/>
        <v>38270</v>
      </c>
      <c r="Y310" s="12">
        <v>0</v>
      </c>
      <c r="Z310" s="12">
        <v>50</v>
      </c>
      <c r="AA310" s="12">
        <v>0</v>
      </c>
      <c r="AB310" s="12">
        <v>0</v>
      </c>
    </row>
    <row r="311" spans="1:28" s="3" customFormat="1" ht="14.25" x14ac:dyDescent="0.2">
      <c r="A311" s="12">
        <v>302</v>
      </c>
      <c r="B311" s="65" t="s">
        <v>14</v>
      </c>
      <c r="C311" s="12">
        <v>5433</v>
      </c>
      <c r="D311" s="12">
        <v>150</v>
      </c>
      <c r="E311" s="12" t="s">
        <v>939</v>
      </c>
      <c r="F311" s="12">
        <v>1</v>
      </c>
      <c r="G311" s="12"/>
      <c r="H311" s="12">
        <v>1</v>
      </c>
      <c r="I311" s="12">
        <v>3</v>
      </c>
      <c r="J311" s="12">
        <f t="shared" si="18"/>
        <v>103</v>
      </c>
      <c r="K311" s="12">
        <v>100</v>
      </c>
      <c r="L311" s="12">
        <f t="shared" si="19"/>
        <v>10300</v>
      </c>
      <c r="M311" s="12"/>
      <c r="N311" s="12"/>
      <c r="O311" s="12"/>
      <c r="P311" s="12"/>
      <c r="Q311" s="12"/>
      <c r="R311" s="12"/>
      <c r="S311" s="12"/>
      <c r="T311" s="12">
        <f t="shared" si="20"/>
        <v>0</v>
      </c>
      <c r="U311" s="12"/>
      <c r="V311" s="12"/>
      <c r="W311" s="12">
        <f t="shared" si="21"/>
        <v>0</v>
      </c>
      <c r="X311" s="12">
        <f t="shared" si="22"/>
        <v>10300</v>
      </c>
      <c r="Y311" s="12">
        <v>0</v>
      </c>
      <c r="Z311" s="12">
        <v>50</v>
      </c>
      <c r="AA311" s="12">
        <v>0</v>
      </c>
      <c r="AB311" s="12">
        <v>0</v>
      </c>
    </row>
    <row r="312" spans="1:28" s="3" customFormat="1" ht="14.25" x14ac:dyDescent="0.2">
      <c r="A312" s="12">
        <v>303</v>
      </c>
      <c r="B312" s="65" t="s">
        <v>14</v>
      </c>
      <c r="C312" s="12">
        <v>5634</v>
      </c>
      <c r="D312" s="12">
        <v>514</v>
      </c>
      <c r="E312" s="12" t="s">
        <v>945</v>
      </c>
      <c r="F312" s="12">
        <v>2</v>
      </c>
      <c r="G312" s="12">
        <v>7</v>
      </c>
      <c r="H312" s="12"/>
      <c r="I312" s="12"/>
      <c r="J312" s="12">
        <f t="shared" si="18"/>
        <v>2800</v>
      </c>
      <c r="K312" s="12">
        <v>75</v>
      </c>
      <c r="L312" s="12">
        <f t="shared" si="19"/>
        <v>210000</v>
      </c>
      <c r="M312" s="12">
        <v>2</v>
      </c>
      <c r="N312" s="12" t="s">
        <v>27</v>
      </c>
      <c r="O312" s="12" t="s">
        <v>16</v>
      </c>
      <c r="P312" s="12">
        <v>2</v>
      </c>
      <c r="Q312" s="12">
        <v>165</v>
      </c>
      <c r="R312" s="12"/>
      <c r="S312" s="12">
        <v>6400</v>
      </c>
      <c r="T312" s="12">
        <f t="shared" si="20"/>
        <v>1056000</v>
      </c>
      <c r="U312" s="12">
        <v>20</v>
      </c>
      <c r="V312" s="12">
        <f>T312*75%</f>
        <v>792000</v>
      </c>
      <c r="W312" s="12">
        <f t="shared" si="21"/>
        <v>264000</v>
      </c>
      <c r="X312" s="12">
        <f t="shared" si="22"/>
        <v>474000</v>
      </c>
      <c r="Y312" s="12">
        <v>0</v>
      </c>
      <c r="Z312" s="12">
        <v>50</v>
      </c>
      <c r="AA312" s="12">
        <v>0</v>
      </c>
      <c r="AB312" s="12">
        <v>0</v>
      </c>
    </row>
    <row r="313" spans="1:28" s="3" customFormat="1" ht="14.25" x14ac:dyDescent="0.2">
      <c r="A313" s="12">
        <v>304</v>
      </c>
      <c r="B313" s="65" t="s">
        <v>14</v>
      </c>
      <c r="C313" s="12">
        <v>4385</v>
      </c>
      <c r="D313" s="12">
        <v>12</v>
      </c>
      <c r="E313" s="12" t="s">
        <v>946</v>
      </c>
      <c r="F313" s="12">
        <v>1</v>
      </c>
      <c r="G313" s="12"/>
      <c r="H313" s="12">
        <v>2</v>
      </c>
      <c r="I313" s="12">
        <v>58</v>
      </c>
      <c r="J313" s="12">
        <f t="shared" si="18"/>
        <v>258</v>
      </c>
      <c r="K313" s="12">
        <v>430</v>
      </c>
      <c r="L313" s="12">
        <f t="shared" si="19"/>
        <v>110940</v>
      </c>
      <c r="M313" s="12"/>
      <c r="N313" s="12"/>
      <c r="O313" s="12"/>
      <c r="P313" s="12"/>
      <c r="Q313" s="12"/>
      <c r="R313" s="12"/>
      <c r="S313" s="12"/>
      <c r="T313" s="12">
        <f t="shared" si="20"/>
        <v>0</v>
      </c>
      <c r="U313" s="12"/>
      <c r="V313" s="12"/>
      <c r="W313" s="12">
        <f t="shared" si="21"/>
        <v>0</v>
      </c>
      <c r="X313" s="12">
        <f t="shared" si="22"/>
        <v>110940</v>
      </c>
      <c r="Y313" s="12">
        <v>0</v>
      </c>
      <c r="Z313" s="12">
        <v>50</v>
      </c>
      <c r="AA313" s="12">
        <v>0</v>
      </c>
      <c r="AB313" s="12">
        <v>0</v>
      </c>
    </row>
    <row r="314" spans="1:28" s="3" customFormat="1" ht="14.25" x14ac:dyDescent="0.2">
      <c r="A314" s="12">
        <v>305</v>
      </c>
      <c r="B314" s="65" t="s">
        <v>14</v>
      </c>
      <c r="C314" s="12">
        <v>4655</v>
      </c>
      <c r="D314" s="12">
        <v>107</v>
      </c>
      <c r="E314" s="12" t="s">
        <v>946</v>
      </c>
      <c r="F314" s="12">
        <v>1</v>
      </c>
      <c r="G314" s="12">
        <v>6</v>
      </c>
      <c r="H314" s="12"/>
      <c r="I314" s="12"/>
      <c r="J314" s="12">
        <f t="shared" si="18"/>
        <v>2400</v>
      </c>
      <c r="K314" s="12">
        <v>100</v>
      </c>
      <c r="L314" s="12">
        <f t="shared" si="19"/>
        <v>240000</v>
      </c>
      <c r="M314" s="12"/>
      <c r="N314" s="12"/>
      <c r="O314" s="12"/>
      <c r="P314" s="12"/>
      <c r="Q314" s="12"/>
      <c r="R314" s="12"/>
      <c r="S314" s="12"/>
      <c r="T314" s="12">
        <f t="shared" si="20"/>
        <v>0</v>
      </c>
      <c r="U314" s="12"/>
      <c r="V314" s="12"/>
      <c r="W314" s="12">
        <f t="shared" si="21"/>
        <v>0</v>
      </c>
      <c r="X314" s="12">
        <f t="shared" si="22"/>
        <v>240000</v>
      </c>
      <c r="Y314" s="12">
        <v>0</v>
      </c>
      <c r="Z314" s="12">
        <v>50</v>
      </c>
      <c r="AA314" s="12">
        <v>0</v>
      </c>
      <c r="AB314" s="12">
        <v>0</v>
      </c>
    </row>
    <row r="315" spans="1:28" s="3" customFormat="1" ht="14.25" x14ac:dyDescent="0.2">
      <c r="A315" s="12">
        <v>306</v>
      </c>
      <c r="B315" s="65" t="s">
        <v>14</v>
      </c>
      <c r="C315" s="12">
        <v>1963</v>
      </c>
      <c r="D315" s="12">
        <v>16</v>
      </c>
      <c r="E315" s="12" t="s">
        <v>946</v>
      </c>
      <c r="F315" s="12">
        <v>1</v>
      </c>
      <c r="G315" s="12">
        <v>15</v>
      </c>
      <c r="H315" s="12">
        <v>2</v>
      </c>
      <c r="I315" s="12">
        <v>26</v>
      </c>
      <c r="J315" s="12">
        <f t="shared" si="18"/>
        <v>6226</v>
      </c>
      <c r="K315" s="12">
        <v>75</v>
      </c>
      <c r="L315" s="12">
        <f t="shared" si="19"/>
        <v>466950</v>
      </c>
      <c r="M315" s="12"/>
      <c r="N315" s="12"/>
      <c r="O315" s="12"/>
      <c r="P315" s="12"/>
      <c r="Q315" s="12"/>
      <c r="R315" s="12"/>
      <c r="S315" s="12"/>
      <c r="T315" s="12">
        <f t="shared" si="20"/>
        <v>0</v>
      </c>
      <c r="U315" s="12"/>
      <c r="V315" s="12"/>
      <c r="W315" s="12">
        <f t="shared" si="21"/>
        <v>0</v>
      </c>
      <c r="X315" s="12">
        <f t="shared" si="22"/>
        <v>466950</v>
      </c>
      <c r="Y315" s="12">
        <v>0</v>
      </c>
      <c r="Z315" s="12">
        <v>50</v>
      </c>
      <c r="AA315" s="12">
        <v>0</v>
      </c>
      <c r="AB315" s="12">
        <v>0</v>
      </c>
    </row>
    <row r="316" spans="1:28" s="3" customFormat="1" ht="14.25" x14ac:dyDescent="0.2">
      <c r="A316" s="12">
        <v>307</v>
      </c>
      <c r="B316" s="65" t="s">
        <v>24</v>
      </c>
      <c r="C316" s="12"/>
      <c r="D316" s="12"/>
      <c r="E316" s="12" t="s">
        <v>946</v>
      </c>
      <c r="F316" s="12">
        <v>1</v>
      </c>
      <c r="G316" s="12">
        <v>10</v>
      </c>
      <c r="H316" s="12"/>
      <c r="I316" s="12"/>
      <c r="J316" s="12">
        <f t="shared" si="18"/>
        <v>4000</v>
      </c>
      <c r="K316" s="12">
        <v>75</v>
      </c>
      <c r="L316" s="12">
        <f t="shared" si="19"/>
        <v>300000</v>
      </c>
      <c r="M316" s="12"/>
      <c r="N316" s="12"/>
      <c r="O316" s="12"/>
      <c r="P316" s="12"/>
      <c r="Q316" s="12"/>
      <c r="R316" s="12"/>
      <c r="S316" s="12"/>
      <c r="T316" s="12">
        <f t="shared" si="20"/>
        <v>0</v>
      </c>
      <c r="U316" s="12"/>
      <c r="V316" s="12"/>
      <c r="W316" s="12">
        <f t="shared" si="21"/>
        <v>0</v>
      </c>
      <c r="X316" s="12">
        <f t="shared" si="22"/>
        <v>300000</v>
      </c>
      <c r="Y316" s="12">
        <v>0</v>
      </c>
      <c r="Z316" s="12">
        <v>0</v>
      </c>
      <c r="AA316" s="12">
        <v>300000</v>
      </c>
      <c r="AB316" s="12">
        <v>0.01</v>
      </c>
    </row>
    <row r="317" spans="1:28" s="3" customFormat="1" ht="14.25" x14ac:dyDescent="0.2">
      <c r="A317" s="12">
        <v>308</v>
      </c>
      <c r="B317" s="65" t="s">
        <v>14</v>
      </c>
      <c r="C317" s="12">
        <v>1105</v>
      </c>
      <c r="D317" s="12">
        <v>106</v>
      </c>
      <c r="E317" s="12" t="s">
        <v>946</v>
      </c>
      <c r="F317" s="12">
        <v>1</v>
      </c>
      <c r="G317" s="12">
        <v>1</v>
      </c>
      <c r="H317" s="12">
        <v>1</v>
      </c>
      <c r="I317" s="12">
        <v>76</v>
      </c>
      <c r="J317" s="12">
        <f t="shared" si="18"/>
        <v>576</v>
      </c>
      <c r="K317" s="12">
        <v>320</v>
      </c>
      <c r="L317" s="12">
        <f t="shared" si="19"/>
        <v>184320</v>
      </c>
      <c r="M317" s="12"/>
      <c r="N317" s="12"/>
      <c r="O317" s="12"/>
      <c r="P317" s="12"/>
      <c r="Q317" s="12"/>
      <c r="R317" s="12"/>
      <c r="S317" s="12"/>
      <c r="T317" s="12">
        <f t="shared" si="20"/>
        <v>0</v>
      </c>
      <c r="U317" s="12"/>
      <c r="V317" s="12"/>
      <c r="W317" s="12">
        <f t="shared" si="21"/>
        <v>0</v>
      </c>
      <c r="X317" s="12">
        <f t="shared" si="22"/>
        <v>184320</v>
      </c>
      <c r="Y317" s="12">
        <v>0</v>
      </c>
      <c r="Z317" s="12">
        <v>50</v>
      </c>
      <c r="AA317" s="12">
        <v>0</v>
      </c>
      <c r="AB317" s="12">
        <v>0</v>
      </c>
    </row>
    <row r="318" spans="1:28" s="3" customFormat="1" ht="14.25" x14ac:dyDescent="0.2">
      <c r="A318" s="12">
        <v>309</v>
      </c>
      <c r="B318" s="65" t="s">
        <v>24</v>
      </c>
      <c r="C318" s="12"/>
      <c r="D318" s="12"/>
      <c r="E318" s="12" t="s">
        <v>946</v>
      </c>
      <c r="F318" s="12">
        <v>1</v>
      </c>
      <c r="G318" s="12">
        <v>10</v>
      </c>
      <c r="H318" s="12"/>
      <c r="I318" s="12"/>
      <c r="J318" s="12">
        <f t="shared" si="18"/>
        <v>4000</v>
      </c>
      <c r="K318" s="12">
        <v>75</v>
      </c>
      <c r="L318" s="12">
        <f t="shared" si="19"/>
        <v>300000</v>
      </c>
      <c r="M318" s="12"/>
      <c r="N318" s="12"/>
      <c r="O318" s="12"/>
      <c r="P318" s="12"/>
      <c r="Q318" s="12"/>
      <c r="R318" s="12"/>
      <c r="S318" s="12"/>
      <c r="T318" s="12">
        <f t="shared" si="20"/>
        <v>0</v>
      </c>
      <c r="U318" s="12"/>
      <c r="V318" s="12"/>
      <c r="W318" s="12">
        <f t="shared" si="21"/>
        <v>0</v>
      </c>
      <c r="X318" s="12">
        <f t="shared" si="22"/>
        <v>300000</v>
      </c>
      <c r="Y318" s="12">
        <v>0</v>
      </c>
      <c r="Z318" s="12">
        <v>0</v>
      </c>
      <c r="AA318" s="12">
        <v>300000</v>
      </c>
      <c r="AB318" s="12">
        <v>0.01</v>
      </c>
    </row>
    <row r="319" spans="1:28" s="3" customFormat="1" ht="14.25" x14ac:dyDescent="0.2">
      <c r="A319" s="12">
        <v>310</v>
      </c>
      <c r="B319" s="65" t="s">
        <v>24</v>
      </c>
      <c r="C319" s="12"/>
      <c r="D319" s="12"/>
      <c r="E319" s="12" t="s">
        <v>946</v>
      </c>
      <c r="F319" s="12">
        <v>1</v>
      </c>
      <c r="G319" s="12">
        <v>22</v>
      </c>
      <c r="H319" s="12">
        <v>3</v>
      </c>
      <c r="I319" s="12">
        <v>23</v>
      </c>
      <c r="J319" s="12">
        <f t="shared" si="18"/>
        <v>9123</v>
      </c>
      <c r="K319" s="12">
        <v>75</v>
      </c>
      <c r="L319" s="12">
        <f t="shared" si="19"/>
        <v>684225</v>
      </c>
      <c r="M319" s="12"/>
      <c r="N319" s="12"/>
      <c r="O319" s="12"/>
      <c r="P319" s="12"/>
      <c r="Q319" s="12"/>
      <c r="R319" s="12"/>
      <c r="S319" s="12"/>
      <c r="T319" s="12">
        <f t="shared" si="20"/>
        <v>0</v>
      </c>
      <c r="U319" s="12"/>
      <c r="V319" s="12"/>
      <c r="W319" s="12">
        <f t="shared" si="21"/>
        <v>0</v>
      </c>
      <c r="X319" s="12">
        <f t="shared" si="22"/>
        <v>684225</v>
      </c>
      <c r="Y319" s="12">
        <v>0</v>
      </c>
      <c r="Z319" s="12">
        <v>0</v>
      </c>
      <c r="AA319" s="12">
        <v>684225</v>
      </c>
      <c r="AB319" s="12">
        <v>0.01</v>
      </c>
    </row>
    <row r="320" spans="1:28" s="3" customFormat="1" ht="14.25" x14ac:dyDescent="0.2">
      <c r="A320" s="12">
        <v>311</v>
      </c>
      <c r="B320" s="65" t="s">
        <v>14</v>
      </c>
      <c r="C320" s="12">
        <v>4849</v>
      </c>
      <c r="D320" s="12">
        <v>69</v>
      </c>
      <c r="E320" s="12" t="s">
        <v>947</v>
      </c>
      <c r="F320" s="12">
        <v>2</v>
      </c>
      <c r="G320" s="12"/>
      <c r="H320" s="12">
        <v>1</v>
      </c>
      <c r="I320" s="12">
        <v>28</v>
      </c>
      <c r="J320" s="12">
        <f t="shared" si="18"/>
        <v>128</v>
      </c>
      <c r="K320" s="12">
        <v>430</v>
      </c>
      <c r="L320" s="12">
        <f t="shared" si="19"/>
        <v>55040</v>
      </c>
      <c r="M320" s="12">
        <v>2</v>
      </c>
      <c r="N320" s="12" t="s">
        <v>27</v>
      </c>
      <c r="O320" s="12" t="s">
        <v>16</v>
      </c>
      <c r="P320" s="12">
        <v>2</v>
      </c>
      <c r="Q320" s="12">
        <v>180</v>
      </c>
      <c r="R320" s="12"/>
      <c r="S320" s="12">
        <v>6400</v>
      </c>
      <c r="T320" s="12">
        <f t="shared" si="20"/>
        <v>1152000</v>
      </c>
      <c r="U320" s="12">
        <v>30</v>
      </c>
      <c r="V320" s="12">
        <f>T320*85%</f>
        <v>979200</v>
      </c>
      <c r="W320" s="12">
        <f t="shared" si="21"/>
        <v>172800</v>
      </c>
      <c r="X320" s="12">
        <f t="shared" si="22"/>
        <v>227840</v>
      </c>
      <c r="Y320" s="12">
        <v>0</v>
      </c>
      <c r="Z320" s="12">
        <v>50</v>
      </c>
      <c r="AA320" s="12">
        <v>0</v>
      </c>
      <c r="AB320" s="12">
        <v>0</v>
      </c>
    </row>
    <row r="321" spans="1:28" s="3" customFormat="1" ht="14.25" x14ac:dyDescent="0.2">
      <c r="A321" s="12">
        <v>312</v>
      </c>
      <c r="B321" s="65" t="s">
        <v>14</v>
      </c>
      <c r="C321" s="12">
        <v>734</v>
      </c>
      <c r="D321" s="12">
        <v>69</v>
      </c>
      <c r="E321" s="12" t="s">
        <v>947</v>
      </c>
      <c r="F321" s="12">
        <v>1</v>
      </c>
      <c r="G321" s="12">
        <v>3</v>
      </c>
      <c r="H321" s="12">
        <v>2</v>
      </c>
      <c r="I321" s="12">
        <v>11</v>
      </c>
      <c r="J321" s="12">
        <f t="shared" si="18"/>
        <v>1411</v>
      </c>
      <c r="K321" s="12">
        <v>170</v>
      </c>
      <c r="L321" s="12">
        <f t="shared" si="19"/>
        <v>239870</v>
      </c>
      <c r="M321" s="12"/>
      <c r="N321" s="12"/>
      <c r="O321" s="12"/>
      <c r="P321" s="12"/>
      <c r="Q321" s="12"/>
      <c r="R321" s="12"/>
      <c r="S321" s="12"/>
      <c r="T321" s="12">
        <f t="shared" si="20"/>
        <v>0</v>
      </c>
      <c r="U321" s="12"/>
      <c r="V321" s="12"/>
      <c r="W321" s="12">
        <f t="shared" si="21"/>
        <v>0</v>
      </c>
      <c r="X321" s="12">
        <f t="shared" si="22"/>
        <v>239870</v>
      </c>
      <c r="Y321" s="12">
        <v>0</v>
      </c>
      <c r="Z321" s="12">
        <v>50</v>
      </c>
      <c r="AA321" s="12">
        <v>0</v>
      </c>
      <c r="AB321" s="12">
        <v>0</v>
      </c>
    </row>
    <row r="322" spans="1:28" s="3" customFormat="1" ht="14.25" x14ac:dyDescent="0.2">
      <c r="A322" s="12">
        <v>313</v>
      </c>
      <c r="B322" s="65" t="s">
        <v>14</v>
      </c>
      <c r="C322" s="12">
        <v>3974</v>
      </c>
      <c r="D322" s="12">
        <v>243</v>
      </c>
      <c r="E322" s="12" t="s">
        <v>947</v>
      </c>
      <c r="F322" s="12">
        <v>1</v>
      </c>
      <c r="G322" s="12">
        <v>1</v>
      </c>
      <c r="H322" s="12"/>
      <c r="I322" s="12"/>
      <c r="J322" s="12">
        <f t="shared" si="18"/>
        <v>400</v>
      </c>
      <c r="K322" s="12">
        <v>380</v>
      </c>
      <c r="L322" s="12">
        <f t="shared" si="19"/>
        <v>152000</v>
      </c>
      <c r="M322" s="12"/>
      <c r="N322" s="12"/>
      <c r="O322" s="12"/>
      <c r="P322" s="12"/>
      <c r="Q322" s="12"/>
      <c r="R322" s="12"/>
      <c r="S322" s="12"/>
      <c r="T322" s="12">
        <f t="shared" si="20"/>
        <v>0</v>
      </c>
      <c r="U322" s="12"/>
      <c r="V322" s="12"/>
      <c r="W322" s="12">
        <f t="shared" si="21"/>
        <v>0</v>
      </c>
      <c r="X322" s="12">
        <f t="shared" si="22"/>
        <v>152000</v>
      </c>
      <c r="Y322" s="12">
        <v>0</v>
      </c>
      <c r="Z322" s="12">
        <v>50</v>
      </c>
      <c r="AA322" s="12">
        <v>0</v>
      </c>
      <c r="AB322" s="12">
        <v>0</v>
      </c>
    </row>
    <row r="323" spans="1:28" s="3" customFormat="1" ht="14.25" x14ac:dyDescent="0.2">
      <c r="A323" s="12">
        <v>314</v>
      </c>
      <c r="B323" s="65" t="s">
        <v>14</v>
      </c>
      <c r="C323" s="12">
        <v>1960</v>
      </c>
      <c r="D323" s="12">
        <v>13</v>
      </c>
      <c r="E323" s="12" t="s">
        <v>947</v>
      </c>
      <c r="F323" s="12">
        <v>1</v>
      </c>
      <c r="G323" s="12">
        <v>4</v>
      </c>
      <c r="H323" s="12">
        <v>2</v>
      </c>
      <c r="I323" s="12">
        <v>61</v>
      </c>
      <c r="J323" s="12">
        <f t="shared" si="18"/>
        <v>1861</v>
      </c>
      <c r="K323" s="12">
        <v>75</v>
      </c>
      <c r="L323" s="12">
        <f t="shared" si="19"/>
        <v>139575</v>
      </c>
      <c r="M323" s="12"/>
      <c r="N323" s="12"/>
      <c r="O323" s="12"/>
      <c r="P323" s="12"/>
      <c r="Q323" s="12"/>
      <c r="R323" s="12"/>
      <c r="S323" s="12"/>
      <c r="T323" s="12">
        <f t="shared" si="20"/>
        <v>0</v>
      </c>
      <c r="U323" s="12"/>
      <c r="V323" s="12"/>
      <c r="W323" s="12">
        <f t="shared" si="21"/>
        <v>0</v>
      </c>
      <c r="X323" s="12">
        <f t="shared" si="22"/>
        <v>139575</v>
      </c>
      <c r="Y323" s="12">
        <v>0</v>
      </c>
      <c r="Z323" s="12">
        <v>50</v>
      </c>
      <c r="AA323" s="12">
        <v>0</v>
      </c>
      <c r="AB323" s="12">
        <v>0</v>
      </c>
    </row>
    <row r="324" spans="1:28" s="3" customFormat="1" ht="14.25" x14ac:dyDescent="0.2">
      <c r="A324" s="12">
        <v>315</v>
      </c>
      <c r="B324" s="65" t="s">
        <v>14</v>
      </c>
      <c r="C324" s="12">
        <v>3973</v>
      </c>
      <c r="D324" s="12">
        <v>129</v>
      </c>
      <c r="E324" s="12" t="s">
        <v>947</v>
      </c>
      <c r="F324" s="12">
        <v>1</v>
      </c>
      <c r="G324" s="12">
        <v>10</v>
      </c>
      <c r="H324" s="12"/>
      <c r="I324" s="12"/>
      <c r="J324" s="12">
        <f t="shared" si="18"/>
        <v>4000</v>
      </c>
      <c r="K324" s="12">
        <v>75</v>
      </c>
      <c r="L324" s="12">
        <f t="shared" si="19"/>
        <v>300000</v>
      </c>
      <c r="M324" s="12"/>
      <c r="N324" s="12"/>
      <c r="O324" s="12"/>
      <c r="P324" s="12"/>
      <c r="Q324" s="12"/>
      <c r="R324" s="12"/>
      <c r="S324" s="12"/>
      <c r="T324" s="12">
        <f t="shared" si="20"/>
        <v>0</v>
      </c>
      <c r="U324" s="12"/>
      <c r="V324" s="12"/>
      <c r="W324" s="12">
        <f t="shared" si="21"/>
        <v>0</v>
      </c>
      <c r="X324" s="12">
        <f t="shared" si="22"/>
        <v>300000</v>
      </c>
      <c r="Y324" s="12">
        <v>0</v>
      </c>
      <c r="Z324" s="12">
        <v>50</v>
      </c>
      <c r="AA324" s="12">
        <v>0</v>
      </c>
      <c r="AB324" s="12">
        <v>0</v>
      </c>
    </row>
    <row r="325" spans="1:28" s="3" customFormat="1" ht="14.25" x14ac:dyDescent="0.2">
      <c r="A325" s="12">
        <v>316</v>
      </c>
      <c r="B325" s="65" t="s">
        <v>14</v>
      </c>
      <c r="C325" s="12">
        <v>3925</v>
      </c>
      <c r="D325" s="12">
        <v>537</v>
      </c>
      <c r="E325" s="12" t="s">
        <v>947</v>
      </c>
      <c r="F325" s="12">
        <v>1</v>
      </c>
      <c r="G325" s="12">
        <v>7</v>
      </c>
      <c r="H325" s="12">
        <v>1</v>
      </c>
      <c r="I325" s="12">
        <v>25</v>
      </c>
      <c r="J325" s="12">
        <f t="shared" si="18"/>
        <v>2925</v>
      </c>
      <c r="K325" s="12">
        <v>100</v>
      </c>
      <c r="L325" s="12">
        <f t="shared" si="19"/>
        <v>292500</v>
      </c>
      <c r="M325" s="12"/>
      <c r="N325" s="12"/>
      <c r="O325" s="12"/>
      <c r="P325" s="12"/>
      <c r="Q325" s="12"/>
      <c r="R325" s="12"/>
      <c r="S325" s="12"/>
      <c r="T325" s="12">
        <f t="shared" si="20"/>
        <v>0</v>
      </c>
      <c r="U325" s="12"/>
      <c r="V325" s="12"/>
      <c r="W325" s="12">
        <f t="shared" si="21"/>
        <v>0</v>
      </c>
      <c r="X325" s="12">
        <f t="shared" si="22"/>
        <v>292500</v>
      </c>
      <c r="Y325" s="12">
        <v>0</v>
      </c>
      <c r="Z325" s="12">
        <v>50</v>
      </c>
      <c r="AA325" s="12">
        <v>0</v>
      </c>
      <c r="AB325" s="12">
        <v>0</v>
      </c>
    </row>
    <row r="326" spans="1:28" s="3" customFormat="1" ht="14.25" x14ac:dyDescent="0.2">
      <c r="A326" s="12">
        <v>317</v>
      </c>
      <c r="B326" s="65" t="s">
        <v>14</v>
      </c>
      <c r="C326" s="12">
        <v>4848</v>
      </c>
      <c r="D326" s="12">
        <v>68</v>
      </c>
      <c r="E326" s="12" t="s">
        <v>948</v>
      </c>
      <c r="F326" s="12">
        <v>2</v>
      </c>
      <c r="G326" s="12"/>
      <c r="H326" s="12">
        <v>1</v>
      </c>
      <c r="I326" s="12">
        <v>53</v>
      </c>
      <c r="J326" s="12">
        <f t="shared" si="18"/>
        <v>153</v>
      </c>
      <c r="K326" s="12">
        <v>430</v>
      </c>
      <c r="L326" s="12">
        <f t="shared" si="19"/>
        <v>65790</v>
      </c>
      <c r="M326" s="12">
        <v>2</v>
      </c>
      <c r="N326" s="12" t="s">
        <v>27</v>
      </c>
      <c r="O326" s="12" t="s">
        <v>16</v>
      </c>
      <c r="P326" s="12">
        <v>2</v>
      </c>
      <c r="Q326" s="12">
        <v>254</v>
      </c>
      <c r="R326" s="12"/>
      <c r="S326" s="12">
        <v>6400</v>
      </c>
      <c r="T326" s="12">
        <f t="shared" si="20"/>
        <v>1625600</v>
      </c>
      <c r="U326" s="12">
        <v>20</v>
      </c>
      <c r="V326" s="12">
        <f>T326*75%</f>
        <v>1219200</v>
      </c>
      <c r="W326" s="12">
        <f t="shared" si="21"/>
        <v>406400</v>
      </c>
      <c r="X326" s="12">
        <f t="shared" si="22"/>
        <v>472190</v>
      </c>
      <c r="Y326" s="12">
        <v>0</v>
      </c>
      <c r="Z326" s="12">
        <v>50</v>
      </c>
      <c r="AA326" s="12">
        <v>0</v>
      </c>
      <c r="AB326" s="12">
        <v>0</v>
      </c>
    </row>
    <row r="327" spans="1:28" s="3" customFormat="1" ht="14.25" x14ac:dyDescent="0.2">
      <c r="A327" s="12">
        <v>318</v>
      </c>
      <c r="B327" s="65" t="s">
        <v>14</v>
      </c>
      <c r="C327" s="12">
        <v>5964</v>
      </c>
      <c r="D327" s="12">
        <v>151</v>
      </c>
      <c r="E327" s="12" t="s">
        <v>948</v>
      </c>
      <c r="F327" s="12">
        <v>1</v>
      </c>
      <c r="G327" s="12">
        <v>2</v>
      </c>
      <c r="H327" s="12"/>
      <c r="I327" s="12">
        <v>43</v>
      </c>
      <c r="J327" s="12">
        <f t="shared" si="18"/>
        <v>843</v>
      </c>
      <c r="K327" s="12">
        <v>75</v>
      </c>
      <c r="L327" s="12">
        <f t="shared" si="19"/>
        <v>63225</v>
      </c>
      <c r="M327" s="12"/>
      <c r="N327" s="12"/>
      <c r="O327" s="12"/>
      <c r="P327" s="12"/>
      <c r="Q327" s="12"/>
      <c r="R327" s="12"/>
      <c r="S327" s="12"/>
      <c r="T327" s="12">
        <f t="shared" si="20"/>
        <v>0</v>
      </c>
      <c r="U327" s="12"/>
      <c r="V327" s="12"/>
      <c r="W327" s="12">
        <f t="shared" si="21"/>
        <v>0</v>
      </c>
      <c r="X327" s="12">
        <f t="shared" si="22"/>
        <v>63225</v>
      </c>
      <c r="Y327" s="12">
        <v>0</v>
      </c>
      <c r="Z327" s="12">
        <v>50</v>
      </c>
      <c r="AA327" s="12">
        <v>0</v>
      </c>
      <c r="AB327" s="12">
        <v>0</v>
      </c>
    </row>
    <row r="328" spans="1:28" s="3" customFormat="1" ht="14.25" x14ac:dyDescent="0.2">
      <c r="A328" s="12">
        <v>319</v>
      </c>
      <c r="B328" s="65" t="s">
        <v>14</v>
      </c>
      <c r="C328" s="12">
        <v>5965</v>
      </c>
      <c r="D328" s="12">
        <v>152</v>
      </c>
      <c r="E328" s="12" t="s">
        <v>948</v>
      </c>
      <c r="F328" s="12">
        <v>1</v>
      </c>
      <c r="G328" s="12">
        <v>6</v>
      </c>
      <c r="H328" s="12">
        <v>3</v>
      </c>
      <c r="I328" s="12">
        <v>6</v>
      </c>
      <c r="J328" s="12">
        <f t="shared" si="18"/>
        <v>2706</v>
      </c>
      <c r="K328" s="12">
        <v>75</v>
      </c>
      <c r="L328" s="12">
        <f t="shared" si="19"/>
        <v>202950</v>
      </c>
      <c r="M328" s="12"/>
      <c r="N328" s="12"/>
      <c r="O328" s="12"/>
      <c r="P328" s="12"/>
      <c r="Q328" s="12"/>
      <c r="R328" s="12"/>
      <c r="S328" s="12"/>
      <c r="T328" s="12">
        <f t="shared" si="20"/>
        <v>0</v>
      </c>
      <c r="U328" s="12"/>
      <c r="V328" s="12"/>
      <c r="W328" s="12">
        <f t="shared" si="21"/>
        <v>0</v>
      </c>
      <c r="X328" s="12">
        <f t="shared" si="22"/>
        <v>202950</v>
      </c>
      <c r="Y328" s="12">
        <v>0</v>
      </c>
      <c r="Z328" s="12">
        <v>50</v>
      </c>
      <c r="AA328" s="12">
        <v>0</v>
      </c>
      <c r="AB328" s="12">
        <v>0</v>
      </c>
    </row>
    <row r="329" spans="1:28" s="3" customFormat="1" ht="14.25" x14ac:dyDescent="0.2">
      <c r="A329" s="12">
        <v>320</v>
      </c>
      <c r="B329" s="65" t="s">
        <v>14</v>
      </c>
      <c r="C329" s="12">
        <v>3826</v>
      </c>
      <c r="D329" s="12">
        <v>538</v>
      </c>
      <c r="E329" s="12" t="s">
        <v>948</v>
      </c>
      <c r="F329" s="12">
        <v>1</v>
      </c>
      <c r="G329" s="12">
        <v>7</v>
      </c>
      <c r="H329" s="12">
        <v>2</v>
      </c>
      <c r="I329" s="12">
        <v>20</v>
      </c>
      <c r="J329" s="12">
        <f t="shared" si="18"/>
        <v>3020</v>
      </c>
      <c r="K329" s="12">
        <v>75</v>
      </c>
      <c r="L329" s="12">
        <f t="shared" si="19"/>
        <v>226500</v>
      </c>
      <c r="M329" s="12"/>
      <c r="N329" s="12"/>
      <c r="O329" s="12"/>
      <c r="P329" s="12"/>
      <c r="Q329" s="12"/>
      <c r="R329" s="12"/>
      <c r="S329" s="12"/>
      <c r="T329" s="12">
        <f t="shared" si="20"/>
        <v>0</v>
      </c>
      <c r="U329" s="12"/>
      <c r="V329" s="12"/>
      <c r="W329" s="12">
        <f t="shared" si="21"/>
        <v>0</v>
      </c>
      <c r="X329" s="12">
        <f t="shared" si="22"/>
        <v>226500</v>
      </c>
      <c r="Y329" s="12">
        <v>0</v>
      </c>
      <c r="Z329" s="12">
        <v>50</v>
      </c>
      <c r="AA329" s="12">
        <v>0</v>
      </c>
      <c r="AB329" s="12">
        <v>0</v>
      </c>
    </row>
    <row r="330" spans="1:28" s="3" customFormat="1" ht="14.25" x14ac:dyDescent="0.2">
      <c r="A330" s="12">
        <v>321</v>
      </c>
      <c r="B330" s="65" t="s">
        <v>879</v>
      </c>
      <c r="C330" s="12">
        <v>2220</v>
      </c>
      <c r="D330" s="12">
        <v>35</v>
      </c>
      <c r="E330" s="12" t="s">
        <v>949</v>
      </c>
      <c r="F330" s="12">
        <v>1</v>
      </c>
      <c r="G330" s="12">
        <v>1</v>
      </c>
      <c r="H330" s="12">
        <v>2</v>
      </c>
      <c r="I330" s="12">
        <v>7</v>
      </c>
      <c r="J330" s="12">
        <f t="shared" si="18"/>
        <v>607</v>
      </c>
      <c r="K330" s="12">
        <v>340</v>
      </c>
      <c r="L330" s="12">
        <f t="shared" si="19"/>
        <v>206380</v>
      </c>
      <c r="M330" s="12"/>
      <c r="N330" s="12"/>
      <c r="O330" s="12"/>
      <c r="P330" s="12"/>
      <c r="Q330" s="12"/>
      <c r="R330" s="12"/>
      <c r="S330" s="12"/>
      <c r="T330" s="12">
        <f t="shared" si="20"/>
        <v>0</v>
      </c>
      <c r="U330" s="12"/>
      <c r="V330" s="12"/>
      <c r="W330" s="12">
        <f t="shared" si="21"/>
        <v>0</v>
      </c>
      <c r="X330" s="12">
        <f t="shared" si="22"/>
        <v>206380</v>
      </c>
      <c r="Y330" s="12">
        <v>0</v>
      </c>
      <c r="Z330" s="12">
        <v>0</v>
      </c>
      <c r="AA330" s="12">
        <v>206380</v>
      </c>
      <c r="AB330" s="12">
        <v>0.01</v>
      </c>
    </row>
    <row r="331" spans="1:28" s="3" customFormat="1" ht="14.25" x14ac:dyDescent="0.2">
      <c r="A331" s="12">
        <v>322</v>
      </c>
      <c r="B331" s="65" t="s">
        <v>14</v>
      </c>
      <c r="C331" s="12">
        <v>5774</v>
      </c>
      <c r="D331" s="12">
        <v>133</v>
      </c>
      <c r="E331" s="12" t="s">
        <v>949</v>
      </c>
      <c r="F331" s="12">
        <v>1</v>
      </c>
      <c r="G331" s="12">
        <v>12</v>
      </c>
      <c r="H331" s="12">
        <v>3</v>
      </c>
      <c r="I331" s="12">
        <v>50</v>
      </c>
      <c r="J331" s="12">
        <f t="shared" si="18"/>
        <v>5150</v>
      </c>
      <c r="K331" s="12">
        <v>75</v>
      </c>
      <c r="L331" s="12">
        <f t="shared" si="19"/>
        <v>386250</v>
      </c>
      <c r="M331" s="12"/>
      <c r="N331" s="12"/>
      <c r="O331" s="12"/>
      <c r="P331" s="12"/>
      <c r="Q331" s="12"/>
      <c r="R331" s="12"/>
      <c r="S331" s="12"/>
      <c r="T331" s="12">
        <f t="shared" si="20"/>
        <v>0</v>
      </c>
      <c r="U331" s="12"/>
      <c r="V331" s="12"/>
      <c r="W331" s="12">
        <f t="shared" si="21"/>
        <v>0</v>
      </c>
      <c r="X331" s="12">
        <f t="shared" si="22"/>
        <v>386250</v>
      </c>
      <c r="Y331" s="12">
        <v>0</v>
      </c>
      <c r="Z331" s="12">
        <v>50</v>
      </c>
      <c r="AA331" s="12">
        <v>0</v>
      </c>
      <c r="AB331" s="12">
        <v>0</v>
      </c>
    </row>
    <row r="332" spans="1:28" s="3" customFormat="1" ht="14.25" x14ac:dyDescent="0.2">
      <c r="A332" s="12">
        <v>323</v>
      </c>
      <c r="B332" s="65" t="s">
        <v>14</v>
      </c>
      <c r="C332" s="12">
        <v>2051</v>
      </c>
      <c r="D332" s="12">
        <v>171</v>
      </c>
      <c r="E332" s="12" t="s">
        <v>949</v>
      </c>
      <c r="F332" s="12">
        <v>1</v>
      </c>
      <c r="G332" s="12">
        <v>13</v>
      </c>
      <c r="H332" s="12"/>
      <c r="I332" s="12">
        <v>45</v>
      </c>
      <c r="J332" s="12">
        <f t="shared" si="18"/>
        <v>5245</v>
      </c>
      <c r="K332" s="12">
        <v>100</v>
      </c>
      <c r="L332" s="12">
        <f t="shared" si="19"/>
        <v>524500</v>
      </c>
      <c r="M332" s="12"/>
      <c r="N332" s="12"/>
      <c r="O332" s="12"/>
      <c r="P332" s="12"/>
      <c r="Q332" s="12"/>
      <c r="R332" s="12"/>
      <c r="S332" s="12"/>
      <c r="T332" s="12">
        <f t="shared" si="20"/>
        <v>0</v>
      </c>
      <c r="U332" s="12"/>
      <c r="V332" s="12"/>
      <c r="W332" s="12">
        <f t="shared" si="21"/>
        <v>0</v>
      </c>
      <c r="X332" s="12">
        <f t="shared" si="22"/>
        <v>524500</v>
      </c>
      <c r="Y332" s="12">
        <v>0</v>
      </c>
      <c r="Z332" s="12">
        <v>50</v>
      </c>
      <c r="AA332" s="12">
        <v>0</v>
      </c>
      <c r="AB332" s="12">
        <v>0</v>
      </c>
    </row>
    <row r="333" spans="1:28" s="3" customFormat="1" ht="14.25" x14ac:dyDescent="0.2">
      <c r="A333" s="12">
        <v>324</v>
      </c>
      <c r="B333" s="148" t="s">
        <v>14</v>
      </c>
      <c r="C333" s="12">
        <v>1611</v>
      </c>
      <c r="D333" s="12">
        <v>493</v>
      </c>
      <c r="E333" s="12" t="s">
        <v>949</v>
      </c>
      <c r="F333" s="12">
        <v>1</v>
      </c>
      <c r="G333" s="12">
        <v>2</v>
      </c>
      <c r="H333" s="12">
        <v>2</v>
      </c>
      <c r="I333" s="12"/>
      <c r="J333" s="12">
        <f t="shared" si="18"/>
        <v>1000</v>
      </c>
      <c r="K333" s="12">
        <v>390</v>
      </c>
      <c r="L333" s="12">
        <f t="shared" si="19"/>
        <v>390000</v>
      </c>
      <c r="M333" s="12"/>
      <c r="N333" s="12"/>
      <c r="O333" s="12"/>
      <c r="P333" s="12"/>
      <c r="Q333" s="12"/>
      <c r="R333" s="12"/>
      <c r="S333" s="12"/>
      <c r="T333" s="12">
        <f t="shared" ref="T333" si="23">Q333*S333</f>
        <v>0</v>
      </c>
      <c r="U333" s="12"/>
      <c r="V333" s="12"/>
      <c r="W333" s="12">
        <f t="shared" ref="W333" si="24">T333-V333</f>
        <v>0</v>
      </c>
      <c r="X333" s="12">
        <f t="shared" ref="X333" si="25">L333+W333</f>
        <v>390000</v>
      </c>
      <c r="Y333" s="12">
        <v>0</v>
      </c>
      <c r="Z333" s="12">
        <v>50</v>
      </c>
      <c r="AA333" s="12">
        <v>0</v>
      </c>
      <c r="AB333" s="12">
        <v>0</v>
      </c>
    </row>
    <row r="334" spans="1:28" s="3" customFormat="1" ht="14.25" x14ac:dyDescent="0.2">
      <c r="A334" s="12">
        <v>325</v>
      </c>
      <c r="B334" s="65" t="s">
        <v>14</v>
      </c>
      <c r="C334" s="12">
        <v>5819</v>
      </c>
      <c r="D334" s="12">
        <v>354</v>
      </c>
      <c r="E334" s="12" t="s">
        <v>950</v>
      </c>
      <c r="F334" s="12">
        <v>1</v>
      </c>
      <c r="G334" s="12"/>
      <c r="H334" s="12">
        <v>1</v>
      </c>
      <c r="I334" s="12">
        <v>96</v>
      </c>
      <c r="J334" s="12">
        <f t="shared" si="18"/>
        <v>196</v>
      </c>
      <c r="K334" s="12">
        <v>430</v>
      </c>
      <c r="L334" s="12">
        <f t="shared" si="19"/>
        <v>84280</v>
      </c>
      <c r="M334" s="12">
        <v>1</v>
      </c>
      <c r="N334" s="12"/>
      <c r="O334" s="12"/>
      <c r="P334" s="12"/>
      <c r="Q334" s="12"/>
      <c r="R334" s="12"/>
      <c r="S334" s="12"/>
      <c r="T334" s="12">
        <f t="shared" si="20"/>
        <v>0</v>
      </c>
      <c r="U334" s="12"/>
      <c r="V334" s="12"/>
      <c r="W334" s="12">
        <f t="shared" si="21"/>
        <v>0</v>
      </c>
      <c r="X334" s="12">
        <f t="shared" si="22"/>
        <v>84280</v>
      </c>
      <c r="Y334" s="12">
        <v>0</v>
      </c>
      <c r="Z334" s="12">
        <v>50</v>
      </c>
      <c r="AA334" s="12">
        <v>0</v>
      </c>
      <c r="AB334" s="12">
        <v>0</v>
      </c>
    </row>
    <row r="335" spans="1:28" s="3" customFormat="1" ht="14.25" x14ac:dyDescent="0.2">
      <c r="A335" s="12">
        <v>326</v>
      </c>
      <c r="B335" s="65" t="s">
        <v>14</v>
      </c>
      <c r="C335" s="12">
        <v>5458</v>
      </c>
      <c r="D335" s="12">
        <v>365</v>
      </c>
      <c r="E335" s="12" t="s">
        <v>950</v>
      </c>
      <c r="F335" s="12">
        <v>1</v>
      </c>
      <c r="G335" s="12">
        <v>2</v>
      </c>
      <c r="H335" s="12"/>
      <c r="I335" s="12"/>
      <c r="J335" s="12">
        <f t="shared" si="18"/>
        <v>800</v>
      </c>
      <c r="K335" s="12">
        <v>430</v>
      </c>
      <c r="L335" s="12">
        <f t="shared" si="19"/>
        <v>344000</v>
      </c>
      <c r="M335" s="12"/>
      <c r="N335" s="12"/>
      <c r="O335" s="12"/>
      <c r="P335" s="12"/>
      <c r="Q335" s="12"/>
      <c r="R335" s="12"/>
      <c r="S335" s="12"/>
      <c r="T335" s="12">
        <f t="shared" si="20"/>
        <v>0</v>
      </c>
      <c r="U335" s="12"/>
      <c r="V335" s="12"/>
      <c r="W335" s="12">
        <f t="shared" si="21"/>
        <v>0</v>
      </c>
      <c r="X335" s="12">
        <f t="shared" si="22"/>
        <v>344000</v>
      </c>
      <c r="Y335" s="12">
        <v>0</v>
      </c>
      <c r="Z335" s="12">
        <v>50</v>
      </c>
      <c r="AA335" s="12">
        <v>0</v>
      </c>
      <c r="AB335" s="12">
        <v>0</v>
      </c>
    </row>
    <row r="336" spans="1:28" s="3" customFormat="1" ht="14.25" x14ac:dyDescent="0.2">
      <c r="A336" s="12">
        <v>327</v>
      </c>
      <c r="B336" s="65" t="s">
        <v>14</v>
      </c>
      <c r="C336" s="12">
        <v>2889</v>
      </c>
      <c r="D336" s="12">
        <v>20</v>
      </c>
      <c r="E336" s="12" t="s">
        <v>950</v>
      </c>
      <c r="F336" s="12">
        <v>1</v>
      </c>
      <c r="G336" s="12">
        <v>10</v>
      </c>
      <c r="H336" s="12"/>
      <c r="I336" s="12">
        <v>11</v>
      </c>
      <c r="J336" s="12">
        <f t="shared" si="18"/>
        <v>4011</v>
      </c>
      <c r="K336" s="12">
        <v>75</v>
      </c>
      <c r="L336" s="12">
        <f t="shared" si="19"/>
        <v>300825</v>
      </c>
      <c r="M336" s="12"/>
      <c r="N336" s="12"/>
      <c r="O336" s="12"/>
      <c r="P336" s="12"/>
      <c r="Q336" s="12"/>
      <c r="R336" s="12"/>
      <c r="S336" s="12"/>
      <c r="T336" s="12">
        <f t="shared" si="20"/>
        <v>0</v>
      </c>
      <c r="U336" s="12"/>
      <c r="V336" s="12"/>
      <c r="W336" s="12">
        <f t="shared" si="21"/>
        <v>0</v>
      </c>
      <c r="X336" s="12">
        <f t="shared" si="22"/>
        <v>300825</v>
      </c>
      <c r="Y336" s="12">
        <v>0</v>
      </c>
      <c r="Z336" s="12">
        <v>50</v>
      </c>
      <c r="AA336" s="12">
        <v>0</v>
      </c>
      <c r="AB336" s="12">
        <v>0</v>
      </c>
    </row>
    <row r="337" spans="1:28" s="3" customFormat="1" ht="14.25" x14ac:dyDescent="0.2">
      <c r="A337" s="12">
        <v>328</v>
      </c>
      <c r="B337" s="65" t="s">
        <v>14</v>
      </c>
      <c r="C337" s="12">
        <v>4295</v>
      </c>
      <c r="D337" s="12">
        <v>26</v>
      </c>
      <c r="E337" s="12" t="s">
        <v>951</v>
      </c>
      <c r="F337" s="12">
        <v>1</v>
      </c>
      <c r="G337" s="12"/>
      <c r="H337" s="12">
        <v>1</v>
      </c>
      <c r="I337" s="12">
        <v>35</v>
      </c>
      <c r="J337" s="12">
        <f t="shared" si="18"/>
        <v>135</v>
      </c>
      <c r="K337" s="12">
        <v>430</v>
      </c>
      <c r="L337" s="12">
        <f t="shared" si="19"/>
        <v>58050</v>
      </c>
      <c r="M337" s="12"/>
      <c r="N337" s="12"/>
      <c r="O337" s="12"/>
      <c r="P337" s="12"/>
      <c r="Q337" s="12"/>
      <c r="R337" s="12"/>
      <c r="S337" s="12"/>
      <c r="T337" s="12">
        <f t="shared" si="20"/>
        <v>0</v>
      </c>
      <c r="U337" s="12"/>
      <c r="V337" s="12">
        <f>T337*75%</f>
        <v>0</v>
      </c>
      <c r="W337" s="12">
        <f t="shared" si="21"/>
        <v>0</v>
      </c>
      <c r="X337" s="12">
        <f t="shared" si="22"/>
        <v>58050</v>
      </c>
      <c r="Y337" s="12">
        <v>0</v>
      </c>
      <c r="Z337" s="12">
        <v>50</v>
      </c>
      <c r="AA337" s="12">
        <v>0</v>
      </c>
      <c r="AB337" s="12">
        <v>0</v>
      </c>
    </row>
    <row r="338" spans="1:28" s="3" customFormat="1" ht="14.25" x14ac:dyDescent="0.2">
      <c r="A338" s="12">
        <v>329</v>
      </c>
      <c r="B338" s="65" t="s">
        <v>14</v>
      </c>
      <c r="C338" s="12">
        <v>2033</v>
      </c>
      <c r="D338" s="12">
        <v>136</v>
      </c>
      <c r="E338" s="12" t="s">
        <v>951</v>
      </c>
      <c r="F338" s="12">
        <v>1</v>
      </c>
      <c r="G338" s="12">
        <v>9</v>
      </c>
      <c r="H338" s="12">
        <v>3</v>
      </c>
      <c r="I338" s="12">
        <v>24</v>
      </c>
      <c r="J338" s="12">
        <f t="shared" si="18"/>
        <v>3924</v>
      </c>
      <c r="K338" s="12">
        <v>75</v>
      </c>
      <c r="L338" s="12">
        <f t="shared" si="19"/>
        <v>294300</v>
      </c>
      <c r="M338" s="12"/>
      <c r="N338" s="12"/>
      <c r="O338" s="12"/>
      <c r="P338" s="12"/>
      <c r="Q338" s="12"/>
      <c r="R338" s="12"/>
      <c r="S338" s="12"/>
      <c r="T338" s="12">
        <f t="shared" si="20"/>
        <v>0</v>
      </c>
      <c r="U338" s="12"/>
      <c r="V338" s="12"/>
      <c r="W338" s="12">
        <f t="shared" si="21"/>
        <v>0</v>
      </c>
      <c r="X338" s="12">
        <f t="shared" si="22"/>
        <v>294300</v>
      </c>
      <c r="Y338" s="12">
        <v>0</v>
      </c>
      <c r="Z338" s="12">
        <v>50</v>
      </c>
      <c r="AA338" s="12">
        <v>0</v>
      </c>
      <c r="AB338" s="12">
        <v>0</v>
      </c>
    </row>
    <row r="339" spans="1:28" s="3" customFormat="1" ht="14.25" x14ac:dyDescent="0.2">
      <c r="A339" s="12">
        <v>330</v>
      </c>
      <c r="B339" s="65" t="s">
        <v>24</v>
      </c>
      <c r="C339" s="12"/>
      <c r="D339" s="12"/>
      <c r="E339" s="12" t="s">
        <v>951</v>
      </c>
      <c r="F339" s="12">
        <v>1</v>
      </c>
      <c r="G339" s="12">
        <v>16</v>
      </c>
      <c r="H339" s="12">
        <v>3</v>
      </c>
      <c r="I339" s="12">
        <v>55</v>
      </c>
      <c r="J339" s="12">
        <f t="shared" si="18"/>
        <v>6755</v>
      </c>
      <c r="K339" s="12">
        <v>75</v>
      </c>
      <c r="L339" s="12">
        <f t="shared" si="19"/>
        <v>506625</v>
      </c>
      <c r="M339" s="12"/>
      <c r="N339" s="12"/>
      <c r="O339" s="12"/>
      <c r="P339" s="12"/>
      <c r="Q339" s="12"/>
      <c r="R339" s="12"/>
      <c r="S339" s="12"/>
      <c r="T339" s="12">
        <f t="shared" si="20"/>
        <v>0</v>
      </c>
      <c r="U339" s="12"/>
      <c r="V339" s="12"/>
      <c r="W339" s="12">
        <f t="shared" si="21"/>
        <v>0</v>
      </c>
      <c r="X339" s="12">
        <f t="shared" si="22"/>
        <v>506625</v>
      </c>
      <c r="Y339" s="12">
        <v>0</v>
      </c>
      <c r="Z339" s="12">
        <v>0</v>
      </c>
      <c r="AA339" s="12">
        <v>506625</v>
      </c>
      <c r="AB339" s="12">
        <v>0.01</v>
      </c>
    </row>
    <row r="340" spans="1:28" s="3" customFormat="1" ht="14.25" x14ac:dyDescent="0.2">
      <c r="A340" s="12">
        <v>331</v>
      </c>
      <c r="B340" s="65" t="s">
        <v>14</v>
      </c>
      <c r="C340" s="12"/>
      <c r="D340" s="12">
        <v>208</v>
      </c>
      <c r="E340" s="12" t="s">
        <v>951</v>
      </c>
      <c r="F340" s="12">
        <v>1</v>
      </c>
      <c r="G340" s="12">
        <v>3</v>
      </c>
      <c r="H340" s="12">
        <v>3</v>
      </c>
      <c r="I340" s="12">
        <v>54</v>
      </c>
      <c r="J340" s="12">
        <f t="shared" si="18"/>
        <v>1554</v>
      </c>
      <c r="K340" s="12">
        <v>75</v>
      </c>
      <c r="L340" s="12">
        <f t="shared" si="19"/>
        <v>116550</v>
      </c>
      <c r="M340" s="12"/>
      <c r="N340" s="12"/>
      <c r="O340" s="12"/>
      <c r="P340" s="12"/>
      <c r="Q340" s="12"/>
      <c r="R340" s="12"/>
      <c r="S340" s="12"/>
      <c r="T340" s="12">
        <f t="shared" si="20"/>
        <v>0</v>
      </c>
      <c r="U340" s="12"/>
      <c r="V340" s="12"/>
      <c r="W340" s="12">
        <f t="shared" si="21"/>
        <v>0</v>
      </c>
      <c r="X340" s="12">
        <f t="shared" si="22"/>
        <v>116550</v>
      </c>
      <c r="Y340" s="12">
        <v>0</v>
      </c>
      <c r="Z340" s="12">
        <v>50</v>
      </c>
      <c r="AA340" s="12">
        <v>0</v>
      </c>
      <c r="AB340" s="12">
        <v>0</v>
      </c>
    </row>
    <row r="341" spans="1:28" s="3" customFormat="1" ht="14.25" x14ac:dyDescent="0.2">
      <c r="A341" s="12">
        <v>332</v>
      </c>
      <c r="B341" s="148" t="s">
        <v>14</v>
      </c>
      <c r="C341" s="12">
        <v>829</v>
      </c>
      <c r="D341" s="12">
        <v>7</v>
      </c>
      <c r="E341" s="12" t="s">
        <v>951</v>
      </c>
      <c r="F341" s="12">
        <v>1</v>
      </c>
      <c r="G341" s="12"/>
      <c r="H341" s="12"/>
      <c r="I341" s="12">
        <v>48</v>
      </c>
      <c r="J341" s="12">
        <f t="shared" si="18"/>
        <v>48</v>
      </c>
      <c r="K341" s="12">
        <v>430</v>
      </c>
      <c r="L341" s="12">
        <f t="shared" si="19"/>
        <v>20640</v>
      </c>
      <c r="M341" s="12"/>
      <c r="N341" s="12"/>
      <c r="O341" s="12"/>
      <c r="P341" s="12"/>
      <c r="Q341" s="12"/>
      <c r="R341" s="12"/>
      <c r="S341" s="12"/>
      <c r="T341" s="12">
        <f t="shared" ref="T341" si="26">Q341*S341</f>
        <v>0</v>
      </c>
      <c r="U341" s="12"/>
      <c r="V341" s="12"/>
      <c r="W341" s="12">
        <f t="shared" ref="W341" si="27">T341-V341</f>
        <v>0</v>
      </c>
      <c r="X341" s="12">
        <f t="shared" ref="X341" si="28">L341+W341</f>
        <v>20640</v>
      </c>
      <c r="Y341" s="12">
        <v>0</v>
      </c>
      <c r="Z341" s="12">
        <v>50</v>
      </c>
      <c r="AA341" s="12">
        <v>0</v>
      </c>
      <c r="AB341" s="12">
        <v>0</v>
      </c>
    </row>
    <row r="342" spans="1:28" s="3" customFormat="1" ht="14.25" x14ac:dyDescent="0.2">
      <c r="A342" s="12">
        <v>333</v>
      </c>
      <c r="B342" s="65" t="s">
        <v>879</v>
      </c>
      <c r="C342" s="12">
        <v>1615</v>
      </c>
      <c r="D342" s="12">
        <v>227</v>
      </c>
      <c r="E342" s="12" t="s">
        <v>952</v>
      </c>
      <c r="F342" s="12">
        <v>2</v>
      </c>
      <c r="G342" s="12"/>
      <c r="H342" s="12">
        <v>1</v>
      </c>
      <c r="I342" s="12">
        <v>57</v>
      </c>
      <c r="J342" s="12">
        <f t="shared" si="18"/>
        <v>157</v>
      </c>
      <c r="K342" s="12">
        <v>75</v>
      </c>
      <c r="L342" s="12">
        <f t="shared" si="19"/>
        <v>11775</v>
      </c>
      <c r="M342" s="12"/>
      <c r="N342" s="12"/>
      <c r="O342" s="12"/>
      <c r="P342" s="12"/>
      <c r="Q342" s="12"/>
      <c r="R342" s="12"/>
      <c r="S342" s="12"/>
      <c r="T342" s="12">
        <f t="shared" si="20"/>
        <v>0</v>
      </c>
      <c r="U342" s="12"/>
      <c r="V342" s="12"/>
      <c r="W342" s="12">
        <f t="shared" si="21"/>
        <v>0</v>
      </c>
      <c r="X342" s="12">
        <f t="shared" si="22"/>
        <v>11775</v>
      </c>
      <c r="Y342" s="12">
        <v>0</v>
      </c>
      <c r="Z342" s="12">
        <v>0</v>
      </c>
      <c r="AA342" s="12">
        <v>11775</v>
      </c>
      <c r="AB342" s="12">
        <v>0.01</v>
      </c>
    </row>
    <row r="343" spans="1:28" s="3" customFormat="1" ht="14.25" x14ac:dyDescent="0.2">
      <c r="A343" s="12">
        <v>334</v>
      </c>
      <c r="B343" s="65" t="s">
        <v>14</v>
      </c>
      <c r="C343" s="12">
        <v>2940</v>
      </c>
      <c r="D343" s="12">
        <v>67</v>
      </c>
      <c r="E343" s="12" t="s">
        <v>952</v>
      </c>
      <c r="F343" s="12">
        <v>1</v>
      </c>
      <c r="G343" s="12">
        <v>6</v>
      </c>
      <c r="H343" s="12">
        <v>2</v>
      </c>
      <c r="I343" s="12">
        <v>97</v>
      </c>
      <c r="J343" s="12">
        <f t="shared" si="18"/>
        <v>2697</v>
      </c>
      <c r="K343" s="12">
        <v>75</v>
      </c>
      <c r="L343" s="12">
        <f t="shared" si="19"/>
        <v>202275</v>
      </c>
      <c r="M343" s="12"/>
      <c r="N343" s="12"/>
      <c r="O343" s="12"/>
      <c r="P343" s="12"/>
      <c r="Q343" s="12"/>
      <c r="R343" s="12"/>
      <c r="S343" s="12"/>
      <c r="T343" s="12">
        <f t="shared" si="20"/>
        <v>0</v>
      </c>
      <c r="U343" s="12"/>
      <c r="V343" s="12"/>
      <c r="W343" s="12">
        <f t="shared" si="21"/>
        <v>0</v>
      </c>
      <c r="X343" s="12">
        <f t="shared" si="22"/>
        <v>202275</v>
      </c>
      <c r="Y343" s="12">
        <v>0</v>
      </c>
      <c r="Z343" s="12">
        <v>50</v>
      </c>
      <c r="AA343" s="12">
        <v>0</v>
      </c>
      <c r="AB343" s="12">
        <v>0</v>
      </c>
    </row>
    <row r="344" spans="1:28" s="3" customFormat="1" ht="14.25" x14ac:dyDescent="0.2">
      <c r="A344" s="12">
        <v>335</v>
      </c>
      <c r="B344" s="65" t="s">
        <v>24</v>
      </c>
      <c r="C344" s="12"/>
      <c r="D344" s="12"/>
      <c r="E344" s="12" t="s">
        <v>952</v>
      </c>
      <c r="F344" s="12">
        <v>1</v>
      </c>
      <c r="G344" s="12">
        <v>4</v>
      </c>
      <c r="H344" s="12">
        <v>2</v>
      </c>
      <c r="I344" s="12"/>
      <c r="J344" s="12">
        <f t="shared" si="18"/>
        <v>1800</v>
      </c>
      <c r="K344" s="12">
        <v>75</v>
      </c>
      <c r="L344" s="12">
        <f t="shared" si="19"/>
        <v>135000</v>
      </c>
      <c r="M344" s="12"/>
      <c r="N344" s="12"/>
      <c r="O344" s="12"/>
      <c r="P344" s="12"/>
      <c r="Q344" s="12"/>
      <c r="R344" s="12"/>
      <c r="S344" s="12"/>
      <c r="T344" s="12">
        <f t="shared" si="20"/>
        <v>0</v>
      </c>
      <c r="U344" s="12"/>
      <c r="V344" s="12"/>
      <c r="W344" s="12">
        <f t="shared" si="21"/>
        <v>0</v>
      </c>
      <c r="X344" s="12">
        <f t="shared" si="22"/>
        <v>135000</v>
      </c>
      <c r="Y344" s="12">
        <v>0</v>
      </c>
      <c r="Z344" s="12">
        <v>0</v>
      </c>
      <c r="AA344" s="12">
        <v>135000</v>
      </c>
      <c r="AB344" s="12">
        <v>0.01</v>
      </c>
    </row>
    <row r="345" spans="1:28" s="3" customFormat="1" ht="14.25" x14ac:dyDescent="0.2">
      <c r="A345" s="12">
        <v>336</v>
      </c>
      <c r="B345" s="65" t="s">
        <v>14</v>
      </c>
      <c r="C345" s="12">
        <v>857</v>
      </c>
      <c r="D345" s="12">
        <v>35</v>
      </c>
      <c r="E345" s="12" t="s">
        <v>953</v>
      </c>
      <c r="F345" s="12">
        <v>2</v>
      </c>
      <c r="G345" s="12"/>
      <c r="H345" s="12">
        <v>1</v>
      </c>
      <c r="I345" s="12">
        <v>52</v>
      </c>
      <c r="J345" s="12">
        <f t="shared" ref="J345" si="29">G345*400+H345*100+I345</f>
        <v>152</v>
      </c>
      <c r="K345" s="12">
        <v>430</v>
      </c>
      <c r="L345" s="12">
        <f t="shared" ref="L345" si="30">J345*K345</f>
        <v>65360</v>
      </c>
      <c r="M345" s="12">
        <v>2</v>
      </c>
      <c r="N345" s="12" t="s">
        <v>27</v>
      </c>
      <c r="O345" s="12" t="s">
        <v>16</v>
      </c>
      <c r="P345" s="12">
        <v>2</v>
      </c>
      <c r="Q345" s="12">
        <v>186</v>
      </c>
      <c r="R345" s="12"/>
      <c r="S345" s="12">
        <v>6400</v>
      </c>
      <c r="T345" s="12">
        <f t="shared" si="20"/>
        <v>1190400</v>
      </c>
      <c r="U345" s="12">
        <v>30</v>
      </c>
      <c r="V345" s="12">
        <f>T345*85%</f>
        <v>1011840</v>
      </c>
      <c r="W345" s="12">
        <f t="shared" si="21"/>
        <v>178560</v>
      </c>
      <c r="X345" s="12">
        <f t="shared" si="22"/>
        <v>243920</v>
      </c>
      <c r="Y345" s="12">
        <v>0</v>
      </c>
      <c r="Z345" s="12">
        <v>50</v>
      </c>
      <c r="AA345" s="12">
        <v>0</v>
      </c>
      <c r="AB345" s="12">
        <v>0</v>
      </c>
    </row>
    <row r="346" spans="1:28" s="3" customFormat="1" ht="14.25" x14ac:dyDescent="0.2">
      <c r="A346" s="12">
        <v>337</v>
      </c>
      <c r="B346" s="65" t="s">
        <v>14</v>
      </c>
      <c r="C346" s="12">
        <v>5521</v>
      </c>
      <c r="D346" s="12">
        <v>85</v>
      </c>
      <c r="E346" s="12" t="s">
        <v>953</v>
      </c>
      <c r="F346" s="12">
        <v>1</v>
      </c>
      <c r="G346" s="12"/>
      <c r="H346" s="12">
        <v>1</v>
      </c>
      <c r="I346" s="12">
        <v>42</v>
      </c>
      <c r="J346" s="12">
        <f t="shared" si="18"/>
        <v>142</v>
      </c>
      <c r="K346" s="12">
        <v>75</v>
      </c>
      <c r="L346" s="12">
        <f t="shared" si="19"/>
        <v>10650</v>
      </c>
      <c r="M346" s="12"/>
      <c r="N346" s="12"/>
      <c r="O346" s="12"/>
      <c r="P346" s="12"/>
      <c r="Q346" s="12"/>
      <c r="R346" s="12"/>
      <c r="S346" s="12"/>
      <c r="T346" s="12">
        <f t="shared" si="20"/>
        <v>0</v>
      </c>
      <c r="U346" s="12"/>
      <c r="V346" s="12"/>
      <c r="W346" s="12">
        <f t="shared" si="21"/>
        <v>0</v>
      </c>
      <c r="X346" s="12">
        <f t="shared" si="22"/>
        <v>10650</v>
      </c>
      <c r="Y346" s="12">
        <v>0</v>
      </c>
      <c r="Z346" s="12">
        <v>50</v>
      </c>
      <c r="AA346" s="12">
        <v>0</v>
      </c>
      <c r="AB346" s="12">
        <v>0</v>
      </c>
    </row>
    <row r="347" spans="1:28" s="3" customFormat="1" ht="14.25" x14ac:dyDescent="0.2">
      <c r="A347" s="12">
        <v>338</v>
      </c>
      <c r="B347" s="65" t="s">
        <v>14</v>
      </c>
      <c r="C347" s="12">
        <v>5520</v>
      </c>
      <c r="D347" s="12">
        <v>84</v>
      </c>
      <c r="E347" s="12" t="s">
        <v>953</v>
      </c>
      <c r="F347" s="12">
        <v>1</v>
      </c>
      <c r="G347" s="12"/>
      <c r="H347" s="12">
        <v>1</v>
      </c>
      <c r="I347" s="12">
        <v>46</v>
      </c>
      <c r="J347" s="12">
        <f t="shared" si="18"/>
        <v>146</v>
      </c>
      <c r="K347" s="12">
        <v>75</v>
      </c>
      <c r="L347" s="12">
        <f t="shared" si="19"/>
        <v>10950</v>
      </c>
      <c r="M347" s="12"/>
      <c r="N347" s="12"/>
      <c r="O347" s="12"/>
      <c r="P347" s="12"/>
      <c r="Q347" s="12"/>
      <c r="R347" s="12"/>
      <c r="S347" s="12"/>
      <c r="T347" s="12">
        <f t="shared" si="20"/>
        <v>0</v>
      </c>
      <c r="U347" s="12"/>
      <c r="V347" s="12"/>
      <c r="W347" s="12">
        <f t="shared" si="21"/>
        <v>0</v>
      </c>
      <c r="X347" s="12">
        <f t="shared" si="22"/>
        <v>10950</v>
      </c>
      <c r="Y347" s="12">
        <v>0</v>
      </c>
      <c r="Z347" s="12">
        <v>50</v>
      </c>
      <c r="AA347" s="12">
        <v>0</v>
      </c>
      <c r="AB347" s="12">
        <v>0</v>
      </c>
    </row>
    <row r="348" spans="1:28" s="3" customFormat="1" ht="14.25" x14ac:dyDescent="0.2">
      <c r="A348" s="12">
        <v>339</v>
      </c>
      <c r="B348" s="65" t="s">
        <v>14</v>
      </c>
      <c r="C348" s="12">
        <v>5523</v>
      </c>
      <c r="D348" s="12">
        <v>87</v>
      </c>
      <c r="E348" s="12" t="s">
        <v>953</v>
      </c>
      <c r="F348" s="12">
        <v>1</v>
      </c>
      <c r="G348" s="12"/>
      <c r="H348" s="12">
        <v>3</v>
      </c>
      <c r="I348" s="12">
        <v>71</v>
      </c>
      <c r="J348" s="12">
        <f t="shared" si="18"/>
        <v>371</v>
      </c>
      <c r="K348" s="12">
        <v>430</v>
      </c>
      <c r="L348" s="12">
        <f t="shared" si="19"/>
        <v>159530</v>
      </c>
      <c r="M348" s="12"/>
      <c r="N348" s="12"/>
      <c r="O348" s="12"/>
      <c r="P348" s="12"/>
      <c r="Q348" s="12"/>
      <c r="R348" s="12"/>
      <c r="S348" s="12"/>
      <c r="T348" s="12">
        <f t="shared" si="20"/>
        <v>0</v>
      </c>
      <c r="U348" s="12"/>
      <c r="V348" s="12"/>
      <c r="W348" s="12">
        <f t="shared" si="21"/>
        <v>0</v>
      </c>
      <c r="X348" s="12">
        <f t="shared" si="22"/>
        <v>159530</v>
      </c>
      <c r="Y348" s="12">
        <v>0</v>
      </c>
      <c r="Z348" s="12">
        <v>50</v>
      </c>
      <c r="AA348" s="12">
        <v>0</v>
      </c>
      <c r="AB348" s="12">
        <v>0</v>
      </c>
    </row>
    <row r="349" spans="1:28" s="3" customFormat="1" ht="14.25" x14ac:dyDescent="0.2">
      <c r="A349" s="12">
        <v>340</v>
      </c>
      <c r="B349" s="65" t="s">
        <v>14</v>
      </c>
      <c r="C349" s="12">
        <v>687</v>
      </c>
      <c r="D349" s="12">
        <v>17</v>
      </c>
      <c r="E349" s="12" t="s">
        <v>953</v>
      </c>
      <c r="F349" s="12">
        <v>1</v>
      </c>
      <c r="G349" s="12"/>
      <c r="H349" s="12">
        <v>3</v>
      </c>
      <c r="I349" s="12">
        <v>5</v>
      </c>
      <c r="J349" s="12">
        <f t="shared" si="18"/>
        <v>305</v>
      </c>
      <c r="K349" s="12">
        <v>430</v>
      </c>
      <c r="L349" s="12">
        <f t="shared" si="19"/>
        <v>131150</v>
      </c>
      <c r="M349" s="12"/>
      <c r="N349" s="12"/>
      <c r="O349" s="12"/>
      <c r="P349" s="12"/>
      <c r="Q349" s="12"/>
      <c r="R349" s="12"/>
      <c r="S349" s="12"/>
      <c r="T349" s="12">
        <f t="shared" si="20"/>
        <v>0</v>
      </c>
      <c r="U349" s="12"/>
      <c r="V349" s="12"/>
      <c r="W349" s="12">
        <f t="shared" si="21"/>
        <v>0</v>
      </c>
      <c r="X349" s="12">
        <f t="shared" si="22"/>
        <v>131150</v>
      </c>
      <c r="Y349" s="12">
        <v>0</v>
      </c>
      <c r="Z349" s="12">
        <v>50</v>
      </c>
      <c r="AA349" s="12">
        <v>0</v>
      </c>
      <c r="AB349" s="12">
        <v>0</v>
      </c>
    </row>
    <row r="350" spans="1:28" s="3" customFormat="1" ht="14.25" x14ac:dyDescent="0.2">
      <c r="A350" s="12">
        <v>341</v>
      </c>
      <c r="B350" s="65" t="s">
        <v>14</v>
      </c>
      <c r="C350" s="12">
        <v>2965</v>
      </c>
      <c r="D350" s="12">
        <v>262</v>
      </c>
      <c r="E350" s="12" t="s">
        <v>953</v>
      </c>
      <c r="F350" s="12">
        <v>1</v>
      </c>
      <c r="G350" s="12">
        <v>13</v>
      </c>
      <c r="H350" s="12">
        <v>1</v>
      </c>
      <c r="I350" s="12">
        <v>39</v>
      </c>
      <c r="J350" s="12">
        <f t="shared" si="18"/>
        <v>5339</v>
      </c>
      <c r="K350" s="12">
        <v>75</v>
      </c>
      <c r="L350" s="12">
        <f t="shared" si="19"/>
        <v>400425</v>
      </c>
      <c r="M350" s="12"/>
      <c r="N350" s="12"/>
      <c r="O350" s="12"/>
      <c r="P350" s="12"/>
      <c r="Q350" s="12"/>
      <c r="R350" s="12"/>
      <c r="S350" s="12"/>
      <c r="T350" s="12">
        <f t="shared" si="20"/>
        <v>0</v>
      </c>
      <c r="U350" s="12"/>
      <c r="V350" s="12"/>
      <c r="W350" s="12">
        <f t="shared" si="21"/>
        <v>0</v>
      </c>
      <c r="X350" s="12">
        <f t="shared" si="22"/>
        <v>400425</v>
      </c>
      <c r="Y350" s="12">
        <v>0</v>
      </c>
      <c r="Z350" s="12">
        <v>50</v>
      </c>
      <c r="AA350" s="12">
        <v>0</v>
      </c>
      <c r="AB350" s="12">
        <v>0</v>
      </c>
    </row>
    <row r="351" spans="1:28" s="3" customFormat="1" ht="14.25" x14ac:dyDescent="0.2">
      <c r="A351" s="12">
        <v>342</v>
      </c>
      <c r="B351" s="65" t="s">
        <v>14</v>
      </c>
      <c r="C351" s="12">
        <v>5522</v>
      </c>
      <c r="D351" s="12">
        <v>86</v>
      </c>
      <c r="E351" s="12" t="s">
        <v>953</v>
      </c>
      <c r="F351" s="12">
        <v>1</v>
      </c>
      <c r="G351" s="12"/>
      <c r="H351" s="12">
        <v>1</v>
      </c>
      <c r="I351" s="12">
        <v>47</v>
      </c>
      <c r="J351" s="12">
        <f t="shared" ref="J351" si="31">G351*400+H351*100+I351</f>
        <v>147</v>
      </c>
      <c r="K351" s="12">
        <v>75</v>
      </c>
      <c r="L351" s="12">
        <f t="shared" ref="L351" si="32">J351*K351</f>
        <v>11025</v>
      </c>
      <c r="M351" s="12"/>
      <c r="N351" s="12"/>
      <c r="O351" s="12"/>
      <c r="P351" s="12"/>
      <c r="Q351" s="12"/>
      <c r="R351" s="12"/>
      <c r="S351" s="12"/>
      <c r="T351" s="12">
        <f t="shared" si="20"/>
        <v>0</v>
      </c>
      <c r="U351" s="12"/>
      <c r="V351" s="12"/>
      <c r="W351" s="12">
        <f t="shared" si="21"/>
        <v>0</v>
      </c>
      <c r="X351" s="12">
        <f t="shared" si="22"/>
        <v>11025</v>
      </c>
      <c r="Y351" s="12">
        <v>0</v>
      </c>
      <c r="Z351" s="12">
        <v>50</v>
      </c>
      <c r="AA351" s="12">
        <v>0</v>
      </c>
      <c r="AB351" s="12">
        <v>0</v>
      </c>
    </row>
    <row r="352" spans="1:28" s="3" customFormat="1" ht="14.25" x14ac:dyDescent="0.2">
      <c r="A352" s="12">
        <v>343</v>
      </c>
      <c r="B352" s="65" t="s">
        <v>14</v>
      </c>
      <c r="C352" s="12">
        <v>3926</v>
      </c>
      <c r="D352" s="12">
        <v>6</v>
      </c>
      <c r="E352" s="12" t="s">
        <v>954</v>
      </c>
      <c r="F352" s="12">
        <v>2</v>
      </c>
      <c r="G352" s="12"/>
      <c r="H352" s="12">
        <v>1</v>
      </c>
      <c r="I352" s="12">
        <v>15</v>
      </c>
      <c r="J352" s="12">
        <f t="shared" ref="J352:J363" si="33">G352*400+H352*100+I352</f>
        <v>115</v>
      </c>
      <c r="K352" s="12">
        <v>430</v>
      </c>
      <c r="L352" s="12">
        <f t="shared" si="19"/>
        <v>49450</v>
      </c>
      <c r="M352" s="12">
        <v>2</v>
      </c>
      <c r="N352" s="12" t="s">
        <v>27</v>
      </c>
      <c r="O352" s="12" t="s">
        <v>16</v>
      </c>
      <c r="P352" s="12">
        <v>2</v>
      </c>
      <c r="Q352" s="12">
        <v>108</v>
      </c>
      <c r="R352" s="12"/>
      <c r="S352" s="12">
        <v>6400</v>
      </c>
      <c r="T352" s="12">
        <f t="shared" ref="T352:T363" si="34">Q352*S352</f>
        <v>691200</v>
      </c>
      <c r="U352" s="12">
        <v>20</v>
      </c>
      <c r="V352" s="12">
        <f>T352*75%</f>
        <v>518400</v>
      </c>
      <c r="W352" s="12">
        <f t="shared" si="21"/>
        <v>172800</v>
      </c>
      <c r="X352" s="12">
        <f t="shared" ref="X352:X363" si="35">L352+W352</f>
        <v>222250</v>
      </c>
      <c r="Y352" s="12">
        <v>0</v>
      </c>
      <c r="Z352" s="12">
        <v>50</v>
      </c>
      <c r="AA352" s="12">
        <v>0</v>
      </c>
      <c r="AB352" s="12">
        <v>0</v>
      </c>
    </row>
    <row r="353" spans="1:28" s="3" customFormat="1" ht="14.25" x14ac:dyDescent="0.2">
      <c r="A353" s="12">
        <v>344</v>
      </c>
      <c r="B353" s="65" t="s">
        <v>14</v>
      </c>
      <c r="C353" s="12">
        <v>4482</v>
      </c>
      <c r="D353" s="12">
        <v>309</v>
      </c>
      <c r="E353" s="12" t="s">
        <v>954</v>
      </c>
      <c r="F353" s="12">
        <v>1</v>
      </c>
      <c r="G353" s="12">
        <v>18</v>
      </c>
      <c r="H353" s="12"/>
      <c r="I353" s="12">
        <v>24</v>
      </c>
      <c r="J353" s="12">
        <f t="shared" si="33"/>
        <v>7224</v>
      </c>
      <c r="K353" s="12">
        <v>100</v>
      </c>
      <c r="L353" s="12">
        <f t="shared" ref="L353:L358" si="36">J353*K353</f>
        <v>722400</v>
      </c>
      <c r="M353" s="12"/>
      <c r="N353" s="12"/>
      <c r="O353" s="12"/>
      <c r="P353" s="12"/>
      <c r="Q353" s="12"/>
      <c r="R353" s="12"/>
      <c r="S353" s="12"/>
      <c r="T353" s="12">
        <f t="shared" si="34"/>
        <v>0</v>
      </c>
      <c r="U353" s="12"/>
      <c r="V353" s="12"/>
      <c r="W353" s="12">
        <f t="shared" ref="W353:W363" si="37">T353-V353</f>
        <v>0</v>
      </c>
      <c r="X353" s="12">
        <f t="shared" si="35"/>
        <v>722400</v>
      </c>
      <c r="Y353" s="12">
        <v>0</v>
      </c>
      <c r="Z353" s="12">
        <v>50</v>
      </c>
      <c r="AA353" s="12">
        <v>0</v>
      </c>
      <c r="AB353" s="12">
        <v>0</v>
      </c>
    </row>
    <row r="354" spans="1:28" s="3" customFormat="1" ht="14.25" x14ac:dyDescent="0.2">
      <c r="A354" s="12">
        <v>345</v>
      </c>
      <c r="B354" s="65" t="s">
        <v>14</v>
      </c>
      <c r="C354" s="12">
        <v>1938</v>
      </c>
      <c r="D354" s="12">
        <v>54</v>
      </c>
      <c r="E354" s="12" t="s">
        <v>954</v>
      </c>
      <c r="F354" s="12">
        <v>1</v>
      </c>
      <c r="G354" s="12">
        <v>11</v>
      </c>
      <c r="H354" s="12">
        <v>1</v>
      </c>
      <c r="I354" s="12">
        <v>49</v>
      </c>
      <c r="J354" s="12">
        <f t="shared" si="33"/>
        <v>4549</v>
      </c>
      <c r="K354" s="12">
        <v>75</v>
      </c>
      <c r="L354" s="12">
        <f t="shared" si="36"/>
        <v>341175</v>
      </c>
      <c r="M354" s="12"/>
      <c r="N354" s="12"/>
      <c r="O354" s="12"/>
      <c r="P354" s="12"/>
      <c r="Q354" s="12"/>
      <c r="R354" s="12"/>
      <c r="S354" s="12"/>
      <c r="T354" s="12">
        <f t="shared" si="34"/>
        <v>0</v>
      </c>
      <c r="U354" s="12"/>
      <c r="V354" s="12"/>
      <c r="W354" s="12">
        <f t="shared" si="37"/>
        <v>0</v>
      </c>
      <c r="X354" s="12">
        <f t="shared" si="35"/>
        <v>341175</v>
      </c>
      <c r="Y354" s="12">
        <v>0</v>
      </c>
      <c r="Z354" s="12">
        <v>50</v>
      </c>
      <c r="AA354" s="12">
        <v>0</v>
      </c>
      <c r="AB354" s="12">
        <v>0</v>
      </c>
    </row>
    <row r="355" spans="1:28" s="3" customFormat="1" ht="14.25" x14ac:dyDescent="0.2">
      <c r="A355" s="12">
        <v>346</v>
      </c>
      <c r="B355" s="65" t="s">
        <v>14</v>
      </c>
      <c r="C355" s="12">
        <v>793</v>
      </c>
      <c r="D355" s="12">
        <v>210</v>
      </c>
      <c r="E355" s="12" t="s">
        <v>955</v>
      </c>
      <c r="F355" s="12">
        <v>2</v>
      </c>
      <c r="G355" s="12"/>
      <c r="H355" s="12"/>
      <c r="I355" s="12">
        <v>88</v>
      </c>
      <c r="J355" s="12">
        <f t="shared" si="33"/>
        <v>88</v>
      </c>
      <c r="K355" s="12">
        <v>430</v>
      </c>
      <c r="L355" s="12">
        <f t="shared" si="36"/>
        <v>37840</v>
      </c>
      <c r="M355" s="12">
        <v>2</v>
      </c>
      <c r="N355" s="12" t="s">
        <v>27</v>
      </c>
      <c r="O355" s="12" t="s">
        <v>16</v>
      </c>
      <c r="P355" s="12">
        <v>2</v>
      </c>
      <c r="Q355" s="12">
        <v>180</v>
      </c>
      <c r="R355" s="12"/>
      <c r="S355" s="12">
        <v>6400</v>
      </c>
      <c r="T355" s="12">
        <f t="shared" si="34"/>
        <v>1152000</v>
      </c>
      <c r="U355" s="12">
        <v>30</v>
      </c>
      <c r="V355" s="12">
        <f>T355*85%</f>
        <v>979200</v>
      </c>
      <c r="W355" s="12">
        <f t="shared" si="37"/>
        <v>172800</v>
      </c>
      <c r="X355" s="12">
        <f t="shared" si="35"/>
        <v>210640</v>
      </c>
      <c r="Y355" s="12">
        <v>0</v>
      </c>
      <c r="Z355" s="12">
        <v>50</v>
      </c>
      <c r="AA355" s="12">
        <v>0</v>
      </c>
      <c r="AB355" s="12">
        <v>0</v>
      </c>
    </row>
    <row r="356" spans="1:28" s="3" customFormat="1" ht="14.25" x14ac:dyDescent="0.2">
      <c r="A356" s="12">
        <v>347</v>
      </c>
      <c r="B356" s="65" t="s">
        <v>14</v>
      </c>
      <c r="C356" s="12">
        <v>2881</v>
      </c>
      <c r="D356" s="12">
        <v>22</v>
      </c>
      <c r="E356" s="12" t="s">
        <v>955</v>
      </c>
      <c r="F356" s="12">
        <v>1</v>
      </c>
      <c r="G356" s="12">
        <v>14</v>
      </c>
      <c r="H356" s="12"/>
      <c r="I356" s="12">
        <v>91</v>
      </c>
      <c r="J356" s="12">
        <f t="shared" si="33"/>
        <v>5691</v>
      </c>
      <c r="K356" s="12">
        <v>75</v>
      </c>
      <c r="L356" s="12">
        <f t="shared" si="36"/>
        <v>426825</v>
      </c>
      <c r="M356" s="12"/>
      <c r="N356" s="12"/>
      <c r="O356" s="12"/>
      <c r="P356" s="12"/>
      <c r="Q356" s="12"/>
      <c r="R356" s="12"/>
      <c r="S356" s="12"/>
      <c r="T356" s="12">
        <f t="shared" si="34"/>
        <v>0</v>
      </c>
      <c r="U356" s="12"/>
      <c r="V356" s="12">
        <f t="shared" ref="V356:V363" si="38">T356*85%</f>
        <v>0</v>
      </c>
      <c r="W356" s="12">
        <f t="shared" si="37"/>
        <v>0</v>
      </c>
      <c r="X356" s="12">
        <f t="shared" si="35"/>
        <v>426825</v>
      </c>
      <c r="Y356" s="12">
        <v>0</v>
      </c>
      <c r="Z356" s="12">
        <v>50</v>
      </c>
      <c r="AA356" s="12">
        <v>0</v>
      </c>
      <c r="AB356" s="12">
        <v>0</v>
      </c>
    </row>
    <row r="357" spans="1:28" s="3" customFormat="1" ht="14.25" x14ac:dyDescent="0.2">
      <c r="A357" s="12">
        <v>348</v>
      </c>
      <c r="B357" s="65" t="s">
        <v>14</v>
      </c>
      <c r="C357" s="12">
        <v>846</v>
      </c>
      <c r="D357" s="12">
        <v>24</v>
      </c>
      <c r="E357" s="12" t="s">
        <v>955</v>
      </c>
      <c r="F357" s="12">
        <v>1</v>
      </c>
      <c r="G357" s="12"/>
      <c r="H357" s="12">
        <v>1</v>
      </c>
      <c r="I357" s="12">
        <v>11</v>
      </c>
      <c r="J357" s="12">
        <f t="shared" si="33"/>
        <v>111</v>
      </c>
      <c r="K357" s="12">
        <v>75</v>
      </c>
      <c r="L357" s="12">
        <f t="shared" si="36"/>
        <v>8325</v>
      </c>
      <c r="M357" s="12"/>
      <c r="N357" s="12"/>
      <c r="O357" s="12"/>
      <c r="P357" s="12"/>
      <c r="Q357" s="12"/>
      <c r="R357" s="12"/>
      <c r="S357" s="12"/>
      <c r="T357" s="12">
        <f t="shared" si="34"/>
        <v>0</v>
      </c>
      <c r="U357" s="12"/>
      <c r="V357" s="12">
        <f t="shared" si="38"/>
        <v>0</v>
      </c>
      <c r="W357" s="12">
        <f t="shared" si="37"/>
        <v>0</v>
      </c>
      <c r="X357" s="12">
        <f t="shared" si="35"/>
        <v>8325</v>
      </c>
      <c r="Y357" s="12">
        <v>0</v>
      </c>
      <c r="Z357" s="12">
        <v>50</v>
      </c>
      <c r="AA357" s="12">
        <v>0</v>
      </c>
      <c r="AB357" s="12">
        <v>0</v>
      </c>
    </row>
    <row r="358" spans="1:28" s="3" customFormat="1" ht="14.25" x14ac:dyDescent="0.2">
      <c r="A358" s="12">
        <v>349</v>
      </c>
      <c r="B358" s="65" t="s">
        <v>14</v>
      </c>
      <c r="C358" s="12">
        <v>1896</v>
      </c>
      <c r="D358" s="12">
        <v>237</v>
      </c>
      <c r="E358" s="12" t="s">
        <v>955</v>
      </c>
      <c r="F358" s="12">
        <v>1</v>
      </c>
      <c r="G358" s="12">
        <v>3</v>
      </c>
      <c r="H358" s="12"/>
      <c r="I358" s="12">
        <v>39</v>
      </c>
      <c r="J358" s="12">
        <f t="shared" si="33"/>
        <v>1239</v>
      </c>
      <c r="K358" s="12">
        <v>100</v>
      </c>
      <c r="L358" s="12">
        <f t="shared" si="36"/>
        <v>123900</v>
      </c>
      <c r="M358" s="12"/>
      <c r="N358" s="12"/>
      <c r="O358" s="12"/>
      <c r="P358" s="12"/>
      <c r="Q358" s="12"/>
      <c r="R358" s="12"/>
      <c r="S358" s="12"/>
      <c r="T358" s="12">
        <f t="shared" si="34"/>
        <v>0</v>
      </c>
      <c r="U358" s="12"/>
      <c r="V358" s="12"/>
      <c r="W358" s="12">
        <f t="shared" si="37"/>
        <v>0</v>
      </c>
      <c r="X358" s="12">
        <f t="shared" si="35"/>
        <v>123900</v>
      </c>
      <c r="Y358" s="12">
        <v>0</v>
      </c>
      <c r="Z358" s="12">
        <v>50</v>
      </c>
      <c r="AA358" s="12">
        <v>0</v>
      </c>
      <c r="AB358" s="12">
        <v>0</v>
      </c>
    </row>
    <row r="359" spans="1:28" s="3" customFormat="1" ht="14.25" x14ac:dyDescent="0.2">
      <c r="A359" s="12">
        <v>350</v>
      </c>
      <c r="B359" s="182" t="s">
        <v>14</v>
      </c>
      <c r="C359" s="12"/>
      <c r="D359" s="12"/>
      <c r="E359" s="12" t="s">
        <v>1943</v>
      </c>
      <c r="F359" s="12">
        <v>3</v>
      </c>
      <c r="G359" s="12">
        <v>1</v>
      </c>
      <c r="H359" s="12"/>
      <c r="I359" s="12"/>
      <c r="J359" s="12">
        <f t="shared" si="33"/>
        <v>400</v>
      </c>
      <c r="K359" s="12">
        <v>400</v>
      </c>
      <c r="L359" s="12">
        <v>160000</v>
      </c>
      <c r="M359" s="12">
        <v>3</v>
      </c>
      <c r="N359" s="12" t="s">
        <v>1944</v>
      </c>
      <c r="O359" s="12" t="s">
        <v>55</v>
      </c>
      <c r="P359" s="12">
        <v>2</v>
      </c>
      <c r="Q359" s="12">
        <v>360</v>
      </c>
      <c r="R359" s="12"/>
      <c r="S359" s="12">
        <v>5850</v>
      </c>
      <c r="T359" s="12">
        <f t="shared" si="34"/>
        <v>2106000</v>
      </c>
      <c r="U359" s="12">
        <v>11</v>
      </c>
      <c r="V359" s="12">
        <f>T359*12%</f>
        <v>252720</v>
      </c>
      <c r="W359" s="12">
        <f t="shared" si="37"/>
        <v>1853280</v>
      </c>
      <c r="X359" s="12">
        <f t="shared" si="35"/>
        <v>2013280</v>
      </c>
      <c r="Y359" s="12">
        <v>0</v>
      </c>
      <c r="Z359" s="12">
        <v>0</v>
      </c>
      <c r="AA359" s="12">
        <v>2013280</v>
      </c>
      <c r="AB359" s="12">
        <v>0.3</v>
      </c>
    </row>
    <row r="360" spans="1:28" s="3" customFormat="1" ht="14.25" x14ac:dyDescent="0.2">
      <c r="A360" s="12">
        <v>351</v>
      </c>
      <c r="B360" s="182" t="s">
        <v>14</v>
      </c>
      <c r="C360" s="12"/>
      <c r="D360" s="12"/>
      <c r="E360" s="12" t="s">
        <v>917</v>
      </c>
      <c r="F360" s="12">
        <v>1</v>
      </c>
      <c r="G360" s="12">
        <v>8</v>
      </c>
      <c r="H360" s="12">
        <v>2</v>
      </c>
      <c r="I360" s="12"/>
      <c r="J360" s="12">
        <f t="shared" si="33"/>
        <v>3400</v>
      </c>
      <c r="K360" s="12">
        <v>160</v>
      </c>
      <c r="L360" s="12">
        <v>544000</v>
      </c>
      <c r="M360" s="12">
        <v>2</v>
      </c>
      <c r="N360" s="12"/>
      <c r="O360" s="12"/>
      <c r="P360" s="12"/>
      <c r="Q360" s="12"/>
      <c r="R360" s="12"/>
      <c r="S360" s="12"/>
      <c r="T360" s="12">
        <f t="shared" si="34"/>
        <v>0</v>
      </c>
      <c r="U360" s="12"/>
      <c r="V360" s="12">
        <f t="shared" si="38"/>
        <v>0</v>
      </c>
      <c r="W360" s="12">
        <f t="shared" si="37"/>
        <v>0</v>
      </c>
      <c r="X360" s="12">
        <f t="shared" si="35"/>
        <v>544000</v>
      </c>
      <c r="Y360" s="12">
        <v>0</v>
      </c>
      <c r="Z360" s="12">
        <v>50</v>
      </c>
      <c r="AA360" s="12">
        <v>0</v>
      </c>
      <c r="AB360" s="12">
        <v>0</v>
      </c>
    </row>
    <row r="361" spans="1:28" s="3" customFormat="1" ht="14.25" x14ac:dyDescent="0.2">
      <c r="A361" s="12">
        <v>352</v>
      </c>
      <c r="B361" s="12" t="s">
        <v>45</v>
      </c>
      <c r="C361" s="12"/>
      <c r="D361" s="12"/>
      <c r="E361" s="12" t="s">
        <v>872</v>
      </c>
      <c r="F361" s="12"/>
      <c r="G361" s="12">
        <v>9</v>
      </c>
      <c r="H361" s="12">
        <v>1</v>
      </c>
      <c r="I361" s="12">
        <v>54</v>
      </c>
      <c r="J361" s="12">
        <f t="shared" si="33"/>
        <v>3754</v>
      </c>
      <c r="K361" s="12">
        <v>100</v>
      </c>
      <c r="L361" s="12">
        <v>375400</v>
      </c>
      <c r="M361" s="12">
        <v>1</v>
      </c>
      <c r="N361" s="12"/>
      <c r="O361" s="12"/>
      <c r="P361" s="12"/>
      <c r="Q361" s="12"/>
      <c r="R361" s="12"/>
      <c r="S361" s="12"/>
      <c r="T361" s="12">
        <f t="shared" si="34"/>
        <v>0</v>
      </c>
      <c r="U361" s="12"/>
      <c r="V361" s="12">
        <f t="shared" si="38"/>
        <v>0</v>
      </c>
      <c r="W361" s="12">
        <f t="shared" si="37"/>
        <v>0</v>
      </c>
      <c r="X361" s="12">
        <f t="shared" si="35"/>
        <v>375400</v>
      </c>
      <c r="Y361" s="12">
        <v>0</v>
      </c>
      <c r="Z361" s="12">
        <v>0</v>
      </c>
      <c r="AA361" s="12">
        <v>375400</v>
      </c>
      <c r="AB361" s="12">
        <v>0.01</v>
      </c>
    </row>
    <row r="362" spans="1:28" s="3" customFormat="1" ht="14.25" x14ac:dyDescent="0.2">
      <c r="A362" s="12">
        <v>353</v>
      </c>
      <c r="B362" s="12" t="s">
        <v>14</v>
      </c>
      <c r="C362" s="12"/>
      <c r="D362" s="12"/>
      <c r="E362" s="12" t="s">
        <v>931</v>
      </c>
      <c r="F362" s="12"/>
      <c r="G362" s="12">
        <v>6</v>
      </c>
      <c r="H362" s="12">
        <v>2</v>
      </c>
      <c r="I362" s="12">
        <v>77</v>
      </c>
      <c r="J362" s="12">
        <f t="shared" si="33"/>
        <v>2677</v>
      </c>
      <c r="K362" s="12">
        <v>75</v>
      </c>
      <c r="L362" s="12">
        <v>200775</v>
      </c>
      <c r="M362" s="12"/>
      <c r="N362" s="12"/>
      <c r="O362" s="12"/>
      <c r="P362" s="12"/>
      <c r="Q362" s="12"/>
      <c r="R362" s="12"/>
      <c r="S362" s="12"/>
      <c r="T362" s="12">
        <f t="shared" si="34"/>
        <v>0</v>
      </c>
      <c r="U362" s="12"/>
      <c r="V362" s="12">
        <f t="shared" si="38"/>
        <v>0</v>
      </c>
      <c r="W362" s="12">
        <f t="shared" si="37"/>
        <v>0</v>
      </c>
      <c r="X362" s="12">
        <f t="shared" si="35"/>
        <v>200775</v>
      </c>
      <c r="Y362" s="12">
        <v>0</v>
      </c>
      <c r="Z362" s="12">
        <v>50</v>
      </c>
      <c r="AA362" s="12">
        <v>0</v>
      </c>
      <c r="AB362" s="12">
        <v>0</v>
      </c>
    </row>
    <row r="363" spans="1:28" s="3" customFormat="1" ht="14.25" x14ac:dyDescent="0.2">
      <c r="A363" s="12">
        <v>354</v>
      </c>
      <c r="B363" s="182" t="s">
        <v>24</v>
      </c>
      <c r="C363" s="12"/>
      <c r="D363" s="12"/>
      <c r="E363" s="12" t="s">
        <v>931</v>
      </c>
      <c r="F363" s="12"/>
      <c r="G363" s="12">
        <v>2</v>
      </c>
      <c r="H363" s="12"/>
      <c r="I363" s="12"/>
      <c r="J363" s="12">
        <f t="shared" si="33"/>
        <v>800</v>
      </c>
      <c r="K363" s="12">
        <v>75</v>
      </c>
      <c r="L363" s="12">
        <v>60000</v>
      </c>
      <c r="M363" s="12"/>
      <c r="N363" s="12"/>
      <c r="O363" s="12"/>
      <c r="P363" s="12"/>
      <c r="Q363" s="12"/>
      <c r="R363" s="12"/>
      <c r="S363" s="12"/>
      <c r="T363" s="12">
        <f t="shared" si="34"/>
        <v>0</v>
      </c>
      <c r="U363" s="12"/>
      <c r="V363" s="12">
        <f t="shared" si="38"/>
        <v>0</v>
      </c>
      <c r="W363" s="12">
        <f t="shared" si="37"/>
        <v>0</v>
      </c>
      <c r="X363" s="12">
        <f t="shared" si="35"/>
        <v>60000</v>
      </c>
      <c r="Y363" s="12">
        <v>0</v>
      </c>
      <c r="Z363" s="12">
        <v>0</v>
      </c>
      <c r="AA363" s="12">
        <v>60000</v>
      </c>
      <c r="AB363" s="12">
        <v>0.01</v>
      </c>
    </row>
    <row r="364" spans="1:28" s="3" customFormat="1" ht="14.25" x14ac:dyDescent="0.2">
      <c r="A364" s="12"/>
      <c r="B364" s="68"/>
      <c r="C364" s="12"/>
      <c r="D364" s="12"/>
      <c r="E364" s="12"/>
      <c r="F364" s="12"/>
      <c r="G364" s="12"/>
      <c r="H364" s="12"/>
      <c r="I364" s="12"/>
      <c r="J364" s="12"/>
      <c r="K364" s="12"/>
      <c r="L364" s="12"/>
      <c r="M364" s="12"/>
      <c r="N364" s="12"/>
      <c r="O364" s="12"/>
      <c r="P364" s="12"/>
      <c r="Q364" s="12"/>
      <c r="R364" s="12"/>
      <c r="S364" s="12"/>
      <c r="T364" s="12"/>
      <c r="U364" s="12"/>
      <c r="V364" s="12"/>
      <c r="W364" s="12"/>
      <c r="X364" s="12"/>
      <c r="Y364" s="12"/>
      <c r="Z364" s="12"/>
      <c r="AA364" s="12"/>
      <c r="AB364" s="12"/>
    </row>
    <row r="365" spans="1:28" s="3" customFormat="1" ht="14.25" x14ac:dyDescent="0.2">
      <c r="A365" s="12"/>
      <c r="B365" s="12"/>
      <c r="C365" s="12"/>
      <c r="D365" s="12"/>
      <c r="E365" s="12"/>
      <c r="F365" s="12"/>
      <c r="G365" s="12"/>
      <c r="H365" s="12"/>
      <c r="I365" s="12"/>
      <c r="J365" s="12"/>
      <c r="K365" s="12"/>
      <c r="L365" s="12"/>
      <c r="M365" s="12"/>
      <c r="N365" s="12"/>
      <c r="O365" s="12"/>
      <c r="P365" s="12"/>
      <c r="Q365" s="12"/>
      <c r="R365" s="12"/>
      <c r="S365" s="12"/>
      <c r="T365" s="12"/>
      <c r="U365" s="12"/>
      <c r="V365" s="12"/>
      <c r="W365" s="12"/>
      <c r="X365" s="12"/>
      <c r="Y365" s="12"/>
      <c r="Z365" s="12"/>
      <c r="AA365" s="12"/>
      <c r="AB365" s="12"/>
    </row>
    <row r="366" spans="1:28" s="3" customFormat="1" ht="14.25" x14ac:dyDescent="0.2">
      <c r="A366" s="12"/>
      <c r="B366" s="12"/>
      <c r="C366" s="12"/>
      <c r="D366" s="12"/>
      <c r="E366" s="12"/>
      <c r="F366" s="12"/>
      <c r="G366" s="12"/>
      <c r="H366" s="12"/>
      <c r="I366" s="12"/>
      <c r="J366" s="12"/>
      <c r="K366" s="12"/>
      <c r="L366" s="12"/>
      <c r="M366" s="12"/>
      <c r="N366" s="12"/>
      <c r="O366" s="12"/>
      <c r="P366" s="12"/>
      <c r="Q366" s="12"/>
      <c r="R366" s="12"/>
      <c r="S366" s="12"/>
      <c r="T366" s="12"/>
      <c r="U366" s="12"/>
      <c r="V366" s="12"/>
      <c r="W366" s="12"/>
      <c r="X366" s="12"/>
      <c r="Y366" s="12"/>
      <c r="Z366" s="12"/>
      <c r="AA366" s="12"/>
      <c r="AB366" s="12"/>
    </row>
    <row r="367" spans="1:28" s="3" customFormat="1" ht="14.25" x14ac:dyDescent="0.2">
      <c r="A367" s="20"/>
      <c r="B367" s="20"/>
      <c r="C367" s="20"/>
      <c r="D367" s="20"/>
      <c r="E367" s="20"/>
      <c r="F367" s="20"/>
      <c r="G367" s="20"/>
      <c r="H367" s="20"/>
      <c r="I367" s="20"/>
      <c r="J367" s="20"/>
      <c r="K367" s="20"/>
      <c r="L367" s="20"/>
      <c r="M367" s="20"/>
      <c r="N367" s="20"/>
      <c r="O367" s="20"/>
      <c r="P367" s="20"/>
      <c r="Q367" s="20"/>
      <c r="R367" s="20"/>
      <c r="S367" s="20"/>
      <c r="T367" s="20"/>
      <c r="U367" s="20"/>
      <c r="V367" s="20"/>
      <c r="W367" s="20"/>
      <c r="X367" s="20"/>
      <c r="Y367" s="20"/>
      <c r="Z367" s="20"/>
      <c r="AA367" s="20"/>
      <c r="AB367" s="20"/>
    </row>
    <row r="368" spans="1:28" s="3" customFormat="1" ht="15.75" x14ac:dyDescent="0.25">
      <c r="A368" s="42" t="s">
        <v>17</v>
      </c>
      <c r="B368" s="42"/>
      <c r="C368" s="42"/>
      <c r="D368" s="42" t="s">
        <v>18</v>
      </c>
      <c r="E368" s="42"/>
      <c r="F368" s="42"/>
      <c r="G368" s="42" t="s">
        <v>19</v>
      </c>
      <c r="H368" s="42"/>
      <c r="I368" s="42"/>
      <c r="J368" s="42"/>
      <c r="K368" s="42"/>
      <c r="L368" s="21"/>
      <c r="M368" s="18"/>
      <c r="N368" s="20"/>
      <c r="O368" s="20"/>
      <c r="P368" s="20"/>
      <c r="Q368" s="20"/>
      <c r="R368" s="20"/>
      <c r="S368" s="20"/>
      <c r="T368" s="20"/>
      <c r="U368" s="20"/>
      <c r="V368" s="20"/>
      <c r="W368" s="20"/>
      <c r="X368" s="20"/>
      <c r="Y368" s="20"/>
      <c r="Z368" s="20"/>
      <c r="AA368" s="20"/>
      <c r="AB368" s="20"/>
    </row>
    <row r="369" spans="1:28" s="3" customFormat="1" ht="15.75" x14ac:dyDescent="0.25">
      <c r="A369" s="42"/>
      <c r="B369" s="42"/>
      <c r="C369" s="42"/>
      <c r="D369" s="42"/>
      <c r="E369" s="42"/>
      <c r="F369" s="42"/>
      <c r="G369" s="42" t="s">
        <v>20</v>
      </c>
      <c r="H369" s="42"/>
      <c r="I369" s="42"/>
      <c r="J369" s="42"/>
      <c r="K369" s="42"/>
      <c r="L369" s="21"/>
      <c r="M369" s="18"/>
      <c r="N369" s="20"/>
      <c r="O369" s="20"/>
      <c r="P369" s="20"/>
      <c r="Q369" s="20"/>
      <c r="R369" s="20"/>
      <c r="S369" s="20"/>
      <c r="T369" s="20"/>
      <c r="U369" s="20"/>
      <c r="V369" s="20"/>
      <c r="W369" s="20"/>
      <c r="X369" s="20"/>
      <c r="Y369" s="20"/>
      <c r="Z369" s="20"/>
      <c r="AA369" s="20"/>
      <c r="AB369" s="20"/>
    </row>
    <row r="370" spans="1:28" s="3" customFormat="1" ht="15.75" x14ac:dyDescent="0.25">
      <c r="A370" s="42"/>
      <c r="B370" s="42"/>
      <c r="C370" s="42"/>
      <c r="D370" s="42"/>
      <c r="E370" s="42"/>
      <c r="F370" s="42"/>
      <c r="G370" s="42" t="s">
        <v>21</v>
      </c>
      <c r="H370" s="42"/>
      <c r="I370" s="42"/>
      <c r="J370" s="42"/>
      <c r="K370" s="42"/>
      <c r="L370" s="21"/>
      <c r="M370" s="18"/>
      <c r="N370" s="20"/>
      <c r="O370" s="20"/>
      <c r="P370" s="20"/>
      <c r="Q370" s="20"/>
      <c r="R370" s="20"/>
      <c r="S370" s="20"/>
      <c r="T370" s="20"/>
      <c r="U370" s="20"/>
      <c r="V370" s="20"/>
      <c r="W370" s="20"/>
      <c r="X370" s="20"/>
      <c r="Y370" s="20"/>
      <c r="Z370" s="20"/>
      <c r="AA370" s="20"/>
      <c r="AB370" s="20"/>
    </row>
    <row r="371" spans="1:28" s="3" customFormat="1" ht="15.75" x14ac:dyDescent="0.25">
      <c r="A371" s="42"/>
      <c r="B371" s="42"/>
      <c r="C371" s="42"/>
      <c r="D371" s="42"/>
      <c r="E371" s="42"/>
      <c r="F371" s="42"/>
      <c r="G371" s="42" t="s">
        <v>22</v>
      </c>
      <c r="H371" s="42"/>
      <c r="I371" s="42"/>
      <c r="J371" s="42"/>
      <c r="K371" s="42"/>
      <c r="L371" s="21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  <c r="AA371" s="18"/>
      <c r="AB371" s="18"/>
    </row>
    <row r="372" spans="1:28" s="3" customFormat="1" ht="15.75" x14ac:dyDescent="0.25">
      <c r="A372" s="42"/>
      <c r="B372" s="42"/>
      <c r="C372" s="42"/>
      <c r="D372" s="42"/>
      <c r="E372" s="42"/>
      <c r="F372" s="42"/>
      <c r="G372" s="42" t="s">
        <v>23</v>
      </c>
      <c r="H372" s="42"/>
      <c r="I372" s="42"/>
      <c r="J372" s="42"/>
      <c r="K372" s="42"/>
      <c r="L372" s="21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  <c r="X372" s="18"/>
      <c r="Y372" s="18"/>
      <c r="Z372" s="18"/>
      <c r="AA372" s="18"/>
      <c r="AB372" s="18"/>
    </row>
  </sheetData>
  <mergeCells count="33">
    <mergeCell ref="J4:J9"/>
    <mergeCell ref="M4:M9"/>
    <mergeCell ref="U4:U9"/>
    <mergeCell ref="V4:V9"/>
    <mergeCell ref="L4:L9"/>
    <mergeCell ref="P4:P9"/>
    <mergeCell ref="K4:K9"/>
    <mergeCell ref="N4:N9"/>
    <mergeCell ref="Q4:Q9"/>
    <mergeCell ref="Z3:Z9"/>
    <mergeCell ref="AA3:AA9"/>
    <mergeCell ref="R4:R9"/>
    <mergeCell ref="S4:S9"/>
    <mergeCell ref="T4:T9"/>
    <mergeCell ref="Y4:Y9"/>
    <mergeCell ref="W4:W9"/>
    <mergeCell ref="X4:X9"/>
    <mergeCell ref="A1:AA1"/>
    <mergeCell ref="M3:Y3"/>
    <mergeCell ref="A3:A9"/>
    <mergeCell ref="B3:B9"/>
    <mergeCell ref="C3:C9"/>
    <mergeCell ref="D3:D9"/>
    <mergeCell ref="E3:E9"/>
    <mergeCell ref="F3:F9"/>
    <mergeCell ref="G3:L3"/>
    <mergeCell ref="G4:I4"/>
    <mergeCell ref="G5:G9"/>
    <mergeCell ref="H5:H9"/>
    <mergeCell ref="A2:AB2"/>
    <mergeCell ref="O4:O9"/>
    <mergeCell ref="AB3:AB9"/>
    <mergeCell ref="I5:I9"/>
  </mergeCells>
  <pageMargins left="0.7" right="0.7" top="0.75" bottom="0.75" header="0.3" footer="0.3"/>
  <pageSetup paperSize="9" scale="80" orientation="landscape" horizontalDpi="180" verticalDpi="18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B402"/>
  <sheetViews>
    <sheetView zoomScale="89" zoomScaleNormal="89" workbookViewId="0">
      <pane xSplit="16" ySplit="9" topLeftCell="Q10" activePane="bottomRight" state="frozenSplit"/>
      <selection pane="topRight" activeCell="Q1" sqref="Q1"/>
      <selection pane="bottomLeft" activeCell="A17" sqref="A17"/>
      <selection pane="bottomRight" activeCell="A251" sqref="A251:XFD251"/>
    </sheetView>
  </sheetViews>
  <sheetFormatPr defaultRowHeight="15.75" x14ac:dyDescent="0.25"/>
  <cols>
    <col min="1" max="1" width="6.125" style="72" customWidth="1"/>
    <col min="2" max="2" width="11.25" style="45" customWidth="1"/>
    <col min="3" max="4" width="9" style="72"/>
    <col min="5" max="5" width="11.5" style="72" customWidth="1"/>
    <col min="6" max="6" width="9" style="72"/>
    <col min="7" max="8" width="6.875" style="72" customWidth="1"/>
    <col min="9" max="9" width="6.25" style="72" customWidth="1"/>
    <col min="10" max="12" width="9" style="72"/>
    <col min="13" max="13" width="5.125" style="72" customWidth="1"/>
    <col min="14" max="28" width="9" style="72"/>
  </cols>
  <sheetData>
    <row r="1" spans="1:28" s="49" customFormat="1" ht="30" customHeight="1" x14ac:dyDescent="0.25">
      <c r="A1" s="215" t="s">
        <v>0</v>
      </c>
      <c r="B1" s="215"/>
      <c r="C1" s="215"/>
      <c r="D1" s="215"/>
      <c r="E1" s="215"/>
      <c r="F1" s="215"/>
      <c r="G1" s="215"/>
      <c r="H1" s="215"/>
      <c r="I1" s="215"/>
      <c r="J1" s="215"/>
      <c r="K1" s="215"/>
      <c r="L1" s="215"/>
      <c r="M1" s="215"/>
      <c r="N1" s="215"/>
      <c r="O1" s="215"/>
      <c r="P1" s="215"/>
      <c r="Q1" s="215"/>
      <c r="R1" s="215"/>
      <c r="S1" s="215"/>
      <c r="T1" s="215"/>
      <c r="U1" s="215"/>
      <c r="V1" s="215"/>
      <c r="W1" s="215"/>
      <c r="X1" s="215"/>
      <c r="Y1" s="215"/>
      <c r="Z1" s="215"/>
      <c r="AA1" s="215"/>
      <c r="AB1" s="56"/>
    </row>
    <row r="2" spans="1:28" s="49" customFormat="1" ht="30" customHeight="1" x14ac:dyDescent="0.25">
      <c r="A2" s="214" t="s">
        <v>1545</v>
      </c>
      <c r="B2" s="214"/>
      <c r="C2" s="214"/>
      <c r="D2" s="214"/>
      <c r="E2" s="214"/>
      <c r="F2" s="214"/>
      <c r="G2" s="214"/>
      <c r="H2" s="214"/>
      <c r="I2" s="214"/>
      <c r="J2" s="214"/>
      <c r="K2" s="214"/>
      <c r="L2" s="214"/>
      <c r="M2" s="214"/>
      <c r="N2" s="214"/>
      <c r="O2" s="214"/>
      <c r="P2" s="214"/>
      <c r="Q2" s="214"/>
      <c r="R2" s="214"/>
      <c r="S2" s="214"/>
      <c r="T2" s="214"/>
      <c r="U2" s="214"/>
      <c r="V2" s="214"/>
      <c r="W2" s="214"/>
      <c r="X2" s="214"/>
      <c r="Y2" s="214"/>
      <c r="Z2" s="214"/>
      <c r="AA2" s="214"/>
      <c r="AB2" s="214"/>
    </row>
    <row r="3" spans="1:28" s="3" customFormat="1" x14ac:dyDescent="0.2">
      <c r="A3" s="204" t="s">
        <v>3</v>
      </c>
      <c r="B3" s="204" t="s">
        <v>761</v>
      </c>
      <c r="C3" s="204" t="s">
        <v>4</v>
      </c>
      <c r="D3" s="204" t="s">
        <v>5</v>
      </c>
      <c r="E3" s="207" t="s">
        <v>852</v>
      </c>
      <c r="F3" s="207" t="s">
        <v>18</v>
      </c>
      <c r="G3" s="210" t="s">
        <v>0</v>
      </c>
      <c r="H3" s="211"/>
      <c r="I3" s="211"/>
      <c r="J3" s="211"/>
      <c r="K3" s="211"/>
      <c r="L3" s="212"/>
      <c r="M3" s="210" t="s">
        <v>2</v>
      </c>
      <c r="N3" s="211"/>
      <c r="O3" s="211"/>
      <c r="P3" s="211"/>
      <c r="Q3" s="211"/>
      <c r="R3" s="211"/>
      <c r="S3" s="211"/>
      <c r="T3" s="211"/>
      <c r="U3" s="211"/>
      <c r="V3" s="211"/>
      <c r="W3" s="211"/>
      <c r="X3" s="211"/>
      <c r="Y3" s="212"/>
      <c r="Z3" s="207" t="s">
        <v>756</v>
      </c>
      <c r="AA3" s="207" t="s">
        <v>757</v>
      </c>
      <c r="AB3" s="207" t="s">
        <v>857</v>
      </c>
    </row>
    <row r="4" spans="1:28" s="3" customFormat="1" x14ac:dyDescent="0.2">
      <c r="A4" s="205"/>
      <c r="B4" s="205"/>
      <c r="C4" s="205"/>
      <c r="D4" s="205"/>
      <c r="E4" s="208"/>
      <c r="F4" s="208"/>
      <c r="G4" s="210" t="s">
        <v>7</v>
      </c>
      <c r="H4" s="211"/>
      <c r="I4" s="212"/>
      <c r="J4" s="207" t="s">
        <v>847</v>
      </c>
      <c r="K4" s="207" t="s">
        <v>744</v>
      </c>
      <c r="L4" s="207" t="s">
        <v>853</v>
      </c>
      <c r="M4" s="204" t="s">
        <v>3</v>
      </c>
      <c r="N4" s="207" t="s">
        <v>746</v>
      </c>
      <c r="O4" s="207" t="s">
        <v>747</v>
      </c>
      <c r="P4" s="207" t="s">
        <v>18</v>
      </c>
      <c r="Q4" s="207" t="s">
        <v>854</v>
      </c>
      <c r="R4" s="207" t="s">
        <v>855</v>
      </c>
      <c r="S4" s="207" t="s">
        <v>749</v>
      </c>
      <c r="T4" s="207" t="s">
        <v>750</v>
      </c>
      <c r="U4" s="207" t="s">
        <v>751</v>
      </c>
      <c r="V4" s="207" t="s">
        <v>752</v>
      </c>
      <c r="W4" s="207" t="s">
        <v>753</v>
      </c>
      <c r="X4" s="207" t="s">
        <v>754</v>
      </c>
      <c r="Y4" s="207" t="s">
        <v>856</v>
      </c>
      <c r="Z4" s="208"/>
      <c r="AA4" s="208"/>
      <c r="AB4" s="208"/>
    </row>
    <row r="5" spans="1:28" s="3" customFormat="1" ht="14.25" x14ac:dyDescent="0.2">
      <c r="A5" s="205"/>
      <c r="B5" s="205"/>
      <c r="C5" s="205"/>
      <c r="D5" s="205"/>
      <c r="E5" s="208"/>
      <c r="F5" s="208"/>
      <c r="G5" s="204" t="s">
        <v>9</v>
      </c>
      <c r="H5" s="204" t="s">
        <v>10</v>
      </c>
      <c r="I5" s="204" t="s">
        <v>11</v>
      </c>
      <c r="J5" s="208"/>
      <c r="K5" s="208"/>
      <c r="L5" s="208"/>
      <c r="M5" s="205"/>
      <c r="N5" s="208"/>
      <c r="O5" s="208"/>
      <c r="P5" s="208"/>
      <c r="Q5" s="208"/>
      <c r="R5" s="208"/>
      <c r="S5" s="208"/>
      <c r="T5" s="208"/>
      <c r="U5" s="208"/>
      <c r="V5" s="208"/>
      <c r="W5" s="208"/>
      <c r="X5" s="208"/>
      <c r="Y5" s="208"/>
      <c r="Z5" s="208"/>
      <c r="AA5" s="208"/>
      <c r="AB5" s="208"/>
    </row>
    <row r="6" spans="1:28" s="3" customFormat="1" ht="14.25" x14ac:dyDescent="0.2">
      <c r="A6" s="205"/>
      <c r="B6" s="205"/>
      <c r="C6" s="205"/>
      <c r="D6" s="205"/>
      <c r="E6" s="208"/>
      <c r="F6" s="208"/>
      <c r="G6" s="205"/>
      <c r="H6" s="205"/>
      <c r="I6" s="205"/>
      <c r="J6" s="208"/>
      <c r="K6" s="208"/>
      <c r="L6" s="208"/>
      <c r="M6" s="205"/>
      <c r="N6" s="208"/>
      <c r="O6" s="208"/>
      <c r="P6" s="208"/>
      <c r="Q6" s="208"/>
      <c r="R6" s="208"/>
      <c r="S6" s="208"/>
      <c r="T6" s="208"/>
      <c r="U6" s="208"/>
      <c r="V6" s="208"/>
      <c r="W6" s="208"/>
      <c r="X6" s="208"/>
      <c r="Y6" s="208"/>
      <c r="Z6" s="208"/>
      <c r="AA6" s="208"/>
      <c r="AB6" s="208"/>
    </row>
    <row r="7" spans="1:28" s="3" customFormat="1" ht="14.25" x14ac:dyDescent="0.2">
      <c r="A7" s="205"/>
      <c r="B7" s="205"/>
      <c r="C7" s="205"/>
      <c r="D7" s="205"/>
      <c r="E7" s="208"/>
      <c r="F7" s="208"/>
      <c r="G7" s="205"/>
      <c r="H7" s="205"/>
      <c r="I7" s="205"/>
      <c r="J7" s="208"/>
      <c r="K7" s="208"/>
      <c r="L7" s="208"/>
      <c r="M7" s="205"/>
      <c r="N7" s="208"/>
      <c r="O7" s="208"/>
      <c r="P7" s="208"/>
      <c r="Q7" s="208"/>
      <c r="R7" s="208"/>
      <c r="S7" s="208"/>
      <c r="T7" s="208"/>
      <c r="U7" s="208"/>
      <c r="V7" s="208"/>
      <c r="W7" s="208"/>
      <c r="X7" s="208"/>
      <c r="Y7" s="208"/>
      <c r="Z7" s="208"/>
      <c r="AA7" s="208"/>
      <c r="AB7" s="208"/>
    </row>
    <row r="8" spans="1:28" s="3" customFormat="1" ht="14.25" x14ac:dyDescent="0.2">
      <c r="A8" s="205"/>
      <c r="B8" s="205"/>
      <c r="C8" s="205"/>
      <c r="D8" s="205"/>
      <c r="E8" s="208"/>
      <c r="F8" s="208"/>
      <c r="G8" s="205"/>
      <c r="H8" s="205"/>
      <c r="I8" s="205"/>
      <c r="J8" s="208"/>
      <c r="K8" s="208"/>
      <c r="L8" s="208"/>
      <c r="M8" s="205"/>
      <c r="N8" s="208"/>
      <c r="O8" s="208"/>
      <c r="P8" s="208"/>
      <c r="Q8" s="208"/>
      <c r="R8" s="208"/>
      <c r="S8" s="208"/>
      <c r="T8" s="208"/>
      <c r="U8" s="208"/>
      <c r="V8" s="208"/>
      <c r="W8" s="208"/>
      <c r="X8" s="208"/>
      <c r="Y8" s="208"/>
      <c r="Z8" s="208"/>
      <c r="AA8" s="208"/>
      <c r="AB8" s="208"/>
    </row>
    <row r="9" spans="1:28" s="3" customFormat="1" ht="14.25" x14ac:dyDescent="0.2">
      <c r="A9" s="206"/>
      <c r="B9" s="206"/>
      <c r="C9" s="206"/>
      <c r="D9" s="206"/>
      <c r="E9" s="209"/>
      <c r="F9" s="209"/>
      <c r="G9" s="206"/>
      <c r="H9" s="206"/>
      <c r="I9" s="206"/>
      <c r="J9" s="209"/>
      <c r="K9" s="209"/>
      <c r="L9" s="209"/>
      <c r="M9" s="206"/>
      <c r="N9" s="209"/>
      <c r="O9" s="209"/>
      <c r="P9" s="209"/>
      <c r="Q9" s="209"/>
      <c r="R9" s="209"/>
      <c r="S9" s="209"/>
      <c r="T9" s="209"/>
      <c r="U9" s="209"/>
      <c r="V9" s="209"/>
      <c r="W9" s="209"/>
      <c r="X9" s="209"/>
      <c r="Y9" s="209"/>
      <c r="Z9" s="209"/>
      <c r="AA9" s="209"/>
      <c r="AB9" s="209"/>
    </row>
    <row r="10" spans="1:28" s="3" customFormat="1" ht="24" customHeight="1" x14ac:dyDescent="0.2">
      <c r="A10" s="39"/>
      <c r="B10" s="67" t="s">
        <v>14</v>
      </c>
      <c r="C10" s="39">
        <v>480</v>
      </c>
      <c r="D10" s="39">
        <v>235</v>
      </c>
      <c r="E10" s="39" t="s">
        <v>956</v>
      </c>
      <c r="F10" s="39">
        <v>2</v>
      </c>
      <c r="G10" s="39"/>
      <c r="H10" s="39">
        <v>1</v>
      </c>
      <c r="I10" s="39">
        <v>47</v>
      </c>
      <c r="J10" s="39">
        <f t="shared" ref="J10:J61" si="0">G10*400+H10*100+I10</f>
        <v>147</v>
      </c>
      <c r="K10" s="39">
        <v>430</v>
      </c>
      <c r="L10" s="39">
        <f t="shared" ref="L10:L61" si="1">J10*K10</f>
        <v>63210</v>
      </c>
      <c r="M10" s="39">
        <v>1</v>
      </c>
      <c r="N10" s="39" t="s">
        <v>27</v>
      </c>
      <c r="O10" s="39" t="s">
        <v>16</v>
      </c>
      <c r="P10" s="39">
        <v>2</v>
      </c>
      <c r="Q10" s="39">
        <v>180</v>
      </c>
      <c r="R10" s="39"/>
      <c r="S10" s="39">
        <v>6400</v>
      </c>
      <c r="T10" s="39">
        <f t="shared" ref="T10:T61" si="2">Q10*S10</f>
        <v>1152000</v>
      </c>
      <c r="U10" s="39">
        <v>30</v>
      </c>
      <c r="V10" s="39">
        <f>T10*85%</f>
        <v>979200</v>
      </c>
      <c r="W10" s="39">
        <f t="shared" ref="W10:W61" si="3">T10-V10</f>
        <v>172800</v>
      </c>
      <c r="X10" s="39">
        <f t="shared" ref="X10:X61" si="4">L10+W10</f>
        <v>236010</v>
      </c>
      <c r="Y10" s="39">
        <v>0</v>
      </c>
      <c r="Z10" s="39">
        <v>50</v>
      </c>
      <c r="AA10" s="39">
        <v>0</v>
      </c>
      <c r="AB10" s="39">
        <v>0</v>
      </c>
    </row>
    <row r="11" spans="1:28" s="3" customFormat="1" ht="24" customHeight="1" x14ac:dyDescent="0.2">
      <c r="A11" s="39"/>
      <c r="B11" s="67" t="s">
        <v>14</v>
      </c>
      <c r="C11" s="39"/>
      <c r="D11" s="39">
        <v>22</v>
      </c>
      <c r="E11" s="39" t="s">
        <v>956</v>
      </c>
      <c r="F11" s="39">
        <v>1</v>
      </c>
      <c r="G11" s="39"/>
      <c r="H11" s="39"/>
      <c r="I11" s="39">
        <v>50</v>
      </c>
      <c r="J11" s="39">
        <f t="shared" si="0"/>
        <v>50</v>
      </c>
      <c r="K11" s="39">
        <v>150</v>
      </c>
      <c r="L11" s="39">
        <f t="shared" si="1"/>
        <v>7500</v>
      </c>
      <c r="M11" s="39"/>
      <c r="N11" s="39"/>
      <c r="O11" s="39"/>
      <c r="P11" s="39"/>
      <c r="Q11" s="39"/>
      <c r="R11" s="39"/>
      <c r="S11" s="39"/>
      <c r="T11" s="39">
        <f t="shared" si="2"/>
        <v>0</v>
      </c>
      <c r="U11" s="39"/>
      <c r="V11" s="39"/>
      <c r="W11" s="39">
        <f t="shared" si="3"/>
        <v>0</v>
      </c>
      <c r="X11" s="39">
        <f t="shared" si="4"/>
        <v>7500</v>
      </c>
      <c r="Y11" s="39">
        <v>0</v>
      </c>
      <c r="Z11" s="39">
        <v>50</v>
      </c>
      <c r="AA11" s="39">
        <v>0</v>
      </c>
      <c r="AB11" s="39">
        <v>0</v>
      </c>
    </row>
    <row r="12" spans="1:28" s="3" customFormat="1" ht="24" customHeight="1" x14ac:dyDescent="0.2">
      <c r="A12" s="39"/>
      <c r="B12" s="67" t="s">
        <v>14</v>
      </c>
      <c r="C12" s="39">
        <v>568</v>
      </c>
      <c r="D12" s="39">
        <v>21</v>
      </c>
      <c r="E12" s="39" t="s">
        <v>956</v>
      </c>
      <c r="F12" s="39">
        <v>1</v>
      </c>
      <c r="G12" s="39"/>
      <c r="H12" s="39">
        <v>1</v>
      </c>
      <c r="I12" s="39">
        <v>69</v>
      </c>
      <c r="J12" s="39">
        <f t="shared" si="0"/>
        <v>169</v>
      </c>
      <c r="K12" s="39">
        <v>150</v>
      </c>
      <c r="L12" s="39">
        <f t="shared" si="1"/>
        <v>25350</v>
      </c>
      <c r="M12" s="39"/>
      <c r="N12" s="39"/>
      <c r="O12" s="39"/>
      <c r="P12" s="39"/>
      <c r="Q12" s="39"/>
      <c r="R12" s="39"/>
      <c r="S12" s="39"/>
      <c r="T12" s="39">
        <f t="shared" si="2"/>
        <v>0</v>
      </c>
      <c r="U12" s="39"/>
      <c r="V12" s="39"/>
      <c r="W12" s="39">
        <f t="shared" si="3"/>
        <v>0</v>
      </c>
      <c r="X12" s="39">
        <f t="shared" si="4"/>
        <v>25350</v>
      </c>
      <c r="Y12" s="39">
        <v>0</v>
      </c>
      <c r="Z12" s="39">
        <v>50</v>
      </c>
      <c r="AA12" s="39">
        <v>0</v>
      </c>
      <c r="AB12" s="39">
        <v>0</v>
      </c>
    </row>
    <row r="13" spans="1:28" s="3" customFormat="1" ht="24" customHeight="1" x14ac:dyDescent="0.2">
      <c r="A13" s="39"/>
      <c r="B13" s="67" t="s">
        <v>14</v>
      </c>
      <c r="C13" s="39">
        <v>1563</v>
      </c>
      <c r="D13" s="39">
        <v>425</v>
      </c>
      <c r="E13" s="39" t="s">
        <v>956</v>
      </c>
      <c r="F13" s="39">
        <v>1</v>
      </c>
      <c r="G13" s="39">
        <v>12</v>
      </c>
      <c r="H13" s="39">
        <v>3</v>
      </c>
      <c r="I13" s="39">
        <v>54</v>
      </c>
      <c r="J13" s="39">
        <f t="shared" si="0"/>
        <v>5154</v>
      </c>
      <c r="K13" s="39">
        <v>75</v>
      </c>
      <c r="L13" s="39">
        <f t="shared" si="1"/>
        <v>386550</v>
      </c>
      <c r="M13" s="39"/>
      <c r="N13" s="39"/>
      <c r="O13" s="39"/>
      <c r="P13" s="39"/>
      <c r="Q13" s="39"/>
      <c r="R13" s="39"/>
      <c r="S13" s="39"/>
      <c r="T13" s="39">
        <f t="shared" si="2"/>
        <v>0</v>
      </c>
      <c r="U13" s="39"/>
      <c r="V13" s="39"/>
      <c r="W13" s="39">
        <f t="shared" si="3"/>
        <v>0</v>
      </c>
      <c r="X13" s="39">
        <f t="shared" si="4"/>
        <v>386550</v>
      </c>
      <c r="Y13" s="39">
        <v>0</v>
      </c>
      <c r="Z13" s="39">
        <v>50</v>
      </c>
      <c r="AA13" s="39">
        <v>0</v>
      </c>
      <c r="AB13" s="39">
        <v>0</v>
      </c>
    </row>
    <row r="14" spans="1:28" s="3" customFormat="1" ht="24" customHeight="1" x14ac:dyDescent="0.2">
      <c r="A14" s="39"/>
      <c r="B14" s="67" t="s">
        <v>14</v>
      </c>
      <c r="C14" s="39">
        <v>5442</v>
      </c>
      <c r="D14" s="39">
        <v>153</v>
      </c>
      <c r="E14" s="39" t="s">
        <v>956</v>
      </c>
      <c r="F14" s="39">
        <v>1</v>
      </c>
      <c r="G14" s="39">
        <v>3</v>
      </c>
      <c r="H14" s="39"/>
      <c r="I14" s="39">
        <v>90</v>
      </c>
      <c r="J14" s="39">
        <f t="shared" si="0"/>
        <v>1290</v>
      </c>
      <c r="K14" s="39">
        <v>430</v>
      </c>
      <c r="L14" s="39">
        <f t="shared" si="1"/>
        <v>554700</v>
      </c>
      <c r="M14" s="39"/>
      <c r="N14" s="39"/>
      <c r="O14" s="39"/>
      <c r="P14" s="39"/>
      <c r="Q14" s="39"/>
      <c r="R14" s="39"/>
      <c r="S14" s="39"/>
      <c r="T14" s="39">
        <f t="shared" si="2"/>
        <v>0</v>
      </c>
      <c r="U14" s="39"/>
      <c r="V14" s="39"/>
      <c r="W14" s="39">
        <f t="shared" si="3"/>
        <v>0</v>
      </c>
      <c r="X14" s="39">
        <f t="shared" si="4"/>
        <v>554700</v>
      </c>
      <c r="Y14" s="39">
        <v>0</v>
      </c>
      <c r="Z14" s="39">
        <v>50</v>
      </c>
      <c r="AA14" s="39">
        <v>0</v>
      </c>
      <c r="AB14" s="39">
        <v>0</v>
      </c>
    </row>
    <row r="15" spans="1:28" s="3" customFormat="1" ht="24" customHeight="1" x14ac:dyDescent="0.2">
      <c r="A15" s="67"/>
      <c r="B15" s="67" t="s">
        <v>14</v>
      </c>
      <c r="C15" s="67">
        <v>2439</v>
      </c>
      <c r="D15" s="67">
        <v>395</v>
      </c>
      <c r="E15" s="67" t="s">
        <v>956</v>
      </c>
      <c r="F15" s="67">
        <v>1</v>
      </c>
      <c r="G15" s="67">
        <v>1</v>
      </c>
      <c r="H15" s="67">
        <v>1</v>
      </c>
      <c r="I15" s="67">
        <v>95</v>
      </c>
      <c r="J15" s="39">
        <f t="shared" si="0"/>
        <v>595</v>
      </c>
      <c r="K15" s="67">
        <v>75</v>
      </c>
      <c r="L15" s="39">
        <f t="shared" si="1"/>
        <v>44625</v>
      </c>
      <c r="M15" s="67"/>
      <c r="N15" s="67"/>
      <c r="O15" s="67"/>
      <c r="P15" s="67"/>
      <c r="Q15" s="67"/>
      <c r="R15" s="67"/>
      <c r="S15" s="67"/>
      <c r="T15" s="39">
        <f t="shared" si="2"/>
        <v>0</v>
      </c>
      <c r="U15" s="67"/>
      <c r="V15" s="67"/>
      <c r="W15" s="39">
        <f t="shared" si="3"/>
        <v>0</v>
      </c>
      <c r="X15" s="39">
        <f t="shared" si="4"/>
        <v>44625</v>
      </c>
      <c r="Y15" s="67">
        <v>0</v>
      </c>
      <c r="Z15" s="67">
        <v>50</v>
      </c>
      <c r="AA15" s="67">
        <v>0</v>
      </c>
      <c r="AB15" s="67">
        <v>0</v>
      </c>
    </row>
    <row r="16" spans="1:28" s="3" customFormat="1" ht="24" customHeight="1" x14ac:dyDescent="0.2">
      <c r="A16" s="67"/>
      <c r="B16" s="67" t="s">
        <v>14</v>
      </c>
      <c r="C16" s="67">
        <v>5441</v>
      </c>
      <c r="D16" s="67">
        <v>152</v>
      </c>
      <c r="E16" s="67" t="s">
        <v>956</v>
      </c>
      <c r="F16" s="67">
        <v>1</v>
      </c>
      <c r="G16" s="67"/>
      <c r="H16" s="67">
        <v>2</v>
      </c>
      <c r="I16" s="67">
        <v>33</v>
      </c>
      <c r="J16" s="39">
        <f t="shared" si="0"/>
        <v>233</v>
      </c>
      <c r="K16" s="67">
        <v>430</v>
      </c>
      <c r="L16" s="39">
        <f t="shared" si="1"/>
        <v>100190</v>
      </c>
      <c r="M16" s="67"/>
      <c r="N16" s="67"/>
      <c r="O16" s="67"/>
      <c r="P16" s="67"/>
      <c r="Q16" s="67"/>
      <c r="R16" s="67"/>
      <c r="S16" s="67"/>
      <c r="T16" s="39">
        <f t="shared" si="2"/>
        <v>0</v>
      </c>
      <c r="U16" s="67"/>
      <c r="V16" s="67"/>
      <c r="W16" s="39">
        <f t="shared" si="3"/>
        <v>0</v>
      </c>
      <c r="X16" s="39">
        <f t="shared" si="4"/>
        <v>100190</v>
      </c>
      <c r="Y16" s="67">
        <v>0</v>
      </c>
      <c r="Z16" s="67">
        <v>50</v>
      </c>
      <c r="AA16" s="67">
        <v>0</v>
      </c>
      <c r="AB16" s="67">
        <v>0</v>
      </c>
    </row>
    <row r="17" spans="1:28" s="3" customFormat="1" ht="24" customHeight="1" x14ac:dyDescent="0.2">
      <c r="A17" s="67"/>
      <c r="B17" s="67" t="s">
        <v>14</v>
      </c>
      <c r="C17" s="67">
        <v>2997</v>
      </c>
      <c r="D17" s="67">
        <v>28</v>
      </c>
      <c r="E17" s="67" t="s">
        <v>956</v>
      </c>
      <c r="F17" s="67">
        <v>1</v>
      </c>
      <c r="G17" s="67">
        <v>11</v>
      </c>
      <c r="H17" s="67">
        <v>1</v>
      </c>
      <c r="I17" s="67">
        <v>46</v>
      </c>
      <c r="J17" s="39">
        <f t="shared" si="0"/>
        <v>4546</v>
      </c>
      <c r="K17" s="67">
        <v>180</v>
      </c>
      <c r="L17" s="39">
        <f t="shared" si="1"/>
        <v>818280</v>
      </c>
      <c r="M17" s="67"/>
      <c r="N17" s="67"/>
      <c r="O17" s="67"/>
      <c r="P17" s="67"/>
      <c r="Q17" s="67"/>
      <c r="R17" s="67"/>
      <c r="S17" s="67"/>
      <c r="T17" s="39">
        <f t="shared" si="2"/>
        <v>0</v>
      </c>
      <c r="U17" s="67"/>
      <c r="V17" s="67"/>
      <c r="W17" s="39">
        <f t="shared" si="3"/>
        <v>0</v>
      </c>
      <c r="X17" s="39">
        <f t="shared" si="4"/>
        <v>818280</v>
      </c>
      <c r="Y17" s="67">
        <v>0</v>
      </c>
      <c r="Z17" s="67">
        <v>50</v>
      </c>
      <c r="AA17" s="67">
        <v>0</v>
      </c>
      <c r="AB17" s="67">
        <v>0</v>
      </c>
    </row>
    <row r="18" spans="1:28" s="3" customFormat="1" ht="24" customHeight="1" x14ac:dyDescent="0.2">
      <c r="A18" s="67"/>
      <c r="B18" s="67" t="s">
        <v>14</v>
      </c>
      <c r="C18" s="67">
        <v>3661</v>
      </c>
      <c r="D18" s="67">
        <v>394</v>
      </c>
      <c r="E18" s="67" t="s">
        <v>956</v>
      </c>
      <c r="F18" s="67">
        <v>1</v>
      </c>
      <c r="G18" s="67">
        <v>10</v>
      </c>
      <c r="H18" s="67"/>
      <c r="I18" s="67"/>
      <c r="J18" s="39">
        <f t="shared" si="0"/>
        <v>4000</v>
      </c>
      <c r="K18" s="67">
        <v>75</v>
      </c>
      <c r="L18" s="39">
        <f t="shared" si="1"/>
        <v>300000</v>
      </c>
      <c r="M18" s="67"/>
      <c r="N18" s="67"/>
      <c r="O18" s="67"/>
      <c r="P18" s="67"/>
      <c r="Q18" s="67"/>
      <c r="R18" s="67"/>
      <c r="S18" s="67"/>
      <c r="T18" s="39">
        <f t="shared" si="2"/>
        <v>0</v>
      </c>
      <c r="U18" s="67"/>
      <c r="V18" s="67"/>
      <c r="W18" s="39">
        <f t="shared" si="3"/>
        <v>0</v>
      </c>
      <c r="X18" s="39">
        <f t="shared" si="4"/>
        <v>300000</v>
      </c>
      <c r="Y18" s="67">
        <v>0</v>
      </c>
      <c r="Z18" s="67">
        <v>50</v>
      </c>
      <c r="AA18" s="67">
        <v>0</v>
      </c>
      <c r="AB18" s="67">
        <v>0</v>
      </c>
    </row>
    <row r="19" spans="1:28" s="3" customFormat="1" ht="24" customHeight="1" x14ac:dyDescent="0.2">
      <c r="A19" s="67"/>
      <c r="B19" s="67" t="s">
        <v>14</v>
      </c>
      <c r="C19" s="67">
        <v>1824</v>
      </c>
      <c r="D19" s="67">
        <v>30</v>
      </c>
      <c r="E19" s="67" t="s">
        <v>956</v>
      </c>
      <c r="F19" s="67">
        <v>1</v>
      </c>
      <c r="G19" s="67">
        <v>6</v>
      </c>
      <c r="H19" s="67"/>
      <c r="I19" s="67">
        <v>68</v>
      </c>
      <c r="J19" s="39">
        <f t="shared" si="0"/>
        <v>2468</v>
      </c>
      <c r="K19" s="67">
        <v>100</v>
      </c>
      <c r="L19" s="39">
        <f t="shared" si="1"/>
        <v>246800</v>
      </c>
      <c r="M19" s="67"/>
      <c r="N19" s="67"/>
      <c r="O19" s="67"/>
      <c r="P19" s="67"/>
      <c r="Q19" s="67"/>
      <c r="R19" s="67"/>
      <c r="S19" s="67"/>
      <c r="T19" s="39">
        <f t="shared" si="2"/>
        <v>0</v>
      </c>
      <c r="U19" s="67"/>
      <c r="V19" s="67"/>
      <c r="W19" s="39">
        <f t="shared" si="3"/>
        <v>0</v>
      </c>
      <c r="X19" s="39">
        <f t="shared" si="4"/>
        <v>246800</v>
      </c>
      <c r="Y19" s="67">
        <v>0</v>
      </c>
      <c r="Z19" s="67">
        <v>50</v>
      </c>
      <c r="AA19" s="67">
        <v>0</v>
      </c>
      <c r="AB19" s="67">
        <v>0</v>
      </c>
    </row>
    <row r="20" spans="1:28" s="3" customFormat="1" ht="24" customHeight="1" x14ac:dyDescent="0.2">
      <c r="A20" s="67"/>
      <c r="B20" s="67" t="s">
        <v>24</v>
      </c>
      <c r="C20" s="67"/>
      <c r="D20" s="67"/>
      <c r="E20" s="67" t="s">
        <v>956</v>
      </c>
      <c r="F20" s="67">
        <v>1</v>
      </c>
      <c r="G20" s="67">
        <v>8</v>
      </c>
      <c r="H20" s="67"/>
      <c r="I20" s="67"/>
      <c r="J20" s="39">
        <f t="shared" si="0"/>
        <v>3200</v>
      </c>
      <c r="K20" s="67">
        <v>75</v>
      </c>
      <c r="L20" s="39">
        <f t="shared" si="1"/>
        <v>240000</v>
      </c>
      <c r="M20" s="67"/>
      <c r="N20" s="67"/>
      <c r="O20" s="67"/>
      <c r="P20" s="67"/>
      <c r="Q20" s="67"/>
      <c r="R20" s="67"/>
      <c r="S20" s="67"/>
      <c r="T20" s="39">
        <f t="shared" si="2"/>
        <v>0</v>
      </c>
      <c r="U20" s="67"/>
      <c r="V20" s="67"/>
      <c r="W20" s="39">
        <f t="shared" si="3"/>
        <v>0</v>
      </c>
      <c r="X20" s="39">
        <f t="shared" si="4"/>
        <v>240000</v>
      </c>
      <c r="Y20" s="67">
        <v>0</v>
      </c>
      <c r="Z20" s="67">
        <v>0</v>
      </c>
      <c r="AA20" s="67">
        <v>240000</v>
      </c>
      <c r="AB20" s="67">
        <v>0.01</v>
      </c>
    </row>
    <row r="21" spans="1:28" s="3" customFormat="1" ht="24" customHeight="1" x14ac:dyDescent="0.2">
      <c r="A21" s="67"/>
      <c r="B21" s="67" t="s">
        <v>14</v>
      </c>
      <c r="C21" s="67"/>
      <c r="D21" s="67">
        <v>34</v>
      </c>
      <c r="E21" s="67" t="s">
        <v>957</v>
      </c>
      <c r="F21" s="67">
        <v>1</v>
      </c>
      <c r="G21" s="67">
        <v>9</v>
      </c>
      <c r="H21" s="67">
        <v>2</v>
      </c>
      <c r="I21" s="67">
        <v>9</v>
      </c>
      <c r="J21" s="39">
        <f t="shared" si="0"/>
        <v>3809</v>
      </c>
      <c r="K21" s="67">
        <v>130</v>
      </c>
      <c r="L21" s="39">
        <f t="shared" si="1"/>
        <v>495170</v>
      </c>
      <c r="M21" s="67"/>
      <c r="N21" s="67"/>
      <c r="O21" s="67"/>
      <c r="P21" s="67"/>
      <c r="Q21" s="67"/>
      <c r="R21" s="67"/>
      <c r="S21" s="67"/>
      <c r="T21" s="39">
        <f t="shared" si="2"/>
        <v>0</v>
      </c>
      <c r="U21" s="67"/>
      <c r="V21" s="67"/>
      <c r="W21" s="39">
        <f t="shared" si="3"/>
        <v>0</v>
      </c>
      <c r="X21" s="39">
        <f t="shared" si="4"/>
        <v>495170</v>
      </c>
      <c r="Y21" s="67">
        <v>0</v>
      </c>
      <c r="Z21" s="67">
        <v>50</v>
      </c>
      <c r="AA21" s="67">
        <v>0</v>
      </c>
      <c r="AB21" s="67">
        <v>0</v>
      </c>
    </row>
    <row r="22" spans="1:28" s="3" customFormat="1" ht="24" customHeight="1" x14ac:dyDescent="0.2">
      <c r="A22" s="67"/>
      <c r="B22" s="33" t="s">
        <v>978</v>
      </c>
      <c r="C22" s="67"/>
      <c r="D22" s="67"/>
      <c r="E22" s="67" t="s">
        <v>958</v>
      </c>
      <c r="F22" s="67">
        <v>2</v>
      </c>
      <c r="G22" s="67"/>
      <c r="H22" s="67"/>
      <c r="I22" s="67"/>
      <c r="J22" s="39">
        <f t="shared" si="0"/>
        <v>0</v>
      </c>
      <c r="K22" s="67"/>
      <c r="L22" s="39">
        <f t="shared" si="1"/>
        <v>0</v>
      </c>
      <c r="M22" s="67">
        <v>2</v>
      </c>
      <c r="N22" s="67" t="s">
        <v>27</v>
      </c>
      <c r="O22" s="67" t="s">
        <v>55</v>
      </c>
      <c r="P22" s="67">
        <v>2</v>
      </c>
      <c r="Q22" s="67">
        <v>24</v>
      </c>
      <c r="R22" s="67"/>
      <c r="S22" s="67">
        <v>6400</v>
      </c>
      <c r="T22" s="39">
        <f t="shared" si="2"/>
        <v>153600</v>
      </c>
      <c r="U22" s="67">
        <v>30</v>
      </c>
      <c r="V22" s="39">
        <f>T22*50%</f>
        <v>76800</v>
      </c>
      <c r="W22" s="39">
        <f t="shared" si="3"/>
        <v>76800</v>
      </c>
      <c r="X22" s="39">
        <f t="shared" si="4"/>
        <v>76800</v>
      </c>
      <c r="Y22" s="67">
        <v>0</v>
      </c>
      <c r="Z22" s="67">
        <v>0</v>
      </c>
      <c r="AA22" s="67">
        <v>76800</v>
      </c>
      <c r="AB22" s="67">
        <v>0.02</v>
      </c>
    </row>
    <row r="23" spans="1:28" s="3" customFormat="1" ht="24" customHeight="1" x14ac:dyDescent="0.2">
      <c r="A23" s="67"/>
      <c r="B23" s="67" t="s">
        <v>14</v>
      </c>
      <c r="C23" s="67">
        <v>4265</v>
      </c>
      <c r="D23" s="67">
        <v>65</v>
      </c>
      <c r="E23" s="67" t="s">
        <v>958</v>
      </c>
      <c r="F23" s="67">
        <v>1</v>
      </c>
      <c r="G23" s="67">
        <v>9</v>
      </c>
      <c r="H23" s="67"/>
      <c r="I23" s="67">
        <v>81</v>
      </c>
      <c r="J23" s="39">
        <f t="shared" si="0"/>
        <v>3681</v>
      </c>
      <c r="K23" s="67">
        <v>75</v>
      </c>
      <c r="L23" s="39">
        <f t="shared" si="1"/>
        <v>276075</v>
      </c>
      <c r="M23" s="67"/>
      <c r="N23" s="67"/>
      <c r="O23" s="67"/>
      <c r="P23" s="67"/>
      <c r="Q23" s="67"/>
      <c r="R23" s="67"/>
      <c r="S23" s="67"/>
      <c r="T23" s="39">
        <f t="shared" si="2"/>
        <v>0</v>
      </c>
      <c r="U23" s="67"/>
      <c r="V23" s="67"/>
      <c r="W23" s="39">
        <f t="shared" si="3"/>
        <v>0</v>
      </c>
      <c r="X23" s="39">
        <f t="shared" si="4"/>
        <v>276075</v>
      </c>
      <c r="Y23" s="67">
        <v>0</v>
      </c>
      <c r="Z23" s="67">
        <v>50</v>
      </c>
      <c r="AA23" s="67">
        <v>0</v>
      </c>
      <c r="AB23" s="67">
        <v>0</v>
      </c>
    </row>
    <row r="24" spans="1:28" s="3" customFormat="1" ht="24" customHeight="1" x14ac:dyDescent="0.2">
      <c r="A24" s="67"/>
      <c r="B24" s="67" t="s">
        <v>14</v>
      </c>
      <c r="C24" s="67">
        <v>4853</v>
      </c>
      <c r="D24" s="67">
        <v>330</v>
      </c>
      <c r="E24" s="67" t="s">
        <v>958</v>
      </c>
      <c r="F24" s="67">
        <v>1</v>
      </c>
      <c r="G24" s="67"/>
      <c r="H24" s="67">
        <v>3</v>
      </c>
      <c r="I24" s="67"/>
      <c r="J24" s="39">
        <f t="shared" si="0"/>
        <v>300</v>
      </c>
      <c r="K24" s="67">
        <v>150</v>
      </c>
      <c r="L24" s="39">
        <f t="shared" si="1"/>
        <v>45000</v>
      </c>
      <c r="M24" s="67"/>
      <c r="N24" s="67"/>
      <c r="O24" s="67"/>
      <c r="P24" s="67"/>
      <c r="Q24" s="67"/>
      <c r="R24" s="67"/>
      <c r="S24" s="67"/>
      <c r="T24" s="39">
        <f t="shared" si="2"/>
        <v>0</v>
      </c>
      <c r="U24" s="67"/>
      <c r="V24" s="67"/>
      <c r="W24" s="39">
        <f t="shared" si="3"/>
        <v>0</v>
      </c>
      <c r="X24" s="39">
        <f t="shared" si="4"/>
        <v>45000</v>
      </c>
      <c r="Y24" s="67">
        <v>0</v>
      </c>
      <c r="Z24" s="67">
        <v>50</v>
      </c>
      <c r="AA24" s="67">
        <v>0</v>
      </c>
      <c r="AB24" s="67">
        <v>0</v>
      </c>
    </row>
    <row r="25" spans="1:28" s="3" customFormat="1" ht="24" customHeight="1" x14ac:dyDescent="0.2">
      <c r="A25" s="67"/>
      <c r="B25" s="33" t="s">
        <v>978</v>
      </c>
      <c r="C25" s="67"/>
      <c r="D25" s="67"/>
      <c r="E25" s="67" t="s">
        <v>711</v>
      </c>
      <c r="F25" s="67">
        <v>2</v>
      </c>
      <c r="G25" s="67"/>
      <c r="H25" s="67"/>
      <c r="I25" s="67"/>
      <c r="J25" s="39">
        <f t="shared" si="0"/>
        <v>0</v>
      </c>
      <c r="K25" s="67"/>
      <c r="L25" s="39">
        <f t="shared" si="1"/>
        <v>0</v>
      </c>
      <c r="M25" s="67">
        <v>2</v>
      </c>
      <c r="N25" s="67" t="s">
        <v>27</v>
      </c>
      <c r="O25" s="67" t="s">
        <v>16</v>
      </c>
      <c r="P25" s="67">
        <v>2</v>
      </c>
      <c r="Q25" s="67">
        <v>144</v>
      </c>
      <c r="R25" s="67"/>
      <c r="S25" s="67">
        <v>6400</v>
      </c>
      <c r="T25" s="39">
        <f t="shared" si="2"/>
        <v>921600</v>
      </c>
      <c r="U25" s="67">
        <v>30</v>
      </c>
      <c r="V25" s="39">
        <f>T25*85%</f>
        <v>783360</v>
      </c>
      <c r="W25" s="39">
        <f t="shared" si="3"/>
        <v>138240</v>
      </c>
      <c r="X25" s="39">
        <f t="shared" si="4"/>
        <v>138240</v>
      </c>
      <c r="Y25" s="67">
        <v>0</v>
      </c>
      <c r="Z25" s="67">
        <v>0</v>
      </c>
      <c r="AA25" s="67">
        <v>138240</v>
      </c>
      <c r="AB25" s="67">
        <v>0.02</v>
      </c>
    </row>
    <row r="26" spans="1:28" s="3" customFormat="1" ht="24" customHeight="1" x14ac:dyDescent="0.2">
      <c r="A26" s="67"/>
      <c r="B26" s="67" t="s">
        <v>14</v>
      </c>
      <c r="C26" s="67">
        <v>4852</v>
      </c>
      <c r="D26" s="67">
        <v>329</v>
      </c>
      <c r="E26" s="67" t="s">
        <v>711</v>
      </c>
      <c r="F26" s="67">
        <v>1</v>
      </c>
      <c r="G26" s="67"/>
      <c r="H26" s="67">
        <v>3</v>
      </c>
      <c r="I26" s="67"/>
      <c r="J26" s="39">
        <f t="shared" si="0"/>
        <v>300</v>
      </c>
      <c r="K26" s="67">
        <v>150</v>
      </c>
      <c r="L26" s="39">
        <f t="shared" si="1"/>
        <v>45000</v>
      </c>
      <c r="M26" s="67"/>
      <c r="N26" s="67"/>
      <c r="O26" s="67"/>
      <c r="P26" s="67"/>
      <c r="Q26" s="67"/>
      <c r="R26" s="67"/>
      <c r="S26" s="67"/>
      <c r="T26" s="39">
        <f t="shared" si="2"/>
        <v>0</v>
      </c>
      <c r="U26" s="67"/>
      <c r="V26" s="67"/>
      <c r="W26" s="39">
        <f t="shared" si="3"/>
        <v>0</v>
      </c>
      <c r="X26" s="39">
        <f t="shared" si="4"/>
        <v>45000</v>
      </c>
      <c r="Y26" s="67">
        <v>0</v>
      </c>
      <c r="Z26" s="67">
        <v>50</v>
      </c>
      <c r="AA26" s="67">
        <v>0</v>
      </c>
      <c r="AB26" s="67">
        <v>0</v>
      </c>
    </row>
    <row r="27" spans="1:28" s="3" customFormat="1" ht="24" customHeight="1" x14ac:dyDescent="0.2">
      <c r="A27" s="67"/>
      <c r="B27" s="67" t="s">
        <v>14</v>
      </c>
      <c r="C27" s="67">
        <v>3000</v>
      </c>
      <c r="D27" s="67">
        <v>42</v>
      </c>
      <c r="E27" s="67" t="s">
        <v>711</v>
      </c>
      <c r="F27" s="67">
        <v>1</v>
      </c>
      <c r="G27" s="67">
        <v>9</v>
      </c>
      <c r="H27" s="67"/>
      <c r="I27" s="67">
        <v>81</v>
      </c>
      <c r="J27" s="39">
        <f t="shared" si="0"/>
        <v>3681</v>
      </c>
      <c r="K27" s="67">
        <v>75</v>
      </c>
      <c r="L27" s="39">
        <f t="shared" si="1"/>
        <v>276075</v>
      </c>
      <c r="M27" s="67"/>
      <c r="N27" s="67"/>
      <c r="O27" s="67"/>
      <c r="P27" s="67"/>
      <c r="Q27" s="67"/>
      <c r="R27" s="67"/>
      <c r="S27" s="67"/>
      <c r="T27" s="39">
        <f t="shared" si="2"/>
        <v>0</v>
      </c>
      <c r="U27" s="67"/>
      <c r="V27" s="67"/>
      <c r="W27" s="39">
        <f t="shared" si="3"/>
        <v>0</v>
      </c>
      <c r="X27" s="39">
        <f t="shared" si="4"/>
        <v>276075</v>
      </c>
      <c r="Y27" s="67">
        <v>0</v>
      </c>
      <c r="Z27" s="67">
        <v>50</v>
      </c>
      <c r="AA27" s="67">
        <v>0</v>
      </c>
      <c r="AB27" s="67">
        <v>0</v>
      </c>
    </row>
    <row r="28" spans="1:28" s="3" customFormat="1" ht="24" customHeight="1" x14ac:dyDescent="0.2">
      <c r="A28" s="67"/>
      <c r="B28" s="67" t="s">
        <v>14</v>
      </c>
      <c r="C28" s="67"/>
      <c r="D28" s="67">
        <v>226</v>
      </c>
      <c r="E28" s="67" t="s">
        <v>959</v>
      </c>
      <c r="F28" s="67">
        <v>2</v>
      </c>
      <c r="G28" s="67"/>
      <c r="H28" s="67"/>
      <c r="I28" s="67">
        <v>82</v>
      </c>
      <c r="J28" s="39">
        <f t="shared" si="0"/>
        <v>82</v>
      </c>
      <c r="K28" s="67">
        <v>430</v>
      </c>
      <c r="L28" s="39">
        <f t="shared" si="1"/>
        <v>35260</v>
      </c>
      <c r="M28" s="67">
        <v>2</v>
      </c>
      <c r="N28" s="67" t="s">
        <v>27</v>
      </c>
      <c r="O28" s="67" t="s">
        <v>16</v>
      </c>
      <c r="P28" s="67">
        <v>2</v>
      </c>
      <c r="Q28" s="67">
        <v>201</v>
      </c>
      <c r="R28" s="67"/>
      <c r="S28" s="67">
        <v>6400</v>
      </c>
      <c r="T28" s="39">
        <f t="shared" si="2"/>
        <v>1286400</v>
      </c>
      <c r="U28" s="67">
        <v>20</v>
      </c>
      <c r="V28" s="39">
        <f>T28*75%</f>
        <v>964800</v>
      </c>
      <c r="W28" s="39">
        <f t="shared" si="3"/>
        <v>321600</v>
      </c>
      <c r="X28" s="39">
        <f t="shared" si="4"/>
        <v>356860</v>
      </c>
      <c r="Y28" s="67">
        <v>0</v>
      </c>
      <c r="Z28" s="67">
        <v>50</v>
      </c>
      <c r="AA28" s="67">
        <v>0</v>
      </c>
      <c r="AB28" s="67">
        <v>0</v>
      </c>
    </row>
    <row r="29" spans="1:28" s="3" customFormat="1" ht="24" customHeight="1" x14ac:dyDescent="0.2">
      <c r="A29" s="67"/>
      <c r="B29" s="67" t="s">
        <v>14</v>
      </c>
      <c r="C29" s="67"/>
      <c r="D29" s="67">
        <v>135</v>
      </c>
      <c r="E29" s="67" t="s">
        <v>959</v>
      </c>
      <c r="F29" s="67">
        <v>1</v>
      </c>
      <c r="G29" s="67"/>
      <c r="H29" s="67">
        <v>3</v>
      </c>
      <c r="I29" s="67">
        <v>87</v>
      </c>
      <c r="J29" s="39">
        <f t="shared" si="0"/>
        <v>387</v>
      </c>
      <c r="K29" s="67">
        <v>130</v>
      </c>
      <c r="L29" s="39">
        <f t="shared" si="1"/>
        <v>50310</v>
      </c>
      <c r="M29" s="67"/>
      <c r="N29" s="67"/>
      <c r="O29" s="67"/>
      <c r="P29" s="67"/>
      <c r="Q29" s="67"/>
      <c r="R29" s="67"/>
      <c r="S29" s="67"/>
      <c r="T29" s="39">
        <f t="shared" si="2"/>
        <v>0</v>
      </c>
      <c r="U29" s="67"/>
      <c r="V29" s="67"/>
      <c r="W29" s="39">
        <f t="shared" si="3"/>
        <v>0</v>
      </c>
      <c r="X29" s="39">
        <f t="shared" si="4"/>
        <v>50310</v>
      </c>
      <c r="Y29" s="67">
        <v>0</v>
      </c>
      <c r="Z29" s="67">
        <v>50</v>
      </c>
      <c r="AA29" s="67">
        <v>0</v>
      </c>
      <c r="AB29" s="67">
        <v>0</v>
      </c>
    </row>
    <row r="30" spans="1:28" s="3" customFormat="1" ht="24" customHeight="1" x14ac:dyDescent="0.2">
      <c r="A30" s="67"/>
      <c r="B30" s="67" t="s">
        <v>14</v>
      </c>
      <c r="C30" s="67">
        <v>4684</v>
      </c>
      <c r="D30" s="67">
        <v>327</v>
      </c>
      <c r="E30" s="67" t="s">
        <v>959</v>
      </c>
      <c r="F30" s="67">
        <v>1</v>
      </c>
      <c r="G30" s="67">
        <v>6</v>
      </c>
      <c r="H30" s="67"/>
      <c r="I30" s="67">
        <v>14</v>
      </c>
      <c r="J30" s="39">
        <f t="shared" si="0"/>
        <v>2414</v>
      </c>
      <c r="K30" s="67">
        <v>75</v>
      </c>
      <c r="L30" s="39">
        <f t="shared" si="1"/>
        <v>181050</v>
      </c>
      <c r="M30" s="67"/>
      <c r="N30" s="67"/>
      <c r="O30" s="67"/>
      <c r="P30" s="67"/>
      <c r="Q30" s="67"/>
      <c r="R30" s="67"/>
      <c r="S30" s="67"/>
      <c r="T30" s="39">
        <f t="shared" si="2"/>
        <v>0</v>
      </c>
      <c r="U30" s="67"/>
      <c r="V30" s="67"/>
      <c r="W30" s="39">
        <f t="shared" si="3"/>
        <v>0</v>
      </c>
      <c r="X30" s="39">
        <f t="shared" si="4"/>
        <v>181050</v>
      </c>
      <c r="Y30" s="67">
        <v>0</v>
      </c>
      <c r="Z30" s="67">
        <v>50</v>
      </c>
      <c r="AA30" s="67">
        <v>0</v>
      </c>
      <c r="AB30" s="67">
        <v>0</v>
      </c>
    </row>
    <row r="31" spans="1:28" s="3" customFormat="1" ht="24" customHeight="1" x14ac:dyDescent="0.2">
      <c r="A31" s="67"/>
      <c r="B31" s="67" t="s">
        <v>14</v>
      </c>
      <c r="C31" s="67">
        <v>1965</v>
      </c>
      <c r="D31" s="67">
        <v>23</v>
      </c>
      <c r="E31" s="67" t="s">
        <v>959</v>
      </c>
      <c r="F31" s="67">
        <v>1</v>
      </c>
      <c r="G31" s="67">
        <v>6</v>
      </c>
      <c r="H31" s="67">
        <v>2</v>
      </c>
      <c r="I31" s="67">
        <v>96</v>
      </c>
      <c r="J31" s="39">
        <f t="shared" si="0"/>
        <v>2696</v>
      </c>
      <c r="K31" s="67">
        <v>75</v>
      </c>
      <c r="L31" s="39">
        <f t="shared" si="1"/>
        <v>202200</v>
      </c>
      <c r="M31" s="67"/>
      <c r="N31" s="67"/>
      <c r="O31" s="67"/>
      <c r="P31" s="67"/>
      <c r="Q31" s="67"/>
      <c r="R31" s="67"/>
      <c r="S31" s="67"/>
      <c r="T31" s="39">
        <f t="shared" si="2"/>
        <v>0</v>
      </c>
      <c r="U31" s="67"/>
      <c r="V31" s="67"/>
      <c r="W31" s="39">
        <f t="shared" si="3"/>
        <v>0</v>
      </c>
      <c r="X31" s="39">
        <f t="shared" si="4"/>
        <v>202200</v>
      </c>
      <c r="Y31" s="67">
        <v>0</v>
      </c>
      <c r="Z31" s="67">
        <v>50</v>
      </c>
      <c r="AA31" s="67">
        <v>0</v>
      </c>
      <c r="AB31" s="67">
        <v>0</v>
      </c>
    </row>
    <row r="32" spans="1:28" s="3" customFormat="1" ht="24" customHeight="1" x14ac:dyDescent="0.2">
      <c r="A32" s="39"/>
      <c r="B32" s="67" t="s">
        <v>14</v>
      </c>
      <c r="C32" s="39">
        <v>3172</v>
      </c>
      <c r="D32" s="39">
        <v>24</v>
      </c>
      <c r="E32" s="39" t="s">
        <v>959</v>
      </c>
      <c r="F32" s="39">
        <v>1</v>
      </c>
      <c r="G32" s="39">
        <v>2</v>
      </c>
      <c r="H32" s="39">
        <v>2</v>
      </c>
      <c r="I32" s="39">
        <v>69</v>
      </c>
      <c r="J32" s="39">
        <f t="shared" si="0"/>
        <v>1069</v>
      </c>
      <c r="K32" s="39">
        <v>75</v>
      </c>
      <c r="L32" s="39">
        <f t="shared" si="1"/>
        <v>80175</v>
      </c>
      <c r="M32" s="39"/>
      <c r="N32" s="39"/>
      <c r="O32" s="39"/>
      <c r="P32" s="39"/>
      <c r="Q32" s="39"/>
      <c r="R32" s="39"/>
      <c r="S32" s="39"/>
      <c r="T32" s="39">
        <f t="shared" si="2"/>
        <v>0</v>
      </c>
      <c r="U32" s="39"/>
      <c r="V32" s="39"/>
      <c r="W32" s="39">
        <f t="shared" si="3"/>
        <v>0</v>
      </c>
      <c r="X32" s="39">
        <f t="shared" si="4"/>
        <v>80175</v>
      </c>
      <c r="Y32" s="39">
        <v>0</v>
      </c>
      <c r="Z32" s="39">
        <v>50</v>
      </c>
      <c r="AA32" s="39">
        <v>0</v>
      </c>
      <c r="AB32" s="39">
        <v>0</v>
      </c>
    </row>
    <row r="33" spans="1:28" s="3" customFormat="1" ht="24" customHeight="1" x14ac:dyDescent="0.2">
      <c r="A33" s="39"/>
      <c r="B33" s="67" t="s">
        <v>14</v>
      </c>
      <c r="C33" s="39"/>
      <c r="D33" s="39">
        <v>247</v>
      </c>
      <c r="E33" s="39" t="s">
        <v>960</v>
      </c>
      <c r="F33" s="39">
        <v>2</v>
      </c>
      <c r="G33" s="39"/>
      <c r="H33" s="39"/>
      <c r="I33" s="39">
        <v>72</v>
      </c>
      <c r="J33" s="39">
        <f t="shared" si="0"/>
        <v>72</v>
      </c>
      <c r="K33" s="39">
        <v>430</v>
      </c>
      <c r="L33" s="39">
        <f t="shared" si="1"/>
        <v>30960</v>
      </c>
      <c r="M33" s="39">
        <v>2</v>
      </c>
      <c r="N33" s="39" t="s">
        <v>27</v>
      </c>
      <c r="O33" s="39" t="s">
        <v>16</v>
      </c>
      <c r="P33" s="39">
        <v>2</v>
      </c>
      <c r="Q33" s="39">
        <v>249</v>
      </c>
      <c r="R33" s="39"/>
      <c r="S33" s="39">
        <v>6400</v>
      </c>
      <c r="T33" s="39">
        <f t="shared" si="2"/>
        <v>1593600</v>
      </c>
      <c r="U33" s="39">
        <v>30</v>
      </c>
      <c r="V33" s="39">
        <f>T33*85%</f>
        <v>1354560</v>
      </c>
      <c r="W33" s="39">
        <f t="shared" si="3"/>
        <v>239040</v>
      </c>
      <c r="X33" s="39">
        <f t="shared" si="4"/>
        <v>270000</v>
      </c>
      <c r="Y33" s="39">
        <v>0</v>
      </c>
      <c r="Z33" s="39">
        <v>50</v>
      </c>
      <c r="AA33" s="39">
        <v>0</v>
      </c>
      <c r="AB33" s="39">
        <v>0</v>
      </c>
    </row>
    <row r="34" spans="1:28" s="3" customFormat="1" ht="24" customHeight="1" x14ac:dyDescent="0.2">
      <c r="A34" s="39"/>
      <c r="B34" s="67" t="s">
        <v>24</v>
      </c>
      <c r="C34" s="39"/>
      <c r="D34" s="39"/>
      <c r="E34" s="39" t="s">
        <v>960</v>
      </c>
      <c r="F34" s="39">
        <v>1</v>
      </c>
      <c r="G34" s="39">
        <v>3</v>
      </c>
      <c r="H34" s="39"/>
      <c r="I34" s="39"/>
      <c r="J34" s="39">
        <f t="shared" si="0"/>
        <v>1200</v>
      </c>
      <c r="K34" s="39">
        <v>75</v>
      </c>
      <c r="L34" s="39">
        <f t="shared" si="1"/>
        <v>90000</v>
      </c>
      <c r="M34" s="39"/>
      <c r="N34" s="39"/>
      <c r="O34" s="39"/>
      <c r="P34" s="39"/>
      <c r="Q34" s="39"/>
      <c r="R34" s="39"/>
      <c r="S34" s="39"/>
      <c r="T34" s="39">
        <f t="shared" si="2"/>
        <v>0</v>
      </c>
      <c r="U34" s="39"/>
      <c r="V34" s="39"/>
      <c r="W34" s="39">
        <f t="shared" si="3"/>
        <v>0</v>
      </c>
      <c r="X34" s="39">
        <f t="shared" si="4"/>
        <v>90000</v>
      </c>
      <c r="Y34" s="39">
        <v>0</v>
      </c>
      <c r="Z34" s="39">
        <v>0</v>
      </c>
      <c r="AA34" s="39">
        <v>90000</v>
      </c>
      <c r="AB34" s="39">
        <v>0.01</v>
      </c>
    </row>
    <row r="35" spans="1:28" s="3" customFormat="1" ht="24" customHeight="1" x14ac:dyDescent="0.2">
      <c r="A35" s="39"/>
      <c r="B35" s="67" t="s">
        <v>14</v>
      </c>
      <c r="C35" s="39">
        <v>3131</v>
      </c>
      <c r="D35" s="39">
        <v>123</v>
      </c>
      <c r="E35" s="39" t="s">
        <v>960</v>
      </c>
      <c r="F35" s="39">
        <v>1</v>
      </c>
      <c r="G35" s="39">
        <v>6</v>
      </c>
      <c r="H35" s="39">
        <v>1</v>
      </c>
      <c r="I35" s="39">
        <v>64</v>
      </c>
      <c r="J35" s="39">
        <f t="shared" si="0"/>
        <v>2564</v>
      </c>
      <c r="K35" s="39">
        <v>75</v>
      </c>
      <c r="L35" s="39">
        <f t="shared" si="1"/>
        <v>192300</v>
      </c>
      <c r="M35" s="39"/>
      <c r="N35" s="39"/>
      <c r="O35" s="39"/>
      <c r="P35" s="39"/>
      <c r="Q35" s="39"/>
      <c r="R35" s="39"/>
      <c r="S35" s="39"/>
      <c r="T35" s="39">
        <f t="shared" si="2"/>
        <v>0</v>
      </c>
      <c r="U35" s="39"/>
      <c r="V35" s="39"/>
      <c r="W35" s="39">
        <f t="shared" si="3"/>
        <v>0</v>
      </c>
      <c r="X35" s="39">
        <f t="shared" si="4"/>
        <v>192300</v>
      </c>
      <c r="Y35" s="39">
        <v>0</v>
      </c>
      <c r="Z35" s="39">
        <v>50</v>
      </c>
      <c r="AA35" s="39">
        <v>0</v>
      </c>
      <c r="AB35" s="39">
        <v>0</v>
      </c>
    </row>
    <row r="36" spans="1:28" s="3" customFormat="1" ht="24" customHeight="1" x14ac:dyDescent="0.2">
      <c r="A36" s="39"/>
      <c r="B36" s="67" t="s">
        <v>14</v>
      </c>
      <c r="C36" s="39">
        <v>2039</v>
      </c>
      <c r="D36" s="39">
        <v>142</v>
      </c>
      <c r="E36" s="39" t="s">
        <v>960</v>
      </c>
      <c r="F36" s="39">
        <v>1</v>
      </c>
      <c r="G36" s="39">
        <v>13</v>
      </c>
      <c r="H36" s="39">
        <v>2</v>
      </c>
      <c r="I36" s="39">
        <v>76</v>
      </c>
      <c r="J36" s="39">
        <f t="shared" si="0"/>
        <v>5476</v>
      </c>
      <c r="K36" s="39">
        <v>75</v>
      </c>
      <c r="L36" s="39">
        <f t="shared" si="1"/>
        <v>410700</v>
      </c>
      <c r="M36" s="39"/>
      <c r="N36" s="39"/>
      <c r="O36" s="39"/>
      <c r="P36" s="39"/>
      <c r="Q36" s="39"/>
      <c r="R36" s="39"/>
      <c r="S36" s="39"/>
      <c r="T36" s="39">
        <f t="shared" si="2"/>
        <v>0</v>
      </c>
      <c r="U36" s="39"/>
      <c r="V36" s="39"/>
      <c r="W36" s="39">
        <f t="shared" si="3"/>
        <v>0</v>
      </c>
      <c r="X36" s="39">
        <f t="shared" si="4"/>
        <v>410700</v>
      </c>
      <c r="Y36" s="39">
        <v>0</v>
      </c>
      <c r="Z36" s="39">
        <v>50</v>
      </c>
      <c r="AA36" s="39">
        <v>0</v>
      </c>
      <c r="AB36" s="39">
        <v>0</v>
      </c>
    </row>
    <row r="37" spans="1:28" s="3" customFormat="1" ht="24" customHeight="1" x14ac:dyDescent="0.2">
      <c r="A37" s="39"/>
      <c r="B37" s="67" t="s">
        <v>14</v>
      </c>
      <c r="C37" s="39">
        <v>396</v>
      </c>
      <c r="D37" s="39">
        <v>127</v>
      </c>
      <c r="E37" s="39" t="s">
        <v>961</v>
      </c>
      <c r="F37" s="39">
        <v>2</v>
      </c>
      <c r="G37" s="39"/>
      <c r="H37" s="39">
        <v>2</v>
      </c>
      <c r="I37" s="39">
        <v>24</v>
      </c>
      <c r="J37" s="39">
        <f t="shared" si="0"/>
        <v>224</v>
      </c>
      <c r="K37" s="39">
        <v>450</v>
      </c>
      <c r="L37" s="39">
        <f t="shared" si="1"/>
        <v>100800</v>
      </c>
      <c r="M37" s="39">
        <v>2</v>
      </c>
      <c r="N37" s="39" t="s">
        <v>27</v>
      </c>
      <c r="O37" s="39" t="s">
        <v>16</v>
      </c>
      <c r="P37" s="39">
        <v>2</v>
      </c>
      <c r="Q37" s="39">
        <v>117</v>
      </c>
      <c r="R37" s="39"/>
      <c r="S37" s="39">
        <v>6400</v>
      </c>
      <c r="T37" s="39">
        <f t="shared" si="2"/>
        <v>748800</v>
      </c>
      <c r="U37" s="39">
        <v>20</v>
      </c>
      <c r="V37" s="39">
        <f>T37*75%</f>
        <v>561600</v>
      </c>
      <c r="W37" s="39">
        <f t="shared" si="3"/>
        <v>187200</v>
      </c>
      <c r="X37" s="39">
        <f t="shared" si="4"/>
        <v>288000</v>
      </c>
      <c r="Y37" s="39">
        <v>0</v>
      </c>
      <c r="Z37" s="39">
        <v>50</v>
      </c>
      <c r="AA37" s="39">
        <v>0</v>
      </c>
      <c r="AB37" s="39">
        <v>0</v>
      </c>
    </row>
    <row r="38" spans="1:28" s="3" customFormat="1" ht="24" customHeight="1" x14ac:dyDescent="0.2">
      <c r="A38" s="39"/>
      <c r="B38" s="67" t="s">
        <v>14</v>
      </c>
      <c r="C38" s="39">
        <v>4193</v>
      </c>
      <c r="D38" s="39">
        <v>132</v>
      </c>
      <c r="E38" s="39" t="s">
        <v>961</v>
      </c>
      <c r="F38" s="39">
        <v>1</v>
      </c>
      <c r="G38" s="39">
        <v>15</v>
      </c>
      <c r="H38" s="39"/>
      <c r="I38" s="39"/>
      <c r="J38" s="39">
        <f t="shared" si="0"/>
        <v>6000</v>
      </c>
      <c r="K38" s="39">
        <v>75</v>
      </c>
      <c r="L38" s="39">
        <f t="shared" si="1"/>
        <v>450000</v>
      </c>
      <c r="M38" s="39"/>
      <c r="N38" s="39"/>
      <c r="O38" s="39"/>
      <c r="P38" s="39"/>
      <c r="Q38" s="39"/>
      <c r="R38" s="39"/>
      <c r="S38" s="39"/>
      <c r="T38" s="39">
        <f t="shared" si="2"/>
        <v>0</v>
      </c>
      <c r="U38" s="39"/>
      <c r="V38" s="39"/>
      <c r="W38" s="39">
        <f t="shared" si="3"/>
        <v>0</v>
      </c>
      <c r="X38" s="39">
        <f t="shared" si="4"/>
        <v>450000</v>
      </c>
      <c r="Y38" s="39">
        <v>0</v>
      </c>
      <c r="Z38" s="39">
        <v>50</v>
      </c>
      <c r="AA38" s="39">
        <v>0</v>
      </c>
      <c r="AB38" s="39">
        <v>0</v>
      </c>
    </row>
    <row r="39" spans="1:28" s="3" customFormat="1" ht="24" customHeight="1" x14ac:dyDescent="0.2">
      <c r="A39" s="39"/>
      <c r="B39" s="67" t="s">
        <v>14</v>
      </c>
      <c r="C39" s="39">
        <v>5353</v>
      </c>
      <c r="D39" s="39">
        <v>137</v>
      </c>
      <c r="E39" s="39" t="s">
        <v>957</v>
      </c>
      <c r="F39" s="39">
        <v>1</v>
      </c>
      <c r="G39" s="39">
        <v>7</v>
      </c>
      <c r="H39" s="39">
        <v>2</v>
      </c>
      <c r="I39" s="39">
        <v>51</v>
      </c>
      <c r="J39" s="39">
        <f t="shared" si="0"/>
        <v>3051</v>
      </c>
      <c r="K39" s="39">
        <v>75</v>
      </c>
      <c r="L39" s="39">
        <f t="shared" si="1"/>
        <v>228825</v>
      </c>
      <c r="M39" s="39"/>
      <c r="N39" s="39"/>
      <c r="O39" s="39"/>
      <c r="P39" s="39"/>
      <c r="Q39" s="39"/>
      <c r="R39" s="39"/>
      <c r="S39" s="39"/>
      <c r="T39" s="39">
        <f t="shared" si="2"/>
        <v>0</v>
      </c>
      <c r="U39" s="39"/>
      <c r="V39" s="39"/>
      <c r="W39" s="39">
        <f t="shared" si="3"/>
        <v>0</v>
      </c>
      <c r="X39" s="39">
        <f t="shared" si="4"/>
        <v>228825</v>
      </c>
      <c r="Y39" s="39">
        <v>0</v>
      </c>
      <c r="Z39" s="39">
        <v>50</v>
      </c>
      <c r="AA39" s="39">
        <v>0</v>
      </c>
      <c r="AB39" s="39">
        <v>0</v>
      </c>
    </row>
    <row r="40" spans="1:28" s="3" customFormat="1" ht="24" customHeight="1" x14ac:dyDescent="0.2">
      <c r="A40" s="39"/>
      <c r="B40" s="67" t="s">
        <v>879</v>
      </c>
      <c r="C40" s="39">
        <v>1471</v>
      </c>
      <c r="D40" s="39">
        <v>13</v>
      </c>
      <c r="E40" s="39" t="s">
        <v>957</v>
      </c>
      <c r="F40" s="39">
        <v>1</v>
      </c>
      <c r="G40" s="39">
        <v>11</v>
      </c>
      <c r="H40" s="39">
        <v>1</v>
      </c>
      <c r="I40" s="39">
        <v>20</v>
      </c>
      <c r="J40" s="39">
        <f t="shared" si="0"/>
        <v>4520</v>
      </c>
      <c r="K40" s="39">
        <v>75</v>
      </c>
      <c r="L40" s="39">
        <f t="shared" si="1"/>
        <v>339000</v>
      </c>
      <c r="M40" s="39"/>
      <c r="N40" s="39"/>
      <c r="O40" s="39"/>
      <c r="P40" s="39"/>
      <c r="Q40" s="39"/>
      <c r="R40" s="39"/>
      <c r="S40" s="39"/>
      <c r="T40" s="39">
        <f t="shared" si="2"/>
        <v>0</v>
      </c>
      <c r="U40" s="39"/>
      <c r="V40" s="39"/>
      <c r="W40" s="39">
        <f t="shared" si="3"/>
        <v>0</v>
      </c>
      <c r="X40" s="39">
        <f t="shared" si="4"/>
        <v>339000</v>
      </c>
      <c r="Y40" s="39">
        <v>0</v>
      </c>
      <c r="Z40" s="39">
        <v>0</v>
      </c>
      <c r="AA40" s="39">
        <v>339000</v>
      </c>
      <c r="AB40" s="39">
        <v>0.01</v>
      </c>
    </row>
    <row r="41" spans="1:28" s="3" customFormat="1" ht="24" customHeight="1" x14ac:dyDescent="0.2">
      <c r="A41" s="39"/>
      <c r="B41" s="67" t="s">
        <v>14</v>
      </c>
      <c r="C41" s="39">
        <v>5330</v>
      </c>
      <c r="D41" s="39">
        <v>85</v>
      </c>
      <c r="E41" s="39" t="s">
        <v>957</v>
      </c>
      <c r="F41" s="39">
        <v>1</v>
      </c>
      <c r="G41" s="39">
        <v>11</v>
      </c>
      <c r="H41" s="39"/>
      <c r="I41" s="39">
        <v>90</v>
      </c>
      <c r="J41" s="39">
        <f t="shared" si="0"/>
        <v>4490</v>
      </c>
      <c r="K41" s="39">
        <v>75</v>
      </c>
      <c r="L41" s="39">
        <f t="shared" si="1"/>
        <v>336750</v>
      </c>
      <c r="M41" s="39"/>
      <c r="N41" s="39"/>
      <c r="O41" s="39"/>
      <c r="P41" s="39"/>
      <c r="Q41" s="39"/>
      <c r="R41" s="39"/>
      <c r="S41" s="39"/>
      <c r="T41" s="39">
        <f t="shared" si="2"/>
        <v>0</v>
      </c>
      <c r="U41" s="39"/>
      <c r="V41" s="39"/>
      <c r="W41" s="39">
        <f t="shared" si="3"/>
        <v>0</v>
      </c>
      <c r="X41" s="39">
        <f t="shared" si="4"/>
        <v>336750</v>
      </c>
      <c r="Y41" s="39">
        <v>0</v>
      </c>
      <c r="Z41" s="39">
        <v>50</v>
      </c>
      <c r="AA41" s="39">
        <v>0</v>
      </c>
      <c r="AB41" s="39">
        <v>0</v>
      </c>
    </row>
    <row r="42" spans="1:28" s="3" customFormat="1" ht="24" customHeight="1" x14ac:dyDescent="0.2">
      <c r="A42" s="39"/>
      <c r="B42" s="67" t="s">
        <v>14</v>
      </c>
      <c r="C42" s="39">
        <v>4362</v>
      </c>
      <c r="D42" s="39">
        <v>33</v>
      </c>
      <c r="E42" s="39" t="s">
        <v>962</v>
      </c>
      <c r="F42" s="39">
        <v>2</v>
      </c>
      <c r="G42" s="39"/>
      <c r="H42" s="39">
        <v>1</v>
      </c>
      <c r="I42" s="39">
        <v>52</v>
      </c>
      <c r="J42" s="39">
        <f t="shared" si="0"/>
        <v>152</v>
      </c>
      <c r="K42" s="39">
        <v>430</v>
      </c>
      <c r="L42" s="39">
        <f t="shared" si="1"/>
        <v>65360</v>
      </c>
      <c r="M42" s="39">
        <v>2</v>
      </c>
      <c r="N42" s="39" t="s">
        <v>27</v>
      </c>
      <c r="O42" s="39" t="s">
        <v>16</v>
      </c>
      <c r="P42" s="39">
        <v>2</v>
      </c>
      <c r="Q42" s="39">
        <v>207</v>
      </c>
      <c r="R42" s="39"/>
      <c r="S42" s="39">
        <v>6400</v>
      </c>
      <c r="T42" s="39">
        <f t="shared" si="2"/>
        <v>1324800</v>
      </c>
      <c r="U42" s="39">
        <v>30</v>
      </c>
      <c r="V42" s="39">
        <f>T42*85%</f>
        <v>1126080</v>
      </c>
      <c r="W42" s="39">
        <f t="shared" si="3"/>
        <v>198720</v>
      </c>
      <c r="X42" s="39">
        <f t="shared" si="4"/>
        <v>264080</v>
      </c>
      <c r="Y42" s="39">
        <v>0</v>
      </c>
      <c r="Z42" s="39">
        <v>50</v>
      </c>
      <c r="AA42" s="39">
        <v>0</v>
      </c>
      <c r="AB42" s="39">
        <v>0</v>
      </c>
    </row>
    <row r="43" spans="1:28" s="3" customFormat="1" ht="24" customHeight="1" x14ac:dyDescent="0.2">
      <c r="A43" s="39"/>
      <c r="B43" s="67" t="s">
        <v>14</v>
      </c>
      <c r="C43" s="39">
        <v>1650</v>
      </c>
      <c r="D43" s="39">
        <v>393</v>
      </c>
      <c r="E43" s="39" t="s">
        <v>962</v>
      </c>
      <c r="F43" s="39">
        <v>1</v>
      </c>
      <c r="G43" s="39">
        <v>12</v>
      </c>
      <c r="H43" s="39">
        <v>2</v>
      </c>
      <c r="I43" s="39">
        <v>33</v>
      </c>
      <c r="J43" s="39">
        <f t="shared" si="0"/>
        <v>5033</v>
      </c>
      <c r="K43" s="39">
        <v>75</v>
      </c>
      <c r="L43" s="39">
        <f t="shared" si="1"/>
        <v>377475</v>
      </c>
      <c r="M43" s="39"/>
      <c r="N43" s="39"/>
      <c r="O43" s="39"/>
      <c r="P43" s="39"/>
      <c r="Q43" s="39"/>
      <c r="R43" s="39"/>
      <c r="S43" s="39"/>
      <c r="T43" s="39">
        <f t="shared" si="2"/>
        <v>0</v>
      </c>
      <c r="U43" s="39"/>
      <c r="V43" s="39"/>
      <c r="W43" s="39">
        <f t="shared" si="3"/>
        <v>0</v>
      </c>
      <c r="X43" s="39">
        <f t="shared" si="4"/>
        <v>377475</v>
      </c>
      <c r="Y43" s="39">
        <v>0</v>
      </c>
      <c r="Z43" s="39">
        <v>50</v>
      </c>
      <c r="AA43" s="39">
        <v>0</v>
      </c>
      <c r="AB43" s="39">
        <v>0</v>
      </c>
    </row>
    <row r="44" spans="1:28" s="3" customFormat="1" ht="24" customHeight="1" x14ac:dyDescent="0.2">
      <c r="A44" s="39"/>
      <c r="B44" s="67" t="s">
        <v>14</v>
      </c>
      <c r="C44" s="39"/>
      <c r="D44" s="39">
        <v>396</v>
      </c>
      <c r="E44" s="39" t="s">
        <v>962</v>
      </c>
      <c r="F44" s="39">
        <v>1</v>
      </c>
      <c r="G44" s="39">
        <v>1</v>
      </c>
      <c r="H44" s="39">
        <v>3</v>
      </c>
      <c r="I44" s="39">
        <v>98</v>
      </c>
      <c r="J44" s="39">
        <f t="shared" si="0"/>
        <v>798</v>
      </c>
      <c r="K44" s="39">
        <v>75</v>
      </c>
      <c r="L44" s="39">
        <f t="shared" si="1"/>
        <v>59850</v>
      </c>
      <c r="M44" s="39"/>
      <c r="N44" s="39"/>
      <c r="O44" s="39"/>
      <c r="P44" s="39"/>
      <c r="Q44" s="39"/>
      <c r="R44" s="39"/>
      <c r="S44" s="39"/>
      <c r="T44" s="39">
        <f t="shared" si="2"/>
        <v>0</v>
      </c>
      <c r="U44" s="39"/>
      <c r="V44" s="39"/>
      <c r="W44" s="39">
        <f t="shared" si="3"/>
        <v>0</v>
      </c>
      <c r="X44" s="39">
        <f t="shared" si="4"/>
        <v>59850</v>
      </c>
      <c r="Y44" s="39">
        <v>0</v>
      </c>
      <c r="Z44" s="39">
        <v>50</v>
      </c>
      <c r="AA44" s="39">
        <v>0</v>
      </c>
      <c r="AB44" s="39">
        <v>0</v>
      </c>
    </row>
    <row r="45" spans="1:28" s="3" customFormat="1" ht="24" customHeight="1" x14ac:dyDescent="0.2">
      <c r="A45" s="39"/>
      <c r="B45" s="67" t="s">
        <v>14</v>
      </c>
      <c r="C45" s="39">
        <v>2850</v>
      </c>
      <c r="D45" s="39">
        <v>461</v>
      </c>
      <c r="E45" s="39" t="s">
        <v>962</v>
      </c>
      <c r="F45" s="39">
        <v>1</v>
      </c>
      <c r="G45" s="39">
        <v>21</v>
      </c>
      <c r="H45" s="39">
        <v>2</v>
      </c>
      <c r="I45" s="39">
        <v>55</v>
      </c>
      <c r="J45" s="39">
        <f t="shared" si="0"/>
        <v>8655</v>
      </c>
      <c r="K45" s="39">
        <v>75</v>
      </c>
      <c r="L45" s="39">
        <f t="shared" si="1"/>
        <v>649125</v>
      </c>
      <c r="M45" s="39"/>
      <c r="N45" s="39"/>
      <c r="O45" s="39"/>
      <c r="P45" s="39"/>
      <c r="Q45" s="39"/>
      <c r="R45" s="39"/>
      <c r="S45" s="39"/>
      <c r="T45" s="39">
        <f t="shared" si="2"/>
        <v>0</v>
      </c>
      <c r="U45" s="39"/>
      <c r="V45" s="39"/>
      <c r="W45" s="39">
        <f t="shared" si="3"/>
        <v>0</v>
      </c>
      <c r="X45" s="39">
        <f t="shared" si="4"/>
        <v>649125</v>
      </c>
      <c r="Y45" s="39">
        <v>0</v>
      </c>
      <c r="Z45" s="39">
        <v>50</v>
      </c>
      <c r="AA45" s="39">
        <v>0</v>
      </c>
      <c r="AB45" s="39">
        <v>0</v>
      </c>
    </row>
    <row r="46" spans="1:28" s="3" customFormat="1" ht="24" customHeight="1" x14ac:dyDescent="0.2">
      <c r="A46" s="39"/>
      <c r="B46" s="67" t="s">
        <v>14</v>
      </c>
      <c r="C46" s="39">
        <v>2089</v>
      </c>
      <c r="D46" s="39">
        <v>197</v>
      </c>
      <c r="E46" s="39" t="s">
        <v>962</v>
      </c>
      <c r="F46" s="39">
        <v>1</v>
      </c>
      <c r="G46" s="39">
        <v>18</v>
      </c>
      <c r="H46" s="39">
        <v>2</v>
      </c>
      <c r="I46" s="39">
        <v>21</v>
      </c>
      <c r="J46" s="39">
        <f t="shared" si="0"/>
        <v>7421</v>
      </c>
      <c r="K46" s="39">
        <v>110</v>
      </c>
      <c r="L46" s="39">
        <f t="shared" si="1"/>
        <v>816310</v>
      </c>
      <c r="M46" s="39"/>
      <c r="N46" s="39"/>
      <c r="O46" s="39"/>
      <c r="P46" s="39"/>
      <c r="Q46" s="39"/>
      <c r="R46" s="39"/>
      <c r="S46" s="39"/>
      <c r="T46" s="39">
        <f t="shared" si="2"/>
        <v>0</v>
      </c>
      <c r="U46" s="39"/>
      <c r="V46" s="39"/>
      <c r="W46" s="39">
        <f t="shared" si="3"/>
        <v>0</v>
      </c>
      <c r="X46" s="39">
        <f t="shared" si="4"/>
        <v>816310</v>
      </c>
      <c r="Y46" s="39">
        <v>0</v>
      </c>
      <c r="Z46" s="39">
        <v>50</v>
      </c>
      <c r="AA46" s="39">
        <v>0</v>
      </c>
      <c r="AB46" s="39">
        <v>0</v>
      </c>
    </row>
    <row r="47" spans="1:28" s="3" customFormat="1" ht="24" customHeight="1" x14ac:dyDescent="0.2">
      <c r="A47" s="39"/>
      <c r="B47" s="67" t="s">
        <v>14</v>
      </c>
      <c r="C47" s="39">
        <v>2005</v>
      </c>
      <c r="D47" s="39">
        <v>91</v>
      </c>
      <c r="E47" s="39" t="s">
        <v>962</v>
      </c>
      <c r="F47" s="39">
        <v>1</v>
      </c>
      <c r="G47" s="39">
        <v>7</v>
      </c>
      <c r="H47" s="39">
        <v>3</v>
      </c>
      <c r="I47" s="39">
        <v>74</v>
      </c>
      <c r="J47" s="39">
        <f t="shared" si="0"/>
        <v>3174</v>
      </c>
      <c r="K47" s="39">
        <v>100</v>
      </c>
      <c r="L47" s="39">
        <f t="shared" si="1"/>
        <v>317400</v>
      </c>
      <c r="M47" s="39"/>
      <c r="N47" s="39"/>
      <c r="O47" s="39"/>
      <c r="P47" s="39"/>
      <c r="Q47" s="39"/>
      <c r="R47" s="39"/>
      <c r="S47" s="39"/>
      <c r="T47" s="39">
        <f t="shared" si="2"/>
        <v>0</v>
      </c>
      <c r="U47" s="39"/>
      <c r="V47" s="39"/>
      <c r="W47" s="39">
        <f t="shared" si="3"/>
        <v>0</v>
      </c>
      <c r="X47" s="39">
        <f t="shared" si="4"/>
        <v>317400</v>
      </c>
      <c r="Y47" s="39">
        <v>0</v>
      </c>
      <c r="Z47" s="39">
        <v>50</v>
      </c>
      <c r="AA47" s="39">
        <v>0</v>
      </c>
      <c r="AB47" s="39">
        <v>0</v>
      </c>
    </row>
    <row r="48" spans="1:28" s="3" customFormat="1" ht="24" customHeight="1" x14ac:dyDescent="0.2">
      <c r="A48" s="39"/>
      <c r="B48" s="67" t="s">
        <v>14</v>
      </c>
      <c r="C48" s="39">
        <v>475</v>
      </c>
      <c r="D48" s="39">
        <v>229</v>
      </c>
      <c r="E48" s="39" t="s">
        <v>963</v>
      </c>
      <c r="F48" s="39">
        <v>2</v>
      </c>
      <c r="G48" s="39"/>
      <c r="H48" s="39"/>
      <c r="I48" s="39">
        <v>82</v>
      </c>
      <c r="J48" s="39">
        <f t="shared" si="0"/>
        <v>82</v>
      </c>
      <c r="K48" s="39">
        <v>430</v>
      </c>
      <c r="L48" s="39">
        <f t="shared" si="1"/>
        <v>35260</v>
      </c>
      <c r="M48" s="39">
        <v>2</v>
      </c>
      <c r="N48" s="39" t="s">
        <v>27</v>
      </c>
      <c r="O48" s="39" t="s">
        <v>16</v>
      </c>
      <c r="P48" s="39">
        <v>2</v>
      </c>
      <c r="Q48" s="39">
        <v>309</v>
      </c>
      <c r="R48" s="39"/>
      <c r="S48" s="39">
        <v>6400</v>
      </c>
      <c r="T48" s="39">
        <f t="shared" si="2"/>
        <v>1977600</v>
      </c>
      <c r="U48" s="39">
        <v>20</v>
      </c>
      <c r="V48" s="39">
        <f>T48*75%</f>
        <v>1483200</v>
      </c>
      <c r="W48" s="39">
        <f t="shared" si="3"/>
        <v>494400</v>
      </c>
      <c r="X48" s="39">
        <f t="shared" si="4"/>
        <v>529660</v>
      </c>
      <c r="Y48" s="39">
        <v>0</v>
      </c>
      <c r="Z48" s="39">
        <v>50</v>
      </c>
      <c r="AA48" s="39">
        <v>0</v>
      </c>
      <c r="AB48" s="39">
        <v>0</v>
      </c>
    </row>
    <row r="49" spans="1:28" s="3" customFormat="1" ht="24" customHeight="1" x14ac:dyDescent="0.2">
      <c r="A49" s="39"/>
      <c r="B49" s="67" t="s">
        <v>14</v>
      </c>
      <c r="C49" s="39"/>
      <c r="D49" s="39">
        <v>511</v>
      </c>
      <c r="E49" s="39" t="s">
        <v>963</v>
      </c>
      <c r="F49" s="39">
        <v>1</v>
      </c>
      <c r="G49" s="39"/>
      <c r="H49" s="39"/>
      <c r="I49" s="39">
        <v>99</v>
      </c>
      <c r="J49" s="39">
        <f t="shared" si="0"/>
        <v>99</v>
      </c>
      <c r="K49" s="39">
        <v>430</v>
      </c>
      <c r="L49" s="39">
        <f t="shared" si="1"/>
        <v>42570</v>
      </c>
      <c r="M49" s="39"/>
      <c r="N49" s="39"/>
      <c r="O49" s="39"/>
      <c r="P49" s="39"/>
      <c r="Q49" s="39"/>
      <c r="R49" s="39"/>
      <c r="S49" s="39"/>
      <c r="T49" s="39">
        <f t="shared" si="2"/>
        <v>0</v>
      </c>
      <c r="U49" s="39"/>
      <c r="V49" s="39"/>
      <c r="W49" s="39">
        <f t="shared" si="3"/>
        <v>0</v>
      </c>
      <c r="X49" s="39">
        <f t="shared" si="4"/>
        <v>42570</v>
      </c>
      <c r="Y49" s="39">
        <v>0</v>
      </c>
      <c r="Z49" s="39">
        <v>50</v>
      </c>
      <c r="AA49" s="39">
        <v>0</v>
      </c>
      <c r="AB49" s="39">
        <v>0</v>
      </c>
    </row>
    <row r="50" spans="1:28" s="3" customFormat="1" ht="24" customHeight="1" x14ac:dyDescent="0.2">
      <c r="A50" s="39"/>
      <c r="B50" s="67" t="s">
        <v>14</v>
      </c>
      <c r="C50" s="39">
        <v>4035</v>
      </c>
      <c r="D50" s="39">
        <v>9</v>
      </c>
      <c r="E50" s="39" t="s">
        <v>963</v>
      </c>
      <c r="F50" s="39">
        <v>1</v>
      </c>
      <c r="G50" s="39">
        <v>13</v>
      </c>
      <c r="H50" s="39">
        <v>1</v>
      </c>
      <c r="I50" s="39">
        <v>57</v>
      </c>
      <c r="J50" s="39">
        <f t="shared" si="0"/>
        <v>5357</v>
      </c>
      <c r="K50" s="39">
        <v>75</v>
      </c>
      <c r="L50" s="39">
        <f t="shared" si="1"/>
        <v>401775</v>
      </c>
      <c r="M50" s="39"/>
      <c r="N50" s="39"/>
      <c r="O50" s="39"/>
      <c r="P50" s="39"/>
      <c r="Q50" s="39"/>
      <c r="R50" s="39"/>
      <c r="S50" s="39"/>
      <c r="T50" s="39">
        <f t="shared" si="2"/>
        <v>0</v>
      </c>
      <c r="U50" s="39"/>
      <c r="V50" s="39"/>
      <c r="W50" s="39">
        <f t="shared" si="3"/>
        <v>0</v>
      </c>
      <c r="X50" s="39">
        <f t="shared" si="4"/>
        <v>401775</v>
      </c>
      <c r="Y50" s="39">
        <v>0</v>
      </c>
      <c r="Z50" s="39">
        <v>50</v>
      </c>
      <c r="AA50" s="39">
        <v>0</v>
      </c>
      <c r="AB50" s="39">
        <v>0</v>
      </c>
    </row>
    <row r="51" spans="1:28" s="3" customFormat="1" ht="24" customHeight="1" x14ac:dyDescent="0.2">
      <c r="A51" s="39"/>
      <c r="B51" s="67" t="s">
        <v>14</v>
      </c>
      <c r="C51" s="39"/>
      <c r="D51" s="39">
        <v>434</v>
      </c>
      <c r="E51" s="39" t="s">
        <v>963</v>
      </c>
      <c r="F51" s="39">
        <v>1</v>
      </c>
      <c r="G51" s="39">
        <v>11</v>
      </c>
      <c r="H51" s="39">
        <v>2</v>
      </c>
      <c r="I51" s="39">
        <v>51</v>
      </c>
      <c r="J51" s="39">
        <f t="shared" si="0"/>
        <v>4651</v>
      </c>
      <c r="K51" s="39">
        <v>75</v>
      </c>
      <c r="L51" s="39">
        <f t="shared" si="1"/>
        <v>348825</v>
      </c>
      <c r="M51" s="39"/>
      <c r="N51" s="39"/>
      <c r="O51" s="39"/>
      <c r="P51" s="39"/>
      <c r="Q51" s="39"/>
      <c r="R51" s="39"/>
      <c r="S51" s="39"/>
      <c r="T51" s="39">
        <f t="shared" si="2"/>
        <v>0</v>
      </c>
      <c r="U51" s="39"/>
      <c r="V51" s="39"/>
      <c r="W51" s="39">
        <f t="shared" si="3"/>
        <v>0</v>
      </c>
      <c r="X51" s="39">
        <f t="shared" si="4"/>
        <v>348825</v>
      </c>
      <c r="Y51" s="39">
        <v>0</v>
      </c>
      <c r="Z51" s="39">
        <v>50</v>
      </c>
      <c r="AA51" s="39">
        <v>0</v>
      </c>
      <c r="AB51" s="39">
        <v>0</v>
      </c>
    </row>
    <row r="52" spans="1:28" s="3" customFormat="1" ht="24" customHeight="1" x14ac:dyDescent="0.2">
      <c r="A52" s="39"/>
      <c r="B52" s="67" t="s">
        <v>14</v>
      </c>
      <c r="C52" s="39">
        <v>1973</v>
      </c>
      <c r="D52" s="39">
        <v>39</v>
      </c>
      <c r="E52" s="39" t="s">
        <v>963</v>
      </c>
      <c r="F52" s="39">
        <v>1</v>
      </c>
      <c r="G52" s="39">
        <v>12</v>
      </c>
      <c r="H52" s="39">
        <v>2</v>
      </c>
      <c r="I52" s="39">
        <v>25</v>
      </c>
      <c r="J52" s="39">
        <f t="shared" si="0"/>
        <v>5025</v>
      </c>
      <c r="K52" s="39">
        <v>75</v>
      </c>
      <c r="L52" s="39">
        <f t="shared" si="1"/>
        <v>376875</v>
      </c>
      <c r="M52" s="39"/>
      <c r="N52" s="39"/>
      <c r="O52" s="39"/>
      <c r="P52" s="39"/>
      <c r="Q52" s="39"/>
      <c r="R52" s="39"/>
      <c r="S52" s="39"/>
      <c r="T52" s="39">
        <f t="shared" si="2"/>
        <v>0</v>
      </c>
      <c r="U52" s="39"/>
      <c r="V52" s="39"/>
      <c r="W52" s="39">
        <f t="shared" si="3"/>
        <v>0</v>
      </c>
      <c r="X52" s="39">
        <f t="shared" si="4"/>
        <v>376875</v>
      </c>
      <c r="Y52" s="39">
        <v>0</v>
      </c>
      <c r="Z52" s="39">
        <v>50</v>
      </c>
      <c r="AA52" s="39">
        <v>0</v>
      </c>
      <c r="AB52" s="39">
        <v>0</v>
      </c>
    </row>
    <row r="53" spans="1:28" s="3" customFormat="1" ht="24" customHeight="1" x14ac:dyDescent="0.2">
      <c r="A53" s="39"/>
      <c r="B53" s="67" t="s">
        <v>14</v>
      </c>
      <c r="C53" s="39">
        <v>3967</v>
      </c>
      <c r="D53" s="39">
        <v>91</v>
      </c>
      <c r="E53" s="39" t="s">
        <v>963</v>
      </c>
      <c r="F53" s="39">
        <v>1</v>
      </c>
      <c r="G53" s="39">
        <v>2</v>
      </c>
      <c r="H53" s="39">
        <v>2</v>
      </c>
      <c r="I53" s="39">
        <v>75</v>
      </c>
      <c r="J53" s="39">
        <f t="shared" si="0"/>
        <v>1075</v>
      </c>
      <c r="K53" s="39">
        <v>75</v>
      </c>
      <c r="L53" s="39">
        <f t="shared" si="1"/>
        <v>80625</v>
      </c>
      <c r="M53" s="39"/>
      <c r="N53" s="39"/>
      <c r="O53" s="39"/>
      <c r="P53" s="39"/>
      <c r="Q53" s="39"/>
      <c r="R53" s="39"/>
      <c r="S53" s="39"/>
      <c r="T53" s="39">
        <f t="shared" si="2"/>
        <v>0</v>
      </c>
      <c r="U53" s="39"/>
      <c r="V53" s="39"/>
      <c r="W53" s="39">
        <f t="shared" si="3"/>
        <v>0</v>
      </c>
      <c r="X53" s="39">
        <f t="shared" si="4"/>
        <v>80625</v>
      </c>
      <c r="Y53" s="39">
        <v>0</v>
      </c>
      <c r="Z53" s="39">
        <v>50</v>
      </c>
      <c r="AA53" s="39">
        <v>0</v>
      </c>
      <c r="AB53" s="39">
        <v>0</v>
      </c>
    </row>
    <row r="54" spans="1:28" s="3" customFormat="1" ht="24" customHeight="1" x14ac:dyDescent="0.2">
      <c r="A54" s="39"/>
      <c r="B54" s="67" t="s">
        <v>24</v>
      </c>
      <c r="C54" s="39"/>
      <c r="D54" s="39"/>
      <c r="E54" s="39" t="s">
        <v>963</v>
      </c>
      <c r="F54" s="39">
        <v>1</v>
      </c>
      <c r="G54" s="39">
        <v>2</v>
      </c>
      <c r="H54" s="39"/>
      <c r="I54" s="39"/>
      <c r="J54" s="39">
        <f t="shared" si="0"/>
        <v>800</v>
      </c>
      <c r="K54" s="39">
        <v>75</v>
      </c>
      <c r="L54" s="39">
        <f t="shared" si="1"/>
        <v>60000</v>
      </c>
      <c r="M54" s="39"/>
      <c r="N54" s="39"/>
      <c r="O54" s="39"/>
      <c r="P54" s="39"/>
      <c r="Q54" s="39"/>
      <c r="R54" s="39"/>
      <c r="S54" s="39"/>
      <c r="T54" s="39">
        <f t="shared" si="2"/>
        <v>0</v>
      </c>
      <c r="U54" s="39"/>
      <c r="V54" s="39"/>
      <c r="W54" s="39">
        <f t="shared" si="3"/>
        <v>0</v>
      </c>
      <c r="X54" s="39">
        <f t="shared" si="4"/>
        <v>60000</v>
      </c>
      <c r="Y54" s="39">
        <v>0</v>
      </c>
      <c r="Z54" s="39">
        <v>0</v>
      </c>
      <c r="AA54" s="39">
        <v>60000</v>
      </c>
      <c r="AB54" s="39">
        <v>0.01</v>
      </c>
    </row>
    <row r="55" spans="1:28" s="3" customFormat="1" ht="24" customHeight="1" x14ac:dyDescent="0.2">
      <c r="A55" s="39"/>
      <c r="B55" s="67" t="s">
        <v>14</v>
      </c>
      <c r="C55" s="39">
        <v>417</v>
      </c>
      <c r="D55" s="39">
        <v>152</v>
      </c>
      <c r="E55" s="39" t="s">
        <v>964</v>
      </c>
      <c r="F55" s="39">
        <v>2</v>
      </c>
      <c r="G55" s="39"/>
      <c r="H55" s="39"/>
      <c r="I55" s="39">
        <v>89</v>
      </c>
      <c r="J55" s="39">
        <f t="shared" si="0"/>
        <v>89</v>
      </c>
      <c r="K55" s="39">
        <v>430</v>
      </c>
      <c r="L55" s="39">
        <f t="shared" si="1"/>
        <v>38270</v>
      </c>
      <c r="M55" s="39">
        <v>2</v>
      </c>
      <c r="N55" s="39" t="s">
        <v>27</v>
      </c>
      <c r="O55" s="39" t="s">
        <v>16</v>
      </c>
      <c r="P55" s="39">
        <v>2</v>
      </c>
      <c r="Q55" s="39">
        <v>186</v>
      </c>
      <c r="R55" s="39"/>
      <c r="S55" s="39">
        <v>6400</v>
      </c>
      <c r="T55" s="39">
        <f t="shared" si="2"/>
        <v>1190400</v>
      </c>
      <c r="U55" s="39">
        <v>30</v>
      </c>
      <c r="V55" s="39">
        <f>T55*85%</f>
        <v>1011840</v>
      </c>
      <c r="W55" s="39">
        <f t="shared" si="3"/>
        <v>178560</v>
      </c>
      <c r="X55" s="39">
        <f t="shared" si="4"/>
        <v>216830</v>
      </c>
      <c r="Y55" s="39">
        <v>0</v>
      </c>
      <c r="Z55" s="39">
        <v>50</v>
      </c>
      <c r="AA55" s="39">
        <v>0</v>
      </c>
      <c r="AB55" s="39">
        <v>0</v>
      </c>
    </row>
    <row r="56" spans="1:28" s="3" customFormat="1" ht="24" customHeight="1" x14ac:dyDescent="0.2">
      <c r="A56" s="39"/>
      <c r="B56" s="67" t="s">
        <v>14</v>
      </c>
      <c r="C56" s="39">
        <v>1634</v>
      </c>
      <c r="D56" s="39">
        <v>373</v>
      </c>
      <c r="E56" s="39" t="s">
        <v>964</v>
      </c>
      <c r="F56" s="39">
        <v>1</v>
      </c>
      <c r="G56" s="39">
        <v>8</v>
      </c>
      <c r="H56" s="39"/>
      <c r="I56" s="39">
        <v>96</v>
      </c>
      <c r="J56" s="39">
        <f t="shared" si="0"/>
        <v>3296</v>
      </c>
      <c r="K56" s="39">
        <v>75</v>
      </c>
      <c r="L56" s="39">
        <f t="shared" si="1"/>
        <v>247200</v>
      </c>
      <c r="M56" s="39"/>
      <c r="N56" s="39"/>
      <c r="O56" s="39"/>
      <c r="P56" s="39"/>
      <c r="Q56" s="39"/>
      <c r="R56" s="39"/>
      <c r="S56" s="39"/>
      <c r="T56" s="39">
        <f t="shared" si="2"/>
        <v>0</v>
      </c>
      <c r="U56" s="39"/>
      <c r="V56" s="39"/>
      <c r="W56" s="39">
        <f t="shared" si="3"/>
        <v>0</v>
      </c>
      <c r="X56" s="39">
        <f t="shared" si="4"/>
        <v>247200</v>
      </c>
      <c r="Y56" s="39"/>
      <c r="Z56" s="39">
        <v>50</v>
      </c>
      <c r="AA56" s="39">
        <v>0</v>
      </c>
      <c r="AB56" s="39">
        <v>0</v>
      </c>
    </row>
    <row r="57" spans="1:28" s="3" customFormat="1" ht="24" customHeight="1" x14ac:dyDescent="0.2">
      <c r="A57" s="39"/>
      <c r="B57" s="67" t="s">
        <v>14</v>
      </c>
      <c r="C57" s="39">
        <v>424</v>
      </c>
      <c r="D57" s="39">
        <v>157</v>
      </c>
      <c r="E57" s="39" t="s">
        <v>965</v>
      </c>
      <c r="F57" s="39">
        <v>2</v>
      </c>
      <c r="G57" s="39"/>
      <c r="H57" s="39"/>
      <c r="I57" s="39">
        <v>80</v>
      </c>
      <c r="J57" s="39">
        <f t="shared" si="0"/>
        <v>80</v>
      </c>
      <c r="K57" s="39">
        <v>430</v>
      </c>
      <c r="L57" s="39">
        <f t="shared" si="1"/>
        <v>34400</v>
      </c>
      <c r="M57" s="39">
        <v>2</v>
      </c>
      <c r="N57" s="39" t="s">
        <v>27</v>
      </c>
      <c r="O57" s="39" t="s">
        <v>16</v>
      </c>
      <c r="P57" s="39">
        <v>2</v>
      </c>
      <c r="Q57" s="39">
        <v>234</v>
      </c>
      <c r="R57" s="39"/>
      <c r="S57" s="39">
        <v>6400</v>
      </c>
      <c r="T57" s="39">
        <f t="shared" si="2"/>
        <v>1497600</v>
      </c>
      <c r="U57" s="39">
        <v>30</v>
      </c>
      <c r="V57" s="39">
        <f>T57*85%</f>
        <v>1272960</v>
      </c>
      <c r="W57" s="39">
        <f t="shared" si="3"/>
        <v>224640</v>
      </c>
      <c r="X57" s="39">
        <f t="shared" si="4"/>
        <v>259040</v>
      </c>
      <c r="Y57" s="39">
        <v>0</v>
      </c>
      <c r="Z57" s="39">
        <v>50</v>
      </c>
      <c r="AA57" s="39">
        <v>0</v>
      </c>
      <c r="AB57" s="39">
        <v>0</v>
      </c>
    </row>
    <row r="58" spans="1:28" s="3" customFormat="1" ht="24" customHeight="1" x14ac:dyDescent="0.2">
      <c r="A58" s="39"/>
      <c r="B58" s="67" t="s">
        <v>14</v>
      </c>
      <c r="C58" s="39"/>
      <c r="D58" s="39"/>
      <c r="E58" s="39"/>
      <c r="F58" s="39">
        <v>2</v>
      </c>
      <c r="G58" s="39"/>
      <c r="H58" s="39"/>
      <c r="I58" s="39">
        <v>52</v>
      </c>
      <c r="J58" s="39">
        <f t="shared" si="0"/>
        <v>52</v>
      </c>
      <c r="K58" s="39">
        <v>430</v>
      </c>
      <c r="L58" s="39">
        <f t="shared" si="1"/>
        <v>22360</v>
      </c>
      <c r="M58" s="39">
        <v>2</v>
      </c>
      <c r="N58" s="39"/>
      <c r="O58" s="39"/>
      <c r="P58" s="39"/>
      <c r="Q58" s="39"/>
      <c r="R58" s="39"/>
      <c r="S58" s="39"/>
      <c r="T58" s="39">
        <f t="shared" si="2"/>
        <v>0</v>
      </c>
      <c r="U58" s="39"/>
      <c r="V58" s="39"/>
      <c r="W58" s="39">
        <f t="shared" si="3"/>
        <v>0</v>
      </c>
      <c r="X58" s="39">
        <f t="shared" si="4"/>
        <v>22360</v>
      </c>
      <c r="Y58" s="39">
        <v>0</v>
      </c>
      <c r="Z58" s="39">
        <v>50</v>
      </c>
      <c r="AA58" s="39">
        <v>0</v>
      </c>
      <c r="AB58" s="39">
        <v>0</v>
      </c>
    </row>
    <row r="59" spans="1:28" s="3" customFormat="1" ht="24" customHeight="1" x14ac:dyDescent="0.2">
      <c r="A59" s="39"/>
      <c r="B59" s="67" t="s">
        <v>893</v>
      </c>
      <c r="C59" s="39"/>
      <c r="D59" s="39"/>
      <c r="E59" s="39" t="s">
        <v>965</v>
      </c>
      <c r="F59" s="39">
        <v>1</v>
      </c>
      <c r="G59" s="39">
        <v>59</v>
      </c>
      <c r="H59" s="39">
        <v>3</v>
      </c>
      <c r="I59" s="39">
        <v>11</v>
      </c>
      <c r="J59" s="39">
        <f t="shared" si="0"/>
        <v>23911</v>
      </c>
      <c r="K59" s="39">
        <v>75</v>
      </c>
      <c r="L59" s="39">
        <f t="shared" si="1"/>
        <v>1793325</v>
      </c>
      <c r="M59" s="39"/>
      <c r="N59" s="39"/>
      <c r="O59" s="39"/>
      <c r="P59" s="39"/>
      <c r="Q59" s="39"/>
      <c r="R59" s="39"/>
      <c r="S59" s="39"/>
      <c r="T59" s="39">
        <f t="shared" si="2"/>
        <v>0</v>
      </c>
      <c r="U59" s="39"/>
      <c r="V59" s="39"/>
      <c r="W59" s="39">
        <f t="shared" si="3"/>
        <v>0</v>
      </c>
      <c r="X59" s="39">
        <f t="shared" si="4"/>
        <v>1793325</v>
      </c>
      <c r="Y59" s="39">
        <v>0</v>
      </c>
      <c r="Z59" s="39">
        <v>0</v>
      </c>
      <c r="AA59" s="39">
        <v>1793325</v>
      </c>
      <c r="AB59" s="39">
        <v>0.01</v>
      </c>
    </row>
    <row r="60" spans="1:28" s="3" customFormat="1" ht="24" customHeight="1" x14ac:dyDescent="0.2">
      <c r="A60" s="39"/>
      <c r="B60" s="67" t="s">
        <v>879</v>
      </c>
      <c r="C60" s="39">
        <v>1912</v>
      </c>
      <c r="D60" s="39">
        <v>109</v>
      </c>
      <c r="E60" s="39" t="s">
        <v>965</v>
      </c>
      <c r="F60" s="39">
        <v>1</v>
      </c>
      <c r="G60" s="39">
        <v>16</v>
      </c>
      <c r="H60" s="39">
        <v>1</v>
      </c>
      <c r="I60" s="39">
        <v>70</v>
      </c>
      <c r="J60" s="39">
        <f t="shared" si="0"/>
        <v>6570</v>
      </c>
      <c r="K60" s="39">
        <v>75</v>
      </c>
      <c r="L60" s="39">
        <f t="shared" si="1"/>
        <v>492750</v>
      </c>
      <c r="M60" s="39"/>
      <c r="N60" s="39"/>
      <c r="O60" s="39"/>
      <c r="P60" s="39"/>
      <c r="Q60" s="39"/>
      <c r="R60" s="39"/>
      <c r="S60" s="39"/>
      <c r="T60" s="39">
        <f t="shared" si="2"/>
        <v>0</v>
      </c>
      <c r="U60" s="39"/>
      <c r="V60" s="39"/>
      <c r="W60" s="39">
        <f t="shared" si="3"/>
        <v>0</v>
      </c>
      <c r="X60" s="39">
        <f t="shared" si="4"/>
        <v>492750</v>
      </c>
      <c r="Y60" s="39">
        <v>0</v>
      </c>
      <c r="Z60" s="39">
        <v>0</v>
      </c>
      <c r="AA60" s="39">
        <v>492750</v>
      </c>
      <c r="AB60" s="39">
        <v>0.01</v>
      </c>
    </row>
    <row r="61" spans="1:28" s="3" customFormat="1" ht="24" customHeight="1" x14ac:dyDescent="0.2">
      <c r="A61" s="39"/>
      <c r="B61" s="67" t="s">
        <v>14</v>
      </c>
      <c r="C61" s="39"/>
      <c r="D61" s="39">
        <v>205</v>
      </c>
      <c r="E61" s="39" t="s">
        <v>965</v>
      </c>
      <c r="F61" s="39">
        <v>1</v>
      </c>
      <c r="G61" s="39">
        <v>2</v>
      </c>
      <c r="H61" s="39">
        <v>1</v>
      </c>
      <c r="I61" s="39">
        <v>4</v>
      </c>
      <c r="J61" s="39">
        <f t="shared" si="0"/>
        <v>904</v>
      </c>
      <c r="K61" s="39">
        <v>75</v>
      </c>
      <c r="L61" s="39">
        <f t="shared" si="1"/>
        <v>67800</v>
      </c>
      <c r="M61" s="39"/>
      <c r="N61" s="39"/>
      <c r="O61" s="39"/>
      <c r="P61" s="39"/>
      <c r="Q61" s="39"/>
      <c r="R61" s="39"/>
      <c r="S61" s="39"/>
      <c r="T61" s="39">
        <f t="shared" si="2"/>
        <v>0</v>
      </c>
      <c r="U61" s="39"/>
      <c r="V61" s="39"/>
      <c r="W61" s="39">
        <f t="shared" si="3"/>
        <v>0</v>
      </c>
      <c r="X61" s="39">
        <f t="shared" si="4"/>
        <v>67800</v>
      </c>
      <c r="Y61" s="39">
        <v>0</v>
      </c>
      <c r="Z61" s="39">
        <v>50</v>
      </c>
      <c r="AA61" s="39">
        <v>0</v>
      </c>
      <c r="AB61" s="39">
        <v>0</v>
      </c>
    </row>
    <row r="62" spans="1:28" s="3" customFormat="1" ht="24" customHeight="1" x14ac:dyDescent="0.2">
      <c r="A62" s="39"/>
      <c r="B62" s="67" t="s">
        <v>14</v>
      </c>
      <c r="C62" s="39">
        <v>2880</v>
      </c>
      <c r="D62" s="39">
        <v>2</v>
      </c>
      <c r="E62" s="39" t="s">
        <v>965</v>
      </c>
      <c r="F62" s="39">
        <v>1</v>
      </c>
      <c r="G62" s="39">
        <v>23</v>
      </c>
      <c r="H62" s="39"/>
      <c r="I62" s="39">
        <v>10</v>
      </c>
      <c r="J62" s="39">
        <f t="shared" ref="J62:J113" si="5">G62*400+H62*100+I62</f>
        <v>9210</v>
      </c>
      <c r="K62" s="39">
        <v>75</v>
      </c>
      <c r="L62" s="39">
        <f t="shared" ref="L62:L113" si="6">J62*K62</f>
        <v>690750</v>
      </c>
      <c r="M62" s="39"/>
      <c r="N62" s="39"/>
      <c r="O62" s="39"/>
      <c r="P62" s="39"/>
      <c r="Q62" s="39"/>
      <c r="R62" s="39"/>
      <c r="S62" s="39"/>
      <c r="T62" s="39">
        <f t="shared" ref="T62:T113" si="7">Q62*S62</f>
        <v>0</v>
      </c>
      <c r="U62" s="39"/>
      <c r="V62" s="39"/>
      <c r="W62" s="39">
        <f t="shared" ref="W62:W113" si="8">T62-V62</f>
        <v>0</v>
      </c>
      <c r="X62" s="39">
        <f t="shared" ref="X62:X113" si="9">L62+W62</f>
        <v>690750</v>
      </c>
      <c r="Y62" s="39">
        <v>0</v>
      </c>
      <c r="Z62" s="39">
        <v>50</v>
      </c>
      <c r="AA62" s="39">
        <v>0</v>
      </c>
      <c r="AB62" s="39">
        <v>0</v>
      </c>
    </row>
    <row r="63" spans="1:28" s="3" customFormat="1" ht="24" customHeight="1" x14ac:dyDescent="0.2">
      <c r="A63" s="39"/>
      <c r="B63" s="33" t="s">
        <v>966</v>
      </c>
      <c r="C63" s="39"/>
      <c r="D63" s="39"/>
      <c r="E63" s="39" t="s">
        <v>967</v>
      </c>
      <c r="F63" s="39">
        <v>2</v>
      </c>
      <c r="G63" s="39"/>
      <c r="H63" s="39"/>
      <c r="I63" s="39"/>
      <c r="J63" s="39">
        <f t="shared" si="5"/>
        <v>0</v>
      </c>
      <c r="K63" s="39"/>
      <c r="L63" s="39">
        <f t="shared" si="6"/>
        <v>0</v>
      </c>
      <c r="M63" s="39">
        <v>2</v>
      </c>
      <c r="N63" s="39" t="s">
        <v>27</v>
      </c>
      <c r="O63" s="39" t="s">
        <v>16</v>
      </c>
      <c r="P63" s="39">
        <v>2</v>
      </c>
      <c r="Q63" s="39">
        <v>198</v>
      </c>
      <c r="R63" s="39"/>
      <c r="S63" s="39">
        <v>6400</v>
      </c>
      <c r="T63" s="39">
        <f t="shared" si="7"/>
        <v>1267200</v>
      </c>
      <c r="U63" s="39">
        <v>20</v>
      </c>
      <c r="V63" s="39">
        <f>T63*75%</f>
        <v>950400</v>
      </c>
      <c r="W63" s="39">
        <f t="shared" si="8"/>
        <v>316800</v>
      </c>
      <c r="X63" s="39">
        <f t="shared" si="9"/>
        <v>316800</v>
      </c>
      <c r="Y63" s="39">
        <v>0</v>
      </c>
      <c r="Z63" s="39">
        <v>0</v>
      </c>
      <c r="AA63" s="39">
        <v>316800</v>
      </c>
      <c r="AB63" s="39">
        <v>0.02</v>
      </c>
    </row>
    <row r="64" spans="1:28" s="3" customFormat="1" ht="24" customHeight="1" x14ac:dyDescent="0.2">
      <c r="A64" s="39"/>
      <c r="B64" s="67" t="s">
        <v>14</v>
      </c>
      <c r="C64" s="39">
        <v>3378</v>
      </c>
      <c r="D64" s="39">
        <v>149</v>
      </c>
      <c r="E64" s="39" t="s">
        <v>967</v>
      </c>
      <c r="F64" s="39">
        <v>1</v>
      </c>
      <c r="G64" s="39"/>
      <c r="H64" s="39"/>
      <c r="I64" s="39">
        <v>41</v>
      </c>
      <c r="J64" s="39">
        <f t="shared" si="5"/>
        <v>41</v>
      </c>
      <c r="K64" s="39">
        <v>430</v>
      </c>
      <c r="L64" s="39">
        <f t="shared" si="6"/>
        <v>17630</v>
      </c>
      <c r="M64" s="39">
        <v>1</v>
      </c>
      <c r="N64" s="39"/>
      <c r="O64" s="39"/>
      <c r="P64" s="39"/>
      <c r="Q64" s="39"/>
      <c r="R64" s="39"/>
      <c r="S64" s="39"/>
      <c r="T64" s="39">
        <f t="shared" si="7"/>
        <v>0</v>
      </c>
      <c r="U64" s="39"/>
      <c r="V64" s="39"/>
      <c r="W64" s="39">
        <f t="shared" si="8"/>
        <v>0</v>
      </c>
      <c r="X64" s="39">
        <f t="shared" si="9"/>
        <v>17630</v>
      </c>
      <c r="Y64" s="39">
        <v>0</v>
      </c>
      <c r="Z64" s="39">
        <v>50</v>
      </c>
      <c r="AA64" s="39">
        <v>0</v>
      </c>
      <c r="AB64" s="39">
        <v>0</v>
      </c>
    </row>
    <row r="65" spans="1:28" s="3" customFormat="1" ht="24" customHeight="1" x14ac:dyDescent="0.2">
      <c r="A65" s="39"/>
      <c r="B65" s="67" t="s">
        <v>14</v>
      </c>
      <c r="C65" s="39">
        <v>416</v>
      </c>
      <c r="D65" s="39">
        <v>148</v>
      </c>
      <c r="E65" s="39" t="s">
        <v>967</v>
      </c>
      <c r="F65" s="39">
        <v>1</v>
      </c>
      <c r="G65" s="39"/>
      <c r="H65" s="39"/>
      <c r="I65" s="39">
        <v>61</v>
      </c>
      <c r="J65" s="39">
        <f t="shared" si="5"/>
        <v>61</v>
      </c>
      <c r="K65" s="39">
        <v>75</v>
      </c>
      <c r="L65" s="39">
        <f t="shared" si="6"/>
        <v>4575</v>
      </c>
      <c r="M65" s="39">
        <v>1</v>
      </c>
      <c r="N65" s="39"/>
      <c r="O65" s="39"/>
      <c r="P65" s="39"/>
      <c r="Q65" s="39"/>
      <c r="R65" s="39"/>
      <c r="S65" s="39"/>
      <c r="T65" s="39">
        <f t="shared" si="7"/>
        <v>0</v>
      </c>
      <c r="U65" s="39"/>
      <c r="V65" s="39"/>
      <c r="W65" s="39">
        <f t="shared" si="8"/>
        <v>0</v>
      </c>
      <c r="X65" s="39">
        <f t="shared" si="9"/>
        <v>4575</v>
      </c>
      <c r="Y65" s="39">
        <v>0</v>
      </c>
      <c r="Z65" s="39">
        <v>50</v>
      </c>
      <c r="AA65" s="39">
        <v>0</v>
      </c>
      <c r="AB65" s="39">
        <v>0</v>
      </c>
    </row>
    <row r="66" spans="1:28" s="3" customFormat="1" ht="24" customHeight="1" x14ac:dyDescent="0.2">
      <c r="A66" s="39"/>
      <c r="B66" s="67" t="s">
        <v>14</v>
      </c>
      <c r="C66" s="39">
        <v>3255</v>
      </c>
      <c r="D66" s="39">
        <v>510</v>
      </c>
      <c r="E66" s="39" t="s">
        <v>967</v>
      </c>
      <c r="F66" s="39">
        <v>1</v>
      </c>
      <c r="G66" s="39">
        <v>6</v>
      </c>
      <c r="H66" s="39">
        <v>2</v>
      </c>
      <c r="I66" s="39">
        <v>85</v>
      </c>
      <c r="J66" s="39">
        <f t="shared" si="5"/>
        <v>2685</v>
      </c>
      <c r="K66" s="39">
        <v>100</v>
      </c>
      <c r="L66" s="39">
        <f t="shared" si="6"/>
        <v>268500</v>
      </c>
      <c r="M66" s="39">
        <v>1</v>
      </c>
      <c r="N66" s="39"/>
      <c r="O66" s="39"/>
      <c r="P66" s="39"/>
      <c r="Q66" s="39"/>
      <c r="R66" s="39"/>
      <c r="S66" s="39"/>
      <c r="T66" s="39">
        <f t="shared" si="7"/>
        <v>0</v>
      </c>
      <c r="U66" s="39"/>
      <c r="V66" s="39"/>
      <c r="W66" s="39">
        <f t="shared" si="8"/>
        <v>0</v>
      </c>
      <c r="X66" s="39">
        <f t="shared" si="9"/>
        <v>268500</v>
      </c>
      <c r="Y66" s="39">
        <v>0</v>
      </c>
      <c r="Z66" s="39">
        <v>50</v>
      </c>
      <c r="AA66" s="39">
        <v>0</v>
      </c>
      <c r="AB66" s="39">
        <v>0</v>
      </c>
    </row>
    <row r="67" spans="1:28" s="3" customFormat="1" ht="24" customHeight="1" x14ac:dyDescent="0.2">
      <c r="A67" s="39"/>
      <c r="B67" s="67" t="s">
        <v>14</v>
      </c>
      <c r="C67" s="39">
        <v>5377</v>
      </c>
      <c r="D67" s="39">
        <v>46</v>
      </c>
      <c r="E67" s="39" t="s">
        <v>967</v>
      </c>
      <c r="F67" s="39">
        <v>1</v>
      </c>
      <c r="G67" s="39"/>
      <c r="H67" s="39">
        <v>1</v>
      </c>
      <c r="I67" s="39">
        <v>27</v>
      </c>
      <c r="J67" s="39">
        <f t="shared" si="5"/>
        <v>127</v>
      </c>
      <c r="K67" s="39">
        <v>430</v>
      </c>
      <c r="L67" s="39">
        <f t="shared" si="6"/>
        <v>54610</v>
      </c>
      <c r="M67" s="39">
        <v>1</v>
      </c>
      <c r="N67" s="39"/>
      <c r="O67" s="39"/>
      <c r="P67" s="39"/>
      <c r="Q67" s="39"/>
      <c r="R67" s="39"/>
      <c r="S67" s="39"/>
      <c r="T67" s="39">
        <f t="shared" si="7"/>
        <v>0</v>
      </c>
      <c r="U67" s="39"/>
      <c r="V67" s="39"/>
      <c r="W67" s="39">
        <f t="shared" si="8"/>
        <v>0</v>
      </c>
      <c r="X67" s="39">
        <f t="shared" si="9"/>
        <v>54610</v>
      </c>
      <c r="Y67" s="39">
        <v>0</v>
      </c>
      <c r="Z67" s="39">
        <v>50</v>
      </c>
      <c r="AA67" s="39">
        <v>0</v>
      </c>
      <c r="AB67" s="39">
        <v>0</v>
      </c>
    </row>
    <row r="68" spans="1:28" s="3" customFormat="1" ht="24" customHeight="1" x14ac:dyDescent="0.2">
      <c r="A68" s="39"/>
      <c r="B68" s="67" t="s">
        <v>24</v>
      </c>
      <c r="C68" s="39"/>
      <c r="D68" s="39"/>
      <c r="E68" s="39" t="s">
        <v>967</v>
      </c>
      <c r="F68" s="39">
        <v>1</v>
      </c>
      <c r="G68" s="39">
        <v>8</v>
      </c>
      <c r="H68" s="39">
        <v>1</v>
      </c>
      <c r="I68" s="39">
        <v>20</v>
      </c>
      <c r="J68" s="39">
        <f t="shared" si="5"/>
        <v>3320</v>
      </c>
      <c r="K68" s="39">
        <v>75</v>
      </c>
      <c r="L68" s="39">
        <f t="shared" si="6"/>
        <v>249000</v>
      </c>
      <c r="M68" s="39">
        <v>1</v>
      </c>
      <c r="N68" s="39"/>
      <c r="O68" s="39"/>
      <c r="P68" s="39"/>
      <c r="Q68" s="39"/>
      <c r="R68" s="39"/>
      <c r="S68" s="39"/>
      <c r="T68" s="39">
        <f t="shared" si="7"/>
        <v>0</v>
      </c>
      <c r="U68" s="39"/>
      <c r="V68" s="39"/>
      <c r="W68" s="39">
        <f t="shared" si="8"/>
        <v>0</v>
      </c>
      <c r="X68" s="39">
        <f t="shared" si="9"/>
        <v>249000</v>
      </c>
      <c r="Y68" s="39">
        <v>0</v>
      </c>
      <c r="Z68" s="39">
        <v>0</v>
      </c>
      <c r="AA68" s="39">
        <v>249000</v>
      </c>
      <c r="AB68" s="39">
        <v>0.01</v>
      </c>
    </row>
    <row r="69" spans="1:28" s="3" customFormat="1" ht="24" customHeight="1" x14ac:dyDescent="0.2">
      <c r="A69" s="39"/>
      <c r="B69" s="67" t="s">
        <v>14</v>
      </c>
      <c r="C69" s="39">
        <v>423</v>
      </c>
      <c r="D69" s="39">
        <v>156</v>
      </c>
      <c r="E69" s="39" t="s">
        <v>968</v>
      </c>
      <c r="F69" s="39">
        <v>2</v>
      </c>
      <c r="G69" s="39"/>
      <c r="H69" s="39">
        <v>1</v>
      </c>
      <c r="I69" s="39">
        <v>37</v>
      </c>
      <c r="J69" s="39">
        <f t="shared" si="5"/>
        <v>137</v>
      </c>
      <c r="K69" s="39">
        <v>430</v>
      </c>
      <c r="L69" s="39">
        <f t="shared" si="6"/>
        <v>58910</v>
      </c>
      <c r="M69" s="39">
        <v>2</v>
      </c>
      <c r="N69" s="39" t="s">
        <v>27</v>
      </c>
      <c r="O69" s="39" t="s">
        <v>16</v>
      </c>
      <c r="P69" s="39">
        <v>2</v>
      </c>
      <c r="Q69" s="39">
        <v>213</v>
      </c>
      <c r="R69" s="39"/>
      <c r="S69" s="39">
        <v>6400</v>
      </c>
      <c r="T69" s="39">
        <f t="shared" si="7"/>
        <v>1363200</v>
      </c>
      <c r="U69" s="39">
        <v>30</v>
      </c>
      <c r="V69" s="39">
        <f>T69*85%</f>
        <v>1158720</v>
      </c>
      <c r="W69" s="39">
        <f t="shared" si="8"/>
        <v>204480</v>
      </c>
      <c r="X69" s="39">
        <f t="shared" si="9"/>
        <v>263390</v>
      </c>
      <c r="Y69" s="39">
        <v>0</v>
      </c>
      <c r="Z69" s="39">
        <v>50</v>
      </c>
      <c r="AA69" s="39">
        <v>0</v>
      </c>
      <c r="AB69" s="39">
        <v>0</v>
      </c>
    </row>
    <row r="70" spans="1:28" s="3" customFormat="1" ht="24" customHeight="1" x14ac:dyDescent="0.2">
      <c r="A70" s="39"/>
      <c r="B70" s="67" t="s">
        <v>14</v>
      </c>
      <c r="C70" s="39">
        <v>2599</v>
      </c>
      <c r="D70" s="39">
        <v>128</v>
      </c>
      <c r="E70" s="39" t="s">
        <v>968</v>
      </c>
      <c r="F70" s="39">
        <v>1</v>
      </c>
      <c r="G70" s="39">
        <v>21</v>
      </c>
      <c r="H70" s="39">
        <v>2</v>
      </c>
      <c r="I70" s="39">
        <v>42</v>
      </c>
      <c r="J70" s="39">
        <f t="shared" si="5"/>
        <v>8642</v>
      </c>
      <c r="K70" s="39">
        <v>100</v>
      </c>
      <c r="L70" s="39">
        <f t="shared" si="6"/>
        <v>864200</v>
      </c>
      <c r="M70" s="39"/>
      <c r="N70" s="39"/>
      <c r="O70" s="39"/>
      <c r="P70" s="39"/>
      <c r="Q70" s="39"/>
      <c r="R70" s="39"/>
      <c r="S70" s="39"/>
      <c r="T70" s="39">
        <f t="shared" si="7"/>
        <v>0</v>
      </c>
      <c r="U70" s="39"/>
      <c r="V70" s="39"/>
      <c r="W70" s="39">
        <f t="shared" si="8"/>
        <v>0</v>
      </c>
      <c r="X70" s="39">
        <f t="shared" si="9"/>
        <v>864200</v>
      </c>
      <c r="Y70" s="39">
        <v>0</v>
      </c>
      <c r="Z70" s="39">
        <v>50</v>
      </c>
      <c r="AA70" s="39">
        <v>0</v>
      </c>
      <c r="AB70" s="39">
        <v>0</v>
      </c>
    </row>
    <row r="71" spans="1:28" s="3" customFormat="1" ht="24" customHeight="1" x14ac:dyDescent="0.2">
      <c r="A71" s="39"/>
      <c r="B71" s="69" t="s">
        <v>14</v>
      </c>
      <c r="C71" s="39">
        <v>5653</v>
      </c>
      <c r="D71" s="39">
        <v>83</v>
      </c>
      <c r="E71" s="39" t="s">
        <v>969</v>
      </c>
      <c r="F71" s="39">
        <v>2</v>
      </c>
      <c r="G71" s="39"/>
      <c r="H71" s="39"/>
      <c r="I71" s="39">
        <v>31</v>
      </c>
      <c r="J71" s="39">
        <f t="shared" si="5"/>
        <v>31</v>
      </c>
      <c r="K71" s="39">
        <v>430</v>
      </c>
      <c r="L71" s="39">
        <f t="shared" si="6"/>
        <v>13330</v>
      </c>
      <c r="M71" s="39">
        <v>2</v>
      </c>
      <c r="N71" s="39" t="s">
        <v>27</v>
      </c>
      <c r="O71" s="39" t="s">
        <v>55</v>
      </c>
      <c r="P71" s="39">
        <v>2</v>
      </c>
      <c r="Q71" s="39">
        <v>168</v>
      </c>
      <c r="R71" s="39"/>
      <c r="S71" s="39">
        <v>6400</v>
      </c>
      <c r="T71" s="39">
        <f t="shared" si="7"/>
        <v>1075200</v>
      </c>
      <c r="U71" s="39">
        <v>10</v>
      </c>
      <c r="V71" s="39">
        <f>T71*10%</f>
        <v>107520</v>
      </c>
      <c r="W71" s="39">
        <f t="shared" si="8"/>
        <v>967680</v>
      </c>
      <c r="X71" s="39">
        <f t="shared" si="9"/>
        <v>981010</v>
      </c>
      <c r="Y71" s="39">
        <v>0</v>
      </c>
      <c r="Z71" s="39">
        <v>50</v>
      </c>
      <c r="AA71" s="39">
        <v>0</v>
      </c>
      <c r="AB71" s="39">
        <v>0</v>
      </c>
    </row>
    <row r="72" spans="1:28" s="3" customFormat="1" ht="24" customHeight="1" x14ac:dyDescent="0.2">
      <c r="A72" s="39"/>
      <c r="B72" s="69" t="s">
        <v>14</v>
      </c>
      <c r="C72" s="39"/>
      <c r="D72" s="39">
        <v>7</v>
      </c>
      <c r="E72" s="39" t="s">
        <v>969</v>
      </c>
      <c r="F72" s="39">
        <v>1</v>
      </c>
      <c r="G72" s="39">
        <v>13</v>
      </c>
      <c r="H72" s="39">
        <v>1</v>
      </c>
      <c r="I72" s="39">
        <v>54</v>
      </c>
      <c r="J72" s="39">
        <f t="shared" si="5"/>
        <v>5354</v>
      </c>
      <c r="K72" s="39">
        <v>75</v>
      </c>
      <c r="L72" s="39">
        <f t="shared" si="6"/>
        <v>401550</v>
      </c>
      <c r="M72" s="39">
        <v>1</v>
      </c>
      <c r="N72" s="39"/>
      <c r="O72" s="39"/>
      <c r="P72" s="39"/>
      <c r="Q72" s="39"/>
      <c r="R72" s="39"/>
      <c r="S72" s="39"/>
      <c r="T72" s="39">
        <f t="shared" si="7"/>
        <v>0</v>
      </c>
      <c r="U72" s="39"/>
      <c r="V72" s="39"/>
      <c r="W72" s="39">
        <f t="shared" si="8"/>
        <v>0</v>
      </c>
      <c r="X72" s="39">
        <f t="shared" si="9"/>
        <v>401550</v>
      </c>
      <c r="Y72" s="39">
        <v>0</v>
      </c>
      <c r="Z72" s="39">
        <v>50</v>
      </c>
      <c r="AA72" s="39">
        <v>0</v>
      </c>
      <c r="AB72" s="39">
        <v>0</v>
      </c>
    </row>
    <row r="73" spans="1:28" s="3" customFormat="1" ht="24" customHeight="1" x14ac:dyDescent="0.2">
      <c r="A73" s="39"/>
      <c r="B73" s="69" t="s">
        <v>24</v>
      </c>
      <c r="C73" s="39"/>
      <c r="D73" s="39"/>
      <c r="E73" s="39" t="s">
        <v>969</v>
      </c>
      <c r="F73" s="39">
        <v>1</v>
      </c>
      <c r="G73" s="39">
        <v>5</v>
      </c>
      <c r="H73" s="39"/>
      <c r="I73" s="39"/>
      <c r="J73" s="39">
        <f t="shared" si="5"/>
        <v>2000</v>
      </c>
      <c r="K73" s="39">
        <v>75</v>
      </c>
      <c r="L73" s="39">
        <f t="shared" si="6"/>
        <v>150000</v>
      </c>
      <c r="M73" s="39">
        <v>1</v>
      </c>
      <c r="N73" s="39"/>
      <c r="O73" s="39"/>
      <c r="P73" s="39"/>
      <c r="Q73" s="39"/>
      <c r="R73" s="39"/>
      <c r="S73" s="39"/>
      <c r="T73" s="39">
        <f t="shared" si="7"/>
        <v>0</v>
      </c>
      <c r="U73" s="39"/>
      <c r="V73" s="39"/>
      <c r="W73" s="39">
        <f t="shared" si="8"/>
        <v>0</v>
      </c>
      <c r="X73" s="39">
        <f t="shared" si="9"/>
        <v>150000</v>
      </c>
      <c r="Y73" s="39">
        <v>0</v>
      </c>
      <c r="Z73" s="39">
        <v>0</v>
      </c>
      <c r="AA73" s="39">
        <v>150000</v>
      </c>
      <c r="AB73" s="39">
        <v>0.01</v>
      </c>
    </row>
    <row r="74" spans="1:28" s="3" customFormat="1" ht="24" customHeight="1" x14ac:dyDescent="0.2">
      <c r="A74" s="39"/>
      <c r="B74" s="69" t="s">
        <v>14</v>
      </c>
      <c r="C74" s="39">
        <v>5972</v>
      </c>
      <c r="D74" s="39">
        <v>396</v>
      </c>
      <c r="E74" s="39" t="s">
        <v>969</v>
      </c>
      <c r="F74" s="39">
        <v>1</v>
      </c>
      <c r="G74" s="39">
        <v>1</v>
      </c>
      <c r="H74" s="39"/>
      <c r="I74" s="39">
        <v>14</v>
      </c>
      <c r="J74" s="39">
        <f t="shared" si="5"/>
        <v>414</v>
      </c>
      <c r="K74" s="39">
        <v>430</v>
      </c>
      <c r="L74" s="39">
        <f t="shared" si="6"/>
        <v>178020</v>
      </c>
      <c r="M74" s="39">
        <v>1</v>
      </c>
      <c r="N74" s="39"/>
      <c r="O74" s="39"/>
      <c r="P74" s="39"/>
      <c r="Q74" s="39"/>
      <c r="R74" s="39"/>
      <c r="S74" s="39"/>
      <c r="T74" s="39">
        <f t="shared" si="7"/>
        <v>0</v>
      </c>
      <c r="U74" s="39"/>
      <c r="V74" s="39"/>
      <c r="W74" s="39">
        <f t="shared" si="8"/>
        <v>0</v>
      </c>
      <c r="X74" s="39">
        <f t="shared" si="9"/>
        <v>178020</v>
      </c>
      <c r="Y74" s="39">
        <v>0</v>
      </c>
      <c r="Z74" s="39">
        <v>50</v>
      </c>
      <c r="AA74" s="39">
        <v>0</v>
      </c>
      <c r="AB74" s="39">
        <v>0</v>
      </c>
    </row>
    <row r="75" spans="1:28" s="3" customFormat="1" ht="24" customHeight="1" x14ac:dyDescent="0.2">
      <c r="A75" s="39"/>
      <c r="B75" s="69" t="s">
        <v>14</v>
      </c>
      <c r="C75" s="39">
        <v>1043</v>
      </c>
      <c r="D75" s="39">
        <v>39</v>
      </c>
      <c r="E75" s="39" t="s">
        <v>970</v>
      </c>
      <c r="F75" s="39">
        <v>2</v>
      </c>
      <c r="G75" s="39">
        <v>2</v>
      </c>
      <c r="H75" s="39">
        <v>1</v>
      </c>
      <c r="I75" s="39">
        <v>21</v>
      </c>
      <c r="J75" s="39">
        <f t="shared" si="5"/>
        <v>921</v>
      </c>
      <c r="K75" s="39">
        <v>430</v>
      </c>
      <c r="L75" s="39">
        <f t="shared" si="6"/>
        <v>396030</v>
      </c>
      <c r="M75" s="39">
        <v>2</v>
      </c>
      <c r="N75" s="39" t="s">
        <v>27</v>
      </c>
      <c r="O75" s="39" t="s">
        <v>60</v>
      </c>
      <c r="P75" s="39">
        <v>2</v>
      </c>
      <c r="Q75" s="39">
        <v>108</v>
      </c>
      <c r="R75" s="39"/>
      <c r="S75" s="39">
        <v>6400</v>
      </c>
      <c r="T75" s="39">
        <f t="shared" si="7"/>
        <v>691200</v>
      </c>
      <c r="U75" s="39">
        <v>10</v>
      </c>
      <c r="V75" s="39">
        <f>T75*10%</f>
        <v>69120</v>
      </c>
      <c r="W75" s="39">
        <f t="shared" si="8"/>
        <v>622080</v>
      </c>
      <c r="X75" s="39">
        <f t="shared" si="9"/>
        <v>1018110</v>
      </c>
      <c r="Y75" s="39">
        <v>0</v>
      </c>
      <c r="Z75" s="39">
        <v>50</v>
      </c>
      <c r="AA75" s="39">
        <v>0</v>
      </c>
      <c r="AB75" s="39">
        <v>0</v>
      </c>
    </row>
    <row r="76" spans="1:28" s="3" customFormat="1" ht="24" customHeight="1" x14ac:dyDescent="0.2">
      <c r="A76" s="39"/>
      <c r="B76" s="69" t="s">
        <v>14</v>
      </c>
      <c r="C76" s="39">
        <v>1571</v>
      </c>
      <c r="D76" s="39">
        <v>436</v>
      </c>
      <c r="E76" s="39" t="s">
        <v>970</v>
      </c>
      <c r="F76" s="39">
        <v>1</v>
      </c>
      <c r="G76" s="39">
        <v>12</v>
      </c>
      <c r="H76" s="39">
        <v>2</v>
      </c>
      <c r="I76" s="39">
        <v>31</v>
      </c>
      <c r="J76" s="39">
        <f t="shared" si="5"/>
        <v>5031</v>
      </c>
      <c r="K76" s="39">
        <v>230</v>
      </c>
      <c r="L76" s="39">
        <f t="shared" si="6"/>
        <v>1157130</v>
      </c>
      <c r="M76" s="39">
        <v>1</v>
      </c>
      <c r="N76" s="39"/>
      <c r="O76" s="39"/>
      <c r="P76" s="39"/>
      <c r="Q76" s="39"/>
      <c r="R76" s="39"/>
      <c r="S76" s="39"/>
      <c r="T76" s="39">
        <f t="shared" si="7"/>
        <v>0</v>
      </c>
      <c r="U76" s="39"/>
      <c r="V76" s="39"/>
      <c r="W76" s="39">
        <f t="shared" si="8"/>
        <v>0</v>
      </c>
      <c r="X76" s="39">
        <f t="shared" si="9"/>
        <v>1157130</v>
      </c>
      <c r="Y76" s="39">
        <v>0</v>
      </c>
      <c r="Z76" s="39">
        <v>50</v>
      </c>
      <c r="AA76" s="39">
        <v>0</v>
      </c>
      <c r="AB76" s="39">
        <v>0</v>
      </c>
    </row>
    <row r="77" spans="1:28" s="3" customFormat="1" ht="24" customHeight="1" x14ac:dyDescent="0.2">
      <c r="A77" s="39"/>
      <c r="B77" s="69" t="s">
        <v>14</v>
      </c>
      <c r="C77" s="39">
        <v>2933</v>
      </c>
      <c r="D77" s="39">
        <v>48</v>
      </c>
      <c r="E77" s="39" t="s">
        <v>970</v>
      </c>
      <c r="F77" s="39">
        <v>1</v>
      </c>
      <c r="G77" s="39">
        <v>5</v>
      </c>
      <c r="H77" s="39">
        <v>1</v>
      </c>
      <c r="I77" s="39">
        <v>77</v>
      </c>
      <c r="J77" s="39">
        <f t="shared" si="5"/>
        <v>2177</v>
      </c>
      <c r="K77" s="39">
        <v>75</v>
      </c>
      <c r="L77" s="39">
        <f t="shared" si="6"/>
        <v>163275</v>
      </c>
      <c r="M77" s="39">
        <v>1</v>
      </c>
      <c r="N77" s="39"/>
      <c r="O77" s="39"/>
      <c r="P77" s="39"/>
      <c r="Q77" s="39"/>
      <c r="R77" s="39"/>
      <c r="S77" s="39"/>
      <c r="T77" s="39">
        <f t="shared" si="7"/>
        <v>0</v>
      </c>
      <c r="U77" s="39"/>
      <c r="V77" s="39"/>
      <c r="W77" s="39">
        <f t="shared" si="8"/>
        <v>0</v>
      </c>
      <c r="X77" s="39">
        <f t="shared" si="9"/>
        <v>163275</v>
      </c>
      <c r="Y77" s="39">
        <v>0</v>
      </c>
      <c r="Z77" s="39">
        <v>50</v>
      </c>
      <c r="AA77" s="39">
        <v>0</v>
      </c>
      <c r="AB77" s="39">
        <v>0</v>
      </c>
    </row>
    <row r="78" spans="1:28" s="3" customFormat="1" ht="24" customHeight="1" x14ac:dyDescent="0.2">
      <c r="A78" s="39"/>
      <c r="B78" s="69" t="s">
        <v>14</v>
      </c>
      <c r="C78" s="39">
        <v>3128</v>
      </c>
      <c r="D78" s="39">
        <v>120</v>
      </c>
      <c r="E78" s="39" t="s">
        <v>970</v>
      </c>
      <c r="F78" s="39">
        <v>1</v>
      </c>
      <c r="G78" s="39">
        <v>11</v>
      </c>
      <c r="H78" s="39">
        <v>3</v>
      </c>
      <c r="I78" s="39">
        <v>10</v>
      </c>
      <c r="J78" s="39">
        <f t="shared" si="5"/>
        <v>4710</v>
      </c>
      <c r="K78" s="39">
        <v>75</v>
      </c>
      <c r="L78" s="39">
        <f t="shared" si="6"/>
        <v>353250</v>
      </c>
      <c r="M78" s="39">
        <v>1</v>
      </c>
      <c r="N78" s="39"/>
      <c r="O78" s="39"/>
      <c r="P78" s="39"/>
      <c r="Q78" s="39"/>
      <c r="R78" s="39"/>
      <c r="S78" s="39"/>
      <c r="T78" s="39">
        <f t="shared" si="7"/>
        <v>0</v>
      </c>
      <c r="U78" s="39"/>
      <c r="V78" s="39"/>
      <c r="W78" s="39">
        <f t="shared" si="8"/>
        <v>0</v>
      </c>
      <c r="X78" s="39">
        <f t="shared" si="9"/>
        <v>353250</v>
      </c>
      <c r="Y78" s="39">
        <v>0</v>
      </c>
      <c r="Z78" s="39">
        <v>50</v>
      </c>
      <c r="AA78" s="39">
        <v>0</v>
      </c>
      <c r="AB78" s="39">
        <v>0</v>
      </c>
    </row>
    <row r="79" spans="1:28" s="3" customFormat="1" ht="24" customHeight="1" x14ac:dyDescent="0.2">
      <c r="A79" s="39"/>
      <c r="B79" s="69" t="s">
        <v>14</v>
      </c>
      <c r="C79" s="39">
        <v>390</v>
      </c>
      <c r="D79" s="39">
        <v>120</v>
      </c>
      <c r="E79" s="39" t="s">
        <v>971</v>
      </c>
      <c r="F79" s="39">
        <v>2</v>
      </c>
      <c r="G79" s="39"/>
      <c r="H79" s="39">
        <v>1</v>
      </c>
      <c r="I79" s="39">
        <v>8</v>
      </c>
      <c r="J79" s="39">
        <f t="shared" si="5"/>
        <v>108</v>
      </c>
      <c r="K79" s="39">
        <v>430</v>
      </c>
      <c r="L79" s="39">
        <f t="shared" si="6"/>
        <v>46440</v>
      </c>
      <c r="M79" s="39">
        <v>2</v>
      </c>
      <c r="N79" s="39" t="s">
        <v>27</v>
      </c>
      <c r="O79" s="39" t="s">
        <v>16</v>
      </c>
      <c r="P79" s="39">
        <v>2</v>
      </c>
      <c r="Q79" s="39">
        <v>258</v>
      </c>
      <c r="R79" s="39"/>
      <c r="S79" s="39">
        <v>6400</v>
      </c>
      <c r="T79" s="39">
        <f t="shared" si="7"/>
        <v>1651200</v>
      </c>
      <c r="U79" s="39">
        <v>30</v>
      </c>
      <c r="V79" s="39">
        <f>T79*85%</f>
        <v>1403520</v>
      </c>
      <c r="W79" s="39">
        <f t="shared" si="8"/>
        <v>247680</v>
      </c>
      <c r="X79" s="39">
        <f t="shared" si="9"/>
        <v>294120</v>
      </c>
      <c r="Y79" s="39">
        <v>0</v>
      </c>
      <c r="Z79" s="39">
        <v>50</v>
      </c>
      <c r="AA79" s="39">
        <v>0</v>
      </c>
      <c r="AB79" s="39">
        <v>0</v>
      </c>
    </row>
    <row r="80" spans="1:28" s="3" customFormat="1" ht="24" customHeight="1" x14ac:dyDescent="0.2">
      <c r="A80" s="39"/>
      <c r="B80" s="69" t="s">
        <v>14</v>
      </c>
      <c r="C80" s="39">
        <v>4012</v>
      </c>
      <c r="D80" s="39">
        <v>142</v>
      </c>
      <c r="E80" s="39" t="s">
        <v>971</v>
      </c>
      <c r="F80" s="39">
        <v>2</v>
      </c>
      <c r="G80" s="39"/>
      <c r="H80" s="39"/>
      <c r="I80" s="39">
        <v>13</v>
      </c>
      <c r="J80" s="39">
        <f t="shared" si="5"/>
        <v>13</v>
      </c>
      <c r="K80" s="39">
        <v>430</v>
      </c>
      <c r="L80" s="39">
        <f t="shared" si="6"/>
        <v>5590</v>
      </c>
      <c r="M80" s="39">
        <v>2</v>
      </c>
      <c r="N80" s="39"/>
      <c r="O80" s="39"/>
      <c r="P80" s="39"/>
      <c r="Q80" s="39"/>
      <c r="R80" s="39"/>
      <c r="S80" s="39"/>
      <c r="T80" s="39">
        <f t="shared" si="7"/>
        <v>0</v>
      </c>
      <c r="U80" s="39"/>
      <c r="V80" s="39"/>
      <c r="W80" s="39">
        <f t="shared" si="8"/>
        <v>0</v>
      </c>
      <c r="X80" s="39">
        <f t="shared" si="9"/>
        <v>5590</v>
      </c>
      <c r="Y80" s="39">
        <v>0</v>
      </c>
      <c r="Z80" s="39">
        <v>50</v>
      </c>
      <c r="AA80" s="39">
        <v>0</v>
      </c>
      <c r="AB80" s="39">
        <v>0</v>
      </c>
    </row>
    <row r="81" spans="1:28" s="3" customFormat="1" ht="24" customHeight="1" x14ac:dyDescent="0.2">
      <c r="A81" s="39"/>
      <c r="B81" s="69" t="s">
        <v>14</v>
      </c>
      <c r="C81" s="39">
        <v>4013</v>
      </c>
      <c r="D81" s="39">
        <v>143</v>
      </c>
      <c r="E81" s="39" t="s">
        <v>971</v>
      </c>
      <c r="F81" s="39">
        <v>2</v>
      </c>
      <c r="G81" s="39"/>
      <c r="H81" s="39"/>
      <c r="I81" s="39">
        <v>56</v>
      </c>
      <c r="J81" s="39">
        <f t="shared" si="5"/>
        <v>56</v>
      </c>
      <c r="K81" s="39">
        <v>75</v>
      </c>
      <c r="L81" s="39">
        <f t="shared" si="6"/>
        <v>4200</v>
      </c>
      <c r="M81" s="39">
        <v>2</v>
      </c>
      <c r="N81" s="39"/>
      <c r="O81" s="39"/>
      <c r="P81" s="39"/>
      <c r="Q81" s="39"/>
      <c r="R81" s="39"/>
      <c r="S81" s="39"/>
      <c r="T81" s="39">
        <f t="shared" si="7"/>
        <v>0</v>
      </c>
      <c r="U81" s="39"/>
      <c r="V81" s="39"/>
      <c r="W81" s="39">
        <f t="shared" si="8"/>
        <v>0</v>
      </c>
      <c r="X81" s="39">
        <f t="shared" si="9"/>
        <v>4200</v>
      </c>
      <c r="Y81" s="39">
        <v>0</v>
      </c>
      <c r="Z81" s="39">
        <v>50</v>
      </c>
      <c r="AA81" s="39">
        <v>0</v>
      </c>
      <c r="AB81" s="39">
        <v>0</v>
      </c>
    </row>
    <row r="82" spans="1:28" s="3" customFormat="1" ht="24" customHeight="1" x14ac:dyDescent="0.2">
      <c r="A82" s="39"/>
      <c r="B82" s="69" t="s">
        <v>14</v>
      </c>
      <c r="C82" s="39">
        <v>4014</v>
      </c>
      <c r="D82" s="39">
        <v>144</v>
      </c>
      <c r="E82" s="39" t="s">
        <v>971</v>
      </c>
      <c r="F82" s="39">
        <v>2</v>
      </c>
      <c r="G82" s="39"/>
      <c r="H82" s="39"/>
      <c r="I82" s="39">
        <v>15</v>
      </c>
      <c r="J82" s="39">
        <f t="shared" si="5"/>
        <v>15</v>
      </c>
      <c r="K82" s="39">
        <v>75</v>
      </c>
      <c r="L82" s="39">
        <f t="shared" si="6"/>
        <v>1125</v>
      </c>
      <c r="M82" s="39">
        <v>2</v>
      </c>
      <c r="N82" s="39"/>
      <c r="O82" s="39"/>
      <c r="P82" s="39"/>
      <c r="Q82" s="39"/>
      <c r="R82" s="39"/>
      <c r="S82" s="39"/>
      <c r="T82" s="39">
        <f t="shared" si="7"/>
        <v>0</v>
      </c>
      <c r="U82" s="39"/>
      <c r="V82" s="39"/>
      <c r="W82" s="39">
        <f t="shared" si="8"/>
        <v>0</v>
      </c>
      <c r="X82" s="39">
        <f t="shared" si="9"/>
        <v>1125</v>
      </c>
      <c r="Y82" s="39">
        <v>0</v>
      </c>
      <c r="Z82" s="39">
        <v>50</v>
      </c>
      <c r="AA82" s="39">
        <v>0</v>
      </c>
      <c r="AB82" s="39">
        <v>0</v>
      </c>
    </row>
    <row r="83" spans="1:28" s="3" customFormat="1" ht="24" customHeight="1" x14ac:dyDescent="0.2">
      <c r="A83" s="39"/>
      <c r="B83" s="69" t="s">
        <v>14</v>
      </c>
      <c r="C83" s="39">
        <v>1827</v>
      </c>
      <c r="D83" s="39">
        <v>35</v>
      </c>
      <c r="E83" s="39" t="s">
        <v>971</v>
      </c>
      <c r="F83" s="39">
        <v>1</v>
      </c>
      <c r="G83" s="39">
        <v>8</v>
      </c>
      <c r="H83" s="39">
        <v>3</v>
      </c>
      <c r="I83" s="39">
        <v>33</v>
      </c>
      <c r="J83" s="39">
        <f t="shared" si="5"/>
        <v>3533</v>
      </c>
      <c r="K83" s="39">
        <v>130</v>
      </c>
      <c r="L83" s="39">
        <f t="shared" si="6"/>
        <v>459290</v>
      </c>
      <c r="M83" s="39">
        <v>1</v>
      </c>
      <c r="N83" s="39"/>
      <c r="O83" s="39"/>
      <c r="P83" s="39"/>
      <c r="Q83" s="39"/>
      <c r="R83" s="39"/>
      <c r="S83" s="39"/>
      <c r="T83" s="39">
        <f t="shared" si="7"/>
        <v>0</v>
      </c>
      <c r="U83" s="39"/>
      <c r="V83" s="39"/>
      <c r="W83" s="39">
        <f t="shared" si="8"/>
        <v>0</v>
      </c>
      <c r="X83" s="39">
        <f t="shared" si="9"/>
        <v>459290</v>
      </c>
      <c r="Y83" s="39">
        <v>0</v>
      </c>
      <c r="Z83" s="39">
        <v>50</v>
      </c>
      <c r="AA83" s="39">
        <v>0</v>
      </c>
      <c r="AB83" s="39">
        <v>0</v>
      </c>
    </row>
    <row r="84" spans="1:28" s="3" customFormat="1" ht="24" customHeight="1" x14ac:dyDescent="0.2">
      <c r="A84" s="39"/>
      <c r="B84" s="69" t="s">
        <v>14</v>
      </c>
      <c r="C84" s="39">
        <v>5348</v>
      </c>
      <c r="D84" s="39">
        <v>147</v>
      </c>
      <c r="E84" s="39" t="s">
        <v>971</v>
      </c>
      <c r="F84" s="39">
        <v>1</v>
      </c>
      <c r="G84" s="39">
        <v>7</v>
      </c>
      <c r="H84" s="39">
        <v>2</v>
      </c>
      <c r="I84" s="39">
        <v>26</v>
      </c>
      <c r="J84" s="39">
        <f t="shared" si="5"/>
        <v>3026</v>
      </c>
      <c r="K84" s="39">
        <v>100</v>
      </c>
      <c r="L84" s="39">
        <f t="shared" si="6"/>
        <v>302600</v>
      </c>
      <c r="M84" s="39">
        <v>1</v>
      </c>
      <c r="N84" s="39"/>
      <c r="O84" s="39"/>
      <c r="P84" s="39"/>
      <c r="Q84" s="39"/>
      <c r="R84" s="39"/>
      <c r="S84" s="39"/>
      <c r="T84" s="39">
        <f t="shared" si="7"/>
        <v>0</v>
      </c>
      <c r="U84" s="39"/>
      <c r="V84" s="39"/>
      <c r="W84" s="39">
        <f t="shared" si="8"/>
        <v>0</v>
      </c>
      <c r="X84" s="39">
        <f t="shared" si="9"/>
        <v>302600</v>
      </c>
      <c r="Y84" s="39">
        <v>0</v>
      </c>
      <c r="Z84" s="39">
        <v>50</v>
      </c>
      <c r="AA84" s="39">
        <v>0</v>
      </c>
      <c r="AB84" s="39">
        <v>0</v>
      </c>
    </row>
    <row r="85" spans="1:28" s="3" customFormat="1" ht="24" customHeight="1" x14ac:dyDescent="0.2">
      <c r="A85" s="39"/>
      <c r="B85" s="69" t="s">
        <v>14</v>
      </c>
      <c r="C85" s="39">
        <v>1829</v>
      </c>
      <c r="D85" s="39">
        <v>37</v>
      </c>
      <c r="E85" s="39" t="s">
        <v>971</v>
      </c>
      <c r="F85" s="39">
        <v>1</v>
      </c>
      <c r="G85" s="39">
        <v>3</v>
      </c>
      <c r="H85" s="39">
        <v>2</v>
      </c>
      <c r="I85" s="39">
        <v>58</v>
      </c>
      <c r="J85" s="39">
        <f t="shared" si="5"/>
        <v>1458</v>
      </c>
      <c r="K85" s="39">
        <v>100</v>
      </c>
      <c r="L85" s="39">
        <f t="shared" si="6"/>
        <v>145800</v>
      </c>
      <c r="M85" s="39">
        <v>1</v>
      </c>
      <c r="N85" s="39"/>
      <c r="O85" s="39"/>
      <c r="P85" s="39"/>
      <c r="Q85" s="39"/>
      <c r="R85" s="39"/>
      <c r="S85" s="39"/>
      <c r="T85" s="39">
        <f t="shared" si="7"/>
        <v>0</v>
      </c>
      <c r="U85" s="39"/>
      <c r="V85" s="39"/>
      <c r="W85" s="39">
        <f t="shared" si="8"/>
        <v>0</v>
      </c>
      <c r="X85" s="39">
        <f t="shared" si="9"/>
        <v>145800</v>
      </c>
      <c r="Y85" s="39">
        <v>0</v>
      </c>
      <c r="Z85" s="39">
        <v>50</v>
      </c>
      <c r="AA85" s="39">
        <v>0</v>
      </c>
      <c r="AB85" s="39">
        <v>0</v>
      </c>
    </row>
    <row r="86" spans="1:28" s="3" customFormat="1" ht="24" customHeight="1" x14ac:dyDescent="0.2">
      <c r="A86" s="39"/>
      <c r="B86" s="69" t="s">
        <v>14</v>
      </c>
      <c r="C86" s="39">
        <v>1830</v>
      </c>
      <c r="D86" s="39">
        <v>38</v>
      </c>
      <c r="E86" s="39" t="s">
        <v>971</v>
      </c>
      <c r="F86" s="39">
        <v>1</v>
      </c>
      <c r="G86" s="39">
        <v>3</v>
      </c>
      <c r="H86" s="39">
        <v>3</v>
      </c>
      <c r="I86" s="39">
        <v>16</v>
      </c>
      <c r="J86" s="39">
        <f t="shared" si="5"/>
        <v>1516</v>
      </c>
      <c r="K86" s="39">
        <v>100</v>
      </c>
      <c r="L86" s="39">
        <f t="shared" si="6"/>
        <v>151600</v>
      </c>
      <c r="M86" s="39">
        <v>1</v>
      </c>
      <c r="N86" s="39"/>
      <c r="O86" s="39"/>
      <c r="P86" s="39"/>
      <c r="Q86" s="39"/>
      <c r="R86" s="39"/>
      <c r="S86" s="39"/>
      <c r="T86" s="39">
        <f t="shared" si="7"/>
        <v>0</v>
      </c>
      <c r="U86" s="39"/>
      <c r="V86" s="39"/>
      <c r="W86" s="39">
        <f t="shared" si="8"/>
        <v>0</v>
      </c>
      <c r="X86" s="39">
        <f t="shared" si="9"/>
        <v>151600</v>
      </c>
      <c r="Y86" s="39">
        <v>0</v>
      </c>
      <c r="Z86" s="39">
        <v>50</v>
      </c>
      <c r="AA86" s="39">
        <v>0</v>
      </c>
      <c r="AB86" s="39">
        <v>0</v>
      </c>
    </row>
    <row r="87" spans="1:28" s="3" customFormat="1" ht="24" customHeight="1" x14ac:dyDescent="0.2">
      <c r="A87" s="39"/>
      <c r="B87" s="69" t="s">
        <v>126</v>
      </c>
      <c r="C87" s="39"/>
      <c r="D87" s="39"/>
      <c r="E87" s="39" t="s">
        <v>957</v>
      </c>
      <c r="F87" s="39">
        <v>1</v>
      </c>
      <c r="G87" s="39">
        <v>10</v>
      </c>
      <c r="H87" s="39">
        <v>3</v>
      </c>
      <c r="I87" s="39">
        <v>2</v>
      </c>
      <c r="J87" s="39">
        <f t="shared" si="5"/>
        <v>4302</v>
      </c>
      <c r="K87" s="39">
        <v>75</v>
      </c>
      <c r="L87" s="39">
        <f t="shared" si="6"/>
        <v>322650</v>
      </c>
      <c r="M87" s="39">
        <v>1</v>
      </c>
      <c r="N87" s="39"/>
      <c r="O87" s="39"/>
      <c r="P87" s="39"/>
      <c r="Q87" s="39"/>
      <c r="R87" s="39"/>
      <c r="S87" s="39"/>
      <c r="T87" s="39">
        <f t="shared" si="7"/>
        <v>0</v>
      </c>
      <c r="U87" s="39"/>
      <c r="V87" s="39"/>
      <c r="W87" s="39">
        <f t="shared" si="8"/>
        <v>0</v>
      </c>
      <c r="X87" s="39">
        <f t="shared" si="9"/>
        <v>322650</v>
      </c>
      <c r="Y87" s="39">
        <v>0</v>
      </c>
      <c r="Z87" s="39">
        <v>0</v>
      </c>
      <c r="AA87" s="39">
        <v>322650</v>
      </c>
      <c r="AB87" s="39">
        <v>0.01</v>
      </c>
    </row>
    <row r="88" spans="1:28" s="3" customFormat="1" ht="24" customHeight="1" x14ac:dyDescent="0.2">
      <c r="A88" s="39"/>
      <c r="B88" s="69" t="s">
        <v>14</v>
      </c>
      <c r="C88" s="39">
        <v>405</v>
      </c>
      <c r="D88" s="39">
        <v>136</v>
      </c>
      <c r="E88" s="39" t="s">
        <v>972</v>
      </c>
      <c r="F88" s="39">
        <v>2</v>
      </c>
      <c r="G88" s="39"/>
      <c r="H88" s="39">
        <v>1</v>
      </c>
      <c r="I88" s="39">
        <v>68</v>
      </c>
      <c r="J88" s="39">
        <f t="shared" si="5"/>
        <v>168</v>
      </c>
      <c r="K88" s="39">
        <v>430</v>
      </c>
      <c r="L88" s="39">
        <f t="shared" si="6"/>
        <v>72240</v>
      </c>
      <c r="M88" s="39">
        <v>2</v>
      </c>
      <c r="N88" s="39" t="s">
        <v>27</v>
      </c>
      <c r="O88" s="39" t="s">
        <v>16</v>
      </c>
      <c r="P88" s="39">
        <v>2</v>
      </c>
      <c r="Q88" s="39">
        <v>198</v>
      </c>
      <c r="R88" s="39"/>
      <c r="S88" s="39">
        <v>6400</v>
      </c>
      <c r="T88" s="39">
        <f t="shared" si="7"/>
        <v>1267200</v>
      </c>
      <c r="U88" s="39">
        <v>30</v>
      </c>
      <c r="V88" s="39">
        <f>T88*85%</f>
        <v>1077120</v>
      </c>
      <c r="W88" s="39">
        <f t="shared" si="8"/>
        <v>190080</v>
      </c>
      <c r="X88" s="39">
        <f t="shared" si="9"/>
        <v>262320</v>
      </c>
      <c r="Y88" s="39">
        <v>0</v>
      </c>
      <c r="Z88" s="39">
        <v>50</v>
      </c>
      <c r="AA88" s="39">
        <v>0</v>
      </c>
      <c r="AB88" s="39">
        <v>0</v>
      </c>
    </row>
    <row r="89" spans="1:28" s="3" customFormat="1" ht="24" customHeight="1" x14ac:dyDescent="0.2">
      <c r="A89" s="39"/>
      <c r="B89" s="69" t="s">
        <v>879</v>
      </c>
      <c r="C89" s="39">
        <v>3065</v>
      </c>
      <c r="D89" s="39">
        <v>9</v>
      </c>
      <c r="E89" s="39" t="s">
        <v>972</v>
      </c>
      <c r="F89" s="39">
        <v>1</v>
      </c>
      <c r="G89" s="39">
        <v>14</v>
      </c>
      <c r="H89" s="39"/>
      <c r="I89" s="39">
        <v>30</v>
      </c>
      <c r="J89" s="39">
        <f t="shared" si="5"/>
        <v>5630</v>
      </c>
      <c r="K89" s="39">
        <v>75</v>
      </c>
      <c r="L89" s="39">
        <f t="shared" si="6"/>
        <v>422250</v>
      </c>
      <c r="M89" s="39">
        <v>1</v>
      </c>
      <c r="N89" s="39"/>
      <c r="O89" s="39"/>
      <c r="P89" s="39"/>
      <c r="Q89" s="39"/>
      <c r="R89" s="39"/>
      <c r="S89" s="39"/>
      <c r="T89" s="39">
        <f t="shared" si="7"/>
        <v>0</v>
      </c>
      <c r="U89" s="39"/>
      <c r="V89" s="39"/>
      <c r="W89" s="39">
        <f t="shared" si="8"/>
        <v>0</v>
      </c>
      <c r="X89" s="39">
        <f t="shared" si="9"/>
        <v>422250</v>
      </c>
      <c r="Y89" s="39">
        <v>0</v>
      </c>
      <c r="Z89" s="39">
        <v>0</v>
      </c>
      <c r="AA89" s="39">
        <v>422250</v>
      </c>
      <c r="AB89" s="39">
        <v>0.01</v>
      </c>
    </row>
    <row r="90" spans="1:28" s="3" customFormat="1" ht="24" customHeight="1" x14ac:dyDescent="0.2">
      <c r="A90" s="39"/>
      <c r="B90" s="69" t="s">
        <v>14</v>
      </c>
      <c r="C90" s="39">
        <v>5928</v>
      </c>
      <c r="D90" s="39">
        <v>390</v>
      </c>
      <c r="E90" s="39" t="s">
        <v>972</v>
      </c>
      <c r="F90" s="39">
        <v>1</v>
      </c>
      <c r="G90" s="39">
        <v>2</v>
      </c>
      <c r="H90" s="39"/>
      <c r="I90" s="39">
        <v>6</v>
      </c>
      <c r="J90" s="39">
        <f t="shared" si="5"/>
        <v>806</v>
      </c>
      <c r="K90" s="39">
        <v>75</v>
      </c>
      <c r="L90" s="39">
        <f t="shared" si="6"/>
        <v>60450</v>
      </c>
      <c r="M90" s="39">
        <v>1</v>
      </c>
      <c r="N90" s="39"/>
      <c r="O90" s="39"/>
      <c r="P90" s="39"/>
      <c r="Q90" s="39"/>
      <c r="R90" s="39"/>
      <c r="S90" s="39"/>
      <c r="T90" s="39">
        <f t="shared" si="7"/>
        <v>0</v>
      </c>
      <c r="U90" s="39"/>
      <c r="V90" s="39"/>
      <c r="W90" s="39">
        <f t="shared" si="8"/>
        <v>0</v>
      </c>
      <c r="X90" s="39">
        <f t="shared" si="9"/>
        <v>60450</v>
      </c>
      <c r="Y90" s="39">
        <v>0</v>
      </c>
      <c r="Z90" s="39">
        <v>50</v>
      </c>
      <c r="AA90" s="39">
        <v>0</v>
      </c>
      <c r="AB90" s="39">
        <v>0</v>
      </c>
    </row>
    <row r="91" spans="1:28" s="3" customFormat="1" ht="24" customHeight="1" x14ac:dyDescent="0.2">
      <c r="A91" s="39"/>
      <c r="B91" s="69" t="s">
        <v>14</v>
      </c>
      <c r="C91" s="39">
        <v>5009</v>
      </c>
      <c r="D91" s="39">
        <v>127</v>
      </c>
      <c r="E91" s="39" t="s">
        <v>972</v>
      </c>
      <c r="F91" s="39">
        <v>1</v>
      </c>
      <c r="G91" s="39">
        <v>1</v>
      </c>
      <c r="H91" s="39"/>
      <c r="I91" s="39">
        <v>30</v>
      </c>
      <c r="J91" s="39">
        <f t="shared" si="5"/>
        <v>430</v>
      </c>
      <c r="K91" s="39">
        <v>75</v>
      </c>
      <c r="L91" s="39">
        <f t="shared" si="6"/>
        <v>32250</v>
      </c>
      <c r="M91" s="39">
        <v>1</v>
      </c>
      <c r="N91" s="39"/>
      <c r="O91" s="39"/>
      <c r="P91" s="39"/>
      <c r="Q91" s="39"/>
      <c r="R91" s="39"/>
      <c r="S91" s="39"/>
      <c r="T91" s="39">
        <f t="shared" si="7"/>
        <v>0</v>
      </c>
      <c r="U91" s="39"/>
      <c r="V91" s="39"/>
      <c r="W91" s="39">
        <f t="shared" si="8"/>
        <v>0</v>
      </c>
      <c r="X91" s="39">
        <f t="shared" si="9"/>
        <v>32250</v>
      </c>
      <c r="Y91" s="39">
        <v>0</v>
      </c>
      <c r="Z91" s="39">
        <v>50</v>
      </c>
      <c r="AA91" s="39">
        <v>0</v>
      </c>
      <c r="AB91" s="39">
        <v>0</v>
      </c>
    </row>
    <row r="92" spans="1:28" s="3" customFormat="1" ht="24" customHeight="1" x14ac:dyDescent="0.2">
      <c r="A92" s="39"/>
      <c r="B92" s="69" t="s">
        <v>14</v>
      </c>
      <c r="C92" s="39">
        <v>3565</v>
      </c>
      <c r="D92" s="39">
        <v>66</v>
      </c>
      <c r="E92" s="39" t="s">
        <v>972</v>
      </c>
      <c r="F92" s="39">
        <v>1</v>
      </c>
      <c r="G92" s="39">
        <v>7</v>
      </c>
      <c r="H92" s="39">
        <v>3</v>
      </c>
      <c r="I92" s="39">
        <v>27</v>
      </c>
      <c r="J92" s="39">
        <f t="shared" si="5"/>
        <v>3127</v>
      </c>
      <c r="K92" s="39">
        <v>75</v>
      </c>
      <c r="L92" s="39">
        <f t="shared" si="6"/>
        <v>234525</v>
      </c>
      <c r="M92" s="39">
        <v>1</v>
      </c>
      <c r="N92" s="39"/>
      <c r="O92" s="39"/>
      <c r="P92" s="39"/>
      <c r="Q92" s="39"/>
      <c r="R92" s="39"/>
      <c r="S92" s="39"/>
      <c r="T92" s="39">
        <f t="shared" si="7"/>
        <v>0</v>
      </c>
      <c r="U92" s="39"/>
      <c r="V92" s="39"/>
      <c r="W92" s="39">
        <f t="shared" si="8"/>
        <v>0</v>
      </c>
      <c r="X92" s="39">
        <f t="shared" si="9"/>
        <v>234525</v>
      </c>
      <c r="Y92" s="39">
        <v>0</v>
      </c>
      <c r="Z92" s="39">
        <v>50</v>
      </c>
      <c r="AA92" s="39">
        <v>0</v>
      </c>
      <c r="AB92" s="39">
        <v>0</v>
      </c>
    </row>
    <row r="93" spans="1:28" s="3" customFormat="1" ht="24" customHeight="1" x14ac:dyDescent="0.2">
      <c r="A93" s="39"/>
      <c r="B93" s="69" t="s">
        <v>14</v>
      </c>
      <c r="C93" s="39">
        <v>3229</v>
      </c>
      <c r="D93" s="39">
        <v>44</v>
      </c>
      <c r="E93" s="39" t="s">
        <v>972</v>
      </c>
      <c r="F93" s="39">
        <v>1</v>
      </c>
      <c r="G93" s="39">
        <v>7</v>
      </c>
      <c r="H93" s="39">
        <v>1</v>
      </c>
      <c r="I93" s="39">
        <v>60</v>
      </c>
      <c r="J93" s="39">
        <f t="shared" si="5"/>
        <v>2960</v>
      </c>
      <c r="K93" s="39">
        <v>75</v>
      </c>
      <c r="L93" s="39">
        <f t="shared" si="6"/>
        <v>222000</v>
      </c>
      <c r="M93" s="39">
        <v>1</v>
      </c>
      <c r="N93" s="39"/>
      <c r="O93" s="39"/>
      <c r="P93" s="39"/>
      <c r="Q93" s="39"/>
      <c r="R93" s="39"/>
      <c r="S93" s="39"/>
      <c r="T93" s="39">
        <f t="shared" si="7"/>
        <v>0</v>
      </c>
      <c r="U93" s="39"/>
      <c r="V93" s="39"/>
      <c r="W93" s="39">
        <f t="shared" si="8"/>
        <v>0</v>
      </c>
      <c r="X93" s="39">
        <f t="shared" si="9"/>
        <v>222000</v>
      </c>
      <c r="Y93" s="39">
        <v>0</v>
      </c>
      <c r="Z93" s="39">
        <v>50</v>
      </c>
      <c r="AA93" s="39">
        <v>0</v>
      </c>
      <c r="AB93" s="39">
        <v>0</v>
      </c>
    </row>
    <row r="94" spans="1:28" s="3" customFormat="1" ht="24" customHeight="1" x14ac:dyDescent="0.2">
      <c r="A94" s="39"/>
      <c r="B94" s="69" t="s">
        <v>14</v>
      </c>
      <c r="C94" s="39">
        <v>406</v>
      </c>
      <c r="D94" s="39">
        <v>137</v>
      </c>
      <c r="E94" s="39" t="s">
        <v>972</v>
      </c>
      <c r="F94" s="39">
        <v>1</v>
      </c>
      <c r="G94" s="39"/>
      <c r="H94" s="39">
        <v>2</v>
      </c>
      <c r="I94" s="39">
        <v>9</v>
      </c>
      <c r="J94" s="39">
        <f t="shared" si="5"/>
        <v>209</v>
      </c>
      <c r="K94" s="39">
        <v>430</v>
      </c>
      <c r="L94" s="39">
        <f t="shared" si="6"/>
        <v>89870</v>
      </c>
      <c r="M94" s="39">
        <v>1</v>
      </c>
      <c r="N94" s="39"/>
      <c r="O94" s="39"/>
      <c r="P94" s="39"/>
      <c r="Q94" s="39"/>
      <c r="R94" s="39"/>
      <c r="S94" s="39"/>
      <c r="T94" s="39">
        <f t="shared" si="7"/>
        <v>0</v>
      </c>
      <c r="U94" s="39"/>
      <c r="V94" s="39"/>
      <c r="W94" s="39">
        <f t="shared" si="8"/>
        <v>0</v>
      </c>
      <c r="X94" s="39">
        <f t="shared" si="9"/>
        <v>89870</v>
      </c>
      <c r="Y94" s="39">
        <v>0</v>
      </c>
      <c r="Z94" s="39">
        <v>50</v>
      </c>
      <c r="AA94" s="39">
        <v>0</v>
      </c>
      <c r="AB94" s="39">
        <v>0</v>
      </c>
    </row>
    <row r="95" spans="1:28" s="3" customFormat="1" ht="24" customHeight="1" x14ac:dyDescent="0.2">
      <c r="A95" s="39"/>
      <c r="B95" s="69" t="s">
        <v>14</v>
      </c>
      <c r="C95" s="39">
        <v>3836</v>
      </c>
      <c r="D95" s="39">
        <v>231</v>
      </c>
      <c r="E95" s="39" t="s">
        <v>973</v>
      </c>
      <c r="F95" s="39">
        <v>2</v>
      </c>
      <c r="G95" s="39"/>
      <c r="H95" s="39"/>
      <c r="I95" s="39">
        <v>51</v>
      </c>
      <c r="J95" s="39">
        <f t="shared" si="5"/>
        <v>51</v>
      </c>
      <c r="K95" s="39">
        <v>430</v>
      </c>
      <c r="L95" s="39">
        <f t="shared" si="6"/>
        <v>21930</v>
      </c>
      <c r="M95" s="39">
        <v>2</v>
      </c>
      <c r="N95" s="39" t="s">
        <v>27</v>
      </c>
      <c r="O95" s="39" t="s">
        <v>16</v>
      </c>
      <c r="P95" s="39">
        <v>2</v>
      </c>
      <c r="Q95" s="39">
        <v>162</v>
      </c>
      <c r="R95" s="39"/>
      <c r="S95" s="39">
        <v>6400</v>
      </c>
      <c r="T95" s="39">
        <f t="shared" si="7"/>
        <v>1036800</v>
      </c>
      <c r="U95" s="39">
        <v>30</v>
      </c>
      <c r="V95" s="39">
        <f>T95*85%</f>
        <v>881280</v>
      </c>
      <c r="W95" s="39">
        <f t="shared" si="8"/>
        <v>155520</v>
      </c>
      <c r="X95" s="39">
        <f t="shared" si="9"/>
        <v>177450</v>
      </c>
      <c r="Y95" s="39">
        <v>0</v>
      </c>
      <c r="Z95" s="39">
        <v>50</v>
      </c>
      <c r="AA95" s="39">
        <v>0</v>
      </c>
      <c r="AB95" s="39">
        <v>0</v>
      </c>
    </row>
    <row r="96" spans="1:28" s="3" customFormat="1" ht="24" customHeight="1" x14ac:dyDescent="0.2">
      <c r="A96" s="39"/>
      <c r="B96" s="69" t="s">
        <v>14</v>
      </c>
      <c r="C96" s="39">
        <v>2419</v>
      </c>
      <c r="D96" s="39">
        <v>26</v>
      </c>
      <c r="E96" s="39" t="s">
        <v>973</v>
      </c>
      <c r="F96" s="39">
        <v>1</v>
      </c>
      <c r="G96" s="39">
        <v>2</v>
      </c>
      <c r="H96" s="39">
        <v>3</v>
      </c>
      <c r="I96" s="39">
        <v>35</v>
      </c>
      <c r="J96" s="39">
        <f t="shared" si="5"/>
        <v>1135</v>
      </c>
      <c r="K96" s="39">
        <v>75</v>
      </c>
      <c r="L96" s="39">
        <f t="shared" si="6"/>
        <v>85125</v>
      </c>
      <c r="M96" s="39">
        <v>1</v>
      </c>
      <c r="N96" s="39"/>
      <c r="O96" s="39"/>
      <c r="P96" s="39"/>
      <c r="Q96" s="39"/>
      <c r="R96" s="39"/>
      <c r="S96" s="39"/>
      <c r="T96" s="39">
        <f t="shared" si="7"/>
        <v>0</v>
      </c>
      <c r="U96" s="39"/>
      <c r="V96" s="39"/>
      <c r="W96" s="39">
        <f t="shared" si="8"/>
        <v>0</v>
      </c>
      <c r="X96" s="39">
        <f t="shared" si="9"/>
        <v>85125</v>
      </c>
      <c r="Y96" s="39">
        <v>0</v>
      </c>
      <c r="Z96" s="39">
        <v>50</v>
      </c>
      <c r="AA96" s="39">
        <v>0</v>
      </c>
      <c r="AB96" s="39">
        <v>0</v>
      </c>
    </row>
    <row r="97" spans="1:28" s="3" customFormat="1" ht="24" customHeight="1" x14ac:dyDescent="0.2">
      <c r="A97" s="39"/>
      <c r="B97" s="69" t="s">
        <v>14</v>
      </c>
      <c r="C97" s="39">
        <v>4694</v>
      </c>
      <c r="D97" s="39">
        <v>149</v>
      </c>
      <c r="E97" s="39" t="s">
        <v>973</v>
      </c>
      <c r="F97" s="39">
        <v>1</v>
      </c>
      <c r="G97" s="39">
        <v>9</v>
      </c>
      <c r="H97" s="39"/>
      <c r="I97" s="39">
        <v>86</v>
      </c>
      <c r="J97" s="39">
        <f t="shared" si="5"/>
        <v>3686</v>
      </c>
      <c r="K97" s="39">
        <v>75</v>
      </c>
      <c r="L97" s="39">
        <f t="shared" si="6"/>
        <v>276450</v>
      </c>
      <c r="M97" s="39">
        <v>1</v>
      </c>
      <c r="N97" s="39"/>
      <c r="O97" s="39"/>
      <c r="P97" s="39"/>
      <c r="Q97" s="39"/>
      <c r="R97" s="39"/>
      <c r="S97" s="39"/>
      <c r="T97" s="39">
        <f t="shared" si="7"/>
        <v>0</v>
      </c>
      <c r="U97" s="39"/>
      <c r="V97" s="39"/>
      <c r="W97" s="39">
        <f t="shared" si="8"/>
        <v>0</v>
      </c>
      <c r="X97" s="39">
        <f t="shared" si="9"/>
        <v>276450</v>
      </c>
      <c r="Y97" s="39">
        <v>0</v>
      </c>
      <c r="Z97" s="39">
        <v>50</v>
      </c>
      <c r="AA97" s="39">
        <v>0</v>
      </c>
      <c r="AB97" s="39">
        <v>0</v>
      </c>
    </row>
    <row r="98" spans="1:28" s="3" customFormat="1" ht="24" customHeight="1" x14ac:dyDescent="0.2">
      <c r="A98" s="39"/>
      <c r="B98" s="69" t="s">
        <v>14</v>
      </c>
      <c r="C98" s="39">
        <v>4118</v>
      </c>
      <c r="D98" s="39">
        <v>147</v>
      </c>
      <c r="E98" s="39" t="s">
        <v>974</v>
      </c>
      <c r="F98" s="39">
        <v>2</v>
      </c>
      <c r="G98" s="39"/>
      <c r="H98" s="39"/>
      <c r="I98" s="39">
        <v>56</v>
      </c>
      <c r="J98" s="39">
        <f t="shared" si="5"/>
        <v>56</v>
      </c>
      <c r="K98" s="39">
        <v>430</v>
      </c>
      <c r="L98" s="39">
        <f t="shared" si="6"/>
        <v>24080</v>
      </c>
      <c r="M98" s="39">
        <v>2</v>
      </c>
      <c r="N98" s="39" t="s">
        <v>27</v>
      </c>
      <c r="O98" s="39" t="s">
        <v>16</v>
      </c>
      <c r="P98" s="39">
        <v>2</v>
      </c>
      <c r="Q98" s="39">
        <v>120</v>
      </c>
      <c r="R98" s="39"/>
      <c r="S98" s="39">
        <v>6400</v>
      </c>
      <c r="T98" s="39">
        <f t="shared" si="7"/>
        <v>768000</v>
      </c>
      <c r="U98" s="39">
        <v>30</v>
      </c>
      <c r="V98" s="39">
        <f>T98*85%</f>
        <v>652800</v>
      </c>
      <c r="W98" s="39">
        <f t="shared" si="8"/>
        <v>115200</v>
      </c>
      <c r="X98" s="39">
        <f t="shared" si="9"/>
        <v>139280</v>
      </c>
      <c r="Y98" s="39">
        <v>0</v>
      </c>
      <c r="Z98" s="39">
        <v>50</v>
      </c>
      <c r="AA98" s="39">
        <v>0</v>
      </c>
      <c r="AB98" s="39">
        <v>0</v>
      </c>
    </row>
    <row r="99" spans="1:28" s="3" customFormat="1" ht="24" customHeight="1" x14ac:dyDescent="0.2">
      <c r="A99" s="39"/>
      <c r="B99" s="69" t="s">
        <v>14</v>
      </c>
      <c r="C99" s="39">
        <v>2969</v>
      </c>
      <c r="D99" s="39">
        <v>228</v>
      </c>
      <c r="E99" s="39" t="s">
        <v>974</v>
      </c>
      <c r="F99" s="39">
        <v>1</v>
      </c>
      <c r="G99" s="39">
        <v>11</v>
      </c>
      <c r="H99" s="39"/>
      <c r="I99" s="39"/>
      <c r="J99" s="39">
        <f t="shared" si="5"/>
        <v>4400</v>
      </c>
      <c r="K99" s="39">
        <v>100</v>
      </c>
      <c r="L99" s="39">
        <f t="shared" si="6"/>
        <v>440000</v>
      </c>
      <c r="M99" s="39">
        <v>1</v>
      </c>
      <c r="N99" s="39"/>
      <c r="O99" s="39"/>
      <c r="P99" s="39"/>
      <c r="Q99" s="39"/>
      <c r="R99" s="39"/>
      <c r="S99" s="39"/>
      <c r="T99" s="39">
        <f t="shared" si="7"/>
        <v>0</v>
      </c>
      <c r="U99" s="39"/>
      <c r="V99" s="39"/>
      <c r="W99" s="39">
        <f t="shared" si="8"/>
        <v>0</v>
      </c>
      <c r="X99" s="39">
        <f t="shared" si="9"/>
        <v>440000</v>
      </c>
      <c r="Y99" s="39">
        <v>0</v>
      </c>
      <c r="Z99" s="39">
        <v>50</v>
      </c>
      <c r="AA99" s="39">
        <v>0</v>
      </c>
      <c r="AB99" s="39">
        <v>0</v>
      </c>
    </row>
    <row r="100" spans="1:28" s="3" customFormat="1" ht="24" customHeight="1" x14ac:dyDescent="0.2">
      <c r="A100" s="39"/>
      <c r="B100" s="69" t="s">
        <v>14</v>
      </c>
      <c r="C100" s="39">
        <v>2986</v>
      </c>
      <c r="D100" s="39">
        <v>10</v>
      </c>
      <c r="E100" s="39" t="s">
        <v>974</v>
      </c>
      <c r="F100" s="39">
        <v>1</v>
      </c>
      <c r="G100" s="39">
        <v>15</v>
      </c>
      <c r="H100" s="39">
        <v>2</v>
      </c>
      <c r="I100" s="39">
        <v>93</v>
      </c>
      <c r="J100" s="39">
        <f t="shared" si="5"/>
        <v>6293</v>
      </c>
      <c r="K100" s="39">
        <v>75</v>
      </c>
      <c r="L100" s="39">
        <f t="shared" si="6"/>
        <v>471975</v>
      </c>
      <c r="M100" s="39">
        <v>1</v>
      </c>
      <c r="N100" s="39"/>
      <c r="O100" s="39"/>
      <c r="P100" s="39"/>
      <c r="Q100" s="39"/>
      <c r="R100" s="39"/>
      <c r="S100" s="39"/>
      <c r="T100" s="39">
        <f t="shared" si="7"/>
        <v>0</v>
      </c>
      <c r="U100" s="39"/>
      <c r="V100" s="39"/>
      <c r="W100" s="39">
        <f t="shared" si="8"/>
        <v>0</v>
      </c>
      <c r="X100" s="39">
        <f t="shared" si="9"/>
        <v>471975</v>
      </c>
      <c r="Y100" s="39">
        <v>0</v>
      </c>
      <c r="Z100" s="39">
        <v>50</v>
      </c>
      <c r="AA100" s="39">
        <v>0</v>
      </c>
      <c r="AB100" s="39">
        <v>0</v>
      </c>
    </row>
    <row r="101" spans="1:28" s="3" customFormat="1" ht="24" customHeight="1" x14ac:dyDescent="0.2">
      <c r="A101" s="39"/>
      <c r="B101" s="69" t="s">
        <v>14</v>
      </c>
      <c r="C101" s="39">
        <v>5049</v>
      </c>
      <c r="D101" s="39">
        <v>302</v>
      </c>
      <c r="E101" s="39" t="s">
        <v>974</v>
      </c>
      <c r="F101" s="39">
        <v>1</v>
      </c>
      <c r="G101" s="39">
        <v>3</v>
      </c>
      <c r="H101" s="39">
        <v>1</v>
      </c>
      <c r="I101" s="39">
        <v>94</v>
      </c>
      <c r="J101" s="39">
        <f t="shared" si="5"/>
        <v>1394</v>
      </c>
      <c r="K101" s="39">
        <v>150</v>
      </c>
      <c r="L101" s="39">
        <f t="shared" si="6"/>
        <v>209100</v>
      </c>
      <c r="M101" s="39">
        <v>1</v>
      </c>
      <c r="N101" s="39"/>
      <c r="O101" s="39"/>
      <c r="P101" s="39"/>
      <c r="Q101" s="39"/>
      <c r="R101" s="39"/>
      <c r="S101" s="39"/>
      <c r="T101" s="39">
        <f t="shared" si="7"/>
        <v>0</v>
      </c>
      <c r="U101" s="39"/>
      <c r="V101" s="39"/>
      <c r="W101" s="39">
        <f t="shared" si="8"/>
        <v>0</v>
      </c>
      <c r="X101" s="39">
        <f t="shared" si="9"/>
        <v>209100</v>
      </c>
      <c r="Y101" s="39">
        <v>0</v>
      </c>
      <c r="Z101" s="39">
        <v>50</v>
      </c>
      <c r="AA101" s="39">
        <v>0</v>
      </c>
      <c r="AB101" s="39">
        <v>0</v>
      </c>
    </row>
    <row r="102" spans="1:28" s="3" customFormat="1" ht="24" customHeight="1" x14ac:dyDescent="0.2">
      <c r="A102" s="39"/>
      <c r="B102" s="69" t="s">
        <v>14</v>
      </c>
      <c r="C102" s="39">
        <v>408</v>
      </c>
      <c r="D102" s="39">
        <v>139</v>
      </c>
      <c r="E102" s="39" t="s">
        <v>975</v>
      </c>
      <c r="F102" s="39">
        <v>2</v>
      </c>
      <c r="G102" s="39"/>
      <c r="H102" s="39"/>
      <c r="I102" s="39">
        <v>57</v>
      </c>
      <c r="J102" s="39">
        <f t="shared" si="5"/>
        <v>57</v>
      </c>
      <c r="K102" s="39">
        <v>430</v>
      </c>
      <c r="L102" s="39">
        <f t="shared" si="6"/>
        <v>24510</v>
      </c>
      <c r="M102" s="39">
        <v>2</v>
      </c>
      <c r="N102" s="39" t="s">
        <v>27</v>
      </c>
      <c r="O102" s="39" t="s">
        <v>16</v>
      </c>
      <c r="P102" s="39">
        <v>2</v>
      </c>
      <c r="Q102" s="39">
        <v>150</v>
      </c>
      <c r="R102" s="39"/>
      <c r="S102" s="39">
        <v>6400</v>
      </c>
      <c r="T102" s="39">
        <f t="shared" si="7"/>
        <v>960000</v>
      </c>
      <c r="U102" s="39">
        <v>30</v>
      </c>
      <c r="V102" s="39">
        <f>T102*85%</f>
        <v>816000</v>
      </c>
      <c r="W102" s="39">
        <f t="shared" si="8"/>
        <v>144000</v>
      </c>
      <c r="X102" s="39">
        <f t="shared" si="9"/>
        <v>168510</v>
      </c>
      <c r="Y102" s="39">
        <v>0</v>
      </c>
      <c r="Z102" s="39">
        <v>50</v>
      </c>
      <c r="AA102" s="39">
        <v>0</v>
      </c>
      <c r="AB102" s="39">
        <v>0</v>
      </c>
    </row>
    <row r="103" spans="1:28" s="3" customFormat="1" ht="24" customHeight="1" x14ac:dyDescent="0.2">
      <c r="A103" s="39"/>
      <c r="B103" s="69" t="s">
        <v>14</v>
      </c>
      <c r="C103" s="39">
        <v>5164</v>
      </c>
      <c r="D103" s="39">
        <v>162</v>
      </c>
      <c r="E103" s="39" t="s">
        <v>975</v>
      </c>
      <c r="F103" s="39">
        <v>1</v>
      </c>
      <c r="G103" s="39">
        <v>8</v>
      </c>
      <c r="H103" s="39"/>
      <c r="I103" s="39">
        <v>62</v>
      </c>
      <c r="J103" s="39">
        <f t="shared" si="5"/>
        <v>3262</v>
      </c>
      <c r="K103" s="39">
        <v>75</v>
      </c>
      <c r="L103" s="39">
        <f t="shared" si="6"/>
        <v>244650</v>
      </c>
      <c r="M103" s="39">
        <v>1</v>
      </c>
      <c r="N103" s="39"/>
      <c r="O103" s="39"/>
      <c r="P103" s="39"/>
      <c r="Q103" s="39"/>
      <c r="R103" s="39"/>
      <c r="S103" s="39"/>
      <c r="T103" s="39">
        <f t="shared" si="7"/>
        <v>0</v>
      </c>
      <c r="U103" s="39"/>
      <c r="V103" s="39"/>
      <c r="W103" s="39">
        <f t="shared" si="8"/>
        <v>0</v>
      </c>
      <c r="X103" s="39">
        <f t="shared" si="9"/>
        <v>244650</v>
      </c>
      <c r="Y103" s="39">
        <v>0</v>
      </c>
      <c r="Z103" s="39">
        <v>50</v>
      </c>
      <c r="AA103" s="39">
        <v>0</v>
      </c>
      <c r="AB103" s="39">
        <v>0</v>
      </c>
    </row>
    <row r="104" spans="1:28" s="3" customFormat="1" ht="24" customHeight="1" x14ac:dyDescent="0.2">
      <c r="A104" s="39"/>
      <c r="B104" s="69" t="s">
        <v>14</v>
      </c>
      <c r="C104" s="39">
        <v>4685</v>
      </c>
      <c r="D104" s="39">
        <v>328</v>
      </c>
      <c r="E104" s="39" t="s">
        <v>975</v>
      </c>
      <c r="F104" s="39">
        <v>1</v>
      </c>
      <c r="G104" s="39">
        <v>3</v>
      </c>
      <c r="H104" s="39">
        <v>1</v>
      </c>
      <c r="I104" s="39">
        <v>28</v>
      </c>
      <c r="J104" s="39">
        <f t="shared" si="5"/>
        <v>1328</v>
      </c>
      <c r="K104" s="39">
        <v>75</v>
      </c>
      <c r="L104" s="39">
        <f t="shared" si="6"/>
        <v>99600</v>
      </c>
      <c r="M104" s="39">
        <v>1</v>
      </c>
      <c r="N104" s="39"/>
      <c r="O104" s="39"/>
      <c r="P104" s="39"/>
      <c r="Q104" s="39"/>
      <c r="R104" s="39"/>
      <c r="S104" s="39"/>
      <c r="T104" s="39">
        <f t="shared" si="7"/>
        <v>0</v>
      </c>
      <c r="U104" s="39"/>
      <c r="V104" s="39"/>
      <c r="W104" s="39">
        <f t="shared" si="8"/>
        <v>0</v>
      </c>
      <c r="X104" s="39">
        <f t="shared" si="9"/>
        <v>99600</v>
      </c>
      <c r="Y104" s="39">
        <v>0</v>
      </c>
      <c r="Z104" s="39">
        <v>50</v>
      </c>
      <c r="AA104" s="39">
        <v>0</v>
      </c>
      <c r="AB104" s="39">
        <v>0</v>
      </c>
    </row>
    <row r="105" spans="1:28" s="3" customFormat="1" ht="24" customHeight="1" x14ac:dyDescent="0.2">
      <c r="A105" s="39"/>
      <c r="B105" s="69" t="s">
        <v>14</v>
      </c>
      <c r="C105" s="39">
        <v>5861</v>
      </c>
      <c r="D105" s="39">
        <v>384</v>
      </c>
      <c r="E105" s="39" t="s">
        <v>975</v>
      </c>
      <c r="F105" s="39">
        <v>1</v>
      </c>
      <c r="G105" s="39">
        <v>2</v>
      </c>
      <c r="H105" s="39"/>
      <c r="I105" s="39">
        <v>49</v>
      </c>
      <c r="J105" s="39">
        <f t="shared" si="5"/>
        <v>849</v>
      </c>
      <c r="K105" s="39">
        <v>100</v>
      </c>
      <c r="L105" s="39">
        <f t="shared" si="6"/>
        <v>84900</v>
      </c>
      <c r="M105" s="39">
        <v>1</v>
      </c>
      <c r="N105" s="39"/>
      <c r="O105" s="39"/>
      <c r="P105" s="39"/>
      <c r="Q105" s="39"/>
      <c r="R105" s="39"/>
      <c r="S105" s="39"/>
      <c r="T105" s="39">
        <f t="shared" si="7"/>
        <v>0</v>
      </c>
      <c r="U105" s="39"/>
      <c r="V105" s="39"/>
      <c r="W105" s="39">
        <f t="shared" si="8"/>
        <v>0</v>
      </c>
      <c r="X105" s="39">
        <f t="shared" si="9"/>
        <v>84900</v>
      </c>
      <c r="Y105" s="39">
        <v>0</v>
      </c>
      <c r="Z105" s="39">
        <v>50</v>
      </c>
      <c r="AA105" s="39">
        <v>0</v>
      </c>
      <c r="AB105" s="39">
        <v>0</v>
      </c>
    </row>
    <row r="106" spans="1:28" s="3" customFormat="1" ht="24" customHeight="1" x14ac:dyDescent="0.2">
      <c r="A106" s="39"/>
      <c r="B106" s="69" t="s">
        <v>14</v>
      </c>
      <c r="C106" s="39">
        <v>5862</v>
      </c>
      <c r="D106" s="39">
        <v>385</v>
      </c>
      <c r="E106" s="39" t="s">
        <v>975</v>
      </c>
      <c r="F106" s="39">
        <v>1</v>
      </c>
      <c r="G106" s="39">
        <v>1</v>
      </c>
      <c r="H106" s="39">
        <v>3</v>
      </c>
      <c r="I106" s="39">
        <v>93</v>
      </c>
      <c r="J106" s="39">
        <f t="shared" si="5"/>
        <v>793</v>
      </c>
      <c r="K106" s="39">
        <v>430</v>
      </c>
      <c r="L106" s="39">
        <f t="shared" si="6"/>
        <v>340990</v>
      </c>
      <c r="M106" s="39">
        <v>1</v>
      </c>
      <c r="N106" s="39"/>
      <c r="O106" s="39"/>
      <c r="P106" s="39"/>
      <c r="Q106" s="39"/>
      <c r="R106" s="39"/>
      <c r="S106" s="39"/>
      <c r="T106" s="39">
        <f t="shared" si="7"/>
        <v>0</v>
      </c>
      <c r="U106" s="39"/>
      <c r="V106" s="39"/>
      <c r="W106" s="39">
        <f t="shared" si="8"/>
        <v>0</v>
      </c>
      <c r="X106" s="39">
        <f t="shared" si="9"/>
        <v>340990</v>
      </c>
      <c r="Y106" s="39">
        <v>0</v>
      </c>
      <c r="Z106" s="39">
        <v>50</v>
      </c>
      <c r="AA106" s="39">
        <v>0</v>
      </c>
      <c r="AB106" s="39">
        <v>0</v>
      </c>
    </row>
    <row r="107" spans="1:28" s="3" customFormat="1" ht="24" customHeight="1" x14ac:dyDescent="0.2">
      <c r="A107" s="39"/>
      <c r="B107" s="69" t="s">
        <v>14</v>
      </c>
      <c r="C107" s="39">
        <v>2043</v>
      </c>
      <c r="D107" s="39">
        <v>159</v>
      </c>
      <c r="E107" s="39" t="s">
        <v>975</v>
      </c>
      <c r="F107" s="39">
        <v>1</v>
      </c>
      <c r="G107" s="39">
        <v>11</v>
      </c>
      <c r="H107" s="39">
        <v>2</v>
      </c>
      <c r="I107" s="39">
        <v>19</v>
      </c>
      <c r="J107" s="39">
        <f t="shared" si="5"/>
        <v>4619</v>
      </c>
      <c r="K107" s="39">
        <v>100</v>
      </c>
      <c r="L107" s="39">
        <f t="shared" si="6"/>
        <v>461900</v>
      </c>
      <c r="M107" s="39">
        <v>1</v>
      </c>
      <c r="N107" s="39"/>
      <c r="O107" s="39"/>
      <c r="P107" s="39"/>
      <c r="Q107" s="39"/>
      <c r="R107" s="39"/>
      <c r="S107" s="39"/>
      <c r="T107" s="39">
        <f t="shared" si="7"/>
        <v>0</v>
      </c>
      <c r="U107" s="39"/>
      <c r="V107" s="39"/>
      <c r="W107" s="39">
        <f t="shared" si="8"/>
        <v>0</v>
      </c>
      <c r="X107" s="39">
        <f t="shared" si="9"/>
        <v>461900</v>
      </c>
      <c r="Y107" s="39">
        <v>0</v>
      </c>
      <c r="Z107" s="39">
        <v>50</v>
      </c>
      <c r="AA107" s="39">
        <v>0</v>
      </c>
      <c r="AB107" s="39">
        <v>0</v>
      </c>
    </row>
    <row r="108" spans="1:28" s="3" customFormat="1" ht="24" customHeight="1" x14ac:dyDescent="0.2">
      <c r="A108" s="39"/>
      <c r="B108" s="69" t="s">
        <v>14</v>
      </c>
      <c r="C108" s="39">
        <v>1863</v>
      </c>
      <c r="D108" s="39">
        <v>153</v>
      </c>
      <c r="E108" s="39" t="s">
        <v>975</v>
      </c>
      <c r="F108" s="39">
        <v>1</v>
      </c>
      <c r="G108" s="39">
        <v>7</v>
      </c>
      <c r="H108" s="39">
        <v>3</v>
      </c>
      <c r="I108" s="39">
        <v>78</v>
      </c>
      <c r="J108" s="39">
        <f t="shared" si="5"/>
        <v>3178</v>
      </c>
      <c r="K108" s="39">
        <v>75</v>
      </c>
      <c r="L108" s="39">
        <f t="shared" si="6"/>
        <v>238350</v>
      </c>
      <c r="M108" s="39">
        <v>1</v>
      </c>
      <c r="N108" s="39"/>
      <c r="O108" s="39"/>
      <c r="P108" s="39"/>
      <c r="Q108" s="39"/>
      <c r="R108" s="39"/>
      <c r="S108" s="39"/>
      <c r="T108" s="39">
        <f t="shared" si="7"/>
        <v>0</v>
      </c>
      <c r="U108" s="39"/>
      <c r="V108" s="39"/>
      <c r="W108" s="39">
        <f t="shared" si="8"/>
        <v>0</v>
      </c>
      <c r="X108" s="39">
        <f t="shared" si="9"/>
        <v>238350</v>
      </c>
      <c r="Y108" s="39">
        <v>0</v>
      </c>
      <c r="Z108" s="39">
        <v>50</v>
      </c>
      <c r="AA108" s="39">
        <v>0</v>
      </c>
      <c r="AB108" s="39">
        <v>0</v>
      </c>
    </row>
    <row r="109" spans="1:28" s="3" customFormat="1" ht="24" customHeight="1" x14ac:dyDescent="0.2">
      <c r="A109" s="39"/>
      <c r="B109" s="69" t="s">
        <v>879</v>
      </c>
      <c r="C109" s="39">
        <v>3132</v>
      </c>
      <c r="D109" s="39">
        <v>40</v>
      </c>
      <c r="E109" s="39" t="s">
        <v>976</v>
      </c>
      <c r="F109" s="39">
        <v>2</v>
      </c>
      <c r="G109" s="39">
        <v>6</v>
      </c>
      <c r="H109" s="39">
        <v>3</v>
      </c>
      <c r="I109" s="39">
        <v>36</v>
      </c>
      <c r="J109" s="39">
        <f t="shared" si="5"/>
        <v>2736</v>
      </c>
      <c r="K109" s="39">
        <v>75</v>
      </c>
      <c r="L109" s="39">
        <f t="shared" si="6"/>
        <v>205200</v>
      </c>
      <c r="M109" s="39">
        <v>1</v>
      </c>
      <c r="N109" s="39"/>
      <c r="O109" s="39"/>
      <c r="P109" s="39"/>
      <c r="Q109" s="39"/>
      <c r="R109" s="39"/>
      <c r="S109" s="39"/>
      <c r="T109" s="39">
        <f t="shared" si="7"/>
        <v>0</v>
      </c>
      <c r="U109" s="39"/>
      <c r="V109" s="39"/>
      <c r="W109" s="39">
        <f t="shared" si="8"/>
        <v>0</v>
      </c>
      <c r="X109" s="39">
        <f t="shared" si="9"/>
        <v>205200</v>
      </c>
      <c r="Y109" s="39">
        <v>0</v>
      </c>
      <c r="Z109" s="39">
        <v>0</v>
      </c>
      <c r="AA109" s="39">
        <v>205200</v>
      </c>
      <c r="AB109" s="39">
        <v>0.01</v>
      </c>
    </row>
    <row r="110" spans="1:28" s="3" customFormat="1" ht="24" customHeight="1" x14ac:dyDescent="0.2">
      <c r="A110" s="39"/>
      <c r="B110" s="69" t="s">
        <v>14</v>
      </c>
      <c r="C110" s="39">
        <v>461</v>
      </c>
      <c r="D110" s="39">
        <v>2161</v>
      </c>
      <c r="E110" s="39" t="s">
        <v>977</v>
      </c>
      <c r="F110" s="39">
        <v>2</v>
      </c>
      <c r="G110" s="39"/>
      <c r="H110" s="39"/>
      <c r="I110" s="39">
        <v>54</v>
      </c>
      <c r="J110" s="39">
        <f t="shared" si="5"/>
        <v>54</v>
      </c>
      <c r="K110" s="39">
        <v>430</v>
      </c>
      <c r="L110" s="39">
        <f t="shared" si="6"/>
        <v>23220</v>
      </c>
      <c r="M110" s="39">
        <v>2</v>
      </c>
      <c r="N110" s="39" t="s">
        <v>27</v>
      </c>
      <c r="O110" s="39" t="s">
        <v>60</v>
      </c>
      <c r="P110" s="39">
        <v>2</v>
      </c>
      <c r="Q110" s="39">
        <v>229</v>
      </c>
      <c r="R110" s="39"/>
      <c r="S110" s="39">
        <v>6400</v>
      </c>
      <c r="T110" s="39">
        <f t="shared" si="7"/>
        <v>1465600</v>
      </c>
      <c r="U110" s="39">
        <v>30</v>
      </c>
      <c r="V110" s="39">
        <f>T110*50%</f>
        <v>732800</v>
      </c>
      <c r="W110" s="39">
        <f t="shared" si="8"/>
        <v>732800</v>
      </c>
      <c r="X110" s="39">
        <f t="shared" si="9"/>
        <v>756020</v>
      </c>
      <c r="Y110" s="39">
        <v>0</v>
      </c>
      <c r="Z110" s="39">
        <v>50</v>
      </c>
      <c r="AA110" s="39">
        <v>0</v>
      </c>
      <c r="AB110" s="39">
        <v>0</v>
      </c>
    </row>
    <row r="111" spans="1:28" s="3" customFormat="1" ht="24" customHeight="1" x14ac:dyDescent="0.2">
      <c r="A111" s="39"/>
      <c r="B111" s="69" t="s">
        <v>52</v>
      </c>
      <c r="C111" s="39"/>
      <c r="D111" s="39"/>
      <c r="E111" s="39" t="s">
        <v>977</v>
      </c>
      <c r="F111" s="39">
        <v>1</v>
      </c>
      <c r="G111" s="39">
        <v>9</v>
      </c>
      <c r="H111" s="39">
        <v>2</v>
      </c>
      <c r="I111" s="39">
        <v>65</v>
      </c>
      <c r="J111" s="39">
        <f t="shared" si="5"/>
        <v>3865</v>
      </c>
      <c r="K111" s="39">
        <v>75</v>
      </c>
      <c r="L111" s="39">
        <f t="shared" si="6"/>
        <v>289875</v>
      </c>
      <c r="M111" s="39">
        <v>1</v>
      </c>
      <c r="N111" s="39"/>
      <c r="O111" s="39"/>
      <c r="P111" s="39"/>
      <c r="Q111" s="39"/>
      <c r="R111" s="39"/>
      <c r="S111" s="39"/>
      <c r="T111" s="39">
        <f t="shared" si="7"/>
        <v>0</v>
      </c>
      <c r="U111" s="39"/>
      <c r="V111" s="39"/>
      <c r="W111" s="39">
        <f t="shared" si="8"/>
        <v>0</v>
      </c>
      <c r="X111" s="39">
        <f t="shared" si="9"/>
        <v>289875</v>
      </c>
      <c r="Y111" s="39">
        <v>0</v>
      </c>
      <c r="Z111" s="39">
        <v>0</v>
      </c>
      <c r="AA111" s="39">
        <v>289875</v>
      </c>
      <c r="AB111" s="39">
        <v>0.01</v>
      </c>
    </row>
    <row r="112" spans="1:28" s="3" customFormat="1" ht="24" customHeight="1" x14ac:dyDescent="0.2">
      <c r="A112" s="39"/>
      <c r="B112" s="69" t="s">
        <v>52</v>
      </c>
      <c r="C112" s="39"/>
      <c r="D112" s="39"/>
      <c r="E112" s="39" t="s">
        <v>977</v>
      </c>
      <c r="F112" s="39">
        <v>1</v>
      </c>
      <c r="G112" s="39">
        <v>9</v>
      </c>
      <c r="H112" s="39">
        <v>2</v>
      </c>
      <c r="I112" s="39">
        <v>19</v>
      </c>
      <c r="J112" s="39">
        <f t="shared" si="5"/>
        <v>3819</v>
      </c>
      <c r="K112" s="39">
        <v>75</v>
      </c>
      <c r="L112" s="39">
        <f t="shared" si="6"/>
        <v>286425</v>
      </c>
      <c r="M112" s="39">
        <v>1</v>
      </c>
      <c r="N112" s="39"/>
      <c r="O112" s="39"/>
      <c r="P112" s="39"/>
      <c r="Q112" s="39"/>
      <c r="R112" s="39"/>
      <c r="S112" s="39"/>
      <c r="T112" s="39">
        <f t="shared" si="7"/>
        <v>0</v>
      </c>
      <c r="U112" s="39"/>
      <c r="V112" s="39"/>
      <c r="W112" s="39">
        <f t="shared" si="8"/>
        <v>0</v>
      </c>
      <c r="X112" s="39">
        <f t="shared" si="9"/>
        <v>286425</v>
      </c>
      <c r="Y112" s="39">
        <v>0</v>
      </c>
      <c r="Z112" s="39">
        <v>0</v>
      </c>
      <c r="AA112" s="39">
        <v>286425</v>
      </c>
      <c r="AB112" s="39">
        <v>0.01</v>
      </c>
    </row>
    <row r="113" spans="1:28" s="3" customFormat="1" ht="24" customHeight="1" x14ac:dyDescent="0.2">
      <c r="A113" s="39"/>
      <c r="B113" s="69" t="s">
        <v>52</v>
      </c>
      <c r="C113" s="39"/>
      <c r="D113" s="39"/>
      <c r="E113" s="39" t="s">
        <v>977</v>
      </c>
      <c r="F113" s="39">
        <v>1</v>
      </c>
      <c r="G113" s="39">
        <v>8</v>
      </c>
      <c r="H113" s="39">
        <v>3</v>
      </c>
      <c r="I113" s="39">
        <v>52</v>
      </c>
      <c r="J113" s="39">
        <f t="shared" si="5"/>
        <v>3552</v>
      </c>
      <c r="K113" s="39">
        <v>75</v>
      </c>
      <c r="L113" s="39">
        <f t="shared" si="6"/>
        <v>266400</v>
      </c>
      <c r="M113" s="39">
        <v>1</v>
      </c>
      <c r="N113" s="39"/>
      <c r="O113" s="39"/>
      <c r="P113" s="39"/>
      <c r="Q113" s="39"/>
      <c r="R113" s="39"/>
      <c r="S113" s="39"/>
      <c r="T113" s="39">
        <f t="shared" si="7"/>
        <v>0</v>
      </c>
      <c r="U113" s="39"/>
      <c r="V113" s="39"/>
      <c r="W113" s="39">
        <f t="shared" si="8"/>
        <v>0</v>
      </c>
      <c r="X113" s="39">
        <f t="shared" si="9"/>
        <v>266400</v>
      </c>
      <c r="Y113" s="39">
        <v>0</v>
      </c>
      <c r="Z113" s="39">
        <v>0</v>
      </c>
      <c r="AA113" s="39">
        <v>266400</v>
      </c>
      <c r="AB113" s="39">
        <v>0.01</v>
      </c>
    </row>
    <row r="114" spans="1:28" s="3" customFormat="1" ht="24" customHeight="1" x14ac:dyDescent="0.2">
      <c r="A114" s="39"/>
      <c r="B114" s="69" t="s">
        <v>52</v>
      </c>
      <c r="C114" s="39"/>
      <c r="D114" s="39"/>
      <c r="E114" s="39" t="s">
        <v>977</v>
      </c>
      <c r="F114" s="39">
        <v>1</v>
      </c>
      <c r="G114" s="39">
        <v>21</v>
      </c>
      <c r="H114" s="39">
        <v>1</v>
      </c>
      <c r="I114" s="39">
        <v>98</v>
      </c>
      <c r="J114" s="39">
        <f t="shared" ref="J114:J163" si="10">G114*400+H114*100+I114</f>
        <v>8598</v>
      </c>
      <c r="K114" s="39">
        <v>75</v>
      </c>
      <c r="L114" s="39">
        <f t="shared" ref="L114:L163" si="11">J114*K114</f>
        <v>644850</v>
      </c>
      <c r="M114" s="39">
        <v>1</v>
      </c>
      <c r="N114" s="39"/>
      <c r="O114" s="39"/>
      <c r="P114" s="39"/>
      <c r="Q114" s="39"/>
      <c r="R114" s="39"/>
      <c r="S114" s="39"/>
      <c r="T114" s="39">
        <f t="shared" ref="T114:T163" si="12">Q114*S114</f>
        <v>0</v>
      </c>
      <c r="U114" s="39"/>
      <c r="V114" s="39"/>
      <c r="W114" s="39">
        <f t="shared" ref="W114:W163" si="13">T114-V114</f>
        <v>0</v>
      </c>
      <c r="X114" s="39">
        <f t="shared" ref="X114:X163" si="14">L114+W114</f>
        <v>644850</v>
      </c>
      <c r="Y114" s="39">
        <v>0</v>
      </c>
      <c r="Z114" s="39">
        <v>0</v>
      </c>
      <c r="AA114" s="39">
        <v>644850</v>
      </c>
      <c r="AB114" s="39">
        <v>0.01</v>
      </c>
    </row>
    <row r="115" spans="1:28" s="3" customFormat="1" ht="24" customHeight="1" x14ac:dyDescent="0.2">
      <c r="A115" s="39"/>
      <c r="B115" s="69" t="s">
        <v>14</v>
      </c>
      <c r="C115" s="39"/>
      <c r="D115" s="39">
        <v>245</v>
      </c>
      <c r="E115" s="39" t="s">
        <v>979</v>
      </c>
      <c r="F115" s="39">
        <v>2</v>
      </c>
      <c r="G115" s="39"/>
      <c r="H115" s="39"/>
      <c r="I115" s="39">
        <v>87</v>
      </c>
      <c r="J115" s="39">
        <f t="shared" si="10"/>
        <v>87</v>
      </c>
      <c r="K115" s="39">
        <v>450</v>
      </c>
      <c r="L115" s="39">
        <f t="shared" si="11"/>
        <v>39150</v>
      </c>
      <c r="M115" s="39">
        <v>2</v>
      </c>
      <c r="N115" s="39" t="s">
        <v>27</v>
      </c>
      <c r="O115" s="39" t="s">
        <v>16</v>
      </c>
      <c r="P115" s="39">
        <v>2</v>
      </c>
      <c r="Q115" s="39">
        <v>144</v>
      </c>
      <c r="R115" s="39"/>
      <c r="S115" s="39">
        <v>6400</v>
      </c>
      <c r="T115" s="39">
        <f t="shared" si="12"/>
        <v>921600</v>
      </c>
      <c r="U115" s="39">
        <v>20</v>
      </c>
      <c r="V115" s="39">
        <f>T115*75%</f>
        <v>691200</v>
      </c>
      <c r="W115" s="39">
        <f t="shared" si="13"/>
        <v>230400</v>
      </c>
      <c r="X115" s="39">
        <f t="shared" si="14"/>
        <v>269550</v>
      </c>
      <c r="Y115" s="39">
        <v>0</v>
      </c>
      <c r="Z115" s="39">
        <v>50</v>
      </c>
      <c r="AA115" s="39">
        <v>0</v>
      </c>
      <c r="AB115" s="39">
        <v>0</v>
      </c>
    </row>
    <row r="116" spans="1:28" s="3" customFormat="1" ht="24" customHeight="1" x14ac:dyDescent="0.2">
      <c r="A116" s="39"/>
      <c r="B116" s="69" t="s">
        <v>14</v>
      </c>
      <c r="C116" s="39">
        <v>331</v>
      </c>
      <c r="D116" s="39">
        <v>4854</v>
      </c>
      <c r="E116" s="39" t="s">
        <v>979</v>
      </c>
      <c r="F116" s="39">
        <v>1</v>
      </c>
      <c r="G116" s="39">
        <v>1</v>
      </c>
      <c r="H116" s="39"/>
      <c r="I116" s="39"/>
      <c r="J116" s="39">
        <f t="shared" si="10"/>
        <v>400</v>
      </c>
      <c r="K116" s="39">
        <v>130</v>
      </c>
      <c r="L116" s="39">
        <f t="shared" si="11"/>
        <v>52000</v>
      </c>
      <c r="M116" s="39">
        <v>1</v>
      </c>
      <c r="N116" s="39"/>
      <c r="O116" s="39"/>
      <c r="P116" s="39"/>
      <c r="Q116" s="39"/>
      <c r="R116" s="39"/>
      <c r="S116" s="39"/>
      <c r="T116" s="39">
        <f t="shared" si="12"/>
        <v>0</v>
      </c>
      <c r="U116" s="39"/>
      <c r="V116" s="39"/>
      <c r="W116" s="39">
        <f t="shared" si="13"/>
        <v>0</v>
      </c>
      <c r="X116" s="39">
        <f t="shared" si="14"/>
        <v>52000</v>
      </c>
      <c r="Y116" s="39">
        <v>0</v>
      </c>
      <c r="Z116" s="39">
        <v>50</v>
      </c>
      <c r="AA116" s="39">
        <v>0</v>
      </c>
      <c r="AB116" s="39">
        <v>0</v>
      </c>
    </row>
    <row r="117" spans="1:28" s="3" customFormat="1" ht="24" customHeight="1" x14ac:dyDescent="0.2">
      <c r="A117" s="39"/>
      <c r="B117" s="69" t="s">
        <v>14</v>
      </c>
      <c r="C117" s="39">
        <v>4378</v>
      </c>
      <c r="D117" s="39">
        <v>289</v>
      </c>
      <c r="E117" s="39" t="s">
        <v>979</v>
      </c>
      <c r="F117" s="39">
        <v>1</v>
      </c>
      <c r="G117" s="39"/>
      <c r="H117" s="39">
        <v>1</v>
      </c>
      <c r="I117" s="39">
        <v>1</v>
      </c>
      <c r="J117" s="39">
        <f t="shared" si="10"/>
        <v>101</v>
      </c>
      <c r="K117" s="39">
        <v>430</v>
      </c>
      <c r="L117" s="39">
        <f t="shared" si="11"/>
        <v>43430</v>
      </c>
      <c r="M117" s="39">
        <v>1</v>
      </c>
      <c r="N117" s="39"/>
      <c r="O117" s="39"/>
      <c r="P117" s="39"/>
      <c r="Q117" s="39"/>
      <c r="R117" s="39"/>
      <c r="S117" s="39"/>
      <c r="T117" s="39">
        <f t="shared" si="12"/>
        <v>0</v>
      </c>
      <c r="U117" s="39"/>
      <c r="V117" s="39"/>
      <c r="W117" s="39">
        <f t="shared" si="13"/>
        <v>0</v>
      </c>
      <c r="X117" s="39">
        <f t="shared" si="14"/>
        <v>43430</v>
      </c>
      <c r="Y117" s="39">
        <v>0</v>
      </c>
      <c r="Z117" s="39">
        <v>50</v>
      </c>
      <c r="AA117" s="39">
        <v>0</v>
      </c>
      <c r="AB117" s="39">
        <v>0</v>
      </c>
    </row>
    <row r="118" spans="1:28" s="3" customFormat="1" ht="24" customHeight="1" x14ac:dyDescent="0.2">
      <c r="A118" s="39"/>
      <c r="B118" s="69" t="s">
        <v>52</v>
      </c>
      <c r="C118" s="39"/>
      <c r="D118" s="39"/>
      <c r="E118" s="39" t="s">
        <v>979</v>
      </c>
      <c r="F118" s="39">
        <v>1</v>
      </c>
      <c r="G118" s="39">
        <v>31</v>
      </c>
      <c r="H118" s="39">
        <v>3</v>
      </c>
      <c r="I118" s="39">
        <v>98</v>
      </c>
      <c r="J118" s="39">
        <f t="shared" si="10"/>
        <v>12798</v>
      </c>
      <c r="K118" s="39">
        <v>75</v>
      </c>
      <c r="L118" s="39">
        <f t="shared" si="11"/>
        <v>959850</v>
      </c>
      <c r="M118" s="39">
        <v>1</v>
      </c>
      <c r="N118" s="39"/>
      <c r="O118" s="39"/>
      <c r="P118" s="39"/>
      <c r="Q118" s="39"/>
      <c r="R118" s="39"/>
      <c r="S118" s="39"/>
      <c r="T118" s="39">
        <f t="shared" si="12"/>
        <v>0</v>
      </c>
      <c r="U118" s="39"/>
      <c r="V118" s="39"/>
      <c r="W118" s="39">
        <f t="shared" si="13"/>
        <v>0</v>
      </c>
      <c r="X118" s="39">
        <f t="shared" si="14"/>
        <v>959850</v>
      </c>
      <c r="Y118" s="39">
        <v>0</v>
      </c>
      <c r="Z118" s="39">
        <v>0</v>
      </c>
      <c r="AA118" s="39">
        <v>959850</v>
      </c>
      <c r="AB118" s="39">
        <v>0.01</v>
      </c>
    </row>
    <row r="119" spans="1:28" s="3" customFormat="1" ht="24" customHeight="1" x14ac:dyDescent="0.2">
      <c r="A119" s="39"/>
      <c r="B119" s="69" t="s">
        <v>14</v>
      </c>
      <c r="C119" s="39">
        <v>2060</v>
      </c>
      <c r="D119" s="39">
        <v>204</v>
      </c>
      <c r="E119" s="39" t="s">
        <v>979</v>
      </c>
      <c r="F119" s="39">
        <v>1</v>
      </c>
      <c r="G119" s="39">
        <v>1</v>
      </c>
      <c r="H119" s="39"/>
      <c r="I119" s="39"/>
      <c r="J119" s="39">
        <f t="shared" si="10"/>
        <v>400</v>
      </c>
      <c r="K119" s="39">
        <v>150</v>
      </c>
      <c r="L119" s="39">
        <f t="shared" si="11"/>
        <v>60000</v>
      </c>
      <c r="M119" s="39">
        <v>1</v>
      </c>
      <c r="N119" s="39"/>
      <c r="O119" s="39"/>
      <c r="P119" s="39"/>
      <c r="Q119" s="39"/>
      <c r="R119" s="39"/>
      <c r="S119" s="39"/>
      <c r="T119" s="39">
        <f t="shared" si="12"/>
        <v>0</v>
      </c>
      <c r="U119" s="39"/>
      <c r="V119" s="39"/>
      <c r="W119" s="39">
        <f t="shared" si="13"/>
        <v>0</v>
      </c>
      <c r="X119" s="39">
        <f t="shared" si="14"/>
        <v>60000</v>
      </c>
      <c r="Y119" s="39">
        <v>0</v>
      </c>
      <c r="Z119" s="39">
        <v>50</v>
      </c>
      <c r="AA119" s="39">
        <v>0</v>
      </c>
      <c r="AB119" s="39">
        <v>0</v>
      </c>
    </row>
    <row r="120" spans="1:28" s="3" customFormat="1" ht="24" customHeight="1" x14ac:dyDescent="0.2">
      <c r="A120" s="39"/>
      <c r="B120" s="69" t="s">
        <v>14</v>
      </c>
      <c r="C120" s="39">
        <v>3782</v>
      </c>
      <c r="D120" s="39">
        <v>542</v>
      </c>
      <c r="E120" s="39" t="s">
        <v>957</v>
      </c>
      <c r="F120" s="39">
        <v>1</v>
      </c>
      <c r="G120" s="39"/>
      <c r="H120" s="39">
        <v>1</v>
      </c>
      <c r="I120" s="39">
        <v>18</v>
      </c>
      <c r="J120" s="39">
        <f t="shared" si="10"/>
        <v>118</v>
      </c>
      <c r="K120" s="39">
        <v>450</v>
      </c>
      <c r="L120" s="39">
        <f t="shared" si="11"/>
        <v>53100</v>
      </c>
      <c r="M120" s="39">
        <v>1</v>
      </c>
      <c r="N120" s="39"/>
      <c r="O120" s="39"/>
      <c r="P120" s="39"/>
      <c r="Q120" s="39"/>
      <c r="R120" s="39"/>
      <c r="S120" s="39"/>
      <c r="T120" s="39">
        <f t="shared" si="12"/>
        <v>0</v>
      </c>
      <c r="U120" s="39"/>
      <c r="V120" s="39"/>
      <c r="W120" s="39">
        <f t="shared" si="13"/>
        <v>0</v>
      </c>
      <c r="X120" s="39">
        <f t="shared" si="14"/>
        <v>53100</v>
      </c>
      <c r="Y120" s="39">
        <v>0</v>
      </c>
      <c r="Z120" s="39">
        <v>50</v>
      </c>
      <c r="AA120" s="39">
        <v>0</v>
      </c>
      <c r="AB120" s="39">
        <v>0</v>
      </c>
    </row>
    <row r="121" spans="1:28" s="3" customFormat="1" ht="24" customHeight="1" x14ac:dyDescent="0.2">
      <c r="A121" s="39"/>
      <c r="B121" s="69" t="s">
        <v>879</v>
      </c>
      <c r="C121" s="39">
        <v>3295</v>
      </c>
      <c r="D121" s="39">
        <v>69</v>
      </c>
      <c r="E121" s="39" t="s">
        <v>957</v>
      </c>
      <c r="F121" s="39">
        <v>1</v>
      </c>
      <c r="G121" s="39">
        <v>12</v>
      </c>
      <c r="H121" s="39">
        <v>3</v>
      </c>
      <c r="I121" s="39">
        <v>21</v>
      </c>
      <c r="J121" s="39">
        <f t="shared" si="10"/>
        <v>5121</v>
      </c>
      <c r="K121" s="39">
        <v>75</v>
      </c>
      <c r="L121" s="39">
        <f t="shared" si="11"/>
        <v>384075</v>
      </c>
      <c r="M121" s="39">
        <v>1</v>
      </c>
      <c r="N121" s="39"/>
      <c r="O121" s="39"/>
      <c r="P121" s="39"/>
      <c r="Q121" s="39"/>
      <c r="R121" s="39"/>
      <c r="S121" s="39"/>
      <c r="T121" s="39">
        <f t="shared" si="12"/>
        <v>0</v>
      </c>
      <c r="U121" s="39"/>
      <c r="V121" s="39"/>
      <c r="W121" s="39">
        <f t="shared" si="13"/>
        <v>0</v>
      </c>
      <c r="X121" s="39">
        <f t="shared" si="14"/>
        <v>384075</v>
      </c>
      <c r="Y121" s="39">
        <v>0</v>
      </c>
      <c r="Z121" s="39">
        <v>0</v>
      </c>
      <c r="AA121" s="39">
        <v>384075</v>
      </c>
      <c r="AB121" s="39">
        <v>0.01</v>
      </c>
    </row>
    <row r="122" spans="1:28" s="3" customFormat="1" ht="24" customHeight="1" x14ac:dyDescent="0.2">
      <c r="A122" s="39"/>
      <c r="B122" s="69" t="s">
        <v>14</v>
      </c>
      <c r="C122" s="39">
        <v>2410</v>
      </c>
      <c r="D122" s="39">
        <v>192</v>
      </c>
      <c r="E122" s="39" t="s">
        <v>957</v>
      </c>
      <c r="F122" s="39">
        <v>1</v>
      </c>
      <c r="G122" s="39">
        <v>2</v>
      </c>
      <c r="H122" s="39"/>
      <c r="I122" s="39">
        <v>64</v>
      </c>
      <c r="J122" s="39">
        <f t="shared" si="10"/>
        <v>864</v>
      </c>
      <c r="K122" s="39">
        <v>75</v>
      </c>
      <c r="L122" s="39">
        <f t="shared" si="11"/>
        <v>64800</v>
      </c>
      <c r="M122" s="39">
        <v>1</v>
      </c>
      <c r="N122" s="39"/>
      <c r="O122" s="39"/>
      <c r="P122" s="39"/>
      <c r="Q122" s="39"/>
      <c r="R122" s="39"/>
      <c r="S122" s="39"/>
      <c r="T122" s="39">
        <f t="shared" si="12"/>
        <v>0</v>
      </c>
      <c r="U122" s="39"/>
      <c r="V122" s="39"/>
      <c r="W122" s="39">
        <f t="shared" si="13"/>
        <v>0</v>
      </c>
      <c r="X122" s="39">
        <f t="shared" si="14"/>
        <v>64800</v>
      </c>
      <c r="Y122" s="39">
        <v>0</v>
      </c>
      <c r="Z122" s="39">
        <v>50</v>
      </c>
      <c r="AA122" s="39">
        <v>0</v>
      </c>
      <c r="AB122" s="39">
        <v>0</v>
      </c>
    </row>
    <row r="123" spans="1:28" s="3" customFormat="1" ht="24" customHeight="1" x14ac:dyDescent="0.2">
      <c r="A123" s="39"/>
      <c r="B123" s="69" t="s">
        <v>14</v>
      </c>
      <c r="C123" s="39"/>
      <c r="D123" s="39">
        <v>189</v>
      </c>
      <c r="E123" s="39" t="s">
        <v>980</v>
      </c>
      <c r="F123" s="39">
        <v>2</v>
      </c>
      <c r="G123" s="39"/>
      <c r="H123" s="39"/>
      <c r="I123" s="39">
        <v>66</v>
      </c>
      <c r="J123" s="39">
        <f t="shared" si="10"/>
        <v>66</v>
      </c>
      <c r="K123" s="39">
        <v>430</v>
      </c>
      <c r="L123" s="39">
        <f t="shared" si="11"/>
        <v>28380</v>
      </c>
      <c r="M123" s="39">
        <v>2</v>
      </c>
      <c r="N123" s="39" t="s">
        <v>27</v>
      </c>
      <c r="O123" s="39" t="s">
        <v>16</v>
      </c>
      <c r="P123" s="39">
        <v>2</v>
      </c>
      <c r="Q123" s="39">
        <v>153</v>
      </c>
      <c r="R123" s="39"/>
      <c r="S123" s="39">
        <v>6400</v>
      </c>
      <c r="T123" s="39">
        <f t="shared" si="12"/>
        <v>979200</v>
      </c>
      <c r="U123" s="39">
        <v>20</v>
      </c>
      <c r="V123" s="39">
        <f>T123*75%</f>
        <v>734400</v>
      </c>
      <c r="W123" s="39">
        <f t="shared" si="13"/>
        <v>244800</v>
      </c>
      <c r="X123" s="39">
        <f t="shared" si="14"/>
        <v>273180</v>
      </c>
      <c r="Y123" s="39">
        <v>0</v>
      </c>
      <c r="Z123" s="39">
        <v>50</v>
      </c>
      <c r="AA123" s="39">
        <v>0</v>
      </c>
      <c r="AB123" s="39">
        <v>0</v>
      </c>
    </row>
    <row r="124" spans="1:28" s="3" customFormat="1" ht="24" customHeight="1" x14ac:dyDescent="0.2">
      <c r="A124" s="39"/>
      <c r="B124" s="69" t="s">
        <v>14</v>
      </c>
      <c r="C124" s="39">
        <v>1994</v>
      </c>
      <c r="D124" s="39">
        <v>78</v>
      </c>
      <c r="E124" s="39" t="s">
        <v>980</v>
      </c>
      <c r="F124" s="39">
        <v>1</v>
      </c>
      <c r="G124" s="39">
        <v>21</v>
      </c>
      <c r="H124" s="39">
        <v>2</v>
      </c>
      <c r="I124" s="39">
        <v>91</v>
      </c>
      <c r="J124" s="39">
        <f t="shared" si="10"/>
        <v>8691</v>
      </c>
      <c r="K124" s="39">
        <v>75</v>
      </c>
      <c r="L124" s="39">
        <f t="shared" si="11"/>
        <v>651825</v>
      </c>
      <c r="M124" s="39">
        <v>1</v>
      </c>
      <c r="N124" s="39"/>
      <c r="O124" s="39"/>
      <c r="P124" s="39"/>
      <c r="Q124" s="39"/>
      <c r="R124" s="39"/>
      <c r="S124" s="39"/>
      <c r="T124" s="39">
        <f t="shared" si="12"/>
        <v>0</v>
      </c>
      <c r="U124" s="39"/>
      <c r="V124" s="39"/>
      <c r="W124" s="39">
        <f t="shared" si="13"/>
        <v>0</v>
      </c>
      <c r="X124" s="39">
        <f t="shared" si="14"/>
        <v>651825</v>
      </c>
      <c r="Y124" s="39">
        <v>0</v>
      </c>
      <c r="Z124" s="39">
        <v>50</v>
      </c>
      <c r="AA124" s="39">
        <v>0</v>
      </c>
      <c r="AB124" s="39">
        <v>0</v>
      </c>
    </row>
    <row r="125" spans="1:28" s="3" customFormat="1" ht="24" customHeight="1" x14ac:dyDescent="0.2">
      <c r="A125" s="39"/>
      <c r="B125" s="69" t="s">
        <v>14</v>
      </c>
      <c r="C125" s="39">
        <v>4253</v>
      </c>
      <c r="D125" s="39">
        <v>14</v>
      </c>
      <c r="E125" s="39" t="s">
        <v>980</v>
      </c>
      <c r="F125" s="39">
        <v>1</v>
      </c>
      <c r="G125" s="39">
        <v>5</v>
      </c>
      <c r="H125" s="39">
        <v>2</v>
      </c>
      <c r="I125" s="39">
        <v>88</v>
      </c>
      <c r="J125" s="39">
        <f t="shared" si="10"/>
        <v>2288</v>
      </c>
      <c r="K125" s="39">
        <v>75</v>
      </c>
      <c r="L125" s="39">
        <f t="shared" si="11"/>
        <v>171600</v>
      </c>
      <c r="M125" s="39">
        <v>1</v>
      </c>
      <c r="N125" s="39"/>
      <c r="O125" s="39"/>
      <c r="P125" s="39"/>
      <c r="Q125" s="39"/>
      <c r="R125" s="39"/>
      <c r="S125" s="39"/>
      <c r="T125" s="39">
        <f t="shared" si="12"/>
        <v>0</v>
      </c>
      <c r="U125" s="39"/>
      <c r="V125" s="39"/>
      <c r="W125" s="39">
        <f t="shared" si="13"/>
        <v>0</v>
      </c>
      <c r="X125" s="39">
        <f t="shared" si="14"/>
        <v>171600</v>
      </c>
      <c r="Y125" s="39">
        <v>0</v>
      </c>
      <c r="Z125" s="39">
        <v>50</v>
      </c>
      <c r="AA125" s="39">
        <v>0</v>
      </c>
      <c r="AB125" s="39">
        <v>0</v>
      </c>
    </row>
    <row r="126" spans="1:28" s="3" customFormat="1" ht="24" customHeight="1" x14ac:dyDescent="0.2">
      <c r="A126" s="39"/>
      <c r="B126" s="69" t="s">
        <v>14</v>
      </c>
      <c r="C126" s="39">
        <v>4142</v>
      </c>
      <c r="D126" s="39">
        <v>11</v>
      </c>
      <c r="E126" s="39" t="s">
        <v>981</v>
      </c>
      <c r="F126" s="39">
        <v>2</v>
      </c>
      <c r="G126" s="39"/>
      <c r="H126" s="39"/>
      <c r="I126" s="39">
        <v>37</v>
      </c>
      <c r="J126" s="39">
        <f t="shared" si="10"/>
        <v>37</v>
      </c>
      <c r="K126" s="39">
        <v>430</v>
      </c>
      <c r="L126" s="39">
        <f t="shared" si="11"/>
        <v>15910</v>
      </c>
      <c r="M126" s="39">
        <v>2</v>
      </c>
      <c r="N126" s="39" t="s">
        <v>27</v>
      </c>
      <c r="O126" s="39" t="s">
        <v>16</v>
      </c>
      <c r="P126" s="39">
        <v>2</v>
      </c>
      <c r="Q126" s="39">
        <v>96</v>
      </c>
      <c r="R126" s="39"/>
      <c r="S126" s="39">
        <v>6400</v>
      </c>
      <c r="T126" s="39">
        <f t="shared" si="12"/>
        <v>614400</v>
      </c>
      <c r="U126" s="39">
        <v>30</v>
      </c>
      <c r="V126" s="39">
        <f>T126*85%</f>
        <v>522240</v>
      </c>
      <c r="W126" s="39">
        <f t="shared" si="13"/>
        <v>92160</v>
      </c>
      <c r="X126" s="39">
        <f t="shared" si="14"/>
        <v>108070</v>
      </c>
      <c r="Y126" s="39">
        <v>0</v>
      </c>
      <c r="Z126" s="39">
        <v>50</v>
      </c>
      <c r="AA126" s="39">
        <v>0</v>
      </c>
      <c r="AB126" s="39">
        <v>0</v>
      </c>
    </row>
    <row r="127" spans="1:28" s="3" customFormat="1" ht="24" customHeight="1" x14ac:dyDescent="0.2">
      <c r="A127" s="39"/>
      <c r="B127" s="69" t="s">
        <v>14</v>
      </c>
      <c r="C127" s="39">
        <v>4884</v>
      </c>
      <c r="D127" s="39">
        <v>13</v>
      </c>
      <c r="E127" s="39" t="s">
        <v>981</v>
      </c>
      <c r="F127" s="39">
        <v>1</v>
      </c>
      <c r="G127" s="39">
        <v>8</v>
      </c>
      <c r="H127" s="39">
        <v>3</v>
      </c>
      <c r="I127" s="39">
        <v>53</v>
      </c>
      <c r="J127" s="39">
        <f t="shared" si="10"/>
        <v>3553</v>
      </c>
      <c r="K127" s="39">
        <v>100</v>
      </c>
      <c r="L127" s="39">
        <f t="shared" si="11"/>
        <v>355300</v>
      </c>
      <c r="M127" s="39">
        <v>1</v>
      </c>
      <c r="N127" s="39"/>
      <c r="O127" s="39"/>
      <c r="P127" s="39"/>
      <c r="Q127" s="39"/>
      <c r="R127" s="39"/>
      <c r="S127" s="39"/>
      <c r="T127" s="39">
        <f t="shared" si="12"/>
        <v>0</v>
      </c>
      <c r="U127" s="39"/>
      <c r="V127" s="39"/>
      <c r="W127" s="39">
        <f t="shared" si="13"/>
        <v>0</v>
      </c>
      <c r="X127" s="39">
        <f t="shared" si="14"/>
        <v>355300</v>
      </c>
      <c r="Y127" s="39">
        <v>0</v>
      </c>
      <c r="Z127" s="39">
        <v>50</v>
      </c>
      <c r="AA127" s="39">
        <v>0</v>
      </c>
      <c r="AB127" s="39">
        <v>0</v>
      </c>
    </row>
    <row r="128" spans="1:28" s="3" customFormat="1" ht="24" customHeight="1" x14ac:dyDescent="0.2">
      <c r="A128" s="39"/>
      <c r="B128" s="69" t="s">
        <v>14</v>
      </c>
      <c r="C128" s="39">
        <v>2671</v>
      </c>
      <c r="D128" s="39">
        <v>79</v>
      </c>
      <c r="E128" s="39" t="s">
        <v>981</v>
      </c>
      <c r="F128" s="39">
        <v>1</v>
      </c>
      <c r="G128" s="39">
        <v>4</v>
      </c>
      <c r="H128" s="39"/>
      <c r="I128" s="39">
        <v>25</v>
      </c>
      <c r="J128" s="39">
        <f t="shared" si="10"/>
        <v>1625</v>
      </c>
      <c r="K128" s="39">
        <v>75</v>
      </c>
      <c r="L128" s="39">
        <f t="shared" si="11"/>
        <v>121875</v>
      </c>
      <c r="M128" s="39">
        <v>1</v>
      </c>
      <c r="N128" s="39"/>
      <c r="O128" s="39"/>
      <c r="P128" s="39"/>
      <c r="Q128" s="39"/>
      <c r="R128" s="39"/>
      <c r="S128" s="39"/>
      <c r="T128" s="39">
        <f t="shared" si="12"/>
        <v>0</v>
      </c>
      <c r="U128" s="39"/>
      <c r="V128" s="39"/>
      <c r="W128" s="39">
        <f t="shared" si="13"/>
        <v>0</v>
      </c>
      <c r="X128" s="39">
        <f t="shared" si="14"/>
        <v>121875</v>
      </c>
      <c r="Y128" s="39">
        <v>0</v>
      </c>
      <c r="Z128" s="39">
        <v>50</v>
      </c>
      <c r="AA128" s="39">
        <v>0</v>
      </c>
      <c r="AB128" s="39">
        <v>0</v>
      </c>
    </row>
    <row r="129" spans="1:28" s="3" customFormat="1" ht="24" customHeight="1" x14ac:dyDescent="0.2">
      <c r="A129" s="39"/>
      <c r="B129" s="69" t="s">
        <v>14</v>
      </c>
      <c r="C129" s="39">
        <v>3723</v>
      </c>
      <c r="D129" s="39">
        <v>105</v>
      </c>
      <c r="E129" s="39" t="s">
        <v>981</v>
      </c>
      <c r="F129" s="39">
        <v>1</v>
      </c>
      <c r="G129" s="39">
        <v>4</v>
      </c>
      <c r="H129" s="39"/>
      <c r="I129" s="39">
        <v>25</v>
      </c>
      <c r="J129" s="39">
        <f t="shared" si="10"/>
        <v>1625</v>
      </c>
      <c r="K129" s="39">
        <v>75</v>
      </c>
      <c r="L129" s="39">
        <f t="shared" si="11"/>
        <v>121875</v>
      </c>
      <c r="M129" s="39">
        <v>1</v>
      </c>
      <c r="N129" s="39"/>
      <c r="O129" s="39"/>
      <c r="P129" s="39"/>
      <c r="Q129" s="39"/>
      <c r="R129" s="39"/>
      <c r="S129" s="39"/>
      <c r="T129" s="39">
        <f t="shared" si="12"/>
        <v>0</v>
      </c>
      <c r="U129" s="39"/>
      <c r="V129" s="39"/>
      <c r="W129" s="39">
        <f t="shared" si="13"/>
        <v>0</v>
      </c>
      <c r="X129" s="39">
        <f t="shared" si="14"/>
        <v>121875</v>
      </c>
      <c r="Y129" s="39">
        <v>0</v>
      </c>
      <c r="Z129" s="39">
        <v>50</v>
      </c>
      <c r="AA129" s="39">
        <v>0</v>
      </c>
      <c r="AB129" s="39">
        <v>0</v>
      </c>
    </row>
    <row r="130" spans="1:28" s="3" customFormat="1" ht="24" customHeight="1" x14ac:dyDescent="0.2">
      <c r="A130" s="39"/>
      <c r="B130" s="69" t="s">
        <v>879</v>
      </c>
      <c r="C130" s="39">
        <v>2440</v>
      </c>
      <c r="D130" s="39">
        <v>679</v>
      </c>
      <c r="E130" s="39" t="s">
        <v>982</v>
      </c>
      <c r="F130" s="39">
        <v>2</v>
      </c>
      <c r="G130" s="39"/>
      <c r="H130" s="39">
        <v>1</v>
      </c>
      <c r="I130" s="39">
        <v>33</v>
      </c>
      <c r="J130" s="39">
        <f t="shared" si="10"/>
        <v>133</v>
      </c>
      <c r="K130" s="39">
        <v>430</v>
      </c>
      <c r="L130" s="39">
        <f t="shared" si="11"/>
        <v>57190</v>
      </c>
      <c r="M130" s="39">
        <v>2</v>
      </c>
      <c r="N130" s="39" t="s">
        <v>27</v>
      </c>
      <c r="O130" s="39" t="s">
        <v>55</v>
      </c>
      <c r="P130" s="39">
        <v>2</v>
      </c>
      <c r="Q130" s="39">
        <v>99</v>
      </c>
      <c r="R130" s="39"/>
      <c r="S130" s="39">
        <v>6400</v>
      </c>
      <c r="T130" s="39">
        <f t="shared" si="12"/>
        <v>633600</v>
      </c>
      <c r="U130" s="39">
        <v>5</v>
      </c>
      <c r="V130" s="39">
        <f>T130*5%</f>
        <v>31680</v>
      </c>
      <c r="W130" s="39">
        <f t="shared" si="13"/>
        <v>601920</v>
      </c>
      <c r="X130" s="39">
        <f t="shared" si="14"/>
        <v>659110</v>
      </c>
      <c r="Y130" s="39">
        <v>0</v>
      </c>
      <c r="Z130" s="39">
        <v>0</v>
      </c>
      <c r="AA130" s="39">
        <v>659110</v>
      </c>
      <c r="AB130" s="39">
        <v>0.02</v>
      </c>
    </row>
    <row r="131" spans="1:28" s="3" customFormat="1" ht="24" customHeight="1" x14ac:dyDescent="0.2">
      <c r="A131" s="39"/>
      <c r="B131" s="69" t="s">
        <v>14</v>
      </c>
      <c r="C131" s="39">
        <v>3049</v>
      </c>
      <c r="D131" s="39">
        <v>371</v>
      </c>
      <c r="E131" s="39" t="s">
        <v>982</v>
      </c>
      <c r="F131" s="39">
        <v>1</v>
      </c>
      <c r="G131" s="39">
        <v>9</v>
      </c>
      <c r="H131" s="39">
        <v>1</v>
      </c>
      <c r="I131" s="39">
        <v>56</v>
      </c>
      <c r="J131" s="39">
        <f t="shared" si="10"/>
        <v>3756</v>
      </c>
      <c r="K131" s="39">
        <v>75</v>
      </c>
      <c r="L131" s="39">
        <f t="shared" si="11"/>
        <v>281700</v>
      </c>
      <c r="M131" s="39">
        <v>1</v>
      </c>
      <c r="N131" s="39"/>
      <c r="O131" s="39"/>
      <c r="P131" s="39"/>
      <c r="Q131" s="39"/>
      <c r="R131" s="39"/>
      <c r="S131" s="39"/>
      <c r="T131" s="39">
        <f t="shared" si="12"/>
        <v>0</v>
      </c>
      <c r="U131" s="39"/>
      <c r="V131" s="39"/>
      <c r="W131" s="39">
        <f t="shared" si="13"/>
        <v>0</v>
      </c>
      <c r="X131" s="39">
        <f t="shared" si="14"/>
        <v>281700</v>
      </c>
      <c r="Y131" s="39">
        <v>0</v>
      </c>
      <c r="Z131" s="39">
        <v>50</v>
      </c>
      <c r="AA131" s="39">
        <v>0</v>
      </c>
      <c r="AB131" s="39">
        <v>0</v>
      </c>
    </row>
    <row r="132" spans="1:28" s="3" customFormat="1" ht="24" customHeight="1" x14ac:dyDescent="0.2">
      <c r="A132" s="39"/>
      <c r="B132" s="69" t="s">
        <v>14</v>
      </c>
      <c r="C132" s="39">
        <v>2992</v>
      </c>
      <c r="D132" s="39">
        <v>210</v>
      </c>
      <c r="E132" s="39" t="s">
        <v>982</v>
      </c>
      <c r="F132" s="39">
        <v>1</v>
      </c>
      <c r="G132" s="39">
        <v>9</v>
      </c>
      <c r="H132" s="39">
        <v>3</v>
      </c>
      <c r="I132" s="39">
        <v>35</v>
      </c>
      <c r="J132" s="39">
        <f t="shared" si="10"/>
        <v>3935</v>
      </c>
      <c r="K132" s="39">
        <v>100</v>
      </c>
      <c r="L132" s="39">
        <f t="shared" si="11"/>
        <v>393500</v>
      </c>
      <c r="M132" s="39">
        <v>1</v>
      </c>
      <c r="N132" s="39"/>
      <c r="O132" s="39"/>
      <c r="P132" s="39"/>
      <c r="Q132" s="39"/>
      <c r="R132" s="39"/>
      <c r="S132" s="39"/>
      <c r="T132" s="39">
        <f t="shared" si="12"/>
        <v>0</v>
      </c>
      <c r="U132" s="39"/>
      <c r="V132" s="39"/>
      <c r="W132" s="39">
        <f t="shared" si="13"/>
        <v>0</v>
      </c>
      <c r="X132" s="39">
        <f t="shared" si="14"/>
        <v>393500</v>
      </c>
      <c r="Y132" s="39">
        <v>0</v>
      </c>
      <c r="Z132" s="39">
        <v>50</v>
      </c>
      <c r="AA132" s="39">
        <v>0</v>
      </c>
      <c r="AB132" s="39">
        <v>0</v>
      </c>
    </row>
    <row r="133" spans="1:28" s="3" customFormat="1" ht="24" customHeight="1" x14ac:dyDescent="0.2">
      <c r="A133" s="39"/>
      <c r="B133" s="69" t="s">
        <v>14</v>
      </c>
      <c r="C133" s="39">
        <v>4626</v>
      </c>
      <c r="D133" s="39">
        <v>270</v>
      </c>
      <c r="E133" s="39" t="s">
        <v>982</v>
      </c>
      <c r="F133" s="39">
        <v>1</v>
      </c>
      <c r="G133" s="39">
        <v>8</v>
      </c>
      <c r="H133" s="39">
        <v>1</v>
      </c>
      <c r="I133" s="39">
        <v>70</v>
      </c>
      <c r="J133" s="39">
        <f t="shared" si="10"/>
        <v>3370</v>
      </c>
      <c r="K133" s="39">
        <v>75</v>
      </c>
      <c r="L133" s="39">
        <f t="shared" si="11"/>
        <v>252750</v>
      </c>
      <c r="M133" s="39">
        <v>1</v>
      </c>
      <c r="N133" s="39"/>
      <c r="O133" s="39"/>
      <c r="P133" s="39"/>
      <c r="Q133" s="39"/>
      <c r="R133" s="39"/>
      <c r="S133" s="39"/>
      <c r="T133" s="39">
        <f t="shared" si="12"/>
        <v>0</v>
      </c>
      <c r="U133" s="39"/>
      <c r="V133" s="39"/>
      <c r="W133" s="39">
        <f t="shared" si="13"/>
        <v>0</v>
      </c>
      <c r="X133" s="39">
        <f t="shared" si="14"/>
        <v>252750</v>
      </c>
      <c r="Y133" s="39">
        <v>0</v>
      </c>
      <c r="Z133" s="39">
        <v>50</v>
      </c>
      <c r="AA133" s="39">
        <v>0</v>
      </c>
      <c r="AB133" s="39">
        <v>0</v>
      </c>
    </row>
    <row r="134" spans="1:28" s="3" customFormat="1" ht="24" customHeight="1" x14ac:dyDescent="0.2">
      <c r="A134" s="39"/>
      <c r="B134" s="69" t="s">
        <v>14</v>
      </c>
      <c r="C134" s="39">
        <v>3823</v>
      </c>
      <c r="D134" s="39">
        <v>241</v>
      </c>
      <c r="E134" s="39" t="s">
        <v>982</v>
      </c>
      <c r="F134" s="39">
        <v>1</v>
      </c>
      <c r="G134" s="39">
        <v>4</v>
      </c>
      <c r="H134" s="39">
        <v>1</v>
      </c>
      <c r="I134" s="39">
        <v>44</v>
      </c>
      <c r="J134" s="39">
        <f t="shared" si="10"/>
        <v>1744</v>
      </c>
      <c r="K134" s="39">
        <v>130</v>
      </c>
      <c r="L134" s="39">
        <f t="shared" si="11"/>
        <v>226720</v>
      </c>
      <c r="M134" s="39">
        <v>1</v>
      </c>
      <c r="N134" s="39"/>
      <c r="O134" s="39"/>
      <c r="P134" s="39"/>
      <c r="Q134" s="39"/>
      <c r="R134" s="39"/>
      <c r="S134" s="39"/>
      <c r="T134" s="39">
        <f t="shared" si="12"/>
        <v>0</v>
      </c>
      <c r="U134" s="39"/>
      <c r="V134" s="39"/>
      <c r="W134" s="39">
        <f t="shared" si="13"/>
        <v>0</v>
      </c>
      <c r="X134" s="39">
        <f t="shared" si="14"/>
        <v>226720</v>
      </c>
      <c r="Y134" s="39">
        <v>0</v>
      </c>
      <c r="Z134" s="39">
        <v>50</v>
      </c>
      <c r="AA134" s="39">
        <v>0</v>
      </c>
      <c r="AB134" s="39">
        <v>0</v>
      </c>
    </row>
    <row r="135" spans="1:28" s="3" customFormat="1" ht="24" customHeight="1" x14ac:dyDescent="0.2">
      <c r="A135" s="39"/>
      <c r="B135" s="69" t="s">
        <v>14</v>
      </c>
      <c r="C135" s="39">
        <v>472</v>
      </c>
      <c r="D135" s="39">
        <v>225</v>
      </c>
      <c r="E135" s="39" t="s">
        <v>983</v>
      </c>
      <c r="F135" s="39">
        <v>2</v>
      </c>
      <c r="G135" s="39"/>
      <c r="H135" s="39"/>
      <c r="I135" s="39">
        <v>89</v>
      </c>
      <c r="J135" s="39">
        <f t="shared" si="10"/>
        <v>89</v>
      </c>
      <c r="K135" s="39">
        <v>430</v>
      </c>
      <c r="L135" s="39">
        <f t="shared" si="11"/>
        <v>38270</v>
      </c>
      <c r="M135" s="39">
        <v>2</v>
      </c>
      <c r="N135" s="39" t="s">
        <v>27</v>
      </c>
      <c r="O135" s="39" t="s">
        <v>16</v>
      </c>
      <c r="P135" s="39">
        <v>2</v>
      </c>
      <c r="Q135" s="39">
        <v>180</v>
      </c>
      <c r="R135" s="39"/>
      <c r="S135" s="39">
        <v>6400</v>
      </c>
      <c r="T135" s="39">
        <f t="shared" si="12"/>
        <v>1152000</v>
      </c>
      <c r="U135" s="39">
        <v>30</v>
      </c>
      <c r="V135" s="39">
        <f>T135*85%</f>
        <v>979200</v>
      </c>
      <c r="W135" s="39">
        <f t="shared" si="13"/>
        <v>172800</v>
      </c>
      <c r="X135" s="39">
        <f t="shared" si="14"/>
        <v>211070</v>
      </c>
      <c r="Y135" s="39">
        <v>0</v>
      </c>
      <c r="Z135" s="39">
        <v>50</v>
      </c>
      <c r="AA135" s="39">
        <v>0</v>
      </c>
      <c r="AB135" s="39">
        <v>0</v>
      </c>
    </row>
    <row r="136" spans="1:28" s="3" customFormat="1" ht="24" customHeight="1" x14ac:dyDescent="0.2">
      <c r="A136" s="39"/>
      <c r="B136" s="69" t="s">
        <v>14</v>
      </c>
      <c r="C136" s="39">
        <v>5929</v>
      </c>
      <c r="D136" s="39">
        <v>391</v>
      </c>
      <c r="E136" s="39" t="s">
        <v>983</v>
      </c>
      <c r="F136" s="39">
        <v>1</v>
      </c>
      <c r="G136" s="39">
        <v>3</v>
      </c>
      <c r="H136" s="39">
        <v>2</v>
      </c>
      <c r="I136" s="39">
        <v>34</v>
      </c>
      <c r="J136" s="39">
        <f t="shared" si="10"/>
        <v>1434</v>
      </c>
      <c r="K136" s="39">
        <v>75</v>
      </c>
      <c r="L136" s="39">
        <f t="shared" si="11"/>
        <v>107550</v>
      </c>
      <c r="M136" s="39">
        <v>1</v>
      </c>
      <c r="N136" s="39"/>
      <c r="O136" s="39"/>
      <c r="P136" s="39"/>
      <c r="Q136" s="39"/>
      <c r="R136" s="39"/>
      <c r="S136" s="39"/>
      <c r="T136" s="39">
        <f t="shared" si="12"/>
        <v>0</v>
      </c>
      <c r="U136" s="39"/>
      <c r="V136" s="39"/>
      <c r="W136" s="39">
        <f t="shared" si="13"/>
        <v>0</v>
      </c>
      <c r="X136" s="39">
        <f t="shared" si="14"/>
        <v>107550</v>
      </c>
      <c r="Y136" s="39">
        <v>0</v>
      </c>
      <c r="Z136" s="39">
        <v>50</v>
      </c>
      <c r="AA136" s="39">
        <v>0</v>
      </c>
      <c r="AB136" s="39">
        <v>0</v>
      </c>
    </row>
    <row r="137" spans="1:28" s="3" customFormat="1" ht="24" customHeight="1" x14ac:dyDescent="0.2">
      <c r="A137" s="39"/>
      <c r="B137" s="69" t="s">
        <v>14</v>
      </c>
      <c r="C137" s="39"/>
      <c r="D137" s="39">
        <v>17</v>
      </c>
      <c r="E137" s="39" t="s">
        <v>983</v>
      </c>
      <c r="F137" s="39">
        <v>1</v>
      </c>
      <c r="G137" s="39">
        <v>21</v>
      </c>
      <c r="H137" s="39">
        <v>3</v>
      </c>
      <c r="I137" s="39">
        <v>96</v>
      </c>
      <c r="J137" s="39">
        <f t="shared" si="10"/>
        <v>8796</v>
      </c>
      <c r="K137" s="39">
        <v>75</v>
      </c>
      <c r="L137" s="39">
        <f t="shared" si="11"/>
        <v>659700</v>
      </c>
      <c r="M137" s="39">
        <v>1</v>
      </c>
      <c r="N137" s="39"/>
      <c r="O137" s="39"/>
      <c r="P137" s="39"/>
      <c r="Q137" s="39"/>
      <c r="R137" s="39"/>
      <c r="S137" s="39"/>
      <c r="T137" s="39">
        <f t="shared" si="12"/>
        <v>0</v>
      </c>
      <c r="U137" s="39"/>
      <c r="V137" s="39"/>
      <c r="W137" s="39">
        <f t="shared" si="13"/>
        <v>0</v>
      </c>
      <c r="X137" s="39">
        <f t="shared" si="14"/>
        <v>659700</v>
      </c>
      <c r="Y137" s="39">
        <v>0</v>
      </c>
      <c r="Z137" s="39">
        <v>50</v>
      </c>
      <c r="AA137" s="39">
        <v>0</v>
      </c>
      <c r="AB137" s="39">
        <v>0</v>
      </c>
    </row>
    <row r="138" spans="1:28" s="3" customFormat="1" ht="24" customHeight="1" x14ac:dyDescent="0.2">
      <c r="A138" s="39"/>
      <c r="B138" s="69" t="s">
        <v>14</v>
      </c>
      <c r="C138" s="39">
        <v>4177</v>
      </c>
      <c r="D138" s="39">
        <v>145</v>
      </c>
      <c r="E138" s="39" t="s">
        <v>962</v>
      </c>
      <c r="F138" s="39">
        <v>1</v>
      </c>
      <c r="G138" s="39">
        <v>19</v>
      </c>
      <c r="H138" s="39">
        <v>2</v>
      </c>
      <c r="I138" s="39">
        <v>50</v>
      </c>
      <c r="J138" s="39">
        <f t="shared" si="10"/>
        <v>7850</v>
      </c>
      <c r="K138" s="39">
        <v>75</v>
      </c>
      <c r="L138" s="39">
        <f t="shared" si="11"/>
        <v>588750</v>
      </c>
      <c r="M138" s="39">
        <v>1</v>
      </c>
      <c r="N138" s="39"/>
      <c r="O138" s="39"/>
      <c r="P138" s="39"/>
      <c r="Q138" s="39"/>
      <c r="R138" s="39"/>
      <c r="S138" s="39"/>
      <c r="T138" s="39">
        <f t="shared" si="12"/>
        <v>0</v>
      </c>
      <c r="U138" s="39"/>
      <c r="V138" s="39"/>
      <c r="W138" s="39">
        <f t="shared" si="13"/>
        <v>0</v>
      </c>
      <c r="X138" s="39">
        <f t="shared" si="14"/>
        <v>588750</v>
      </c>
      <c r="Y138" s="39">
        <v>0</v>
      </c>
      <c r="Z138" s="39">
        <v>50</v>
      </c>
      <c r="AA138" s="39">
        <v>0</v>
      </c>
      <c r="AB138" s="39">
        <v>0</v>
      </c>
    </row>
    <row r="139" spans="1:28" s="3" customFormat="1" ht="24" customHeight="1" x14ac:dyDescent="0.2">
      <c r="A139" s="39"/>
      <c r="B139" s="69" t="s">
        <v>14</v>
      </c>
      <c r="C139" s="39">
        <v>453</v>
      </c>
      <c r="D139" s="39">
        <v>195</v>
      </c>
      <c r="E139" s="39" t="s">
        <v>984</v>
      </c>
      <c r="F139" s="39">
        <v>2</v>
      </c>
      <c r="G139" s="39"/>
      <c r="H139" s="39">
        <v>1</v>
      </c>
      <c r="I139" s="39">
        <v>55</v>
      </c>
      <c r="J139" s="39">
        <f t="shared" si="10"/>
        <v>155</v>
      </c>
      <c r="K139" s="39">
        <v>430</v>
      </c>
      <c r="L139" s="39">
        <f t="shared" si="11"/>
        <v>66650</v>
      </c>
      <c r="M139" s="39">
        <v>2</v>
      </c>
      <c r="N139" s="39" t="s">
        <v>27</v>
      </c>
      <c r="O139" s="39" t="s">
        <v>16</v>
      </c>
      <c r="P139" s="39">
        <v>2</v>
      </c>
      <c r="Q139" s="39">
        <v>315</v>
      </c>
      <c r="R139" s="39"/>
      <c r="S139" s="39">
        <v>6400</v>
      </c>
      <c r="T139" s="39">
        <f t="shared" si="12"/>
        <v>2016000</v>
      </c>
      <c r="U139" s="39">
        <v>30</v>
      </c>
      <c r="V139" s="39">
        <f>T139*85%</f>
        <v>1713600</v>
      </c>
      <c r="W139" s="39">
        <f t="shared" si="13"/>
        <v>302400</v>
      </c>
      <c r="X139" s="39">
        <f t="shared" si="14"/>
        <v>369050</v>
      </c>
      <c r="Y139" s="39">
        <v>0</v>
      </c>
      <c r="Z139" s="39">
        <v>50</v>
      </c>
      <c r="AA139" s="39">
        <v>0</v>
      </c>
      <c r="AB139" s="39">
        <v>0</v>
      </c>
    </row>
    <row r="140" spans="1:28" s="3" customFormat="1" ht="24" customHeight="1" x14ac:dyDescent="0.2">
      <c r="A140" s="39"/>
      <c r="B140" s="69" t="s">
        <v>14</v>
      </c>
      <c r="C140" s="39">
        <v>3410</v>
      </c>
      <c r="D140" s="39">
        <v>246</v>
      </c>
      <c r="E140" s="39" t="s">
        <v>984</v>
      </c>
      <c r="F140" s="39">
        <v>1</v>
      </c>
      <c r="G140" s="39">
        <v>1</v>
      </c>
      <c r="H140" s="39">
        <v>2</v>
      </c>
      <c r="I140" s="39">
        <v>29</v>
      </c>
      <c r="J140" s="39">
        <f t="shared" si="10"/>
        <v>629</v>
      </c>
      <c r="K140" s="39">
        <v>150</v>
      </c>
      <c r="L140" s="39">
        <f t="shared" si="11"/>
        <v>94350</v>
      </c>
      <c r="M140" s="39">
        <v>1</v>
      </c>
      <c r="N140" s="39"/>
      <c r="O140" s="39"/>
      <c r="P140" s="39"/>
      <c r="Q140" s="39"/>
      <c r="R140" s="39"/>
      <c r="S140" s="39"/>
      <c r="T140" s="39">
        <f t="shared" si="12"/>
        <v>0</v>
      </c>
      <c r="U140" s="39"/>
      <c r="V140" s="39"/>
      <c r="W140" s="39">
        <f t="shared" si="13"/>
        <v>0</v>
      </c>
      <c r="X140" s="39">
        <f t="shared" si="14"/>
        <v>94350</v>
      </c>
      <c r="Y140" s="39">
        <v>0</v>
      </c>
      <c r="Z140" s="39">
        <v>50</v>
      </c>
      <c r="AA140" s="39">
        <v>0</v>
      </c>
      <c r="AB140" s="39">
        <v>0</v>
      </c>
    </row>
    <row r="141" spans="1:28" s="3" customFormat="1" ht="24" customHeight="1" x14ac:dyDescent="0.2">
      <c r="A141" s="39"/>
      <c r="B141" s="69" t="s">
        <v>14</v>
      </c>
      <c r="C141" s="39">
        <v>3411</v>
      </c>
      <c r="D141" s="39">
        <v>255</v>
      </c>
      <c r="E141" s="39" t="s">
        <v>984</v>
      </c>
      <c r="F141" s="39">
        <v>1</v>
      </c>
      <c r="G141" s="39">
        <v>1</v>
      </c>
      <c r="H141" s="39">
        <v>3</v>
      </c>
      <c r="I141" s="39">
        <v>88</v>
      </c>
      <c r="J141" s="39">
        <f t="shared" si="10"/>
        <v>788</v>
      </c>
      <c r="K141" s="39">
        <v>150</v>
      </c>
      <c r="L141" s="39">
        <f t="shared" si="11"/>
        <v>118200</v>
      </c>
      <c r="M141" s="39">
        <v>1</v>
      </c>
      <c r="N141" s="39"/>
      <c r="O141" s="39"/>
      <c r="P141" s="39"/>
      <c r="Q141" s="39"/>
      <c r="R141" s="39"/>
      <c r="S141" s="39"/>
      <c r="T141" s="39">
        <f t="shared" si="12"/>
        <v>0</v>
      </c>
      <c r="U141" s="39"/>
      <c r="V141" s="39"/>
      <c r="W141" s="39">
        <f t="shared" si="13"/>
        <v>0</v>
      </c>
      <c r="X141" s="39">
        <f t="shared" si="14"/>
        <v>118200</v>
      </c>
      <c r="Y141" s="39">
        <v>0</v>
      </c>
      <c r="Z141" s="39">
        <v>50</v>
      </c>
      <c r="AA141" s="39">
        <v>0</v>
      </c>
      <c r="AB141" s="39">
        <v>0</v>
      </c>
    </row>
    <row r="142" spans="1:28" s="3" customFormat="1" ht="24" customHeight="1" x14ac:dyDescent="0.2">
      <c r="A142" s="39"/>
      <c r="B142" s="69" t="s">
        <v>14</v>
      </c>
      <c r="C142" s="39">
        <v>2785</v>
      </c>
      <c r="D142" s="39">
        <v>4</v>
      </c>
      <c r="E142" s="39" t="s">
        <v>984</v>
      </c>
      <c r="F142" s="39">
        <v>1</v>
      </c>
      <c r="G142" s="39">
        <v>18</v>
      </c>
      <c r="H142" s="39">
        <v>2</v>
      </c>
      <c r="I142" s="39">
        <v>27</v>
      </c>
      <c r="J142" s="39">
        <f t="shared" si="10"/>
        <v>7427</v>
      </c>
      <c r="K142" s="39">
        <v>75</v>
      </c>
      <c r="L142" s="39">
        <f t="shared" si="11"/>
        <v>557025</v>
      </c>
      <c r="M142" s="39">
        <v>1</v>
      </c>
      <c r="N142" s="39"/>
      <c r="O142" s="39"/>
      <c r="P142" s="39"/>
      <c r="Q142" s="39"/>
      <c r="R142" s="39"/>
      <c r="S142" s="39"/>
      <c r="T142" s="39">
        <f t="shared" si="12"/>
        <v>0</v>
      </c>
      <c r="U142" s="39"/>
      <c r="V142" s="39"/>
      <c r="W142" s="39">
        <f t="shared" si="13"/>
        <v>0</v>
      </c>
      <c r="X142" s="39">
        <f t="shared" si="14"/>
        <v>557025</v>
      </c>
      <c r="Y142" s="39">
        <v>0</v>
      </c>
      <c r="Z142" s="39">
        <v>50</v>
      </c>
      <c r="AA142" s="39">
        <v>0</v>
      </c>
      <c r="AB142" s="39">
        <v>0</v>
      </c>
    </row>
    <row r="143" spans="1:28" s="3" customFormat="1" ht="24" customHeight="1" x14ac:dyDescent="0.2">
      <c r="A143" s="39"/>
      <c r="B143" s="69" t="s">
        <v>14</v>
      </c>
      <c r="C143" s="39"/>
      <c r="D143" s="39">
        <v>132</v>
      </c>
      <c r="E143" s="39" t="s">
        <v>984</v>
      </c>
      <c r="F143" s="39">
        <v>1</v>
      </c>
      <c r="G143" s="39">
        <v>10</v>
      </c>
      <c r="H143" s="39">
        <v>1</v>
      </c>
      <c r="I143" s="39">
        <v>90</v>
      </c>
      <c r="J143" s="39">
        <f t="shared" si="10"/>
        <v>4190</v>
      </c>
      <c r="K143" s="39">
        <v>100</v>
      </c>
      <c r="L143" s="39">
        <f t="shared" si="11"/>
        <v>419000</v>
      </c>
      <c r="M143" s="39">
        <v>1</v>
      </c>
      <c r="N143" s="39"/>
      <c r="O143" s="39"/>
      <c r="P143" s="39"/>
      <c r="Q143" s="39"/>
      <c r="R143" s="39"/>
      <c r="S143" s="39"/>
      <c r="T143" s="39">
        <f t="shared" si="12"/>
        <v>0</v>
      </c>
      <c r="U143" s="39"/>
      <c r="V143" s="39"/>
      <c r="W143" s="39">
        <f t="shared" si="13"/>
        <v>0</v>
      </c>
      <c r="X143" s="39">
        <f t="shared" si="14"/>
        <v>419000</v>
      </c>
      <c r="Y143" s="39">
        <v>0</v>
      </c>
      <c r="Z143" s="39">
        <v>50</v>
      </c>
      <c r="AA143" s="39">
        <v>0</v>
      </c>
      <c r="AB143" s="39">
        <v>0</v>
      </c>
    </row>
    <row r="144" spans="1:28" s="3" customFormat="1" ht="24" customHeight="1" x14ac:dyDescent="0.2">
      <c r="A144" s="39"/>
      <c r="B144" s="69" t="s">
        <v>14</v>
      </c>
      <c r="C144" s="39">
        <v>636</v>
      </c>
      <c r="D144" s="39">
        <v>82</v>
      </c>
      <c r="E144" s="39" t="s">
        <v>984</v>
      </c>
      <c r="F144" s="39">
        <v>1</v>
      </c>
      <c r="G144" s="39">
        <v>1</v>
      </c>
      <c r="H144" s="39"/>
      <c r="I144" s="39">
        <v>81</v>
      </c>
      <c r="J144" s="39">
        <f t="shared" si="10"/>
        <v>481</v>
      </c>
      <c r="K144" s="39">
        <v>390</v>
      </c>
      <c r="L144" s="39">
        <f t="shared" si="11"/>
        <v>187590</v>
      </c>
      <c r="M144" s="39">
        <v>1</v>
      </c>
      <c r="N144" s="39"/>
      <c r="O144" s="39"/>
      <c r="P144" s="39"/>
      <c r="Q144" s="39"/>
      <c r="R144" s="39"/>
      <c r="S144" s="39"/>
      <c r="T144" s="39">
        <f t="shared" si="12"/>
        <v>0</v>
      </c>
      <c r="U144" s="39"/>
      <c r="V144" s="39"/>
      <c r="W144" s="39">
        <f t="shared" si="13"/>
        <v>0</v>
      </c>
      <c r="X144" s="39">
        <f t="shared" si="14"/>
        <v>187590</v>
      </c>
      <c r="Y144" s="39">
        <v>0</v>
      </c>
      <c r="Z144" s="39">
        <v>50</v>
      </c>
      <c r="AA144" s="39">
        <v>0</v>
      </c>
      <c r="AB144" s="39">
        <v>0</v>
      </c>
    </row>
    <row r="145" spans="1:28" s="3" customFormat="1" ht="24" customHeight="1" x14ac:dyDescent="0.2">
      <c r="A145" s="39"/>
      <c r="B145" s="69" t="s">
        <v>14</v>
      </c>
      <c r="C145" s="39">
        <v>5378</v>
      </c>
      <c r="D145" s="39">
        <v>47</v>
      </c>
      <c r="E145" s="39" t="s">
        <v>984</v>
      </c>
      <c r="F145" s="39">
        <v>1</v>
      </c>
      <c r="G145" s="39"/>
      <c r="H145" s="39">
        <v>1</v>
      </c>
      <c r="I145" s="39">
        <v>55</v>
      </c>
      <c r="J145" s="39">
        <f t="shared" si="10"/>
        <v>155</v>
      </c>
      <c r="K145" s="39">
        <v>430</v>
      </c>
      <c r="L145" s="39">
        <f t="shared" si="11"/>
        <v>66650</v>
      </c>
      <c r="M145" s="39">
        <v>1</v>
      </c>
      <c r="N145" s="39"/>
      <c r="O145" s="39"/>
      <c r="P145" s="39"/>
      <c r="Q145" s="39"/>
      <c r="R145" s="39"/>
      <c r="S145" s="39"/>
      <c r="T145" s="39">
        <f t="shared" si="12"/>
        <v>0</v>
      </c>
      <c r="U145" s="39"/>
      <c r="V145" s="39"/>
      <c r="W145" s="39">
        <f t="shared" si="13"/>
        <v>0</v>
      </c>
      <c r="X145" s="39">
        <f t="shared" si="14"/>
        <v>66650</v>
      </c>
      <c r="Y145" s="39">
        <v>0</v>
      </c>
      <c r="Z145" s="39">
        <v>50</v>
      </c>
      <c r="AA145" s="39">
        <v>0</v>
      </c>
      <c r="AB145" s="39">
        <v>0</v>
      </c>
    </row>
    <row r="146" spans="1:28" s="3" customFormat="1" ht="24" customHeight="1" x14ac:dyDescent="0.2">
      <c r="A146" s="39"/>
      <c r="B146" s="69" t="s">
        <v>14</v>
      </c>
      <c r="C146" s="39">
        <v>493</v>
      </c>
      <c r="D146" s="39">
        <v>248</v>
      </c>
      <c r="E146" s="39" t="s">
        <v>985</v>
      </c>
      <c r="F146" s="39">
        <v>2</v>
      </c>
      <c r="G146" s="39"/>
      <c r="H146" s="39">
        <v>1</v>
      </c>
      <c r="I146" s="39">
        <v>50</v>
      </c>
      <c r="J146" s="39">
        <f t="shared" si="10"/>
        <v>150</v>
      </c>
      <c r="K146" s="39">
        <v>430</v>
      </c>
      <c r="L146" s="39">
        <f t="shared" si="11"/>
        <v>64500</v>
      </c>
      <c r="M146" s="39">
        <v>2</v>
      </c>
      <c r="N146" s="39" t="s">
        <v>27</v>
      </c>
      <c r="O146" s="39" t="s">
        <v>16</v>
      </c>
      <c r="P146" s="39">
        <v>2</v>
      </c>
      <c r="Q146" s="39">
        <v>207</v>
      </c>
      <c r="R146" s="39"/>
      <c r="S146" s="39">
        <v>6400</v>
      </c>
      <c r="T146" s="39">
        <f t="shared" si="12"/>
        <v>1324800</v>
      </c>
      <c r="U146" s="39">
        <v>20</v>
      </c>
      <c r="V146" s="39">
        <f>T146*75%</f>
        <v>993600</v>
      </c>
      <c r="W146" s="39">
        <f t="shared" si="13"/>
        <v>331200</v>
      </c>
      <c r="X146" s="39">
        <f t="shared" si="14"/>
        <v>395700</v>
      </c>
      <c r="Y146" s="39">
        <v>0</v>
      </c>
      <c r="Z146" s="39">
        <v>50</v>
      </c>
      <c r="AA146" s="39">
        <v>0</v>
      </c>
      <c r="AB146" s="39">
        <v>0</v>
      </c>
    </row>
    <row r="147" spans="1:28" s="3" customFormat="1" ht="24" customHeight="1" x14ac:dyDescent="0.2">
      <c r="A147" s="39"/>
      <c r="B147" s="69" t="s">
        <v>14</v>
      </c>
      <c r="C147" s="39">
        <v>3133</v>
      </c>
      <c r="D147" s="39">
        <v>125</v>
      </c>
      <c r="E147" s="39" t="s">
        <v>985</v>
      </c>
      <c r="F147" s="39">
        <v>1</v>
      </c>
      <c r="G147" s="39">
        <v>10</v>
      </c>
      <c r="H147" s="39">
        <v>3</v>
      </c>
      <c r="I147" s="39">
        <v>78</v>
      </c>
      <c r="J147" s="39">
        <f t="shared" si="10"/>
        <v>4378</v>
      </c>
      <c r="K147" s="39">
        <v>75</v>
      </c>
      <c r="L147" s="39">
        <f t="shared" si="11"/>
        <v>328350</v>
      </c>
      <c r="M147" s="39">
        <v>1</v>
      </c>
      <c r="N147" s="39"/>
      <c r="O147" s="39"/>
      <c r="P147" s="39"/>
      <c r="Q147" s="39"/>
      <c r="R147" s="39"/>
      <c r="S147" s="39"/>
      <c r="T147" s="39">
        <f t="shared" si="12"/>
        <v>0</v>
      </c>
      <c r="U147" s="39"/>
      <c r="V147" s="39"/>
      <c r="W147" s="39">
        <f t="shared" si="13"/>
        <v>0</v>
      </c>
      <c r="X147" s="39">
        <f t="shared" si="14"/>
        <v>328350</v>
      </c>
      <c r="Y147" s="39">
        <v>0</v>
      </c>
      <c r="Z147" s="39">
        <v>50</v>
      </c>
      <c r="AA147" s="39">
        <v>0</v>
      </c>
      <c r="AB147" s="39">
        <v>0</v>
      </c>
    </row>
    <row r="148" spans="1:28" s="3" customFormat="1" ht="24" customHeight="1" x14ac:dyDescent="0.2">
      <c r="A148" s="39"/>
      <c r="B148" s="74" t="s">
        <v>14</v>
      </c>
      <c r="C148" s="39">
        <v>2007</v>
      </c>
      <c r="D148" s="39">
        <v>93</v>
      </c>
      <c r="E148" s="39" t="s">
        <v>985</v>
      </c>
      <c r="F148" s="39">
        <v>1</v>
      </c>
      <c r="G148" s="39">
        <v>26</v>
      </c>
      <c r="H148" s="39">
        <v>1</v>
      </c>
      <c r="I148" s="39">
        <v>99</v>
      </c>
      <c r="J148" s="39">
        <f t="shared" si="10"/>
        <v>10599</v>
      </c>
      <c r="K148" s="39">
        <v>100</v>
      </c>
      <c r="L148" s="39">
        <f t="shared" si="11"/>
        <v>1059900</v>
      </c>
      <c r="M148" s="39">
        <v>1</v>
      </c>
      <c r="N148" s="39"/>
      <c r="O148" s="39"/>
      <c r="P148" s="39"/>
      <c r="Q148" s="39"/>
      <c r="R148" s="39"/>
      <c r="S148" s="39"/>
      <c r="T148" s="39">
        <f t="shared" si="12"/>
        <v>0</v>
      </c>
      <c r="U148" s="39"/>
      <c r="V148" s="39"/>
      <c r="W148" s="39">
        <f t="shared" si="13"/>
        <v>0</v>
      </c>
      <c r="X148" s="39">
        <f t="shared" si="14"/>
        <v>1059900</v>
      </c>
      <c r="Y148" s="39">
        <v>0</v>
      </c>
      <c r="Z148" s="39">
        <v>50</v>
      </c>
      <c r="AA148" s="39">
        <v>0</v>
      </c>
      <c r="AB148" s="39">
        <v>0</v>
      </c>
    </row>
    <row r="149" spans="1:28" s="3" customFormat="1" ht="24" customHeight="1" x14ac:dyDescent="0.2">
      <c r="A149" s="39"/>
      <c r="B149" s="74" t="s">
        <v>14</v>
      </c>
      <c r="C149" s="39">
        <v>689</v>
      </c>
      <c r="D149" s="39">
        <v>19</v>
      </c>
      <c r="E149" s="39" t="s">
        <v>985</v>
      </c>
      <c r="F149" s="39">
        <v>1</v>
      </c>
      <c r="G149" s="39">
        <v>5</v>
      </c>
      <c r="H149" s="39"/>
      <c r="I149" s="39">
        <v>32</v>
      </c>
      <c r="J149" s="39">
        <f t="shared" si="10"/>
        <v>2032</v>
      </c>
      <c r="K149" s="39">
        <v>320</v>
      </c>
      <c r="L149" s="39">
        <f t="shared" si="11"/>
        <v>650240</v>
      </c>
      <c r="M149" s="39">
        <v>1</v>
      </c>
      <c r="N149" s="39"/>
      <c r="O149" s="39"/>
      <c r="P149" s="39"/>
      <c r="Q149" s="39"/>
      <c r="R149" s="39"/>
      <c r="S149" s="39"/>
      <c r="T149" s="39">
        <f t="shared" si="12"/>
        <v>0</v>
      </c>
      <c r="U149" s="39"/>
      <c r="V149" s="39"/>
      <c r="W149" s="39">
        <f t="shared" si="13"/>
        <v>0</v>
      </c>
      <c r="X149" s="39">
        <f t="shared" si="14"/>
        <v>650240</v>
      </c>
      <c r="Y149" s="39">
        <v>0</v>
      </c>
      <c r="Z149" s="39">
        <v>50</v>
      </c>
      <c r="AA149" s="39">
        <v>0</v>
      </c>
      <c r="AB149" s="39">
        <v>0</v>
      </c>
    </row>
    <row r="150" spans="1:28" s="3" customFormat="1" ht="24" customHeight="1" x14ac:dyDescent="0.2">
      <c r="A150" s="39"/>
      <c r="B150" s="74" t="s">
        <v>14</v>
      </c>
      <c r="C150" s="39"/>
      <c r="D150" s="39">
        <v>126</v>
      </c>
      <c r="E150" s="39" t="s">
        <v>986</v>
      </c>
      <c r="F150" s="39">
        <v>2</v>
      </c>
      <c r="G150" s="39"/>
      <c r="H150" s="39">
        <v>2</v>
      </c>
      <c r="I150" s="39">
        <v>74</v>
      </c>
      <c r="J150" s="39">
        <f t="shared" si="10"/>
        <v>274</v>
      </c>
      <c r="K150" s="39">
        <v>450</v>
      </c>
      <c r="L150" s="39">
        <f t="shared" si="11"/>
        <v>123300</v>
      </c>
      <c r="M150" s="39">
        <v>2</v>
      </c>
      <c r="N150" s="39" t="s">
        <v>27</v>
      </c>
      <c r="O150" s="39" t="s">
        <v>16</v>
      </c>
      <c r="P150" s="39">
        <v>2</v>
      </c>
      <c r="Q150" s="39">
        <v>216</v>
      </c>
      <c r="R150" s="39"/>
      <c r="S150" s="39">
        <v>6400</v>
      </c>
      <c r="T150" s="39">
        <f t="shared" si="12"/>
        <v>1382400</v>
      </c>
      <c r="U150" s="39">
        <v>30</v>
      </c>
      <c r="V150" s="39">
        <f>T150*85%</f>
        <v>1175040</v>
      </c>
      <c r="W150" s="39">
        <f t="shared" si="13"/>
        <v>207360</v>
      </c>
      <c r="X150" s="39">
        <f t="shared" si="14"/>
        <v>330660</v>
      </c>
      <c r="Y150" s="39">
        <v>0</v>
      </c>
      <c r="Z150" s="39">
        <v>50</v>
      </c>
      <c r="AA150" s="39">
        <v>0</v>
      </c>
      <c r="AB150" s="39">
        <v>0</v>
      </c>
    </row>
    <row r="151" spans="1:28" s="3" customFormat="1" ht="24" customHeight="1" x14ac:dyDescent="0.2">
      <c r="A151" s="39"/>
      <c r="B151" s="74" t="s">
        <v>14</v>
      </c>
      <c r="C151" s="39">
        <v>2121</v>
      </c>
      <c r="D151" s="39">
        <v>247</v>
      </c>
      <c r="E151" s="39" t="s">
        <v>986</v>
      </c>
      <c r="F151" s="39">
        <v>1</v>
      </c>
      <c r="G151" s="39">
        <v>11</v>
      </c>
      <c r="H151" s="39">
        <v>3</v>
      </c>
      <c r="I151" s="39">
        <v>83</v>
      </c>
      <c r="J151" s="39">
        <f t="shared" si="10"/>
        <v>4783</v>
      </c>
      <c r="K151" s="39">
        <v>75</v>
      </c>
      <c r="L151" s="39">
        <f t="shared" si="11"/>
        <v>358725</v>
      </c>
      <c r="M151" s="39">
        <v>1</v>
      </c>
      <c r="N151" s="39"/>
      <c r="O151" s="39"/>
      <c r="P151" s="39"/>
      <c r="Q151" s="39"/>
      <c r="R151" s="39"/>
      <c r="S151" s="39"/>
      <c r="T151" s="39">
        <f t="shared" si="12"/>
        <v>0</v>
      </c>
      <c r="U151" s="39"/>
      <c r="V151" s="39"/>
      <c r="W151" s="39">
        <f t="shared" si="13"/>
        <v>0</v>
      </c>
      <c r="X151" s="39">
        <f t="shared" si="14"/>
        <v>358725</v>
      </c>
      <c r="Y151" s="39">
        <v>0</v>
      </c>
      <c r="Z151" s="39">
        <v>50</v>
      </c>
      <c r="AA151" s="39">
        <v>0</v>
      </c>
      <c r="AB151" s="39">
        <v>0</v>
      </c>
    </row>
    <row r="152" spans="1:28" s="3" customFormat="1" ht="24" customHeight="1" x14ac:dyDescent="0.2">
      <c r="A152" s="39"/>
      <c r="B152" s="33" t="s">
        <v>987</v>
      </c>
      <c r="C152" s="39"/>
      <c r="D152" s="39"/>
      <c r="E152" s="39" t="s">
        <v>988</v>
      </c>
      <c r="F152" s="39">
        <v>2</v>
      </c>
      <c r="G152" s="39"/>
      <c r="H152" s="39"/>
      <c r="I152" s="39"/>
      <c r="J152" s="39">
        <f t="shared" si="10"/>
        <v>0</v>
      </c>
      <c r="K152" s="39"/>
      <c r="L152" s="39">
        <f t="shared" si="11"/>
        <v>0</v>
      </c>
      <c r="M152" s="39">
        <v>2</v>
      </c>
      <c r="N152" s="39" t="s">
        <v>27</v>
      </c>
      <c r="O152" s="39" t="s">
        <v>989</v>
      </c>
      <c r="P152" s="39">
        <v>2</v>
      </c>
      <c r="Q152" s="39">
        <v>90</v>
      </c>
      <c r="R152" s="39"/>
      <c r="S152" s="39">
        <v>6400</v>
      </c>
      <c r="T152" s="39">
        <f t="shared" si="12"/>
        <v>576000</v>
      </c>
      <c r="U152" s="39">
        <v>10</v>
      </c>
      <c r="V152" s="39">
        <f>T152*40%</f>
        <v>230400</v>
      </c>
      <c r="W152" s="39">
        <f t="shared" si="13"/>
        <v>345600</v>
      </c>
      <c r="X152" s="39">
        <f t="shared" si="14"/>
        <v>345600</v>
      </c>
      <c r="Y152" s="39">
        <v>0</v>
      </c>
      <c r="Z152" s="39">
        <v>0</v>
      </c>
      <c r="AA152" s="39">
        <v>345600</v>
      </c>
      <c r="AB152" s="39">
        <v>0.02</v>
      </c>
    </row>
    <row r="153" spans="1:28" s="3" customFormat="1" ht="24" customHeight="1" x14ac:dyDescent="0.2">
      <c r="A153" s="39"/>
      <c r="B153" s="74" t="s">
        <v>14</v>
      </c>
      <c r="C153" s="39">
        <v>5144</v>
      </c>
      <c r="D153" s="39">
        <v>179</v>
      </c>
      <c r="E153" s="39" t="s">
        <v>990</v>
      </c>
      <c r="F153" s="39">
        <v>2</v>
      </c>
      <c r="G153" s="39"/>
      <c r="H153" s="39"/>
      <c r="I153" s="39">
        <v>68</v>
      </c>
      <c r="J153" s="39">
        <f t="shared" si="10"/>
        <v>68</v>
      </c>
      <c r="K153" s="39">
        <v>430</v>
      </c>
      <c r="L153" s="39">
        <f t="shared" si="11"/>
        <v>29240</v>
      </c>
      <c r="M153" s="39">
        <v>2</v>
      </c>
      <c r="N153" s="39" t="s">
        <v>27</v>
      </c>
      <c r="O153" s="39" t="s">
        <v>60</v>
      </c>
      <c r="P153" s="39">
        <v>2</v>
      </c>
      <c r="Q153" s="39">
        <v>250</v>
      </c>
      <c r="R153" s="39"/>
      <c r="S153" s="39">
        <v>6400</v>
      </c>
      <c r="T153" s="39">
        <f t="shared" si="12"/>
        <v>1600000</v>
      </c>
      <c r="U153" s="39">
        <v>10</v>
      </c>
      <c r="V153" s="39">
        <f>T153*10%</f>
        <v>160000</v>
      </c>
      <c r="W153" s="39">
        <f t="shared" si="13"/>
        <v>1440000</v>
      </c>
      <c r="X153" s="39">
        <f t="shared" si="14"/>
        <v>1469240</v>
      </c>
      <c r="Y153" s="39">
        <v>0</v>
      </c>
      <c r="Z153" s="39">
        <v>50</v>
      </c>
      <c r="AA153" s="39">
        <v>0</v>
      </c>
      <c r="AB153" s="39">
        <v>0</v>
      </c>
    </row>
    <row r="154" spans="1:28" s="3" customFormat="1" ht="24" customHeight="1" x14ac:dyDescent="0.2">
      <c r="A154" s="39"/>
      <c r="B154" s="74" t="s">
        <v>14</v>
      </c>
      <c r="C154" s="39">
        <v>5595</v>
      </c>
      <c r="D154" s="39">
        <v>41</v>
      </c>
      <c r="E154" s="39" t="s">
        <v>990</v>
      </c>
      <c r="F154" s="39">
        <v>1</v>
      </c>
      <c r="G154" s="39"/>
      <c r="H154" s="39">
        <v>2</v>
      </c>
      <c r="I154" s="39">
        <v>79</v>
      </c>
      <c r="J154" s="39">
        <f t="shared" si="10"/>
        <v>279</v>
      </c>
      <c r="K154" s="39">
        <v>430</v>
      </c>
      <c r="L154" s="39">
        <f t="shared" si="11"/>
        <v>119970</v>
      </c>
      <c r="M154" s="39">
        <v>1</v>
      </c>
      <c r="N154" s="39"/>
      <c r="O154" s="39"/>
      <c r="P154" s="39"/>
      <c r="Q154" s="39"/>
      <c r="R154" s="39"/>
      <c r="S154" s="39"/>
      <c r="T154" s="39">
        <f t="shared" si="12"/>
        <v>0</v>
      </c>
      <c r="U154" s="39"/>
      <c r="V154" s="39"/>
      <c r="W154" s="39">
        <f t="shared" si="13"/>
        <v>0</v>
      </c>
      <c r="X154" s="39">
        <f t="shared" si="14"/>
        <v>119970</v>
      </c>
      <c r="Y154" s="39">
        <v>0</v>
      </c>
      <c r="Z154" s="39">
        <v>50</v>
      </c>
      <c r="AA154" s="39">
        <v>0</v>
      </c>
      <c r="AB154" s="39">
        <v>0</v>
      </c>
    </row>
    <row r="155" spans="1:28" s="3" customFormat="1" ht="24" customHeight="1" x14ac:dyDescent="0.2">
      <c r="A155" s="39"/>
      <c r="B155" s="74" t="s">
        <v>14</v>
      </c>
      <c r="C155" s="39">
        <v>1790</v>
      </c>
      <c r="D155" s="39">
        <v>466</v>
      </c>
      <c r="E155" s="39" t="s">
        <v>990</v>
      </c>
      <c r="F155" s="39">
        <v>1</v>
      </c>
      <c r="G155" s="39">
        <v>9</v>
      </c>
      <c r="H155" s="39">
        <v>1</v>
      </c>
      <c r="I155" s="39">
        <v>71</v>
      </c>
      <c r="J155" s="39">
        <f t="shared" si="10"/>
        <v>3771</v>
      </c>
      <c r="K155" s="39">
        <v>75</v>
      </c>
      <c r="L155" s="39">
        <f t="shared" si="11"/>
        <v>282825</v>
      </c>
      <c r="M155" s="39">
        <v>1</v>
      </c>
      <c r="N155" s="39"/>
      <c r="O155" s="39"/>
      <c r="P155" s="39"/>
      <c r="Q155" s="39"/>
      <c r="R155" s="39"/>
      <c r="S155" s="39"/>
      <c r="T155" s="39">
        <f t="shared" si="12"/>
        <v>0</v>
      </c>
      <c r="U155" s="39"/>
      <c r="V155" s="39"/>
      <c r="W155" s="39">
        <f t="shared" si="13"/>
        <v>0</v>
      </c>
      <c r="X155" s="39">
        <f t="shared" si="14"/>
        <v>282825</v>
      </c>
      <c r="Y155" s="39">
        <v>0</v>
      </c>
      <c r="Z155" s="39">
        <v>50</v>
      </c>
      <c r="AA155" s="39">
        <v>0</v>
      </c>
      <c r="AB155" s="39">
        <v>0</v>
      </c>
    </row>
    <row r="156" spans="1:28" s="3" customFormat="1" ht="24" customHeight="1" x14ac:dyDescent="0.2">
      <c r="A156" s="39"/>
      <c r="B156" s="74" t="s">
        <v>14</v>
      </c>
      <c r="C156" s="39">
        <v>1561</v>
      </c>
      <c r="D156" s="39">
        <v>423</v>
      </c>
      <c r="E156" s="39" t="s">
        <v>990</v>
      </c>
      <c r="F156" s="39">
        <v>1</v>
      </c>
      <c r="G156" s="39">
        <v>17</v>
      </c>
      <c r="H156" s="39">
        <v>3</v>
      </c>
      <c r="I156" s="39">
        <v>69</v>
      </c>
      <c r="J156" s="39">
        <f t="shared" si="10"/>
        <v>7169</v>
      </c>
      <c r="K156" s="39">
        <v>75</v>
      </c>
      <c r="L156" s="39">
        <f t="shared" si="11"/>
        <v>537675</v>
      </c>
      <c r="M156" s="39">
        <v>1</v>
      </c>
      <c r="N156" s="39"/>
      <c r="O156" s="39"/>
      <c r="P156" s="39"/>
      <c r="Q156" s="39"/>
      <c r="R156" s="39"/>
      <c r="S156" s="39"/>
      <c r="T156" s="39">
        <f t="shared" si="12"/>
        <v>0</v>
      </c>
      <c r="U156" s="39"/>
      <c r="V156" s="39"/>
      <c r="W156" s="39">
        <f t="shared" si="13"/>
        <v>0</v>
      </c>
      <c r="X156" s="39">
        <f t="shared" si="14"/>
        <v>537675</v>
      </c>
      <c r="Y156" s="39">
        <v>0</v>
      </c>
      <c r="Z156" s="39">
        <v>50</v>
      </c>
      <c r="AA156" s="39">
        <v>0</v>
      </c>
      <c r="AB156" s="39">
        <v>0</v>
      </c>
    </row>
    <row r="157" spans="1:28" s="3" customFormat="1" ht="24" customHeight="1" x14ac:dyDescent="0.2">
      <c r="A157" s="39"/>
      <c r="B157" s="74" t="s">
        <v>14</v>
      </c>
      <c r="C157" s="39">
        <v>411</v>
      </c>
      <c r="D157" s="39">
        <v>143</v>
      </c>
      <c r="E157" s="39" t="s">
        <v>991</v>
      </c>
      <c r="F157" s="39">
        <v>2</v>
      </c>
      <c r="G157" s="39"/>
      <c r="H157" s="39">
        <v>1</v>
      </c>
      <c r="I157" s="39"/>
      <c r="J157" s="39">
        <f t="shared" si="10"/>
        <v>100</v>
      </c>
      <c r="K157" s="39">
        <v>430</v>
      </c>
      <c r="L157" s="39">
        <f t="shared" si="11"/>
        <v>43000</v>
      </c>
      <c r="M157" s="39">
        <v>2</v>
      </c>
      <c r="N157" s="39" t="s">
        <v>27</v>
      </c>
      <c r="O157" s="39" t="s">
        <v>16</v>
      </c>
      <c r="P157" s="39">
        <v>2</v>
      </c>
      <c r="Q157" s="39">
        <v>138</v>
      </c>
      <c r="R157" s="39"/>
      <c r="S157" s="39">
        <v>6400</v>
      </c>
      <c r="T157" s="39">
        <f t="shared" si="12"/>
        <v>883200</v>
      </c>
      <c r="U157" s="39">
        <v>10</v>
      </c>
      <c r="V157" s="39">
        <f>T157*30%</f>
        <v>264960</v>
      </c>
      <c r="W157" s="39">
        <f t="shared" si="13"/>
        <v>618240</v>
      </c>
      <c r="X157" s="39">
        <f t="shared" si="14"/>
        <v>661240</v>
      </c>
      <c r="Y157" s="39">
        <v>0</v>
      </c>
      <c r="Z157" s="39">
        <v>50</v>
      </c>
      <c r="AA157" s="39">
        <v>0</v>
      </c>
      <c r="AB157" s="39">
        <v>0</v>
      </c>
    </row>
    <row r="158" spans="1:28" s="3" customFormat="1" ht="24" customHeight="1" x14ac:dyDescent="0.2">
      <c r="A158" s="39"/>
      <c r="B158" s="74" t="s">
        <v>14</v>
      </c>
      <c r="C158" s="39">
        <v>5877</v>
      </c>
      <c r="D158" s="39">
        <v>74</v>
      </c>
      <c r="E158" s="39" t="s">
        <v>991</v>
      </c>
      <c r="F158" s="39">
        <v>1</v>
      </c>
      <c r="G158" s="39"/>
      <c r="H158" s="39">
        <v>2</v>
      </c>
      <c r="I158" s="39">
        <v>67</v>
      </c>
      <c r="J158" s="39">
        <f t="shared" si="10"/>
        <v>267</v>
      </c>
      <c r="K158" s="39">
        <v>75</v>
      </c>
      <c r="L158" s="39">
        <f t="shared" si="11"/>
        <v>20025</v>
      </c>
      <c r="M158" s="39">
        <v>1</v>
      </c>
      <c r="N158" s="39"/>
      <c r="O158" s="39"/>
      <c r="P158" s="39"/>
      <c r="Q158" s="39"/>
      <c r="R158" s="39"/>
      <c r="S158" s="39"/>
      <c r="T158" s="39">
        <f t="shared" si="12"/>
        <v>0</v>
      </c>
      <c r="U158" s="39"/>
      <c r="V158" s="39"/>
      <c r="W158" s="39">
        <f t="shared" si="13"/>
        <v>0</v>
      </c>
      <c r="X158" s="39">
        <f t="shared" si="14"/>
        <v>20025</v>
      </c>
      <c r="Y158" s="39">
        <v>0</v>
      </c>
      <c r="Z158" s="39">
        <v>50</v>
      </c>
      <c r="AA158" s="39">
        <v>0</v>
      </c>
      <c r="AB158" s="39">
        <v>0</v>
      </c>
    </row>
    <row r="159" spans="1:28" s="3" customFormat="1" ht="24" customHeight="1" x14ac:dyDescent="0.2">
      <c r="A159" s="39"/>
      <c r="B159" s="74" t="s">
        <v>14</v>
      </c>
      <c r="C159" s="39">
        <v>2316</v>
      </c>
      <c r="D159" s="39">
        <v>253</v>
      </c>
      <c r="E159" s="39" t="s">
        <v>991</v>
      </c>
      <c r="F159" s="39">
        <v>1</v>
      </c>
      <c r="G159" s="39">
        <v>7</v>
      </c>
      <c r="H159" s="39">
        <v>1</v>
      </c>
      <c r="I159" s="39"/>
      <c r="J159" s="39">
        <f t="shared" si="10"/>
        <v>2900</v>
      </c>
      <c r="K159" s="39">
        <v>100</v>
      </c>
      <c r="L159" s="39">
        <f t="shared" si="11"/>
        <v>290000</v>
      </c>
      <c r="M159" s="39">
        <v>1</v>
      </c>
      <c r="N159" s="39"/>
      <c r="O159" s="39"/>
      <c r="P159" s="39"/>
      <c r="Q159" s="39"/>
      <c r="R159" s="39"/>
      <c r="S159" s="39"/>
      <c r="T159" s="39">
        <f t="shared" si="12"/>
        <v>0</v>
      </c>
      <c r="U159" s="39"/>
      <c r="V159" s="39"/>
      <c r="W159" s="39">
        <f t="shared" si="13"/>
        <v>0</v>
      </c>
      <c r="X159" s="39">
        <f t="shared" si="14"/>
        <v>290000</v>
      </c>
      <c r="Y159" s="39">
        <v>0</v>
      </c>
      <c r="Z159" s="39">
        <v>50</v>
      </c>
      <c r="AA159" s="39">
        <v>0</v>
      </c>
      <c r="AB159" s="39">
        <v>0</v>
      </c>
    </row>
    <row r="160" spans="1:28" s="3" customFormat="1" ht="24" customHeight="1" x14ac:dyDescent="0.2">
      <c r="A160" s="39"/>
      <c r="B160" s="74" t="s">
        <v>126</v>
      </c>
      <c r="C160" s="39"/>
      <c r="D160" s="39"/>
      <c r="E160" s="39" t="s">
        <v>991</v>
      </c>
      <c r="F160" s="39">
        <v>1</v>
      </c>
      <c r="G160" s="39">
        <v>48</v>
      </c>
      <c r="H160" s="39">
        <v>2</v>
      </c>
      <c r="I160" s="39">
        <v>24</v>
      </c>
      <c r="J160" s="39">
        <f t="shared" si="10"/>
        <v>19424</v>
      </c>
      <c r="K160" s="39">
        <v>75</v>
      </c>
      <c r="L160" s="39">
        <f t="shared" si="11"/>
        <v>1456800</v>
      </c>
      <c r="M160" s="39">
        <v>1</v>
      </c>
      <c r="N160" s="39"/>
      <c r="O160" s="39"/>
      <c r="P160" s="39"/>
      <c r="Q160" s="39"/>
      <c r="R160" s="39"/>
      <c r="S160" s="39"/>
      <c r="T160" s="39">
        <f t="shared" si="12"/>
        <v>0</v>
      </c>
      <c r="U160" s="39"/>
      <c r="V160" s="39"/>
      <c r="W160" s="39">
        <f t="shared" si="13"/>
        <v>0</v>
      </c>
      <c r="X160" s="39">
        <f t="shared" si="14"/>
        <v>1456800</v>
      </c>
      <c r="Y160" s="39">
        <v>0</v>
      </c>
      <c r="Z160" s="39">
        <v>0</v>
      </c>
      <c r="AA160" s="39">
        <v>1456800</v>
      </c>
      <c r="AB160" s="39">
        <v>0.01</v>
      </c>
    </row>
    <row r="161" spans="1:28" s="3" customFormat="1" ht="24" customHeight="1" x14ac:dyDescent="0.2">
      <c r="A161" s="39"/>
      <c r="B161" s="74" t="s">
        <v>14</v>
      </c>
      <c r="C161" s="39">
        <v>415</v>
      </c>
      <c r="D161" s="39">
        <v>147</v>
      </c>
      <c r="E161" s="39" t="s">
        <v>992</v>
      </c>
      <c r="F161" s="39">
        <v>2</v>
      </c>
      <c r="G161" s="39"/>
      <c r="H161" s="39"/>
      <c r="I161" s="39">
        <v>49</v>
      </c>
      <c r="J161" s="39">
        <f t="shared" si="10"/>
        <v>49</v>
      </c>
      <c r="K161" s="39">
        <v>430</v>
      </c>
      <c r="L161" s="39">
        <f t="shared" si="11"/>
        <v>21070</v>
      </c>
      <c r="M161" s="39">
        <v>2</v>
      </c>
      <c r="N161" s="39" t="s">
        <v>27</v>
      </c>
      <c r="O161" s="39" t="s">
        <v>16</v>
      </c>
      <c r="P161" s="39">
        <v>2</v>
      </c>
      <c r="Q161" s="39">
        <v>152</v>
      </c>
      <c r="R161" s="39"/>
      <c r="S161" s="39">
        <v>6400</v>
      </c>
      <c r="T161" s="39">
        <f t="shared" si="12"/>
        <v>972800</v>
      </c>
      <c r="U161" s="39">
        <v>20</v>
      </c>
      <c r="V161" s="39">
        <f>T161*75%</f>
        <v>729600</v>
      </c>
      <c r="W161" s="39">
        <f t="shared" si="13"/>
        <v>243200</v>
      </c>
      <c r="X161" s="39">
        <f t="shared" si="14"/>
        <v>264270</v>
      </c>
      <c r="Y161" s="39">
        <v>0</v>
      </c>
      <c r="Z161" s="39">
        <v>50</v>
      </c>
      <c r="AA161" s="39">
        <v>0</v>
      </c>
      <c r="AB161" s="39">
        <v>0</v>
      </c>
    </row>
    <row r="162" spans="1:28" s="3" customFormat="1" ht="24" customHeight="1" x14ac:dyDescent="0.2">
      <c r="A162" s="39"/>
      <c r="B162" s="74" t="s">
        <v>14</v>
      </c>
      <c r="C162" s="39">
        <v>4607</v>
      </c>
      <c r="D162" s="39">
        <v>16</v>
      </c>
      <c r="E162" s="39" t="s">
        <v>992</v>
      </c>
      <c r="F162" s="39">
        <v>1</v>
      </c>
      <c r="G162" s="39">
        <v>4</v>
      </c>
      <c r="H162" s="39"/>
      <c r="I162" s="39">
        <v>70</v>
      </c>
      <c r="J162" s="39">
        <f t="shared" si="10"/>
        <v>1670</v>
      </c>
      <c r="K162" s="39">
        <v>75</v>
      </c>
      <c r="L162" s="39">
        <f t="shared" si="11"/>
        <v>125250</v>
      </c>
      <c r="M162" s="39">
        <v>1</v>
      </c>
      <c r="N162" s="39"/>
      <c r="O162" s="39"/>
      <c r="P162" s="39"/>
      <c r="Q162" s="39"/>
      <c r="R162" s="39"/>
      <c r="S162" s="39"/>
      <c r="T162" s="39">
        <f t="shared" si="12"/>
        <v>0</v>
      </c>
      <c r="U162" s="39"/>
      <c r="V162" s="39"/>
      <c r="W162" s="39">
        <f t="shared" si="13"/>
        <v>0</v>
      </c>
      <c r="X162" s="39">
        <f t="shared" si="14"/>
        <v>125250</v>
      </c>
      <c r="Y162" s="39">
        <v>0</v>
      </c>
      <c r="Z162" s="39">
        <v>50</v>
      </c>
      <c r="AA162" s="39">
        <v>0</v>
      </c>
      <c r="AB162" s="39">
        <v>0</v>
      </c>
    </row>
    <row r="163" spans="1:28" s="3" customFormat="1" ht="24" customHeight="1" x14ac:dyDescent="0.2">
      <c r="A163" s="39"/>
      <c r="B163" s="74" t="s">
        <v>14</v>
      </c>
      <c r="C163" s="39">
        <v>1574</v>
      </c>
      <c r="D163" s="39">
        <v>437</v>
      </c>
      <c r="E163" s="39" t="s">
        <v>992</v>
      </c>
      <c r="F163" s="39">
        <v>1</v>
      </c>
      <c r="G163" s="39">
        <v>12</v>
      </c>
      <c r="H163" s="39"/>
      <c r="I163" s="39">
        <v>78</v>
      </c>
      <c r="J163" s="39">
        <f t="shared" si="10"/>
        <v>4878</v>
      </c>
      <c r="K163" s="39">
        <v>75</v>
      </c>
      <c r="L163" s="39">
        <f t="shared" si="11"/>
        <v>365850</v>
      </c>
      <c r="M163" s="39">
        <v>1</v>
      </c>
      <c r="N163" s="39"/>
      <c r="O163" s="39"/>
      <c r="P163" s="39"/>
      <c r="Q163" s="39"/>
      <c r="R163" s="39"/>
      <c r="S163" s="39"/>
      <c r="T163" s="39">
        <f t="shared" si="12"/>
        <v>0</v>
      </c>
      <c r="U163" s="39"/>
      <c r="V163" s="39"/>
      <c r="W163" s="39">
        <f t="shared" si="13"/>
        <v>0</v>
      </c>
      <c r="X163" s="39">
        <f t="shared" si="14"/>
        <v>365850</v>
      </c>
      <c r="Y163" s="39">
        <v>0</v>
      </c>
      <c r="Z163" s="39">
        <v>50</v>
      </c>
      <c r="AA163" s="39">
        <v>0</v>
      </c>
      <c r="AB163" s="39">
        <v>0</v>
      </c>
    </row>
    <row r="164" spans="1:28" s="3" customFormat="1" ht="24" customHeight="1" x14ac:dyDescent="0.2">
      <c r="A164" s="39"/>
      <c r="B164" s="74" t="s">
        <v>14</v>
      </c>
      <c r="C164" s="39">
        <v>280</v>
      </c>
      <c r="D164" s="39">
        <v>109</v>
      </c>
      <c r="E164" s="39" t="s">
        <v>993</v>
      </c>
      <c r="F164" s="39">
        <v>2</v>
      </c>
      <c r="G164" s="39"/>
      <c r="H164" s="39"/>
      <c r="I164" s="39">
        <v>43</v>
      </c>
      <c r="J164" s="39">
        <f t="shared" ref="J164:J214" si="15">G164*400+H164*100+I164</f>
        <v>43</v>
      </c>
      <c r="K164" s="39">
        <v>430</v>
      </c>
      <c r="L164" s="39">
        <f t="shared" ref="L164:L214" si="16">J164*K164</f>
        <v>18490</v>
      </c>
      <c r="M164" s="39">
        <v>2</v>
      </c>
      <c r="N164" s="39" t="s">
        <v>27</v>
      </c>
      <c r="O164" s="39" t="s">
        <v>16</v>
      </c>
      <c r="P164" s="39">
        <v>2</v>
      </c>
      <c r="Q164" s="39">
        <v>122</v>
      </c>
      <c r="R164" s="39"/>
      <c r="S164" s="39">
        <v>6400</v>
      </c>
      <c r="T164" s="39">
        <f t="shared" ref="T164:T214" si="17">Q164*S164</f>
        <v>780800</v>
      </c>
      <c r="U164" s="39">
        <v>30</v>
      </c>
      <c r="V164" s="39">
        <f>T164*85%</f>
        <v>663680</v>
      </c>
      <c r="W164" s="39">
        <f t="shared" ref="W164:W214" si="18">T164-V164</f>
        <v>117120</v>
      </c>
      <c r="X164" s="39">
        <f t="shared" ref="X164:X214" si="19">L164+W164</f>
        <v>135610</v>
      </c>
      <c r="Y164" s="39">
        <v>0</v>
      </c>
      <c r="Z164" s="39">
        <v>50</v>
      </c>
      <c r="AA164" s="39">
        <v>0</v>
      </c>
      <c r="AB164" s="39">
        <v>0</v>
      </c>
    </row>
    <row r="165" spans="1:28" s="3" customFormat="1" ht="24" customHeight="1" x14ac:dyDescent="0.2">
      <c r="A165" s="39"/>
      <c r="B165" s="74" t="s">
        <v>14</v>
      </c>
      <c r="C165" s="39">
        <v>1828</v>
      </c>
      <c r="D165" s="39">
        <v>36</v>
      </c>
      <c r="E165" s="39" t="s">
        <v>993</v>
      </c>
      <c r="F165" s="39">
        <v>1</v>
      </c>
      <c r="G165" s="39">
        <v>7</v>
      </c>
      <c r="H165" s="39">
        <v>2</v>
      </c>
      <c r="I165" s="39">
        <v>84</v>
      </c>
      <c r="J165" s="39">
        <f t="shared" si="15"/>
        <v>3084</v>
      </c>
      <c r="K165" s="39">
        <v>100</v>
      </c>
      <c r="L165" s="39">
        <f t="shared" si="16"/>
        <v>308400</v>
      </c>
      <c r="M165" s="39">
        <v>1</v>
      </c>
      <c r="N165" s="39"/>
      <c r="O165" s="39"/>
      <c r="P165" s="39"/>
      <c r="Q165" s="39"/>
      <c r="R165" s="39"/>
      <c r="S165" s="39"/>
      <c r="T165" s="39">
        <f t="shared" si="17"/>
        <v>0</v>
      </c>
      <c r="U165" s="39"/>
      <c r="V165" s="39"/>
      <c r="W165" s="39">
        <f t="shared" si="18"/>
        <v>0</v>
      </c>
      <c r="X165" s="39">
        <f t="shared" si="19"/>
        <v>308400</v>
      </c>
      <c r="Y165" s="39">
        <v>0</v>
      </c>
      <c r="Z165" s="39">
        <v>50</v>
      </c>
      <c r="AA165" s="39">
        <v>0</v>
      </c>
      <c r="AB165" s="39">
        <v>0</v>
      </c>
    </row>
    <row r="166" spans="1:28" s="3" customFormat="1" ht="24" customHeight="1" x14ac:dyDescent="0.2">
      <c r="A166" s="39"/>
      <c r="B166" s="74" t="s">
        <v>14</v>
      </c>
      <c r="C166" s="39">
        <v>2878</v>
      </c>
      <c r="D166" s="39">
        <v>18</v>
      </c>
      <c r="E166" s="39" t="s">
        <v>993</v>
      </c>
      <c r="F166" s="39">
        <v>1</v>
      </c>
      <c r="G166" s="39">
        <v>12</v>
      </c>
      <c r="H166" s="39">
        <v>3</v>
      </c>
      <c r="I166" s="39">
        <v>58</v>
      </c>
      <c r="J166" s="39">
        <f t="shared" si="15"/>
        <v>5158</v>
      </c>
      <c r="K166" s="39">
        <v>75</v>
      </c>
      <c r="L166" s="39">
        <f t="shared" si="16"/>
        <v>386850</v>
      </c>
      <c r="M166" s="39">
        <v>1</v>
      </c>
      <c r="N166" s="39"/>
      <c r="O166" s="39"/>
      <c r="P166" s="39"/>
      <c r="Q166" s="39"/>
      <c r="R166" s="39"/>
      <c r="S166" s="39"/>
      <c r="T166" s="39">
        <f t="shared" si="17"/>
        <v>0</v>
      </c>
      <c r="U166" s="39"/>
      <c r="V166" s="39"/>
      <c r="W166" s="39">
        <f t="shared" si="18"/>
        <v>0</v>
      </c>
      <c r="X166" s="39">
        <f t="shared" si="19"/>
        <v>386850</v>
      </c>
      <c r="Y166" s="39">
        <v>0</v>
      </c>
      <c r="Z166" s="39">
        <v>50</v>
      </c>
      <c r="AA166" s="39">
        <v>0</v>
      </c>
      <c r="AB166" s="39">
        <v>0</v>
      </c>
    </row>
    <row r="167" spans="1:28" s="3" customFormat="1" ht="24" customHeight="1" x14ac:dyDescent="0.2">
      <c r="A167" s="39"/>
      <c r="B167" s="74" t="s">
        <v>14</v>
      </c>
      <c r="C167" s="39">
        <v>5926</v>
      </c>
      <c r="D167" s="39">
        <v>388</v>
      </c>
      <c r="E167" s="39" t="s">
        <v>993</v>
      </c>
      <c r="F167" s="39">
        <v>1</v>
      </c>
      <c r="G167" s="39">
        <v>1</v>
      </c>
      <c r="H167" s="39">
        <v>3</v>
      </c>
      <c r="I167" s="39">
        <v>8</v>
      </c>
      <c r="J167" s="39">
        <f t="shared" si="15"/>
        <v>708</v>
      </c>
      <c r="K167" s="39">
        <v>75</v>
      </c>
      <c r="L167" s="39">
        <f t="shared" si="16"/>
        <v>53100</v>
      </c>
      <c r="M167" s="39">
        <v>1</v>
      </c>
      <c r="N167" s="39"/>
      <c r="O167" s="39"/>
      <c r="P167" s="39"/>
      <c r="Q167" s="39"/>
      <c r="R167" s="39"/>
      <c r="S167" s="39"/>
      <c r="T167" s="39">
        <f t="shared" si="17"/>
        <v>0</v>
      </c>
      <c r="U167" s="39"/>
      <c r="V167" s="39"/>
      <c r="W167" s="39">
        <f t="shared" si="18"/>
        <v>0</v>
      </c>
      <c r="X167" s="39">
        <f t="shared" si="19"/>
        <v>53100</v>
      </c>
      <c r="Y167" s="39">
        <v>0</v>
      </c>
      <c r="Z167" s="39">
        <v>50</v>
      </c>
      <c r="AA167" s="39">
        <v>0</v>
      </c>
      <c r="AB167" s="39">
        <v>0</v>
      </c>
    </row>
    <row r="168" spans="1:28" s="3" customFormat="1" ht="24" customHeight="1" x14ac:dyDescent="0.2">
      <c r="A168" s="39"/>
      <c r="B168" s="74" t="s">
        <v>14</v>
      </c>
      <c r="C168" s="39">
        <v>427</v>
      </c>
      <c r="D168" s="39">
        <v>242</v>
      </c>
      <c r="E168" s="39" t="s">
        <v>994</v>
      </c>
      <c r="F168" s="39">
        <v>2</v>
      </c>
      <c r="G168" s="39"/>
      <c r="H168" s="39"/>
      <c r="I168" s="39">
        <v>75</v>
      </c>
      <c r="J168" s="39">
        <f t="shared" si="15"/>
        <v>75</v>
      </c>
      <c r="K168" s="39">
        <v>430</v>
      </c>
      <c r="L168" s="39">
        <f t="shared" si="16"/>
        <v>32250</v>
      </c>
      <c r="M168" s="39">
        <v>2</v>
      </c>
      <c r="N168" s="39" t="s">
        <v>27</v>
      </c>
      <c r="O168" s="39" t="s">
        <v>16</v>
      </c>
      <c r="P168" s="39">
        <v>2</v>
      </c>
      <c r="Q168" s="39">
        <v>102</v>
      </c>
      <c r="R168" s="39"/>
      <c r="S168" s="39">
        <v>6400</v>
      </c>
      <c r="T168" s="39">
        <f t="shared" si="17"/>
        <v>652800</v>
      </c>
      <c r="U168" s="39">
        <v>30</v>
      </c>
      <c r="V168" s="39">
        <f>T168*85%</f>
        <v>554880</v>
      </c>
      <c r="W168" s="39">
        <f t="shared" si="18"/>
        <v>97920</v>
      </c>
      <c r="X168" s="39">
        <f t="shared" si="19"/>
        <v>130170</v>
      </c>
      <c r="Y168" s="39">
        <v>0</v>
      </c>
      <c r="Z168" s="39">
        <v>50</v>
      </c>
      <c r="AA168" s="39">
        <v>0</v>
      </c>
      <c r="AB168" s="39">
        <v>0</v>
      </c>
    </row>
    <row r="169" spans="1:28" s="3" customFormat="1" ht="24" customHeight="1" x14ac:dyDescent="0.2">
      <c r="A169" s="39"/>
      <c r="B169" s="74" t="s">
        <v>14</v>
      </c>
      <c r="C169" s="39">
        <v>2058</v>
      </c>
      <c r="D169" s="39">
        <v>178</v>
      </c>
      <c r="E169" s="39" t="s">
        <v>994</v>
      </c>
      <c r="F169" s="39">
        <v>1</v>
      </c>
      <c r="G169" s="39">
        <v>21</v>
      </c>
      <c r="H169" s="39">
        <v>2</v>
      </c>
      <c r="I169" s="39">
        <v>83</v>
      </c>
      <c r="J169" s="39">
        <f t="shared" si="15"/>
        <v>8683</v>
      </c>
      <c r="K169" s="39">
        <v>75</v>
      </c>
      <c r="L169" s="39">
        <f t="shared" si="16"/>
        <v>651225</v>
      </c>
      <c r="M169" s="39">
        <v>1</v>
      </c>
      <c r="N169" s="39"/>
      <c r="O169" s="39"/>
      <c r="P169" s="39"/>
      <c r="Q169" s="39"/>
      <c r="R169" s="39"/>
      <c r="S169" s="39"/>
      <c r="T169" s="39">
        <f t="shared" si="17"/>
        <v>0</v>
      </c>
      <c r="U169" s="39"/>
      <c r="V169" s="39"/>
      <c r="W169" s="39">
        <f t="shared" si="18"/>
        <v>0</v>
      </c>
      <c r="X169" s="39">
        <f t="shared" si="19"/>
        <v>651225</v>
      </c>
      <c r="Y169" s="39">
        <v>0</v>
      </c>
      <c r="Z169" s="39">
        <v>50</v>
      </c>
      <c r="AA169" s="39">
        <v>0</v>
      </c>
      <c r="AB169" s="39">
        <v>0</v>
      </c>
    </row>
    <row r="170" spans="1:28" s="3" customFormat="1" ht="24" customHeight="1" x14ac:dyDescent="0.2">
      <c r="A170" s="39"/>
      <c r="B170" s="74" t="s">
        <v>14</v>
      </c>
      <c r="C170" s="39"/>
      <c r="D170" s="39">
        <v>111</v>
      </c>
      <c r="E170" s="39" t="s">
        <v>995</v>
      </c>
      <c r="F170" s="39">
        <v>2</v>
      </c>
      <c r="G170" s="39"/>
      <c r="H170" s="39"/>
      <c r="I170" s="39">
        <v>61</v>
      </c>
      <c r="J170" s="39">
        <f t="shared" si="15"/>
        <v>61</v>
      </c>
      <c r="K170" s="39">
        <v>75</v>
      </c>
      <c r="L170" s="39">
        <f t="shared" si="16"/>
        <v>4575</v>
      </c>
      <c r="M170" s="39">
        <v>2</v>
      </c>
      <c r="N170" s="39" t="s">
        <v>27</v>
      </c>
      <c r="O170" s="39" t="s">
        <v>16</v>
      </c>
      <c r="P170" s="39">
        <v>2</v>
      </c>
      <c r="Q170" s="39">
        <v>104</v>
      </c>
      <c r="R170" s="39"/>
      <c r="S170" s="39">
        <v>6400</v>
      </c>
      <c r="T170" s="39">
        <f t="shared" si="17"/>
        <v>665600</v>
      </c>
      <c r="U170" s="39">
        <v>20</v>
      </c>
      <c r="V170" s="39">
        <f>T170*75%</f>
        <v>499200</v>
      </c>
      <c r="W170" s="39">
        <f t="shared" si="18"/>
        <v>166400</v>
      </c>
      <c r="X170" s="39">
        <f t="shared" si="19"/>
        <v>170975</v>
      </c>
      <c r="Y170" s="39">
        <v>0</v>
      </c>
      <c r="Z170" s="39">
        <v>50</v>
      </c>
      <c r="AA170" s="39">
        <v>0</v>
      </c>
      <c r="AB170" s="39">
        <v>0</v>
      </c>
    </row>
    <row r="171" spans="1:28" s="3" customFormat="1" ht="24" customHeight="1" x14ac:dyDescent="0.2">
      <c r="A171" s="39"/>
      <c r="B171" s="74" t="s">
        <v>14</v>
      </c>
      <c r="C171" s="39">
        <v>378</v>
      </c>
      <c r="D171" s="39">
        <v>107</v>
      </c>
      <c r="E171" s="39" t="s">
        <v>995</v>
      </c>
      <c r="F171" s="39">
        <v>1</v>
      </c>
      <c r="G171" s="39"/>
      <c r="H171" s="39"/>
      <c r="I171" s="39">
        <v>61</v>
      </c>
      <c r="J171" s="39">
        <f t="shared" si="15"/>
        <v>61</v>
      </c>
      <c r="K171" s="39">
        <v>75</v>
      </c>
      <c r="L171" s="39">
        <f t="shared" si="16"/>
        <v>4575</v>
      </c>
      <c r="M171" s="39">
        <v>1</v>
      </c>
      <c r="N171" s="39"/>
      <c r="O171" s="39"/>
      <c r="P171" s="39"/>
      <c r="Q171" s="39"/>
      <c r="R171" s="39"/>
      <c r="S171" s="39"/>
      <c r="T171" s="39">
        <f t="shared" si="17"/>
        <v>0</v>
      </c>
      <c r="U171" s="39"/>
      <c r="V171" s="39"/>
      <c r="W171" s="39">
        <f t="shared" si="18"/>
        <v>0</v>
      </c>
      <c r="X171" s="39">
        <f t="shared" si="19"/>
        <v>4575</v>
      </c>
      <c r="Y171" s="39">
        <v>0</v>
      </c>
      <c r="Z171" s="39">
        <v>50</v>
      </c>
      <c r="AA171" s="39">
        <v>0</v>
      </c>
      <c r="AB171" s="39">
        <v>0</v>
      </c>
    </row>
    <row r="172" spans="1:28" s="3" customFormat="1" ht="24" customHeight="1" x14ac:dyDescent="0.2">
      <c r="A172" s="39"/>
      <c r="B172" s="74" t="s">
        <v>14</v>
      </c>
      <c r="C172" s="39"/>
      <c r="D172" s="39">
        <v>504</v>
      </c>
      <c r="E172" s="39" t="s">
        <v>995</v>
      </c>
      <c r="F172" s="39">
        <v>1</v>
      </c>
      <c r="G172" s="39">
        <v>7</v>
      </c>
      <c r="H172" s="39">
        <v>3</v>
      </c>
      <c r="I172" s="39">
        <v>61</v>
      </c>
      <c r="J172" s="39">
        <f t="shared" si="15"/>
        <v>3161</v>
      </c>
      <c r="K172" s="39">
        <v>200</v>
      </c>
      <c r="L172" s="39">
        <f t="shared" si="16"/>
        <v>632200</v>
      </c>
      <c r="M172" s="39">
        <v>1</v>
      </c>
      <c r="N172" s="39"/>
      <c r="O172" s="39"/>
      <c r="P172" s="39"/>
      <c r="Q172" s="39"/>
      <c r="R172" s="39"/>
      <c r="S172" s="39"/>
      <c r="T172" s="39">
        <f t="shared" si="17"/>
        <v>0</v>
      </c>
      <c r="U172" s="39"/>
      <c r="V172" s="39"/>
      <c r="W172" s="39">
        <f t="shared" si="18"/>
        <v>0</v>
      </c>
      <c r="X172" s="39">
        <f t="shared" si="19"/>
        <v>632200</v>
      </c>
      <c r="Y172" s="39">
        <v>0</v>
      </c>
      <c r="Z172" s="39">
        <v>50</v>
      </c>
      <c r="AA172" s="39">
        <v>0</v>
      </c>
      <c r="AB172" s="39">
        <v>0</v>
      </c>
    </row>
    <row r="173" spans="1:28" s="3" customFormat="1" ht="24" customHeight="1" x14ac:dyDescent="0.2">
      <c r="A173" s="39"/>
      <c r="B173" s="74" t="s">
        <v>14</v>
      </c>
      <c r="C173" s="39">
        <v>3865</v>
      </c>
      <c r="D173" s="39">
        <v>124</v>
      </c>
      <c r="E173" s="39" t="s">
        <v>995</v>
      </c>
      <c r="F173" s="39">
        <v>1</v>
      </c>
      <c r="G173" s="39">
        <v>7</v>
      </c>
      <c r="H173" s="39">
        <v>3</v>
      </c>
      <c r="I173" s="39">
        <v>98</v>
      </c>
      <c r="J173" s="39">
        <f t="shared" si="15"/>
        <v>3198</v>
      </c>
      <c r="K173" s="39">
        <v>75</v>
      </c>
      <c r="L173" s="39">
        <f t="shared" si="16"/>
        <v>239850</v>
      </c>
      <c r="M173" s="39">
        <v>1</v>
      </c>
      <c r="N173" s="39"/>
      <c r="O173" s="39"/>
      <c r="P173" s="39"/>
      <c r="Q173" s="39"/>
      <c r="R173" s="39"/>
      <c r="S173" s="39"/>
      <c r="T173" s="39">
        <f t="shared" si="17"/>
        <v>0</v>
      </c>
      <c r="U173" s="39"/>
      <c r="V173" s="39"/>
      <c r="W173" s="39">
        <f t="shared" si="18"/>
        <v>0</v>
      </c>
      <c r="X173" s="39">
        <f t="shared" si="19"/>
        <v>239850</v>
      </c>
      <c r="Y173" s="39">
        <v>0</v>
      </c>
      <c r="Z173" s="39">
        <v>50</v>
      </c>
      <c r="AA173" s="39">
        <v>0</v>
      </c>
      <c r="AB173" s="39">
        <v>0</v>
      </c>
    </row>
    <row r="174" spans="1:28" s="3" customFormat="1" ht="24" customHeight="1" x14ac:dyDescent="0.2">
      <c r="A174" s="39"/>
      <c r="B174" s="74" t="s">
        <v>14</v>
      </c>
      <c r="C174" s="39">
        <v>2381</v>
      </c>
      <c r="D174" s="39">
        <v>622</v>
      </c>
      <c r="E174" s="39" t="s">
        <v>996</v>
      </c>
      <c r="F174" s="39">
        <v>2</v>
      </c>
      <c r="G174" s="39"/>
      <c r="H174" s="39"/>
      <c r="I174" s="39">
        <v>45</v>
      </c>
      <c r="J174" s="39">
        <f t="shared" si="15"/>
        <v>45</v>
      </c>
      <c r="K174" s="39">
        <v>430</v>
      </c>
      <c r="L174" s="39">
        <f t="shared" si="16"/>
        <v>19350</v>
      </c>
      <c r="M174" s="39">
        <v>2</v>
      </c>
      <c r="N174" s="39" t="s">
        <v>27</v>
      </c>
      <c r="O174" s="39" t="s">
        <v>16</v>
      </c>
      <c r="P174" s="39">
        <v>2</v>
      </c>
      <c r="Q174" s="39">
        <v>168</v>
      </c>
      <c r="R174" s="39"/>
      <c r="S174" s="39">
        <v>6400</v>
      </c>
      <c r="T174" s="39">
        <f t="shared" si="17"/>
        <v>1075200</v>
      </c>
      <c r="U174" s="39">
        <v>20</v>
      </c>
      <c r="V174" s="39">
        <f>T174*75%</f>
        <v>806400</v>
      </c>
      <c r="W174" s="39">
        <f t="shared" si="18"/>
        <v>268800</v>
      </c>
      <c r="X174" s="39">
        <f t="shared" si="19"/>
        <v>288150</v>
      </c>
      <c r="Y174" s="39">
        <v>0</v>
      </c>
      <c r="Z174" s="39">
        <v>50</v>
      </c>
      <c r="AA174" s="39">
        <v>0</v>
      </c>
      <c r="AB174" s="39">
        <v>0</v>
      </c>
    </row>
    <row r="175" spans="1:28" s="3" customFormat="1" ht="24" customHeight="1" x14ac:dyDescent="0.2">
      <c r="A175" s="39"/>
      <c r="B175" s="74" t="s">
        <v>14</v>
      </c>
      <c r="C175" s="39">
        <v>2042</v>
      </c>
      <c r="D175" s="39">
        <v>158</v>
      </c>
      <c r="E175" s="39" t="s">
        <v>996</v>
      </c>
      <c r="F175" s="39">
        <v>1</v>
      </c>
      <c r="G175" s="39">
        <v>3</v>
      </c>
      <c r="H175" s="39">
        <v>1</v>
      </c>
      <c r="I175" s="39">
        <v>83</v>
      </c>
      <c r="J175" s="39">
        <f t="shared" si="15"/>
        <v>1383</v>
      </c>
      <c r="K175" s="39">
        <v>75</v>
      </c>
      <c r="L175" s="39">
        <f t="shared" si="16"/>
        <v>103725</v>
      </c>
      <c r="M175" s="39">
        <v>1</v>
      </c>
      <c r="N175" s="39"/>
      <c r="O175" s="39"/>
      <c r="P175" s="39"/>
      <c r="Q175" s="39"/>
      <c r="R175" s="39"/>
      <c r="S175" s="39"/>
      <c r="T175" s="39">
        <f t="shared" si="17"/>
        <v>0</v>
      </c>
      <c r="U175" s="39"/>
      <c r="V175" s="39"/>
      <c r="W175" s="39">
        <f t="shared" si="18"/>
        <v>0</v>
      </c>
      <c r="X175" s="39">
        <f t="shared" si="19"/>
        <v>103725</v>
      </c>
      <c r="Y175" s="39">
        <v>0</v>
      </c>
      <c r="Z175" s="39">
        <v>50</v>
      </c>
      <c r="AA175" s="39">
        <v>0</v>
      </c>
      <c r="AB175" s="39">
        <v>0</v>
      </c>
    </row>
    <row r="176" spans="1:28" s="3" customFormat="1" ht="24" customHeight="1" x14ac:dyDescent="0.2">
      <c r="A176" s="39"/>
      <c r="B176" s="74" t="s">
        <v>14</v>
      </c>
      <c r="C176" s="39">
        <v>4076</v>
      </c>
      <c r="D176" s="39">
        <v>7</v>
      </c>
      <c r="E176" s="39" t="s">
        <v>997</v>
      </c>
      <c r="F176" s="39">
        <v>2</v>
      </c>
      <c r="G176" s="39"/>
      <c r="H176" s="39"/>
      <c r="I176" s="39">
        <v>77</v>
      </c>
      <c r="J176" s="39">
        <f t="shared" si="15"/>
        <v>77</v>
      </c>
      <c r="K176" s="39">
        <v>430</v>
      </c>
      <c r="L176" s="39">
        <f t="shared" si="16"/>
        <v>33110</v>
      </c>
      <c r="M176" s="39">
        <v>2</v>
      </c>
      <c r="N176" s="39" t="s">
        <v>27</v>
      </c>
      <c r="O176" s="39" t="s">
        <v>16</v>
      </c>
      <c r="P176" s="39">
        <v>2</v>
      </c>
      <c r="Q176" s="39">
        <v>110</v>
      </c>
      <c r="R176" s="39"/>
      <c r="S176" s="39">
        <v>6400</v>
      </c>
      <c r="T176" s="39">
        <f t="shared" si="17"/>
        <v>704000</v>
      </c>
      <c r="U176" s="39">
        <v>30</v>
      </c>
      <c r="V176" s="39">
        <f>T176*85%</f>
        <v>598400</v>
      </c>
      <c r="W176" s="39">
        <f t="shared" si="18"/>
        <v>105600</v>
      </c>
      <c r="X176" s="39">
        <f t="shared" si="19"/>
        <v>138710</v>
      </c>
      <c r="Y176" s="39">
        <v>0</v>
      </c>
      <c r="Z176" s="39">
        <v>50</v>
      </c>
      <c r="AA176" s="39">
        <v>0</v>
      </c>
      <c r="AB176" s="39">
        <v>0</v>
      </c>
    </row>
    <row r="177" spans="1:28" s="3" customFormat="1" ht="24" customHeight="1" x14ac:dyDescent="0.2">
      <c r="A177" s="39"/>
      <c r="B177" s="74" t="s">
        <v>14</v>
      </c>
      <c r="C177" s="39">
        <v>865</v>
      </c>
      <c r="D177" s="39">
        <v>21</v>
      </c>
      <c r="E177" s="39" t="s">
        <v>997</v>
      </c>
      <c r="F177" s="39">
        <v>1</v>
      </c>
      <c r="G177" s="39">
        <v>15</v>
      </c>
      <c r="H177" s="39">
        <v>3</v>
      </c>
      <c r="I177" s="39">
        <v>31</v>
      </c>
      <c r="J177" s="39">
        <f t="shared" si="15"/>
        <v>6331</v>
      </c>
      <c r="K177" s="39">
        <v>100</v>
      </c>
      <c r="L177" s="39">
        <f t="shared" si="16"/>
        <v>633100</v>
      </c>
      <c r="M177" s="39">
        <v>1</v>
      </c>
      <c r="N177" s="39"/>
      <c r="O177" s="39"/>
      <c r="P177" s="39"/>
      <c r="Q177" s="39"/>
      <c r="R177" s="39"/>
      <c r="S177" s="39"/>
      <c r="T177" s="39">
        <f t="shared" si="17"/>
        <v>0</v>
      </c>
      <c r="U177" s="39"/>
      <c r="V177" s="39"/>
      <c r="W177" s="39">
        <f t="shared" si="18"/>
        <v>0</v>
      </c>
      <c r="X177" s="39">
        <f t="shared" si="19"/>
        <v>633100</v>
      </c>
      <c r="Y177" s="39">
        <v>0</v>
      </c>
      <c r="Z177" s="39">
        <v>50</v>
      </c>
      <c r="AA177" s="39">
        <v>0</v>
      </c>
      <c r="AB177" s="39">
        <v>0</v>
      </c>
    </row>
    <row r="178" spans="1:28" s="3" customFormat="1" ht="24" customHeight="1" x14ac:dyDescent="0.2">
      <c r="A178" s="39"/>
      <c r="B178" s="74" t="s">
        <v>14</v>
      </c>
      <c r="C178" s="39">
        <v>5554</v>
      </c>
      <c r="D178" s="39">
        <v>198</v>
      </c>
      <c r="E178" s="39" t="s">
        <v>997</v>
      </c>
      <c r="F178" s="39">
        <v>1</v>
      </c>
      <c r="G178" s="39">
        <v>6</v>
      </c>
      <c r="H178" s="39">
        <v>2</v>
      </c>
      <c r="I178" s="39">
        <v>73</v>
      </c>
      <c r="J178" s="39">
        <f t="shared" si="15"/>
        <v>2673</v>
      </c>
      <c r="K178" s="39">
        <v>75</v>
      </c>
      <c r="L178" s="39">
        <f t="shared" si="16"/>
        <v>200475</v>
      </c>
      <c r="M178" s="39">
        <v>1</v>
      </c>
      <c r="N178" s="39"/>
      <c r="O178" s="39"/>
      <c r="P178" s="39"/>
      <c r="Q178" s="39"/>
      <c r="R178" s="39"/>
      <c r="S178" s="39"/>
      <c r="T178" s="39">
        <f t="shared" si="17"/>
        <v>0</v>
      </c>
      <c r="U178" s="39"/>
      <c r="V178" s="39"/>
      <c r="W178" s="39">
        <f t="shared" si="18"/>
        <v>0</v>
      </c>
      <c r="X178" s="39">
        <f t="shared" si="19"/>
        <v>200475</v>
      </c>
      <c r="Y178" s="39">
        <v>0</v>
      </c>
      <c r="Z178" s="39">
        <v>50</v>
      </c>
      <c r="AA178" s="39">
        <v>0</v>
      </c>
      <c r="AB178" s="39">
        <v>0</v>
      </c>
    </row>
    <row r="179" spans="1:28" s="3" customFormat="1" ht="24" customHeight="1" x14ac:dyDescent="0.2">
      <c r="A179" s="39"/>
      <c r="B179" s="74" t="s">
        <v>14</v>
      </c>
      <c r="C179" s="39">
        <v>1976</v>
      </c>
      <c r="D179" s="39">
        <v>41</v>
      </c>
      <c r="E179" s="39" t="s">
        <v>997</v>
      </c>
      <c r="F179" s="39">
        <v>1</v>
      </c>
      <c r="G179" s="39">
        <v>4</v>
      </c>
      <c r="H179" s="39">
        <v>1</v>
      </c>
      <c r="I179" s="39">
        <v>59</v>
      </c>
      <c r="J179" s="39">
        <f t="shared" si="15"/>
        <v>1759</v>
      </c>
      <c r="K179" s="39">
        <v>75</v>
      </c>
      <c r="L179" s="39">
        <f t="shared" si="16"/>
        <v>131925</v>
      </c>
      <c r="M179" s="39">
        <v>1</v>
      </c>
      <c r="N179" s="39"/>
      <c r="O179" s="39"/>
      <c r="P179" s="39"/>
      <c r="Q179" s="39"/>
      <c r="R179" s="39"/>
      <c r="S179" s="39"/>
      <c r="T179" s="39">
        <f t="shared" si="17"/>
        <v>0</v>
      </c>
      <c r="U179" s="39"/>
      <c r="V179" s="39"/>
      <c r="W179" s="39">
        <f t="shared" si="18"/>
        <v>0</v>
      </c>
      <c r="X179" s="39">
        <f t="shared" si="19"/>
        <v>131925</v>
      </c>
      <c r="Y179" s="39">
        <v>0</v>
      </c>
      <c r="Z179" s="39">
        <v>50</v>
      </c>
      <c r="AA179" s="39">
        <v>0</v>
      </c>
      <c r="AB179" s="39">
        <v>0</v>
      </c>
    </row>
    <row r="180" spans="1:28" s="3" customFormat="1" ht="24" customHeight="1" x14ac:dyDescent="0.2">
      <c r="A180" s="39"/>
      <c r="B180" s="74" t="s">
        <v>14</v>
      </c>
      <c r="C180" s="39">
        <v>2421</v>
      </c>
      <c r="D180" s="39">
        <v>40</v>
      </c>
      <c r="E180" s="39" t="s">
        <v>997</v>
      </c>
      <c r="F180" s="39">
        <v>1</v>
      </c>
      <c r="G180" s="39">
        <v>17</v>
      </c>
      <c r="H180" s="39">
        <v>3</v>
      </c>
      <c r="I180" s="39">
        <v>49</v>
      </c>
      <c r="J180" s="39">
        <f t="shared" si="15"/>
        <v>7149</v>
      </c>
      <c r="K180" s="39">
        <v>75</v>
      </c>
      <c r="L180" s="39">
        <f t="shared" si="16"/>
        <v>536175</v>
      </c>
      <c r="M180" s="39">
        <v>1</v>
      </c>
      <c r="N180" s="39"/>
      <c r="O180" s="39"/>
      <c r="P180" s="39"/>
      <c r="Q180" s="39"/>
      <c r="R180" s="39"/>
      <c r="S180" s="39"/>
      <c r="T180" s="39">
        <f t="shared" si="17"/>
        <v>0</v>
      </c>
      <c r="U180" s="39"/>
      <c r="V180" s="39"/>
      <c r="W180" s="39">
        <f t="shared" si="18"/>
        <v>0</v>
      </c>
      <c r="X180" s="39">
        <f t="shared" si="19"/>
        <v>536175</v>
      </c>
      <c r="Y180" s="39">
        <v>0</v>
      </c>
      <c r="Z180" s="39">
        <v>50</v>
      </c>
      <c r="AA180" s="39">
        <v>0</v>
      </c>
      <c r="AB180" s="39">
        <v>0</v>
      </c>
    </row>
    <row r="181" spans="1:28" s="3" customFormat="1" ht="24" customHeight="1" x14ac:dyDescent="0.2">
      <c r="A181" s="39"/>
      <c r="B181" s="74" t="s">
        <v>14</v>
      </c>
      <c r="C181" s="39"/>
      <c r="D181" s="39">
        <v>110</v>
      </c>
      <c r="E181" s="39" t="s">
        <v>997</v>
      </c>
      <c r="F181" s="39">
        <v>1</v>
      </c>
      <c r="G181" s="39"/>
      <c r="H181" s="39"/>
      <c r="I181" s="39">
        <v>21</v>
      </c>
      <c r="J181" s="39">
        <f t="shared" si="15"/>
        <v>21</v>
      </c>
      <c r="K181" s="39">
        <v>430</v>
      </c>
      <c r="L181" s="39">
        <f t="shared" si="16"/>
        <v>9030</v>
      </c>
      <c r="M181" s="39">
        <v>1</v>
      </c>
      <c r="N181" s="39"/>
      <c r="O181" s="39"/>
      <c r="P181" s="39"/>
      <c r="Q181" s="39"/>
      <c r="R181" s="39"/>
      <c r="S181" s="39"/>
      <c r="T181" s="39">
        <f t="shared" si="17"/>
        <v>0</v>
      </c>
      <c r="U181" s="39"/>
      <c r="V181" s="39"/>
      <c r="W181" s="39">
        <f t="shared" si="18"/>
        <v>0</v>
      </c>
      <c r="X181" s="39">
        <f t="shared" si="19"/>
        <v>9030</v>
      </c>
      <c r="Y181" s="39">
        <v>0</v>
      </c>
      <c r="Z181" s="39">
        <v>50</v>
      </c>
      <c r="AA181" s="39">
        <v>0</v>
      </c>
      <c r="AB181" s="39">
        <v>0</v>
      </c>
    </row>
    <row r="182" spans="1:28" s="3" customFormat="1" ht="24" customHeight="1" x14ac:dyDescent="0.2">
      <c r="A182" s="39"/>
      <c r="B182" s="74" t="s">
        <v>14</v>
      </c>
      <c r="C182" s="39">
        <v>4368</v>
      </c>
      <c r="D182" s="39">
        <v>38</v>
      </c>
      <c r="E182" s="39" t="s">
        <v>998</v>
      </c>
      <c r="F182" s="39">
        <v>2</v>
      </c>
      <c r="G182" s="39"/>
      <c r="H182" s="39">
        <v>1</v>
      </c>
      <c r="I182" s="39">
        <v>16</v>
      </c>
      <c r="J182" s="39">
        <f t="shared" si="15"/>
        <v>116</v>
      </c>
      <c r="K182" s="39">
        <v>430</v>
      </c>
      <c r="L182" s="39">
        <f t="shared" si="16"/>
        <v>49880</v>
      </c>
      <c r="M182" s="39">
        <v>2</v>
      </c>
      <c r="N182" s="39" t="s">
        <v>27</v>
      </c>
      <c r="O182" s="39" t="s">
        <v>989</v>
      </c>
      <c r="P182" s="39">
        <v>2</v>
      </c>
      <c r="Q182" s="39">
        <v>65</v>
      </c>
      <c r="R182" s="39"/>
      <c r="S182" s="39">
        <v>6400</v>
      </c>
      <c r="T182" s="39">
        <f t="shared" si="17"/>
        <v>416000</v>
      </c>
      <c r="U182" s="39">
        <v>40</v>
      </c>
      <c r="V182" s="39">
        <f>T182*93%</f>
        <v>386880</v>
      </c>
      <c r="W182" s="39">
        <f t="shared" si="18"/>
        <v>29120</v>
      </c>
      <c r="X182" s="39">
        <f t="shared" si="19"/>
        <v>79000</v>
      </c>
      <c r="Y182" s="39">
        <v>0</v>
      </c>
      <c r="Z182" s="39">
        <v>50</v>
      </c>
      <c r="AA182" s="39">
        <v>0</v>
      </c>
      <c r="AB182" s="39">
        <v>0</v>
      </c>
    </row>
    <row r="183" spans="1:28" s="3" customFormat="1" ht="24" customHeight="1" x14ac:dyDescent="0.2">
      <c r="A183" s="39"/>
      <c r="B183" s="74" t="s">
        <v>14</v>
      </c>
      <c r="C183" s="39">
        <v>449</v>
      </c>
      <c r="D183" s="39">
        <v>191</v>
      </c>
      <c r="E183" s="39" t="s">
        <v>998</v>
      </c>
      <c r="F183" s="39">
        <v>2</v>
      </c>
      <c r="G183" s="39"/>
      <c r="H183" s="39"/>
      <c r="I183" s="39">
        <v>50</v>
      </c>
      <c r="J183" s="39">
        <f t="shared" si="15"/>
        <v>50</v>
      </c>
      <c r="K183" s="39">
        <v>75</v>
      </c>
      <c r="L183" s="39">
        <f t="shared" si="16"/>
        <v>3750</v>
      </c>
      <c r="M183" s="39">
        <v>2</v>
      </c>
      <c r="N183" s="39"/>
      <c r="O183" s="39"/>
      <c r="P183" s="39"/>
      <c r="Q183" s="39"/>
      <c r="R183" s="39"/>
      <c r="S183" s="39"/>
      <c r="T183" s="39">
        <f t="shared" si="17"/>
        <v>0</v>
      </c>
      <c r="U183" s="39"/>
      <c r="V183" s="39"/>
      <c r="W183" s="39">
        <f t="shared" si="18"/>
        <v>0</v>
      </c>
      <c r="X183" s="39">
        <f t="shared" si="19"/>
        <v>3750</v>
      </c>
      <c r="Y183" s="39">
        <v>0</v>
      </c>
      <c r="Z183" s="39">
        <v>50</v>
      </c>
      <c r="AA183" s="39">
        <v>0</v>
      </c>
      <c r="AB183" s="39">
        <v>0</v>
      </c>
    </row>
    <row r="184" spans="1:28" s="3" customFormat="1" ht="24" customHeight="1" x14ac:dyDescent="0.2">
      <c r="A184" s="39"/>
      <c r="B184" s="74" t="s">
        <v>14</v>
      </c>
      <c r="C184" s="39">
        <v>2558</v>
      </c>
      <c r="D184" s="39">
        <v>7</v>
      </c>
      <c r="E184" s="39" t="s">
        <v>998</v>
      </c>
      <c r="F184" s="39">
        <v>1</v>
      </c>
      <c r="G184" s="39">
        <v>25</v>
      </c>
      <c r="H184" s="39"/>
      <c r="I184" s="39">
        <v>26</v>
      </c>
      <c r="J184" s="39">
        <f t="shared" si="15"/>
        <v>10026</v>
      </c>
      <c r="K184" s="39">
        <v>75</v>
      </c>
      <c r="L184" s="39">
        <f t="shared" si="16"/>
        <v>751950</v>
      </c>
      <c r="M184" s="39">
        <v>1</v>
      </c>
      <c r="N184" s="39"/>
      <c r="O184" s="39"/>
      <c r="P184" s="39"/>
      <c r="Q184" s="39"/>
      <c r="R184" s="39"/>
      <c r="S184" s="39"/>
      <c r="T184" s="39">
        <f t="shared" si="17"/>
        <v>0</v>
      </c>
      <c r="U184" s="39"/>
      <c r="V184" s="39"/>
      <c r="W184" s="39">
        <f t="shared" si="18"/>
        <v>0</v>
      </c>
      <c r="X184" s="39">
        <f t="shared" si="19"/>
        <v>751950</v>
      </c>
      <c r="Y184" s="39">
        <v>0</v>
      </c>
      <c r="Z184" s="39">
        <v>50</v>
      </c>
      <c r="AA184" s="39">
        <v>0</v>
      </c>
      <c r="AB184" s="39">
        <v>0</v>
      </c>
    </row>
    <row r="185" spans="1:28" s="3" customFormat="1" ht="24" customHeight="1" x14ac:dyDescent="0.2">
      <c r="A185" s="39"/>
      <c r="B185" s="74" t="s">
        <v>14</v>
      </c>
      <c r="C185" s="39">
        <v>2437</v>
      </c>
      <c r="D185" s="39">
        <v>84</v>
      </c>
      <c r="E185" s="39" t="s">
        <v>998</v>
      </c>
      <c r="F185" s="39">
        <v>1</v>
      </c>
      <c r="G185" s="39">
        <v>12</v>
      </c>
      <c r="H185" s="39"/>
      <c r="I185" s="39">
        <v>79</v>
      </c>
      <c r="J185" s="39">
        <f t="shared" si="15"/>
        <v>4879</v>
      </c>
      <c r="K185" s="39">
        <v>75</v>
      </c>
      <c r="L185" s="39">
        <f t="shared" si="16"/>
        <v>365925</v>
      </c>
      <c r="M185" s="39">
        <v>1</v>
      </c>
      <c r="N185" s="39"/>
      <c r="O185" s="39"/>
      <c r="P185" s="39"/>
      <c r="Q185" s="39"/>
      <c r="R185" s="39"/>
      <c r="S185" s="39"/>
      <c r="T185" s="39">
        <f t="shared" si="17"/>
        <v>0</v>
      </c>
      <c r="U185" s="39"/>
      <c r="V185" s="39"/>
      <c r="W185" s="39">
        <f t="shared" si="18"/>
        <v>0</v>
      </c>
      <c r="X185" s="39">
        <f t="shared" si="19"/>
        <v>365925</v>
      </c>
      <c r="Y185" s="39">
        <v>0</v>
      </c>
      <c r="Z185" s="39">
        <v>50</v>
      </c>
      <c r="AA185" s="39">
        <v>0</v>
      </c>
      <c r="AB185" s="39">
        <v>0</v>
      </c>
    </row>
    <row r="186" spans="1:28" s="3" customFormat="1" ht="24" customHeight="1" x14ac:dyDescent="0.2">
      <c r="A186" s="39"/>
      <c r="B186" s="74" t="s">
        <v>52</v>
      </c>
      <c r="C186" s="39"/>
      <c r="D186" s="39"/>
      <c r="E186" s="39" t="s">
        <v>998</v>
      </c>
      <c r="F186" s="39">
        <v>1</v>
      </c>
      <c r="G186" s="39">
        <v>6</v>
      </c>
      <c r="H186" s="39">
        <v>1</v>
      </c>
      <c r="I186" s="39">
        <v>69</v>
      </c>
      <c r="J186" s="39">
        <f t="shared" si="15"/>
        <v>2569</v>
      </c>
      <c r="K186" s="39">
        <v>75</v>
      </c>
      <c r="L186" s="39">
        <f t="shared" si="16"/>
        <v>192675</v>
      </c>
      <c r="M186" s="39">
        <v>1</v>
      </c>
      <c r="N186" s="39"/>
      <c r="O186" s="39"/>
      <c r="P186" s="39"/>
      <c r="Q186" s="39"/>
      <c r="R186" s="39"/>
      <c r="S186" s="39"/>
      <c r="T186" s="39">
        <f t="shared" si="17"/>
        <v>0</v>
      </c>
      <c r="U186" s="39"/>
      <c r="V186" s="39"/>
      <c r="W186" s="39">
        <f t="shared" si="18"/>
        <v>0</v>
      </c>
      <c r="X186" s="39">
        <f t="shared" si="19"/>
        <v>192675</v>
      </c>
      <c r="Y186" s="39">
        <v>0</v>
      </c>
      <c r="Z186" s="39">
        <v>0</v>
      </c>
      <c r="AA186" s="39">
        <v>192675</v>
      </c>
      <c r="AB186" s="39">
        <v>0.01</v>
      </c>
    </row>
    <row r="187" spans="1:28" s="3" customFormat="1" ht="24" customHeight="1" x14ac:dyDescent="0.2">
      <c r="A187" s="39"/>
      <c r="B187" s="74" t="s">
        <v>14</v>
      </c>
      <c r="C187" s="39">
        <v>3918</v>
      </c>
      <c r="D187" s="39">
        <v>4</v>
      </c>
      <c r="E187" s="39" t="s">
        <v>999</v>
      </c>
      <c r="F187" s="39">
        <v>2</v>
      </c>
      <c r="G187" s="39"/>
      <c r="H187" s="39"/>
      <c r="I187" s="39">
        <v>51</v>
      </c>
      <c r="J187" s="39">
        <f t="shared" si="15"/>
        <v>51</v>
      </c>
      <c r="K187" s="39">
        <v>430</v>
      </c>
      <c r="L187" s="39">
        <f t="shared" si="16"/>
        <v>21930</v>
      </c>
      <c r="M187" s="39">
        <v>2</v>
      </c>
      <c r="N187" s="39" t="s">
        <v>27</v>
      </c>
      <c r="O187" s="39" t="s">
        <v>55</v>
      </c>
      <c r="P187" s="39">
        <v>2</v>
      </c>
      <c r="Q187" s="39">
        <v>96</v>
      </c>
      <c r="R187" s="39"/>
      <c r="S187" s="39">
        <v>6400</v>
      </c>
      <c r="T187" s="39">
        <f t="shared" si="17"/>
        <v>614400</v>
      </c>
      <c r="U187" s="39">
        <v>5</v>
      </c>
      <c r="V187" s="39">
        <f>T187*5%</f>
        <v>30720</v>
      </c>
      <c r="W187" s="39">
        <f t="shared" si="18"/>
        <v>583680</v>
      </c>
      <c r="X187" s="39">
        <f t="shared" si="19"/>
        <v>605610</v>
      </c>
      <c r="Y187" s="39">
        <v>0</v>
      </c>
      <c r="Z187" s="39">
        <v>50</v>
      </c>
      <c r="AA187" s="39">
        <v>0</v>
      </c>
      <c r="AB187" s="39">
        <v>0</v>
      </c>
    </row>
    <row r="188" spans="1:28" s="3" customFormat="1" ht="24" customHeight="1" x14ac:dyDescent="0.2">
      <c r="A188" s="39"/>
      <c r="B188" s="74" t="s">
        <v>14</v>
      </c>
      <c r="C188" s="39">
        <v>4364</v>
      </c>
      <c r="D188" s="39">
        <v>35</v>
      </c>
      <c r="E188" s="39" t="s">
        <v>1000</v>
      </c>
      <c r="F188" s="39">
        <v>2</v>
      </c>
      <c r="G188" s="39"/>
      <c r="H188" s="39">
        <v>1</v>
      </c>
      <c r="I188" s="39">
        <v>10</v>
      </c>
      <c r="J188" s="39">
        <f t="shared" si="15"/>
        <v>110</v>
      </c>
      <c r="K188" s="39">
        <v>430</v>
      </c>
      <c r="L188" s="39">
        <f t="shared" si="16"/>
        <v>47300</v>
      </c>
      <c r="M188" s="39">
        <v>2</v>
      </c>
      <c r="N188" s="39" t="s">
        <v>27</v>
      </c>
      <c r="O188" s="39" t="s">
        <v>16</v>
      </c>
      <c r="P188" s="39">
        <v>2</v>
      </c>
      <c r="Q188" s="39">
        <v>177</v>
      </c>
      <c r="R188" s="39"/>
      <c r="S188" s="39">
        <v>6400</v>
      </c>
      <c r="T188" s="39">
        <f t="shared" si="17"/>
        <v>1132800</v>
      </c>
      <c r="U188" s="39">
        <v>15</v>
      </c>
      <c r="V188" s="39">
        <f>T188*50%</f>
        <v>566400</v>
      </c>
      <c r="W188" s="39">
        <f t="shared" si="18"/>
        <v>566400</v>
      </c>
      <c r="X188" s="39">
        <f t="shared" si="19"/>
        <v>613700</v>
      </c>
      <c r="Y188" s="39">
        <v>0</v>
      </c>
      <c r="Z188" s="39">
        <v>50</v>
      </c>
      <c r="AA188" s="39">
        <v>0</v>
      </c>
      <c r="AB188" s="39">
        <v>0</v>
      </c>
    </row>
    <row r="189" spans="1:28" s="3" customFormat="1" ht="24" customHeight="1" x14ac:dyDescent="0.2">
      <c r="A189" s="39"/>
      <c r="B189" s="74" t="s">
        <v>14</v>
      </c>
      <c r="C189" s="39">
        <v>5352</v>
      </c>
      <c r="D189" s="39">
        <v>136</v>
      </c>
      <c r="E189" s="39" t="s">
        <v>1000</v>
      </c>
      <c r="F189" s="39">
        <v>1</v>
      </c>
      <c r="G189" s="39">
        <v>8</v>
      </c>
      <c r="H189" s="39">
        <v>1</v>
      </c>
      <c r="I189" s="39">
        <v>74</v>
      </c>
      <c r="J189" s="39">
        <f t="shared" si="15"/>
        <v>3374</v>
      </c>
      <c r="K189" s="39">
        <v>75</v>
      </c>
      <c r="L189" s="39">
        <f t="shared" si="16"/>
        <v>253050</v>
      </c>
      <c r="M189" s="39">
        <v>1</v>
      </c>
      <c r="N189" s="39"/>
      <c r="O189" s="39"/>
      <c r="P189" s="39"/>
      <c r="Q189" s="39"/>
      <c r="R189" s="39"/>
      <c r="S189" s="39"/>
      <c r="T189" s="39">
        <f t="shared" si="17"/>
        <v>0</v>
      </c>
      <c r="U189" s="39"/>
      <c r="V189" s="39"/>
      <c r="W189" s="39">
        <f t="shared" si="18"/>
        <v>0</v>
      </c>
      <c r="X189" s="39">
        <f t="shared" si="19"/>
        <v>253050</v>
      </c>
      <c r="Y189" s="39">
        <v>0</v>
      </c>
      <c r="Z189" s="39">
        <v>50</v>
      </c>
      <c r="AA189" s="39">
        <v>0</v>
      </c>
      <c r="AB189" s="39">
        <v>0</v>
      </c>
    </row>
    <row r="190" spans="1:28" s="3" customFormat="1" ht="24" customHeight="1" x14ac:dyDescent="0.2">
      <c r="A190" s="39"/>
      <c r="B190" s="74" t="s">
        <v>14</v>
      </c>
      <c r="C190" s="39">
        <v>4088</v>
      </c>
      <c r="D190" s="39">
        <v>301</v>
      </c>
      <c r="E190" s="39" t="s">
        <v>1000</v>
      </c>
      <c r="F190" s="39">
        <v>1</v>
      </c>
      <c r="G190" s="39">
        <v>2</v>
      </c>
      <c r="H190" s="39"/>
      <c r="I190" s="39"/>
      <c r="J190" s="39">
        <f t="shared" si="15"/>
        <v>800</v>
      </c>
      <c r="K190" s="39">
        <v>130</v>
      </c>
      <c r="L190" s="39">
        <f t="shared" si="16"/>
        <v>104000</v>
      </c>
      <c r="M190" s="39">
        <v>1</v>
      </c>
      <c r="N190" s="39"/>
      <c r="O190" s="39"/>
      <c r="P190" s="39"/>
      <c r="Q190" s="39"/>
      <c r="R190" s="39"/>
      <c r="S190" s="39"/>
      <c r="T190" s="39">
        <f t="shared" si="17"/>
        <v>0</v>
      </c>
      <c r="U190" s="39"/>
      <c r="V190" s="39"/>
      <c r="W190" s="39">
        <f t="shared" si="18"/>
        <v>0</v>
      </c>
      <c r="X190" s="39">
        <f t="shared" si="19"/>
        <v>104000</v>
      </c>
      <c r="Y190" s="39">
        <v>0</v>
      </c>
      <c r="Z190" s="39">
        <v>50</v>
      </c>
      <c r="AA190" s="39">
        <v>0</v>
      </c>
      <c r="AB190" s="39">
        <v>0</v>
      </c>
    </row>
    <row r="191" spans="1:28" s="3" customFormat="1" ht="24" customHeight="1" x14ac:dyDescent="0.2">
      <c r="A191" s="39"/>
      <c r="B191" s="74" t="s">
        <v>14</v>
      </c>
      <c r="C191" s="39">
        <v>5306</v>
      </c>
      <c r="D191" s="39">
        <v>177</v>
      </c>
      <c r="E191" s="39" t="s">
        <v>1000</v>
      </c>
      <c r="F191" s="39">
        <v>1</v>
      </c>
      <c r="G191" s="39">
        <v>8</v>
      </c>
      <c r="H191" s="39">
        <v>1</v>
      </c>
      <c r="I191" s="39">
        <v>54</v>
      </c>
      <c r="J191" s="39">
        <f t="shared" si="15"/>
        <v>3354</v>
      </c>
      <c r="K191" s="39">
        <v>75</v>
      </c>
      <c r="L191" s="39">
        <f t="shared" si="16"/>
        <v>251550</v>
      </c>
      <c r="M191" s="39">
        <v>1</v>
      </c>
      <c r="N191" s="39"/>
      <c r="O191" s="39"/>
      <c r="P191" s="39"/>
      <c r="Q191" s="39"/>
      <c r="R191" s="39"/>
      <c r="S191" s="39"/>
      <c r="T191" s="39">
        <f t="shared" si="17"/>
        <v>0</v>
      </c>
      <c r="U191" s="39"/>
      <c r="V191" s="39"/>
      <c r="W191" s="39">
        <f t="shared" si="18"/>
        <v>0</v>
      </c>
      <c r="X191" s="39">
        <f t="shared" si="19"/>
        <v>251550</v>
      </c>
      <c r="Y191" s="39">
        <v>0</v>
      </c>
      <c r="Z191" s="39">
        <v>50</v>
      </c>
      <c r="AA191" s="39">
        <v>0</v>
      </c>
      <c r="AB191" s="39">
        <v>0</v>
      </c>
    </row>
    <row r="192" spans="1:28" s="3" customFormat="1" ht="24" customHeight="1" x14ac:dyDescent="0.2">
      <c r="A192" s="39"/>
      <c r="B192" s="74" t="s">
        <v>14</v>
      </c>
      <c r="C192" s="39"/>
      <c r="D192" s="39">
        <v>113</v>
      </c>
      <c r="E192" s="39" t="s">
        <v>1001</v>
      </c>
      <c r="F192" s="39">
        <v>2</v>
      </c>
      <c r="G192" s="39"/>
      <c r="H192" s="39">
        <v>1</v>
      </c>
      <c r="I192" s="39">
        <v>7</v>
      </c>
      <c r="J192" s="39">
        <f t="shared" si="15"/>
        <v>107</v>
      </c>
      <c r="K192" s="39">
        <v>430</v>
      </c>
      <c r="L192" s="39">
        <f t="shared" si="16"/>
        <v>46010</v>
      </c>
      <c r="M192" s="39">
        <v>2</v>
      </c>
      <c r="N192" s="39" t="s">
        <v>27</v>
      </c>
      <c r="O192" s="39" t="s">
        <v>16</v>
      </c>
      <c r="P192" s="39">
        <v>2</v>
      </c>
      <c r="Q192" s="39">
        <v>60</v>
      </c>
      <c r="R192" s="39"/>
      <c r="S192" s="39">
        <v>6400</v>
      </c>
      <c r="T192" s="39">
        <f t="shared" si="17"/>
        <v>384000</v>
      </c>
      <c r="U192" s="39">
        <v>20</v>
      </c>
      <c r="V192" s="39">
        <f>T192*75%</f>
        <v>288000</v>
      </c>
      <c r="W192" s="39">
        <f t="shared" si="18"/>
        <v>96000</v>
      </c>
      <c r="X192" s="39">
        <f t="shared" si="19"/>
        <v>142010</v>
      </c>
      <c r="Y192" s="39">
        <v>0</v>
      </c>
      <c r="Z192" s="39">
        <v>50</v>
      </c>
      <c r="AA192" s="39">
        <v>0</v>
      </c>
      <c r="AB192" s="39">
        <v>0</v>
      </c>
    </row>
    <row r="193" spans="1:28" s="3" customFormat="1" ht="24" customHeight="1" x14ac:dyDescent="0.2">
      <c r="A193" s="39"/>
      <c r="B193" s="74" t="s">
        <v>14</v>
      </c>
      <c r="C193" s="39">
        <v>383</v>
      </c>
      <c r="D193" s="39">
        <v>112</v>
      </c>
      <c r="E193" s="39" t="s">
        <v>1001</v>
      </c>
      <c r="F193" s="39">
        <v>1</v>
      </c>
      <c r="G193" s="39"/>
      <c r="H193" s="39"/>
      <c r="I193" s="39">
        <v>89</v>
      </c>
      <c r="J193" s="39">
        <f t="shared" si="15"/>
        <v>89</v>
      </c>
      <c r="K193" s="39">
        <v>75</v>
      </c>
      <c r="L193" s="39">
        <f t="shared" si="16"/>
        <v>6675</v>
      </c>
      <c r="M193" s="39">
        <v>1</v>
      </c>
      <c r="N193" s="39"/>
      <c r="O193" s="39"/>
      <c r="P193" s="39"/>
      <c r="Q193" s="39"/>
      <c r="R193" s="39"/>
      <c r="S193" s="39"/>
      <c r="T193" s="39">
        <f t="shared" si="17"/>
        <v>0</v>
      </c>
      <c r="U193" s="39"/>
      <c r="V193" s="39"/>
      <c r="W193" s="39">
        <f t="shared" si="18"/>
        <v>0</v>
      </c>
      <c r="X193" s="39">
        <f t="shared" si="19"/>
        <v>6675</v>
      </c>
      <c r="Y193" s="39">
        <v>0</v>
      </c>
      <c r="Z193" s="39">
        <v>50</v>
      </c>
      <c r="AA193" s="39">
        <v>0</v>
      </c>
      <c r="AB193" s="39">
        <v>0</v>
      </c>
    </row>
    <row r="194" spans="1:28" s="3" customFormat="1" ht="24" customHeight="1" x14ac:dyDescent="0.2">
      <c r="A194" s="39"/>
      <c r="B194" s="74" t="s">
        <v>14</v>
      </c>
      <c r="C194" s="39">
        <v>2838</v>
      </c>
      <c r="D194" s="39">
        <v>351</v>
      </c>
      <c r="E194" s="39" t="s">
        <v>1001</v>
      </c>
      <c r="F194" s="39">
        <v>1</v>
      </c>
      <c r="G194" s="39">
        <v>6</v>
      </c>
      <c r="H194" s="39">
        <v>3</v>
      </c>
      <c r="I194" s="39"/>
      <c r="J194" s="39">
        <f t="shared" si="15"/>
        <v>2700</v>
      </c>
      <c r="K194" s="39">
        <v>230</v>
      </c>
      <c r="L194" s="39">
        <f t="shared" si="16"/>
        <v>621000</v>
      </c>
      <c r="M194" s="39">
        <v>1</v>
      </c>
      <c r="N194" s="39"/>
      <c r="O194" s="39"/>
      <c r="P194" s="39"/>
      <c r="Q194" s="39"/>
      <c r="R194" s="39"/>
      <c r="S194" s="39"/>
      <c r="T194" s="39">
        <f t="shared" si="17"/>
        <v>0</v>
      </c>
      <c r="U194" s="39"/>
      <c r="V194" s="39"/>
      <c r="W194" s="39">
        <f t="shared" si="18"/>
        <v>0</v>
      </c>
      <c r="X194" s="39">
        <f t="shared" si="19"/>
        <v>621000</v>
      </c>
      <c r="Y194" s="39">
        <v>0</v>
      </c>
      <c r="Z194" s="39">
        <v>50</v>
      </c>
      <c r="AA194" s="39">
        <v>0</v>
      </c>
      <c r="AB194" s="39">
        <v>0</v>
      </c>
    </row>
    <row r="195" spans="1:28" s="3" customFormat="1" ht="24" customHeight="1" x14ac:dyDescent="0.2">
      <c r="A195" s="39"/>
      <c r="B195" s="74" t="s">
        <v>14</v>
      </c>
      <c r="C195" s="39">
        <v>420</v>
      </c>
      <c r="D195" s="39">
        <v>153</v>
      </c>
      <c r="E195" s="39" t="s">
        <v>1002</v>
      </c>
      <c r="F195" s="39">
        <v>2</v>
      </c>
      <c r="G195" s="39"/>
      <c r="H195" s="39"/>
      <c r="I195" s="39">
        <v>76</v>
      </c>
      <c r="J195" s="39">
        <f t="shared" si="15"/>
        <v>76</v>
      </c>
      <c r="K195" s="39">
        <v>430</v>
      </c>
      <c r="L195" s="39">
        <f t="shared" si="16"/>
        <v>32680</v>
      </c>
      <c r="M195" s="39">
        <v>2</v>
      </c>
      <c r="N195" s="39" t="s">
        <v>27</v>
      </c>
      <c r="O195" s="39" t="s">
        <v>16</v>
      </c>
      <c r="P195" s="39">
        <v>2</v>
      </c>
      <c r="Q195" s="39">
        <v>177</v>
      </c>
      <c r="R195" s="39"/>
      <c r="S195" s="39">
        <v>6400</v>
      </c>
      <c r="T195" s="39">
        <f t="shared" si="17"/>
        <v>1132800</v>
      </c>
      <c r="U195" s="39">
        <v>30</v>
      </c>
      <c r="V195" s="39">
        <f>T195*85%</f>
        <v>962880</v>
      </c>
      <c r="W195" s="39">
        <f t="shared" si="18"/>
        <v>169920</v>
      </c>
      <c r="X195" s="39">
        <f t="shared" si="19"/>
        <v>202600</v>
      </c>
      <c r="Y195" s="39">
        <v>0</v>
      </c>
      <c r="Z195" s="39">
        <v>50</v>
      </c>
      <c r="AA195" s="39">
        <v>0</v>
      </c>
      <c r="AB195" s="39">
        <v>0</v>
      </c>
    </row>
    <row r="196" spans="1:28" s="3" customFormat="1" ht="24" customHeight="1" x14ac:dyDescent="0.2">
      <c r="A196" s="39"/>
      <c r="B196" s="74" t="s">
        <v>14</v>
      </c>
      <c r="C196" s="39">
        <v>2422</v>
      </c>
      <c r="D196" s="39">
        <v>43</v>
      </c>
      <c r="E196" s="39" t="s">
        <v>1002</v>
      </c>
      <c r="F196" s="39">
        <v>1</v>
      </c>
      <c r="G196" s="39">
        <v>11</v>
      </c>
      <c r="H196" s="39"/>
      <c r="I196" s="39">
        <v>83</v>
      </c>
      <c r="J196" s="39">
        <f t="shared" si="15"/>
        <v>4483</v>
      </c>
      <c r="K196" s="39">
        <v>75</v>
      </c>
      <c r="L196" s="39">
        <f t="shared" si="16"/>
        <v>336225</v>
      </c>
      <c r="M196" s="39">
        <v>1</v>
      </c>
      <c r="N196" s="39"/>
      <c r="O196" s="39"/>
      <c r="P196" s="39"/>
      <c r="Q196" s="39"/>
      <c r="R196" s="39"/>
      <c r="S196" s="39"/>
      <c r="T196" s="39">
        <f t="shared" si="17"/>
        <v>0</v>
      </c>
      <c r="U196" s="39"/>
      <c r="V196" s="39"/>
      <c r="W196" s="39">
        <f t="shared" si="18"/>
        <v>0</v>
      </c>
      <c r="X196" s="39">
        <f t="shared" si="19"/>
        <v>336225</v>
      </c>
      <c r="Y196" s="39">
        <v>0</v>
      </c>
      <c r="Z196" s="39">
        <v>50</v>
      </c>
      <c r="AA196" s="39">
        <v>0</v>
      </c>
      <c r="AB196" s="39">
        <v>0</v>
      </c>
    </row>
    <row r="197" spans="1:28" s="3" customFormat="1" ht="24" customHeight="1" x14ac:dyDescent="0.2">
      <c r="A197" s="39"/>
      <c r="B197" s="74" t="s">
        <v>14</v>
      </c>
      <c r="C197" s="39">
        <v>422</v>
      </c>
      <c r="D197" s="39">
        <v>155</v>
      </c>
      <c r="E197" s="39" t="s">
        <v>1002</v>
      </c>
      <c r="F197" s="39">
        <v>1</v>
      </c>
      <c r="G197" s="39"/>
      <c r="H197" s="39"/>
      <c r="I197" s="39">
        <v>69</v>
      </c>
      <c r="J197" s="39">
        <f t="shared" si="15"/>
        <v>69</v>
      </c>
      <c r="K197" s="39">
        <v>430</v>
      </c>
      <c r="L197" s="39">
        <f t="shared" si="16"/>
        <v>29670</v>
      </c>
      <c r="M197" s="39">
        <v>1</v>
      </c>
      <c r="N197" s="39"/>
      <c r="O197" s="39"/>
      <c r="P197" s="39"/>
      <c r="Q197" s="39"/>
      <c r="R197" s="39"/>
      <c r="S197" s="39"/>
      <c r="T197" s="39">
        <f t="shared" si="17"/>
        <v>0</v>
      </c>
      <c r="U197" s="39"/>
      <c r="V197" s="39"/>
      <c r="W197" s="39">
        <f t="shared" si="18"/>
        <v>0</v>
      </c>
      <c r="X197" s="39">
        <f t="shared" si="19"/>
        <v>29670</v>
      </c>
      <c r="Y197" s="39">
        <v>0</v>
      </c>
      <c r="Z197" s="39">
        <v>50</v>
      </c>
      <c r="AA197" s="39">
        <v>0</v>
      </c>
      <c r="AB197" s="39">
        <v>0</v>
      </c>
    </row>
    <row r="198" spans="1:28" s="3" customFormat="1" ht="24" customHeight="1" x14ac:dyDescent="0.2">
      <c r="A198" s="39"/>
      <c r="B198" s="74" t="s">
        <v>14</v>
      </c>
      <c r="C198" s="39">
        <v>3986</v>
      </c>
      <c r="D198" s="39">
        <v>249</v>
      </c>
      <c r="E198" s="39" t="s">
        <v>1002</v>
      </c>
      <c r="F198" s="39">
        <v>1</v>
      </c>
      <c r="G198" s="39">
        <v>11</v>
      </c>
      <c r="H198" s="39">
        <v>1</v>
      </c>
      <c r="I198" s="39">
        <v>76</v>
      </c>
      <c r="J198" s="39">
        <f t="shared" si="15"/>
        <v>4576</v>
      </c>
      <c r="K198" s="39">
        <v>150</v>
      </c>
      <c r="L198" s="39">
        <f t="shared" si="16"/>
        <v>686400</v>
      </c>
      <c r="M198" s="39">
        <v>1</v>
      </c>
      <c r="N198" s="39"/>
      <c r="O198" s="39"/>
      <c r="P198" s="39"/>
      <c r="Q198" s="39"/>
      <c r="R198" s="39"/>
      <c r="S198" s="39"/>
      <c r="T198" s="39">
        <f t="shared" si="17"/>
        <v>0</v>
      </c>
      <c r="U198" s="39"/>
      <c r="V198" s="39"/>
      <c r="W198" s="39">
        <f t="shared" si="18"/>
        <v>0</v>
      </c>
      <c r="X198" s="39">
        <f t="shared" si="19"/>
        <v>686400</v>
      </c>
      <c r="Y198" s="39">
        <v>0</v>
      </c>
      <c r="Z198" s="39">
        <v>50</v>
      </c>
      <c r="AA198" s="39">
        <v>0</v>
      </c>
      <c r="AB198" s="39">
        <v>0</v>
      </c>
    </row>
    <row r="199" spans="1:28" s="3" customFormat="1" ht="24" customHeight="1" x14ac:dyDescent="0.2">
      <c r="A199" s="39"/>
      <c r="B199" s="74" t="s">
        <v>14</v>
      </c>
      <c r="C199" s="39">
        <v>634</v>
      </c>
      <c r="D199" s="39">
        <v>80</v>
      </c>
      <c r="E199" s="39" t="s">
        <v>1002</v>
      </c>
      <c r="F199" s="39">
        <v>1</v>
      </c>
      <c r="G199" s="39">
        <v>1</v>
      </c>
      <c r="H199" s="39"/>
      <c r="I199" s="39">
        <v>60</v>
      </c>
      <c r="J199" s="39">
        <f t="shared" si="15"/>
        <v>460</v>
      </c>
      <c r="K199" s="39">
        <v>430</v>
      </c>
      <c r="L199" s="39">
        <f t="shared" si="16"/>
        <v>197800</v>
      </c>
      <c r="M199" s="39">
        <v>1</v>
      </c>
      <c r="N199" s="39"/>
      <c r="O199" s="39"/>
      <c r="P199" s="39"/>
      <c r="Q199" s="39"/>
      <c r="R199" s="39"/>
      <c r="S199" s="39"/>
      <c r="T199" s="39">
        <f t="shared" si="17"/>
        <v>0</v>
      </c>
      <c r="U199" s="39"/>
      <c r="V199" s="39"/>
      <c r="W199" s="39">
        <f t="shared" si="18"/>
        <v>0</v>
      </c>
      <c r="X199" s="39">
        <f t="shared" si="19"/>
        <v>197800</v>
      </c>
      <c r="Y199" s="39">
        <v>0</v>
      </c>
      <c r="Z199" s="39">
        <v>50</v>
      </c>
      <c r="AA199" s="39">
        <v>0</v>
      </c>
      <c r="AB199" s="39">
        <v>0</v>
      </c>
    </row>
    <row r="200" spans="1:28" s="3" customFormat="1" ht="24" customHeight="1" x14ac:dyDescent="0.2">
      <c r="A200" s="39"/>
      <c r="B200" s="74" t="s">
        <v>14</v>
      </c>
      <c r="C200" s="39">
        <v>2615</v>
      </c>
      <c r="D200" s="39">
        <v>145</v>
      </c>
      <c r="E200" s="39" t="s">
        <v>1002</v>
      </c>
      <c r="F200" s="39">
        <v>1</v>
      </c>
      <c r="G200" s="39">
        <v>8</v>
      </c>
      <c r="H200" s="39"/>
      <c r="I200" s="39">
        <v>92</v>
      </c>
      <c r="J200" s="39">
        <f t="shared" si="15"/>
        <v>3292</v>
      </c>
      <c r="K200" s="39">
        <v>390</v>
      </c>
      <c r="L200" s="39">
        <f t="shared" si="16"/>
        <v>1283880</v>
      </c>
      <c r="M200" s="39">
        <v>1</v>
      </c>
      <c r="N200" s="39"/>
      <c r="O200" s="39"/>
      <c r="P200" s="39"/>
      <c r="Q200" s="39"/>
      <c r="R200" s="39"/>
      <c r="S200" s="39"/>
      <c r="T200" s="39">
        <f t="shared" si="17"/>
        <v>0</v>
      </c>
      <c r="U200" s="39"/>
      <c r="V200" s="39"/>
      <c r="W200" s="39">
        <f t="shared" si="18"/>
        <v>0</v>
      </c>
      <c r="X200" s="39">
        <f t="shared" si="19"/>
        <v>1283880</v>
      </c>
      <c r="Y200" s="39">
        <v>0</v>
      </c>
      <c r="Z200" s="39">
        <v>50</v>
      </c>
      <c r="AA200" s="39">
        <v>0</v>
      </c>
      <c r="AB200" s="39">
        <v>0</v>
      </c>
    </row>
    <row r="201" spans="1:28" s="3" customFormat="1" ht="24" customHeight="1" x14ac:dyDescent="0.2">
      <c r="A201" s="39"/>
      <c r="B201" s="74" t="s">
        <v>14</v>
      </c>
      <c r="C201" s="39">
        <v>3968</v>
      </c>
      <c r="D201" s="39">
        <v>92</v>
      </c>
      <c r="E201" s="39" t="s">
        <v>1002</v>
      </c>
      <c r="F201" s="39">
        <v>1</v>
      </c>
      <c r="G201" s="39">
        <v>4</v>
      </c>
      <c r="H201" s="39">
        <v>3</v>
      </c>
      <c r="I201" s="39">
        <v>22</v>
      </c>
      <c r="J201" s="39">
        <f t="shared" si="15"/>
        <v>1922</v>
      </c>
      <c r="K201" s="39">
        <v>75</v>
      </c>
      <c r="L201" s="39">
        <f t="shared" si="16"/>
        <v>144150</v>
      </c>
      <c r="M201" s="39">
        <v>1</v>
      </c>
      <c r="N201" s="39"/>
      <c r="O201" s="39"/>
      <c r="P201" s="39"/>
      <c r="Q201" s="39"/>
      <c r="R201" s="39"/>
      <c r="S201" s="39"/>
      <c r="T201" s="39">
        <f t="shared" si="17"/>
        <v>0</v>
      </c>
      <c r="U201" s="39"/>
      <c r="V201" s="39"/>
      <c r="W201" s="39">
        <f t="shared" si="18"/>
        <v>0</v>
      </c>
      <c r="X201" s="39">
        <f t="shared" si="19"/>
        <v>144150</v>
      </c>
      <c r="Y201" s="39">
        <v>0</v>
      </c>
      <c r="Z201" s="39">
        <v>50</v>
      </c>
      <c r="AA201" s="39">
        <v>0</v>
      </c>
      <c r="AB201" s="39">
        <v>0</v>
      </c>
    </row>
    <row r="202" spans="1:28" s="3" customFormat="1" ht="24" customHeight="1" x14ac:dyDescent="0.2">
      <c r="A202" s="39"/>
      <c r="B202" s="74" t="s">
        <v>14</v>
      </c>
      <c r="C202" s="39">
        <v>479</v>
      </c>
      <c r="D202" s="39">
        <v>234</v>
      </c>
      <c r="E202" s="39" t="s">
        <v>1003</v>
      </c>
      <c r="F202" s="39">
        <v>2</v>
      </c>
      <c r="G202" s="39"/>
      <c r="H202" s="39"/>
      <c r="I202" s="39">
        <v>52</v>
      </c>
      <c r="J202" s="39">
        <f t="shared" si="15"/>
        <v>52</v>
      </c>
      <c r="K202" s="39">
        <v>430</v>
      </c>
      <c r="L202" s="39">
        <f t="shared" si="16"/>
        <v>22360</v>
      </c>
      <c r="M202" s="39">
        <v>2</v>
      </c>
      <c r="N202" s="39" t="s">
        <v>27</v>
      </c>
      <c r="O202" s="39" t="s">
        <v>989</v>
      </c>
      <c r="P202" s="39">
        <v>2</v>
      </c>
      <c r="Q202" s="39">
        <v>80</v>
      </c>
      <c r="R202" s="39"/>
      <c r="S202" s="39">
        <v>6400</v>
      </c>
      <c r="T202" s="39">
        <f t="shared" si="17"/>
        <v>512000</v>
      </c>
      <c r="U202" s="39">
        <v>30</v>
      </c>
      <c r="V202" s="39">
        <f>T202*85%</f>
        <v>435200</v>
      </c>
      <c r="W202" s="39">
        <f t="shared" si="18"/>
        <v>76800</v>
      </c>
      <c r="X202" s="39">
        <f t="shared" si="19"/>
        <v>99160</v>
      </c>
      <c r="Y202" s="39">
        <v>0</v>
      </c>
      <c r="Z202" s="39">
        <v>50</v>
      </c>
      <c r="AA202" s="39">
        <v>0</v>
      </c>
      <c r="AB202" s="39">
        <v>0</v>
      </c>
    </row>
    <row r="203" spans="1:28" s="3" customFormat="1" ht="24" customHeight="1" x14ac:dyDescent="0.2">
      <c r="A203" s="39"/>
      <c r="B203" s="74" t="s">
        <v>14</v>
      </c>
      <c r="C203" s="39">
        <v>5798</v>
      </c>
      <c r="D203" s="39">
        <v>40</v>
      </c>
      <c r="E203" s="39" t="s">
        <v>1003</v>
      </c>
      <c r="F203" s="39">
        <v>1</v>
      </c>
      <c r="G203" s="39">
        <v>10</v>
      </c>
      <c r="H203" s="39">
        <v>3</v>
      </c>
      <c r="I203" s="39">
        <v>12</v>
      </c>
      <c r="J203" s="39">
        <f t="shared" si="15"/>
        <v>4312</v>
      </c>
      <c r="K203" s="39">
        <v>75</v>
      </c>
      <c r="L203" s="39">
        <f t="shared" si="16"/>
        <v>323400</v>
      </c>
      <c r="M203" s="39">
        <v>1</v>
      </c>
      <c r="N203" s="39"/>
      <c r="O203" s="39"/>
      <c r="P203" s="39"/>
      <c r="Q203" s="39"/>
      <c r="R203" s="39"/>
      <c r="S203" s="39"/>
      <c r="T203" s="39">
        <f t="shared" si="17"/>
        <v>0</v>
      </c>
      <c r="U203" s="39"/>
      <c r="V203" s="39"/>
      <c r="W203" s="39">
        <f t="shared" si="18"/>
        <v>0</v>
      </c>
      <c r="X203" s="39">
        <f t="shared" si="19"/>
        <v>323400</v>
      </c>
      <c r="Y203" s="39">
        <v>0</v>
      </c>
      <c r="Z203" s="39">
        <v>50</v>
      </c>
      <c r="AA203" s="39">
        <v>0</v>
      </c>
      <c r="AB203" s="39">
        <v>0</v>
      </c>
    </row>
    <row r="204" spans="1:28" s="3" customFormat="1" ht="24" customHeight="1" x14ac:dyDescent="0.2">
      <c r="A204" s="39"/>
      <c r="B204" s="74" t="s">
        <v>14</v>
      </c>
      <c r="C204" s="39">
        <v>3656</v>
      </c>
      <c r="D204" s="39">
        <v>186</v>
      </c>
      <c r="E204" s="39" t="s">
        <v>1004</v>
      </c>
      <c r="F204" s="39">
        <v>2</v>
      </c>
      <c r="G204" s="39"/>
      <c r="H204" s="39"/>
      <c r="I204" s="39">
        <v>57</v>
      </c>
      <c r="J204" s="39">
        <f t="shared" si="15"/>
        <v>57</v>
      </c>
      <c r="K204" s="39">
        <v>430</v>
      </c>
      <c r="L204" s="39">
        <f t="shared" si="16"/>
        <v>24510</v>
      </c>
      <c r="M204" s="39">
        <v>2</v>
      </c>
      <c r="N204" s="39" t="s">
        <v>27</v>
      </c>
      <c r="O204" s="39" t="s">
        <v>16</v>
      </c>
      <c r="P204" s="39">
        <v>2</v>
      </c>
      <c r="Q204" s="39">
        <v>132</v>
      </c>
      <c r="R204" s="39"/>
      <c r="S204" s="39">
        <v>6400</v>
      </c>
      <c r="T204" s="39">
        <f t="shared" si="17"/>
        <v>844800</v>
      </c>
      <c r="U204" s="39">
        <v>30</v>
      </c>
      <c r="V204" s="39">
        <f>T204*85%</f>
        <v>718080</v>
      </c>
      <c r="W204" s="39">
        <f t="shared" si="18"/>
        <v>126720</v>
      </c>
      <c r="X204" s="39">
        <f t="shared" si="19"/>
        <v>151230</v>
      </c>
      <c r="Y204" s="39">
        <v>0</v>
      </c>
      <c r="Z204" s="39">
        <v>50</v>
      </c>
      <c r="AA204" s="39">
        <v>0</v>
      </c>
      <c r="AB204" s="39">
        <v>0</v>
      </c>
    </row>
    <row r="205" spans="1:28" s="3" customFormat="1" ht="24" customHeight="1" x14ac:dyDescent="0.2">
      <c r="A205" s="39"/>
      <c r="B205" s="74" t="s">
        <v>879</v>
      </c>
      <c r="C205" s="39">
        <v>2107</v>
      </c>
      <c r="D205" s="39">
        <v>586</v>
      </c>
      <c r="E205" s="39" t="s">
        <v>1004</v>
      </c>
      <c r="F205" s="39">
        <v>1</v>
      </c>
      <c r="G205" s="39"/>
      <c r="H205" s="39"/>
      <c r="I205" s="39">
        <v>50</v>
      </c>
      <c r="J205" s="39">
        <f t="shared" si="15"/>
        <v>50</v>
      </c>
      <c r="K205" s="39">
        <v>430</v>
      </c>
      <c r="L205" s="39">
        <f t="shared" si="16"/>
        <v>21500</v>
      </c>
      <c r="M205" s="39">
        <v>1</v>
      </c>
      <c r="N205" s="39"/>
      <c r="O205" s="39"/>
      <c r="P205" s="39"/>
      <c r="Q205" s="39"/>
      <c r="R205" s="39"/>
      <c r="S205" s="39"/>
      <c r="T205" s="39">
        <f t="shared" si="17"/>
        <v>0</v>
      </c>
      <c r="U205" s="39"/>
      <c r="V205" s="39"/>
      <c r="W205" s="39">
        <f t="shared" si="18"/>
        <v>0</v>
      </c>
      <c r="X205" s="39">
        <f t="shared" si="19"/>
        <v>21500</v>
      </c>
      <c r="Y205" s="39">
        <v>0</v>
      </c>
      <c r="Z205" s="39">
        <v>0</v>
      </c>
      <c r="AA205" s="39">
        <v>21500</v>
      </c>
      <c r="AB205" s="39">
        <v>0.01</v>
      </c>
    </row>
    <row r="206" spans="1:28" s="3" customFormat="1" ht="24" customHeight="1" x14ac:dyDescent="0.2">
      <c r="A206" s="39"/>
      <c r="B206" s="74" t="s">
        <v>14</v>
      </c>
      <c r="C206" s="39">
        <v>1637</v>
      </c>
      <c r="D206" s="39">
        <v>377</v>
      </c>
      <c r="E206" s="39" t="s">
        <v>1004</v>
      </c>
      <c r="F206" s="39">
        <v>1</v>
      </c>
      <c r="G206" s="39">
        <v>17</v>
      </c>
      <c r="H206" s="39">
        <v>2</v>
      </c>
      <c r="I206" s="39">
        <v>22</v>
      </c>
      <c r="J206" s="39">
        <f t="shared" si="15"/>
        <v>7022</v>
      </c>
      <c r="K206" s="39">
        <v>75</v>
      </c>
      <c r="L206" s="39">
        <f t="shared" si="16"/>
        <v>526650</v>
      </c>
      <c r="M206" s="39">
        <v>1</v>
      </c>
      <c r="N206" s="39"/>
      <c r="O206" s="39"/>
      <c r="P206" s="39"/>
      <c r="Q206" s="39"/>
      <c r="R206" s="39"/>
      <c r="S206" s="39"/>
      <c r="T206" s="39">
        <f t="shared" si="17"/>
        <v>0</v>
      </c>
      <c r="U206" s="39"/>
      <c r="V206" s="39"/>
      <c r="W206" s="39">
        <f t="shared" si="18"/>
        <v>0</v>
      </c>
      <c r="X206" s="39">
        <f t="shared" si="19"/>
        <v>526650</v>
      </c>
      <c r="Y206" s="39">
        <v>0</v>
      </c>
      <c r="Z206" s="39">
        <v>50</v>
      </c>
      <c r="AA206" s="39">
        <v>0</v>
      </c>
      <c r="AB206" s="39">
        <v>0</v>
      </c>
    </row>
    <row r="207" spans="1:28" s="3" customFormat="1" ht="24" customHeight="1" x14ac:dyDescent="0.2">
      <c r="A207" s="39"/>
      <c r="B207" s="74" t="s">
        <v>14</v>
      </c>
      <c r="C207" s="39"/>
      <c r="D207" s="39">
        <v>79</v>
      </c>
      <c r="E207" s="39" t="s">
        <v>1004</v>
      </c>
      <c r="F207" s="39">
        <v>1</v>
      </c>
      <c r="G207" s="39">
        <v>8</v>
      </c>
      <c r="H207" s="39"/>
      <c r="I207" s="39">
        <v>31</v>
      </c>
      <c r="J207" s="39">
        <f t="shared" si="15"/>
        <v>3231</v>
      </c>
      <c r="K207" s="39">
        <v>75</v>
      </c>
      <c r="L207" s="39">
        <f t="shared" si="16"/>
        <v>242325</v>
      </c>
      <c r="M207" s="39">
        <v>1</v>
      </c>
      <c r="N207" s="39"/>
      <c r="O207" s="39"/>
      <c r="P207" s="39"/>
      <c r="Q207" s="39"/>
      <c r="R207" s="39"/>
      <c r="S207" s="39"/>
      <c r="T207" s="39">
        <f t="shared" si="17"/>
        <v>0</v>
      </c>
      <c r="U207" s="39"/>
      <c r="V207" s="39"/>
      <c r="W207" s="39">
        <f t="shared" si="18"/>
        <v>0</v>
      </c>
      <c r="X207" s="39">
        <f t="shared" si="19"/>
        <v>242325</v>
      </c>
      <c r="Y207" s="39">
        <v>0</v>
      </c>
      <c r="Z207" s="39">
        <v>50</v>
      </c>
      <c r="AA207" s="39">
        <v>0</v>
      </c>
      <c r="AB207" s="39">
        <v>0</v>
      </c>
    </row>
    <row r="208" spans="1:28" s="3" customFormat="1" ht="24" customHeight="1" x14ac:dyDescent="0.2">
      <c r="A208" s="39"/>
      <c r="B208" s="74" t="s">
        <v>14</v>
      </c>
      <c r="C208" s="39">
        <v>2102</v>
      </c>
      <c r="D208" s="39">
        <v>226</v>
      </c>
      <c r="E208" s="39" t="s">
        <v>1004</v>
      </c>
      <c r="F208" s="39">
        <v>1</v>
      </c>
      <c r="G208" s="39"/>
      <c r="H208" s="39">
        <v>2</v>
      </c>
      <c r="I208" s="39">
        <v>59</v>
      </c>
      <c r="J208" s="39">
        <f t="shared" si="15"/>
        <v>259</v>
      </c>
      <c r="K208" s="39">
        <v>75</v>
      </c>
      <c r="L208" s="39">
        <f t="shared" si="16"/>
        <v>19425</v>
      </c>
      <c r="M208" s="39">
        <v>1</v>
      </c>
      <c r="N208" s="39"/>
      <c r="O208" s="39"/>
      <c r="P208" s="39"/>
      <c r="Q208" s="39"/>
      <c r="R208" s="39"/>
      <c r="S208" s="39"/>
      <c r="T208" s="39">
        <f t="shared" si="17"/>
        <v>0</v>
      </c>
      <c r="U208" s="39"/>
      <c r="V208" s="39"/>
      <c r="W208" s="39">
        <f t="shared" si="18"/>
        <v>0</v>
      </c>
      <c r="X208" s="39">
        <f t="shared" si="19"/>
        <v>19425</v>
      </c>
      <c r="Y208" s="39">
        <v>0</v>
      </c>
      <c r="Z208" s="39">
        <v>50</v>
      </c>
      <c r="AA208" s="39">
        <v>0</v>
      </c>
      <c r="AB208" s="39">
        <v>0</v>
      </c>
    </row>
    <row r="209" spans="1:28" s="3" customFormat="1" ht="24" customHeight="1" x14ac:dyDescent="0.2">
      <c r="A209" s="39"/>
      <c r="B209" s="74" t="s">
        <v>14</v>
      </c>
      <c r="C209" s="39">
        <v>3609</v>
      </c>
      <c r="D209" s="39">
        <v>526</v>
      </c>
      <c r="E209" s="39" t="s">
        <v>1005</v>
      </c>
      <c r="F209" s="39">
        <v>2</v>
      </c>
      <c r="G209" s="39"/>
      <c r="H209" s="39">
        <v>1</v>
      </c>
      <c r="I209" s="39">
        <v>53</v>
      </c>
      <c r="J209" s="39">
        <f t="shared" si="15"/>
        <v>153</v>
      </c>
      <c r="K209" s="39">
        <v>430</v>
      </c>
      <c r="L209" s="39">
        <f t="shared" si="16"/>
        <v>65790</v>
      </c>
      <c r="M209" s="39">
        <v>2</v>
      </c>
      <c r="N209" s="39" t="s">
        <v>27</v>
      </c>
      <c r="O209" s="39" t="s">
        <v>989</v>
      </c>
      <c r="P209" s="39">
        <v>2</v>
      </c>
      <c r="Q209" s="39">
        <v>127</v>
      </c>
      <c r="R209" s="39"/>
      <c r="S209" s="39">
        <v>6400</v>
      </c>
      <c r="T209" s="39">
        <f t="shared" si="17"/>
        <v>812800</v>
      </c>
      <c r="U209" s="39">
        <v>20</v>
      </c>
      <c r="V209" s="39">
        <f>T209*75%</f>
        <v>609600</v>
      </c>
      <c r="W209" s="39">
        <f t="shared" si="18"/>
        <v>203200</v>
      </c>
      <c r="X209" s="39">
        <f t="shared" si="19"/>
        <v>268990</v>
      </c>
      <c r="Y209" s="39">
        <v>0</v>
      </c>
      <c r="Z209" s="39">
        <v>50</v>
      </c>
      <c r="AA209" s="39">
        <v>0</v>
      </c>
      <c r="AB209" s="39">
        <v>0</v>
      </c>
    </row>
    <row r="210" spans="1:28" s="3" customFormat="1" ht="24" customHeight="1" x14ac:dyDescent="0.2">
      <c r="A210" s="39"/>
      <c r="B210" s="74" t="s">
        <v>52</v>
      </c>
      <c r="C210" s="39"/>
      <c r="D210" s="39"/>
      <c r="E210" s="39" t="s">
        <v>1005</v>
      </c>
      <c r="F210" s="39">
        <v>1</v>
      </c>
      <c r="G210" s="39">
        <v>8</v>
      </c>
      <c r="H210" s="39"/>
      <c r="I210" s="39">
        <v>85</v>
      </c>
      <c r="J210" s="39">
        <f t="shared" si="15"/>
        <v>3285</v>
      </c>
      <c r="K210" s="39">
        <v>75</v>
      </c>
      <c r="L210" s="39">
        <f t="shared" si="16"/>
        <v>246375</v>
      </c>
      <c r="M210" s="39">
        <v>1</v>
      </c>
      <c r="N210" s="39"/>
      <c r="O210" s="39"/>
      <c r="P210" s="39"/>
      <c r="Q210" s="39"/>
      <c r="R210" s="39"/>
      <c r="S210" s="39"/>
      <c r="T210" s="39">
        <f t="shared" si="17"/>
        <v>0</v>
      </c>
      <c r="U210" s="39"/>
      <c r="V210" s="39"/>
      <c r="W210" s="39">
        <f t="shared" si="18"/>
        <v>0</v>
      </c>
      <c r="X210" s="39">
        <f t="shared" si="19"/>
        <v>246375</v>
      </c>
      <c r="Y210" s="39">
        <v>0</v>
      </c>
      <c r="Z210" s="39">
        <v>0</v>
      </c>
      <c r="AA210" s="39">
        <v>246375</v>
      </c>
      <c r="AB210" s="39">
        <v>0.01</v>
      </c>
    </row>
    <row r="211" spans="1:28" s="3" customFormat="1" ht="24" customHeight="1" x14ac:dyDescent="0.2">
      <c r="A211" s="39"/>
      <c r="B211" s="74" t="s">
        <v>14</v>
      </c>
      <c r="C211" s="39">
        <v>2878</v>
      </c>
      <c r="D211" s="39">
        <v>8</v>
      </c>
      <c r="E211" s="39" t="s">
        <v>1005</v>
      </c>
      <c r="F211" s="39">
        <v>1</v>
      </c>
      <c r="G211" s="39">
        <v>12</v>
      </c>
      <c r="H211" s="39">
        <v>3</v>
      </c>
      <c r="I211" s="39">
        <v>20</v>
      </c>
      <c r="J211" s="39">
        <f t="shared" si="15"/>
        <v>5120</v>
      </c>
      <c r="K211" s="39">
        <v>75</v>
      </c>
      <c r="L211" s="39">
        <f t="shared" si="16"/>
        <v>384000</v>
      </c>
      <c r="M211" s="39">
        <v>1</v>
      </c>
      <c r="N211" s="39"/>
      <c r="O211" s="39"/>
      <c r="P211" s="39"/>
      <c r="Q211" s="39"/>
      <c r="R211" s="39"/>
      <c r="S211" s="39"/>
      <c r="T211" s="39">
        <f t="shared" si="17"/>
        <v>0</v>
      </c>
      <c r="U211" s="39"/>
      <c r="V211" s="39"/>
      <c r="W211" s="39">
        <f t="shared" si="18"/>
        <v>0</v>
      </c>
      <c r="X211" s="39">
        <f t="shared" si="19"/>
        <v>384000</v>
      </c>
      <c r="Y211" s="39">
        <v>0</v>
      </c>
      <c r="Z211" s="39">
        <v>50</v>
      </c>
      <c r="AA211" s="39">
        <v>0</v>
      </c>
      <c r="AB211" s="39">
        <v>0</v>
      </c>
    </row>
    <row r="212" spans="1:28" s="3" customFormat="1" ht="24" customHeight="1" x14ac:dyDescent="0.2">
      <c r="A212" s="39"/>
      <c r="B212" s="74" t="s">
        <v>14</v>
      </c>
      <c r="C212" s="39">
        <v>400</v>
      </c>
      <c r="D212" s="39">
        <v>131</v>
      </c>
      <c r="E212" s="39" t="s">
        <v>1006</v>
      </c>
      <c r="F212" s="39">
        <v>2</v>
      </c>
      <c r="G212" s="39"/>
      <c r="H212" s="39">
        <v>2</v>
      </c>
      <c r="I212" s="39">
        <v>34</v>
      </c>
      <c r="J212" s="39">
        <f t="shared" si="15"/>
        <v>234</v>
      </c>
      <c r="K212" s="39">
        <v>430</v>
      </c>
      <c r="L212" s="39">
        <f t="shared" si="16"/>
        <v>100620</v>
      </c>
      <c r="M212" s="39">
        <v>2</v>
      </c>
      <c r="N212" s="39" t="s">
        <v>27</v>
      </c>
      <c r="O212" s="39" t="s">
        <v>16</v>
      </c>
      <c r="P212" s="39">
        <v>2</v>
      </c>
      <c r="Q212" s="39">
        <v>207</v>
      </c>
      <c r="R212" s="39"/>
      <c r="S212" s="39">
        <v>6400</v>
      </c>
      <c r="T212" s="39">
        <f t="shared" si="17"/>
        <v>1324800</v>
      </c>
      <c r="U212" s="39">
        <v>30</v>
      </c>
      <c r="V212" s="39">
        <f>T212*85%</f>
        <v>1126080</v>
      </c>
      <c r="W212" s="39">
        <f t="shared" si="18"/>
        <v>198720</v>
      </c>
      <c r="X212" s="39">
        <f t="shared" si="19"/>
        <v>299340</v>
      </c>
      <c r="Y212" s="39">
        <v>0</v>
      </c>
      <c r="Z212" s="39">
        <v>50</v>
      </c>
      <c r="AA212" s="39">
        <v>0</v>
      </c>
      <c r="AB212" s="39">
        <v>0</v>
      </c>
    </row>
    <row r="213" spans="1:28" s="3" customFormat="1" ht="24" customHeight="1" x14ac:dyDescent="0.2">
      <c r="A213" s="39"/>
      <c r="B213" s="74" t="s">
        <v>14</v>
      </c>
      <c r="C213" s="39">
        <v>2119</v>
      </c>
      <c r="D213" s="39">
        <v>245</v>
      </c>
      <c r="E213" s="39" t="s">
        <v>1006</v>
      </c>
      <c r="F213" s="39">
        <v>1</v>
      </c>
      <c r="G213" s="39">
        <v>4</v>
      </c>
      <c r="H213" s="39">
        <v>1</v>
      </c>
      <c r="I213" s="39">
        <v>56</v>
      </c>
      <c r="J213" s="39">
        <f t="shared" si="15"/>
        <v>1756</v>
      </c>
      <c r="K213" s="39">
        <v>75</v>
      </c>
      <c r="L213" s="39">
        <f t="shared" si="16"/>
        <v>131700</v>
      </c>
      <c r="M213" s="39">
        <v>1</v>
      </c>
      <c r="N213" s="39"/>
      <c r="O213" s="39"/>
      <c r="P213" s="39"/>
      <c r="Q213" s="39"/>
      <c r="R213" s="39"/>
      <c r="S213" s="39"/>
      <c r="T213" s="39">
        <f t="shared" si="17"/>
        <v>0</v>
      </c>
      <c r="U213" s="39"/>
      <c r="V213" s="39"/>
      <c r="W213" s="39">
        <f t="shared" si="18"/>
        <v>0</v>
      </c>
      <c r="X213" s="39">
        <f t="shared" si="19"/>
        <v>131700</v>
      </c>
      <c r="Y213" s="39">
        <v>0</v>
      </c>
      <c r="Z213" s="39">
        <v>50</v>
      </c>
      <c r="AA213" s="39">
        <v>0</v>
      </c>
      <c r="AB213" s="39">
        <v>0</v>
      </c>
    </row>
    <row r="214" spans="1:28" s="3" customFormat="1" ht="24" customHeight="1" x14ac:dyDescent="0.2">
      <c r="A214" s="39"/>
      <c r="B214" s="74" t="s">
        <v>14</v>
      </c>
      <c r="C214" s="39">
        <v>3660</v>
      </c>
      <c r="D214" s="39">
        <v>98</v>
      </c>
      <c r="E214" s="39" t="s">
        <v>1006</v>
      </c>
      <c r="F214" s="39">
        <v>1</v>
      </c>
      <c r="G214" s="39">
        <v>9</v>
      </c>
      <c r="H214" s="39">
        <v>3</v>
      </c>
      <c r="I214" s="39">
        <v>70</v>
      </c>
      <c r="J214" s="39">
        <f t="shared" si="15"/>
        <v>3970</v>
      </c>
      <c r="K214" s="39">
        <v>75</v>
      </c>
      <c r="L214" s="39">
        <f t="shared" si="16"/>
        <v>297750</v>
      </c>
      <c r="M214" s="39">
        <v>1</v>
      </c>
      <c r="N214" s="39"/>
      <c r="O214" s="39"/>
      <c r="P214" s="39"/>
      <c r="Q214" s="39"/>
      <c r="R214" s="39"/>
      <c r="S214" s="39"/>
      <c r="T214" s="39">
        <f t="shared" si="17"/>
        <v>0</v>
      </c>
      <c r="U214" s="39"/>
      <c r="V214" s="39"/>
      <c r="W214" s="39">
        <f t="shared" si="18"/>
        <v>0</v>
      </c>
      <c r="X214" s="39">
        <f t="shared" si="19"/>
        <v>297750</v>
      </c>
      <c r="Y214" s="39">
        <v>0</v>
      </c>
      <c r="Z214" s="39">
        <v>50</v>
      </c>
      <c r="AA214" s="39">
        <v>0</v>
      </c>
      <c r="AB214" s="39">
        <v>0</v>
      </c>
    </row>
    <row r="215" spans="1:28" s="3" customFormat="1" ht="24" customHeight="1" x14ac:dyDescent="0.2">
      <c r="A215" s="39"/>
      <c r="B215" s="74" t="s">
        <v>14</v>
      </c>
      <c r="C215" s="39">
        <v>401</v>
      </c>
      <c r="D215" s="39">
        <v>132</v>
      </c>
      <c r="E215" s="39" t="s">
        <v>1006</v>
      </c>
      <c r="F215" s="39">
        <v>1</v>
      </c>
      <c r="G215" s="39"/>
      <c r="H215" s="39">
        <v>1</v>
      </c>
      <c r="I215" s="39">
        <v>10</v>
      </c>
      <c r="J215" s="39">
        <f t="shared" ref="J215:J260" si="20">G215*400+H215*100+I215</f>
        <v>110</v>
      </c>
      <c r="K215" s="39">
        <v>75</v>
      </c>
      <c r="L215" s="39">
        <f t="shared" ref="L215:L260" si="21">J215*K215</f>
        <v>8250</v>
      </c>
      <c r="M215" s="39">
        <v>1</v>
      </c>
      <c r="N215" s="39"/>
      <c r="O215" s="39"/>
      <c r="P215" s="39"/>
      <c r="Q215" s="39"/>
      <c r="R215" s="39"/>
      <c r="S215" s="39"/>
      <c r="T215" s="39">
        <f t="shared" ref="T215:T260" si="22">Q215*S215</f>
        <v>0</v>
      </c>
      <c r="U215" s="39"/>
      <c r="V215" s="39"/>
      <c r="W215" s="39">
        <f t="shared" ref="W215:W260" si="23">T215-V215</f>
        <v>0</v>
      </c>
      <c r="X215" s="39">
        <f t="shared" ref="X215:X260" si="24">L215+W215</f>
        <v>8250</v>
      </c>
      <c r="Y215" s="39">
        <v>0</v>
      </c>
      <c r="Z215" s="39">
        <v>50</v>
      </c>
      <c r="AA215" s="39">
        <v>0</v>
      </c>
      <c r="AB215" s="39">
        <v>0</v>
      </c>
    </row>
    <row r="216" spans="1:28" s="3" customFormat="1" ht="24" customHeight="1" x14ac:dyDescent="0.2">
      <c r="A216" s="39"/>
      <c r="B216" s="74" t="s">
        <v>14</v>
      </c>
      <c r="C216" s="39">
        <v>403</v>
      </c>
      <c r="D216" s="39">
        <v>134</v>
      </c>
      <c r="E216" s="39" t="s">
        <v>1006</v>
      </c>
      <c r="F216" s="39">
        <v>1</v>
      </c>
      <c r="G216" s="39"/>
      <c r="H216" s="39"/>
      <c r="I216" s="39">
        <v>93</v>
      </c>
      <c r="J216" s="39">
        <f t="shared" si="20"/>
        <v>93</v>
      </c>
      <c r="K216" s="39">
        <v>75</v>
      </c>
      <c r="L216" s="39">
        <f t="shared" si="21"/>
        <v>6975</v>
      </c>
      <c r="M216" s="39">
        <v>1</v>
      </c>
      <c r="N216" s="39"/>
      <c r="O216" s="39"/>
      <c r="P216" s="39"/>
      <c r="Q216" s="39"/>
      <c r="R216" s="39"/>
      <c r="S216" s="39"/>
      <c r="T216" s="39">
        <f t="shared" si="22"/>
        <v>0</v>
      </c>
      <c r="U216" s="39"/>
      <c r="V216" s="39"/>
      <c r="W216" s="39">
        <f t="shared" si="23"/>
        <v>0</v>
      </c>
      <c r="X216" s="39">
        <f t="shared" si="24"/>
        <v>6975</v>
      </c>
      <c r="Y216" s="39">
        <v>0</v>
      </c>
      <c r="Z216" s="39">
        <v>50</v>
      </c>
      <c r="AA216" s="39">
        <v>0</v>
      </c>
      <c r="AB216" s="39">
        <v>0</v>
      </c>
    </row>
    <row r="217" spans="1:28" s="3" customFormat="1" ht="24" customHeight="1" x14ac:dyDescent="0.2">
      <c r="A217" s="39"/>
      <c r="B217" s="74" t="s">
        <v>14</v>
      </c>
      <c r="C217" s="39">
        <v>3679</v>
      </c>
      <c r="D217" s="39">
        <v>531</v>
      </c>
      <c r="E217" s="39" t="s">
        <v>1007</v>
      </c>
      <c r="F217" s="39">
        <v>2</v>
      </c>
      <c r="G217" s="39"/>
      <c r="H217" s="39"/>
      <c r="I217" s="39">
        <v>37</v>
      </c>
      <c r="J217" s="39">
        <f t="shared" si="20"/>
        <v>37</v>
      </c>
      <c r="K217" s="39">
        <v>430</v>
      </c>
      <c r="L217" s="39">
        <f t="shared" si="21"/>
        <v>15910</v>
      </c>
      <c r="M217" s="39">
        <v>2</v>
      </c>
      <c r="N217" s="39" t="s">
        <v>27</v>
      </c>
      <c r="O217" s="39" t="s">
        <v>16</v>
      </c>
      <c r="P217" s="39">
        <v>2</v>
      </c>
      <c r="Q217" s="39">
        <v>103</v>
      </c>
      <c r="R217" s="39"/>
      <c r="S217" s="39">
        <v>6400</v>
      </c>
      <c r="T217" s="39">
        <f t="shared" si="22"/>
        <v>659200</v>
      </c>
      <c r="U217" s="39">
        <v>30</v>
      </c>
      <c r="V217" s="39">
        <f>T217*85%</f>
        <v>560320</v>
      </c>
      <c r="W217" s="39">
        <f t="shared" si="23"/>
        <v>98880</v>
      </c>
      <c r="X217" s="39">
        <f t="shared" si="24"/>
        <v>114790</v>
      </c>
      <c r="Y217" s="39">
        <v>0</v>
      </c>
      <c r="Z217" s="39">
        <v>50</v>
      </c>
      <c r="AA217" s="39">
        <v>0</v>
      </c>
      <c r="AB217" s="39">
        <v>0</v>
      </c>
    </row>
    <row r="218" spans="1:28" s="3" customFormat="1" ht="24" customHeight="1" x14ac:dyDescent="0.2">
      <c r="A218" s="39"/>
      <c r="B218" s="74" t="s">
        <v>14</v>
      </c>
      <c r="C218" s="39">
        <v>3792</v>
      </c>
      <c r="D218" s="39">
        <v>290</v>
      </c>
      <c r="E218" s="39" t="s">
        <v>1007</v>
      </c>
      <c r="F218" s="39">
        <v>1</v>
      </c>
      <c r="G218" s="39"/>
      <c r="H218" s="39">
        <v>1</v>
      </c>
      <c r="I218" s="39">
        <v>34</v>
      </c>
      <c r="J218" s="39">
        <f t="shared" si="20"/>
        <v>134</v>
      </c>
      <c r="K218" s="39">
        <v>430</v>
      </c>
      <c r="L218" s="39">
        <f t="shared" si="21"/>
        <v>57620</v>
      </c>
      <c r="M218" s="39">
        <v>1</v>
      </c>
      <c r="N218" s="39"/>
      <c r="O218" s="39"/>
      <c r="P218" s="39"/>
      <c r="Q218" s="39"/>
      <c r="R218" s="39"/>
      <c r="S218" s="39"/>
      <c r="T218" s="39">
        <f t="shared" si="22"/>
        <v>0</v>
      </c>
      <c r="U218" s="39"/>
      <c r="V218" s="39"/>
      <c r="W218" s="39">
        <f t="shared" si="23"/>
        <v>0</v>
      </c>
      <c r="X218" s="39">
        <f t="shared" si="24"/>
        <v>57620</v>
      </c>
      <c r="Y218" s="39">
        <v>0</v>
      </c>
      <c r="Z218" s="39">
        <v>50</v>
      </c>
      <c r="AA218" s="39">
        <v>0</v>
      </c>
      <c r="AB218" s="39">
        <v>0</v>
      </c>
    </row>
    <row r="219" spans="1:28" s="3" customFormat="1" ht="24" customHeight="1" x14ac:dyDescent="0.2">
      <c r="A219" s="39"/>
      <c r="B219" s="74" t="s">
        <v>14</v>
      </c>
      <c r="C219" s="39">
        <v>1977</v>
      </c>
      <c r="D219" s="39">
        <v>42</v>
      </c>
      <c r="E219" s="39" t="s">
        <v>1007</v>
      </c>
      <c r="F219" s="39">
        <v>1</v>
      </c>
      <c r="G219" s="39">
        <v>5</v>
      </c>
      <c r="H219" s="39">
        <v>1</v>
      </c>
      <c r="I219" s="39">
        <v>87</v>
      </c>
      <c r="J219" s="39">
        <f t="shared" si="20"/>
        <v>2187</v>
      </c>
      <c r="K219" s="39">
        <v>75</v>
      </c>
      <c r="L219" s="39">
        <f t="shared" si="21"/>
        <v>164025</v>
      </c>
      <c r="M219" s="39">
        <v>1</v>
      </c>
      <c r="N219" s="39"/>
      <c r="O219" s="39"/>
      <c r="P219" s="39"/>
      <c r="Q219" s="39"/>
      <c r="R219" s="39"/>
      <c r="S219" s="39"/>
      <c r="T219" s="39">
        <f t="shared" si="22"/>
        <v>0</v>
      </c>
      <c r="U219" s="39"/>
      <c r="V219" s="39"/>
      <c r="W219" s="39">
        <f t="shared" si="23"/>
        <v>0</v>
      </c>
      <c r="X219" s="39">
        <f t="shared" si="24"/>
        <v>164025</v>
      </c>
      <c r="Y219" s="39">
        <v>0</v>
      </c>
      <c r="Z219" s="39">
        <v>50</v>
      </c>
      <c r="AA219" s="39">
        <v>0</v>
      </c>
      <c r="AB219" s="39">
        <v>0</v>
      </c>
    </row>
    <row r="220" spans="1:28" s="3" customFormat="1" ht="24" customHeight="1" x14ac:dyDescent="0.2">
      <c r="A220" s="39"/>
      <c r="B220" s="74" t="s">
        <v>14</v>
      </c>
      <c r="C220" s="39">
        <v>5924</v>
      </c>
      <c r="D220" s="39">
        <v>386</v>
      </c>
      <c r="E220" s="39" t="s">
        <v>1007</v>
      </c>
      <c r="F220" s="39">
        <v>1</v>
      </c>
      <c r="G220" s="39">
        <v>1</v>
      </c>
      <c r="H220" s="39"/>
      <c r="I220" s="39">
        <v>82</v>
      </c>
      <c r="J220" s="39">
        <f t="shared" si="20"/>
        <v>482</v>
      </c>
      <c r="K220" s="39">
        <v>75</v>
      </c>
      <c r="L220" s="39">
        <f t="shared" si="21"/>
        <v>36150</v>
      </c>
      <c r="M220" s="39">
        <v>1</v>
      </c>
      <c r="N220" s="39"/>
      <c r="O220" s="39"/>
      <c r="P220" s="39"/>
      <c r="Q220" s="39"/>
      <c r="R220" s="39"/>
      <c r="S220" s="39"/>
      <c r="T220" s="39">
        <f t="shared" si="22"/>
        <v>0</v>
      </c>
      <c r="U220" s="39"/>
      <c r="V220" s="39"/>
      <c r="W220" s="39">
        <f t="shared" si="23"/>
        <v>0</v>
      </c>
      <c r="X220" s="39">
        <f t="shared" si="24"/>
        <v>36150</v>
      </c>
      <c r="Y220" s="39">
        <v>0</v>
      </c>
      <c r="Z220" s="39">
        <v>50</v>
      </c>
      <c r="AA220" s="39">
        <v>0</v>
      </c>
      <c r="AB220" s="39">
        <v>0</v>
      </c>
    </row>
    <row r="221" spans="1:28" s="3" customFormat="1" ht="24" customHeight="1" x14ac:dyDescent="0.2">
      <c r="A221" s="39"/>
      <c r="B221" s="74" t="s">
        <v>879</v>
      </c>
      <c r="C221" s="39">
        <v>3078</v>
      </c>
      <c r="D221" s="39">
        <v>27</v>
      </c>
      <c r="E221" s="39" t="s">
        <v>1008</v>
      </c>
      <c r="F221" s="39">
        <v>1</v>
      </c>
      <c r="G221" s="39">
        <v>8</v>
      </c>
      <c r="H221" s="39">
        <v>3</v>
      </c>
      <c r="I221" s="39"/>
      <c r="J221" s="39">
        <f t="shared" si="20"/>
        <v>3500</v>
      </c>
      <c r="K221" s="39">
        <v>75</v>
      </c>
      <c r="L221" s="39">
        <f t="shared" si="21"/>
        <v>262500</v>
      </c>
      <c r="M221" s="39">
        <v>1</v>
      </c>
      <c r="N221" s="39"/>
      <c r="O221" s="39"/>
      <c r="P221" s="39"/>
      <c r="Q221" s="39"/>
      <c r="R221" s="39"/>
      <c r="S221" s="39"/>
      <c r="T221" s="39">
        <f t="shared" si="22"/>
        <v>0</v>
      </c>
      <c r="U221" s="39"/>
      <c r="V221" s="39"/>
      <c r="W221" s="39">
        <f t="shared" si="23"/>
        <v>0</v>
      </c>
      <c r="X221" s="39">
        <f t="shared" si="24"/>
        <v>262500</v>
      </c>
      <c r="Y221" s="39">
        <v>0</v>
      </c>
      <c r="Z221" s="39">
        <v>0</v>
      </c>
      <c r="AA221" s="39">
        <v>262500</v>
      </c>
      <c r="AB221" s="39">
        <v>0.01</v>
      </c>
    </row>
    <row r="222" spans="1:28" s="3" customFormat="1" ht="24" customHeight="1" x14ac:dyDescent="0.2">
      <c r="A222" s="39"/>
      <c r="B222" s="74" t="s">
        <v>14</v>
      </c>
      <c r="C222" s="39">
        <v>5514</v>
      </c>
      <c r="D222" s="39">
        <v>548</v>
      </c>
      <c r="E222" s="39" t="s">
        <v>1009</v>
      </c>
      <c r="F222" s="39">
        <v>2</v>
      </c>
      <c r="G222" s="39"/>
      <c r="H222" s="39"/>
      <c r="I222" s="39">
        <v>67</v>
      </c>
      <c r="J222" s="39">
        <f t="shared" si="20"/>
        <v>67</v>
      </c>
      <c r="K222" s="39">
        <v>430</v>
      </c>
      <c r="L222" s="39">
        <f t="shared" si="21"/>
        <v>28810</v>
      </c>
      <c r="M222" s="39">
        <v>2</v>
      </c>
      <c r="N222" s="39" t="s">
        <v>27</v>
      </c>
      <c r="O222" s="39" t="s">
        <v>16</v>
      </c>
      <c r="P222" s="39">
        <v>2</v>
      </c>
      <c r="Q222" s="39">
        <v>168</v>
      </c>
      <c r="R222" s="39"/>
      <c r="S222" s="39">
        <v>6400</v>
      </c>
      <c r="T222" s="39">
        <f t="shared" si="22"/>
        <v>1075200</v>
      </c>
      <c r="U222" s="39">
        <v>20</v>
      </c>
      <c r="V222" s="39">
        <f>T222*75%</f>
        <v>806400</v>
      </c>
      <c r="W222" s="39">
        <f t="shared" si="23"/>
        <v>268800</v>
      </c>
      <c r="X222" s="39">
        <f t="shared" si="24"/>
        <v>297610</v>
      </c>
      <c r="Y222" s="39">
        <v>0</v>
      </c>
      <c r="Z222" s="39">
        <v>50</v>
      </c>
      <c r="AA222" s="39">
        <v>0</v>
      </c>
      <c r="AB222" s="39">
        <v>0</v>
      </c>
    </row>
    <row r="223" spans="1:28" s="3" customFormat="1" ht="24" customHeight="1" x14ac:dyDescent="0.2">
      <c r="A223" s="39"/>
      <c r="B223" s="74" t="s">
        <v>879</v>
      </c>
      <c r="C223" s="39">
        <v>2374</v>
      </c>
      <c r="D223" s="39">
        <v>615</v>
      </c>
      <c r="E223" s="39" t="s">
        <v>1009</v>
      </c>
      <c r="F223" s="39">
        <v>1</v>
      </c>
      <c r="G223" s="39"/>
      <c r="H223" s="39"/>
      <c r="I223" s="39">
        <v>49</v>
      </c>
      <c r="J223" s="39">
        <f t="shared" si="20"/>
        <v>49</v>
      </c>
      <c r="K223" s="39">
        <v>430</v>
      </c>
      <c r="L223" s="39">
        <f t="shared" si="21"/>
        <v>21070</v>
      </c>
      <c r="M223" s="39">
        <v>1</v>
      </c>
      <c r="N223" s="39"/>
      <c r="O223" s="39"/>
      <c r="P223" s="39"/>
      <c r="Q223" s="39"/>
      <c r="R223" s="39"/>
      <c r="S223" s="39"/>
      <c r="T223" s="39">
        <f t="shared" si="22"/>
        <v>0</v>
      </c>
      <c r="U223" s="39"/>
      <c r="V223" s="39"/>
      <c r="W223" s="39">
        <f t="shared" si="23"/>
        <v>0</v>
      </c>
      <c r="X223" s="39">
        <f t="shared" si="24"/>
        <v>21070</v>
      </c>
      <c r="Y223" s="39">
        <v>0</v>
      </c>
      <c r="Z223" s="39">
        <v>0</v>
      </c>
      <c r="AA223" s="39">
        <v>21070</v>
      </c>
      <c r="AB223" s="39">
        <v>0.01</v>
      </c>
    </row>
    <row r="224" spans="1:28" s="3" customFormat="1" ht="24" customHeight="1" x14ac:dyDescent="0.2">
      <c r="A224" s="39"/>
      <c r="B224" s="74" t="s">
        <v>14</v>
      </c>
      <c r="C224" s="39">
        <v>2041</v>
      </c>
      <c r="D224" s="39">
        <v>157</v>
      </c>
      <c r="E224" s="39" t="s">
        <v>1009</v>
      </c>
      <c r="F224" s="39">
        <v>1</v>
      </c>
      <c r="G224" s="39">
        <v>17</v>
      </c>
      <c r="H224" s="39">
        <v>1</v>
      </c>
      <c r="I224" s="39">
        <v>59</v>
      </c>
      <c r="J224" s="39">
        <f t="shared" si="20"/>
        <v>6959</v>
      </c>
      <c r="K224" s="39">
        <v>75</v>
      </c>
      <c r="L224" s="39">
        <f t="shared" si="21"/>
        <v>521925</v>
      </c>
      <c r="M224" s="39">
        <v>1</v>
      </c>
      <c r="N224" s="39"/>
      <c r="O224" s="39"/>
      <c r="P224" s="39"/>
      <c r="Q224" s="39"/>
      <c r="R224" s="39"/>
      <c r="S224" s="39"/>
      <c r="T224" s="39">
        <f t="shared" si="22"/>
        <v>0</v>
      </c>
      <c r="U224" s="39"/>
      <c r="V224" s="39"/>
      <c r="W224" s="39">
        <f t="shared" si="23"/>
        <v>0</v>
      </c>
      <c r="X224" s="39">
        <f t="shared" si="24"/>
        <v>521925</v>
      </c>
      <c r="Y224" s="39">
        <v>0</v>
      </c>
      <c r="Z224" s="39">
        <v>50</v>
      </c>
      <c r="AA224" s="39">
        <v>0</v>
      </c>
      <c r="AB224" s="39">
        <v>0</v>
      </c>
    </row>
    <row r="225" spans="1:28" s="3" customFormat="1" ht="24" customHeight="1" x14ac:dyDescent="0.2">
      <c r="A225" s="39"/>
      <c r="B225" s="74" t="s">
        <v>14</v>
      </c>
      <c r="C225" s="39">
        <v>2807</v>
      </c>
      <c r="D225" s="39">
        <v>20</v>
      </c>
      <c r="E225" s="39" t="s">
        <v>1009</v>
      </c>
      <c r="F225" s="39">
        <v>1</v>
      </c>
      <c r="G225" s="39">
        <v>34</v>
      </c>
      <c r="H225" s="39">
        <v>3</v>
      </c>
      <c r="I225" s="39">
        <v>37</v>
      </c>
      <c r="J225" s="39">
        <f t="shared" si="20"/>
        <v>13937</v>
      </c>
      <c r="K225" s="39">
        <v>75</v>
      </c>
      <c r="L225" s="39">
        <f t="shared" si="21"/>
        <v>1045275</v>
      </c>
      <c r="M225" s="39">
        <v>1</v>
      </c>
      <c r="N225" s="39"/>
      <c r="O225" s="39"/>
      <c r="P225" s="39"/>
      <c r="Q225" s="39"/>
      <c r="R225" s="39"/>
      <c r="S225" s="39"/>
      <c r="T225" s="39">
        <f t="shared" si="22"/>
        <v>0</v>
      </c>
      <c r="U225" s="39"/>
      <c r="V225" s="39"/>
      <c r="W225" s="39">
        <f t="shared" si="23"/>
        <v>0</v>
      </c>
      <c r="X225" s="39">
        <f t="shared" si="24"/>
        <v>1045275</v>
      </c>
      <c r="Y225" s="39">
        <v>0</v>
      </c>
      <c r="Z225" s="39">
        <v>50</v>
      </c>
      <c r="AA225" s="39">
        <v>0</v>
      </c>
      <c r="AB225" s="39">
        <v>0</v>
      </c>
    </row>
    <row r="226" spans="1:28" s="3" customFormat="1" ht="24" customHeight="1" x14ac:dyDescent="0.2">
      <c r="A226" s="39"/>
      <c r="B226" s="74" t="s">
        <v>14</v>
      </c>
      <c r="C226" s="39">
        <v>4332</v>
      </c>
      <c r="D226" s="39">
        <v>280</v>
      </c>
      <c r="E226" s="39" t="s">
        <v>1010</v>
      </c>
      <c r="F226" s="39">
        <v>2</v>
      </c>
      <c r="G226" s="39"/>
      <c r="H226" s="39"/>
      <c r="I226" s="39">
        <v>33</v>
      </c>
      <c r="J226" s="39">
        <f t="shared" si="20"/>
        <v>33</v>
      </c>
      <c r="K226" s="39">
        <v>430</v>
      </c>
      <c r="L226" s="39">
        <f t="shared" si="21"/>
        <v>14190</v>
      </c>
      <c r="M226" s="39">
        <v>2</v>
      </c>
      <c r="N226" s="39" t="s">
        <v>27</v>
      </c>
      <c r="O226" s="39" t="s">
        <v>16</v>
      </c>
      <c r="P226" s="39">
        <v>2</v>
      </c>
      <c r="Q226" s="39">
        <v>90</v>
      </c>
      <c r="R226" s="39"/>
      <c r="S226" s="39">
        <v>6400</v>
      </c>
      <c r="T226" s="39">
        <f t="shared" si="22"/>
        <v>576000</v>
      </c>
      <c r="U226" s="39">
        <v>10</v>
      </c>
      <c r="V226" s="39">
        <f>T226*30%</f>
        <v>172800</v>
      </c>
      <c r="W226" s="39">
        <f t="shared" si="23"/>
        <v>403200</v>
      </c>
      <c r="X226" s="39">
        <f t="shared" si="24"/>
        <v>417390</v>
      </c>
      <c r="Y226" s="39">
        <v>0</v>
      </c>
      <c r="Z226" s="39">
        <v>50</v>
      </c>
      <c r="AA226" s="39">
        <v>0</v>
      </c>
      <c r="AB226" s="39">
        <v>0</v>
      </c>
    </row>
    <row r="227" spans="1:28" s="3" customFormat="1" ht="24" customHeight="1" x14ac:dyDescent="0.2">
      <c r="A227" s="39"/>
      <c r="B227" s="74" t="s">
        <v>14</v>
      </c>
      <c r="C227" s="39"/>
      <c r="D227" s="39">
        <v>108</v>
      </c>
      <c r="E227" s="39" t="s">
        <v>1011</v>
      </c>
      <c r="F227" s="39">
        <v>2</v>
      </c>
      <c r="G227" s="39"/>
      <c r="H227" s="39"/>
      <c r="I227" s="39">
        <v>83</v>
      </c>
      <c r="J227" s="39">
        <f t="shared" si="20"/>
        <v>83</v>
      </c>
      <c r="K227" s="39">
        <v>430</v>
      </c>
      <c r="L227" s="39">
        <f t="shared" si="21"/>
        <v>35690</v>
      </c>
      <c r="M227" s="39">
        <v>2</v>
      </c>
      <c r="N227" s="39" t="s">
        <v>27</v>
      </c>
      <c r="O227" s="39" t="s">
        <v>16</v>
      </c>
      <c r="P227" s="39">
        <v>2</v>
      </c>
      <c r="Q227" s="39">
        <v>114</v>
      </c>
      <c r="R227" s="39"/>
      <c r="S227" s="39">
        <v>6400</v>
      </c>
      <c r="T227" s="39">
        <f t="shared" si="22"/>
        <v>729600</v>
      </c>
      <c r="U227" s="39">
        <v>30</v>
      </c>
      <c r="V227" s="39">
        <f>T227*85%</f>
        <v>620160</v>
      </c>
      <c r="W227" s="39">
        <f t="shared" si="23"/>
        <v>109440</v>
      </c>
      <c r="X227" s="39">
        <f t="shared" si="24"/>
        <v>145130</v>
      </c>
      <c r="Y227" s="39">
        <v>0</v>
      </c>
      <c r="Z227" s="39">
        <v>50</v>
      </c>
      <c r="AA227" s="39">
        <v>0</v>
      </c>
      <c r="AB227" s="39">
        <v>0</v>
      </c>
    </row>
    <row r="228" spans="1:28" s="3" customFormat="1" ht="24" customHeight="1" x14ac:dyDescent="0.2">
      <c r="A228" s="39"/>
      <c r="B228" s="74" t="s">
        <v>14</v>
      </c>
      <c r="C228" s="39">
        <v>1775</v>
      </c>
      <c r="D228" s="39">
        <v>40</v>
      </c>
      <c r="E228" s="39" t="s">
        <v>1011</v>
      </c>
      <c r="F228" s="39">
        <v>1</v>
      </c>
      <c r="G228" s="39">
        <v>13</v>
      </c>
      <c r="H228" s="39">
        <v>2</v>
      </c>
      <c r="I228" s="39">
        <v>20</v>
      </c>
      <c r="J228" s="39">
        <f t="shared" si="20"/>
        <v>5420</v>
      </c>
      <c r="K228" s="39">
        <v>230</v>
      </c>
      <c r="L228" s="39">
        <f t="shared" si="21"/>
        <v>1246600</v>
      </c>
      <c r="M228" s="39">
        <v>1</v>
      </c>
      <c r="N228" s="39"/>
      <c r="O228" s="39"/>
      <c r="P228" s="39"/>
      <c r="Q228" s="39"/>
      <c r="R228" s="39"/>
      <c r="S228" s="39"/>
      <c r="T228" s="39">
        <f t="shared" si="22"/>
        <v>0</v>
      </c>
      <c r="U228" s="39"/>
      <c r="V228" s="39"/>
      <c r="W228" s="39">
        <f t="shared" si="23"/>
        <v>0</v>
      </c>
      <c r="X228" s="39">
        <f t="shared" si="24"/>
        <v>1246600</v>
      </c>
      <c r="Y228" s="39">
        <v>0</v>
      </c>
      <c r="Z228" s="39">
        <v>50</v>
      </c>
      <c r="AA228" s="39">
        <v>0</v>
      </c>
      <c r="AB228" s="39">
        <v>0</v>
      </c>
    </row>
    <row r="229" spans="1:28" s="3" customFormat="1" ht="24" customHeight="1" x14ac:dyDescent="0.2">
      <c r="A229" s="39"/>
      <c r="B229" s="74" t="s">
        <v>14</v>
      </c>
      <c r="C229" s="39">
        <v>5368</v>
      </c>
      <c r="D229" s="39">
        <v>266</v>
      </c>
      <c r="E229" s="39" t="s">
        <v>1011</v>
      </c>
      <c r="F229" s="39">
        <v>1</v>
      </c>
      <c r="G229" s="39">
        <v>11</v>
      </c>
      <c r="H229" s="39">
        <v>2</v>
      </c>
      <c r="I229" s="39">
        <v>97</v>
      </c>
      <c r="J229" s="39">
        <f t="shared" si="20"/>
        <v>4697</v>
      </c>
      <c r="K229" s="39">
        <v>230</v>
      </c>
      <c r="L229" s="39">
        <f t="shared" si="21"/>
        <v>1080310</v>
      </c>
      <c r="M229" s="39">
        <v>1</v>
      </c>
      <c r="N229" s="39"/>
      <c r="O229" s="39"/>
      <c r="P229" s="39"/>
      <c r="Q229" s="39"/>
      <c r="R229" s="39"/>
      <c r="S229" s="39"/>
      <c r="T229" s="39">
        <f t="shared" si="22"/>
        <v>0</v>
      </c>
      <c r="U229" s="39"/>
      <c r="V229" s="39"/>
      <c r="W229" s="39">
        <f t="shared" si="23"/>
        <v>0</v>
      </c>
      <c r="X229" s="39">
        <f t="shared" si="24"/>
        <v>1080310</v>
      </c>
      <c r="Y229" s="39">
        <v>0</v>
      </c>
      <c r="Z229" s="39">
        <v>50</v>
      </c>
      <c r="AA229" s="39">
        <v>0</v>
      </c>
      <c r="AB229" s="39">
        <v>0</v>
      </c>
    </row>
    <row r="230" spans="1:28" s="3" customFormat="1" ht="24" customHeight="1" x14ac:dyDescent="0.2">
      <c r="A230" s="39"/>
      <c r="B230" s="74" t="s">
        <v>14</v>
      </c>
      <c r="C230" s="39">
        <v>5391</v>
      </c>
      <c r="D230" s="39">
        <v>187</v>
      </c>
      <c r="E230" s="39" t="s">
        <v>1011</v>
      </c>
      <c r="F230" s="39">
        <v>1</v>
      </c>
      <c r="G230" s="39">
        <v>2</v>
      </c>
      <c r="H230" s="39">
        <v>3</v>
      </c>
      <c r="I230" s="39">
        <v>33</v>
      </c>
      <c r="J230" s="39">
        <f t="shared" si="20"/>
        <v>1133</v>
      </c>
      <c r="K230" s="39">
        <v>75</v>
      </c>
      <c r="L230" s="39">
        <f t="shared" si="21"/>
        <v>84975</v>
      </c>
      <c r="M230" s="39">
        <v>1</v>
      </c>
      <c r="N230" s="39"/>
      <c r="O230" s="39"/>
      <c r="P230" s="39"/>
      <c r="Q230" s="39"/>
      <c r="R230" s="39"/>
      <c r="S230" s="39"/>
      <c r="T230" s="39">
        <f t="shared" si="22"/>
        <v>0</v>
      </c>
      <c r="U230" s="39"/>
      <c r="V230" s="39"/>
      <c r="W230" s="39">
        <f t="shared" si="23"/>
        <v>0</v>
      </c>
      <c r="X230" s="39">
        <f t="shared" si="24"/>
        <v>84975</v>
      </c>
      <c r="Y230" s="39">
        <v>0</v>
      </c>
      <c r="Z230" s="39">
        <v>50</v>
      </c>
      <c r="AA230" s="39">
        <v>0</v>
      </c>
      <c r="AB230" s="39">
        <v>0</v>
      </c>
    </row>
    <row r="231" spans="1:28" s="3" customFormat="1" ht="24" customHeight="1" x14ac:dyDescent="0.2">
      <c r="A231" s="39"/>
      <c r="B231" s="74" t="s">
        <v>14</v>
      </c>
      <c r="C231" s="39">
        <v>3798</v>
      </c>
      <c r="D231" s="39">
        <v>86</v>
      </c>
      <c r="E231" s="39" t="s">
        <v>1011</v>
      </c>
      <c r="F231" s="39">
        <v>1</v>
      </c>
      <c r="G231" s="39">
        <v>5</v>
      </c>
      <c r="H231" s="39">
        <v>1</v>
      </c>
      <c r="I231" s="39">
        <v>57</v>
      </c>
      <c r="J231" s="39">
        <f t="shared" si="20"/>
        <v>2157</v>
      </c>
      <c r="K231" s="39">
        <v>100</v>
      </c>
      <c r="L231" s="39">
        <f t="shared" si="21"/>
        <v>215700</v>
      </c>
      <c r="M231" s="39">
        <v>1</v>
      </c>
      <c r="N231" s="39"/>
      <c r="O231" s="39"/>
      <c r="P231" s="39"/>
      <c r="Q231" s="39"/>
      <c r="R231" s="39"/>
      <c r="S231" s="39"/>
      <c r="T231" s="39">
        <f t="shared" si="22"/>
        <v>0</v>
      </c>
      <c r="U231" s="39"/>
      <c r="V231" s="39"/>
      <c r="W231" s="39">
        <f t="shared" si="23"/>
        <v>0</v>
      </c>
      <c r="X231" s="39">
        <f t="shared" si="24"/>
        <v>215700</v>
      </c>
      <c r="Y231" s="39">
        <v>0</v>
      </c>
      <c r="Z231" s="39">
        <v>50</v>
      </c>
      <c r="AA231" s="39">
        <v>0</v>
      </c>
      <c r="AB231" s="39">
        <v>0</v>
      </c>
    </row>
    <row r="232" spans="1:28" s="3" customFormat="1" ht="24" customHeight="1" x14ac:dyDescent="0.2">
      <c r="A232" s="39"/>
      <c r="B232" s="74" t="s">
        <v>14</v>
      </c>
      <c r="C232" s="39">
        <v>3906</v>
      </c>
      <c r="D232" s="39">
        <v>3</v>
      </c>
      <c r="E232" s="39" t="s">
        <v>1012</v>
      </c>
      <c r="F232" s="39">
        <v>2</v>
      </c>
      <c r="G232" s="39"/>
      <c r="H232" s="39"/>
      <c r="I232" s="39">
        <v>25</v>
      </c>
      <c r="J232" s="39">
        <f t="shared" si="20"/>
        <v>25</v>
      </c>
      <c r="K232" s="39">
        <v>430</v>
      </c>
      <c r="L232" s="39">
        <f t="shared" si="21"/>
        <v>10750</v>
      </c>
      <c r="M232" s="39">
        <v>2</v>
      </c>
      <c r="N232" s="39" t="s">
        <v>27</v>
      </c>
      <c r="O232" s="39" t="s">
        <v>16</v>
      </c>
      <c r="P232" s="39">
        <v>2</v>
      </c>
      <c r="Q232" s="39">
        <v>144</v>
      </c>
      <c r="R232" s="39"/>
      <c r="S232" s="39">
        <v>6400</v>
      </c>
      <c r="T232" s="39">
        <f t="shared" si="22"/>
        <v>921600</v>
      </c>
      <c r="U232" s="39">
        <v>20</v>
      </c>
      <c r="V232" s="39">
        <f>T232*75%</f>
        <v>691200</v>
      </c>
      <c r="W232" s="39">
        <f t="shared" si="23"/>
        <v>230400</v>
      </c>
      <c r="X232" s="39">
        <f t="shared" si="24"/>
        <v>241150</v>
      </c>
      <c r="Y232" s="39">
        <v>0</v>
      </c>
      <c r="Z232" s="39">
        <v>50</v>
      </c>
      <c r="AA232" s="39">
        <v>0</v>
      </c>
      <c r="AB232" s="39">
        <v>0</v>
      </c>
    </row>
    <row r="233" spans="1:28" s="3" customFormat="1" ht="24" customHeight="1" x14ac:dyDescent="0.2">
      <c r="A233" s="39"/>
      <c r="B233" s="74" t="s">
        <v>52</v>
      </c>
      <c r="C233" s="39"/>
      <c r="D233" s="39"/>
      <c r="E233" s="39" t="s">
        <v>1012</v>
      </c>
      <c r="F233" s="39">
        <v>1</v>
      </c>
      <c r="G233" s="39">
        <v>5</v>
      </c>
      <c r="H233" s="39">
        <v>1</v>
      </c>
      <c r="I233" s="39">
        <v>65</v>
      </c>
      <c r="J233" s="39">
        <f t="shared" si="20"/>
        <v>2165</v>
      </c>
      <c r="K233" s="39">
        <v>75</v>
      </c>
      <c r="L233" s="39">
        <f t="shared" si="21"/>
        <v>162375</v>
      </c>
      <c r="M233" s="39">
        <v>1</v>
      </c>
      <c r="N233" s="39"/>
      <c r="O233" s="39"/>
      <c r="P233" s="39"/>
      <c r="Q233" s="39"/>
      <c r="R233" s="39"/>
      <c r="S233" s="39"/>
      <c r="T233" s="39">
        <f t="shared" si="22"/>
        <v>0</v>
      </c>
      <c r="U233" s="39"/>
      <c r="V233" s="39"/>
      <c r="W233" s="39">
        <f t="shared" si="23"/>
        <v>0</v>
      </c>
      <c r="X233" s="39">
        <f t="shared" si="24"/>
        <v>162375</v>
      </c>
      <c r="Y233" s="39">
        <v>0</v>
      </c>
      <c r="Z233" s="39">
        <v>0</v>
      </c>
      <c r="AA233" s="39">
        <v>162375</v>
      </c>
      <c r="AB233" s="39">
        <v>0.01</v>
      </c>
    </row>
    <row r="234" spans="1:28" s="3" customFormat="1" ht="24" customHeight="1" x14ac:dyDescent="0.2">
      <c r="A234" s="39"/>
      <c r="B234" s="74" t="s">
        <v>24</v>
      </c>
      <c r="C234" s="39"/>
      <c r="D234" s="39"/>
      <c r="E234" s="39" t="s">
        <v>1012</v>
      </c>
      <c r="F234" s="39">
        <v>1</v>
      </c>
      <c r="G234" s="39">
        <v>6</v>
      </c>
      <c r="H234" s="39"/>
      <c r="I234" s="39"/>
      <c r="J234" s="39">
        <f t="shared" si="20"/>
        <v>2400</v>
      </c>
      <c r="K234" s="39">
        <v>75</v>
      </c>
      <c r="L234" s="39">
        <f t="shared" si="21"/>
        <v>180000</v>
      </c>
      <c r="M234" s="39">
        <v>1</v>
      </c>
      <c r="N234" s="39"/>
      <c r="O234" s="39"/>
      <c r="P234" s="39"/>
      <c r="Q234" s="39"/>
      <c r="R234" s="39"/>
      <c r="S234" s="39"/>
      <c r="T234" s="39">
        <f t="shared" si="22"/>
        <v>0</v>
      </c>
      <c r="U234" s="39"/>
      <c r="V234" s="39"/>
      <c r="W234" s="39">
        <f t="shared" si="23"/>
        <v>0</v>
      </c>
      <c r="X234" s="39">
        <f t="shared" si="24"/>
        <v>180000</v>
      </c>
      <c r="Y234" s="39">
        <v>0</v>
      </c>
      <c r="Z234" s="39">
        <v>0</v>
      </c>
      <c r="AA234" s="39">
        <v>180000</v>
      </c>
      <c r="AB234" s="39">
        <v>0.01</v>
      </c>
    </row>
    <row r="235" spans="1:28" s="3" customFormat="1" ht="24" customHeight="1" x14ac:dyDescent="0.2">
      <c r="A235" s="39"/>
      <c r="B235" s="75" t="s">
        <v>14</v>
      </c>
      <c r="C235" s="39"/>
      <c r="D235" s="39"/>
      <c r="E235" s="39" t="s">
        <v>1013</v>
      </c>
      <c r="F235" s="39">
        <v>2</v>
      </c>
      <c r="G235" s="39"/>
      <c r="H235" s="39"/>
      <c r="I235" s="39"/>
      <c r="J235" s="39">
        <f t="shared" si="20"/>
        <v>0</v>
      </c>
      <c r="K235" s="39"/>
      <c r="L235" s="39">
        <f t="shared" si="21"/>
        <v>0</v>
      </c>
      <c r="M235" s="39">
        <v>2</v>
      </c>
      <c r="N235" s="39" t="s">
        <v>27</v>
      </c>
      <c r="O235" s="39" t="s">
        <v>989</v>
      </c>
      <c r="P235" s="39">
        <v>2</v>
      </c>
      <c r="Q235" s="39">
        <v>135</v>
      </c>
      <c r="R235" s="39"/>
      <c r="S235" s="39">
        <v>6400</v>
      </c>
      <c r="T235" s="39">
        <f t="shared" si="22"/>
        <v>864000</v>
      </c>
      <c r="U235" s="39">
        <v>20</v>
      </c>
      <c r="V235" s="39">
        <f>T235*93%</f>
        <v>803520</v>
      </c>
      <c r="W235" s="39">
        <f t="shared" si="23"/>
        <v>60480</v>
      </c>
      <c r="X235" s="39">
        <f t="shared" si="24"/>
        <v>60480</v>
      </c>
      <c r="Y235" s="39">
        <v>0</v>
      </c>
      <c r="Z235" s="39">
        <v>50</v>
      </c>
      <c r="AA235" s="39">
        <v>0</v>
      </c>
      <c r="AB235" s="39">
        <v>0</v>
      </c>
    </row>
    <row r="236" spans="1:28" s="3" customFormat="1" ht="24" customHeight="1" x14ac:dyDescent="0.2">
      <c r="A236" s="39"/>
      <c r="B236" s="75" t="s">
        <v>71</v>
      </c>
      <c r="C236" s="39"/>
      <c r="D236" s="39"/>
      <c r="E236" s="39" t="s">
        <v>1013</v>
      </c>
      <c r="F236" s="39">
        <v>1</v>
      </c>
      <c r="G236" s="39">
        <v>14</v>
      </c>
      <c r="H236" s="39"/>
      <c r="I236" s="39">
        <v>32</v>
      </c>
      <c r="J236" s="39">
        <f t="shared" si="20"/>
        <v>5632</v>
      </c>
      <c r="K236" s="39">
        <v>75</v>
      </c>
      <c r="L236" s="39">
        <f t="shared" si="21"/>
        <v>422400</v>
      </c>
      <c r="M236" s="39">
        <v>1</v>
      </c>
      <c r="N236" s="39"/>
      <c r="O236" s="39"/>
      <c r="P236" s="39"/>
      <c r="Q236" s="39"/>
      <c r="R236" s="39"/>
      <c r="S236" s="39"/>
      <c r="T236" s="39">
        <f t="shared" si="22"/>
        <v>0</v>
      </c>
      <c r="U236" s="39"/>
      <c r="V236" s="39"/>
      <c r="W236" s="39">
        <f t="shared" si="23"/>
        <v>0</v>
      </c>
      <c r="X236" s="39">
        <f t="shared" si="24"/>
        <v>422400</v>
      </c>
      <c r="Y236" s="39">
        <v>0</v>
      </c>
      <c r="Z236" s="39">
        <v>0</v>
      </c>
      <c r="AA236" s="39">
        <v>422400</v>
      </c>
      <c r="AB236" s="39">
        <v>0.01</v>
      </c>
    </row>
    <row r="237" spans="1:28" s="3" customFormat="1" ht="24" customHeight="1" x14ac:dyDescent="0.2">
      <c r="A237" s="39"/>
      <c r="B237" s="74" t="s">
        <v>14</v>
      </c>
      <c r="C237" s="39">
        <v>393</v>
      </c>
      <c r="D237" s="39">
        <v>123</v>
      </c>
      <c r="E237" s="39" t="s">
        <v>1014</v>
      </c>
      <c r="F237" s="39">
        <v>2</v>
      </c>
      <c r="G237" s="39"/>
      <c r="H237" s="39"/>
      <c r="I237" s="39">
        <v>82</v>
      </c>
      <c r="J237" s="39">
        <f t="shared" si="20"/>
        <v>82</v>
      </c>
      <c r="K237" s="39">
        <v>430</v>
      </c>
      <c r="L237" s="39">
        <f t="shared" si="21"/>
        <v>35260</v>
      </c>
      <c r="M237" s="39">
        <v>2</v>
      </c>
      <c r="N237" s="39" t="s">
        <v>27</v>
      </c>
      <c r="O237" s="39" t="s">
        <v>16</v>
      </c>
      <c r="P237" s="39">
        <v>2</v>
      </c>
      <c r="Q237" s="39">
        <v>102</v>
      </c>
      <c r="R237" s="39"/>
      <c r="S237" s="39">
        <v>6400</v>
      </c>
      <c r="T237" s="39">
        <f t="shared" si="22"/>
        <v>652800</v>
      </c>
      <c r="U237" s="39">
        <v>20</v>
      </c>
      <c r="V237" s="39">
        <f>T237*75%</f>
        <v>489600</v>
      </c>
      <c r="W237" s="39">
        <f t="shared" si="23"/>
        <v>163200</v>
      </c>
      <c r="X237" s="39">
        <f t="shared" si="24"/>
        <v>198460</v>
      </c>
      <c r="Y237" s="39">
        <v>0</v>
      </c>
      <c r="Z237" s="39">
        <v>50</v>
      </c>
      <c r="AA237" s="39">
        <v>0</v>
      </c>
      <c r="AB237" s="39">
        <v>0</v>
      </c>
    </row>
    <row r="238" spans="1:28" s="3" customFormat="1" ht="24" customHeight="1" x14ac:dyDescent="0.2">
      <c r="A238" s="39"/>
      <c r="B238" s="74" t="s">
        <v>879</v>
      </c>
      <c r="C238" s="39">
        <v>2470</v>
      </c>
      <c r="D238" s="39">
        <v>735</v>
      </c>
      <c r="E238" s="39" t="s">
        <v>1015</v>
      </c>
      <c r="F238" s="39">
        <v>2</v>
      </c>
      <c r="G238" s="39"/>
      <c r="H238" s="39"/>
      <c r="I238" s="39">
        <v>77</v>
      </c>
      <c r="J238" s="39">
        <f t="shared" si="20"/>
        <v>77</v>
      </c>
      <c r="K238" s="39">
        <v>430</v>
      </c>
      <c r="L238" s="39">
        <f t="shared" si="21"/>
        <v>33110</v>
      </c>
      <c r="M238" s="39">
        <v>2</v>
      </c>
      <c r="N238" s="39" t="s">
        <v>27</v>
      </c>
      <c r="O238" s="39" t="s">
        <v>16</v>
      </c>
      <c r="P238" s="39">
        <v>2</v>
      </c>
      <c r="Q238" s="39">
        <v>178</v>
      </c>
      <c r="R238" s="39"/>
      <c r="S238" s="39">
        <v>6400</v>
      </c>
      <c r="T238" s="39">
        <f t="shared" si="22"/>
        <v>1139200</v>
      </c>
      <c r="U238" s="39">
        <v>30</v>
      </c>
      <c r="V238" s="39">
        <f>T238*85%</f>
        <v>968320</v>
      </c>
      <c r="W238" s="39">
        <f t="shared" si="23"/>
        <v>170880</v>
      </c>
      <c r="X238" s="39">
        <f t="shared" si="24"/>
        <v>203990</v>
      </c>
      <c r="Y238" s="39">
        <v>0</v>
      </c>
      <c r="Z238" s="39">
        <v>0</v>
      </c>
      <c r="AA238" s="39">
        <v>203990</v>
      </c>
      <c r="AB238" s="39">
        <v>0.02</v>
      </c>
    </row>
    <row r="239" spans="1:28" s="3" customFormat="1" ht="24" customHeight="1" x14ac:dyDescent="0.2">
      <c r="A239" s="39"/>
      <c r="B239" s="74" t="s">
        <v>14</v>
      </c>
      <c r="C239" s="39">
        <v>407</v>
      </c>
      <c r="D239" s="39">
        <v>138</v>
      </c>
      <c r="E239" s="39" t="s">
        <v>1015</v>
      </c>
      <c r="F239" s="39">
        <v>1</v>
      </c>
      <c r="G239" s="39"/>
      <c r="H239" s="39">
        <v>1</v>
      </c>
      <c r="I239" s="39">
        <v>25</v>
      </c>
      <c r="J239" s="39">
        <f t="shared" si="20"/>
        <v>125</v>
      </c>
      <c r="K239" s="39">
        <v>75</v>
      </c>
      <c r="L239" s="39">
        <f t="shared" si="21"/>
        <v>9375</v>
      </c>
      <c r="M239" s="39">
        <v>1</v>
      </c>
      <c r="N239" s="39"/>
      <c r="O239" s="39"/>
      <c r="P239" s="39"/>
      <c r="Q239" s="39"/>
      <c r="R239" s="39"/>
      <c r="S239" s="39"/>
      <c r="T239" s="39">
        <f t="shared" si="22"/>
        <v>0</v>
      </c>
      <c r="U239" s="39"/>
      <c r="V239" s="39"/>
      <c r="W239" s="39">
        <f t="shared" si="23"/>
        <v>0</v>
      </c>
      <c r="X239" s="39">
        <f t="shared" si="24"/>
        <v>9375</v>
      </c>
      <c r="Y239" s="39">
        <v>0</v>
      </c>
      <c r="Z239" s="39">
        <v>50</v>
      </c>
      <c r="AA239" s="39">
        <v>0</v>
      </c>
      <c r="AB239" s="39">
        <v>0</v>
      </c>
    </row>
    <row r="240" spans="1:28" s="3" customFormat="1" ht="24" customHeight="1" x14ac:dyDescent="0.2">
      <c r="A240" s="39"/>
      <c r="B240" s="74" t="s">
        <v>14</v>
      </c>
      <c r="C240" s="39">
        <v>389</v>
      </c>
      <c r="D240" s="39">
        <v>119</v>
      </c>
      <c r="E240" s="39" t="s">
        <v>1016</v>
      </c>
      <c r="F240" s="39">
        <v>2</v>
      </c>
      <c r="G240" s="39"/>
      <c r="H240" s="39"/>
      <c r="I240" s="39">
        <v>85</v>
      </c>
      <c r="J240" s="39">
        <f t="shared" si="20"/>
        <v>85</v>
      </c>
      <c r="K240" s="39">
        <v>430</v>
      </c>
      <c r="L240" s="39">
        <f t="shared" si="21"/>
        <v>36550</v>
      </c>
      <c r="M240" s="39">
        <v>2</v>
      </c>
      <c r="N240" s="39" t="s">
        <v>27</v>
      </c>
      <c r="O240" s="39" t="s">
        <v>16</v>
      </c>
      <c r="P240" s="39">
        <v>2</v>
      </c>
      <c r="Q240" s="39">
        <v>170</v>
      </c>
      <c r="R240" s="39"/>
      <c r="S240" s="39">
        <v>6400</v>
      </c>
      <c r="T240" s="39">
        <f t="shared" si="22"/>
        <v>1088000</v>
      </c>
      <c r="U240" s="39">
        <v>30</v>
      </c>
      <c r="V240" s="39">
        <f>T240*85%</f>
        <v>924800</v>
      </c>
      <c r="W240" s="39">
        <f t="shared" si="23"/>
        <v>163200</v>
      </c>
      <c r="X240" s="39">
        <f t="shared" si="24"/>
        <v>199750</v>
      </c>
      <c r="Y240" s="39">
        <v>0</v>
      </c>
      <c r="Z240" s="39">
        <v>50</v>
      </c>
      <c r="AA240" s="39">
        <v>0</v>
      </c>
      <c r="AB240" s="39">
        <v>0</v>
      </c>
    </row>
    <row r="241" spans="1:28" s="3" customFormat="1" ht="24" customHeight="1" x14ac:dyDescent="0.2">
      <c r="A241" s="39"/>
      <c r="B241" s="33" t="s">
        <v>1017</v>
      </c>
      <c r="C241" s="39"/>
      <c r="D241" s="39"/>
      <c r="E241" s="39" t="s">
        <v>1018</v>
      </c>
      <c r="F241" s="39">
        <v>2</v>
      </c>
      <c r="G241" s="39"/>
      <c r="H241" s="39"/>
      <c r="I241" s="39"/>
      <c r="J241" s="39">
        <f t="shared" si="20"/>
        <v>0</v>
      </c>
      <c r="K241" s="39"/>
      <c r="L241" s="39">
        <f t="shared" si="21"/>
        <v>0</v>
      </c>
      <c r="M241" s="39">
        <v>2</v>
      </c>
      <c r="N241" s="39" t="s">
        <v>27</v>
      </c>
      <c r="O241" s="39" t="s">
        <v>16</v>
      </c>
      <c r="P241" s="39">
        <v>2</v>
      </c>
      <c r="Q241" s="39">
        <v>232</v>
      </c>
      <c r="R241" s="39"/>
      <c r="S241" s="39">
        <v>6400</v>
      </c>
      <c r="T241" s="39">
        <f t="shared" si="22"/>
        <v>1484800</v>
      </c>
      <c r="U241" s="39">
        <v>30</v>
      </c>
      <c r="V241" s="39">
        <f>T241*85%</f>
        <v>1262080</v>
      </c>
      <c r="W241" s="39">
        <f t="shared" si="23"/>
        <v>222720</v>
      </c>
      <c r="X241" s="39">
        <f t="shared" si="24"/>
        <v>222720</v>
      </c>
      <c r="Y241" s="39">
        <v>0</v>
      </c>
      <c r="Z241" s="39">
        <v>0</v>
      </c>
      <c r="AA241" s="39">
        <v>222720</v>
      </c>
      <c r="AB241" s="39">
        <v>0.02</v>
      </c>
    </row>
    <row r="242" spans="1:28" s="3" customFormat="1" ht="24" customHeight="1" x14ac:dyDescent="0.2">
      <c r="A242" s="39"/>
      <c r="B242" s="75" t="s">
        <v>14</v>
      </c>
      <c r="C242" s="39">
        <v>448</v>
      </c>
      <c r="D242" s="39">
        <v>190</v>
      </c>
      <c r="E242" s="39" t="s">
        <v>1019</v>
      </c>
      <c r="F242" s="39">
        <v>2</v>
      </c>
      <c r="G242" s="39"/>
      <c r="H242" s="39">
        <v>1</v>
      </c>
      <c r="I242" s="39">
        <v>2</v>
      </c>
      <c r="J242" s="39">
        <f t="shared" si="20"/>
        <v>102</v>
      </c>
      <c r="K242" s="39">
        <v>430</v>
      </c>
      <c r="L242" s="39">
        <f t="shared" si="21"/>
        <v>43860</v>
      </c>
      <c r="M242" s="39">
        <v>2</v>
      </c>
      <c r="N242" s="39" t="s">
        <v>27</v>
      </c>
      <c r="O242" s="39" t="s">
        <v>989</v>
      </c>
      <c r="P242" s="39">
        <v>2</v>
      </c>
      <c r="Q242" s="39">
        <v>213</v>
      </c>
      <c r="R242" s="39"/>
      <c r="S242" s="39">
        <v>6400</v>
      </c>
      <c r="T242" s="39">
        <f t="shared" si="22"/>
        <v>1363200</v>
      </c>
      <c r="U242" s="39">
        <v>20</v>
      </c>
      <c r="V242" s="39">
        <f>T242*93%</f>
        <v>1267776</v>
      </c>
      <c r="W242" s="39">
        <f t="shared" si="23"/>
        <v>95424</v>
      </c>
      <c r="X242" s="39">
        <f t="shared" si="24"/>
        <v>139284</v>
      </c>
      <c r="Y242" s="39">
        <v>0</v>
      </c>
      <c r="Z242" s="39">
        <v>50</v>
      </c>
      <c r="AA242" s="39">
        <v>0</v>
      </c>
      <c r="AB242" s="39">
        <v>0</v>
      </c>
    </row>
    <row r="243" spans="1:28" s="3" customFormat="1" ht="24" customHeight="1" x14ac:dyDescent="0.2">
      <c r="A243" s="39"/>
      <c r="B243" s="75" t="s">
        <v>14</v>
      </c>
      <c r="C243" s="39"/>
      <c r="D243" s="39">
        <v>2</v>
      </c>
      <c r="E243" s="39" t="s">
        <v>1019</v>
      </c>
      <c r="F243" s="39">
        <v>1</v>
      </c>
      <c r="G243" s="39">
        <v>2</v>
      </c>
      <c r="H243" s="39">
        <v>3</v>
      </c>
      <c r="I243" s="39">
        <v>72</v>
      </c>
      <c r="J243" s="39">
        <f t="shared" si="20"/>
        <v>1172</v>
      </c>
      <c r="K243" s="39">
        <v>75</v>
      </c>
      <c r="L243" s="39">
        <f t="shared" si="21"/>
        <v>87900</v>
      </c>
      <c r="M243" s="39">
        <v>1</v>
      </c>
      <c r="N243" s="39"/>
      <c r="O243" s="39"/>
      <c r="P243" s="39"/>
      <c r="Q243" s="39"/>
      <c r="R243" s="39"/>
      <c r="S243" s="39"/>
      <c r="T243" s="39">
        <f t="shared" si="22"/>
        <v>0</v>
      </c>
      <c r="U243" s="39"/>
      <c r="V243" s="39"/>
      <c r="W243" s="39">
        <f t="shared" si="23"/>
        <v>0</v>
      </c>
      <c r="X243" s="39">
        <f t="shared" si="24"/>
        <v>87900</v>
      </c>
      <c r="Y243" s="39">
        <v>0</v>
      </c>
      <c r="Z243" s="39">
        <v>50</v>
      </c>
      <c r="AA243" s="39">
        <v>0</v>
      </c>
      <c r="AB243" s="39">
        <v>0</v>
      </c>
    </row>
    <row r="244" spans="1:28" s="3" customFormat="1" ht="24" customHeight="1" x14ac:dyDescent="0.2">
      <c r="A244" s="39"/>
      <c r="B244" s="75" t="s">
        <v>14</v>
      </c>
      <c r="C244" s="39"/>
      <c r="D244" s="39">
        <v>412</v>
      </c>
      <c r="E244" s="39" t="s">
        <v>1019</v>
      </c>
      <c r="F244" s="39">
        <v>1</v>
      </c>
      <c r="G244" s="39">
        <v>9</v>
      </c>
      <c r="H244" s="39"/>
      <c r="I244" s="39">
        <v>28</v>
      </c>
      <c r="J244" s="39">
        <f t="shared" si="20"/>
        <v>3628</v>
      </c>
      <c r="K244" s="39">
        <v>75</v>
      </c>
      <c r="L244" s="39">
        <f t="shared" si="21"/>
        <v>272100</v>
      </c>
      <c r="M244" s="39">
        <v>1</v>
      </c>
      <c r="N244" s="39"/>
      <c r="O244" s="39"/>
      <c r="P244" s="39"/>
      <c r="Q244" s="39"/>
      <c r="R244" s="39"/>
      <c r="S244" s="39"/>
      <c r="T244" s="39">
        <f t="shared" si="22"/>
        <v>0</v>
      </c>
      <c r="U244" s="39"/>
      <c r="V244" s="39"/>
      <c r="W244" s="39">
        <f t="shared" si="23"/>
        <v>0</v>
      </c>
      <c r="X244" s="39">
        <f t="shared" si="24"/>
        <v>272100</v>
      </c>
      <c r="Y244" s="39">
        <v>0</v>
      </c>
      <c r="Z244" s="39">
        <v>50</v>
      </c>
      <c r="AA244" s="39">
        <v>0</v>
      </c>
      <c r="AB244" s="39">
        <v>0</v>
      </c>
    </row>
    <row r="245" spans="1:28" s="3" customFormat="1" ht="24" customHeight="1" x14ac:dyDescent="0.2">
      <c r="A245" s="39"/>
      <c r="B245" s="75" t="s">
        <v>14</v>
      </c>
      <c r="C245" s="39">
        <v>385</v>
      </c>
      <c r="D245" s="39">
        <v>115</v>
      </c>
      <c r="E245" s="39" t="s">
        <v>1019</v>
      </c>
      <c r="F245" s="39">
        <v>2</v>
      </c>
      <c r="G245" s="39"/>
      <c r="H245" s="39">
        <v>2</v>
      </c>
      <c r="I245" s="39">
        <v>54</v>
      </c>
      <c r="J245" s="39">
        <f t="shared" si="20"/>
        <v>254</v>
      </c>
      <c r="K245" s="39">
        <v>430</v>
      </c>
      <c r="L245" s="39">
        <f t="shared" si="21"/>
        <v>109220</v>
      </c>
      <c r="M245" s="39">
        <v>2</v>
      </c>
      <c r="N245" s="39" t="s">
        <v>27</v>
      </c>
      <c r="O245" s="39" t="s">
        <v>989</v>
      </c>
      <c r="P245" s="39">
        <v>2</v>
      </c>
      <c r="Q245" s="39">
        <v>135</v>
      </c>
      <c r="R245" s="39"/>
      <c r="S245" s="39">
        <v>6400</v>
      </c>
      <c r="T245" s="39">
        <f t="shared" si="22"/>
        <v>864000</v>
      </c>
      <c r="U245" s="39">
        <v>20</v>
      </c>
      <c r="V245" s="39">
        <f>T245*75%</f>
        <v>648000</v>
      </c>
      <c r="W245" s="39">
        <f t="shared" si="23"/>
        <v>216000</v>
      </c>
      <c r="X245" s="39">
        <f t="shared" si="24"/>
        <v>325220</v>
      </c>
      <c r="Y245" s="39">
        <v>0</v>
      </c>
      <c r="Z245" s="39">
        <v>50</v>
      </c>
      <c r="AA245" s="39">
        <v>0</v>
      </c>
      <c r="AB245" s="39">
        <v>0</v>
      </c>
    </row>
    <row r="246" spans="1:28" s="3" customFormat="1" ht="24" customHeight="1" x14ac:dyDescent="0.2">
      <c r="A246" s="39"/>
      <c r="B246" s="75" t="s">
        <v>14</v>
      </c>
      <c r="C246" s="39">
        <v>3966</v>
      </c>
      <c r="D246" s="39">
        <v>90</v>
      </c>
      <c r="E246" s="39" t="s">
        <v>1019</v>
      </c>
      <c r="F246" s="39">
        <v>1</v>
      </c>
      <c r="G246" s="39">
        <v>5</v>
      </c>
      <c r="H246" s="39">
        <v>1</v>
      </c>
      <c r="I246" s="39">
        <v>44</v>
      </c>
      <c r="J246" s="39">
        <f t="shared" si="20"/>
        <v>2144</v>
      </c>
      <c r="K246" s="39">
        <v>75</v>
      </c>
      <c r="L246" s="39">
        <f t="shared" si="21"/>
        <v>160800</v>
      </c>
      <c r="M246" s="39">
        <v>1</v>
      </c>
      <c r="N246" s="39"/>
      <c r="O246" s="39"/>
      <c r="P246" s="39"/>
      <c r="Q246" s="39"/>
      <c r="R246" s="39"/>
      <c r="S246" s="39"/>
      <c r="T246" s="39">
        <f t="shared" si="22"/>
        <v>0</v>
      </c>
      <c r="U246" s="39"/>
      <c r="V246" s="39"/>
      <c r="W246" s="39">
        <f t="shared" si="23"/>
        <v>0</v>
      </c>
      <c r="X246" s="39">
        <f t="shared" si="24"/>
        <v>160800</v>
      </c>
      <c r="Y246" s="39">
        <v>0</v>
      </c>
      <c r="Z246" s="39">
        <v>50</v>
      </c>
      <c r="AA246" s="39">
        <v>0</v>
      </c>
      <c r="AB246" s="39">
        <v>0</v>
      </c>
    </row>
    <row r="247" spans="1:28" s="3" customFormat="1" ht="24" customHeight="1" x14ac:dyDescent="0.2">
      <c r="A247" s="39"/>
      <c r="B247" s="75" t="s">
        <v>14</v>
      </c>
      <c r="C247" s="39"/>
      <c r="D247" s="39">
        <v>25</v>
      </c>
      <c r="E247" s="39" t="s">
        <v>1020</v>
      </c>
      <c r="F247" s="39">
        <v>1</v>
      </c>
      <c r="G247" s="39">
        <v>2</v>
      </c>
      <c r="H247" s="39">
        <v>3</v>
      </c>
      <c r="I247" s="39">
        <v>37</v>
      </c>
      <c r="J247" s="39">
        <f t="shared" si="20"/>
        <v>1137</v>
      </c>
      <c r="K247" s="39">
        <v>75</v>
      </c>
      <c r="L247" s="39">
        <f t="shared" si="21"/>
        <v>85275</v>
      </c>
      <c r="M247" s="39">
        <v>1</v>
      </c>
      <c r="N247" s="39"/>
      <c r="O247" s="39"/>
      <c r="P247" s="39"/>
      <c r="Q247" s="39"/>
      <c r="R247" s="39"/>
      <c r="S247" s="39"/>
      <c r="T247" s="39">
        <f t="shared" si="22"/>
        <v>0</v>
      </c>
      <c r="U247" s="39"/>
      <c r="V247" s="39"/>
      <c r="W247" s="39">
        <f t="shared" si="23"/>
        <v>0</v>
      </c>
      <c r="X247" s="39">
        <f t="shared" si="24"/>
        <v>85275</v>
      </c>
      <c r="Y247" s="39">
        <v>0</v>
      </c>
      <c r="Z247" s="39">
        <v>50</v>
      </c>
      <c r="AA247" s="39">
        <v>0</v>
      </c>
      <c r="AB247" s="39">
        <v>0</v>
      </c>
    </row>
    <row r="248" spans="1:28" s="3" customFormat="1" ht="24" customHeight="1" x14ac:dyDescent="0.2">
      <c r="A248" s="39"/>
      <c r="B248" s="75" t="s">
        <v>879</v>
      </c>
      <c r="C248" s="39">
        <v>3085</v>
      </c>
      <c r="D248" s="39">
        <v>16</v>
      </c>
      <c r="E248" s="39" t="s">
        <v>1020</v>
      </c>
      <c r="F248" s="39">
        <v>1</v>
      </c>
      <c r="G248" s="39">
        <v>32</v>
      </c>
      <c r="H248" s="39">
        <v>1</v>
      </c>
      <c r="I248" s="39">
        <v>80</v>
      </c>
      <c r="J248" s="39">
        <f t="shared" si="20"/>
        <v>12980</v>
      </c>
      <c r="K248" s="39">
        <v>75</v>
      </c>
      <c r="L248" s="39">
        <f t="shared" si="21"/>
        <v>973500</v>
      </c>
      <c r="M248" s="39">
        <v>1</v>
      </c>
      <c r="N248" s="39"/>
      <c r="O248" s="39"/>
      <c r="P248" s="39"/>
      <c r="Q248" s="39"/>
      <c r="R248" s="39"/>
      <c r="S248" s="39"/>
      <c r="T248" s="39">
        <f t="shared" si="22"/>
        <v>0</v>
      </c>
      <c r="U248" s="39"/>
      <c r="V248" s="39"/>
      <c r="W248" s="39">
        <f t="shared" si="23"/>
        <v>0</v>
      </c>
      <c r="X248" s="39">
        <f t="shared" si="24"/>
        <v>973500</v>
      </c>
      <c r="Y248" s="39">
        <v>0</v>
      </c>
      <c r="Z248" s="39">
        <v>0</v>
      </c>
      <c r="AA248" s="39">
        <v>973500</v>
      </c>
      <c r="AB248" s="39">
        <v>0.01</v>
      </c>
    </row>
    <row r="249" spans="1:28" s="3" customFormat="1" ht="24" customHeight="1" x14ac:dyDescent="0.2">
      <c r="A249" s="39"/>
      <c r="B249" s="75" t="s">
        <v>14</v>
      </c>
      <c r="C249" s="39"/>
      <c r="D249" s="39"/>
      <c r="E249" s="39" t="s">
        <v>1021</v>
      </c>
      <c r="F249" s="39">
        <v>2</v>
      </c>
      <c r="G249" s="39"/>
      <c r="H249" s="39"/>
      <c r="I249" s="39"/>
      <c r="J249" s="39">
        <f t="shared" si="20"/>
        <v>0</v>
      </c>
      <c r="K249" s="39"/>
      <c r="L249" s="39">
        <f t="shared" si="21"/>
        <v>0</v>
      </c>
      <c r="M249" s="39">
        <v>2</v>
      </c>
      <c r="N249" s="39" t="s">
        <v>27</v>
      </c>
      <c r="O249" s="39" t="s">
        <v>16</v>
      </c>
      <c r="P249" s="39">
        <v>2</v>
      </c>
      <c r="Q249" s="39">
        <v>150</v>
      </c>
      <c r="R249" s="39"/>
      <c r="S249" s="39">
        <v>6400</v>
      </c>
      <c r="T249" s="39">
        <f t="shared" si="22"/>
        <v>960000</v>
      </c>
      <c r="U249" s="39">
        <v>20</v>
      </c>
      <c r="V249" s="39">
        <f>T249*75%</f>
        <v>720000</v>
      </c>
      <c r="W249" s="39">
        <f t="shared" si="23"/>
        <v>240000</v>
      </c>
      <c r="X249" s="39">
        <f t="shared" si="24"/>
        <v>240000</v>
      </c>
      <c r="Y249" s="39">
        <v>0</v>
      </c>
      <c r="Z249" s="39">
        <v>50</v>
      </c>
      <c r="AA249" s="39">
        <v>0</v>
      </c>
      <c r="AB249" s="39">
        <v>0</v>
      </c>
    </row>
    <row r="250" spans="1:28" s="3" customFormat="1" ht="24" customHeight="1" x14ac:dyDescent="0.2">
      <c r="A250" s="39"/>
      <c r="B250" s="75" t="s">
        <v>14</v>
      </c>
      <c r="C250" s="39">
        <v>2625</v>
      </c>
      <c r="D250" s="39">
        <v>51</v>
      </c>
      <c r="E250" s="39" t="s">
        <v>1021</v>
      </c>
      <c r="F250" s="39">
        <v>1</v>
      </c>
      <c r="G250" s="39">
        <v>9</v>
      </c>
      <c r="H250" s="39"/>
      <c r="I250" s="39">
        <v>16</v>
      </c>
      <c r="J250" s="39">
        <f t="shared" si="20"/>
        <v>3616</v>
      </c>
      <c r="K250" s="39">
        <v>75</v>
      </c>
      <c r="L250" s="39">
        <f t="shared" si="21"/>
        <v>271200</v>
      </c>
      <c r="M250" s="39">
        <v>1</v>
      </c>
      <c r="N250" s="39"/>
      <c r="O250" s="39"/>
      <c r="P250" s="39"/>
      <c r="Q250" s="39"/>
      <c r="R250" s="39"/>
      <c r="S250" s="39"/>
      <c r="T250" s="39">
        <f t="shared" si="22"/>
        <v>0</v>
      </c>
      <c r="U250" s="39"/>
      <c r="V250" s="39"/>
      <c r="W250" s="39">
        <f t="shared" si="23"/>
        <v>0</v>
      </c>
      <c r="X250" s="39">
        <f t="shared" si="24"/>
        <v>271200</v>
      </c>
      <c r="Y250" s="39">
        <v>0</v>
      </c>
      <c r="Z250" s="39">
        <v>50</v>
      </c>
      <c r="AA250" s="39">
        <v>0</v>
      </c>
      <c r="AB250" s="39">
        <v>0</v>
      </c>
    </row>
    <row r="251" spans="1:28" s="3" customFormat="1" ht="24" customHeight="1" x14ac:dyDescent="0.2">
      <c r="A251" s="39"/>
      <c r="B251" s="75" t="s">
        <v>24</v>
      </c>
      <c r="C251" s="39"/>
      <c r="D251" s="39"/>
      <c r="E251" s="39" t="s">
        <v>1021</v>
      </c>
      <c r="F251" s="39">
        <v>1</v>
      </c>
      <c r="G251" s="39">
        <v>12</v>
      </c>
      <c r="H251" s="39"/>
      <c r="I251" s="39"/>
      <c r="J251" s="39">
        <f t="shared" si="20"/>
        <v>4800</v>
      </c>
      <c r="K251" s="39">
        <v>75</v>
      </c>
      <c r="L251" s="39">
        <f t="shared" si="21"/>
        <v>360000</v>
      </c>
      <c r="M251" s="39">
        <v>1</v>
      </c>
      <c r="N251" s="39"/>
      <c r="O251" s="39"/>
      <c r="P251" s="39"/>
      <c r="Q251" s="39"/>
      <c r="R251" s="39"/>
      <c r="S251" s="39"/>
      <c r="T251" s="39">
        <f t="shared" si="22"/>
        <v>0</v>
      </c>
      <c r="U251" s="39"/>
      <c r="V251" s="39"/>
      <c r="W251" s="39">
        <f t="shared" si="23"/>
        <v>0</v>
      </c>
      <c r="X251" s="39">
        <f t="shared" si="24"/>
        <v>360000</v>
      </c>
      <c r="Y251" s="39">
        <v>0</v>
      </c>
      <c r="Z251" s="39">
        <v>0</v>
      </c>
      <c r="AA251" s="39">
        <v>360000</v>
      </c>
      <c r="AB251" s="39">
        <v>0.01</v>
      </c>
    </row>
    <row r="252" spans="1:28" s="3" customFormat="1" ht="24" customHeight="1" x14ac:dyDescent="0.2">
      <c r="A252" s="39"/>
      <c r="B252" s="75" t="s">
        <v>14</v>
      </c>
      <c r="C252" s="39">
        <v>391</v>
      </c>
      <c r="D252" s="39">
        <v>121</v>
      </c>
      <c r="E252" s="39" t="s">
        <v>1022</v>
      </c>
      <c r="F252" s="39">
        <v>1</v>
      </c>
      <c r="G252" s="39"/>
      <c r="H252" s="39"/>
      <c r="I252" s="39">
        <v>53</v>
      </c>
      <c r="J252" s="39">
        <f t="shared" si="20"/>
        <v>53</v>
      </c>
      <c r="K252" s="39">
        <v>75</v>
      </c>
      <c r="L252" s="39">
        <f t="shared" si="21"/>
        <v>3975</v>
      </c>
      <c r="M252" s="39">
        <v>1</v>
      </c>
      <c r="N252" s="39"/>
      <c r="O252" s="39"/>
      <c r="P252" s="39"/>
      <c r="Q252" s="39"/>
      <c r="R252" s="39"/>
      <c r="S252" s="39"/>
      <c r="T252" s="39">
        <f t="shared" si="22"/>
        <v>0</v>
      </c>
      <c r="U252" s="39"/>
      <c r="V252" s="39"/>
      <c r="W252" s="39">
        <f t="shared" si="23"/>
        <v>0</v>
      </c>
      <c r="X252" s="39">
        <f t="shared" si="24"/>
        <v>3975</v>
      </c>
      <c r="Y252" s="39">
        <v>0</v>
      </c>
      <c r="Z252" s="39">
        <v>50</v>
      </c>
      <c r="AA252" s="39">
        <v>0</v>
      </c>
      <c r="AB252" s="39">
        <v>0</v>
      </c>
    </row>
    <row r="253" spans="1:28" s="3" customFormat="1" ht="24" customHeight="1" x14ac:dyDescent="0.2">
      <c r="A253" s="39"/>
      <c r="B253" s="75" t="s">
        <v>14</v>
      </c>
      <c r="C253" s="39">
        <v>477</v>
      </c>
      <c r="D253" s="39">
        <v>232</v>
      </c>
      <c r="E253" s="39" t="s">
        <v>1023</v>
      </c>
      <c r="F253" s="39">
        <v>2</v>
      </c>
      <c r="G253" s="39"/>
      <c r="H253" s="39"/>
      <c r="I253" s="39">
        <v>59</v>
      </c>
      <c r="J253" s="39">
        <f t="shared" si="20"/>
        <v>59</v>
      </c>
      <c r="K253" s="39">
        <v>430</v>
      </c>
      <c r="L253" s="39">
        <f t="shared" si="21"/>
        <v>25370</v>
      </c>
      <c r="M253" s="39">
        <v>2</v>
      </c>
      <c r="N253" s="39" t="s">
        <v>27</v>
      </c>
      <c r="O253" s="39" t="s">
        <v>16</v>
      </c>
      <c r="P253" s="39">
        <v>2</v>
      </c>
      <c r="Q253" s="39">
        <v>192</v>
      </c>
      <c r="R253" s="39"/>
      <c r="S253" s="39">
        <v>6400</v>
      </c>
      <c r="T253" s="39">
        <f t="shared" si="22"/>
        <v>1228800</v>
      </c>
      <c r="U253" s="39">
        <v>20</v>
      </c>
      <c r="V253" s="39">
        <f>T253*75%</f>
        <v>921600</v>
      </c>
      <c r="W253" s="39">
        <f t="shared" si="23"/>
        <v>307200</v>
      </c>
      <c r="X253" s="39">
        <f t="shared" si="24"/>
        <v>332570</v>
      </c>
      <c r="Y253" s="39">
        <v>0</v>
      </c>
      <c r="Z253" s="39">
        <v>50</v>
      </c>
      <c r="AA253" s="39">
        <v>0</v>
      </c>
      <c r="AB253" s="39">
        <v>0</v>
      </c>
    </row>
    <row r="254" spans="1:28" s="3" customFormat="1" ht="24" customHeight="1" x14ac:dyDescent="0.2">
      <c r="A254" s="39"/>
      <c r="B254" s="75" t="s">
        <v>14</v>
      </c>
      <c r="C254" s="39">
        <v>2461</v>
      </c>
      <c r="D254" s="39">
        <v>398</v>
      </c>
      <c r="E254" s="39" t="s">
        <v>1023</v>
      </c>
      <c r="F254" s="39">
        <v>1</v>
      </c>
      <c r="G254" s="39">
        <v>1</v>
      </c>
      <c r="H254" s="39">
        <v>2</v>
      </c>
      <c r="I254" s="39">
        <v>70</v>
      </c>
      <c r="J254" s="39">
        <f t="shared" si="20"/>
        <v>670</v>
      </c>
      <c r="K254" s="39">
        <v>75</v>
      </c>
      <c r="L254" s="39">
        <f t="shared" si="21"/>
        <v>50250</v>
      </c>
      <c r="M254" s="39">
        <v>1</v>
      </c>
      <c r="N254" s="39"/>
      <c r="O254" s="39"/>
      <c r="P254" s="39"/>
      <c r="Q254" s="39"/>
      <c r="R254" s="39"/>
      <c r="S254" s="39"/>
      <c r="T254" s="39">
        <f t="shared" si="22"/>
        <v>0</v>
      </c>
      <c r="U254" s="39"/>
      <c r="V254" s="39"/>
      <c r="W254" s="39">
        <f t="shared" si="23"/>
        <v>0</v>
      </c>
      <c r="X254" s="39">
        <f t="shared" si="24"/>
        <v>50250</v>
      </c>
      <c r="Y254" s="39">
        <v>0</v>
      </c>
      <c r="Z254" s="39">
        <v>50</v>
      </c>
      <c r="AA254" s="39">
        <v>0</v>
      </c>
      <c r="AB254" s="39">
        <v>0</v>
      </c>
    </row>
    <row r="255" spans="1:28" s="3" customFormat="1" ht="24" customHeight="1" x14ac:dyDescent="0.2">
      <c r="A255" s="39"/>
      <c r="B255" s="75" t="s">
        <v>14</v>
      </c>
      <c r="C255" s="39"/>
      <c r="D255" s="39">
        <v>399</v>
      </c>
      <c r="E255" s="39" t="s">
        <v>1023</v>
      </c>
      <c r="F255" s="39">
        <v>1</v>
      </c>
      <c r="G255" s="39">
        <v>8</v>
      </c>
      <c r="H255" s="39">
        <v>2</v>
      </c>
      <c r="I255" s="39">
        <v>59</v>
      </c>
      <c r="J255" s="39">
        <f t="shared" si="20"/>
        <v>3459</v>
      </c>
      <c r="K255" s="39">
        <v>75</v>
      </c>
      <c r="L255" s="39">
        <f t="shared" si="21"/>
        <v>259425</v>
      </c>
      <c r="M255" s="39">
        <v>1</v>
      </c>
      <c r="N255" s="39"/>
      <c r="O255" s="39"/>
      <c r="P255" s="39"/>
      <c r="Q255" s="39"/>
      <c r="R255" s="39"/>
      <c r="S255" s="39"/>
      <c r="T255" s="39">
        <f t="shared" si="22"/>
        <v>0</v>
      </c>
      <c r="U255" s="39"/>
      <c r="V255" s="39"/>
      <c r="W255" s="39">
        <f t="shared" si="23"/>
        <v>0</v>
      </c>
      <c r="X255" s="39">
        <f t="shared" si="24"/>
        <v>259425</v>
      </c>
      <c r="Y255" s="39">
        <v>0</v>
      </c>
      <c r="Z255" s="39">
        <v>50</v>
      </c>
      <c r="AA255" s="39">
        <v>0</v>
      </c>
      <c r="AB255" s="39">
        <v>0</v>
      </c>
    </row>
    <row r="256" spans="1:28" s="3" customFormat="1" ht="24" customHeight="1" x14ac:dyDescent="0.2">
      <c r="A256" s="39"/>
      <c r="B256" s="75" t="s">
        <v>14</v>
      </c>
      <c r="C256" s="39">
        <v>2099</v>
      </c>
      <c r="D256" s="39">
        <v>223</v>
      </c>
      <c r="E256" s="39" t="s">
        <v>1023</v>
      </c>
      <c r="F256" s="39">
        <v>1</v>
      </c>
      <c r="G256" s="39"/>
      <c r="H256" s="39">
        <v>1</v>
      </c>
      <c r="I256" s="39">
        <v>19</v>
      </c>
      <c r="J256" s="39">
        <f t="shared" si="20"/>
        <v>119</v>
      </c>
      <c r="K256" s="39">
        <v>75</v>
      </c>
      <c r="L256" s="39">
        <f t="shared" si="21"/>
        <v>8925</v>
      </c>
      <c r="M256" s="39">
        <v>1</v>
      </c>
      <c r="N256" s="39"/>
      <c r="O256" s="39"/>
      <c r="P256" s="39"/>
      <c r="Q256" s="39"/>
      <c r="R256" s="39"/>
      <c r="S256" s="39"/>
      <c r="T256" s="39">
        <f t="shared" si="22"/>
        <v>0</v>
      </c>
      <c r="U256" s="39"/>
      <c r="V256" s="39"/>
      <c r="W256" s="39">
        <f t="shared" si="23"/>
        <v>0</v>
      </c>
      <c r="X256" s="39">
        <f t="shared" si="24"/>
        <v>8925</v>
      </c>
      <c r="Y256" s="39">
        <v>0</v>
      </c>
      <c r="Z256" s="39">
        <v>50</v>
      </c>
      <c r="AA256" s="39">
        <v>0</v>
      </c>
      <c r="AB256" s="39">
        <v>0</v>
      </c>
    </row>
    <row r="257" spans="1:28" s="3" customFormat="1" ht="24" customHeight="1" x14ac:dyDescent="0.2">
      <c r="A257" s="39"/>
      <c r="B257" s="75" t="s">
        <v>14</v>
      </c>
      <c r="C257" s="39">
        <v>1991</v>
      </c>
      <c r="D257" s="39">
        <v>75</v>
      </c>
      <c r="E257" s="39" t="s">
        <v>1023</v>
      </c>
      <c r="F257" s="39">
        <v>1</v>
      </c>
      <c r="G257" s="39">
        <v>9</v>
      </c>
      <c r="H257" s="39">
        <v>3</v>
      </c>
      <c r="I257" s="39">
        <v>31</v>
      </c>
      <c r="J257" s="39">
        <f t="shared" si="20"/>
        <v>3931</v>
      </c>
      <c r="K257" s="39">
        <v>75</v>
      </c>
      <c r="L257" s="39">
        <f t="shared" si="21"/>
        <v>294825</v>
      </c>
      <c r="M257" s="39">
        <v>1</v>
      </c>
      <c r="N257" s="39"/>
      <c r="O257" s="39"/>
      <c r="P257" s="39"/>
      <c r="Q257" s="39"/>
      <c r="R257" s="39"/>
      <c r="S257" s="39"/>
      <c r="T257" s="39">
        <f t="shared" si="22"/>
        <v>0</v>
      </c>
      <c r="U257" s="39"/>
      <c r="V257" s="39"/>
      <c r="W257" s="39">
        <f t="shared" si="23"/>
        <v>0</v>
      </c>
      <c r="X257" s="39">
        <f t="shared" si="24"/>
        <v>294825</v>
      </c>
      <c r="Y257" s="39">
        <v>0</v>
      </c>
      <c r="Z257" s="39">
        <v>50</v>
      </c>
      <c r="AA257" s="39">
        <v>0</v>
      </c>
      <c r="AB257" s="39">
        <v>0</v>
      </c>
    </row>
    <row r="258" spans="1:28" s="3" customFormat="1" ht="24" customHeight="1" x14ac:dyDescent="0.2">
      <c r="A258" s="39"/>
      <c r="B258" s="75" t="s">
        <v>14</v>
      </c>
      <c r="C258" s="39">
        <v>1993</v>
      </c>
      <c r="D258" s="39">
        <v>77</v>
      </c>
      <c r="E258" s="39" t="s">
        <v>1022</v>
      </c>
      <c r="F258" s="39">
        <v>1</v>
      </c>
      <c r="G258" s="39">
        <v>14</v>
      </c>
      <c r="H258" s="39">
        <v>3</v>
      </c>
      <c r="I258" s="39">
        <v>73</v>
      </c>
      <c r="J258" s="39">
        <f t="shared" si="20"/>
        <v>5973</v>
      </c>
      <c r="K258" s="39">
        <v>75</v>
      </c>
      <c r="L258" s="39">
        <f t="shared" si="21"/>
        <v>447975</v>
      </c>
      <c r="M258" s="39">
        <v>1</v>
      </c>
      <c r="N258" s="39"/>
      <c r="O258" s="39"/>
      <c r="P258" s="39"/>
      <c r="Q258" s="39"/>
      <c r="R258" s="39"/>
      <c r="S258" s="39"/>
      <c r="T258" s="39">
        <f t="shared" si="22"/>
        <v>0</v>
      </c>
      <c r="U258" s="39"/>
      <c r="V258" s="39"/>
      <c r="W258" s="39">
        <f t="shared" si="23"/>
        <v>0</v>
      </c>
      <c r="X258" s="39">
        <f t="shared" si="24"/>
        <v>447975</v>
      </c>
      <c r="Y258" s="39">
        <v>0</v>
      </c>
      <c r="Z258" s="39">
        <v>50</v>
      </c>
      <c r="AA258" s="39">
        <v>0</v>
      </c>
      <c r="AB258" s="39">
        <v>0</v>
      </c>
    </row>
    <row r="259" spans="1:28" s="3" customFormat="1" ht="24" customHeight="1" x14ac:dyDescent="0.2">
      <c r="A259" s="39"/>
      <c r="B259" s="75" t="s">
        <v>14</v>
      </c>
      <c r="C259" s="39">
        <v>4116</v>
      </c>
      <c r="D259" s="39">
        <v>145</v>
      </c>
      <c r="E259" s="39" t="s">
        <v>1024</v>
      </c>
      <c r="F259" s="39">
        <v>2</v>
      </c>
      <c r="G259" s="39"/>
      <c r="H259" s="39"/>
      <c r="I259" s="39">
        <v>47</v>
      </c>
      <c r="J259" s="39">
        <f t="shared" si="20"/>
        <v>47</v>
      </c>
      <c r="K259" s="39">
        <v>430</v>
      </c>
      <c r="L259" s="39">
        <f t="shared" si="21"/>
        <v>20210</v>
      </c>
      <c r="M259" s="39">
        <v>2</v>
      </c>
      <c r="N259" s="39" t="s">
        <v>27</v>
      </c>
      <c r="O259" s="39" t="s">
        <v>16</v>
      </c>
      <c r="P259" s="39">
        <v>2</v>
      </c>
      <c r="Q259" s="39">
        <v>108</v>
      </c>
      <c r="R259" s="39"/>
      <c r="S259" s="39">
        <v>6400</v>
      </c>
      <c r="T259" s="39">
        <f t="shared" si="22"/>
        <v>691200</v>
      </c>
      <c r="U259" s="39">
        <v>20</v>
      </c>
      <c r="V259" s="39">
        <f>T259*75%</f>
        <v>518400</v>
      </c>
      <c r="W259" s="39">
        <f t="shared" si="23"/>
        <v>172800</v>
      </c>
      <c r="X259" s="39">
        <f t="shared" si="24"/>
        <v>193010</v>
      </c>
      <c r="Y259" s="39">
        <v>0</v>
      </c>
      <c r="Z259" s="39">
        <v>50</v>
      </c>
      <c r="AA259" s="39">
        <v>0</v>
      </c>
      <c r="AB259" s="39">
        <v>0</v>
      </c>
    </row>
    <row r="260" spans="1:28" s="3" customFormat="1" ht="24" customHeight="1" x14ac:dyDescent="0.2">
      <c r="A260" s="39"/>
      <c r="B260" s="75" t="s">
        <v>14</v>
      </c>
      <c r="C260" s="39">
        <v>4748</v>
      </c>
      <c r="D260" s="39">
        <v>152</v>
      </c>
      <c r="E260" s="39" t="s">
        <v>1024</v>
      </c>
      <c r="F260" s="39">
        <v>1</v>
      </c>
      <c r="G260" s="39">
        <v>6</v>
      </c>
      <c r="H260" s="39">
        <v>2</v>
      </c>
      <c r="I260" s="39">
        <v>83</v>
      </c>
      <c r="J260" s="39">
        <f t="shared" si="20"/>
        <v>2683</v>
      </c>
      <c r="K260" s="39">
        <v>75</v>
      </c>
      <c r="L260" s="39">
        <f t="shared" si="21"/>
        <v>201225</v>
      </c>
      <c r="M260" s="39">
        <v>1</v>
      </c>
      <c r="N260" s="39"/>
      <c r="O260" s="39"/>
      <c r="P260" s="39"/>
      <c r="Q260" s="39"/>
      <c r="R260" s="39"/>
      <c r="S260" s="39"/>
      <c r="T260" s="39">
        <f t="shared" si="22"/>
        <v>0</v>
      </c>
      <c r="U260" s="39"/>
      <c r="V260" s="39"/>
      <c r="W260" s="39">
        <f t="shared" si="23"/>
        <v>0</v>
      </c>
      <c r="X260" s="39">
        <f t="shared" si="24"/>
        <v>201225</v>
      </c>
      <c r="Y260" s="39">
        <v>0</v>
      </c>
      <c r="Z260" s="39">
        <v>50</v>
      </c>
      <c r="AA260" s="39">
        <v>0</v>
      </c>
      <c r="AB260" s="39">
        <v>0</v>
      </c>
    </row>
    <row r="261" spans="1:28" s="3" customFormat="1" ht="24" customHeight="1" x14ac:dyDescent="0.2">
      <c r="A261" s="39"/>
      <c r="B261" s="75" t="s">
        <v>14</v>
      </c>
      <c r="C261" s="39">
        <v>5008</v>
      </c>
      <c r="D261" s="39">
        <v>126</v>
      </c>
      <c r="E261" s="39" t="s">
        <v>1024</v>
      </c>
      <c r="F261" s="39">
        <v>1</v>
      </c>
      <c r="G261" s="39"/>
      <c r="H261" s="39">
        <v>1</v>
      </c>
      <c r="I261" s="39">
        <v>34</v>
      </c>
      <c r="J261" s="39">
        <f t="shared" ref="J261:J309" si="25">G261*400+H261*100+I261</f>
        <v>134</v>
      </c>
      <c r="K261" s="39">
        <v>75</v>
      </c>
      <c r="L261" s="39">
        <f t="shared" ref="L261:L309" si="26">J261*K261</f>
        <v>10050</v>
      </c>
      <c r="M261" s="39">
        <v>1</v>
      </c>
      <c r="N261" s="39"/>
      <c r="O261" s="39"/>
      <c r="P261" s="39"/>
      <c r="Q261" s="39"/>
      <c r="R261" s="39"/>
      <c r="S261" s="39"/>
      <c r="T261" s="39">
        <f t="shared" ref="T261:T309" si="27">Q261*S261</f>
        <v>0</v>
      </c>
      <c r="U261" s="39"/>
      <c r="V261" s="39"/>
      <c r="W261" s="39">
        <f t="shared" ref="W261:W309" si="28">T261-V261</f>
        <v>0</v>
      </c>
      <c r="X261" s="39">
        <f t="shared" ref="X261:X309" si="29">L261+W261</f>
        <v>10050</v>
      </c>
      <c r="Y261" s="39">
        <v>0</v>
      </c>
      <c r="Z261" s="39">
        <v>50</v>
      </c>
      <c r="AA261" s="39">
        <v>0</v>
      </c>
      <c r="AB261" s="39">
        <v>0</v>
      </c>
    </row>
    <row r="262" spans="1:28" s="3" customFormat="1" ht="24" customHeight="1" x14ac:dyDescent="0.2">
      <c r="A262" s="39"/>
      <c r="B262" s="75" t="s">
        <v>879</v>
      </c>
      <c r="C262" s="39">
        <v>2387</v>
      </c>
      <c r="D262" s="39">
        <v>630</v>
      </c>
      <c r="E262" s="39" t="s">
        <v>1025</v>
      </c>
      <c r="F262" s="39">
        <v>2</v>
      </c>
      <c r="G262" s="39"/>
      <c r="H262" s="39">
        <v>1</v>
      </c>
      <c r="I262" s="39">
        <v>26</v>
      </c>
      <c r="J262" s="39">
        <f t="shared" si="25"/>
        <v>126</v>
      </c>
      <c r="K262" s="39">
        <v>430</v>
      </c>
      <c r="L262" s="39">
        <f t="shared" si="26"/>
        <v>54180</v>
      </c>
      <c r="M262" s="39">
        <v>2</v>
      </c>
      <c r="N262" s="39" t="s">
        <v>27</v>
      </c>
      <c r="O262" s="39" t="s">
        <v>16</v>
      </c>
      <c r="P262" s="39">
        <v>2</v>
      </c>
      <c r="Q262" s="39">
        <v>168</v>
      </c>
      <c r="R262" s="39"/>
      <c r="S262" s="39">
        <v>6400</v>
      </c>
      <c r="T262" s="39">
        <f t="shared" si="27"/>
        <v>1075200</v>
      </c>
      <c r="U262" s="39">
        <v>30</v>
      </c>
      <c r="V262" s="39">
        <f>T262*85%</f>
        <v>913920</v>
      </c>
      <c r="W262" s="39">
        <f t="shared" si="28"/>
        <v>161280</v>
      </c>
      <c r="X262" s="39">
        <f t="shared" si="29"/>
        <v>215460</v>
      </c>
      <c r="Y262" s="39">
        <v>0</v>
      </c>
      <c r="Z262" s="39">
        <v>0</v>
      </c>
      <c r="AA262" s="39">
        <v>215460</v>
      </c>
      <c r="AB262" s="39">
        <v>0.02</v>
      </c>
    </row>
    <row r="263" spans="1:28" s="3" customFormat="1" ht="24" customHeight="1" x14ac:dyDescent="0.2">
      <c r="A263" s="39"/>
      <c r="B263" s="75" t="s">
        <v>14</v>
      </c>
      <c r="C263" s="39"/>
      <c r="D263" s="39">
        <v>133</v>
      </c>
      <c r="E263" s="39" t="s">
        <v>1025</v>
      </c>
      <c r="F263" s="39">
        <v>1</v>
      </c>
      <c r="G263" s="39">
        <v>2</v>
      </c>
      <c r="H263" s="39">
        <v>2</v>
      </c>
      <c r="I263" s="39">
        <v>32</v>
      </c>
      <c r="J263" s="39">
        <f t="shared" si="25"/>
        <v>1032</v>
      </c>
      <c r="K263" s="39">
        <v>75</v>
      </c>
      <c r="L263" s="39">
        <f t="shared" si="26"/>
        <v>77400</v>
      </c>
      <c r="M263" s="39">
        <v>1</v>
      </c>
      <c r="N263" s="39"/>
      <c r="O263" s="39"/>
      <c r="P263" s="39"/>
      <c r="Q263" s="39"/>
      <c r="R263" s="39"/>
      <c r="S263" s="39"/>
      <c r="T263" s="39">
        <f t="shared" si="27"/>
        <v>0</v>
      </c>
      <c r="U263" s="39"/>
      <c r="V263" s="39"/>
      <c r="W263" s="39">
        <f t="shared" si="28"/>
        <v>0</v>
      </c>
      <c r="X263" s="39">
        <f t="shared" si="29"/>
        <v>77400</v>
      </c>
      <c r="Y263" s="39">
        <v>0</v>
      </c>
      <c r="Z263" s="39">
        <v>50</v>
      </c>
      <c r="AA263" s="39">
        <v>0</v>
      </c>
      <c r="AB263" s="39">
        <v>0</v>
      </c>
    </row>
    <row r="264" spans="1:28" s="3" customFormat="1" ht="24" customHeight="1" x14ac:dyDescent="0.2">
      <c r="A264" s="39"/>
      <c r="B264" s="75" t="s">
        <v>14</v>
      </c>
      <c r="C264" s="39">
        <v>1875</v>
      </c>
      <c r="D264" s="39">
        <v>197</v>
      </c>
      <c r="E264" s="39" t="s">
        <v>1025</v>
      </c>
      <c r="F264" s="39">
        <v>1</v>
      </c>
      <c r="G264" s="39">
        <v>12</v>
      </c>
      <c r="H264" s="39">
        <v>1</v>
      </c>
      <c r="I264" s="39">
        <v>70</v>
      </c>
      <c r="J264" s="39">
        <f t="shared" si="25"/>
        <v>4970</v>
      </c>
      <c r="K264" s="39">
        <v>75</v>
      </c>
      <c r="L264" s="39">
        <f t="shared" si="26"/>
        <v>372750</v>
      </c>
      <c r="M264" s="39">
        <v>1</v>
      </c>
      <c r="N264" s="39"/>
      <c r="O264" s="39"/>
      <c r="P264" s="39"/>
      <c r="Q264" s="39"/>
      <c r="R264" s="39"/>
      <c r="S264" s="39"/>
      <c r="T264" s="39">
        <f t="shared" si="27"/>
        <v>0</v>
      </c>
      <c r="U264" s="39"/>
      <c r="V264" s="39"/>
      <c r="W264" s="39">
        <f t="shared" si="28"/>
        <v>0</v>
      </c>
      <c r="X264" s="39">
        <f t="shared" si="29"/>
        <v>372750</v>
      </c>
      <c r="Y264" s="39">
        <v>0</v>
      </c>
      <c r="Z264" s="39">
        <v>50</v>
      </c>
      <c r="AA264" s="39">
        <v>0</v>
      </c>
      <c r="AB264" s="39">
        <v>0</v>
      </c>
    </row>
    <row r="265" spans="1:28" s="3" customFormat="1" ht="24" customHeight="1" x14ac:dyDescent="0.2">
      <c r="A265" s="39"/>
      <c r="B265" s="75" t="s">
        <v>14</v>
      </c>
      <c r="C265" s="39">
        <v>1850</v>
      </c>
      <c r="D265" s="39">
        <v>134</v>
      </c>
      <c r="E265" s="39" t="s">
        <v>1025</v>
      </c>
      <c r="F265" s="39">
        <v>1</v>
      </c>
      <c r="G265" s="39">
        <v>5</v>
      </c>
      <c r="H265" s="39"/>
      <c r="I265" s="39">
        <v>19</v>
      </c>
      <c r="J265" s="39">
        <f t="shared" si="25"/>
        <v>2019</v>
      </c>
      <c r="K265" s="39">
        <v>75</v>
      </c>
      <c r="L265" s="39">
        <f t="shared" si="26"/>
        <v>151425</v>
      </c>
      <c r="M265" s="39">
        <v>1</v>
      </c>
      <c r="N265" s="39"/>
      <c r="O265" s="39"/>
      <c r="P265" s="39"/>
      <c r="Q265" s="39"/>
      <c r="R265" s="39"/>
      <c r="S265" s="39"/>
      <c r="T265" s="39">
        <f t="shared" si="27"/>
        <v>0</v>
      </c>
      <c r="U265" s="39"/>
      <c r="V265" s="39"/>
      <c r="W265" s="39">
        <f t="shared" si="28"/>
        <v>0</v>
      </c>
      <c r="X265" s="39">
        <f t="shared" si="29"/>
        <v>151425</v>
      </c>
      <c r="Y265" s="39">
        <v>0</v>
      </c>
      <c r="Z265" s="39">
        <v>50</v>
      </c>
      <c r="AA265" s="39">
        <v>0</v>
      </c>
      <c r="AB265" s="39">
        <v>0</v>
      </c>
    </row>
    <row r="266" spans="1:28" s="3" customFormat="1" ht="24" customHeight="1" x14ac:dyDescent="0.2">
      <c r="A266" s="39"/>
      <c r="B266" s="75" t="s">
        <v>14</v>
      </c>
      <c r="C266" s="39">
        <v>392</v>
      </c>
      <c r="D266" s="39">
        <v>122</v>
      </c>
      <c r="E266" s="39" t="s">
        <v>1025</v>
      </c>
      <c r="F266" s="39">
        <v>2</v>
      </c>
      <c r="G266" s="39"/>
      <c r="H266" s="39"/>
      <c r="I266" s="39">
        <v>93</v>
      </c>
      <c r="J266" s="39">
        <f t="shared" si="25"/>
        <v>93</v>
      </c>
      <c r="K266" s="39">
        <v>430</v>
      </c>
      <c r="L266" s="39">
        <f t="shared" si="26"/>
        <v>39990</v>
      </c>
      <c r="M266" s="39">
        <v>2</v>
      </c>
      <c r="N266" s="39" t="s">
        <v>27</v>
      </c>
      <c r="O266" s="39" t="s">
        <v>16</v>
      </c>
      <c r="P266" s="39">
        <v>2</v>
      </c>
      <c r="Q266" s="39">
        <v>138</v>
      </c>
      <c r="R266" s="39"/>
      <c r="S266" s="39">
        <v>6400</v>
      </c>
      <c r="T266" s="39">
        <f t="shared" si="27"/>
        <v>883200</v>
      </c>
      <c r="U266" s="39">
        <v>30</v>
      </c>
      <c r="V266" s="39">
        <f>T266*85%</f>
        <v>750720</v>
      </c>
      <c r="W266" s="39">
        <f t="shared" si="28"/>
        <v>132480</v>
      </c>
      <c r="X266" s="39">
        <f t="shared" si="29"/>
        <v>172470</v>
      </c>
      <c r="Y266" s="39">
        <v>0</v>
      </c>
      <c r="Z266" s="39">
        <v>50</v>
      </c>
      <c r="AA266" s="39">
        <v>0</v>
      </c>
      <c r="AB266" s="39">
        <v>0</v>
      </c>
    </row>
    <row r="267" spans="1:28" s="3" customFormat="1" ht="24" customHeight="1" x14ac:dyDescent="0.2">
      <c r="A267" s="39"/>
      <c r="B267" s="75" t="s">
        <v>14</v>
      </c>
      <c r="C267" s="39">
        <v>4117</v>
      </c>
      <c r="D267" s="39">
        <v>146</v>
      </c>
      <c r="E267" s="39" t="s">
        <v>1026</v>
      </c>
      <c r="F267" s="39">
        <v>2</v>
      </c>
      <c r="G267" s="39"/>
      <c r="H267" s="39"/>
      <c r="I267" s="39">
        <v>87</v>
      </c>
      <c r="J267" s="39">
        <f t="shared" si="25"/>
        <v>87</v>
      </c>
      <c r="K267" s="39">
        <v>430</v>
      </c>
      <c r="L267" s="39">
        <f t="shared" si="26"/>
        <v>37410</v>
      </c>
      <c r="M267" s="39">
        <v>2</v>
      </c>
      <c r="N267" s="39" t="s">
        <v>27</v>
      </c>
      <c r="O267" s="39" t="s">
        <v>16</v>
      </c>
      <c r="P267" s="39">
        <v>2</v>
      </c>
      <c r="Q267" s="39">
        <v>126</v>
      </c>
      <c r="R267" s="39"/>
      <c r="S267" s="39">
        <v>6400</v>
      </c>
      <c r="T267" s="39">
        <f t="shared" si="27"/>
        <v>806400</v>
      </c>
      <c r="U267" s="39">
        <v>15</v>
      </c>
      <c r="V267" s="39">
        <f>T267*50%</f>
        <v>403200</v>
      </c>
      <c r="W267" s="39">
        <f t="shared" si="28"/>
        <v>403200</v>
      </c>
      <c r="X267" s="39">
        <f t="shared" si="29"/>
        <v>440610</v>
      </c>
      <c r="Y267" s="39">
        <v>0</v>
      </c>
      <c r="Z267" s="39">
        <v>50</v>
      </c>
      <c r="AA267" s="39">
        <v>0</v>
      </c>
      <c r="AB267" s="39">
        <v>0</v>
      </c>
    </row>
    <row r="268" spans="1:28" s="3" customFormat="1" ht="24" customHeight="1" x14ac:dyDescent="0.2">
      <c r="A268" s="39"/>
      <c r="B268" s="75" t="s">
        <v>14</v>
      </c>
      <c r="C268" s="39">
        <v>1985</v>
      </c>
      <c r="D268" s="39">
        <v>65</v>
      </c>
      <c r="E268" s="39" t="s">
        <v>1026</v>
      </c>
      <c r="F268" s="39">
        <v>1</v>
      </c>
      <c r="G268" s="39">
        <v>8</v>
      </c>
      <c r="H268" s="39">
        <v>1</v>
      </c>
      <c r="I268" s="39">
        <v>71</v>
      </c>
      <c r="J268" s="39">
        <f t="shared" si="25"/>
        <v>3371</v>
      </c>
      <c r="K268" s="39">
        <v>75</v>
      </c>
      <c r="L268" s="39">
        <f t="shared" si="26"/>
        <v>252825</v>
      </c>
      <c r="M268" s="39">
        <v>1</v>
      </c>
      <c r="N268" s="39"/>
      <c r="O268" s="39"/>
      <c r="P268" s="39"/>
      <c r="Q268" s="39"/>
      <c r="R268" s="39"/>
      <c r="S268" s="39"/>
      <c r="T268" s="39">
        <f t="shared" si="27"/>
        <v>0</v>
      </c>
      <c r="U268" s="39"/>
      <c r="V268" s="39"/>
      <c r="W268" s="39">
        <f t="shared" si="28"/>
        <v>0</v>
      </c>
      <c r="X268" s="39">
        <f t="shared" si="29"/>
        <v>252825</v>
      </c>
      <c r="Y268" s="39">
        <v>0</v>
      </c>
      <c r="Z268" s="39">
        <v>50</v>
      </c>
      <c r="AA268" s="39">
        <v>0</v>
      </c>
      <c r="AB268" s="39">
        <v>0</v>
      </c>
    </row>
    <row r="269" spans="1:28" s="3" customFormat="1" ht="24" customHeight="1" x14ac:dyDescent="0.2">
      <c r="A269" s="39"/>
      <c r="B269" s="75" t="s">
        <v>14</v>
      </c>
      <c r="C269" s="39">
        <v>2124</v>
      </c>
      <c r="D269" s="39">
        <v>253</v>
      </c>
      <c r="E269" s="39" t="s">
        <v>1026</v>
      </c>
      <c r="F269" s="39">
        <v>1</v>
      </c>
      <c r="G269" s="39">
        <v>29</v>
      </c>
      <c r="H269" s="39">
        <v>1</v>
      </c>
      <c r="I269" s="39">
        <v>98</v>
      </c>
      <c r="J269" s="39">
        <f t="shared" si="25"/>
        <v>11798</v>
      </c>
      <c r="K269" s="39">
        <v>75</v>
      </c>
      <c r="L269" s="39">
        <f t="shared" si="26"/>
        <v>884850</v>
      </c>
      <c r="M269" s="39">
        <v>1</v>
      </c>
      <c r="N269" s="39"/>
      <c r="O269" s="39"/>
      <c r="P269" s="39"/>
      <c r="Q269" s="39"/>
      <c r="R269" s="39"/>
      <c r="S269" s="39"/>
      <c r="T269" s="39">
        <f t="shared" si="27"/>
        <v>0</v>
      </c>
      <c r="U269" s="39"/>
      <c r="V269" s="39"/>
      <c r="W269" s="39">
        <f t="shared" si="28"/>
        <v>0</v>
      </c>
      <c r="X269" s="39">
        <f t="shared" si="29"/>
        <v>884850</v>
      </c>
      <c r="Y269" s="39">
        <v>0</v>
      </c>
      <c r="Z269" s="39">
        <v>50</v>
      </c>
      <c r="AA269" s="39">
        <v>0</v>
      </c>
      <c r="AB269" s="39">
        <v>0</v>
      </c>
    </row>
    <row r="270" spans="1:28" s="3" customFormat="1" ht="24" customHeight="1" x14ac:dyDescent="0.2">
      <c r="A270" s="39"/>
      <c r="B270" s="75" t="s">
        <v>14</v>
      </c>
      <c r="C270" s="39">
        <v>476</v>
      </c>
      <c r="D270" s="39">
        <v>230</v>
      </c>
      <c r="E270" s="39" t="s">
        <v>1027</v>
      </c>
      <c r="F270" s="39">
        <v>2</v>
      </c>
      <c r="G270" s="39"/>
      <c r="H270" s="39"/>
      <c r="I270" s="39">
        <v>29</v>
      </c>
      <c r="J270" s="39">
        <f t="shared" si="25"/>
        <v>29</v>
      </c>
      <c r="K270" s="39">
        <v>430</v>
      </c>
      <c r="L270" s="39">
        <f t="shared" si="26"/>
        <v>12470</v>
      </c>
      <c r="M270" s="39">
        <v>2</v>
      </c>
      <c r="N270" s="39" t="s">
        <v>27</v>
      </c>
      <c r="O270" s="39" t="s">
        <v>16</v>
      </c>
      <c r="P270" s="39">
        <v>2</v>
      </c>
      <c r="Q270" s="39">
        <v>132</v>
      </c>
      <c r="R270" s="39"/>
      <c r="S270" s="39">
        <v>6400</v>
      </c>
      <c r="T270" s="39">
        <f t="shared" si="27"/>
        <v>844800</v>
      </c>
      <c r="U270" s="39">
        <v>20</v>
      </c>
      <c r="V270" s="39">
        <f>T270*75%</f>
        <v>633600</v>
      </c>
      <c r="W270" s="39">
        <f t="shared" si="28"/>
        <v>211200</v>
      </c>
      <c r="X270" s="39">
        <f t="shared" si="29"/>
        <v>223670</v>
      </c>
      <c r="Y270" s="39">
        <v>0</v>
      </c>
      <c r="Z270" s="39">
        <v>50</v>
      </c>
      <c r="AA270" s="39">
        <v>0</v>
      </c>
      <c r="AB270" s="39">
        <v>0</v>
      </c>
    </row>
    <row r="271" spans="1:28" s="3" customFormat="1" ht="24" customHeight="1" x14ac:dyDescent="0.2">
      <c r="A271" s="39"/>
      <c r="B271" s="75" t="s">
        <v>14</v>
      </c>
      <c r="C271" s="39">
        <v>4107</v>
      </c>
      <c r="D271" s="39">
        <v>134</v>
      </c>
      <c r="E271" s="39" t="s">
        <v>1027</v>
      </c>
      <c r="F271" s="39">
        <v>1</v>
      </c>
      <c r="G271" s="39"/>
      <c r="H271" s="39"/>
      <c r="I271" s="39">
        <v>68</v>
      </c>
      <c r="J271" s="39">
        <f t="shared" si="25"/>
        <v>68</v>
      </c>
      <c r="K271" s="39">
        <v>350</v>
      </c>
      <c r="L271" s="39">
        <f t="shared" si="26"/>
        <v>23800</v>
      </c>
      <c r="M271" s="39">
        <v>1</v>
      </c>
      <c r="N271" s="39"/>
      <c r="O271" s="39"/>
      <c r="P271" s="39"/>
      <c r="Q271" s="39"/>
      <c r="R271" s="39"/>
      <c r="S271" s="39"/>
      <c r="T271" s="39">
        <f t="shared" si="27"/>
        <v>0</v>
      </c>
      <c r="U271" s="39"/>
      <c r="V271" s="39"/>
      <c r="W271" s="39">
        <f t="shared" si="28"/>
        <v>0</v>
      </c>
      <c r="X271" s="39">
        <f t="shared" si="29"/>
        <v>23800</v>
      </c>
      <c r="Y271" s="39">
        <v>0</v>
      </c>
      <c r="Z271" s="39">
        <v>50</v>
      </c>
      <c r="AA271" s="39">
        <v>0</v>
      </c>
      <c r="AB271" s="39">
        <v>0</v>
      </c>
    </row>
    <row r="272" spans="1:28" s="3" customFormat="1" ht="24" customHeight="1" x14ac:dyDescent="0.2">
      <c r="A272" s="39"/>
      <c r="B272" s="75" t="s">
        <v>14</v>
      </c>
      <c r="C272" s="39">
        <v>3891</v>
      </c>
      <c r="D272" s="39">
        <v>109</v>
      </c>
      <c r="E272" s="39" t="s">
        <v>1027</v>
      </c>
      <c r="F272" s="39">
        <v>1</v>
      </c>
      <c r="G272" s="39">
        <v>11</v>
      </c>
      <c r="H272" s="39"/>
      <c r="I272" s="39">
        <v>61</v>
      </c>
      <c r="J272" s="39">
        <f t="shared" si="25"/>
        <v>4461</v>
      </c>
      <c r="K272" s="39">
        <v>75</v>
      </c>
      <c r="L272" s="39">
        <f t="shared" si="26"/>
        <v>334575</v>
      </c>
      <c r="M272" s="39">
        <v>1</v>
      </c>
      <c r="N272" s="39"/>
      <c r="O272" s="39"/>
      <c r="P272" s="39"/>
      <c r="Q272" s="39"/>
      <c r="R272" s="39"/>
      <c r="S272" s="39"/>
      <c r="T272" s="39">
        <f t="shared" si="27"/>
        <v>0</v>
      </c>
      <c r="U272" s="39"/>
      <c r="V272" s="39"/>
      <c r="W272" s="39">
        <f t="shared" si="28"/>
        <v>0</v>
      </c>
      <c r="X272" s="39">
        <f t="shared" si="29"/>
        <v>334575</v>
      </c>
      <c r="Y272" s="39">
        <v>0</v>
      </c>
      <c r="Z272" s="39">
        <v>50</v>
      </c>
      <c r="AA272" s="39">
        <v>0</v>
      </c>
      <c r="AB272" s="39">
        <v>0</v>
      </c>
    </row>
    <row r="273" spans="1:28" s="3" customFormat="1" ht="24" customHeight="1" x14ac:dyDescent="0.2">
      <c r="A273" s="39"/>
      <c r="B273" s="75" t="s">
        <v>14</v>
      </c>
      <c r="C273" s="39"/>
      <c r="D273" s="39">
        <v>123</v>
      </c>
      <c r="E273" s="39" t="s">
        <v>1028</v>
      </c>
      <c r="F273" s="39">
        <v>2</v>
      </c>
      <c r="G273" s="39"/>
      <c r="H273" s="39"/>
      <c r="I273" s="39">
        <v>54</v>
      </c>
      <c r="J273" s="39">
        <f t="shared" si="25"/>
        <v>54</v>
      </c>
      <c r="K273" s="39">
        <v>430</v>
      </c>
      <c r="L273" s="39">
        <f t="shared" si="26"/>
        <v>23220</v>
      </c>
      <c r="M273" s="39">
        <v>2</v>
      </c>
      <c r="N273" s="39" t="s">
        <v>27</v>
      </c>
      <c r="O273" s="39" t="s">
        <v>16</v>
      </c>
      <c r="P273" s="39">
        <v>2</v>
      </c>
      <c r="Q273" s="39">
        <v>114</v>
      </c>
      <c r="R273" s="39"/>
      <c r="S273" s="39">
        <v>6400</v>
      </c>
      <c r="T273" s="39">
        <f t="shared" si="27"/>
        <v>729600</v>
      </c>
      <c r="U273" s="39">
        <v>20</v>
      </c>
      <c r="V273" s="39">
        <f>T273*75%</f>
        <v>547200</v>
      </c>
      <c r="W273" s="39">
        <f t="shared" si="28"/>
        <v>182400</v>
      </c>
      <c r="X273" s="39">
        <f t="shared" si="29"/>
        <v>205620</v>
      </c>
      <c r="Y273" s="39">
        <v>0</v>
      </c>
      <c r="Z273" s="39">
        <v>50</v>
      </c>
      <c r="AA273" s="39">
        <v>0</v>
      </c>
      <c r="AB273" s="39">
        <v>0</v>
      </c>
    </row>
    <row r="274" spans="1:28" s="3" customFormat="1" ht="24" customHeight="1" x14ac:dyDescent="0.2">
      <c r="A274" s="39"/>
      <c r="B274" s="75" t="s">
        <v>879</v>
      </c>
      <c r="C274" s="39">
        <v>3303</v>
      </c>
      <c r="D274" s="39">
        <v>743</v>
      </c>
      <c r="E274" s="39" t="s">
        <v>1028</v>
      </c>
      <c r="F274" s="39">
        <v>1</v>
      </c>
      <c r="G274" s="39"/>
      <c r="H274" s="39"/>
      <c r="I274" s="39">
        <v>35</v>
      </c>
      <c r="J274" s="39">
        <f t="shared" si="25"/>
        <v>35</v>
      </c>
      <c r="K274" s="39">
        <v>430</v>
      </c>
      <c r="L274" s="39">
        <f t="shared" si="26"/>
        <v>15050</v>
      </c>
      <c r="M274" s="39">
        <v>1</v>
      </c>
      <c r="N274" s="39"/>
      <c r="O274" s="39"/>
      <c r="P274" s="39"/>
      <c r="Q274" s="39"/>
      <c r="R274" s="39"/>
      <c r="S274" s="39"/>
      <c r="T274" s="39">
        <f t="shared" si="27"/>
        <v>0</v>
      </c>
      <c r="U274" s="39"/>
      <c r="V274" s="39"/>
      <c r="W274" s="39">
        <f t="shared" si="28"/>
        <v>0</v>
      </c>
      <c r="X274" s="39">
        <f t="shared" si="29"/>
        <v>15050</v>
      </c>
      <c r="Y274" s="39">
        <v>0</v>
      </c>
      <c r="Z274" s="39">
        <v>0</v>
      </c>
      <c r="AA274" s="39">
        <v>15050</v>
      </c>
      <c r="AB274" s="39">
        <v>0.01</v>
      </c>
    </row>
    <row r="275" spans="1:28" s="3" customFormat="1" ht="24" customHeight="1" x14ac:dyDescent="0.2">
      <c r="A275" s="39"/>
      <c r="B275" s="75" t="s">
        <v>14</v>
      </c>
      <c r="C275" s="39">
        <v>1989</v>
      </c>
      <c r="D275" s="39">
        <v>73</v>
      </c>
      <c r="E275" s="39" t="s">
        <v>1028</v>
      </c>
      <c r="F275" s="39">
        <v>1</v>
      </c>
      <c r="G275" s="39">
        <v>13</v>
      </c>
      <c r="H275" s="39">
        <v>3</v>
      </c>
      <c r="I275" s="39">
        <v>62</v>
      </c>
      <c r="J275" s="39">
        <f t="shared" si="25"/>
        <v>5562</v>
      </c>
      <c r="K275" s="39">
        <v>75</v>
      </c>
      <c r="L275" s="39">
        <f t="shared" si="26"/>
        <v>417150</v>
      </c>
      <c r="M275" s="39">
        <v>1</v>
      </c>
      <c r="N275" s="39"/>
      <c r="O275" s="39"/>
      <c r="P275" s="39"/>
      <c r="Q275" s="39"/>
      <c r="R275" s="39"/>
      <c r="S275" s="39"/>
      <c r="T275" s="39">
        <f t="shared" si="27"/>
        <v>0</v>
      </c>
      <c r="U275" s="39"/>
      <c r="V275" s="39"/>
      <c r="W275" s="39">
        <f t="shared" si="28"/>
        <v>0</v>
      </c>
      <c r="X275" s="39">
        <f t="shared" si="29"/>
        <v>417150</v>
      </c>
      <c r="Y275" s="39">
        <v>0</v>
      </c>
      <c r="Z275" s="39">
        <v>50</v>
      </c>
      <c r="AA275" s="39">
        <v>0</v>
      </c>
      <c r="AB275" s="39">
        <v>0</v>
      </c>
    </row>
    <row r="276" spans="1:28" s="3" customFormat="1" ht="24" customHeight="1" x14ac:dyDescent="0.2">
      <c r="A276" s="39"/>
      <c r="B276" s="75" t="s">
        <v>14</v>
      </c>
      <c r="C276" s="39">
        <v>4332</v>
      </c>
      <c r="D276" s="39">
        <v>280</v>
      </c>
      <c r="E276" s="39" t="s">
        <v>1029</v>
      </c>
      <c r="F276" s="39">
        <v>2</v>
      </c>
      <c r="G276" s="39"/>
      <c r="H276" s="39"/>
      <c r="I276" s="39">
        <v>33</v>
      </c>
      <c r="J276" s="39">
        <f t="shared" si="25"/>
        <v>33</v>
      </c>
      <c r="K276" s="39">
        <v>150</v>
      </c>
      <c r="L276" s="39">
        <f t="shared" si="26"/>
        <v>4950</v>
      </c>
      <c r="M276" s="39">
        <v>2</v>
      </c>
      <c r="N276" s="39" t="s">
        <v>27</v>
      </c>
      <c r="O276" s="39" t="s">
        <v>60</v>
      </c>
      <c r="P276" s="39">
        <v>2</v>
      </c>
      <c r="Q276" s="39">
        <v>232</v>
      </c>
      <c r="R276" s="39"/>
      <c r="S276" s="39">
        <v>6400</v>
      </c>
      <c r="T276" s="39">
        <f t="shared" si="27"/>
        <v>1484800</v>
      </c>
      <c r="U276" s="39">
        <v>10</v>
      </c>
      <c r="V276" s="39">
        <f>T276*10%</f>
        <v>148480</v>
      </c>
      <c r="W276" s="39">
        <f t="shared" si="28"/>
        <v>1336320</v>
      </c>
      <c r="X276" s="39">
        <f t="shared" si="29"/>
        <v>1341270</v>
      </c>
      <c r="Y276" s="39">
        <v>0</v>
      </c>
      <c r="Z276" s="39">
        <v>50</v>
      </c>
      <c r="AA276" s="39">
        <v>0</v>
      </c>
      <c r="AB276" s="39">
        <v>0</v>
      </c>
    </row>
    <row r="277" spans="1:28" s="3" customFormat="1" ht="24" customHeight="1" x14ac:dyDescent="0.2">
      <c r="A277" s="39"/>
      <c r="B277" s="75" t="s">
        <v>14</v>
      </c>
      <c r="C277" s="39"/>
      <c r="D277" s="39"/>
      <c r="E277" s="39" t="s">
        <v>1030</v>
      </c>
      <c r="F277" s="39">
        <v>2</v>
      </c>
      <c r="G277" s="39"/>
      <c r="H277" s="39"/>
      <c r="I277" s="39"/>
      <c r="J277" s="39">
        <f t="shared" si="25"/>
        <v>0</v>
      </c>
      <c r="K277" s="39"/>
      <c r="L277" s="39">
        <f t="shared" si="26"/>
        <v>0</v>
      </c>
      <c r="M277" s="39">
        <v>2</v>
      </c>
      <c r="N277" s="39" t="s">
        <v>27</v>
      </c>
      <c r="O277" s="39" t="s">
        <v>16</v>
      </c>
      <c r="P277" s="39">
        <v>2</v>
      </c>
      <c r="Q277" s="39">
        <v>178</v>
      </c>
      <c r="R277" s="39"/>
      <c r="S277" s="39">
        <v>6400</v>
      </c>
      <c r="T277" s="39">
        <f t="shared" si="27"/>
        <v>1139200</v>
      </c>
      <c r="U277" s="39">
        <v>15</v>
      </c>
      <c r="V277" s="39">
        <f>T277*50%</f>
        <v>569600</v>
      </c>
      <c r="W277" s="39">
        <f t="shared" si="28"/>
        <v>569600</v>
      </c>
      <c r="X277" s="39">
        <f t="shared" si="29"/>
        <v>569600</v>
      </c>
      <c r="Y277" s="39">
        <v>0</v>
      </c>
      <c r="Z277" s="39">
        <v>50</v>
      </c>
      <c r="AA277" s="39">
        <v>0</v>
      </c>
      <c r="AB277" s="39">
        <v>0</v>
      </c>
    </row>
    <row r="278" spans="1:28" s="3" customFormat="1" ht="24" customHeight="1" x14ac:dyDescent="0.2">
      <c r="A278" s="39"/>
      <c r="B278" s="75" t="s">
        <v>24</v>
      </c>
      <c r="C278" s="39"/>
      <c r="D278" s="39"/>
      <c r="E278" s="39" t="s">
        <v>1030</v>
      </c>
      <c r="F278" s="39">
        <v>1</v>
      </c>
      <c r="G278" s="39">
        <v>20</v>
      </c>
      <c r="H278" s="39"/>
      <c r="I278" s="39"/>
      <c r="J278" s="39">
        <f t="shared" si="25"/>
        <v>8000</v>
      </c>
      <c r="K278" s="39">
        <v>75</v>
      </c>
      <c r="L278" s="39">
        <f t="shared" si="26"/>
        <v>600000</v>
      </c>
      <c r="M278" s="39">
        <v>1</v>
      </c>
      <c r="N278" s="39"/>
      <c r="O278" s="39"/>
      <c r="P278" s="39"/>
      <c r="Q278" s="39"/>
      <c r="R278" s="39"/>
      <c r="S278" s="39"/>
      <c r="T278" s="39">
        <f t="shared" si="27"/>
        <v>0</v>
      </c>
      <c r="U278" s="39"/>
      <c r="V278" s="39"/>
      <c r="W278" s="39">
        <f t="shared" si="28"/>
        <v>0</v>
      </c>
      <c r="X278" s="39">
        <f t="shared" si="29"/>
        <v>600000</v>
      </c>
      <c r="Y278" s="39">
        <v>0</v>
      </c>
      <c r="Z278" s="39">
        <v>0</v>
      </c>
      <c r="AA278" s="39">
        <v>600000</v>
      </c>
      <c r="AB278" s="39">
        <v>0.01</v>
      </c>
    </row>
    <row r="279" spans="1:28" s="3" customFormat="1" ht="24" customHeight="1" x14ac:dyDescent="0.2">
      <c r="A279" s="39"/>
      <c r="B279" s="75" t="s">
        <v>14</v>
      </c>
      <c r="C279" s="39">
        <v>409</v>
      </c>
      <c r="D279" s="39">
        <v>140</v>
      </c>
      <c r="E279" s="39" t="s">
        <v>1031</v>
      </c>
      <c r="F279" s="39">
        <v>2</v>
      </c>
      <c r="G279" s="39"/>
      <c r="H279" s="39">
        <v>3</v>
      </c>
      <c r="I279" s="39">
        <v>25</v>
      </c>
      <c r="J279" s="39">
        <f t="shared" si="25"/>
        <v>325</v>
      </c>
      <c r="K279" s="39">
        <v>450</v>
      </c>
      <c r="L279" s="39">
        <f t="shared" si="26"/>
        <v>146250</v>
      </c>
      <c r="M279" s="39">
        <v>2</v>
      </c>
      <c r="N279" s="39" t="s">
        <v>27</v>
      </c>
      <c r="O279" s="39" t="s">
        <v>16</v>
      </c>
      <c r="P279" s="39">
        <v>2</v>
      </c>
      <c r="Q279" s="39">
        <v>204</v>
      </c>
      <c r="R279" s="39"/>
      <c r="S279" s="39">
        <v>6400</v>
      </c>
      <c r="T279" s="39">
        <f t="shared" si="27"/>
        <v>1305600</v>
      </c>
      <c r="U279" s="39">
        <v>30</v>
      </c>
      <c r="V279" s="39">
        <f>T279*85%</f>
        <v>1109760</v>
      </c>
      <c r="W279" s="39">
        <f t="shared" si="28"/>
        <v>195840</v>
      </c>
      <c r="X279" s="39">
        <f t="shared" si="29"/>
        <v>342090</v>
      </c>
      <c r="Y279" s="39">
        <v>0</v>
      </c>
      <c r="Z279" s="39">
        <v>50</v>
      </c>
      <c r="AA279" s="39">
        <v>0</v>
      </c>
      <c r="AB279" s="39">
        <v>0</v>
      </c>
    </row>
    <row r="280" spans="1:28" s="3" customFormat="1" ht="24" customHeight="1" x14ac:dyDescent="0.2">
      <c r="A280" s="39"/>
      <c r="B280" s="33" t="s">
        <v>1032</v>
      </c>
      <c r="C280" s="39"/>
      <c r="D280" s="39"/>
      <c r="E280" s="39" t="s">
        <v>1033</v>
      </c>
      <c r="F280" s="39">
        <v>2</v>
      </c>
      <c r="G280" s="39"/>
      <c r="H280" s="39"/>
      <c r="I280" s="39"/>
      <c r="J280" s="39">
        <f t="shared" si="25"/>
        <v>0</v>
      </c>
      <c r="K280" s="39"/>
      <c r="L280" s="39">
        <f t="shared" si="26"/>
        <v>0</v>
      </c>
      <c r="M280" s="39">
        <v>2</v>
      </c>
      <c r="N280" s="39" t="s">
        <v>27</v>
      </c>
      <c r="O280" s="39" t="s">
        <v>1034</v>
      </c>
      <c r="P280" s="39">
        <v>2</v>
      </c>
      <c r="Q280" s="39">
        <v>91</v>
      </c>
      <c r="R280" s="39"/>
      <c r="S280" s="39">
        <v>6400</v>
      </c>
      <c r="T280" s="39">
        <f t="shared" si="27"/>
        <v>582400</v>
      </c>
      <c r="U280" s="39">
        <v>5</v>
      </c>
      <c r="V280" s="39">
        <f>T280*5%</f>
        <v>29120</v>
      </c>
      <c r="W280" s="39">
        <f t="shared" si="28"/>
        <v>553280</v>
      </c>
      <c r="X280" s="39">
        <f t="shared" si="29"/>
        <v>553280</v>
      </c>
      <c r="Y280" s="39">
        <v>0</v>
      </c>
      <c r="Z280" s="39">
        <v>0</v>
      </c>
      <c r="AA280" s="39">
        <v>553280</v>
      </c>
      <c r="AB280" s="39">
        <v>0.02</v>
      </c>
    </row>
    <row r="281" spans="1:28" s="3" customFormat="1" ht="24" customHeight="1" x14ac:dyDescent="0.2">
      <c r="A281" s="39"/>
      <c r="B281" s="75" t="s">
        <v>14</v>
      </c>
      <c r="C281" s="39">
        <v>1043</v>
      </c>
      <c r="D281" s="39">
        <v>39</v>
      </c>
      <c r="E281" s="39" t="s">
        <v>970</v>
      </c>
      <c r="F281" s="39">
        <v>2</v>
      </c>
      <c r="G281" s="39">
        <v>2</v>
      </c>
      <c r="H281" s="39">
        <v>1</v>
      </c>
      <c r="I281" s="39">
        <v>21</v>
      </c>
      <c r="J281" s="39">
        <f t="shared" si="25"/>
        <v>921</v>
      </c>
      <c r="K281" s="39">
        <v>430</v>
      </c>
      <c r="L281" s="39">
        <f t="shared" si="26"/>
        <v>396030</v>
      </c>
      <c r="M281" s="39">
        <v>2</v>
      </c>
      <c r="N281" s="39"/>
      <c r="O281" s="39"/>
      <c r="P281" s="39"/>
      <c r="Q281" s="39"/>
      <c r="R281" s="39"/>
      <c r="S281" s="39"/>
      <c r="T281" s="39">
        <f t="shared" si="27"/>
        <v>0</v>
      </c>
      <c r="U281" s="39"/>
      <c r="V281" s="39"/>
      <c r="W281" s="39">
        <f t="shared" si="28"/>
        <v>0</v>
      </c>
      <c r="X281" s="39">
        <f t="shared" si="29"/>
        <v>396030</v>
      </c>
      <c r="Y281" s="39">
        <v>0</v>
      </c>
      <c r="Z281" s="39">
        <v>50</v>
      </c>
      <c r="AA281" s="39">
        <v>0</v>
      </c>
      <c r="AB281" s="39">
        <v>0</v>
      </c>
    </row>
    <row r="282" spans="1:28" s="3" customFormat="1" ht="24" customHeight="1" x14ac:dyDescent="0.2">
      <c r="A282" s="39"/>
      <c r="B282" s="76" t="s">
        <v>14</v>
      </c>
      <c r="C282" s="39">
        <v>441</v>
      </c>
      <c r="D282" s="39">
        <v>182</v>
      </c>
      <c r="E282" s="39" t="s">
        <v>970</v>
      </c>
      <c r="F282" s="39">
        <v>1</v>
      </c>
      <c r="G282" s="39"/>
      <c r="H282" s="39"/>
      <c r="I282" s="39">
        <v>56</v>
      </c>
      <c r="J282" s="39">
        <f t="shared" si="25"/>
        <v>56</v>
      </c>
      <c r="K282" s="39">
        <v>430</v>
      </c>
      <c r="L282" s="39">
        <f t="shared" si="26"/>
        <v>24080</v>
      </c>
      <c r="M282" s="39">
        <v>1</v>
      </c>
      <c r="N282" s="39"/>
      <c r="O282" s="39"/>
      <c r="P282" s="39"/>
      <c r="Q282" s="39"/>
      <c r="R282" s="39"/>
      <c r="S282" s="39"/>
      <c r="T282" s="39">
        <f t="shared" si="27"/>
        <v>0</v>
      </c>
      <c r="U282" s="39"/>
      <c r="V282" s="39"/>
      <c r="W282" s="39">
        <f t="shared" si="28"/>
        <v>0</v>
      </c>
      <c r="X282" s="39">
        <f t="shared" si="29"/>
        <v>24080</v>
      </c>
      <c r="Y282" s="39">
        <v>0</v>
      </c>
      <c r="Z282" s="39">
        <v>50</v>
      </c>
      <c r="AA282" s="39">
        <v>0</v>
      </c>
      <c r="AB282" s="39">
        <v>0</v>
      </c>
    </row>
    <row r="283" spans="1:28" s="3" customFormat="1" ht="24" customHeight="1" x14ac:dyDescent="0.2">
      <c r="A283" s="39"/>
      <c r="B283" s="76" t="s">
        <v>14</v>
      </c>
      <c r="C283" s="39">
        <v>1571</v>
      </c>
      <c r="D283" s="39">
        <v>436</v>
      </c>
      <c r="E283" s="39" t="s">
        <v>970</v>
      </c>
      <c r="F283" s="39">
        <v>1</v>
      </c>
      <c r="G283" s="39">
        <v>12</v>
      </c>
      <c r="H283" s="39">
        <v>2</v>
      </c>
      <c r="I283" s="39">
        <v>31</v>
      </c>
      <c r="J283" s="39">
        <f t="shared" si="25"/>
        <v>5031</v>
      </c>
      <c r="K283" s="39">
        <v>230</v>
      </c>
      <c r="L283" s="39">
        <f t="shared" si="26"/>
        <v>1157130</v>
      </c>
      <c r="M283" s="39">
        <v>1</v>
      </c>
      <c r="N283" s="39"/>
      <c r="O283" s="39"/>
      <c r="P283" s="39"/>
      <c r="Q283" s="39"/>
      <c r="R283" s="39"/>
      <c r="S283" s="39"/>
      <c r="T283" s="39">
        <f t="shared" si="27"/>
        <v>0</v>
      </c>
      <c r="U283" s="39"/>
      <c r="V283" s="39"/>
      <c r="W283" s="39">
        <f t="shared" si="28"/>
        <v>0</v>
      </c>
      <c r="X283" s="39">
        <f t="shared" si="29"/>
        <v>1157130</v>
      </c>
      <c r="Y283" s="39">
        <v>0</v>
      </c>
      <c r="Z283" s="39">
        <v>50</v>
      </c>
      <c r="AA283" s="39">
        <v>0</v>
      </c>
      <c r="AB283" s="39">
        <v>0</v>
      </c>
    </row>
    <row r="284" spans="1:28" s="3" customFormat="1" ht="24" customHeight="1" x14ac:dyDescent="0.2">
      <c r="A284" s="39"/>
      <c r="B284" s="76" t="s">
        <v>14</v>
      </c>
      <c r="C284" s="39">
        <v>3128</v>
      </c>
      <c r="D284" s="39">
        <v>120</v>
      </c>
      <c r="E284" s="39" t="s">
        <v>970</v>
      </c>
      <c r="F284" s="39">
        <v>1</v>
      </c>
      <c r="G284" s="39">
        <v>11</v>
      </c>
      <c r="H284" s="39">
        <v>3</v>
      </c>
      <c r="I284" s="39">
        <v>10</v>
      </c>
      <c r="J284" s="39">
        <f t="shared" si="25"/>
        <v>4710</v>
      </c>
      <c r="K284" s="39">
        <v>75</v>
      </c>
      <c r="L284" s="39">
        <f t="shared" si="26"/>
        <v>353250</v>
      </c>
      <c r="M284" s="39">
        <v>1</v>
      </c>
      <c r="N284" s="39"/>
      <c r="O284" s="39"/>
      <c r="P284" s="39"/>
      <c r="Q284" s="39"/>
      <c r="R284" s="39"/>
      <c r="S284" s="39"/>
      <c r="T284" s="39">
        <f t="shared" si="27"/>
        <v>0</v>
      </c>
      <c r="U284" s="39"/>
      <c r="V284" s="39"/>
      <c r="W284" s="39">
        <f t="shared" si="28"/>
        <v>0</v>
      </c>
      <c r="X284" s="39">
        <f t="shared" si="29"/>
        <v>353250</v>
      </c>
      <c r="Y284" s="39">
        <v>0</v>
      </c>
      <c r="Z284" s="39">
        <v>50</v>
      </c>
      <c r="AA284" s="39">
        <v>0</v>
      </c>
      <c r="AB284" s="39">
        <v>0</v>
      </c>
    </row>
    <row r="285" spans="1:28" s="3" customFormat="1" ht="24" customHeight="1" x14ac:dyDescent="0.2">
      <c r="A285" s="39"/>
      <c r="B285" s="76" t="s">
        <v>14</v>
      </c>
      <c r="C285" s="39">
        <v>2933</v>
      </c>
      <c r="D285" s="39">
        <v>48</v>
      </c>
      <c r="E285" s="39" t="s">
        <v>970</v>
      </c>
      <c r="F285" s="39">
        <v>1</v>
      </c>
      <c r="G285" s="39">
        <v>5</v>
      </c>
      <c r="H285" s="39">
        <v>1</v>
      </c>
      <c r="I285" s="39">
        <v>77</v>
      </c>
      <c r="J285" s="39">
        <f t="shared" si="25"/>
        <v>2177</v>
      </c>
      <c r="K285" s="39">
        <v>75</v>
      </c>
      <c r="L285" s="39">
        <f t="shared" si="26"/>
        <v>163275</v>
      </c>
      <c r="M285" s="39">
        <v>1</v>
      </c>
      <c r="N285" s="39"/>
      <c r="O285" s="39"/>
      <c r="P285" s="39"/>
      <c r="Q285" s="39"/>
      <c r="R285" s="39"/>
      <c r="S285" s="39"/>
      <c r="T285" s="39">
        <f t="shared" si="27"/>
        <v>0</v>
      </c>
      <c r="U285" s="39"/>
      <c r="V285" s="39"/>
      <c r="W285" s="39">
        <f t="shared" si="28"/>
        <v>0</v>
      </c>
      <c r="X285" s="39">
        <f t="shared" si="29"/>
        <v>163275</v>
      </c>
      <c r="Y285" s="39">
        <v>0</v>
      </c>
      <c r="Z285" s="39">
        <v>50</v>
      </c>
      <c r="AA285" s="39">
        <v>0</v>
      </c>
      <c r="AB285" s="39">
        <v>0</v>
      </c>
    </row>
    <row r="286" spans="1:28" s="3" customFormat="1" ht="24" customHeight="1" x14ac:dyDescent="0.2">
      <c r="A286" s="39"/>
      <c r="B286" s="76" t="s">
        <v>24</v>
      </c>
      <c r="C286" s="39"/>
      <c r="D286" s="39"/>
      <c r="E286" s="39" t="s">
        <v>970</v>
      </c>
      <c r="F286" s="39">
        <v>1</v>
      </c>
      <c r="G286" s="39">
        <v>7</v>
      </c>
      <c r="H286" s="39"/>
      <c r="I286" s="39"/>
      <c r="J286" s="39">
        <f t="shared" si="25"/>
        <v>2800</v>
      </c>
      <c r="K286" s="39">
        <v>75</v>
      </c>
      <c r="L286" s="39">
        <f t="shared" si="26"/>
        <v>210000</v>
      </c>
      <c r="M286" s="39">
        <v>1</v>
      </c>
      <c r="N286" s="39"/>
      <c r="O286" s="39"/>
      <c r="P286" s="39"/>
      <c r="Q286" s="39"/>
      <c r="R286" s="39"/>
      <c r="S286" s="39"/>
      <c r="T286" s="39">
        <f t="shared" si="27"/>
        <v>0</v>
      </c>
      <c r="U286" s="39"/>
      <c r="V286" s="39"/>
      <c r="W286" s="39">
        <f t="shared" si="28"/>
        <v>0</v>
      </c>
      <c r="X286" s="39">
        <f t="shared" si="29"/>
        <v>210000</v>
      </c>
      <c r="Y286" s="39">
        <v>0</v>
      </c>
      <c r="Z286" s="39">
        <v>0</v>
      </c>
      <c r="AA286" s="39">
        <v>210000</v>
      </c>
      <c r="AB286" s="39">
        <v>0.01</v>
      </c>
    </row>
    <row r="287" spans="1:28" s="3" customFormat="1" ht="24" customHeight="1" x14ac:dyDescent="0.2">
      <c r="A287" s="39"/>
      <c r="B287" s="76" t="s">
        <v>14</v>
      </c>
      <c r="C287" s="39">
        <v>417</v>
      </c>
      <c r="D287" s="39">
        <v>150</v>
      </c>
      <c r="E287" s="39" t="s">
        <v>1035</v>
      </c>
      <c r="F287" s="39">
        <v>2</v>
      </c>
      <c r="G287" s="39"/>
      <c r="H287" s="39"/>
      <c r="I287" s="39">
        <v>72</v>
      </c>
      <c r="J287" s="39">
        <f t="shared" si="25"/>
        <v>72</v>
      </c>
      <c r="K287" s="39">
        <v>430</v>
      </c>
      <c r="L287" s="39">
        <f t="shared" si="26"/>
        <v>30960</v>
      </c>
      <c r="M287" s="39">
        <v>2</v>
      </c>
      <c r="N287" s="39" t="s">
        <v>27</v>
      </c>
      <c r="O287" s="39" t="s">
        <v>16</v>
      </c>
      <c r="P287" s="39">
        <v>2</v>
      </c>
      <c r="Q287" s="39">
        <v>102</v>
      </c>
      <c r="R287" s="39"/>
      <c r="S287" s="39">
        <v>6400</v>
      </c>
      <c r="T287" s="39">
        <f t="shared" si="27"/>
        <v>652800</v>
      </c>
      <c r="U287" s="39">
        <v>20</v>
      </c>
      <c r="V287" s="39">
        <f>T287*75%</f>
        <v>489600</v>
      </c>
      <c r="W287" s="39">
        <f t="shared" si="28"/>
        <v>163200</v>
      </c>
      <c r="X287" s="39">
        <f t="shared" si="29"/>
        <v>194160</v>
      </c>
      <c r="Y287" s="39">
        <v>0</v>
      </c>
      <c r="Z287" s="39">
        <v>50</v>
      </c>
      <c r="AA287" s="39">
        <v>0</v>
      </c>
      <c r="AB287" s="39">
        <v>0</v>
      </c>
    </row>
    <row r="288" spans="1:28" s="3" customFormat="1" ht="24" customHeight="1" x14ac:dyDescent="0.2">
      <c r="A288" s="39"/>
      <c r="B288" s="76" t="s">
        <v>14</v>
      </c>
      <c r="C288" s="39">
        <v>3281</v>
      </c>
      <c r="D288" s="39">
        <v>545</v>
      </c>
      <c r="E288" s="39" t="s">
        <v>1035</v>
      </c>
      <c r="F288" s="39">
        <v>1</v>
      </c>
      <c r="G288" s="39"/>
      <c r="H288" s="39"/>
      <c r="I288" s="39">
        <v>59</v>
      </c>
      <c r="J288" s="39">
        <f t="shared" si="25"/>
        <v>59</v>
      </c>
      <c r="K288" s="39">
        <v>75</v>
      </c>
      <c r="L288" s="39">
        <f t="shared" si="26"/>
        <v>4425</v>
      </c>
      <c r="M288" s="39">
        <v>1</v>
      </c>
      <c r="N288" s="39"/>
      <c r="O288" s="39"/>
      <c r="P288" s="39"/>
      <c r="Q288" s="39"/>
      <c r="R288" s="39"/>
      <c r="S288" s="39"/>
      <c r="T288" s="39">
        <f t="shared" si="27"/>
        <v>0</v>
      </c>
      <c r="U288" s="39"/>
      <c r="V288" s="39"/>
      <c r="W288" s="39">
        <f t="shared" si="28"/>
        <v>0</v>
      </c>
      <c r="X288" s="39">
        <f t="shared" si="29"/>
        <v>4425</v>
      </c>
      <c r="Y288" s="39">
        <v>0</v>
      </c>
      <c r="Z288" s="39">
        <v>50</v>
      </c>
      <c r="AA288" s="39">
        <v>0</v>
      </c>
      <c r="AB288" s="39">
        <v>0</v>
      </c>
    </row>
    <row r="289" spans="1:28" s="3" customFormat="1" ht="24" customHeight="1" x14ac:dyDescent="0.2">
      <c r="A289" s="39"/>
      <c r="B289" s="76" t="s">
        <v>14</v>
      </c>
      <c r="C289" s="39">
        <v>5936</v>
      </c>
      <c r="D289" s="39">
        <v>162</v>
      </c>
      <c r="E289" s="39" t="s">
        <v>1035</v>
      </c>
      <c r="F289" s="39">
        <v>1</v>
      </c>
      <c r="G289" s="39"/>
      <c r="H289" s="39"/>
      <c r="I289" s="39">
        <v>76</v>
      </c>
      <c r="J289" s="39">
        <f t="shared" si="25"/>
        <v>76</v>
      </c>
      <c r="K289" s="39">
        <v>75</v>
      </c>
      <c r="L289" s="39">
        <f t="shared" si="26"/>
        <v>5700</v>
      </c>
      <c r="M289" s="39">
        <v>1</v>
      </c>
      <c r="N289" s="39"/>
      <c r="O289" s="39"/>
      <c r="P289" s="39"/>
      <c r="Q289" s="39"/>
      <c r="R289" s="39"/>
      <c r="S289" s="39"/>
      <c r="T289" s="39">
        <f t="shared" si="27"/>
        <v>0</v>
      </c>
      <c r="U289" s="39"/>
      <c r="V289" s="39"/>
      <c r="W289" s="39">
        <f t="shared" si="28"/>
        <v>0</v>
      </c>
      <c r="X289" s="39">
        <f t="shared" si="29"/>
        <v>5700</v>
      </c>
      <c r="Y289" s="39">
        <v>0</v>
      </c>
      <c r="Z289" s="39">
        <v>50</v>
      </c>
      <c r="AA289" s="39">
        <v>0</v>
      </c>
      <c r="AB289" s="39">
        <v>0</v>
      </c>
    </row>
    <row r="290" spans="1:28" s="3" customFormat="1" ht="24" customHeight="1" x14ac:dyDescent="0.2">
      <c r="A290" s="39"/>
      <c r="B290" s="76" t="s">
        <v>14</v>
      </c>
      <c r="C290" s="39">
        <v>5927</v>
      </c>
      <c r="D290" s="39">
        <v>389</v>
      </c>
      <c r="E290" s="39" t="s">
        <v>1035</v>
      </c>
      <c r="F290" s="39">
        <v>1</v>
      </c>
      <c r="G290" s="39">
        <v>2</v>
      </c>
      <c r="H290" s="39">
        <v>3</v>
      </c>
      <c r="I290" s="39">
        <v>88</v>
      </c>
      <c r="J290" s="39">
        <f t="shared" si="25"/>
        <v>1188</v>
      </c>
      <c r="K290" s="39">
        <v>75</v>
      </c>
      <c r="L290" s="39">
        <f t="shared" si="26"/>
        <v>89100</v>
      </c>
      <c r="M290" s="39">
        <v>1</v>
      </c>
      <c r="N290" s="39"/>
      <c r="O290" s="39"/>
      <c r="P290" s="39"/>
      <c r="Q290" s="39"/>
      <c r="R290" s="39"/>
      <c r="S290" s="39"/>
      <c r="T290" s="39">
        <f t="shared" si="27"/>
        <v>0</v>
      </c>
      <c r="U290" s="39"/>
      <c r="V290" s="39"/>
      <c r="W290" s="39">
        <f t="shared" si="28"/>
        <v>0</v>
      </c>
      <c r="X290" s="39">
        <f t="shared" si="29"/>
        <v>89100</v>
      </c>
      <c r="Y290" s="39">
        <v>0</v>
      </c>
      <c r="Z290" s="39">
        <v>50</v>
      </c>
      <c r="AA290" s="39">
        <v>0</v>
      </c>
      <c r="AB290" s="39">
        <v>0</v>
      </c>
    </row>
    <row r="291" spans="1:28" s="3" customFormat="1" ht="24" customHeight="1" x14ac:dyDescent="0.2">
      <c r="A291" s="39"/>
      <c r="B291" s="76" t="s">
        <v>14</v>
      </c>
      <c r="C291" s="39">
        <v>5925</v>
      </c>
      <c r="D291" s="39">
        <v>387</v>
      </c>
      <c r="E291" s="39" t="s">
        <v>1035</v>
      </c>
      <c r="F291" s="39">
        <v>1</v>
      </c>
      <c r="G291" s="39"/>
      <c r="H291" s="39"/>
      <c r="I291" s="39">
        <v>76</v>
      </c>
      <c r="J291" s="39">
        <f t="shared" si="25"/>
        <v>76</v>
      </c>
      <c r="K291" s="39">
        <v>75</v>
      </c>
      <c r="L291" s="39">
        <f t="shared" si="26"/>
        <v>5700</v>
      </c>
      <c r="M291" s="39">
        <v>1</v>
      </c>
      <c r="N291" s="39"/>
      <c r="O291" s="39"/>
      <c r="P291" s="39"/>
      <c r="Q291" s="39"/>
      <c r="R291" s="39"/>
      <c r="S291" s="39"/>
      <c r="T291" s="39">
        <f t="shared" si="27"/>
        <v>0</v>
      </c>
      <c r="U291" s="39"/>
      <c r="V291" s="39"/>
      <c r="W291" s="39">
        <f t="shared" si="28"/>
        <v>0</v>
      </c>
      <c r="X291" s="39">
        <f t="shared" si="29"/>
        <v>5700</v>
      </c>
      <c r="Y291" s="39">
        <v>0</v>
      </c>
      <c r="Z291" s="39">
        <v>50</v>
      </c>
      <c r="AA291" s="39">
        <v>0</v>
      </c>
      <c r="AB291" s="39">
        <v>0</v>
      </c>
    </row>
    <row r="292" spans="1:28" s="3" customFormat="1" ht="24" customHeight="1" x14ac:dyDescent="0.2">
      <c r="A292" s="39"/>
      <c r="B292" s="76" t="s">
        <v>14</v>
      </c>
      <c r="C292" s="39">
        <v>3820</v>
      </c>
      <c r="D292" s="39">
        <v>544</v>
      </c>
      <c r="E292" s="39" t="s">
        <v>1035</v>
      </c>
      <c r="F292" s="39">
        <v>1</v>
      </c>
      <c r="G292" s="39"/>
      <c r="H292" s="39"/>
      <c r="I292" s="39">
        <v>34</v>
      </c>
      <c r="J292" s="39">
        <f t="shared" si="25"/>
        <v>34</v>
      </c>
      <c r="K292" s="39">
        <v>430</v>
      </c>
      <c r="L292" s="39">
        <f t="shared" si="26"/>
        <v>14620</v>
      </c>
      <c r="M292" s="39">
        <v>1</v>
      </c>
      <c r="N292" s="39"/>
      <c r="O292" s="39"/>
      <c r="P292" s="39"/>
      <c r="Q292" s="39"/>
      <c r="R292" s="39"/>
      <c r="S292" s="39"/>
      <c r="T292" s="39">
        <f t="shared" si="27"/>
        <v>0</v>
      </c>
      <c r="U292" s="39"/>
      <c r="V292" s="39"/>
      <c r="W292" s="39">
        <f t="shared" si="28"/>
        <v>0</v>
      </c>
      <c r="X292" s="39">
        <f t="shared" si="29"/>
        <v>14620</v>
      </c>
      <c r="Y292" s="39">
        <v>0</v>
      </c>
      <c r="Z292" s="39">
        <v>50</v>
      </c>
      <c r="AA292" s="39">
        <v>0</v>
      </c>
      <c r="AB292" s="39">
        <v>0</v>
      </c>
    </row>
    <row r="293" spans="1:28" s="3" customFormat="1" ht="24" customHeight="1" x14ac:dyDescent="0.2">
      <c r="A293" s="39"/>
      <c r="B293" s="76" t="s">
        <v>14</v>
      </c>
      <c r="C293" s="39">
        <v>418</v>
      </c>
      <c r="D293" s="39">
        <v>151</v>
      </c>
      <c r="E293" s="39" t="s">
        <v>1035</v>
      </c>
      <c r="F293" s="39">
        <v>1</v>
      </c>
      <c r="G293" s="39"/>
      <c r="H293" s="39"/>
      <c r="I293" s="39">
        <v>25</v>
      </c>
      <c r="J293" s="39">
        <f t="shared" si="25"/>
        <v>25</v>
      </c>
      <c r="K293" s="39">
        <v>430</v>
      </c>
      <c r="L293" s="39">
        <f t="shared" si="26"/>
        <v>10750</v>
      </c>
      <c r="M293" s="39">
        <v>1</v>
      </c>
      <c r="N293" s="39"/>
      <c r="O293" s="39"/>
      <c r="P293" s="39"/>
      <c r="Q293" s="39"/>
      <c r="R293" s="39"/>
      <c r="S293" s="39"/>
      <c r="T293" s="39">
        <f t="shared" si="27"/>
        <v>0</v>
      </c>
      <c r="U293" s="39"/>
      <c r="V293" s="39"/>
      <c r="W293" s="39">
        <f t="shared" si="28"/>
        <v>0</v>
      </c>
      <c r="X293" s="39">
        <f t="shared" si="29"/>
        <v>10750</v>
      </c>
      <c r="Y293" s="39">
        <v>0</v>
      </c>
      <c r="Z293" s="39">
        <v>50</v>
      </c>
      <c r="AA293" s="39">
        <v>0</v>
      </c>
      <c r="AB293" s="39">
        <v>0</v>
      </c>
    </row>
    <row r="294" spans="1:28" s="3" customFormat="1" ht="24" customHeight="1" x14ac:dyDescent="0.2">
      <c r="A294" s="39"/>
      <c r="B294" s="76" t="s">
        <v>24</v>
      </c>
      <c r="C294" s="39"/>
      <c r="D294" s="39"/>
      <c r="E294" s="39" t="s">
        <v>1036</v>
      </c>
      <c r="F294" s="39">
        <v>2</v>
      </c>
      <c r="G294" s="39">
        <v>3</v>
      </c>
      <c r="H294" s="39"/>
      <c r="I294" s="39">
        <v>12</v>
      </c>
      <c r="J294" s="39">
        <f t="shared" si="25"/>
        <v>1212</v>
      </c>
      <c r="K294" s="39">
        <v>75</v>
      </c>
      <c r="L294" s="39">
        <f t="shared" si="26"/>
        <v>90900</v>
      </c>
      <c r="M294" s="39">
        <v>2</v>
      </c>
      <c r="N294" s="39" t="s">
        <v>27</v>
      </c>
      <c r="O294" s="39" t="s">
        <v>16</v>
      </c>
      <c r="P294" s="39">
        <v>2</v>
      </c>
      <c r="Q294" s="39">
        <v>126</v>
      </c>
      <c r="R294" s="39"/>
      <c r="S294" s="39">
        <v>6400</v>
      </c>
      <c r="T294" s="39">
        <f t="shared" si="27"/>
        <v>806400</v>
      </c>
      <c r="U294" s="39">
        <v>15</v>
      </c>
      <c r="V294" s="39">
        <f>T294*50%</f>
        <v>403200</v>
      </c>
      <c r="W294" s="39">
        <f t="shared" si="28"/>
        <v>403200</v>
      </c>
      <c r="X294" s="39">
        <f t="shared" si="29"/>
        <v>494100</v>
      </c>
      <c r="Y294" s="39">
        <v>0</v>
      </c>
      <c r="Z294" s="39">
        <v>0</v>
      </c>
      <c r="AA294" s="39">
        <v>494100</v>
      </c>
      <c r="AB294" s="39">
        <v>0.01</v>
      </c>
    </row>
    <row r="295" spans="1:28" s="3" customFormat="1" ht="24" customHeight="1" x14ac:dyDescent="0.2">
      <c r="A295" s="39"/>
      <c r="B295" s="76" t="s">
        <v>14</v>
      </c>
      <c r="C295" s="39">
        <v>442</v>
      </c>
      <c r="D295" s="39">
        <v>183</v>
      </c>
      <c r="E295" s="39" t="s">
        <v>1037</v>
      </c>
      <c r="F295" s="39">
        <v>2</v>
      </c>
      <c r="G295" s="39"/>
      <c r="H295" s="39">
        <v>1</v>
      </c>
      <c r="I295" s="39">
        <v>69</v>
      </c>
      <c r="J295" s="39">
        <f t="shared" si="25"/>
        <v>169</v>
      </c>
      <c r="K295" s="39">
        <v>430</v>
      </c>
      <c r="L295" s="39">
        <f t="shared" si="26"/>
        <v>72670</v>
      </c>
      <c r="M295" s="39">
        <v>2</v>
      </c>
      <c r="N295" s="39" t="s">
        <v>27</v>
      </c>
      <c r="O295" s="39" t="s">
        <v>16</v>
      </c>
      <c r="P295" s="39">
        <v>2</v>
      </c>
      <c r="Q295" s="39">
        <v>189</v>
      </c>
      <c r="R295" s="39"/>
      <c r="S295" s="39">
        <v>6400</v>
      </c>
      <c r="T295" s="39">
        <f t="shared" si="27"/>
        <v>1209600</v>
      </c>
      <c r="U295" s="39">
        <v>30</v>
      </c>
      <c r="V295" s="39">
        <f>T295*85%</f>
        <v>1028160</v>
      </c>
      <c r="W295" s="39">
        <f t="shared" si="28"/>
        <v>181440</v>
      </c>
      <c r="X295" s="39">
        <f t="shared" si="29"/>
        <v>254110</v>
      </c>
      <c r="Y295" s="39">
        <v>0</v>
      </c>
      <c r="Z295" s="39">
        <v>50</v>
      </c>
      <c r="AA295" s="39">
        <v>0</v>
      </c>
      <c r="AB295" s="39">
        <v>0</v>
      </c>
    </row>
    <row r="296" spans="1:28" s="3" customFormat="1" ht="24" customHeight="1" x14ac:dyDescent="0.2">
      <c r="A296" s="39"/>
      <c r="B296" s="76" t="s">
        <v>14</v>
      </c>
      <c r="C296" s="39">
        <v>2942</v>
      </c>
      <c r="D296" s="39">
        <v>71</v>
      </c>
      <c r="E296" s="39" t="s">
        <v>1037</v>
      </c>
      <c r="F296" s="39">
        <v>1</v>
      </c>
      <c r="G296" s="39">
        <v>12</v>
      </c>
      <c r="H296" s="39">
        <v>3</v>
      </c>
      <c r="I296" s="39">
        <v>54</v>
      </c>
      <c r="J296" s="39">
        <f t="shared" si="25"/>
        <v>5154</v>
      </c>
      <c r="K296" s="39">
        <v>75</v>
      </c>
      <c r="L296" s="39">
        <f t="shared" si="26"/>
        <v>386550</v>
      </c>
      <c r="M296" s="39">
        <v>1</v>
      </c>
      <c r="N296" s="39"/>
      <c r="O296" s="39"/>
      <c r="P296" s="39"/>
      <c r="Q296" s="39"/>
      <c r="R296" s="39"/>
      <c r="S296" s="39"/>
      <c r="T296" s="39">
        <f t="shared" si="27"/>
        <v>0</v>
      </c>
      <c r="U296" s="39"/>
      <c r="V296" s="39"/>
      <c r="W296" s="39">
        <f t="shared" si="28"/>
        <v>0</v>
      </c>
      <c r="X296" s="39">
        <f t="shared" si="29"/>
        <v>386550</v>
      </c>
      <c r="Y296" s="39">
        <v>0</v>
      </c>
      <c r="Z296" s="39">
        <v>50</v>
      </c>
      <c r="AA296" s="39">
        <v>0</v>
      </c>
      <c r="AB296" s="39">
        <v>0</v>
      </c>
    </row>
    <row r="297" spans="1:28" s="3" customFormat="1" ht="24" customHeight="1" x14ac:dyDescent="0.2">
      <c r="A297" s="39"/>
      <c r="B297" s="76" t="s">
        <v>14</v>
      </c>
      <c r="C297" s="39">
        <v>1831</v>
      </c>
      <c r="D297" s="39">
        <v>39</v>
      </c>
      <c r="E297" s="39" t="s">
        <v>1037</v>
      </c>
      <c r="F297" s="39">
        <v>1</v>
      </c>
      <c r="G297" s="39">
        <v>5</v>
      </c>
      <c r="H297" s="39">
        <v>3</v>
      </c>
      <c r="I297" s="39">
        <v>95</v>
      </c>
      <c r="J297" s="39">
        <f t="shared" si="25"/>
        <v>2395</v>
      </c>
      <c r="K297" s="39">
        <v>100</v>
      </c>
      <c r="L297" s="39">
        <f t="shared" si="26"/>
        <v>239500</v>
      </c>
      <c r="M297" s="39">
        <v>1</v>
      </c>
      <c r="N297" s="39"/>
      <c r="O297" s="39"/>
      <c r="P297" s="39"/>
      <c r="Q297" s="39"/>
      <c r="R297" s="39"/>
      <c r="S297" s="39"/>
      <c r="T297" s="39">
        <f t="shared" si="27"/>
        <v>0</v>
      </c>
      <c r="U297" s="39"/>
      <c r="V297" s="39"/>
      <c r="W297" s="39">
        <f t="shared" si="28"/>
        <v>0</v>
      </c>
      <c r="X297" s="39">
        <f t="shared" si="29"/>
        <v>239500</v>
      </c>
      <c r="Y297" s="39">
        <v>0</v>
      </c>
      <c r="Z297" s="39">
        <v>50</v>
      </c>
      <c r="AA297" s="39">
        <v>0</v>
      </c>
      <c r="AB297" s="39">
        <v>0</v>
      </c>
    </row>
    <row r="298" spans="1:28" s="3" customFormat="1" ht="24" customHeight="1" x14ac:dyDescent="0.2">
      <c r="A298" s="39"/>
      <c r="B298" s="76" t="s">
        <v>14</v>
      </c>
      <c r="C298" s="39">
        <v>24</v>
      </c>
      <c r="D298" s="39">
        <v>179</v>
      </c>
      <c r="E298" s="39" t="s">
        <v>1037</v>
      </c>
      <c r="F298" s="39">
        <v>1</v>
      </c>
      <c r="G298" s="39">
        <v>9</v>
      </c>
      <c r="H298" s="39"/>
      <c r="I298" s="39">
        <v>52</v>
      </c>
      <c r="J298" s="39">
        <f t="shared" si="25"/>
        <v>3652</v>
      </c>
      <c r="K298" s="39">
        <v>75</v>
      </c>
      <c r="L298" s="39">
        <f t="shared" si="26"/>
        <v>273900</v>
      </c>
      <c r="M298" s="39">
        <v>1</v>
      </c>
      <c r="N298" s="39"/>
      <c r="O298" s="39"/>
      <c r="P298" s="39"/>
      <c r="Q298" s="39"/>
      <c r="R298" s="39"/>
      <c r="S298" s="39"/>
      <c r="T298" s="39">
        <f t="shared" si="27"/>
        <v>0</v>
      </c>
      <c r="U298" s="39"/>
      <c r="V298" s="39"/>
      <c r="W298" s="39">
        <f t="shared" si="28"/>
        <v>0</v>
      </c>
      <c r="X298" s="39">
        <f t="shared" si="29"/>
        <v>273900</v>
      </c>
      <c r="Y298" s="39">
        <v>0</v>
      </c>
      <c r="Z298" s="39">
        <v>50</v>
      </c>
      <c r="AA298" s="39">
        <v>0</v>
      </c>
      <c r="AB298" s="39">
        <v>0</v>
      </c>
    </row>
    <row r="299" spans="1:28" s="3" customFormat="1" ht="24" customHeight="1" x14ac:dyDescent="0.2">
      <c r="A299" s="39"/>
      <c r="B299" s="76" t="s">
        <v>14</v>
      </c>
      <c r="C299" s="39">
        <v>1660</v>
      </c>
      <c r="D299" s="39">
        <v>413</v>
      </c>
      <c r="E299" s="39" t="s">
        <v>1037</v>
      </c>
      <c r="F299" s="39">
        <v>1</v>
      </c>
      <c r="G299" s="39">
        <v>11</v>
      </c>
      <c r="H299" s="39">
        <v>2</v>
      </c>
      <c r="I299" s="39">
        <v>81</v>
      </c>
      <c r="J299" s="39">
        <f t="shared" si="25"/>
        <v>4681</v>
      </c>
      <c r="K299" s="39">
        <v>75</v>
      </c>
      <c r="L299" s="39">
        <f t="shared" si="26"/>
        <v>351075</v>
      </c>
      <c r="M299" s="39">
        <v>1</v>
      </c>
      <c r="N299" s="39"/>
      <c r="O299" s="39"/>
      <c r="P299" s="39"/>
      <c r="Q299" s="39"/>
      <c r="R299" s="39"/>
      <c r="S299" s="39"/>
      <c r="T299" s="39">
        <f t="shared" si="27"/>
        <v>0</v>
      </c>
      <c r="U299" s="39"/>
      <c r="V299" s="39"/>
      <c r="W299" s="39">
        <f t="shared" si="28"/>
        <v>0</v>
      </c>
      <c r="X299" s="39">
        <f t="shared" si="29"/>
        <v>351075</v>
      </c>
      <c r="Y299" s="39">
        <v>0</v>
      </c>
      <c r="Z299" s="39">
        <v>50</v>
      </c>
      <c r="AA299" s="39">
        <v>0</v>
      </c>
      <c r="AB299" s="39">
        <v>0</v>
      </c>
    </row>
    <row r="300" spans="1:28" s="3" customFormat="1" ht="24" customHeight="1" x14ac:dyDescent="0.2">
      <c r="A300" s="39"/>
      <c r="B300" s="76" t="s">
        <v>14</v>
      </c>
      <c r="C300" s="39">
        <v>2879</v>
      </c>
      <c r="D300" s="39">
        <v>1</v>
      </c>
      <c r="E300" s="39" t="s">
        <v>1037</v>
      </c>
      <c r="F300" s="39">
        <v>1</v>
      </c>
      <c r="G300" s="39">
        <v>23</v>
      </c>
      <c r="H300" s="39"/>
      <c r="I300" s="39">
        <v>35</v>
      </c>
      <c r="J300" s="39">
        <f t="shared" si="25"/>
        <v>9235</v>
      </c>
      <c r="K300" s="39">
        <v>75</v>
      </c>
      <c r="L300" s="39">
        <f t="shared" si="26"/>
        <v>692625</v>
      </c>
      <c r="M300" s="39">
        <v>1</v>
      </c>
      <c r="N300" s="39"/>
      <c r="O300" s="39"/>
      <c r="P300" s="39"/>
      <c r="Q300" s="39"/>
      <c r="R300" s="39"/>
      <c r="S300" s="39"/>
      <c r="T300" s="39">
        <f t="shared" si="27"/>
        <v>0</v>
      </c>
      <c r="U300" s="39"/>
      <c r="V300" s="39"/>
      <c r="W300" s="39">
        <f t="shared" si="28"/>
        <v>0</v>
      </c>
      <c r="X300" s="39">
        <f t="shared" si="29"/>
        <v>692625</v>
      </c>
      <c r="Y300" s="39">
        <v>0</v>
      </c>
      <c r="Z300" s="39">
        <v>50</v>
      </c>
      <c r="AA300" s="39">
        <v>0</v>
      </c>
      <c r="AB300" s="39">
        <v>0</v>
      </c>
    </row>
    <row r="301" spans="1:28" s="3" customFormat="1" ht="24" customHeight="1" x14ac:dyDescent="0.2">
      <c r="A301" s="39"/>
      <c r="B301" s="76" t="s">
        <v>14</v>
      </c>
      <c r="C301" s="39">
        <v>443</v>
      </c>
      <c r="D301" s="39">
        <v>184</v>
      </c>
      <c r="E301" s="39" t="s">
        <v>1037</v>
      </c>
      <c r="F301" s="39">
        <v>1</v>
      </c>
      <c r="G301" s="39"/>
      <c r="H301" s="39"/>
      <c r="I301" s="39">
        <v>83</v>
      </c>
      <c r="J301" s="39">
        <f t="shared" si="25"/>
        <v>83</v>
      </c>
      <c r="K301" s="39">
        <v>430</v>
      </c>
      <c r="L301" s="39">
        <f t="shared" si="26"/>
        <v>35690</v>
      </c>
      <c r="M301" s="39">
        <v>1</v>
      </c>
      <c r="N301" s="39"/>
      <c r="O301" s="39"/>
      <c r="P301" s="39"/>
      <c r="Q301" s="39"/>
      <c r="R301" s="39"/>
      <c r="S301" s="39"/>
      <c r="T301" s="39">
        <f t="shared" si="27"/>
        <v>0</v>
      </c>
      <c r="U301" s="39"/>
      <c r="V301" s="39"/>
      <c r="W301" s="39">
        <f t="shared" si="28"/>
        <v>0</v>
      </c>
      <c r="X301" s="39">
        <f t="shared" si="29"/>
        <v>35690</v>
      </c>
      <c r="Y301" s="39">
        <v>0</v>
      </c>
      <c r="Z301" s="39">
        <v>50</v>
      </c>
      <c r="AA301" s="39">
        <v>0</v>
      </c>
      <c r="AB301" s="39">
        <v>0</v>
      </c>
    </row>
    <row r="302" spans="1:28" s="3" customFormat="1" ht="24" customHeight="1" x14ac:dyDescent="0.2">
      <c r="A302" s="39"/>
      <c r="B302" s="76" t="s">
        <v>14</v>
      </c>
      <c r="C302" s="39">
        <v>2793</v>
      </c>
      <c r="D302" s="39">
        <v>60</v>
      </c>
      <c r="E302" s="39" t="s">
        <v>1038</v>
      </c>
      <c r="F302" s="39">
        <v>1</v>
      </c>
      <c r="G302" s="39">
        <v>16</v>
      </c>
      <c r="H302" s="39">
        <v>1</v>
      </c>
      <c r="I302" s="39">
        <v>93</v>
      </c>
      <c r="J302" s="39">
        <f t="shared" si="25"/>
        <v>6593</v>
      </c>
      <c r="K302" s="39">
        <v>75</v>
      </c>
      <c r="L302" s="39">
        <f t="shared" si="26"/>
        <v>494475</v>
      </c>
      <c r="M302" s="39">
        <v>1</v>
      </c>
      <c r="N302" s="39"/>
      <c r="O302" s="39"/>
      <c r="P302" s="39"/>
      <c r="Q302" s="39"/>
      <c r="R302" s="39"/>
      <c r="S302" s="39"/>
      <c r="T302" s="39">
        <f t="shared" si="27"/>
        <v>0</v>
      </c>
      <c r="U302" s="39"/>
      <c r="V302" s="39"/>
      <c r="W302" s="39">
        <f t="shared" si="28"/>
        <v>0</v>
      </c>
      <c r="X302" s="39">
        <f t="shared" si="29"/>
        <v>494475</v>
      </c>
      <c r="Y302" s="39">
        <v>0</v>
      </c>
      <c r="Z302" s="39">
        <v>50</v>
      </c>
      <c r="AA302" s="39">
        <v>0</v>
      </c>
      <c r="AB302" s="39">
        <v>0</v>
      </c>
    </row>
    <row r="303" spans="1:28" s="3" customFormat="1" ht="24" customHeight="1" x14ac:dyDescent="0.2">
      <c r="A303" s="39"/>
      <c r="B303" s="76" t="s">
        <v>14</v>
      </c>
      <c r="C303" s="39">
        <v>5779</v>
      </c>
      <c r="D303" s="39">
        <v>169</v>
      </c>
      <c r="E303" s="39" t="s">
        <v>1038</v>
      </c>
      <c r="F303" s="39">
        <v>1</v>
      </c>
      <c r="G303" s="39">
        <v>7</v>
      </c>
      <c r="H303" s="39"/>
      <c r="I303" s="39"/>
      <c r="J303" s="39">
        <f t="shared" si="25"/>
        <v>2800</v>
      </c>
      <c r="K303" s="39">
        <v>100</v>
      </c>
      <c r="L303" s="39">
        <f t="shared" si="26"/>
        <v>280000</v>
      </c>
      <c r="M303" s="39">
        <v>1</v>
      </c>
      <c r="N303" s="39"/>
      <c r="O303" s="39"/>
      <c r="P303" s="39"/>
      <c r="Q303" s="39"/>
      <c r="R303" s="39"/>
      <c r="S303" s="39"/>
      <c r="T303" s="39">
        <f t="shared" si="27"/>
        <v>0</v>
      </c>
      <c r="U303" s="39"/>
      <c r="V303" s="39"/>
      <c r="W303" s="39">
        <f t="shared" si="28"/>
        <v>0</v>
      </c>
      <c r="X303" s="39">
        <f t="shared" si="29"/>
        <v>280000</v>
      </c>
      <c r="Y303" s="39">
        <v>0</v>
      </c>
      <c r="Z303" s="39">
        <v>50</v>
      </c>
      <c r="AA303" s="39">
        <v>0</v>
      </c>
      <c r="AB303" s="39">
        <v>0</v>
      </c>
    </row>
    <row r="304" spans="1:28" s="3" customFormat="1" ht="24" customHeight="1" x14ac:dyDescent="0.2">
      <c r="A304" s="39"/>
      <c r="B304" s="76" t="s">
        <v>14</v>
      </c>
      <c r="C304" s="39">
        <v>452</v>
      </c>
      <c r="D304" s="39">
        <v>194</v>
      </c>
      <c r="E304" s="39" t="s">
        <v>1039</v>
      </c>
      <c r="F304" s="39">
        <v>2</v>
      </c>
      <c r="G304" s="39"/>
      <c r="H304" s="39">
        <v>1</v>
      </c>
      <c r="I304" s="39">
        <v>58</v>
      </c>
      <c r="J304" s="39">
        <f t="shared" si="25"/>
        <v>158</v>
      </c>
      <c r="K304" s="39">
        <v>430</v>
      </c>
      <c r="L304" s="39">
        <f t="shared" si="26"/>
        <v>67940</v>
      </c>
      <c r="M304" s="39">
        <v>2</v>
      </c>
      <c r="N304" s="39" t="s">
        <v>27</v>
      </c>
      <c r="O304" s="39" t="s">
        <v>16</v>
      </c>
      <c r="P304" s="39">
        <v>2</v>
      </c>
      <c r="Q304" s="39">
        <v>90</v>
      </c>
      <c r="R304" s="39"/>
      <c r="S304" s="39">
        <v>6400</v>
      </c>
      <c r="T304" s="39">
        <f t="shared" si="27"/>
        <v>576000</v>
      </c>
      <c r="U304" s="39">
        <v>20</v>
      </c>
      <c r="V304" s="39">
        <f>T304*75%</f>
        <v>432000</v>
      </c>
      <c r="W304" s="39">
        <f t="shared" si="28"/>
        <v>144000</v>
      </c>
      <c r="X304" s="39">
        <f t="shared" si="29"/>
        <v>211940</v>
      </c>
      <c r="Y304" s="39">
        <v>0</v>
      </c>
      <c r="Z304" s="39">
        <v>50</v>
      </c>
      <c r="AA304" s="39">
        <v>0</v>
      </c>
      <c r="AB304" s="39">
        <v>0</v>
      </c>
    </row>
    <row r="305" spans="1:28" s="3" customFormat="1" ht="24" customHeight="1" x14ac:dyDescent="0.2">
      <c r="A305" s="39"/>
      <c r="B305" s="76" t="s">
        <v>14</v>
      </c>
      <c r="C305" s="39">
        <v>5140</v>
      </c>
      <c r="D305" s="39">
        <v>131</v>
      </c>
      <c r="E305" s="39" t="s">
        <v>1039</v>
      </c>
      <c r="F305" s="39">
        <v>1</v>
      </c>
      <c r="G305" s="39">
        <v>4</v>
      </c>
      <c r="H305" s="39">
        <v>1</v>
      </c>
      <c r="I305" s="39">
        <v>19</v>
      </c>
      <c r="J305" s="39">
        <f t="shared" si="25"/>
        <v>1719</v>
      </c>
      <c r="K305" s="39">
        <v>75</v>
      </c>
      <c r="L305" s="39">
        <f t="shared" si="26"/>
        <v>128925</v>
      </c>
      <c r="M305" s="39">
        <v>1</v>
      </c>
      <c r="N305" s="39"/>
      <c r="O305" s="39"/>
      <c r="P305" s="39"/>
      <c r="Q305" s="39"/>
      <c r="R305" s="39"/>
      <c r="S305" s="39"/>
      <c r="T305" s="39">
        <f t="shared" si="27"/>
        <v>0</v>
      </c>
      <c r="U305" s="39"/>
      <c r="V305" s="39"/>
      <c r="W305" s="39">
        <f t="shared" si="28"/>
        <v>0</v>
      </c>
      <c r="X305" s="39">
        <f t="shared" si="29"/>
        <v>128925</v>
      </c>
      <c r="Y305" s="39">
        <v>0</v>
      </c>
      <c r="Z305" s="39">
        <v>50</v>
      </c>
      <c r="AA305" s="39">
        <v>0</v>
      </c>
      <c r="AB305" s="39">
        <v>0</v>
      </c>
    </row>
    <row r="306" spans="1:28" s="3" customFormat="1" ht="24" customHeight="1" x14ac:dyDescent="0.2">
      <c r="A306" s="39"/>
      <c r="B306" s="76" t="s">
        <v>14</v>
      </c>
      <c r="C306" s="39">
        <v>2104</v>
      </c>
      <c r="D306" s="39">
        <v>228</v>
      </c>
      <c r="E306" s="39" t="s">
        <v>1039</v>
      </c>
      <c r="F306" s="39">
        <v>1</v>
      </c>
      <c r="G306" s="39">
        <v>2</v>
      </c>
      <c r="H306" s="39"/>
      <c r="I306" s="39">
        <v>41</v>
      </c>
      <c r="J306" s="39">
        <f t="shared" si="25"/>
        <v>841</v>
      </c>
      <c r="K306" s="39">
        <v>75</v>
      </c>
      <c r="L306" s="39">
        <f t="shared" si="26"/>
        <v>63075</v>
      </c>
      <c r="M306" s="39">
        <v>1</v>
      </c>
      <c r="N306" s="39"/>
      <c r="O306" s="39"/>
      <c r="P306" s="39"/>
      <c r="Q306" s="39"/>
      <c r="R306" s="39"/>
      <c r="S306" s="39"/>
      <c r="T306" s="39">
        <f t="shared" si="27"/>
        <v>0</v>
      </c>
      <c r="U306" s="39"/>
      <c r="V306" s="39"/>
      <c r="W306" s="39">
        <f t="shared" si="28"/>
        <v>0</v>
      </c>
      <c r="X306" s="39">
        <f t="shared" si="29"/>
        <v>63075</v>
      </c>
      <c r="Y306" s="39">
        <v>0</v>
      </c>
      <c r="Z306" s="39">
        <v>50</v>
      </c>
      <c r="AA306" s="39">
        <v>0</v>
      </c>
      <c r="AB306" s="39">
        <v>0</v>
      </c>
    </row>
    <row r="307" spans="1:28" s="3" customFormat="1" ht="24" customHeight="1" x14ac:dyDescent="0.2">
      <c r="A307" s="39"/>
      <c r="B307" s="76" t="s">
        <v>14</v>
      </c>
      <c r="C307" s="39">
        <v>3830</v>
      </c>
      <c r="D307" s="39">
        <v>546</v>
      </c>
      <c r="E307" s="39" t="s">
        <v>1039</v>
      </c>
      <c r="F307" s="39">
        <v>1</v>
      </c>
      <c r="G307" s="39"/>
      <c r="H307" s="39"/>
      <c r="I307" s="39">
        <v>34</v>
      </c>
      <c r="J307" s="39">
        <f t="shared" si="25"/>
        <v>34</v>
      </c>
      <c r="K307" s="39">
        <v>430</v>
      </c>
      <c r="L307" s="39">
        <f t="shared" si="26"/>
        <v>14620</v>
      </c>
      <c r="M307" s="39">
        <v>1</v>
      </c>
      <c r="N307" s="39"/>
      <c r="O307" s="39"/>
      <c r="P307" s="39"/>
      <c r="Q307" s="39"/>
      <c r="R307" s="39"/>
      <c r="S307" s="39"/>
      <c r="T307" s="39">
        <f t="shared" si="27"/>
        <v>0</v>
      </c>
      <c r="U307" s="39"/>
      <c r="V307" s="39"/>
      <c r="W307" s="39">
        <f t="shared" si="28"/>
        <v>0</v>
      </c>
      <c r="X307" s="39">
        <f t="shared" si="29"/>
        <v>14620</v>
      </c>
      <c r="Y307" s="39">
        <v>0</v>
      </c>
      <c r="Z307" s="39">
        <v>50</v>
      </c>
      <c r="AA307" s="39">
        <v>0</v>
      </c>
      <c r="AB307" s="39">
        <v>0</v>
      </c>
    </row>
    <row r="308" spans="1:28" s="3" customFormat="1" ht="24" customHeight="1" x14ac:dyDescent="0.2">
      <c r="A308" s="39"/>
      <c r="B308" s="76" t="s">
        <v>14</v>
      </c>
      <c r="C308" s="39">
        <v>445</v>
      </c>
      <c r="D308" s="39">
        <v>187</v>
      </c>
      <c r="E308" s="39" t="s">
        <v>1039</v>
      </c>
      <c r="F308" s="39">
        <v>1</v>
      </c>
      <c r="G308" s="39"/>
      <c r="H308" s="39"/>
      <c r="I308" s="39">
        <v>26</v>
      </c>
      <c r="J308" s="39">
        <f t="shared" si="25"/>
        <v>26</v>
      </c>
      <c r="K308" s="39">
        <v>430</v>
      </c>
      <c r="L308" s="39">
        <f t="shared" si="26"/>
        <v>11180</v>
      </c>
      <c r="M308" s="39">
        <v>1</v>
      </c>
      <c r="N308" s="39"/>
      <c r="O308" s="39"/>
      <c r="P308" s="39"/>
      <c r="Q308" s="39"/>
      <c r="R308" s="39"/>
      <c r="S308" s="39"/>
      <c r="T308" s="39">
        <f t="shared" si="27"/>
        <v>0</v>
      </c>
      <c r="U308" s="39"/>
      <c r="V308" s="39"/>
      <c r="W308" s="39">
        <f t="shared" si="28"/>
        <v>0</v>
      </c>
      <c r="X308" s="39">
        <f t="shared" si="29"/>
        <v>11180</v>
      </c>
      <c r="Y308" s="39">
        <v>0</v>
      </c>
      <c r="Z308" s="39">
        <v>50</v>
      </c>
      <c r="AA308" s="39">
        <v>0</v>
      </c>
      <c r="AB308" s="39">
        <v>0</v>
      </c>
    </row>
    <row r="309" spans="1:28" s="3" customFormat="1" ht="24" customHeight="1" x14ac:dyDescent="0.2">
      <c r="A309" s="39"/>
      <c r="B309" s="76" t="s">
        <v>14</v>
      </c>
      <c r="C309" s="39">
        <v>485</v>
      </c>
      <c r="D309" s="39">
        <v>240</v>
      </c>
      <c r="E309" s="39" t="s">
        <v>1040</v>
      </c>
      <c r="F309" s="39">
        <v>2</v>
      </c>
      <c r="G309" s="39"/>
      <c r="H309" s="39"/>
      <c r="I309" s="39">
        <v>59</v>
      </c>
      <c r="J309" s="39">
        <f t="shared" si="25"/>
        <v>59</v>
      </c>
      <c r="K309" s="39">
        <v>430</v>
      </c>
      <c r="L309" s="39">
        <f t="shared" si="26"/>
        <v>25370</v>
      </c>
      <c r="M309" s="39">
        <v>2</v>
      </c>
      <c r="N309" s="39" t="s">
        <v>27</v>
      </c>
      <c r="O309" s="39" t="s">
        <v>16</v>
      </c>
      <c r="P309" s="39">
        <v>2</v>
      </c>
      <c r="Q309" s="39">
        <v>165</v>
      </c>
      <c r="R309" s="39"/>
      <c r="S309" s="39">
        <v>6400</v>
      </c>
      <c r="T309" s="39">
        <f t="shared" si="27"/>
        <v>1056000</v>
      </c>
      <c r="U309" s="39">
        <v>15</v>
      </c>
      <c r="V309" s="39">
        <f>T309*50%</f>
        <v>528000</v>
      </c>
      <c r="W309" s="39">
        <f t="shared" si="28"/>
        <v>528000</v>
      </c>
      <c r="X309" s="39">
        <f t="shared" si="29"/>
        <v>553370</v>
      </c>
      <c r="Y309" s="39">
        <v>0</v>
      </c>
      <c r="Z309" s="39">
        <v>50</v>
      </c>
      <c r="AA309" s="39">
        <v>0</v>
      </c>
      <c r="AB309" s="39">
        <v>0</v>
      </c>
    </row>
    <row r="310" spans="1:28" s="3" customFormat="1" ht="24" customHeight="1" x14ac:dyDescent="0.2">
      <c r="A310" s="39"/>
      <c r="B310" s="76" t="s">
        <v>14</v>
      </c>
      <c r="C310" s="39">
        <v>1958</v>
      </c>
      <c r="D310" s="39">
        <v>203</v>
      </c>
      <c r="E310" s="39" t="s">
        <v>1040</v>
      </c>
      <c r="F310" s="39">
        <v>1</v>
      </c>
      <c r="G310" s="39">
        <v>17</v>
      </c>
      <c r="H310" s="39">
        <v>2</v>
      </c>
      <c r="I310" s="39"/>
      <c r="J310" s="39">
        <f t="shared" ref="J310:J357" si="30">G310*400+H310*100+I310</f>
        <v>7000</v>
      </c>
      <c r="K310" s="39">
        <v>130</v>
      </c>
      <c r="L310" s="39">
        <f t="shared" ref="L310:L357" si="31">J310*K310</f>
        <v>910000</v>
      </c>
      <c r="M310" s="39">
        <v>1</v>
      </c>
      <c r="N310" s="39"/>
      <c r="O310" s="39"/>
      <c r="P310" s="39"/>
      <c r="Q310" s="39"/>
      <c r="R310" s="39"/>
      <c r="S310" s="39"/>
      <c r="T310" s="39">
        <f t="shared" ref="T310:T357" si="32">Q310*S310</f>
        <v>0</v>
      </c>
      <c r="U310" s="39"/>
      <c r="V310" s="39"/>
      <c r="W310" s="39">
        <f t="shared" ref="W310:W357" si="33">T310-V310</f>
        <v>0</v>
      </c>
      <c r="X310" s="39">
        <f t="shared" ref="X310:X357" si="34">L310+W310</f>
        <v>910000</v>
      </c>
      <c r="Y310" s="39">
        <v>0</v>
      </c>
      <c r="Z310" s="39">
        <v>50</v>
      </c>
      <c r="AA310" s="39">
        <v>0</v>
      </c>
      <c r="AB310" s="39">
        <v>0</v>
      </c>
    </row>
    <row r="311" spans="1:28" s="3" customFormat="1" ht="24" customHeight="1" x14ac:dyDescent="0.2">
      <c r="A311" s="39"/>
      <c r="B311" s="76" t="s">
        <v>14</v>
      </c>
      <c r="C311" s="39"/>
      <c r="D311" s="39"/>
      <c r="E311" s="39" t="s">
        <v>1041</v>
      </c>
      <c r="F311" s="39">
        <v>2</v>
      </c>
      <c r="G311" s="39"/>
      <c r="H311" s="39"/>
      <c r="I311" s="39"/>
      <c r="J311" s="39">
        <f t="shared" si="30"/>
        <v>0</v>
      </c>
      <c r="K311" s="39"/>
      <c r="L311" s="39">
        <f t="shared" si="31"/>
        <v>0</v>
      </c>
      <c r="M311" s="39">
        <v>2</v>
      </c>
      <c r="N311" s="39" t="s">
        <v>27</v>
      </c>
      <c r="O311" s="39" t="s">
        <v>16</v>
      </c>
      <c r="P311" s="39">
        <v>2</v>
      </c>
      <c r="Q311" s="39">
        <v>120</v>
      </c>
      <c r="R311" s="39"/>
      <c r="S311" s="39">
        <v>6400</v>
      </c>
      <c r="T311" s="39">
        <f t="shared" si="32"/>
        <v>768000</v>
      </c>
      <c r="U311" s="39">
        <v>20</v>
      </c>
      <c r="V311" s="39">
        <f>T311*75%</f>
        <v>576000</v>
      </c>
      <c r="W311" s="39">
        <f t="shared" si="33"/>
        <v>192000</v>
      </c>
      <c r="X311" s="39">
        <f t="shared" si="34"/>
        <v>192000</v>
      </c>
      <c r="Y311" s="39">
        <v>0</v>
      </c>
      <c r="Z311" s="39">
        <v>50</v>
      </c>
      <c r="AA311" s="39">
        <v>0</v>
      </c>
      <c r="AB311" s="39">
        <v>0</v>
      </c>
    </row>
    <row r="312" spans="1:28" s="3" customFormat="1" ht="24" customHeight="1" x14ac:dyDescent="0.2">
      <c r="A312" s="39"/>
      <c r="B312" s="76" t="s">
        <v>14</v>
      </c>
      <c r="C312" s="39">
        <v>3002</v>
      </c>
      <c r="D312" s="39">
        <v>44</v>
      </c>
      <c r="E312" s="39" t="s">
        <v>1041</v>
      </c>
      <c r="F312" s="39">
        <v>1</v>
      </c>
      <c r="G312" s="39">
        <v>14</v>
      </c>
      <c r="H312" s="39">
        <v>3</v>
      </c>
      <c r="I312" s="39">
        <v>9</v>
      </c>
      <c r="J312" s="39">
        <f t="shared" si="30"/>
        <v>5909</v>
      </c>
      <c r="K312" s="39">
        <v>75</v>
      </c>
      <c r="L312" s="39">
        <f t="shared" si="31"/>
        <v>443175</v>
      </c>
      <c r="M312" s="39">
        <v>1</v>
      </c>
      <c r="N312" s="39"/>
      <c r="O312" s="39"/>
      <c r="P312" s="39"/>
      <c r="Q312" s="39"/>
      <c r="R312" s="39"/>
      <c r="S312" s="39"/>
      <c r="T312" s="39">
        <f t="shared" si="32"/>
        <v>0</v>
      </c>
      <c r="U312" s="39"/>
      <c r="V312" s="39"/>
      <c r="W312" s="39">
        <f t="shared" si="33"/>
        <v>0</v>
      </c>
      <c r="X312" s="39">
        <f t="shared" si="34"/>
        <v>443175</v>
      </c>
      <c r="Y312" s="39">
        <v>0</v>
      </c>
      <c r="Z312" s="39">
        <v>50</v>
      </c>
      <c r="AA312" s="39">
        <v>0</v>
      </c>
      <c r="AB312" s="39">
        <v>0</v>
      </c>
    </row>
    <row r="313" spans="1:28" s="3" customFormat="1" ht="24" customHeight="1" x14ac:dyDescent="0.2">
      <c r="A313" s="39"/>
      <c r="B313" s="76" t="s">
        <v>14</v>
      </c>
      <c r="C313" s="39"/>
      <c r="D313" s="39"/>
      <c r="E313" s="39" t="s">
        <v>1042</v>
      </c>
      <c r="F313" s="39">
        <v>2</v>
      </c>
      <c r="G313" s="39"/>
      <c r="H313" s="39"/>
      <c r="I313" s="39"/>
      <c r="J313" s="39">
        <f t="shared" si="30"/>
        <v>0</v>
      </c>
      <c r="K313" s="39"/>
      <c r="L313" s="39">
        <f t="shared" si="31"/>
        <v>0</v>
      </c>
      <c r="M313" s="39">
        <v>2</v>
      </c>
      <c r="N313" s="39" t="s">
        <v>27</v>
      </c>
      <c r="O313" s="39" t="s">
        <v>16</v>
      </c>
      <c r="P313" s="39">
        <v>2</v>
      </c>
      <c r="Q313" s="39">
        <v>85</v>
      </c>
      <c r="R313" s="39"/>
      <c r="S313" s="39">
        <v>6400</v>
      </c>
      <c r="T313" s="39">
        <f t="shared" si="32"/>
        <v>544000</v>
      </c>
      <c r="U313" s="39">
        <v>10</v>
      </c>
      <c r="V313" s="39">
        <f>T313*30%</f>
        <v>163200</v>
      </c>
      <c r="W313" s="39">
        <f t="shared" si="33"/>
        <v>380800</v>
      </c>
      <c r="X313" s="39">
        <f t="shared" si="34"/>
        <v>380800</v>
      </c>
      <c r="Y313" s="39">
        <v>0</v>
      </c>
      <c r="Z313" s="39">
        <v>50</v>
      </c>
      <c r="AA313" s="39">
        <v>0</v>
      </c>
      <c r="AB313" s="39">
        <v>0</v>
      </c>
    </row>
    <row r="314" spans="1:28" s="3" customFormat="1" ht="24" customHeight="1" x14ac:dyDescent="0.2">
      <c r="A314" s="39"/>
      <c r="B314" s="76" t="s">
        <v>14</v>
      </c>
      <c r="C314" s="39"/>
      <c r="D314" s="39">
        <v>249</v>
      </c>
      <c r="E314" s="39" t="s">
        <v>1043</v>
      </c>
      <c r="F314" s="39">
        <v>2</v>
      </c>
      <c r="G314" s="39"/>
      <c r="H314" s="39"/>
      <c r="I314" s="39">
        <v>35</v>
      </c>
      <c r="J314" s="39">
        <f t="shared" si="30"/>
        <v>35</v>
      </c>
      <c r="K314" s="39">
        <v>430</v>
      </c>
      <c r="L314" s="39">
        <f t="shared" si="31"/>
        <v>15050</v>
      </c>
      <c r="M314" s="39">
        <v>2</v>
      </c>
      <c r="N314" s="39" t="s">
        <v>27</v>
      </c>
      <c r="O314" s="39" t="s">
        <v>16</v>
      </c>
      <c r="P314" s="39">
        <v>2</v>
      </c>
      <c r="Q314" s="39">
        <v>114</v>
      </c>
      <c r="R314" s="39"/>
      <c r="S314" s="39">
        <v>6400</v>
      </c>
      <c r="T314" s="39">
        <f t="shared" si="32"/>
        <v>729600</v>
      </c>
      <c r="U314" s="39">
        <v>30</v>
      </c>
      <c r="V314" s="39">
        <f>T314*85%</f>
        <v>620160</v>
      </c>
      <c r="W314" s="39">
        <f t="shared" si="33"/>
        <v>109440</v>
      </c>
      <c r="X314" s="39">
        <f t="shared" si="34"/>
        <v>124490</v>
      </c>
      <c r="Y314" s="39">
        <v>0</v>
      </c>
      <c r="Z314" s="39">
        <v>50</v>
      </c>
      <c r="AA314" s="39">
        <v>0</v>
      </c>
      <c r="AB314" s="39">
        <v>0</v>
      </c>
    </row>
    <row r="315" spans="1:28" s="3" customFormat="1" ht="24" customHeight="1" x14ac:dyDescent="0.2">
      <c r="A315" s="39"/>
      <c r="B315" s="76" t="s">
        <v>14</v>
      </c>
      <c r="C315" s="39"/>
      <c r="D315" s="39">
        <v>71</v>
      </c>
      <c r="E315" s="39" t="s">
        <v>1043</v>
      </c>
      <c r="F315" s="39">
        <v>1</v>
      </c>
      <c r="G315" s="39">
        <v>24</v>
      </c>
      <c r="H315" s="39">
        <v>3</v>
      </c>
      <c r="I315" s="39">
        <v>81</v>
      </c>
      <c r="J315" s="39">
        <f t="shared" si="30"/>
        <v>9981</v>
      </c>
      <c r="K315" s="39">
        <v>75</v>
      </c>
      <c r="L315" s="39">
        <f t="shared" si="31"/>
        <v>748575</v>
      </c>
      <c r="M315" s="39">
        <v>1</v>
      </c>
      <c r="N315" s="39"/>
      <c r="O315" s="39"/>
      <c r="P315" s="39"/>
      <c r="Q315" s="39"/>
      <c r="R315" s="39"/>
      <c r="S315" s="39"/>
      <c r="T315" s="39">
        <f t="shared" si="32"/>
        <v>0</v>
      </c>
      <c r="U315" s="39"/>
      <c r="V315" s="39"/>
      <c r="W315" s="39">
        <f t="shared" si="33"/>
        <v>0</v>
      </c>
      <c r="X315" s="39">
        <f t="shared" si="34"/>
        <v>748575</v>
      </c>
      <c r="Y315" s="39">
        <v>0</v>
      </c>
      <c r="Z315" s="39">
        <v>50</v>
      </c>
      <c r="AA315" s="39">
        <v>0</v>
      </c>
      <c r="AB315" s="39">
        <v>0</v>
      </c>
    </row>
    <row r="316" spans="1:28" s="3" customFormat="1" ht="24" customHeight="1" x14ac:dyDescent="0.2">
      <c r="A316" s="39"/>
      <c r="B316" s="76" t="s">
        <v>14</v>
      </c>
      <c r="C316" s="39">
        <v>3772</v>
      </c>
      <c r="D316" s="39">
        <v>109</v>
      </c>
      <c r="E316" s="39" t="s">
        <v>1043</v>
      </c>
      <c r="F316" s="39">
        <v>1</v>
      </c>
      <c r="G316" s="39">
        <v>3</v>
      </c>
      <c r="H316" s="39">
        <v>2</v>
      </c>
      <c r="I316" s="39">
        <v>9</v>
      </c>
      <c r="J316" s="39">
        <f t="shared" si="30"/>
        <v>1409</v>
      </c>
      <c r="K316" s="39">
        <v>150</v>
      </c>
      <c r="L316" s="39">
        <f t="shared" si="31"/>
        <v>211350</v>
      </c>
      <c r="M316" s="39">
        <v>1</v>
      </c>
      <c r="N316" s="39"/>
      <c r="O316" s="39"/>
      <c r="P316" s="39"/>
      <c r="Q316" s="39"/>
      <c r="R316" s="39"/>
      <c r="S316" s="39"/>
      <c r="T316" s="39">
        <f t="shared" si="32"/>
        <v>0</v>
      </c>
      <c r="U316" s="39"/>
      <c r="V316" s="39"/>
      <c r="W316" s="39">
        <f t="shared" si="33"/>
        <v>0</v>
      </c>
      <c r="X316" s="39">
        <f t="shared" si="34"/>
        <v>211350</v>
      </c>
      <c r="Y316" s="39">
        <v>0</v>
      </c>
      <c r="Z316" s="39">
        <v>50</v>
      </c>
      <c r="AA316" s="39">
        <v>0</v>
      </c>
      <c r="AB316" s="39">
        <v>0</v>
      </c>
    </row>
    <row r="317" spans="1:28" s="3" customFormat="1" ht="24" customHeight="1" x14ac:dyDescent="0.2">
      <c r="A317" s="39"/>
      <c r="B317" s="76" t="s">
        <v>14</v>
      </c>
      <c r="C317" s="39">
        <v>3034</v>
      </c>
      <c r="D317" s="39">
        <v>126</v>
      </c>
      <c r="E317" s="39" t="s">
        <v>1044</v>
      </c>
      <c r="F317" s="39">
        <v>1</v>
      </c>
      <c r="G317" s="39">
        <v>5</v>
      </c>
      <c r="H317" s="39">
        <v>2</v>
      </c>
      <c r="I317" s="39">
        <v>92</v>
      </c>
      <c r="J317" s="39">
        <f t="shared" si="30"/>
        <v>2292</v>
      </c>
      <c r="K317" s="39">
        <v>75</v>
      </c>
      <c r="L317" s="39">
        <f t="shared" si="31"/>
        <v>171900</v>
      </c>
      <c r="M317" s="39">
        <v>1</v>
      </c>
      <c r="N317" s="39"/>
      <c r="O317" s="39"/>
      <c r="P317" s="39"/>
      <c r="Q317" s="39"/>
      <c r="R317" s="39"/>
      <c r="S317" s="39"/>
      <c r="T317" s="39">
        <f t="shared" si="32"/>
        <v>0</v>
      </c>
      <c r="U317" s="39"/>
      <c r="V317" s="39"/>
      <c r="W317" s="39">
        <f t="shared" si="33"/>
        <v>0</v>
      </c>
      <c r="X317" s="39">
        <f t="shared" si="34"/>
        <v>171900</v>
      </c>
      <c r="Y317" s="39">
        <v>0</v>
      </c>
      <c r="Z317" s="39">
        <v>50</v>
      </c>
      <c r="AA317" s="39">
        <v>0</v>
      </c>
      <c r="AB317" s="39">
        <v>0</v>
      </c>
    </row>
    <row r="318" spans="1:28" s="3" customFormat="1" ht="24" customHeight="1" x14ac:dyDescent="0.2">
      <c r="A318" s="39"/>
      <c r="B318" s="76" t="s">
        <v>14</v>
      </c>
      <c r="C318" s="39">
        <v>3775</v>
      </c>
      <c r="D318" s="39">
        <v>112</v>
      </c>
      <c r="E318" s="39" t="s">
        <v>1044</v>
      </c>
      <c r="F318" s="39">
        <v>1</v>
      </c>
      <c r="G318" s="39">
        <v>5</v>
      </c>
      <c r="H318" s="39"/>
      <c r="I318" s="39">
        <v>29</v>
      </c>
      <c r="J318" s="39">
        <f t="shared" si="30"/>
        <v>2029</v>
      </c>
      <c r="K318" s="39">
        <v>130</v>
      </c>
      <c r="L318" s="39">
        <f t="shared" si="31"/>
        <v>263770</v>
      </c>
      <c r="M318" s="39">
        <v>1</v>
      </c>
      <c r="N318" s="39"/>
      <c r="O318" s="39"/>
      <c r="P318" s="39"/>
      <c r="Q318" s="39"/>
      <c r="R318" s="39"/>
      <c r="S318" s="39"/>
      <c r="T318" s="39">
        <f t="shared" si="32"/>
        <v>0</v>
      </c>
      <c r="U318" s="39"/>
      <c r="V318" s="39"/>
      <c r="W318" s="39">
        <f t="shared" si="33"/>
        <v>0</v>
      </c>
      <c r="X318" s="39">
        <f t="shared" si="34"/>
        <v>263770</v>
      </c>
      <c r="Y318" s="39">
        <v>0</v>
      </c>
      <c r="Z318" s="39">
        <v>50</v>
      </c>
      <c r="AA318" s="39">
        <v>0</v>
      </c>
      <c r="AB318" s="39">
        <v>0</v>
      </c>
    </row>
    <row r="319" spans="1:28" s="3" customFormat="1" ht="24" customHeight="1" x14ac:dyDescent="0.2">
      <c r="A319" s="39"/>
      <c r="B319" s="149" t="s">
        <v>24</v>
      </c>
      <c r="C319" s="39"/>
      <c r="D319" s="39"/>
      <c r="E319" s="39" t="s">
        <v>1044</v>
      </c>
      <c r="F319" s="39">
        <v>1</v>
      </c>
      <c r="G319" s="39">
        <v>15</v>
      </c>
      <c r="H319" s="39"/>
      <c r="I319" s="39"/>
      <c r="J319" s="39">
        <f t="shared" si="30"/>
        <v>6000</v>
      </c>
      <c r="K319" s="39">
        <v>75</v>
      </c>
      <c r="L319" s="39">
        <f t="shared" si="31"/>
        <v>450000</v>
      </c>
      <c r="M319" s="39">
        <v>1</v>
      </c>
      <c r="N319" s="39"/>
      <c r="O319" s="39"/>
      <c r="P319" s="39"/>
      <c r="Q319" s="39"/>
      <c r="R319" s="39"/>
      <c r="S319" s="39"/>
      <c r="T319" s="39">
        <f t="shared" si="32"/>
        <v>0</v>
      </c>
      <c r="U319" s="39"/>
      <c r="V319" s="39"/>
      <c r="W319" s="39">
        <f t="shared" si="33"/>
        <v>0</v>
      </c>
      <c r="X319" s="39">
        <f t="shared" si="34"/>
        <v>450000</v>
      </c>
      <c r="Y319" s="39">
        <v>0</v>
      </c>
      <c r="Z319" s="39">
        <v>0</v>
      </c>
      <c r="AA319" s="39">
        <v>450000</v>
      </c>
      <c r="AB319" s="39">
        <v>0.01</v>
      </c>
    </row>
    <row r="320" spans="1:28" s="3" customFormat="1" ht="24" customHeight="1" x14ac:dyDescent="0.2">
      <c r="A320" s="39"/>
      <c r="B320" s="76" t="s">
        <v>14</v>
      </c>
      <c r="C320" s="39">
        <v>488</v>
      </c>
      <c r="D320" s="39">
        <v>243</v>
      </c>
      <c r="E320" s="39" t="s">
        <v>1044</v>
      </c>
      <c r="F320" s="39">
        <v>2</v>
      </c>
      <c r="G320" s="39"/>
      <c r="H320" s="39"/>
      <c r="I320" s="39">
        <v>87</v>
      </c>
      <c r="J320" s="39">
        <f t="shared" si="30"/>
        <v>87</v>
      </c>
      <c r="K320" s="39">
        <v>430</v>
      </c>
      <c r="L320" s="39">
        <f t="shared" si="31"/>
        <v>37410</v>
      </c>
      <c r="M320" s="39">
        <v>2</v>
      </c>
      <c r="N320" s="39" t="s">
        <v>27</v>
      </c>
      <c r="O320" s="39" t="s">
        <v>16</v>
      </c>
      <c r="P320" s="39">
        <v>2</v>
      </c>
      <c r="Q320" s="39">
        <v>108</v>
      </c>
      <c r="R320" s="39"/>
      <c r="S320" s="39">
        <v>6400</v>
      </c>
      <c r="T320" s="39">
        <f t="shared" si="32"/>
        <v>691200</v>
      </c>
      <c r="U320" s="39">
        <v>20</v>
      </c>
      <c r="V320" s="39">
        <f>T320*75%</f>
        <v>518400</v>
      </c>
      <c r="W320" s="39">
        <f t="shared" si="33"/>
        <v>172800</v>
      </c>
      <c r="X320" s="39">
        <f t="shared" si="34"/>
        <v>210210</v>
      </c>
      <c r="Y320" s="39">
        <v>0</v>
      </c>
      <c r="Z320" s="39">
        <v>50</v>
      </c>
      <c r="AA320" s="39">
        <v>0</v>
      </c>
      <c r="AB320" s="39">
        <v>0</v>
      </c>
    </row>
    <row r="321" spans="1:28" s="3" customFormat="1" ht="24" customHeight="1" x14ac:dyDescent="0.2">
      <c r="A321" s="39"/>
      <c r="B321" s="76" t="s">
        <v>14</v>
      </c>
      <c r="C321" s="39">
        <v>2602</v>
      </c>
      <c r="D321" s="39">
        <v>131</v>
      </c>
      <c r="E321" s="39" t="s">
        <v>1044</v>
      </c>
      <c r="F321" s="39">
        <v>1</v>
      </c>
      <c r="G321" s="39">
        <v>16</v>
      </c>
      <c r="H321" s="39">
        <v>1</v>
      </c>
      <c r="I321" s="39">
        <v>56</v>
      </c>
      <c r="J321" s="39">
        <f t="shared" si="30"/>
        <v>6556</v>
      </c>
      <c r="K321" s="39">
        <v>100</v>
      </c>
      <c r="L321" s="39">
        <f t="shared" si="31"/>
        <v>655600</v>
      </c>
      <c r="M321" s="39">
        <v>1</v>
      </c>
      <c r="N321" s="39"/>
      <c r="O321" s="39"/>
      <c r="P321" s="39"/>
      <c r="Q321" s="39"/>
      <c r="R321" s="39"/>
      <c r="S321" s="39"/>
      <c r="T321" s="39">
        <f t="shared" si="32"/>
        <v>0</v>
      </c>
      <c r="U321" s="39"/>
      <c r="V321" s="39"/>
      <c r="W321" s="39">
        <f t="shared" si="33"/>
        <v>0</v>
      </c>
      <c r="X321" s="39">
        <f t="shared" si="34"/>
        <v>655600</v>
      </c>
      <c r="Y321" s="39">
        <v>0</v>
      </c>
      <c r="Z321" s="39">
        <v>50</v>
      </c>
      <c r="AA321" s="39">
        <v>0</v>
      </c>
      <c r="AB321" s="39">
        <v>0</v>
      </c>
    </row>
    <row r="322" spans="1:28" s="3" customFormat="1" ht="24" customHeight="1" x14ac:dyDescent="0.2">
      <c r="A322" s="39"/>
      <c r="B322" s="76" t="s">
        <v>14</v>
      </c>
      <c r="C322" s="39">
        <v>2585</v>
      </c>
      <c r="D322" s="39">
        <v>6</v>
      </c>
      <c r="E322" s="39" t="s">
        <v>1527</v>
      </c>
      <c r="F322" s="39">
        <v>1</v>
      </c>
      <c r="G322" s="39">
        <v>7</v>
      </c>
      <c r="H322" s="39">
        <v>3</v>
      </c>
      <c r="I322" s="39">
        <v>95</v>
      </c>
      <c r="J322" s="39">
        <f t="shared" si="30"/>
        <v>3195</v>
      </c>
      <c r="K322" s="39">
        <v>100</v>
      </c>
      <c r="L322" s="39">
        <f t="shared" si="31"/>
        <v>319500</v>
      </c>
      <c r="M322" s="39">
        <v>1</v>
      </c>
      <c r="N322" s="39"/>
      <c r="O322" s="39"/>
      <c r="P322" s="39"/>
      <c r="Q322" s="39"/>
      <c r="R322" s="39"/>
      <c r="S322" s="39"/>
      <c r="T322" s="39">
        <f t="shared" si="32"/>
        <v>0</v>
      </c>
      <c r="U322" s="39"/>
      <c r="V322" s="39"/>
      <c r="W322" s="39">
        <f t="shared" si="33"/>
        <v>0</v>
      </c>
      <c r="X322" s="39">
        <f t="shared" si="34"/>
        <v>319500</v>
      </c>
      <c r="Y322" s="39">
        <v>0</v>
      </c>
      <c r="Z322" s="39">
        <v>50</v>
      </c>
      <c r="AA322" s="39">
        <v>0</v>
      </c>
      <c r="AB322" s="39">
        <v>0</v>
      </c>
    </row>
    <row r="323" spans="1:28" s="3" customFormat="1" ht="24" customHeight="1" x14ac:dyDescent="0.2">
      <c r="A323" s="39"/>
      <c r="B323" s="76" t="s">
        <v>14</v>
      </c>
      <c r="C323" s="39">
        <v>2662</v>
      </c>
      <c r="D323" s="39">
        <v>39</v>
      </c>
      <c r="E323" s="39" t="s">
        <v>1010</v>
      </c>
      <c r="F323" s="39">
        <v>1</v>
      </c>
      <c r="G323" s="39">
        <v>4</v>
      </c>
      <c r="H323" s="39"/>
      <c r="I323" s="39">
        <v>92</v>
      </c>
      <c r="J323" s="39">
        <f t="shared" si="30"/>
        <v>1692</v>
      </c>
      <c r="K323" s="39">
        <v>75</v>
      </c>
      <c r="L323" s="39">
        <f t="shared" si="31"/>
        <v>126900</v>
      </c>
      <c r="M323" s="39">
        <v>1</v>
      </c>
      <c r="N323" s="39"/>
      <c r="O323" s="39"/>
      <c r="P323" s="39"/>
      <c r="Q323" s="39"/>
      <c r="R323" s="39"/>
      <c r="S323" s="39"/>
      <c r="T323" s="39">
        <f t="shared" si="32"/>
        <v>0</v>
      </c>
      <c r="U323" s="39"/>
      <c r="V323" s="39"/>
      <c r="W323" s="39">
        <f t="shared" si="33"/>
        <v>0</v>
      </c>
      <c r="X323" s="39">
        <f t="shared" si="34"/>
        <v>126900</v>
      </c>
      <c r="Y323" s="39">
        <v>0</v>
      </c>
      <c r="Z323" s="39">
        <v>50</v>
      </c>
      <c r="AA323" s="39">
        <v>0</v>
      </c>
      <c r="AB323" s="39">
        <v>0</v>
      </c>
    </row>
    <row r="324" spans="1:28" s="3" customFormat="1" ht="24" customHeight="1" x14ac:dyDescent="0.2">
      <c r="A324" s="39"/>
      <c r="B324" s="76" t="s">
        <v>24</v>
      </c>
      <c r="C324" s="39"/>
      <c r="D324" s="39"/>
      <c r="E324" s="39" t="s">
        <v>1010</v>
      </c>
      <c r="F324" s="39">
        <v>1</v>
      </c>
      <c r="G324" s="39">
        <v>12</v>
      </c>
      <c r="H324" s="39"/>
      <c r="I324" s="39"/>
      <c r="J324" s="39">
        <f t="shared" si="30"/>
        <v>4800</v>
      </c>
      <c r="K324" s="39">
        <v>75</v>
      </c>
      <c r="L324" s="39">
        <f t="shared" si="31"/>
        <v>360000</v>
      </c>
      <c r="M324" s="39">
        <v>1</v>
      </c>
      <c r="N324" s="39"/>
      <c r="O324" s="39"/>
      <c r="P324" s="39"/>
      <c r="Q324" s="39"/>
      <c r="R324" s="39"/>
      <c r="S324" s="39"/>
      <c r="T324" s="39">
        <f t="shared" si="32"/>
        <v>0</v>
      </c>
      <c r="U324" s="39"/>
      <c r="V324" s="39"/>
      <c r="W324" s="39">
        <f t="shared" si="33"/>
        <v>0</v>
      </c>
      <c r="X324" s="39">
        <f t="shared" si="34"/>
        <v>360000</v>
      </c>
      <c r="Y324" s="39">
        <v>0</v>
      </c>
      <c r="Z324" s="39">
        <v>0</v>
      </c>
      <c r="AA324" s="39">
        <v>360000</v>
      </c>
      <c r="AB324" s="39">
        <v>0.01</v>
      </c>
    </row>
    <row r="325" spans="1:28" s="3" customFormat="1" ht="24" customHeight="1" x14ac:dyDescent="0.2">
      <c r="A325" s="39"/>
      <c r="B325" s="76" t="s">
        <v>14</v>
      </c>
      <c r="C325" s="39"/>
      <c r="D325" s="39">
        <v>228</v>
      </c>
      <c r="E325" s="39" t="s">
        <v>1045</v>
      </c>
      <c r="F325" s="39">
        <v>2</v>
      </c>
      <c r="G325" s="39"/>
      <c r="H325" s="39">
        <v>1</v>
      </c>
      <c r="I325" s="39">
        <v>1</v>
      </c>
      <c r="J325" s="39">
        <f t="shared" si="30"/>
        <v>101</v>
      </c>
      <c r="K325" s="39">
        <v>430</v>
      </c>
      <c r="L325" s="39">
        <f t="shared" si="31"/>
        <v>43430</v>
      </c>
      <c r="M325" s="39">
        <v>2</v>
      </c>
      <c r="N325" s="39" t="s">
        <v>27</v>
      </c>
      <c r="O325" s="39" t="s">
        <v>16</v>
      </c>
      <c r="P325" s="39">
        <v>2</v>
      </c>
      <c r="Q325" s="39">
        <v>325</v>
      </c>
      <c r="R325" s="39"/>
      <c r="S325" s="39">
        <v>6400</v>
      </c>
      <c r="T325" s="39">
        <f t="shared" si="32"/>
        <v>2080000</v>
      </c>
      <c r="U325" s="39">
        <v>30</v>
      </c>
      <c r="V325" s="39">
        <f>T325*85%</f>
        <v>1768000</v>
      </c>
      <c r="W325" s="39">
        <f t="shared" si="33"/>
        <v>312000</v>
      </c>
      <c r="X325" s="39">
        <f t="shared" si="34"/>
        <v>355430</v>
      </c>
      <c r="Y325" s="39">
        <v>0</v>
      </c>
      <c r="Z325" s="39">
        <v>50</v>
      </c>
      <c r="AA325" s="39">
        <v>0</v>
      </c>
      <c r="AB325" s="39">
        <v>0</v>
      </c>
    </row>
    <row r="326" spans="1:28" s="3" customFormat="1" ht="24" customHeight="1" x14ac:dyDescent="0.2">
      <c r="A326" s="39"/>
      <c r="B326" s="149" t="s">
        <v>14</v>
      </c>
      <c r="C326" s="39">
        <v>3001</v>
      </c>
      <c r="D326" s="39">
        <v>43</v>
      </c>
      <c r="E326" s="39"/>
      <c r="F326" s="39">
        <v>1</v>
      </c>
      <c r="G326" s="39">
        <v>25</v>
      </c>
      <c r="H326" s="39"/>
      <c r="I326" s="39">
        <v>20</v>
      </c>
      <c r="J326" s="39">
        <f t="shared" si="30"/>
        <v>10020</v>
      </c>
      <c r="K326" s="39">
        <v>75</v>
      </c>
      <c r="L326" s="39">
        <f t="shared" si="31"/>
        <v>751500</v>
      </c>
      <c r="M326" s="39">
        <v>1</v>
      </c>
      <c r="N326" s="39"/>
      <c r="O326" s="39"/>
      <c r="P326" s="39"/>
      <c r="Q326" s="39"/>
      <c r="R326" s="39"/>
      <c r="S326" s="39"/>
      <c r="T326" s="39">
        <f t="shared" si="32"/>
        <v>0</v>
      </c>
      <c r="U326" s="39"/>
      <c r="V326" s="39"/>
      <c r="W326" s="39">
        <f t="shared" si="33"/>
        <v>0</v>
      </c>
      <c r="X326" s="39">
        <f t="shared" si="34"/>
        <v>751500</v>
      </c>
      <c r="Y326" s="39">
        <v>0</v>
      </c>
      <c r="Z326" s="39">
        <v>50</v>
      </c>
      <c r="AA326" s="39">
        <v>0</v>
      </c>
      <c r="AB326" s="39">
        <v>0</v>
      </c>
    </row>
    <row r="327" spans="1:28" s="3" customFormat="1" ht="24" customHeight="1" x14ac:dyDescent="0.2">
      <c r="A327" s="39"/>
      <c r="B327" s="149" t="s">
        <v>14</v>
      </c>
      <c r="C327" s="39">
        <v>2964</v>
      </c>
      <c r="D327" s="39">
        <v>257</v>
      </c>
      <c r="E327" s="39"/>
      <c r="F327" s="39">
        <v>1</v>
      </c>
      <c r="G327" s="39">
        <v>18</v>
      </c>
      <c r="H327" s="39">
        <v>1</v>
      </c>
      <c r="I327" s="39">
        <v>3</v>
      </c>
      <c r="J327" s="39">
        <f t="shared" si="30"/>
        <v>7303</v>
      </c>
      <c r="K327" s="39">
        <v>75</v>
      </c>
      <c r="L327" s="39">
        <f t="shared" si="31"/>
        <v>547725</v>
      </c>
      <c r="M327" s="39">
        <v>1</v>
      </c>
      <c r="N327" s="39"/>
      <c r="O327" s="39"/>
      <c r="P327" s="39"/>
      <c r="Q327" s="39"/>
      <c r="R327" s="39"/>
      <c r="S327" s="39"/>
      <c r="T327" s="39">
        <f t="shared" si="32"/>
        <v>0</v>
      </c>
      <c r="U327" s="39"/>
      <c r="V327" s="39"/>
      <c r="W327" s="39">
        <f t="shared" si="33"/>
        <v>0</v>
      </c>
      <c r="X327" s="39">
        <f t="shared" si="34"/>
        <v>547725</v>
      </c>
      <c r="Y327" s="39">
        <v>0</v>
      </c>
      <c r="Z327" s="39">
        <v>50</v>
      </c>
      <c r="AA327" s="39">
        <v>0</v>
      </c>
      <c r="AB327" s="39">
        <v>0</v>
      </c>
    </row>
    <row r="328" spans="1:28" s="3" customFormat="1" ht="24" customHeight="1" x14ac:dyDescent="0.2">
      <c r="A328" s="39"/>
      <c r="B328" s="76" t="s">
        <v>14</v>
      </c>
      <c r="C328" s="39">
        <v>4498</v>
      </c>
      <c r="D328" s="39">
        <v>185</v>
      </c>
      <c r="E328" s="39" t="s">
        <v>1047</v>
      </c>
      <c r="F328" s="39">
        <v>1</v>
      </c>
      <c r="G328" s="39">
        <v>1</v>
      </c>
      <c r="H328" s="39">
        <v>2</v>
      </c>
      <c r="I328" s="39">
        <v>73</v>
      </c>
      <c r="J328" s="39">
        <f t="shared" si="30"/>
        <v>673</v>
      </c>
      <c r="K328" s="39">
        <v>130</v>
      </c>
      <c r="L328" s="39">
        <f t="shared" si="31"/>
        <v>87490</v>
      </c>
      <c r="M328" s="39">
        <v>1</v>
      </c>
      <c r="N328" s="39"/>
      <c r="O328" s="39"/>
      <c r="P328" s="39"/>
      <c r="Q328" s="39"/>
      <c r="R328" s="39"/>
      <c r="S328" s="39"/>
      <c r="T328" s="39">
        <f t="shared" si="32"/>
        <v>0</v>
      </c>
      <c r="U328" s="39"/>
      <c r="V328" s="39"/>
      <c r="W328" s="39">
        <f t="shared" si="33"/>
        <v>0</v>
      </c>
      <c r="X328" s="39">
        <f t="shared" si="34"/>
        <v>87490</v>
      </c>
      <c r="Y328" s="39">
        <v>0</v>
      </c>
      <c r="Z328" s="39">
        <v>50</v>
      </c>
      <c r="AA328" s="39">
        <v>0</v>
      </c>
      <c r="AB328" s="39">
        <v>0</v>
      </c>
    </row>
    <row r="329" spans="1:28" s="3" customFormat="1" ht="24" customHeight="1" x14ac:dyDescent="0.2">
      <c r="A329" s="39"/>
      <c r="B329" s="76" t="s">
        <v>14</v>
      </c>
      <c r="C329" s="39">
        <v>5651</v>
      </c>
      <c r="D329" s="39">
        <v>81</v>
      </c>
      <c r="E329" s="39" t="s">
        <v>1046</v>
      </c>
      <c r="F329" s="39">
        <v>2</v>
      </c>
      <c r="G329" s="39"/>
      <c r="H329" s="39"/>
      <c r="I329" s="39">
        <v>65</v>
      </c>
      <c r="J329" s="39">
        <f t="shared" si="30"/>
        <v>65</v>
      </c>
      <c r="K329" s="39">
        <v>430</v>
      </c>
      <c r="L329" s="39">
        <f t="shared" si="31"/>
        <v>27950</v>
      </c>
      <c r="M329" s="39">
        <v>2</v>
      </c>
      <c r="N329" s="39" t="s">
        <v>27</v>
      </c>
      <c r="O329" s="39" t="s">
        <v>16</v>
      </c>
      <c r="P329" s="39">
        <v>2</v>
      </c>
      <c r="Q329" s="39">
        <v>132</v>
      </c>
      <c r="R329" s="39"/>
      <c r="S329" s="39">
        <v>6400</v>
      </c>
      <c r="T329" s="39">
        <f t="shared" si="32"/>
        <v>844800</v>
      </c>
      <c r="U329" s="39">
        <v>20</v>
      </c>
      <c r="V329" s="39">
        <f>T329*75%</f>
        <v>633600</v>
      </c>
      <c r="W329" s="39">
        <f t="shared" si="33"/>
        <v>211200</v>
      </c>
      <c r="X329" s="39">
        <f t="shared" si="34"/>
        <v>239150</v>
      </c>
      <c r="Y329" s="39">
        <v>0</v>
      </c>
      <c r="Z329" s="39">
        <v>50</v>
      </c>
      <c r="AA329" s="39">
        <v>0</v>
      </c>
      <c r="AB329" s="39">
        <v>0</v>
      </c>
    </row>
    <row r="330" spans="1:28" s="3" customFormat="1" ht="24" customHeight="1" x14ac:dyDescent="0.2">
      <c r="A330" s="39"/>
      <c r="B330" s="76" t="s">
        <v>14</v>
      </c>
      <c r="C330" s="39">
        <v>5973</v>
      </c>
      <c r="D330" s="39">
        <v>397</v>
      </c>
      <c r="E330" s="39" t="s">
        <v>1046</v>
      </c>
      <c r="F330" s="39">
        <v>1</v>
      </c>
      <c r="G330" s="39">
        <v>1</v>
      </c>
      <c r="H330" s="39"/>
      <c r="I330" s="39">
        <v>43</v>
      </c>
      <c r="J330" s="39">
        <f t="shared" si="30"/>
        <v>443</v>
      </c>
      <c r="K330" s="39">
        <v>130</v>
      </c>
      <c r="L330" s="39">
        <f t="shared" si="31"/>
        <v>57590</v>
      </c>
      <c r="M330" s="39">
        <v>1</v>
      </c>
      <c r="N330" s="39"/>
      <c r="O330" s="39"/>
      <c r="P330" s="39"/>
      <c r="Q330" s="39"/>
      <c r="R330" s="39"/>
      <c r="S330" s="39"/>
      <c r="T330" s="39">
        <f t="shared" si="32"/>
        <v>0</v>
      </c>
      <c r="U330" s="39"/>
      <c r="V330" s="39"/>
      <c r="W330" s="39">
        <f t="shared" si="33"/>
        <v>0</v>
      </c>
      <c r="X330" s="39">
        <f t="shared" si="34"/>
        <v>57590</v>
      </c>
      <c r="Y330" s="39">
        <v>0</v>
      </c>
      <c r="Z330" s="39">
        <v>50</v>
      </c>
      <c r="AA330" s="39">
        <v>0</v>
      </c>
      <c r="AB330" s="39">
        <v>0</v>
      </c>
    </row>
    <row r="331" spans="1:28" s="3" customFormat="1" ht="24" customHeight="1" x14ac:dyDescent="0.2">
      <c r="A331" s="39"/>
      <c r="B331" s="76" t="s">
        <v>14</v>
      </c>
      <c r="C331" s="39">
        <v>5960</v>
      </c>
      <c r="D331" s="39">
        <v>39</v>
      </c>
      <c r="E331" s="39" t="s">
        <v>1046</v>
      </c>
      <c r="F331" s="39">
        <v>1</v>
      </c>
      <c r="G331" s="39">
        <v>6</v>
      </c>
      <c r="H331" s="39"/>
      <c r="I331" s="39"/>
      <c r="J331" s="39">
        <f t="shared" si="30"/>
        <v>2400</v>
      </c>
      <c r="K331" s="39">
        <v>75</v>
      </c>
      <c r="L331" s="39">
        <f t="shared" si="31"/>
        <v>180000</v>
      </c>
      <c r="M331" s="39">
        <v>1</v>
      </c>
      <c r="N331" s="39"/>
      <c r="O331" s="39"/>
      <c r="P331" s="39"/>
      <c r="Q331" s="39"/>
      <c r="R331" s="39"/>
      <c r="S331" s="39"/>
      <c r="T331" s="39">
        <f t="shared" si="32"/>
        <v>0</v>
      </c>
      <c r="U331" s="39"/>
      <c r="V331" s="39"/>
      <c r="W331" s="39">
        <f t="shared" si="33"/>
        <v>0</v>
      </c>
      <c r="X331" s="39">
        <f t="shared" si="34"/>
        <v>180000</v>
      </c>
      <c r="Y331" s="39">
        <v>0</v>
      </c>
      <c r="Z331" s="39">
        <v>50</v>
      </c>
      <c r="AA331" s="39">
        <v>0</v>
      </c>
      <c r="AB331" s="39">
        <v>0</v>
      </c>
    </row>
    <row r="332" spans="1:28" s="3" customFormat="1" ht="24" customHeight="1" x14ac:dyDescent="0.2">
      <c r="A332" s="39"/>
      <c r="B332" s="76" t="s">
        <v>14</v>
      </c>
      <c r="C332" s="39">
        <v>491</v>
      </c>
      <c r="D332" s="39">
        <v>246</v>
      </c>
      <c r="E332" s="39" t="s">
        <v>1048</v>
      </c>
      <c r="F332" s="39">
        <v>2</v>
      </c>
      <c r="G332" s="39"/>
      <c r="H332" s="39"/>
      <c r="I332" s="39">
        <v>79</v>
      </c>
      <c r="J332" s="39">
        <f t="shared" si="30"/>
        <v>79</v>
      </c>
      <c r="K332" s="39">
        <v>430</v>
      </c>
      <c r="L332" s="39">
        <f t="shared" si="31"/>
        <v>33970</v>
      </c>
      <c r="M332" s="39">
        <v>2</v>
      </c>
      <c r="N332" s="39" t="s">
        <v>27</v>
      </c>
      <c r="O332" s="39" t="s">
        <v>16</v>
      </c>
      <c r="P332" s="39">
        <v>2</v>
      </c>
      <c r="Q332" s="39">
        <v>230</v>
      </c>
      <c r="R332" s="39"/>
      <c r="S332" s="39">
        <v>6400</v>
      </c>
      <c r="T332" s="39">
        <f t="shared" si="32"/>
        <v>1472000</v>
      </c>
      <c r="U332" s="39">
        <v>20</v>
      </c>
      <c r="V332" s="39">
        <f>T332*75%</f>
        <v>1104000</v>
      </c>
      <c r="W332" s="39">
        <f t="shared" si="33"/>
        <v>368000</v>
      </c>
      <c r="X332" s="39">
        <f t="shared" si="34"/>
        <v>401970</v>
      </c>
      <c r="Y332" s="39">
        <v>0</v>
      </c>
      <c r="Z332" s="39">
        <v>50</v>
      </c>
      <c r="AA332" s="39">
        <v>0</v>
      </c>
      <c r="AB332" s="39">
        <v>0</v>
      </c>
    </row>
    <row r="333" spans="1:28" s="3" customFormat="1" ht="24" customHeight="1" x14ac:dyDescent="0.2">
      <c r="A333" s="39"/>
      <c r="B333" s="76" t="s">
        <v>14</v>
      </c>
      <c r="C333" s="39">
        <v>2670</v>
      </c>
      <c r="D333" s="39">
        <v>54</v>
      </c>
      <c r="E333" s="39" t="s">
        <v>1048</v>
      </c>
      <c r="F333" s="39">
        <v>1</v>
      </c>
      <c r="G333" s="39">
        <v>12</v>
      </c>
      <c r="H333" s="39"/>
      <c r="I333" s="39">
        <v>9</v>
      </c>
      <c r="J333" s="39">
        <f t="shared" si="30"/>
        <v>4809</v>
      </c>
      <c r="K333" s="39">
        <v>75</v>
      </c>
      <c r="L333" s="39">
        <f t="shared" si="31"/>
        <v>360675</v>
      </c>
      <c r="M333" s="39">
        <v>1</v>
      </c>
      <c r="N333" s="39"/>
      <c r="O333" s="39"/>
      <c r="P333" s="39"/>
      <c r="Q333" s="39"/>
      <c r="R333" s="39"/>
      <c r="S333" s="39"/>
      <c r="T333" s="39">
        <f t="shared" si="32"/>
        <v>0</v>
      </c>
      <c r="U333" s="39"/>
      <c r="V333" s="39"/>
      <c r="W333" s="39">
        <f t="shared" si="33"/>
        <v>0</v>
      </c>
      <c r="X333" s="39">
        <f t="shared" si="34"/>
        <v>360675</v>
      </c>
      <c r="Y333" s="39">
        <v>0</v>
      </c>
      <c r="Z333" s="39">
        <v>50</v>
      </c>
      <c r="AA333" s="39">
        <v>0</v>
      </c>
      <c r="AB333" s="39">
        <v>0</v>
      </c>
    </row>
    <row r="334" spans="1:28" s="3" customFormat="1" ht="24" customHeight="1" x14ac:dyDescent="0.2">
      <c r="A334" s="39"/>
      <c r="B334" s="76" t="s">
        <v>14</v>
      </c>
      <c r="C334" s="39">
        <v>5780</v>
      </c>
      <c r="D334" s="39">
        <v>170</v>
      </c>
      <c r="E334" s="39" t="s">
        <v>1048</v>
      </c>
      <c r="F334" s="39">
        <v>1</v>
      </c>
      <c r="G334" s="39">
        <v>6</v>
      </c>
      <c r="H334" s="39"/>
      <c r="I334" s="39"/>
      <c r="J334" s="39">
        <f t="shared" si="30"/>
        <v>2400</v>
      </c>
      <c r="K334" s="39">
        <v>100</v>
      </c>
      <c r="L334" s="39">
        <f t="shared" si="31"/>
        <v>240000</v>
      </c>
      <c r="M334" s="39">
        <v>1</v>
      </c>
      <c r="N334" s="39"/>
      <c r="O334" s="39"/>
      <c r="P334" s="39"/>
      <c r="Q334" s="39"/>
      <c r="R334" s="39"/>
      <c r="S334" s="39"/>
      <c r="T334" s="39">
        <f t="shared" si="32"/>
        <v>0</v>
      </c>
      <c r="U334" s="39"/>
      <c r="V334" s="39"/>
      <c r="W334" s="39">
        <f t="shared" si="33"/>
        <v>0</v>
      </c>
      <c r="X334" s="39">
        <f t="shared" si="34"/>
        <v>240000</v>
      </c>
      <c r="Y334" s="39">
        <v>0</v>
      </c>
      <c r="Z334" s="39">
        <v>50</v>
      </c>
      <c r="AA334" s="39">
        <v>0</v>
      </c>
      <c r="AB334" s="39">
        <v>0</v>
      </c>
    </row>
    <row r="335" spans="1:28" s="3" customFormat="1" ht="24" customHeight="1" x14ac:dyDescent="0.2">
      <c r="A335" s="39"/>
      <c r="B335" s="76" t="s">
        <v>879</v>
      </c>
      <c r="C335" s="39">
        <v>2104</v>
      </c>
      <c r="D335" s="39">
        <v>581</v>
      </c>
      <c r="E335" s="39" t="s">
        <v>1049</v>
      </c>
      <c r="F335" s="39">
        <v>2</v>
      </c>
      <c r="G335" s="39"/>
      <c r="H335" s="39"/>
      <c r="I335" s="39">
        <v>90</v>
      </c>
      <c r="J335" s="39">
        <f t="shared" si="30"/>
        <v>90</v>
      </c>
      <c r="K335" s="39">
        <v>150</v>
      </c>
      <c r="L335" s="39">
        <f t="shared" si="31"/>
        <v>13500</v>
      </c>
      <c r="M335" s="39">
        <v>2</v>
      </c>
      <c r="N335" s="39" t="s">
        <v>27</v>
      </c>
      <c r="O335" s="39" t="s">
        <v>16</v>
      </c>
      <c r="P335" s="39">
        <v>2</v>
      </c>
      <c r="Q335" s="39">
        <v>153</v>
      </c>
      <c r="R335" s="39"/>
      <c r="S335" s="39">
        <v>6400</v>
      </c>
      <c r="T335" s="39">
        <f t="shared" si="32"/>
        <v>979200</v>
      </c>
      <c r="U335" s="39">
        <v>20</v>
      </c>
      <c r="V335" s="39">
        <f>T335*75%</f>
        <v>734400</v>
      </c>
      <c r="W335" s="39">
        <f t="shared" si="33"/>
        <v>244800</v>
      </c>
      <c r="X335" s="39">
        <f t="shared" si="34"/>
        <v>258300</v>
      </c>
      <c r="Y335" s="39">
        <v>0</v>
      </c>
      <c r="Z335" s="39">
        <v>0</v>
      </c>
      <c r="AA335" s="39">
        <v>258300</v>
      </c>
      <c r="AB335" s="39">
        <v>0.02</v>
      </c>
    </row>
    <row r="336" spans="1:28" s="3" customFormat="1" ht="24" customHeight="1" x14ac:dyDescent="0.2">
      <c r="A336" s="39"/>
      <c r="B336" s="76" t="s">
        <v>14</v>
      </c>
      <c r="C336" s="39">
        <v>5139</v>
      </c>
      <c r="D336" s="39">
        <v>130</v>
      </c>
      <c r="E336" s="39" t="s">
        <v>1049</v>
      </c>
      <c r="F336" s="39">
        <v>1</v>
      </c>
      <c r="G336" s="39">
        <v>3</v>
      </c>
      <c r="H336" s="39">
        <v>1</v>
      </c>
      <c r="I336" s="39">
        <v>15</v>
      </c>
      <c r="J336" s="39">
        <f t="shared" si="30"/>
        <v>1315</v>
      </c>
      <c r="K336" s="39">
        <v>75</v>
      </c>
      <c r="L336" s="39">
        <f t="shared" si="31"/>
        <v>98625</v>
      </c>
      <c r="M336" s="39">
        <v>1</v>
      </c>
      <c r="N336" s="39"/>
      <c r="O336" s="39"/>
      <c r="P336" s="39"/>
      <c r="Q336" s="39"/>
      <c r="R336" s="39"/>
      <c r="S336" s="39"/>
      <c r="T336" s="39">
        <f t="shared" si="32"/>
        <v>0</v>
      </c>
      <c r="U336" s="39"/>
      <c r="V336" s="39"/>
      <c r="W336" s="39">
        <f t="shared" si="33"/>
        <v>0</v>
      </c>
      <c r="X336" s="39">
        <f t="shared" si="34"/>
        <v>98625</v>
      </c>
      <c r="Y336" s="39">
        <v>0</v>
      </c>
      <c r="Z336" s="39">
        <v>50</v>
      </c>
      <c r="AA336" s="39">
        <v>0</v>
      </c>
      <c r="AB336" s="39">
        <v>0</v>
      </c>
    </row>
    <row r="337" spans="1:28" s="3" customFormat="1" ht="24" customHeight="1" x14ac:dyDescent="0.2">
      <c r="A337" s="39"/>
      <c r="B337" s="76" t="s">
        <v>24</v>
      </c>
      <c r="C337" s="39"/>
      <c r="D337" s="39"/>
      <c r="E337" s="39" t="s">
        <v>1049</v>
      </c>
      <c r="F337" s="39">
        <v>1</v>
      </c>
      <c r="G337" s="39">
        <v>4</v>
      </c>
      <c r="H337" s="39"/>
      <c r="I337" s="39"/>
      <c r="J337" s="39">
        <f t="shared" si="30"/>
        <v>1600</v>
      </c>
      <c r="K337" s="39">
        <v>75</v>
      </c>
      <c r="L337" s="39">
        <f t="shared" si="31"/>
        <v>120000</v>
      </c>
      <c r="M337" s="39">
        <v>1</v>
      </c>
      <c r="N337" s="39"/>
      <c r="O337" s="39"/>
      <c r="P337" s="39"/>
      <c r="Q337" s="39"/>
      <c r="R337" s="39"/>
      <c r="S337" s="39"/>
      <c r="T337" s="39">
        <f t="shared" si="32"/>
        <v>0</v>
      </c>
      <c r="U337" s="39"/>
      <c r="V337" s="39"/>
      <c r="W337" s="39">
        <f t="shared" si="33"/>
        <v>0</v>
      </c>
      <c r="X337" s="39">
        <f t="shared" si="34"/>
        <v>120000</v>
      </c>
      <c r="Y337" s="39">
        <v>0</v>
      </c>
      <c r="Z337" s="39">
        <v>0</v>
      </c>
      <c r="AA337" s="39">
        <v>120000</v>
      </c>
      <c r="AB337" s="39">
        <v>0.01</v>
      </c>
    </row>
    <row r="338" spans="1:28" s="3" customFormat="1" ht="24" customHeight="1" x14ac:dyDescent="0.2">
      <c r="A338" s="39"/>
      <c r="B338" s="76" t="s">
        <v>14</v>
      </c>
      <c r="C338" s="39">
        <v>1972</v>
      </c>
      <c r="D338" s="39">
        <v>36</v>
      </c>
      <c r="E338" s="39" t="s">
        <v>1049</v>
      </c>
      <c r="F338" s="39">
        <v>1</v>
      </c>
      <c r="G338" s="39">
        <v>9</v>
      </c>
      <c r="H338" s="39">
        <v>1</v>
      </c>
      <c r="I338" s="39">
        <v>39</v>
      </c>
      <c r="J338" s="39">
        <f t="shared" si="30"/>
        <v>3739</v>
      </c>
      <c r="K338" s="39">
        <v>75</v>
      </c>
      <c r="L338" s="39">
        <f t="shared" si="31"/>
        <v>280425</v>
      </c>
      <c r="M338" s="39">
        <v>1</v>
      </c>
      <c r="N338" s="39"/>
      <c r="O338" s="39"/>
      <c r="P338" s="39"/>
      <c r="Q338" s="39"/>
      <c r="R338" s="39"/>
      <c r="S338" s="39"/>
      <c r="T338" s="39">
        <f t="shared" si="32"/>
        <v>0</v>
      </c>
      <c r="U338" s="39"/>
      <c r="V338" s="39"/>
      <c r="W338" s="39">
        <f t="shared" si="33"/>
        <v>0</v>
      </c>
      <c r="X338" s="39">
        <f t="shared" si="34"/>
        <v>280425</v>
      </c>
      <c r="Y338" s="39">
        <v>0</v>
      </c>
      <c r="Z338" s="39">
        <v>50</v>
      </c>
      <c r="AA338" s="39">
        <v>0</v>
      </c>
      <c r="AB338" s="39">
        <v>0</v>
      </c>
    </row>
    <row r="339" spans="1:28" s="3" customFormat="1" ht="24" customHeight="1" x14ac:dyDescent="0.2">
      <c r="A339" s="39"/>
      <c r="B339" s="76" t="s">
        <v>879</v>
      </c>
      <c r="C339" s="39">
        <v>1646</v>
      </c>
      <c r="D339" s="39">
        <v>5</v>
      </c>
      <c r="E339" s="39" t="s">
        <v>1049</v>
      </c>
      <c r="F339" s="39">
        <v>1</v>
      </c>
      <c r="G339" s="39">
        <v>4</v>
      </c>
      <c r="H339" s="39">
        <v>1</v>
      </c>
      <c r="I339" s="39">
        <v>53</v>
      </c>
      <c r="J339" s="39">
        <f t="shared" si="30"/>
        <v>1753</v>
      </c>
      <c r="K339" s="39">
        <v>75</v>
      </c>
      <c r="L339" s="39">
        <f t="shared" si="31"/>
        <v>131475</v>
      </c>
      <c r="M339" s="39">
        <v>1</v>
      </c>
      <c r="N339" s="39"/>
      <c r="O339" s="39"/>
      <c r="P339" s="39"/>
      <c r="Q339" s="39"/>
      <c r="R339" s="39"/>
      <c r="S339" s="39"/>
      <c r="T339" s="39">
        <f t="shared" si="32"/>
        <v>0</v>
      </c>
      <c r="U339" s="39"/>
      <c r="V339" s="39"/>
      <c r="W339" s="39">
        <f t="shared" si="33"/>
        <v>0</v>
      </c>
      <c r="X339" s="39">
        <f t="shared" si="34"/>
        <v>131475</v>
      </c>
      <c r="Y339" s="39">
        <v>0</v>
      </c>
      <c r="Z339" s="39">
        <v>0</v>
      </c>
      <c r="AA339" s="39">
        <v>131475</v>
      </c>
      <c r="AB339" s="39">
        <v>0.01</v>
      </c>
    </row>
    <row r="340" spans="1:28" s="3" customFormat="1" ht="24" customHeight="1" x14ac:dyDescent="0.2">
      <c r="A340" s="39"/>
      <c r="B340" s="76" t="s">
        <v>14</v>
      </c>
      <c r="C340" s="39">
        <v>1883</v>
      </c>
      <c r="D340" s="39">
        <v>152</v>
      </c>
      <c r="E340" s="39" t="s">
        <v>1048</v>
      </c>
      <c r="F340" s="39">
        <v>1</v>
      </c>
      <c r="G340" s="39">
        <v>8</v>
      </c>
      <c r="H340" s="39">
        <v>3</v>
      </c>
      <c r="I340" s="39">
        <v>53</v>
      </c>
      <c r="J340" s="39">
        <f t="shared" si="30"/>
        <v>3553</v>
      </c>
      <c r="K340" s="39">
        <v>100</v>
      </c>
      <c r="L340" s="39">
        <f t="shared" si="31"/>
        <v>355300</v>
      </c>
      <c r="M340" s="39">
        <v>1</v>
      </c>
      <c r="N340" s="39"/>
      <c r="O340" s="39"/>
      <c r="P340" s="39"/>
      <c r="Q340" s="39"/>
      <c r="R340" s="39"/>
      <c r="S340" s="39"/>
      <c r="T340" s="39">
        <f t="shared" si="32"/>
        <v>0</v>
      </c>
      <c r="U340" s="39"/>
      <c r="V340" s="39"/>
      <c r="W340" s="39">
        <f t="shared" si="33"/>
        <v>0</v>
      </c>
      <c r="X340" s="39">
        <f t="shared" si="34"/>
        <v>355300</v>
      </c>
      <c r="Y340" s="39">
        <v>0</v>
      </c>
      <c r="Z340" s="39">
        <v>50</v>
      </c>
      <c r="AA340" s="39">
        <v>0</v>
      </c>
      <c r="AB340" s="39">
        <v>0</v>
      </c>
    </row>
    <row r="341" spans="1:28" s="3" customFormat="1" ht="24" customHeight="1" x14ac:dyDescent="0.2">
      <c r="A341" s="39"/>
      <c r="B341" s="76" t="s">
        <v>14</v>
      </c>
      <c r="C341" s="39">
        <v>5652</v>
      </c>
      <c r="D341" s="39">
        <v>82</v>
      </c>
      <c r="E341" s="39" t="s">
        <v>1050</v>
      </c>
      <c r="F341" s="39">
        <v>2</v>
      </c>
      <c r="G341" s="39"/>
      <c r="H341" s="39"/>
      <c r="I341" s="39">
        <v>57</v>
      </c>
      <c r="J341" s="39">
        <f t="shared" si="30"/>
        <v>57</v>
      </c>
      <c r="K341" s="39">
        <v>430</v>
      </c>
      <c r="L341" s="39">
        <f t="shared" si="31"/>
        <v>24510</v>
      </c>
      <c r="M341" s="39">
        <v>2</v>
      </c>
      <c r="N341" s="39" t="s">
        <v>27</v>
      </c>
      <c r="O341" s="39" t="s">
        <v>60</v>
      </c>
      <c r="P341" s="39">
        <v>2</v>
      </c>
      <c r="Q341" s="39">
        <v>208</v>
      </c>
      <c r="R341" s="39"/>
      <c r="S341" s="39">
        <v>6400</v>
      </c>
      <c r="T341" s="39">
        <f t="shared" si="32"/>
        <v>1331200</v>
      </c>
      <c r="U341" s="39">
        <v>15</v>
      </c>
      <c r="V341" s="39">
        <f>T341*30%</f>
        <v>399360</v>
      </c>
      <c r="W341" s="39">
        <f t="shared" si="33"/>
        <v>931840</v>
      </c>
      <c r="X341" s="39">
        <f t="shared" si="34"/>
        <v>956350</v>
      </c>
      <c r="Y341" s="39">
        <v>0</v>
      </c>
      <c r="Z341" s="39">
        <v>50</v>
      </c>
      <c r="AA341" s="39">
        <v>0</v>
      </c>
      <c r="AB341" s="39">
        <v>0</v>
      </c>
    </row>
    <row r="342" spans="1:28" s="3" customFormat="1" ht="24" customHeight="1" x14ac:dyDescent="0.2">
      <c r="A342" s="39"/>
      <c r="B342" s="76" t="s">
        <v>14</v>
      </c>
      <c r="C342" s="39">
        <v>2691</v>
      </c>
      <c r="D342" s="39">
        <v>10</v>
      </c>
      <c r="E342" s="39" t="s">
        <v>1050</v>
      </c>
      <c r="F342" s="39">
        <v>1</v>
      </c>
      <c r="G342" s="39">
        <v>16</v>
      </c>
      <c r="H342" s="39">
        <v>3</v>
      </c>
      <c r="I342" s="39">
        <v>57</v>
      </c>
      <c r="J342" s="39">
        <f t="shared" si="30"/>
        <v>6757</v>
      </c>
      <c r="K342" s="39">
        <v>75</v>
      </c>
      <c r="L342" s="39">
        <f t="shared" si="31"/>
        <v>506775</v>
      </c>
      <c r="M342" s="39">
        <v>1</v>
      </c>
      <c r="N342" s="39"/>
      <c r="O342" s="39"/>
      <c r="P342" s="39"/>
      <c r="Q342" s="39"/>
      <c r="R342" s="39"/>
      <c r="S342" s="39"/>
      <c r="T342" s="39">
        <f t="shared" si="32"/>
        <v>0</v>
      </c>
      <c r="U342" s="39"/>
      <c r="V342" s="39"/>
      <c r="W342" s="39">
        <f t="shared" si="33"/>
        <v>0</v>
      </c>
      <c r="X342" s="39">
        <f t="shared" si="34"/>
        <v>506775</v>
      </c>
      <c r="Y342" s="39">
        <v>0</v>
      </c>
      <c r="Z342" s="39">
        <v>50</v>
      </c>
      <c r="AA342" s="39">
        <v>0</v>
      </c>
      <c r="AB342" s="39">
        <v>0</v>
      </c>
    </row>
    <row r="343" spans="1:28" s="3" customFormat="1" ht="24" customHeight="1" x14ac:dyDescent="0.2">
      <c r="A343" s="39"/>
      <c r="B343" s="76" t="s">
        <v>14</v>
      </c>
      <c r="C343" s="39">
        <v>5970</v>
      </c>
      <c r="D343" s="39">
        <v>395</v>
      </c>
      <c r="E343" s="39" t="s">
        <v>1050</v>
      </c>
      <c r="F343" s="39">
        <v>1</v>
      </c>
      <c r="G343" s="39">
        <v>1</v>
      </c>
      <c r="H343" s="39">
        <v>1</v>
      </c>
      <c r="I343" s="39">
        <v>63</v>
      </c>
      <c r="J343" s="39">
        <f t="shared" si="30"/>
        <v>563</v>
      </c>
      <c r="K343" s="39">
        <v>130</v>
      </c>
      <c r="L343" s="39">
        <f t="shared" si="31"/>
        <v>73190</v>
      </c>
      <c r="M343" s="39">
        <v>1</v>
      </c>
      <c r="N343" s="39"/>
      <c r="O343" s="39"/>
      <c r="P343" s="39"/>
      <c r="Q343" s="39"/>
      <c r="R343" s="39"/>
      <c r="S343" s="39"/>
      <c r="T343" s="39">
        <f t="shared" si="32"/>
        <v>0</v>
      </c>
      <c r="U343" s="39"/>
      <c r="V343" s="39"/>
      <c r="W343" s="39">
        <f t="shared" si="33"/>
        <v>0</v>
      </c>
      <c r="X343" s="39">
        <f t="shared" si="34"/>
        <v>73190</v>
      </c>
      <c r="Y343" s="39">
        <v>0</v>
      </c>
      <c r="Z343" s="39">
        <v>50</v>
      </c>
      <c r="AA343" s="39">
        <v>0</v>
      </c>
      <c r="AB343" s="39">
        <v>0</v>
      </c>
    </row>
    <row r="344" spans="1:28" s="3" customFormat="1" ht="24" customHeight="1" x14ac:dyDescent="0.2">
      <c r="A344" s="39"/>
      <c r="B344" s="76" t="s">
        <v>14</v>
      </c>
      <c r="C344" s="39">
        <v>4130</v>
      </c>
      <c r="D344" s="39">
        <v>8</v>
      </c>
      <c r="E344" s="39" t="s">
        <v>1051</v>
      </c>
      <c r="F344" s="39">
        <v>2</v>
      </c>
      <c r="G344" s="39"/>
      <c r="H344" s="39"/>
      <c r="I344" s="39">
        <v>88.6</v>
      </c>
      <c r="J344" s="39">
        <f t="shared" si="30"/>
        <v>88.6</v>
      </c>
      <c r="K344" s="39">
        <v>430</v>
      </c>
      <c r="L344" s="39">
        <f t="shared" si="31"/>
        <v>38098</v>
      </c>
      <c r="M344" s="39">
        <v>2</v>
      </c>
      <c r="N344" s="39" t="s">
        <v>27</v>
      </c>
      <c r="O344" s="39" t="s">
        <v>16</v>
      </c>
      <c r="P344" s="39">
        <v>2</v>
      </c>
      <c r="Q344" s="39">
        <v>204</v>
      </c>
      <c r="R344" s="39"/>
      <c r="S344" s="39">
        <v>6400</v>
      </c>
      <c r="T344" s="39">
        <f t="shared" si="32"/>
        <v>1305600</v>
      </c>
      <c r="U344" s="39">
        <v>40</v>
      </c>
      <c r="V344" s="39">
        <f>T344*85%</f>
        <v>1109760</v>
      </c>
      <c r="W344" s="39">
        <f t="shared" si="33"/>
        <v>195840</v>
      </c>
      <c r="X344" s="39">
        <f t="shared" si="34"/>
        <v>233938</v>
      </c>
      <c r="Y344" s="39">
        <v>0</v>
      </c>
      <c r="Z344" s="39">
        <v>50</v>
      </c>
      <c r="AA344" s="39">
        <v>0</v>
      </c>
      <c r="AB344" s="39">
        <v>0</v>
      </c>
    </row>
    <row r="345" spans="1:28" s="3" customFormat="1" ht="24" customHeight="1" x14ac:dyDescent="0.2">
      <c r="A345" s="39"/>
      <c r="B345" s="76" t="s">
        <v>14</v>
      </c>
      <c r="C345" s="39"/>
      <c r="D345" s="39">
        <v>248</v>
      </c>
      <c r="E345" s="39" t="s">
        <v>1051</v>
      </c>
      <c r="F345" s="39">
        <v>1</v>
      </c>
      <c r="G345" s="39">
        <v>3</v>
      </c>
      <c r="H345" s="39">
        <v>3</v>
      </c>
      <c r="I345" s="39">
        <v>29</v>
      </c>
      <c r="J345" s="39">
        <f t="shared" si="30"/>
        <v>1529</v>
      </c>
      <c r="K345" s="39">
        <v>75</v>
      </c>
      <c r="L345" s="39">
        <f t="shared" si="31"/>
        <v>114675</v>
      </c>
      <c r="M345" s="39">
        <v>1</v>
      </c>
      <c r="N345" s="39"/>
      <c r="O345" s="39"/>
      <c r="P345" s="39"/>
      <c r="Q345" s="39"/>
      <c r="R345" s="39"/>
      <c r="S345" s="39"/>
      <c r="T345" s="39">
        <f t="shared" si="32"/>
        <v>0</v>
      </c>
      <c r="U345" s="39"/>
      <c r="V345" s="39"/>
      <c r="W345" s="39">
        <f t="shared" si="33"/>
        <v>0</v>
      </c>
      <c r="X345" s="39">
        <f t="shared" si="34"/>
        <v>114675</v>
      </c>
      <c r="Y345" s="39">
        <v>0</v>
      </c>
      <c r="Z345" s="39">
        <v>50</v>
      </c>
      <c r="AA345" s="39">
        <v>0</v>
      </c>
      <c r="AB345" s="39">
        <v>0</v>
      </c>
    </row>
    <row r="346" spans="1:28" s="3" customFormat="1" ht="24" customHeight="1" x14ac:dyDescent="0.2">
      <c r="A346" s="39"/>
      <c r="B346" s="76" t="s">
        <v>14</v>
      </c>
      <c r="C346" s="39">
        <v>3270</v>
      </c>
      <c r="D346" s="39">
        <v>250</v>
      </c>
      <c r="E346" s="39" t="s">
        <v>1051</v>
      </c>
      <c r="F346" s="39">
        <v>1</v>
      </c>
      <c r="G346" s="39">
        <v>5</v>
      </c>
      <c r="H346" s="39">
        <v>3</v>
      </c>
      <c r="I346" s="39">
        <v>10</v>
      </c>
      <c r="J346" s="39">
        <f t="shared" si="30"/>
        <v>2310</v>
      </c>
      <c r="K346" s="39">
        <v>75</v>
      </c>
      <c r="L346" s="39">
        <f t="shared" si="31"/>
        <v>173250</v>
      </c>
      <c r="M346" s="39">
        <v>1</v>
      </c>
      <c r="N346" s="39"/>
      <c r="O346" s="39"/>
      <c r="P346" s="39"/>
      <c r="Q346" s="39"/>
      <c r="R346" s="39"/>
      <c r="S346" s="39"/>
      <c r="T346" s="39">
        <f t="shared" si="32"/>
        <v>0</v>
      </c>
      <c r="U346" s="39"/>
      <c r="V346" s="39"/>
      <c r="W346" s="39">
        <f t="shared" si="33"/>
        <v>0</v>
      </c>
      <c r="X346" s="39">
        <f t="shared" si="34"/>
        <v>173250</v>
      </c>
      <c r="Y346" s="39">
        <v>0</v>
      </c>
      <c r="Z346" s="39">
        <v>50</v>
      </c>
      <c r="AA346" s="39">
        <v>0</v>
      </c>
      <c r="AB346" s="39">
        <v>0</v>
      </c>
    </row>
    <row r="347" spans="1:28" s="3" customFormat="1" ht="24" customHeight="1" x14ac:dyDescent="0.2">
      <c r="A347" s="39"/>
      <c r="B347" s="76" t="s">
        <v>14</v>
      </c>
      <c r="C347" s="39">
        <v>2815</v>
      </c>
      <c r="D347" s="39">
        <v>141</v>
      </c>
      <c r="E347" s="39" t="s">
        <v>1051</v>
      </c>
      <c r="F347" s="39">
        <v>1</v>
      </c>
      <c r="G347" s="39">
        <v>12</v>
      </c>
      <c r="H347" s="39">
        <v>2</v>
      </c>
      <c r="I347" s="39">
        <v>83</v>
      </c>
      <c r="J347" s="39">
        <f t="shared" si="30"/>
        <v>5083</v>
      </c>
      <c r="K347" s="39">
        <v>75</v>
      </c>
      <c r="L347" s="39">
        <f t="shared" si="31"/>
        <v>381225</v>
      </c>
      <c r="M347" s="39">
        <v>1</v>
      </c>
      <c r="N347" s="39"/>
      <c r="O347" s="39"/>
      <c r="P347" s="39"/>
      <c r="Q347" s="39"/>
      <c r="R347" s="39"/>
      <c r="S347" s="39"/>
      <c r="T347" s="39">
        <f t="shared" si="32"/>
        <v>0</v>
      </c>
      <c r="U347" s="39"/>
      <c r="V347" s="39"/>
      <c r="W347" s="39">
        <f t="shared" si="33"/>
        <v>0</v>
      </c>
      <c r="X347" s="39">
        <f t="shared" si="34"/>
        <v>381225</v>
      </c>
      <c r="Y347" s="39">
        <v>0</v>
      </c>
      <c r="Z347" s="39">
        <v>50</v>
      </c>
      <c r="AA347" s="39">
        <v>0</v>
      </c>
      <c r="AB347" s="39">
        <v>0</v>
      </c>
    </row>
    <row r="348" spans="1:28" s="3" customFormat="1" ht="24" customHeight="1" x14ac:dyDescent="0.2">
      <c r="A348" s="39"/>
      <c r="B348" s="76" t="s">
        <v>14</v>
      </c>
      <c r="C348" s="39">
        <v>1646</v>
      </c>
      <c r="D348" s="39">
        <v>387</v>
      </c>
      <c r="E348" s="39" t="s">
        <v>1051</v>
      </c>
      <c r="F348" s="39">
        <v>1</v>
      </c>
      <c r="G348" s="39">
        <v>7</v>
      </c>
      <c r="H348" s="39">
        <v>2</v>
      </c>
      <c r="I348" s="39"/>
      <c r="J348" s="39">
        <f t="shared" si="30"/>
        <v>3000</v>
      </c>
      <c r="K348" s="39">
        <v>75</v>
      </c>
      <c r="L348" s="39">
        <f t="shared" si="31"/>
        <v>225000</v>
      </c>
      <c r="M348" s="39">
        <v>1</v>
      </c>
      <c r="N348" s="39"/>
      <c r="O348" s="39"/>
      <c r="P348" s="39"/>
      <c r="Q348" s="39"/>
      <c r="R348" s="39"/>
      <c r="S348" s="39"/>
      <c r="T348" s="39">
        <f t="shared" si="32"/>
        <v>0</v>
      </c>
      <c r="U348" s="39"/>
      <c r="V348" s="39"/>
      <c r="W348" s="39">
        <f t="shared" si="33"/>
        <v>0</v>
      </c>
      <c r="X348" s="39">
        <f t="shared" si="34"/>
        <v>225000</v>
      </c>
      <c r="Y348" s="39">
        <v>0</v>
      </c>
      <c r="Z348" s="39">
        <v>50</v>
      </c>
      <c r="AA348" s="39">
        <v>0</v>
      </c>
      <c r="AB348" s="39">
        <v>0</v>
      </c>
    </row>
    <row r="349" spans="1:28" s="3" customFormat="1" ht="24" customHeight="1" x14ac:dyDescent="0.2">
      <c r="A349" s="39"/>
      <c r="B349" s="76" t="s">
        <v>14</v>
      </c>
      <c r="C349" s="39">
        <v>446</v>
      </c>
      <c r="D349" s="39">
        <v>188</v>
      </c>
      <c r="E349" s="39" t="s">
        <v>1052</v>
      </c>
      <c r="F349" s="39">
        <v>2</v>
      </c>
      <c r="G349" s="39"/>
      <c r="H349" s="39"/>
      <c r="I349" s="39">
        <v>50</v>
      </c>
      <c r="J349" s="39">
        <f t="shared" si="30"/>
        <v>50</v>
      </c>
      <c r="K349" s="39">
        <v>430</v>
      </c>
      <c r="L349" s="39">
        <f t="shared" si="31"/>
        <v>21500</v>
      </c>
      <c r="M349" s="39">
        <v>2</v>
      </c>
      <c r="N349" s="39" t="s">
        <v>27</v>
      </c>
      <c r="O349" s="39" t="s">
        <v>55</v>
      </c>
      <c r="P349" s="39">
        <v>2</v>
      </c>
      <c r="Q349" s="39">
        <v>54</v>
      </c>
      <c r="R349" s="39"/>
      <c r="S349" s="39">
        <v>6400</v>
      </c>
      <c r="T349" s="39">
        <f t="shared" si="32"/>
        <v>345600</v>
      </c>
      <c r="U349" s="39">
        <v>10</v>
      </c>
      <c r="V349" s="39">
        <f>T349*10%</f>
        <v>34560</v>
      </c>
      <c r="W349" s="39">
        <f t="shared" si="33"/>
        <v>311040</v>
      </c>
      <c r="X349" s="39">
        <f t="shared" si="34"/>
        <v>332540</v>
      </c>
      <c r="Y349" s="39">
        <v>0</v>
      </c>
      <c r="Z349" s="39">
        <v>50</v>
      </c>
      <c r="AA349" s="39">
        <v>0</v>
      </c>
      <c r="AB349" s="39">
        <v>0</v>
      </c>
    </row>
    <row r="350" spans="1:28" s="3" customFormat="1" ht="24" customHeight="1" x14ac:dyDescent="0.2">
      <c r="A350" s="39"/>
      <c r="B350" s="78" t="s">
        <v>14</v>
      </c>
      <c r="C350" s="39"/>
      <c r="D350" s="39">
        <v>80</v>
      </c>
      <c r="E350" s="39" t="s">
        <v>1052</v>
      </c>
      <c r="F350" s="39">
        <v>1</v>
      </c>
      <c r="G350" s="39">
        <v>25</v>
      </c>
      <c r="H350" s="39">
        <v>3</v>
      </c>
      <c r="I350" s="39">
        <v>82</v>
      </c>
      <c r="J350" s="39">
        <f t="shared" si="30"/>
        <v>10382</v>
      </c>
      <c r="K350" s="39">
        <v>75</v>
      </c>
      <c r="L350" s="39">
        <f t="shared" si="31"/>
        <v>778650</v>
      </c>
      <c r="M350" s="39">
        <v>1</v>
      </c>
      <c r="N350" s="39"/>
      <c r="O350" s="39"/>
      <c r="P350" s="39"/>
      <c r="Q350" s="39"/>
      <c r="R350" s="39"/>
      <c r="S350" s="39"/>
      <c r="T350" s="39">
        <f t="shared" si="32"/>
        <v>0</v>
      </c>
      <c r="U350" s="39"/>
      <c r="V350" s="39"/>
      <c r="W350" s="39">
        <f t="shared" si="33"/>
        <v>0</v>
      </c>
      <c r="X350" s="39">
        <f t="shared" si="34"/>
        <v>778650</v>
      </c>
      <c r="Y350" s="39">
        <v>0</v>
      </c>
      <c r="Z350" s="39">
        <v>50</v>
      </c>
      <c r="AA350" s="39">
        <v>0</v>
      </c>
      <c r="AB350" s="39">
        <v>0</v>
      </c>
    </row>
    <row r="351" spans="1:28" s="3" customFormat="1" ht="24" customHeight="1" x14ac:dyDescent="0.2">
      <c r="A351" s="39"/>
      <c r="B351" s="78" t="s">
        <v>14</v>
      </c>
      <c r="C351" s="39"/>
      <c r="D351" s="39"/>
      <c r="E351" s="39" t="s">
        <v>1053</v>
      </c>
      <c r="F351" s="39">
        <v>2</v>
      </c>
      <c r="G351" s="39"/>
      <c r="H351" s="39"/>
      <c r="I351" s="39"/>
      <c r="J351" s="39">
        <f t="shared" si="30"/>
        <v>0</v>
      </c>
      <c r="K351" s="39"/>
      <c r="L351" s="39">
        <f t="shared" si="31"/>
        <v>0</v>
      </c>
      <c r="M351" s="39">
        <v>2</v>
      </c>
      <c r="N351" s="39" t="s">
        <v>27</v>
      </c>
      <c r="O351" s="39" t="s">
        <v>989</v>
      </c>
      <c r="P351" s="39">
        <v>2</v>
      </c>
      <c r="Q351" s="39">
        <v>120</v>
      </c>
      <c r="R351" s="39"/>
      <c r="S351" s="39">
        <v>6400</v>
      </c>
      <c r="T351" s="39">
        <f t="shared" si="32"/>
        <v>768000</v>
      </c>
      <c r="U351" s="39">
        <v>10</v>
      </c>
      <c r="V351" s="39">
        <f>T351*40%</f>
        <v>307200</v>
      </c>
      <c r="W351" s="39">
        <f t="shared" si="33"/>
        <v>460800</v>
      </c>
      <c r="X351" s="39">
        <f t="shared" si="34"/>
        <v>460800</v>
      </c>
      <c r="Y351" s="39">
        <v>0</v>
      </c>
      <c r="Z351" s="39">
        <v>50</v>
      </c>
      <c r="AA351" s="39">
        <v>0</v>
      </c>
      <c r="AB351" s="39">
        <v>0</v>
      </c>
    </row>
    <row r="352" spans="1:28" s="3" customFormat="1" ht="24" customHeight="1" x14ac:dyDescent="0.2">
      <c r="A352" s="39"/>
      <c r="B352" s="78" t="s">
        <v>14</v>
      </c>
      <c r="C352" s="39">
        <v>4943</v>
      </c>
      <c r="D352" s="39">
        <v>297</v>
      </c>
      <c r="E352" s="39" t="s">
        <v>1053</v>
      </c>
      <c r="F352" s="39">
        <v>1</v>
      </c>
      <c r="G352" s="39">
        <v>7</v>
      </c>
      <c r="H352" s="39">
        <v>1</v>
      </c>
      <c r="I352" s="39">
        <v>50</v>
      </c>
      <c r="J352" s="39">
        <f t="shared" si="30"/>
        <v>2950</v>
      </c>
      <c r="K352" s="39">
        <v>75</v>
      </c>
      <c r="L352" s="39">
        <f t="shared" si="31"/>
        <v>221250</v>
      </c>
      <c r="M352" s="39">
        <v>1</v>
      </c>
      <c r="N352" s="39"/>
      <c r="O352" s="39"/>
      <c r="P352" s="39"/>
      <c r="Q352" s="39"/>
      <c r="R352" s="39"/>
      <c r="S352" s="39"/>
      <c r="T352" s="39">
        <f t="shared" si="32"/>
        <v>0</v>
      </c>
      <c r="U352" s="39"/>
      <c r="V352" s="39"/>
      <c r="W352" s="39">
        <f t="shared" si="33"/>
        <v>0</v>
      </c>
      <c r="X352" s="39">
        <f t="shared" si="34"/>
        <v>221250</v>
      </c>
      <c r="Y352" s="39">
        <v>0</v>
      </c>
      <c r="Z352" s="39">
        <v>50</v>
      </c>
      <c r="AA352" s="39">
        <v>0</v>
      </c>
      <c r="AB352" s="39">
        <v>0</v>
      </c>
    </row>
    <row r="353" spans="1:28" s="3" customFormat="1" ht="24" customHeight="1" x14ac:dyDescent="0.2">
      <c r="A353" s="39"/>
      <c r="B353" s="78" t="s">
        <v>14</v>
      </c>
      <c r="C353" s="39">
        <v>4131</v>
      </c>
      <c r="D353" s="39">
        <v>9</v>
      </c>
      <c r="E353" s="39" t="s">
        <v>1053</v>
      </c>
      <c r="F353" s="39">
        <v>2</v>
      </c>
      <c r="G353" s="39"/>
      <c r="H353" s="39"/>
      <c r="I353" s="39">
        <v>80</v>
      </c>
      <c r="J353" s="39">
        <f t="shared" si="30"/>
        <v>80</v>
      </c>
      <c r="K353" s="39">
        <v>430</v>
      </c>
      <c r="L353" s="39">
        <f t="shared" si="31"/>
        <v>34400</v>
      </c>
      <c r="M353" s="39">
        <v>2</v>
      </c>
      <c r="N353" s="39" t="s">
        <v>27</v>
      </c>
      <c r="O353" s="39" t="s">
        <v>55</v>
      </c>
      <c r="P353" s="39">
        <v>2</v>
      </c>
      <c r="Q353" s="39">
        <v>54</v>
      </c>
      <c r="R353" s="39"/>
      <c r="S353" s="39">
        <v>6400</v>
      </c>
      <c r="T353" s="39">
        <f t="shared" si="32"/>
        <v>345600</v>
      </c>
      <c r="U353" s="39">
        <v>10</v>
      </c>
      <c r="V353" s="39">
        <f>T353*10%</f>
        <v>34560</v>
      </c>
      <c r="W353" s="39">
        <f t="shared" si="33"/>
        <v>311040</v>
      </c>
      <c r="X353" s="39">
        <f t="shared" si="34"/>
        <v>345440</v>
      </c>
      <c r="Y353" s="39">
        <v>0</v>
      </c>
      <c r="Z353" s="39">
        <v>50</v>
      </c>
      <c r="AA353" s="39">
        <v>0</v>
      </c>
      <c r="AB353" s="39">
        <v>0</v>
      </c>
    </row>
    <row r="354" spans="1:28" s="3" customFormat="1" ht="24" customHeight="1" x14ac:dyDescent="0.2">
      <c r="A354" s="39"/>
      <c r="B354" s="78" t="s">
        <v>14</v>
      </c>
      <c r="C354" s="39">
        <v>4790</v>
      </c>
      <c r="D354" s="39">
        <v>278</v>
      </c>
      <c r="E354" s="39" t="s">
        <v>1053</v>
      </c>
      <c r="F354" s="39">
        <v>1</v>
      </c>
      <c r="G354" s="39">
        <v>6</v>
      </c>
      <c r="H354" s="39">
        <v>3</v>
      </c>
      <c r="I354" s="39">
        <v>75</v>
      </c>
      <c r="J354" s="39">
        <f t="shared" si="30"/>
        <v>2775</v>
      </c>
      <c r="K354" s="39">
        <v>130</v>
      </c>
      <c r="L354" s="39">
        <f t="shared" si="31"/>
        <v>360750</v>
      </c>
      <c r="M354" s="39">
        <v>1</v>
      </c>
      <c r="N354" s="39"/>
      <c r="O354" s="39"/>
      <c r="P354" s="39"/>
      <c r="Q354" s="39"/>
      <c r="R354" s="39"/>
      <c r="S354" s="39"/>
      <c r="T354" s="39">
        <f t="shared" si="32"/>
        <v>0</v>
      </c>
      <c r="U354" s="39"/>
      <c r="V354" s="39"/>
      <c r="W354" s="39">
        <f t="shared" si="33"/>
        <v>0</v>
      </c>
      <c r="X354" s="39">
        <f t="shared" si="34"/>
        <v>360750</v>
      </c>
      <c r="Y354" s="39">
        <v>0</v>
      </c>
      <c r="Z354" s="39">
        <v>50</v>
      </c>
      <c r="AA354" s="39">
        <v>0</v>
      </c>
      <c r="AB354" s="39">
        <v>0</v>
      </c>
    </row>
    <row r="355" spans="1:28" s="3" customFormat="1" ht="24" customHeight="1" x14ac:dyDescent="0.2">
      <c r="A355" s="39"/>
      <c r="B355" s="78" t="s">
        <v>14</v>
      </c>
      <c r="C355" s="39">
        <v>4930</v>
      </c>
      <c r="D355" s="39">
        <v>294</v>
      </c>
      <c r="E355" s="39" t="s">
        <v>1053</v>
      </c>
      <c r="F355" s="39">
        <v>1</v>
      </c>
      <c r="G355" s="39">
        <v>2</v>
      </c>
      <c r="H355" s="39"/>
      <c r="I355" s="39">
        <v>25</v>
      </c>
      <c r="J355" s="39">
        <f t="shared" si="30"/>
        <v>825</v>
      </c>
      <c r="K355" s="39">
        <v>75</v>
      </c>
      <c r="L355" s="39">
        <f t="shared" si="31"/>
        <v>61875</v>
      </c>
      <c r="M355" s="39">
        <v>1</v>
      </c>
      <c r="N355" s="39"/>
      <c r="O355" s="39"/>
      <c r="P355" s="39"/>
      <c r="Q355" s="39"/>
      <c r="R355" s="39"/>
      <c r="S355" s="39"/>
      <c r="T355" s="39">
        <f t="shared" si="32"/>
        <v>0</v>
      </c>
      <c r="U355" s="39"/>
      <c r="V355" s="39"/>
      <c r="W355" s="39">
        <f t="shared" si="33"/>
        <v>0</v>
      </c>
      <c r="X355" s="39">
        <f t="shared" si="34"/>
        <v>61875</v>
      </c>
      <c r="Y355" s="39">
        <v>0</v>
      </c>
      <c r="Z355" s="39">
        <v>50</v>
      </c>
      <c r="AA355" s="39">
        <v>0</v>
      </c>
      <c r="AB355" s="39">
        <v>0</v>
      </c>
    </row>
    <row r="356" spans="1:28" s="3" customFormat="1" ht="24" customHeight="1" x14ac:dyDescent="0.2">
      <c r="A356" s="39"/>
      <c r="B356" s="78" t="s">
        <v>14</v>
      </c>
      <c r="C356" s="39">
        <v>414</v>
      </c>
      <c r="D356" s="39">
        <v>146</v>
      </c>
      <c r="E356" s="39" t="s">
        <v>1054</v>
      </c>
      <c r="F356" s="39">
        <v>2</v>
      </c>
      <c r="G356" s="39"/>
      <c r="H356" s="39"/>
      <c r="I356" s="39">
        <v>94</v>
      </c>
      <c r="J356" s="39">
        <f t="shared" si="30"/>
        <v>94</v>
      </c>
      <c r="K356" s="39">
        <v>430</v>
      </c>
      <c r="L356" s="39">
        <f t="shared" si="31"/>
        <v>40420</v>
      </c>
      <c r="M356" s="39">
        <v>2</v>
      </c>
      <c r="N356" s="39" t="s">
        <v>27</v>
      </c>
      <c r="O356" s="39" t="s">
        <v>16</v>
      </c>
      <c r="P356" s="39">
        <v>2</v>
      </c>
      <c r="Q356" s="39">
        <v>154</v>
      </c>
      <c r="R356" s="39"/>
      <c r="S356" s="39">
        <v>6400</v>
      </c>
      <c r="T356" s="39">
        <f t="shared" si="32"/>
        <v>985600</v>
      </c>
      <c r="U356" s="39">
        <v>20</v>
      </c>
      <c r="V356" s="39">
        <f>T356*75%</f>
        <v>739200</v>
      </c>
      <c r="W356" s="39">
        <f t="shared" si="33"/>
        <v>246400</v>
      </c>
      <c r="X356" s="39">
        <f t="shared" si="34"/>
        <v>286820</v>
      </c>
      <c r="Y356" s="39">
        <v>0</v>
      </c>
      <c r="Z356" s="39">
        <v>50</v>
      </c>
      <c r="AA356" s="39">
        <v>0</v>
      </c>
      <c r="AB356" s="39">
        <v>0</v>
      </c>
    </row>
    <row r="357" spans="1:28" s="3" customFormat="1" ht="24" customHeight="1" x14ac:dyDescent="0.2">
      <c r="A357" s="39"/>
      <c r="B357" s="78" t="s">
        <v>14</v>
      </c>
      <c r="C357" s="39">
        <v>1883</v>
      </c>
      <c r="D357" s="39">
        <v>214</v>
      </c>
      <c r="E357" s="39" t="s">
        <v>1054</v>
      </c>
      <c r="F357" s="39">
        <v>1</v>
      </c>
      <c r="G357" s="39">
        <v>5</v>
      </c>
      <c r="H357" s="39">
        <v>2</v>
      </c>
      <c r="I357" s="39">
        <v>98</v>
      </c>
      <c r="J357" s="39">
        <f t="shared" si="30"/>
        <v>2298</v>
      </c>
      <c r="K357" s="39">
        <v>75</v>
      </c>
      <c r="L357" s="39">
        <f t="shared" si="31"/>
        <v>172350</v>
      </c>
      <c r="M357" s="39">
        <v>1</v>
      </c>
      <c r="N357" s="39"/>
      <c r="O357" s="39"/>
      <c r="P357" s="39"/>
      <c r="Q357" s="39"/>
      <c r="R357" s="39"/>
      <c r="S357" s="39"/>
      <c r="T357" s="39">
        <f t="shared" si="32"/>
        <v>0</v>
      </c>
      <c r="U357" s="39"/>
      <c r="V357" s="39"/>
      <c r="W357" s="39">
        <f t="shared" si="33"/>
        <v>0</v>
      </c>
      <c r="X357" s="39">
        <f t="shared" si="34"/>
        <v>172350</v>
      </c>
      <c r="Y357" s="39">
        <v>0</v>
      </c>
      <c r="Z357" s="39">
        <v>50</v>
      </c>
      <c r="AA357" s="39">
        <v>0</v>
      </c>
      <c r="AB357" s="39">
        <v>0</v>
      </c>
    </row>
    <row r="358" spans="1:28" s="3" customFormat="1" ht="24" customHeight="1" x14ac:dyDescent="0.2">
      <c r="A358" s="39"/>
      <c r="B358" s="78" t="s">
        <v>14</v>
      </c>
      <c r="C358" s="39">
        <v>4780</v>
      </c>
      <c r="D358" s="39">
        <v>292</v>
      </c>
      <c r="E358" s="39" t="s">
        <v>1054</v>
      </c>
      <c r="F358" s="39">
        <v>1</v>
      </c>
      <c r="G358" s="39">
        <v>4</v>
      </c>
      <c r="H358" s="39">
        <v>3</v>
      </c>
      <c r="I358" s="39">
        <v>22</v>
      </c>
      <c r="J358" s="39">
        <f t="shared" ref="J358:J393" si="35">G358*400+H358*100+I358</f>
        <v>1922</v>
      </c>
      <c r="K358" s="39">
        <v>75</v>
      </c>
      <c r="L358" s="39">
        <f t="shared" ref="L358:L392" si="36">J358*K358</f>
        <v>144150</v>
      </c>
      <c r="M358" s="39">
        <v>1</v>
      </c>
      <c r="N358" s="39"/>
      <c r="O358" s="39"/>
      <c r="P358" s="39"/>
      <c r="Q358" s="39"/>
      <c r="R358" s="39"/>
      <c r="S358" s="39"/>
      <c r="T358" s="39">
        <f t="shared" ref="T358:T392" si="37">Q358*S358</f>
        <v>0</v>
      </c>
      <c r="U358" s="39"/>
      <c r="V358" s="39"/>
      <c r="W358" s="39">
        <f t="shared" ref="W358:W392" si="38">T358-V358</f>
        <v>0</v>
      </c>
      <c r="X358" s="39">
        <f t="shared" ref="X358:X393" si="39">L358+W358</f>
        <v>144150</v>
      </c>
      <c r="Y358" s="39">
        <v>0</v>
      </c>
      <c r="Z358" s="39">
        <v>50</v>
      </c>
      <c r="AA358" s="39">
        <v>0</v>
      </c>
      <c r="AB358" s="39">
        <v>0</v>
      </c>
    </row>
    <row r="359" spans="1:28" s="3" customFormat="1" ht="24" customHeight="1" x14ac:dyDescent="0.2">
      <c r="A359" s="39"/>
      <c r="B359" s="78" t="s">
        <v>14</v>
      </c>
      <c r="C359" s="39">
        <v>1884</v>
      </c>
      <c r="D359" s="39">
        <v>218</v>
      </c>
      <c r="E359" s="39" t="s">
        <v>1054</v>
      </c>
      <c r="F359" s="39">
        <v>1</v>
      </c>
      <c r="G359" s="39">
        <v>3</v>
      </c>
      <c r="H359" s="39">
        <v>3</v>
      </c>
      <c r="I359" s="39">
        <v>73</v>
      </c>
      <c r="J359" s="39">
        <f t="shared" si="35"/>
        <v>1573</v>
      </c>
      <c r="K359" s="39">
        <v>75</v>
      </c>
      <c r="L359" s="39">
        <f t="shared" si="36"/>
        <v>117975</v>
      </c>
      <c r="M359" s="39">
        <v>1</v>
      </c>
      <c r="N359" s="39"/>
      <c r="O359" s="39"/>
      <c r="P359" s="39"/>
      <c r="Q359" s="39"/>
      <c r="R359" s="39"/>
      <c r="S359" s="39"/>
      <c r="T359" s="39">
        <f t="shared" si="37"/>
        <v>0</v>
      </c>
      <c r="U359" s="39"/>
      <c r="V359" s="39"/>
      <c r="W359" s="39">
        <f t="shared" si="38"/>
        <v>0</v>
      </c>
      <c r="X359" s="39">
        <f t="shared" si="39"/>
        <v>117975</v>
      </c>
      <c r="Y359" s="39">
        <v>0</v>
      </c>
      <c r="Z359" s="39">
        <v>50</v>
      </c>
      <c r="AA359" s="39">
        <v>0</v>
      </c>
      <c r="AB359" s="39">
        <v>0</v>
      </c>
    </row>
    <row r="360" spans="1:28" s="3" customFormat="1" ht="24" customHeight="1" x14ac:dyDescent="0.2">
      <c r="A360" s="39"/>
      <c r="B360" s="78" t="s">
        <v>14</v>
      </c>
      <c r="C360" s="39">
        <v>4565</v>
      </c>
      <c r="D360" s="39">
        <v>287</v>
      </c>
      <c r="E360" s="39" t="s">
        <v>1054</v>
      </c>
      <c r="F360" s="39">
        <v>1</v>
      </c>
      <c r="G360" s="39">
        <v>4</v>
      </c>
      <c r="H360" s="39">
        <v>1</v>
      </c>
      <c r="I360" s="39">
        <v>89</v>
      </c>
      <c r="J360" s="39">
        <f t="shared" si="35"/>
        <v>1789</v>
      </c>
      <c r="K360" s="39">
        <v>75</v>
      </c>
      <c r="L360" s="39">
        <f t="shared" si="36"/>
        <v>134175</v>
      </c>
      <c r="M360" s="39">
        <v>1</v>
      </c>
      <c r="N360" s="39"/>
      <c r="O360" s="39"/>
      <c r="P360" s="39"/>
      <c r="Q360" s="39"/>
      <c r="R360" s="39"/>
      <c r="S360" s="39"/>
      <c r="T360" s="39">
        <f t="shared" si="37"/>
        <v>0</v>
      </c>
      <c r="U360" s="39"/>
      <c r="V360" s="39"/>
      <c r="W360" s="39">
        <f t="shared" si="38"/>
        <v>0</v>
      </c>
      <c r="X360" s="39">
        <f t="shared" si="39"/>
        <v>134175</v>
      </c>
      <c r="Y360" s="39">
        <v>0</v>
      </c>
      <c r="Z360" s="39">
        <v>50</v>
      </c>
      <c r="AA360" s="39">
        <v>0</v>
      </c>
      <c r="AB360" s="39">
        <v>0</v>
      </c>
    </row>
    <row r="361" spans="1:28" s="3" customFormat="1" ht="24" customHeight="1" x14ac:dyDescent="0.2">
      <c r="A361" s="39"/>
      <c r="B361" s="78" t="s">
        <v>14</v>
      </c>
      <c r="C361" s="39">
        <v>4779</v>
      </c>
      <c r="D361" s="39">
        <v>55</v>
      </c>
      <c r="E361" s="39" t="s">
        <v>1054</v>
      </c>
      <c r="F361" s="39">
        <v>1</v>
      </c>
      <c r="G361" s="39"/>
      <c r="H361" s="39"/>
      <c r="I361" s="39">
        <v>35</v>
      </c>
      <c r="J361" s="39">
        <f t="shared" si="35"/>
        <v>35</v>
      </c>
      <c r="K361" s="39">
        <v>430</v>
      </c>
      <c r="L361" s="39">
        <f t="shared" si="36"/>
        <v>15050</v>
      </c>
      <c r="M361" s="39">
        <v>1</v>
      </c>
      <c r="N361" s="39"/>
      <c r="O361" s="39"/>
      <c r="P361" s="39"/>
      <c r="Q361" s="39"/>
      <c r="R361" s="39"/>
      <c r="S361" s="39"/>
      <c r="T361" s="39">
        <f t="shared" si="37"/>
        <v>0</v>
      </c>
      <c r="U361" s="39"/>
      <c r="V361" s="39"/>
      <c r="W361" s="39">
        <f t="shared" si="38"/>
        <v>0</v>
      </c>
      <c r="X361" s="39">
        <f t="shared" si="39"/>
        <v>15050</v>
      </c>
      <c r="Y361" s="39">
        <v>0</v>
      </c>
      <c r="Z361" s="39">
        <v>50</v>
      </c>
      <c r="AA361" s="39">
        <v>0</v>
      </c>
      <c r="AB361" s="39">
        <v>0</v>
      </c>
    </row>
    <row r="362" spans="1:28" s="3" customFormat="1" ht="24" customHeight="1" x14ac:dyDescent="0.2">
      <c r="A362" s="39"/>
      <c r="B362" s="78" t="s">
        <v>14</v>
      </c>
      <c r="C362" s="39">
        <v>5437</v>
      </c>
      <c r="D362" s="39">
        <v>321</v>
      </c>
      <c r="E362" s="39" t="s">
        <v>1055</v>
      </c>
      <c r="F362" s="39">
        <v>2</v>
      </c>
      <c r="G362" s="39"/>
      <c r="H362" s="39">
        <v>2</v>
      </c>
      <c r="I362" s="39"/>
      <c r="J362" s="39">
        <f t="shared" si="35"/>
        <v>200</v>
      </c>
      <c r="K362" s="39">
        <v>430</v>
      </c>
      <c r="L362" s="39">
        <f t="shared" si="36"/>
        <v>86000</v>
      </c>
      <c r="M362" s="39">
        <v>2</v>
      </c>
      <c r="N362" s="39" t="s">
        <v>27</v>
      </c>
      <c r="O362" s="39" t="s">
        <v>55</v>
      </c>
      <c r="P362" s="39">
        <v>2</v>
      </c>
      <c r="Q362" s="39">
        <v>54</v>
      </c>
      <c r="R362" s="39"/>
      <c r="S362" s="39">
        <v>6400</v>
      </c>
      <c r="T362" s="39">
        <f t="shared" si="37"/>
        <v>345600</v>
      </c>
      <c r="U362" s="39">
        <v>10</v>
      </c>
      <c r="V362" s="39">
        <f>T362*10%</f>
        <v>34560</v>
      </c>
      <c r="W362" s="39">
        <f t="shared" si="38"/>
        <v>311040</v>
      </c>
      <c r="X362" s="39">
        <f t="shared" si="39"/>
        <v>397040</v>
      </c>
      <c r="Y362" s="39">
        <v>0</v>
      </c>
      <c r="Z362" s="39">
        <v>50</v>
      </c>
      <c r="AA362" s="39">
        <v>0</v>
      </c>
      <c r="AB362" s="39">
        <v>0</v>
      </c>
    </row>
    <row r="363" spans="1:28" s="3" customFormat="1" ht="24" customHeight="1" x14ac:dyDescent="0.2">
      <c r="A363" s="39"/>
      <c r="B363" s="78" t="s">
        <v>14</v>
      </c>
      <c r="C363" s="39"/>
      <c r="D363" s="39"/>
      <c r="E363" s="39" t="s">
        <v>1056</v>
      </c>
      <c r="F363" s="39">
        <v>2</v>
      </c>
      <c r="G363" s="39"/>
      <c r="H363" s="39"/>
      <c r="I363" s="39"/>
      <c r="J363" s="39">
        <f t="shared" si="35"/>
        <v>0</v>
      </c>
      <c r="K363" s="39"/>
      <c r="L363" s="39">
        <f t="shared" si="36"/>
        <v>0</v>
      </c>
      <c r="M363" s="39">
        <v>2</v>
      </c>
      <c r="N363" s="39" t="s">
        <v>27</v>
      </c>
      <c r="O363" s="39" t="s">
        <v>16</v>
      </c>
      <c r="P363" s="39">
        <v>2</v>
      </c>
      <c r="Q363" s="39">
        <v>126</v>
      </c>
      <c r="R363" s="39"/>
      <c r="S363" s="39">
        <v>6400</v>
      </c>
      <c r="T363" s="39">
        <f t="shared" si="37"/>
        <v>806400</v>
      </c>
      <c r="U363" s="39">
        <v>10</v>
      </c>
      <c r="V363" s="39">
        <f>T363*30%</f>
        <v>241920</v>
      </c>
      <c r="W363" s="39">
        <f t="shared" si="38"/>
        <v>564480</v>
      </c>
      <c r="X363" s="39">
        <f t="shared" si="39"/>
        <v>564480</v>
      </c>
      <c r="Y363" s="39">
        <v>0</v>
      </c>
      <c r="Z363" s="39">
        <v>50</v>
      </c>
      <c r="AA363" s="39">
        <v>0</v>
      </c>
      <c r="AB363" s="39">
        <v>0</v>
      </c>
    </row>
    <row r="364" spans="1:28" s="3" customFormat="1" ht="24" customHeight="1" x14ac:dyDescent="0.2">
      <c r="A364" s="39"/>
      <c r="B364" s="78" t="s">
        <v>14</v>
      </c>
      <c r="C364" s="39"/>
      <c r="D364" s="39">
        <v>348</v>
      </c>
      <c r="E364" s="39" t="s">
        <v>1056</v>
      </c>
      <c r="F364" s="39">
        <v>1</v>
      </c>
      <c r="G364" s="39">
        <v>15</v>
      </c>
      <c r="H364" s="39">
        <v>1</v>
      </c>
      <c r="I364" s="39">
        <v>10</v>
      </c>
      <c r="J364" s="39">
        <f t="shared" si="35"/>
        <v>6110</v>
      </c>
      <c r="K364" s="39">
        <v>75</v>
      </c>
      <c r="L364" s="39">
        <f t="shared" si="36"/>
        <v>458250</v>
      </c>
      <c r="M364" s="39">
        <v>1</v>
      </c>
      <c r="N364" s="39"/>
      <c r="O364" s="39"/>
      <c r="P364" s="39"/>
      <c r="Q364" s="39"/>
      <c r="R364" s="39"/>
      <c r="S364" s="39"/>
      <c r="T364" s="39">
        <f t="shared" si="37"/>
        <v>0</v>
      </c>
      <c r="U364" s="39"/>
      <c r="V364" s="39"/>
      <c r="W364" s="39">
        <f t="shared" si="38"/>
        <v>0</v>
      </c>
      <c r="X364" s="39">
        <f t="shared" si="39"/>
        <v>458250</v>
      </c>
      <c r="Y364" s="39">
        <v>0</v>
      </c>
      <c r="Z364" s="39">
        <v>50</v>
      </c>
      <c r="AA364" s="39">
        <v>0</v>
      </c>
      <c r="AB364" s="39">
        <v>0</v>
      </c>
    </row>
    <row r="365" spans="1:28" s="3" customFormat="1" ht="24" customHeight="1" x14ac:dyDescent="0.2">
      <c r="A365" s="39"/>
      <c r="B365" s="78" t="s">
        <v>14</v>
      </c>
      <c r="C365" s="39">
        <v>3407</v>
      </c>
      <c r="D365" s="39">
        <v>515</v>
      </c>
      <c r="E365" s="39" t="s">
        <v>1057</v>
      </c>
      <c r="F365" s="39">
        <v>2</v>
      </c>
      <c r="G365" s="39"/>
      <c r="H365" s="39"/>
      <c r="I365" s="39">
        <v>48</v>
      </c>
      <c r="J365" s="39">
        <f t="shared" si="35"/>
        <v>48</v>
      </c>
      <c r="K365" s="39">
        <v>430</v>
      </c>
      <c r="L365" s="39">
        <f t="shared" si="36"/>
        <v>20640</v>
      </c>
      <c r="M365" s="39">
        <v>2</v>
      </c>
      <c r="N365" s="39" t="s">
        <v>27</v>
      </c>
      <c r="O365" s="39" t="s">
        <v>16</v>
      </c>
      <c r="P365" s="39">
        <v>2</v>
      </c>
      <c r="Q365" s="39">
        <v>107</v>
      </c>
      <c r="R365" s="39"/>
      <c r="S365" s="39">
        <v>6400</v>
      </c>
      <c r="T365" s="39">
        <f t="shared" si="37"/>
        <v>684800</v>
      </c>
      <c r="U365" s="39">
        <v>30</v>
      </c>
      <c r="V365" s="39">
        <f>T365*85%</f>
        <v>582080</v>
      </c>
      <c r="W365" s="39">
        <f t="shared" si="38"/>
        <v>102720</v>
      </c>
      <c r="X365" s="39">
        <f t="shared" si="39"/>
        <v>123360</v>
      </c>
      <c r="Y365" s="39">
        <v>0</v>
      </c>
      <c r="Z365" s="39">
        <v>50</v>
      </c>
      <c r="AA365" s="39">
        <v>0</v>
      </c>
      <c r="AB365" s="39">
        <v>0</v>
      </c>
    </row>
    <row r="366" spans="1:28" s="3" customFormat="1" ht="24" customHeight="1" x14ac:dyDescent="0.2">
      <c r="A366" s="39"/>
      <c r="B366" s="78" t="s">
        <v>14</v>
      </c>
      <c r="C366" s="39">
        <v>4119</v>
      </c>
      <c r="D366" s="39">
        <v>274</v>
      </c>
      <c r="E366" s="39" t="s">
        <v>1057</v>
      </c>
      <c r="F366" s="39">
        <v>1</v>
      </c>
      <c r="G366" s="39">
        <v>7</v>
      </c>
      <c r="H366" s="39"/>
      <c r="I366" s="39"/>
      <c r="J366" s="39">
        <f t="shared" si="35"/>
        <v>2800</v>
      </c>
      <c r="K366" s="39">
        <v>100</v>
      </c>
      <c r="L366" s="39">
        <f t="shared" si="36"/>
        <v>280000</v>
      </c>
      <c r="M366" s="39">
        <v>1</v>
      </c>
      <c r="N366" s="39"/>
      <c r="O366" s="39"/>
      <c r="P366" s="39"/>
      <c r="Q366" s="39"/>
      <c r="R366" s="39"/>
      <c r="S366" s="39"/>
      <c r="T366" s="39">
        <f t="shared" si="37"/>
        <v>0</v>
      </c>
      <c r="U366" s="39"/>
      <c r="V366" s="39"/>
      <c r="W366" s="39">
        <f t="shared" si="38"/>
        <v>0</v>
      </c>
      <c r="X366" s="39">
        <f t="shared" si="39"/>
        <v>280000</v>
      </c>
      <c r="Y366" s="39">
        <v>0</v>
      </c>
      <c r="Z366" s="39">
        <v>50</v>
      </c>
      <c r="AA366" s="39">
        <v>0</v>
      </c>
      <c r="AB366" s="39">
        <v>0</v>
      </c>
    </row>
    <row r="367" spans="1:28" s="3" customFormat="1" ht="24" customHeight="1" x14ac:dyDescent="0.2">
      <c r="A367" s="39"/>
      <c r="B367" s="78" t="s">
        <v>14</v>
      </c>
      <c r="C367" s="39">
        <v>4551</v>
      </c>
      <c r="D367" s="39">
        <v>109</v>
      </c>
      <c r="E367" s="39" t="s">
        <v>1057</v>
      </c>
      <c r="F367" s="39">
        <v>1</v>
      </c>
      <c r="G367" s="39">
        <v>5</v>
      </c>
      <c r="H367" s="39"/>
      <c r="I367" s="39"/>
      <c r="J367" s="39">
        <f t="shared" si="35"/>
        <v>2000</v>
      </c>
      <c r="K367" s="39">
        <v>75</v>
      </c>
      <c r="L367" s="39">
        <f t="shared" si="36"/>
        <v>150000</v>
      </c>
      <c r="M367" s="39">
        <v>1</v>
      </c>
      <c r="N367" s="39"/>
      <c r="O367" s="39"/>
      <c r="P367" s="39"/>
      <c r="Q367" s="39"/>
      <c r="R367" s="39"/>
      <c r="S367" s="39"/>
      <c r="T367" s="39">
        <f t="shared" si="37"/>
        <v>0</v>
      </c>
      <c r="U367" s="39"/>
      <c r="V367" s="39"/>
      <c r="W367" s="39">
        <f t="shared" si="38"/>
        <v>0</v>
      </c>
      <c r="X367" s="39">
        <f t="shared" si="39"/>
        <v>150000</v>
      </c>
      <c r="Y367" s="39">
        <v>0</v>
      </c>
      <c r="Z367" s="39">
        <v>50</v>
      </c>
      <c r="AA367" s="39">
        <v>0</v>
      </c>
      <c r="AB367" s="39">
        <v>0</v>
      </c>
    </row>
    <row r="368" spans="1:28" s="3" customFormat="1" ht="24" customHeight="1" x14ac:dyDescent="0.2">
      <c r="A368" s="39"/>
      <c r="B368" s="78" t="s">
        <v>14</v>
      </c>
      <c r="C368" s="39">
        <v>2890</v>
      </c>
      <c r="D368" s="39">
        <v>21</v>
      </c>
      <c r="E368" s="39" t="s">
        <v>1057</v>
      </c>
      <c r="F368" s="39">
        <v>1</v>
      </c>
      <c r="G368" s="39">
        <v>11</v>
      </c>
      <c r="H368" s="39">
        <v>3</v>
      </c>
      <c r="I368" s="39">
        <v>58</v>
      </c>
      <c r="J368" s="39">
        <f t="shared" si="35"/>
        <v>4758</v>
      </c>
      <c r="K368" s="39">
        <v>75</v>
      </c>
      <c r="L368" s="39">
        <f t="shared" si="36"/>
        <v>356850</v>
      </c>
      <c r="M368" s="39">
        <v>1</v>
      </c>
      <c r="N368" s="39"/>
      <c r="O368" s="39"/>
      <c r="P368" s="39"/>
      <c r="Q368" s="39"/>
      <c r="R368" s="39"/>
      <c r="S368" s="39"/>
      <c r="T368" s="39">
        <f t="shared" si="37"/>
        <v>0</v>
      </c>
      <c r="U368" s="39"/>
      <c r="V368" s="39"/>
      <c r="W368" s="39">
        <f t="shared" si="38"/>
        <v>0</v>
      </c>
      <c r="X368" s="39">
        <f t="shared" si="39"/>
        <v>356850</v>
      </c>
      <c r="Y368" s="39">
        <v>0</v>
      </c>
      <c r="Z368" s="39">
        <v>50</v>
      </c>
      <c r="AA368" s="39">
        <v>0</v>
      </c>
      <c r="AB368" s="39">
        <v>0</v>
      </c>
    </row>
    <row r="369" spans="1:28" s="3" customFormat="1" ht="24" customHeight="1" x14ac:dyDescent="0.2">
      <c r="A369" s="39"/>
      <c r="B369" s="78" t="s">
        <v>14</v>
      </c>
      <c r="C369" s="39">
        <v>3917</v>
      </c>
      <c r="D369" s="39">
        <v>245</v>
      </c>
      <c r="E369" s="39" t="s">
        <v>1057</v>
      </c>
      <c r="F369" s="39">
        <v>1</v>
      </c>
      <c r="G369" s="39">
        <v>9</v>
      </c>
      <c r="H369" s="39"/>
      <c r="I369" s="39"/>
      <c r="J369" s="39">
        <f t="shared" si="35"/>
        <v>3600</v>
      </c>
      <c r="K369" s="39">
        <v>75</v>
      </c>
      <c r="L369" s="39">
        <f t="shared" si="36"/>
        <v>270000</v>
      </c>
      <c r="M369" s="39">
        <v>1</v>
      </c>
      <c r="N369" s="39"/>
      <c r="O369" s="39"/>
      <c r="P369" s="39"/>
      <c r="Q369" s="39"/>
      <c r="R369" s="39"/>
      <c r="S369" s="39"/>
      <c r="T369" s="39">
        <f t="shared" si="37"/>
        <v>0</v>
      </c>
      <c r="U369" s="39"/>
      <c r="V369" s="39"/>
      <c r="W369" s="39">
        <f t="shared" si="38"/>
        <v>0</v>
      </c>
      <c r="X369" s="39">
        <f t="shared" si="39"/>
        <v>270000</v>
      </c>
      <c r="Y369" s="39">
        <v>0</v>
      </c>
      <c r="Z369" s="39">
        <v>50</v>
      </c>
      <c r="AA369" s="39">
        <v>0</v>
      </c>
      <c r="AB369" s="39">
        <v>0</v>
      </c>
    </row>
    <row r="370" spans="1:28" s="3" customFormat="1" ht="24" customHeight="1" x14ac:dyDescent="0.2">
      <c r="A370" s="39"/>
      <c r="B370" s="78" t="s">
        <v>14</v>
      </c>
      <c r="C370" s="39">
        <v>3052</v>
      </c>
      <c r="D370" s="39">
        <v>58</v>
      </c>
      <c r="E370" s="39" t="s">
        <v>1057</v>
      </c>
      <c r="F370" s="39">
        <v>1</v>
      </c>
      <c r="G370" s="39">
        <v>8</v>
      </c>
      <c r="H370" s="39">
        <v>3</v>
      </c>
      <c r="I370" s="39">
        <v>52</v>
      </c>
      <c r="J370" s="39">
        <f t="shared" si="35"/>
        <v>3552</v>
      </c>
      <c r="K370" s="39">
        <v>75</v>
      </c>
      <c r="L370" s="39">
        <f t="shared" si="36"/>
        <v>266400</v>
      </c>
      <c r="M370" s="39">
        <v>1</v>
      </c>
      <c r="N370" s="39"/>
      <c r="O370" s="39"/>
      <c r="P370" s="39"/>
      <c r="Q370" s="39"/>
      <c r="R370" s="39"/>
      <c r="S370" s="39"/>
      <c r="T370" s="39">
        <f t="shared" si="37"/>
        <v>0</v>
      </c>
      <c r="U370" s="39"/>
      <c r="V370" s="39"/>
      <c r="W370" s="39">
        <f t="shared" si="38"/>
        <v>0</v>
      </c>
      <c r="X370" s="39">
        <f t="shared" si="39"/>
        <v>266400</v>
      </c>
      <c r="Y370" s="39">
        <v>0</v>
      </c>
      <c r="Z370" s="39">
        <v>50</v>
      </c>
      <c r="AA370" s="39">
        <v>0</v>
      </c>
      <c r="AB370" s="39">
        <v>0</v>
      </c>
    </row>
    <row r="371" spans="1:28" s="3" customFormat="1" ht="24" customHeight="1" x14ac:dyDescent="0.2">
      <c r="A371" s="39"/>
      <c r="B371" s="78" t="s">
        <v>14</v>
      </c>
      <c r="C371" s="39">
        <v>3697</v>
      </c>
      <c r="D371" s="39">
        <v>100</v>
      </c>
      <c r="E371" s="39" t="s">
        <v>1057</v>
      </c>
      <c r="F371" s="39">
        <v>1</v>
      </c>
      <c r="G371" s="39">
        <v>9</v>
      </c>
      <c r="H371" s="39">
        <v>2</v>
      </c>
      <c r="I371" s="39">
        <v>26</v>
      </c>
      <c r="J371" s="39">
        <f t="shared" si="35"/>
        <v>3826</v>
      </c>
      <c r="K371" s="39">
        <v>75</v>
      </c>
      <c r="L371" s="39">
        <f t="shared" si="36"/>
        <v>286950</v>
      </c>
      <c r="M371" s="39">
        <v>1</v>
      </c>
      <c r="N371" s="39"/>
      <c r="O371" s="39"/>
      <c r="P371" s="39"/>
      <c r="Q371" s="39"/>
      <c r="R371" s="39"/>
      <c r="S371" s="39"/>
      <c r="T371" s="39">
        <f t="shared" si="37"/>
        <v>0</v>
      </c>
      <c r="U371" s="39"/>
      <c r="V371" s="39"/>
      <c r="W371" s="39">
        <f t="shared" si="38"/>
        <v>0</v>
      </c>
      <c r="X371" s="39">
        <f t="shared" si="39"/>
        <v>286950</v>
      </c>
      <c r="Y371" s="39">
        <v>0</v>
      </c>
      <c r="Z371" s="39">
        <v>50</v>
      </c>
      <c r="AA371" s="39">
        <v>0</v>
      </c>
      <c r="AB371" s="39">
        <v>0</v>
      </c>
    </row>
    <row r="372" spans="1:28" s="3" customFormat="1" ht="24" customHeight="1" x14ac:dyDescent="0.2">
      <c r="A372" s="39"/>
      <c r="B372" s="78" t="s">
        <v>14</v>
      </c>
      <c r="C372" s="39">
        <v>2639</v>
      </c>
      <c r="D372" s="39">
        <v>176</v>
      </c>
      <c r="E372" s="39" t="s">
        <v>1057</v>
      </c>
      <c r="F372" s="39">
        <v>1</v>
      </c>
      <c r="G372" s="39">
        <v>14</v>
      </c>
      <c r="H372" s="39"/>
      <c r="I372" s="39">
        <v>67</v>
      </c>
      <c r="J372" s="39">
        <f t="shared" si="35"/>
        <v>5667</v>
      </c>
      <c r="K372" s="39">
        <v>100</v>
      </c>
      <c r="L372" s="39">
        <f t="shared" si="36"/>
        <v>566700</v>
      </c>
      <c r="M372" s="39">
        <v>1</v>
      </c>
      <c r="N372" s="39"/>
      <c r="O372" s="39"/>
      <c r="P372" s="39"/>
      <c r="Q372" s="39"/>
      <c r="R372" s="39"/>
      <c r="S372" s="39"/>
      <c r="T372" s="39">
        <f t="shared" si="37"/>
        <v>0</v>
      </c>
      <c r="U372" s="39"/>
      <c r="V372" s="39"/>
      <c r="W372" s="39">
        <f t="shared" si="38"/>
        <v>0</v>
      </c>
      <c r="X372" s="39">
        <f t="shared" si="39"/>
        <v>566700</v>
      </c>
      <c r="Y372" s="39">
        <v>0</v>
      </c>
      <c r="Z372" s="39">
        <v>50</v>
      </c>
      <c r="AA372" s="39">
        <v>0</v>
      </c>
      <c r="AB372" s="39">
        <v>0</v>
      </c>
    </row>
    <row r="373" spans="1:28" s="3" customFormat="1" ht="24" customHeight="1" x14ac:dyDescent="0.2">
      <c r="A373" s="39"/>
      <c r="B373" s="78" t="s">
        <v>14</v>
      </c>
      <c r="C373" s="39">
        <v>486</v>
      </c>
      <c r="D373" s="39">
        <v>241</v>
      </c>
      <c r="E373" s="39" t="s">
        <v>1057</v>
      </c>
      <c r="F373" s="39">
        <v>1</v>
      </c>
      <c r="G373" s="39"/>
      <c r="H373" s="39"/>
      <c r="I373" s="39">
        <v>70</v>
      </c>
      <c r="J373" s="39">
        <f t="shared" si="35"/>
        <v>70</v>
      </c>
      <c r="K373" s="39">
        <v>430</v>
      </c>
      <c r="L373" s="39">
        <f t="shared" si="36"/>
        <v>30100</v>
      </c>
      <c r="M373" s="39">
        <v>1</v>
      </c>
      <c r="N373" s="39"/>
      <c r="O373" s="39"/>
      <c r="P373" s="39"/>
      <c r="Q373" s="39"/>
      <c r="R373" s="39"/>
      <c r="S373" s="39"/>
      <c r="T373" s="39">
        <f t="shared" si="37"/>
        <v>0</v>
      </c>
      <c r="U373" s="39"/>
      <c r="V373" s="39"/>
      <c r="W373" s="39">
        <f t="shared" si="38"/>
        <v>0</v>
      </c>
      <c r="X373" s="39">
        <f t="shared" si="39"/>
        <v>30100</v>
      </c>
      <c r="Y373" s="39">
        <v>0</v>
      </c>
      <c r="Z373" s="39">
        <v>50</v>
      </c>
      <c r="AA373" s="39">
        <v>0</v>
      </c>
      <c r="AB373" s="39">
        <v>0</v>
      </c>
    </row>
    <row r="374" spans="1:28" s="3" customFormat="1" ht="24" customHeight="1" x14ac:dyDescent="0.2">
      <c r="A374" s="39"/>
      <c r="B374" s="78" t="s">
        <v>14</v>
      </c>
      <c r="C374" s="39">
        <v>5474</v>
      </c>
      <c r="D374" s="39">
        <v>58</v>
      </c>
      <c r="E374" s="39" t="s">
        <v>1057</v>
      </c>
      <c r="F374" s="39">
        <v>1</v>
      </c>
      <c r="G374" s="39"/>
      <c r="H374" s="39"/>
      <c r="I374" s="39">
        <v>65</v>
      </c>
      <c r="J374" s="39">
        <f t="shared" si="35"/>
        <v>65</v>
      </c>
      <c r="K374" s="39">
        <v>430</v>
      </c>
      <c r="L374" s="39">
        <f t="shared" si="36"/>
        <v>27950</v>
      </c>
      <c r="M374" s="39">
        <v>1</v>
      </c>
      <c r="N374" s="39"/>
      <c r="O374" s="39"/>
      <c r="P374" s="39"/>
      <c r="Q374" s="39"/>
      <c r="R374" s="39"/>
      <c r="S374" s="39"/>
      <c r="T374" s="39">
        <f t="shared" si="37"/>
        <v>0</v>
      </c>
      <c r="U374" s="39"/>
      <c r="V374" s="39"/>
      <c r="W374" s="39">
        <f t="shared" si="38"/>
        <v>0</v>
      </c>
      <c r="X374" s="39">
        <f t="shared" si="39"/>
        <v>27950</v>
      </c>
      <c r="Y374" s="39">
        <v>0</v>
      </c>
      <c r="Z374" s="39">
        <v>50</v>
      </c>
      <c r="AA374" s="39">
        <v>0</v>
      </c>
      <c r="AB374" s="39">
        <v>0</v>
      </c>
    </row>
    <row r="375" spans="1:28" s="3" customFormat="1" ht="24" customHeight="1" x14ac:dyDescent="0.2">
      <c r="A375" s="39"/>
      <c r="B375" s="78" t="s">
        <v>14</v>
      </c>
      <c r="C375" s="39">
        <v>484</v>
      </c>
      <c r="D375" s="39">
        <v>239</v>
      </c>
      <c r="E375" s="39" t="s">
        <v>1058</v>
      </c>
      <c r="F375" s="39">
        <v>2</v>
      </c>
      <c r="G375" s="39"/>
      <c r="H375" s="39"/>
      <c r="I375" s="39">
        <v>60</v>
      </c>
      <c r="J375" s="39">
        <f t="shared" si="35"/>
        <v>60</v>
      </c>
      <c r="K375" s="39">
        <v>430</v>
      </c>
      <c r="L375" s="39">
        <f t="shared" si="36"/>
        <v>25800</v>
      </c>
      <c r="M375" s="39">
        <v>1</v>
      </c>
      <c r="N375" s="39" t="s">
        <v>27</v>
      </c>
      <c r="O375" s="39" t="s">
        <v>55</v>
      </c>
      <c r="P375" s="39">
        <v>2</v>
      </c>
      <c r="Q375" s="39">
        <v>169</v>
      </c>
      <c r="R375" s="39"/>
      <c r="S375" s="39">
        <v>6400</v>
      </c>
      <c r="T375" s="39">
        <f t="shared" si="37"/>
        <v>1081600</v>
      </c>
      <c r="U375" s="39">
        <v>3</v>
      </c>
      <c r="V375" s="39">
        <f>T375*3%</f>
        <v>32448</v>
      </c>
      <c r="W375" s="39">
        <f t="shared" si="38"/>
        <v>1049152</v>
      </c>
      <c r="X375" s="39">
        <f t="shared" si="39"/>
        <v>1074952</v>
      </c>
      <c r="Y375" s="39">
        <v>0</v>
      </c>
      <c r="Z375" s="39">
        <v>50</v>
      </c>
      <c r="AA375" s="39">
        <v>0</v>
      </c>
      <c r="AB375" s="39">
        <v>0</v>
      </c>
    </row>
    <row r="376" spans="1:28" s="3" customFormat="1" ht="24" customHeight="1" x14ac:dyDescent="0.2">
      <c r="A376" s="39"/>
      <c r="B376" s="78" t="s">
        <v>14</v>
      </c>
      <c r="C376" s="39"/>
      <c r="D376" s="39">
        <v>233</v>
      </c>
      <c r="E376" s="39" t="s">
        <v>1059</v>
      </c>
      <c r="F376" s="39">
        <v>2</v>
      </c>
      <c r="G376" s="39"/>
      <c r="H376" s="39"/>
      <c r="I376" s="39">
        <v>72</v>
      </c>
      <c r="J376" s="39">
        <f t="shared" si="35"/>
        <v>72</v>
      </c>
      <c r="K376" s="39">
        <v>430</v>
      </c>
      <c r="L376" s="39">
        <f t="shared" si="36"/>
        <v>30960</v>
      </c>
      <c r="M376" s="39">
        <v>2</v>
      </c>
      <c r="N376" s="39" t="s">
        <v>27</v>
      </c>
      <c r="O376" s="39" t="s">
        <v>16</v>
      </c>
      <c r="P376" s="39">
        <v>2</v>
      </c>
      <c r="Q376" s="39">
        <v>90</v>
      </c>
      <c r="R376" s="39"/>
      <c r="S376" s="39">
        <v>6400</v>
      </c>
      <c r="T376" s="39">
        <f t="shared" si="37"/>
        <v>576000</v>
      </c>
      <c r="U376" s="39">
        <v>20</v>
      </c>
      <c r="V376" s="39">
        <f>T376*75%</f>
        <v>432000</v>
      </c>
      <c r="W376" s="39">
        <f t="shared" si="38"/>
        <v>144000</v>
      </c>
      <c r="X376" s="39">
        <f t="shared" si="39"/>
        <v>174960</v>
      </c>
      <c r="Y376" s="39">
        <v>0</v>
      </c>
      <c r="Z376" s="39">
        <v>50</v>
      </c>
      <c r="AA376" s="39">
        <v>0</v>
      </c>
      <c r="AB376" s="39">
        <v>0</v>
      </c>
    </row>
    <row r="377" spans="1:28" s="3" customFormat="1" ht="24" customHeight="1" x14ac:dyDescent="0.2">
      <c r="A377" s="39"/>
      <c r="B377" s="78" t="s">
        <v>14</v>
      </c>
      <c r="C377" s="39">
        <v>5459</v>
      </c>
      <c r="D377" s="39">
        <v>366</v>
      </c>
      <c r="E377" s="39" t="s">
        <v>1059</v>
      </c>
      <c r="F377" s="39">
        <v>1</v>
      </c>
      <c r="G377" s="39">
        <v>1</v>
      </c>
      <c r="H377" s="39">
        <v>3</v>
      </c>
      <c r="I377" s="39">
        <v>2</v>
      </c>
      <c r="J377" s="39">
        <f t="shared" si="35"/>
        <v>702</v>
      </c>
      <c r="K377" s="39">
        <v>75</v>
      </c>
      <c r="L377" s="39">
        <f t="shared" si="36"/>
        <v>52650</v>
      </c>
      <c r="M377" s="39">
        <v>1</v>
      </c>
      <c r="N377" s="39"/>
      <c r="O377" s="39"/>
      <c r="P377" s="39"/>
      <c r="Q377" s="39"/>
      <c r="R377" s="39"/>
      <c r="S377" s="39"/>
      <c r="T377" s="39">
        <f t="shared" si="37"/>
        <v>0</v>
      </c>
      <c r="U377" s="39"/>
      <c r="V377" s="39"/>
      <c r="W377" s="39">
        <f t="shared" si="38"/>
        <v>0</v>
      </c>
      <c r="X377" s="39">
        <f t="shared" si="39"/>
        <v>52650</v>
      </c>
      <c r="Y377" s="39">
        <v>0</v>
      </c>
      <c r="Z377" s="39">
        <v>50</v>
      </c>
      <c r="AA377" s="39">
        <v>0</v>
      </c>
      <c r="AB377" s="39">
        <v>0</v>
      </c>
    </row>
    <row r="378" spans="1:28" s="3" customFormat="1" ht="24" customHeight="1" x14ac:dyDescent="0.2">
      <c r="A378" s="39"/>
      <c r="B378" s="78" t="s">
        <v>14</v>
      </c>
      <c r="C378" s="39">
        <v>2100</v>
      </c>
      <c r="D378" s="39">
        <v>224</v>
      </c>
      <c r="E378" s="39" t="s">
        <v>1059</v>
      </c>
      <c r="F378" s="39">
        <v>1</v>
      </c>
      <c r="G378" s="39">
        <v>25</v>
      </c>
      <c r="H378" s="39"/>
      <c r="I378" s="39">
        <v>1</v>
      </c>
      <c r="J378" s="39">
        <f t="shared" si="35"/>
        <v>10001</v>
      </c>
      <c r="K378" s="39">
        <v>75</v>
      </c>
      <c r="L378" s="39">
        <f t="shared" si="36"/>
        <v>750075</v>
      </c>
      <c r="M378" s="39">
        <v>1</v>
      </c>
      <c r="N378" s="39"/>
      <c r="O378" s="39"/>
      <c r="P378" s="39"/>
      <c r="Q378" s="39"/>
      <c r="R378" s="39"/>
      <c r="S378" s="39"/>
      <c r="T378" s="39">
        <f t="shared" si="37"/>
        <v>0</v>
      </c>
      <c r="U378" s="39"/>
      <c r="V378" s="39"/>
      <c r="W378" s="39">
        <f t="shared" si="38"/>
        <v>0</v>
      </c>
      <c r="X378" s="39">
        <f t="shared" si="39"/>
        <v>750075</v>
      </c>
      <c r="Y378" s="39">
        <v>0</v>
      </c>
      <c r="Z378" s="39">
        <v>50</v>
      </c>
      <c r="AA378" s="39">
        <v>0</v>
      </c>
      <c r="AB378" s="39">
        <v>0</v>
      </c>
    </row>
    <row r="379" spans="1:28" s="3" customFormat="1" ht="24" customHeight="1" x14ac:dyDescent="0.2">
      <c r="A379" s="39"/>
      <c r="B379" s="33" t="s">
        <v>1060</v>
      </c>
      <c r="C379" s="39"/>
      <c r="D379" s="39"/>
      <c r="E379" s="39" t="s">
        <v>1061</v>
      </c>
      <c r="F379" s="39">
        <v>2</v>
      </c>
      <c r="G379" s="39"/>
      <c r="H379" s="39"/>
      <c r="I379" s="39"/>
      <c r="J379" s="39">
        <f t="shared" si="35"/>
        <v>0</v>
      </c>
      <c r="K379" s="39"/>
      <c r="L379" s="39">
        <f t="shared" si="36"/>
        <v>0</v>
      </c>
      <c r="M379" s="39">
        <v>2</v>
      </c>
      <c r="N379" s="39" t="s">
        <v>27</v>
      </c>
      <c r="O379" s="39" t="s">
        <v>16</v>
      </c>
      <c r="P379" s="39">
        <v>2</v>
      </c>
      <c r="Q379" s="39">
        <v>32</v>
      </c>
      <c r="R379" s="39"/>
      <c r="S379" s="39">
        <v>6400</v>
      </c>
      <c r="T379" s="39">
        <f t="shared" si="37"/>
        <v>204800</v>
      </c>
      <c r="U379" s="39">
        <v>15</v>
      </c>
      <c r="V379" s="39">
        <f>T379*50%</f>
        <v>102400</v>
      </c>
      <c r="W379" s="39">
        <f t="shared" si="38"/>
        <v>102400</v>
      </c>
      <c r="X379" s="39">
        <f t="shared" si="39"/>
        <v>102400</v>
      </c>
      <c r="Y379" s="39">
        <v>0</v>
      </c>
      <c r="Z379" s="39">
        <v>0</v>
      </c>
      <c r="AA379" s="39">
        <v>102400</v>
      </c>
      <c r="AB379" s="39">
        <v>0.02</v>
      </c>
    </row>
    <row r="380" spans="1:28" s="3" customFormat="1" ht="24" customHeight="1" x14ac:dyDescent="0.2">
      <c r="A380" s="39"/>
      <c r="B380" s="33" t="s">
        <v>1060</v>
      </c>
      <c r="C380" s="39"/>
      <c r="D380" s="39"/>
      <c r="E380" s="39" t="s">
        <v>1062</v>
      </c>
      <c r="F380" s="39">
        <v>2</v>
      </c>
      <c r="G380" s="39"/>
      <c r="H380" s="39"/>
      <c r="I380" s="39"/>
      <c r="J380" s="39">
        <f t="shared" si="35"/>
        <v>0</v>
      </c>
      <c r="K380" s="39"/>
      <c r="L380" s="39">
        <f t="shared" si="36"/>
        <v>0</v>
      </c>
      <c r="M380" s="39">
        <v>2</v>
      </c>
      <c r="N380" s="39" t="s">
        <v>27</v>
      </c>
      <c r="O380" s="39" t="s">
        <v>16</v>
      </c>
      <c r="P380" s="39">
        <v>2</v>
      </c>
      <c r="Q380" s="39">
        <v>72</v>
      </c>
      <c r="R380" s="39"/>
      <c r="S380" s="39">
        <v>6400</v>
      </c>
      <c r="T380" s="39">
        <f t="shared" si="37"/>
        <v>460800</v>
      </c>
      <c r="U380" s="39">
        <v>15</v>
      </c>
      <c r="V380" s="39">
        <f>T380*50%</f>
        <v>230400</v>
      </c>
      <c r="W380" s="39">
        <f t="shared" si="38"/>
        <v>230400</v>
      </c>
      <c r="X380" s="39">
        <f t="shared" si="39"/>
        <v>230400</v>
      </c>
      <c r="Y380" s="39">
        <v>0</v>
      </c>
      <c r="Z380" s="39">
        <v>0</v>
      </c>
      <c r="AA380" s="39">
        <v>230400</v>
      </c>
      <c r="AB380" s="39">
        <v>0.02</v>
      </c>
    </row>
    <row r="381" spans="1:28" s="3" customFormat="1" ht="24" customHeight="1" x14ac:dyDescent="0.2">
      <c r="A381" s="39"/>
      <c r="B381" s="78" t="s">
        <v>14</v>
      </c>
      <c r="C381" s="39">
        <v>5457</v>
      </c>
      <c r="D381" s="39">
        <v>364</v>
      </c>
      <c r="E381" s="39" t="s">
        <v>1062</v>
      </c>
      <c r="F381" s="39">
        <v>1</v>
      </c>
      <c r="G381" s="39">
        <v>7</v>
      </c>
      <c r="H381" s="39"/>
      <c r="I381" s="39"/>
      <c r="J381" s="39">
        <f t="shared" si="35"/>
        <v>2800</v>
      </c>
      <c r="K381" s="39">
        <v>75</v>
      </c>
      <c r="L381" s="39">
        <f t="shared" si="36"/>
        <v>210000</v>
      </c>
      <c r="M381" s="39">
        <v>1</v>
      </c>
      <c r="N381" s="39"/>
      <c r="O381" s="39"/>
      <c r="P381" s="39"/>
      <c r="Q381" s="39"/>
      <c r="R381" s="39"/>
      <c r="S381" s="39"/>
      <c r="T381" s="39">
        <f t="shared" si="37"/>
        <v>0</v>
      </c>
      <c r="U381" s="39"/>
      <c r="V381" s="39"/>
      <c r="W381" s="39">
        <f t="shared" si="38"/>
        <v>0</v>
      </c>
      <c r="X381" s="39">
        <f t="shared" si="39"/>
        <v>210000</v>
      </c>
      <c r="Y381" s="39">
        <v>0</v>
      </c>
      <c r="Z381" s="39">
        <v>50</v>
      </c>
      <c r="AA381" s="39">
        <v>0</v>
      </c>
      <c r="AB381" s="39">
        <v>0</v>
      </c>
    </row>
    <row r="382" spans="1:28" s="3" customFormat="1" ht="24" customHeight="1" x14ac:dyDescent="0.2">
      <c r="A382" s="39"/>
      <c r="B382" s="33" t="s">
        <v>1060</v>
      </c>
      <c r="C382" s="39"/>
      <c r="D382" s="39"/>
      <c r="E382" s="39" t="s">
        <v>1063</v>
      </c>
      <c r="F382" s="39">
        <v>2</v>
      </c>
      <c r="G382" s="39"/>
      <c r="H382" s="39"/>
      <c r="I382" s="39"/>
      <c r="J382" s="39">
        <f t="shared" si="35"/>
        <v>0</v>
      </c>
      <c r="K382" s="39"/>
      <c r="L382" s="39">
        <f t="shared" si="36"/>
        <v>0</v>
      </c>
      <c r="M382" s="39">
        <v>2</v>
      </c>
      <c r="N382" s="39" t="s">
        <v>27</v>
      </c>
      <c r="O382" s="39" t="s">
        <v>16</v>
      </c>
      <c r="P382" s="39">
        <v>2</v>
      </c>
      <c r="Q382" s="39">
        <v>90</v>
      </c>
      <c r="R382" s="39"/>
      <c r="S382" s="39">
        <v>6400</v>
      </c>
      <c r="T382" s="39">
        <f t="shared" si="37"/>
        <v>576000</v>
      </c>
      <c r="U382" s="39">
        <v>20</v>
      </c>
      <c r="V382" s="39">
        <f>T382*75%</f>
        <v>432000</v>
      </c>
      <c r="W382" s="39">
        <f t="shared" si="38"/>
        <v>144000</v>
      </c>
      <c r="X382" s="39">
        <f t="shared" si="39"/>
        <v>144000</v>
      </c>
      <c r="Y382" s="39">
        <v>0</v>
      </c>
      <c r="Z382" s="39">
        <v>0</v>
      </c>
      <c r="AA382" s="39">
        <v>144000</v>
      </c>
      <c r="AB382" s="39">
        <v>0.02</v>
      </c>
    </row>
    <row r="383" spans="1:28" s="3" customFormat="1" ht="24" customHeight="1" x14ac:dyDescent="0.2">
      <c r="A383" s="39"/>
      <c r="B383" s="78" t="s">
        <v>879</v>
      </c>
      <c r="C383" s="39">
        <v>3080</v>
      </c>
      <c r="D383" s="39">
        <v>29</v>
      </c>
      <c r="E383" s="39" t="s">
        <v>1063</v>
      </c>
      <c r="F383" s="39">
        <v>1</v>
      </c>
      <c r="G383" s="39">
        <v>40</v>
      </c>
      <c r="H383" s="39"/>
      <c r="I383" s="39">
        <v>70</v>
      </c>
      <c r="J383" s="39">
        <f t="shared" si="35"/>
        <v>16070</v>
      </c>
      <c r="K383" s="39">
        <v>75</v>
      </c>
      <c r="L383" s="39">
        <f t="shared" si="36"/>
        <v>1205250</v>
      </c>
      <c r="M383" s="39">
        <v>1</v>
      </c>
      <c r="N383" s="39"/>
      <c r="O383" s="39"/>
      <c r="P383" s="39"/>
      <c r="Q383" s="39"/>
      <c r="R383" s="39"/>
      <c r="S383" s="39"/>
      <c r="T383" s="39">
        <f t="shared" si="37"/>
        <v>0</v>
      </c>
      <c r="U383" s="39"/>
      <c r="V383" s="39"/>
      <c r="W383" s="39">
        <f t="shared" si="38"/>
        <v>0</v>
      </c>
      <c r="X383" s="39">
        <f t="shared" si="39"/>
        <v>1205250</v>
      </c>
      <c r="Y383" s="39">
        <v>0</v>
      </c>
      <c r="Z383" s="39">
        <v>0</v>
      </c>
      <c r="AA383" s="39">
        <v>1205250</v>
      </c>
      <c r="AB383" s="39">
        <v>0.01</v>
      </c>
    </row>
    <row r="384" spans="1:28" s="3" customFormat="1" ht="24" customHeight="1" x14ac:dyDescent="0.2">
      <c r="A384" s="39"/>
      <c r="B384" s="78" t="s">
        <v>14</v>
      </c>
      <c r="C384" s="39">
        <v>397</v>
      </c>
      <c r="D384" s="39">
        <v>128</v>
      </c>
      <c r="E384" s="39" t="s">
        <v>1064</v>
      </c>
      <c r="F384" s="39">
        <v>2</v>
      </c>
      <c r="G384" s="39"/>
      <c r="H384" s="39">
        <v>1</v>
      </c>
      <c r="I384" s="39">
        <v>55</v>
      </c>
      <c r="J384" s="39">
        <f t="shared" si="35"/>
        <v>155</v>
      </c>
      <c r="K384" s="39">
        <v>390</v>
      </c>
      <c r="L384" s="39">
        <f t="shared" si="36"/>
        <v>60450</v>
      </c>
      <c r="M384" s="39">
        <v>2</v>
      </c>
      <c r="N384" s="39" t="s">
        <v>27</v>
      </c>
      <c r="O384" s="39" t="s">
        <v>16</v>
      </c>
      <c r="P384" s="39">
        <v>2</v>
      </c>
      <c r="Q384" s="39">
        <v>246</v>
      </c>
      <c r="R384" s="39"/>
      <c r="S384" s="39">
        <v>6400</v>
      </c>
      <c r="T384" s="39">
        <f t="shared" si="37"/>
        <v>1574400</v>
      </c>
      <c r="U384" s="39">
        <v>30</v>
      </c>
      <c r="V384" s="39">
        <f>T384*85%</f>
        <v>1338240</v>
      </c>
      <c r="W384" s="39">
        <f t="shared" si="38"/>
        <v>236160</v>
      </c>
      <c r="X384" s="39">
        <f t="shared" si="39"/>
        <v>296610</v>
      </c>
      <c r="Y384" s="39">
        <v>0</v>
      </c>
      <c r="Z384" s="39">
        <v>50</v>
      </c>
      <c r="AA384" s="39">
        <v>0</v>
      </c>
      <c r="AB384" s="39">
        <v>0</v>
      </c>
    </row>
    <row r="385" spans="1:28" s="3" customFormat="1" ht="24" customHeight="1" x14ac:dyDescent="0.2">
      <c r="A385" s="39"/>
      <c r="B385" s="78" t="s">
        <v>14</v>
      </c>
      <c r="C385" s="39">
        <v>1641</v>
      </c>
      <c r="D385" s="39">
        <v>382</v>
      </c>
      <c r="E385" s="39" t="s">
        <v>1064</v>
      </c>
      <c r="F385" s="39">
        <v>1</v>
      </c>
      <c r="G385" s="39">
        <v>8</v>
      </c>
      <c r="H385" s="39">
        <v>3</v>
      </c>
      <c r="I385" s="39">
        <v>27</v>
      </c>
      <c r="J385" s="39">
        <f t="shared" si="35"/>
        <v>3527</v>
      </c>
      <c r="K385" s="39">
        <v>75</v>
      </c>
      <c r="L385" s="39">
        <f t="shared" si="36"/>
        <v>264525</v>
      </c>
      <c r="M385" s="39">
        <v>1</v>
      </c>
      <c r="N385" s="39"/>
      <c r="O385" s="39"/>
      <c r="P385" s="39"/>
      <c r="Q385" s="39"/>
      <c r="R385" s="39"/>
      <c r="S385" s="39"/>
      <c r="T385" s="39">
        <f t="shared" si="37"/>
        <v>0</v>
      </c>
      <c r="U385" s="39"/>
      <c r="V385" s="39"/>
      <c r="W385" s="39">
        <f t="shared" si="38"/>
        <v>0</v>
      </c>
      <c r="X385" s="39">
        <f t="shared" si="39"/>
        <v>264525</v>
      </c>
      <c r="Y385" s="39">
        <v>0</v>
      </c>
      <c r="Z385" s="39">
        <v>50</v>
      </c>
      <c r="AA385" s="39">
        <v>0</v>
      </c>
      <c r="AB385" s="39">
        <v>0</v>
      </c>
    </row>
    <row r="386" spans="1:28" s="3" customFormat="1" ht="24" customHeight="1" x14ac:dyDescent="0.2">
      <c r="A386" s="39"/>
      <c r="B386" s="78" t="s">
        <v>14</v>
      </c>
      <c r="C386" s="39">
        <v>378</v>
      </c>
      <c r="D386" s="39">
        <v>129</v>
      </c>
      <c r="E386" s="39" t="s">
        <v>1064</v>
      </c>
      <c r="F386" s="39">
        <v>1</v>
      </c>
      <c r="G386" s="39"/>
      <c r="H386" s="39">
        <v>2</v>
      </c>
      <c r="I386" s="39">
        <v>88</v>
      </c>
      <c r="J386" s="39">
        <f t="shared" si="35"/>
        <v>288</v>
      </c>
      <c r="K386" s="39">
        <v>390</v>
      </c>
      <c r="L386" s="39">
        <f t="shared" si="36"/>
        <v>112320</v>
      </c>
      <c r="M386" s="39">
        <v>1</v>
      </c>
      <c r="N386" s="39"/>
      <c r="O386" s="39"/>
      <c r="P386" s="39"/>
      <c r="Q386" s="39"/>
      <c r="R386" s="39"/>
      <c r="S386" s="39"/>
      <c r="T386" s="39">
        <f t="shared" si="37"/>
        <v>0</v>
      </c>
      <c r="U386" s="39"/>
      <c r="V386" s="39"/>
      <c r="W386" s="39">
        <f t="shared" si="38"/>
        <v>0</v>
      </c>
      <c r="X386" s="39">
        <f t="shared" si="39"/>
        <v>112320</v>
      </c>
      <c r="Y386" s="39">
        <v>0</v>
      </c>
      <c r="Z386" s="39">
        <v>50</v>
      </c>
      <c r="AA386" s="39">
        <v>0</v>
      </c>
      <c r="AB386" s="39">
        <v>0</v>
      </c>
    </row>
    <row r="387" spans="1:28" s="3" customFormat="1" ht="24" customHeight="1" x14ac:dyDescent="0.2">
      <c r="A387" s="39"/>
      <c r="B387" s="78" t="s">
        <v>14</v>
      </c>
      <c r="C387" s="39">
        <v>394</v>
      </c>
      <c r="D387" s="39">
        <v>124</v>
      </c>
      <c r="E387" s="39" t="s">
        <v>1065</v>
      </c>
      <c r="F387" s="39">
        <v>2</v>
      </c>
      <c r="G387" s="39"/>
      <c r="H387" s="39">
        <v>2</v>
      </c>
      <c r="I387" s="39">
        <v>36</v>
      </c>
      <c r="J387" s="39">
        <f t="shared" si="35"/>
        <v>236</v>
      </c>
      <c r="K387" s="39">
        <v>430</v>
      </c>
      <c r="L387" s="39">
        <f t="shared" si="36"/>
        <v>101480</v>
      </c>
      <c r="M387" s="39">
        <v>2</v>
      </c>
      <c r="N387" s="39" t="s">
        <v>27</v>
      </c>
      <c r="O387" s="39" t="s">
        <v>16</v>
      </c>
      <c r="P387" s="39">
        <v>2</v>
      </c>
      <c r="Q387" s="39">
        <v>240</v>
      </c>
      <c r="R387" s="39"/>
      <c r="S387" s="39">
        <v>6400</v>
      </c>
      <c r="T387" s="39">
        <f t="shared" si="37"/>
        <v>1536000</v>
      </c>
      <c r="U387" s="39">
        <v>30</v>
      </c>
      <c r="V387" s="39">
        <f>T387*85%</f>
        <v>1305600</v>
      </c>
      <c r="W387" s="39">
        <f t="shared" si="38"/>
        <v>230400</v>
      </c>
      <c r="X387" s="39">
        <f t="shared" si="39"/>
        <v>331880</v>
      </c>
      <c r="Y387" s="39">
        <v>0</v>
      </c>
      <c r="Z387" s="39">
        <v>50</v>
      </c>
      <c r="AA387" s="39">
        <v>0</v>
      </c>
      <c r="AB387" s="39">
        <v>0</v>
      </c>
    </row>
    <row r="388" spans="1:28" s="3" customFormat="1" ht="24" customHeight="1" x14ac:dyDescent="0.2">
      <c r="A388" s="39"/>
      <c r="B388" s="78" t="s">
        <v>14</v>
      </c>
      <c r="C388" s="39">
        <v>2597</v>
      </c>
      <c r="D388" s="39">
        <v>122</v>
      </c>
      <c r="E388" s="39" t="s">
        <v>1065</v>
      </c>
      <c r="F388" s="39">
        <v>1</v>
      </c>
      <c r="G388" s="39">
        <v>17</v>
      </c>
      <c r="H388" s="39">
        <v>2</v>
      </c>
      <c r="I388" s="39">
        <v>68</v>
      </c>
      <c r="J388" s="39">
        <f t="shared" si="35"/>
        <v>7068</v>
      </c>
      <c r="K388" s="39">
        <v>75</v>
      </c>
      <c r="L388" s="39">
        <f t="shared" si="36"/>
        <v>530100</v>
      </c>
      <c r="M388" s="39">
        <v>1</v>
      </c>
      <c r="N388" s="39"/>
      <c r="O388" s="39"/>
      <c r="P388" s="39"/>
      <c r="Q388" s="39"/>
      <c r="R388" s="39"/>
      <c r="S388" s="39"/>
      <c r="T388" s="39">
        <f t="shared" si="37"/>
        <v>0</v>
      </c>
      <c r="U388" s="39"/>
      <c r="V388" s="39"/>
      <c r="W388" s="39">
        <f t="shared" si="38"/>
        <v>0</v>
      </c>
      <c r="X388" s="39">
        <f t="shared" si="39"/>
        <v>530100</v>
      </c>
      <c r="Y388" s="39">
        <v>0</v>
      </c>
      <c r="Z388" s="39">
        <v>50</v>
      </c>
      <c r="AA388" s="39">
        <v>0</v>
      </c>
      <c r="AB388" s="39">
        <v>0</v>
      </c>
    </row>
    <row r="389" spans="1:28" s="3" customFormat="1" ht="24" customHeight="1" x14ac:dyDescent="0.2">
      <c r="A389" s="39"/>
      <c r="B389" s="78" t="s">
        <v>14</v>
      </c>
      <c r="C389" s="39">
        <v>2978</v>
      </c>
      <c r="D389" s="39">
        <v>124</v>
      </c>
      <c r="E389" s="39" t="s">
        <v>1065</v>
      </c>
      <c r="F389" s="39">
        <v>1</v>
      </c>
      <c r="G389" s="39">
        <v>11</v>
      </c>
      <c r="H389" s="39">
        <v>3</v>
      </c>
      <c r="I389" s="39">
        <v>57</v>
      </c>
      <c r="J389" s="39">
        <f t="shared" si="35"/>
        <v>4757</v>
      </c>
      <c r="K389" s="39">
        <v>75</v>
      </c>
      <c r="L389" s="39">
        <f t="shared" si="36"/>
        <v>356775</v>
      </c>
      <c r="M389" s="39">
        <v>1</v>
      </c>
      <c r="N389" s="39"/>
      <c r="O389" s="39"/>
      <c r="P389" s="39"/>
      <c r="Q389" s="39"/>
      <c r="R389" s="39"/>
      <c r="S389" s="39"/>
      <c r="T389" s="39">
        <f t="shared" si="37"/>
        <v>0</v>
      </c>
      <c r="U389" s="39"/>
      <c r="V389" s="39"/>
      <c r="W389" s="39">
        <f t="shared" si="38"/>
        <v>0</v>
      </c>
      <c r="X389" s="39">
        <f t="shared" si="39"/>
        <v>356775</v>
      </c>
      <c r="Y389" s="39">
        <v>0</v>
      </c>
      <c r="Z389" s="39">
        <v>50</v>
      </c>
      <c r="AA389" s="39">
        <v>0</v>
      </c>
      <c r="AB389" s="39">
        <v>0</v>
      </c>
    </row>
    <row r="390" spans="1:28" s="3" customFormat="1" ht="24" customHeight="1" x14ac:dyDescent="0.2">
      <c r="A390" s="39"/>
      <c r="B390" s="78" t="s">
        <v>14</v>
      </c>
      <c r="C390" s="39">
        <v>5143</v>
      </c>
      <c r="D390" s="39">
        <v>28</v>
      </c>
      <c r="E390" s="39" t="s">
        <v>1065</v>
      </c>
      <c r="F390" s="39">
        <v>1</v>
      </c>
      <c r="G390" s="39"/>
      <c r="H390" s="39">
        <v>3</v>
      </c>
      <c r="I390" s="39">
        <v>97</v>
      </c>
      <c r="J390" s="39">
        <f t="shared" si="35"/>
        <v>397</v>
      </c>
      <c r="K390" s="39">
        <v>75</v>
      </c>
      <c r="L390" s="39">
        <f t="shared" si="36"/>
        <v>29775</v>
      </c>
      <c r="M390" s="39">
        <v>1</v>
      </c>
      <c r="N390" s="39"/>
      <c r="O390" s="39"/>
      <c r="P390" s="39"/>
      <c r="Q390" s="39"/>
      <c r="R390" s="39"/>
      <c r="S390" s="39"/>
      <c r="T390" s="39">
        <f t="shared" si="37"/>
        <v>0</v>
      </c>
      <c r="U390" s="39"/>
      <c r="V390" s="39"/>
      <c r="W390" s="39">
        <f t="shared" si="38"/>
        <v>0</v>
      </c>
      <c r="X390" s="39">
        <f t="shared" si="39"/>
        <v>29775</v>
      </c>
      <c r="Y390" s="39">
        <v>0</v>
      </c>
      <c r="Z390" s="39">
        <v>50</v>
      </c>
      <c r="AA390" s="39">
        <v>0</v>
      </c>
      <c r="AB390" s="39">
        <v>0</v>
      </c>
    </row>
    <row r="391" spans="1:28" s="3" customFormat="1" ht="24" customHeight="1" x14ac:dyDescent="0.2">
      <c r="A391" s="39"/>
      <c r="B391" s="78" t="s">
        <v>14</v>
      </c>
      <c r="C391" s="39">
        <v>5141</v>
      </c>
      <c r="D391" s="39">
        <v>132</v>
      </c>
      <c r="E391" s="39" t="s">
        <v>1065</v>
      </c>
      <c r="F391" s="39">
        <v>1</v>
      </c>
      <c r="G391" s="39">
        <v>3</v>
      </c>
      <c r="H391" s="39"/>
      <c r="I391" s="39">
        <v>56</v>
      </c>
      <c r="J391" s="39">
        <f t="shared" si="35"/>
        <v>1256</v>
      </c>
      <c r="K391" s="39">
        <v>75</v>
      </c>
      <c r="L391" s="39">
        <f t="shared" si="36"/>
        <v>94200</v>
      </c>
      <c r="M391" s="39">
        <v>1</v>
      </c>
      <c r="N391" s="39"/>
      <c r="O391" s="39"/>
      <c r="P391" s="39"/>
      <c r="Q391" s="39"/>
      <c r="R391" s="39"/>
      <c r="S391" s="39"/>
      <c r="T391" s="39">
        <f t="shared" si="37"/>
        <v>0</v>
      </c>
      <c r="U391" s="39"/>
      <c r="V391" s="39"/>
      <c r="W391" s="39">
        <f t="shared" si="38"/>
        <v>0</v>
      </c>
      <c r="X391" s="39">
        <f t="shared" si="39"/>
        <v>94200</v>
      </c>
      <c r="Y391" s="39">
        <v>0</v>
      </c>
      <c r="Z391" s="39">
        <v>50</v>
      </c>
      <c r="AA391" s="39">
        <v>0</v>
      </c>
      <c r="AB391" s="39">
        <v>0</v>
      </c>
    </row>
    <row r="392" spans="1:28" s="3" customFormat="1" ht="24" customHeight="1" x14ac:dyDescent="0.2">
      <c r="A392" s="39"/>
      <c r="B392" s="78"/>
      <c r="C392" s="39"/>
      <c r="D392" s="39"/>
      <c r="E392" s="39" t="s">
        <v>1066</v>
      </c>
      <c r="F392" s="39">
        <v>2</v>
      </c>
      <c r="G392" s="39"/>
      <c r="H392" s="39"/>
      <c r="I392" s="39"/>
      <c r="J392" s="39">
        <f t="shared" si="35"/>
        <v>0</v>
      </c>
      <c r="K392" s="39"/>
      <c r="L392" s="39">
        <f t="shared" si="36"/>
        <v>0</v>
      </c>
      <c r="M392" s="39">
        <v>2</v>
      </c>
      <c r="N392" s="39" t="s">
        <v>27</v>
      </c>
      <c r="O392" s="39" t="s">
        <v>55</v>
      </c>
      <c r="P392" s="39">
        <v>2</v>
      </c>
      <c r="Q392" s="39">
        <v>54</v>
      </c>
      <c r="R392" s="39"/>
      <c r="S392" s="39">
        <v>6400</v>
      </c>
      <c r="T392" s="39">
        <f t="shared" si="37"/>
        <v>345600</v>
      </c>
      <c r="U392" s="39">
        <v>15</v>
      </c>
      <c r="V392" s="39">
        <f>T392*20%</f>
        <v>69120</v>
      </c>
      <c r="W392" s="39">
        <f t="shared" si="38"/>
        <v>276480</v>
      </c>
      <c r="X392" s="39">
        <f t="shared" si="39"/>
        <v>276480</v>
      </c>
      <c r="Y392" s="39">
        <v>0</v>
      </c>
      <c r="Z392" s="39">
        <v>50</v>
      </c>
      <c r="AA392" s="39">
        <v>0</v>
      </c>
      <c r="AB392" s="39">
        <v>0</v>
      </c>
    </row>
    <row r="393" spans="1:28" s="3" customFormat="1" ht="24" customHeight="1" x14ac:dyDescent="0.2">
      <c r="A393" s="39"/>
      <c r="B393" s="181" t="s">
        <v>14</v>
      </c>
      <c r="C393" s="39"/>
      <c r="D393" s="39"/>
      <c r="E393" s="39" t="s">
        <v>1945</v>
      </c>
      <c r="F393" s="39">
        <v>1</v>
      </c>
      <c r="G393" s="39">
        <v>11</v>
      </c>
      <c r="H393" s="39"/>
      <c r="I393" s="39">
        <v>90</v>
      </c>
      <c r="J393" s="39">
        <f t="shared" si="35"/>
        <v>4490</v>
      </c>
      <c r="K393" s="39">
        <v>430</v>
      </c>
      <c r="L393" s="39">
        <f>J393*K393</f>
        <v>1930700</v>
      </c>
      <c r="M393" s="39">
        <v>1</v>
      </c>
      <c r="N393" s="39"/>
      <c r="O393" s="39"/>
      <c r="P393" s="39"/>
      <c r="Q393" s="39"/>
      <c r="R393" s="39"/>
      <c r="S393" s="39"/>
      <c r="T393" s="39"/>
      <c r="U393" s="39"/>
      <c r="V393" s="39"/>
      <c r="W393" s="39"/>
      <c r="X393" s="39">
        <f t="shared" si="39"/>
        <v>1930700</v>
      </c>
      <c r="Y393" s="39">
        <v>0</v>
      </c>
      <c r="Z393" s="39">
        <v>50</v>
      </c>
      <c r="AA393" s="39">
        <v>0</v>
      </c>
      <c r="AB393" s="39">
        <v>0</v>
      </c>
    </row>
    <row r="394" spans="1:28" s="3" customFormat="1" ht="24" customHeight="1" x14ac:dyDescent="0.2">
      <c r="A394" s="39"/>
      <c r="B394" s="181"/>
      <c r="C394" s="39"/>
      <c r="D394" s="39"/>
      <c r="E394" s="39"/>
      <c r="F394" s="39"/>
      <c r="G394" s="39"/>
      <c r="H394" s="39"/>
      <c r="I394" s="39"/>
      <c r="J394" s="39"/>
      <c r="K394" s="39"/>
      <c r="L394" s="39"/>
      <c r="M394" s="39"/>
      <c r="N394" s="39"/>
      <c r="O394" s="39"/>
      <c r="P394" s="39"/>
      <c r="Q394" s="39"/>
      <c r="R394" s="39"/>
      <c r="S394" s="39"/>
      <c r="T394" s="39"/>
      <c r="U394" s="39"/>
      <c r="V394" s="39"/>
      <c r="W394" s="39"/>
      <c r="X394" s="39"/>
      <c r="Y394" s="39"/>
      <c r="Z394" s="39"/>
      <c r="AA394" s="39"/>
      <c r="AB394" s="39"/>
    </row>
    <row r="395" spans="1:28" s="3" customFormat="1" ht="24" customHeight="1" x14ac:dyDescent="0.2">
      <c r="A395" s="39"/>
      <c r="B395" s="78"/>
      <c r="C395" s="39"/>
      <c r="D395" s="39"/>
      <c r="E395" s="39"/>
      <c r="F395" s="39"/>
      <c r="G395" s="39"/>
      <c r="H395" s="39"/>
      <c r="I395" s="39"/>
      <c r="J395" s="39"/>
      <c r="K395" s="39"/>
      <c r="L395" s="39"/>
      <c r="M395" s="39"/>
      <c r="N395" s="39"/>
      <c r="O395" s="39"/>
      <c r="P395" s="39"/>
      <c r="Q395" s="39"/>
      <c r="R395" s="39"/>
      <c r="S395" s="39"/>
      <c r="T395" s="39"/>
      <c r="U395" s="39"/>
      <c r="V395" s="39"/>
      <c r="W395" s="39"/>
      <c r="X395" s="39"/>
      <c r="Y395" s="39"/>
      <c r="Z395" s="39"/>
      <c r="AA395" s="39"/>
      <c r="AB395" s="39"/>
    </row>
    <row r="396" spans="1:28" s="3" customFormat="1" ht="24" customHeight="1" x14ac:dyDescent="0.2">
      <c r="A396" s="39"/>
      <c r="B396" s="78"/>
      <c r="C396" s="39"/>
      <c r="D396" s="39"/>
      <c r="E396" s="39"/>
      <c r="F396" s="39"/>
      <c r="G396" s="39"/>
      <c r="H396" s="39"/>
      <c r="I396" s="39"/>
      <c r="J396" s="39"/>
      <c r="K396" s="39"/>
      <c r="L396" s="39"/>
      <c r="M396" s="39"/>
      <c r="N396" s="39"/>
      <c r="O396" s="39"/>
      <c r="P396" s="39"/>
      <c r="Q396" s="39"/>
      <c r="R396" s="39"/>
      <c r="S396" s="39"/>
      <c r="T396" s="39"/>
      <c r="U396" s="39"/>
      <c r="V396" s="39"/>
      <c r="W396" s="39"/>
      <c r="X396" s="39"/>
      <c r="Y396" s="39"/>
      <c r="Z396" s="39"/>
      <c r="AA396" s="39"/>
      <c r="AB396" s="39"/>
    </row>
    <row r="397" spans="1:28" s="3" customFormat="1" x14ac:dyDescent="0.25">
      <c r="A397" s="66"/>
      <c r="B397" s="70"/>
      <c r="C397" s="66"/>
      <c r="D397" s="66"/>
      <c r="E397" s="66"/>
      <c r="F397" s="66"/>
      <c r="G397" s="66"/>
      <c r="H397" s="66"/>
      <c r="I397" s="66"/>
      <c r="J397" s="66"/>
      <c r="K397" s="66"/>
      <c r="L397" s="66"/>
      <c r="M397" s="66"/>
      <c r="N397" s="66"/>
      <c r="O397" s="66"/>
      <c r="P397" s="66"/>
      <c r="Q397" s="66"/>
      <c r="R397" s="66"/>
      <c r="S397" s="66"/>
      <c r="T397" s="66"/>
      <c r="U397" s="66"/>
      <c r="V397" s="66"/>
      <c r="W397" s="66"/>
      <c r="X397" s="66"/>
      <c r="Y397" s="66"/>
      <c r="Z397" s="66"/>
      <c r="AA397" s="66"/>
      <c r="AB397" s="66"/>
    </row>
    <row r="398" spans="1:28" s="3" customFormat="1" x14ac:dyDescent="0.25">
      <c r="A398" s="42" t="s">
        <v>17</v>
      </c>
      <c r="B398" s="42"/>
      <c r="C398" s="42"/>
      <c r="D398" s="42" t="s">
        <v>18</v>
      </c>
      <c r="E398" s="42"/>
      <c r="F398" s="42"/>
      <c r="G398" s="42" t="s">
        <v>19</v>
      </c>
      <c r="H398" s="42"/>
      <c r="I398" s="42"/>
      <c r="J398" s="42"/>
      <c r="K398" s="42"/>
      <c r="L398" s="71"/>
      <c r="M398" s="72"/>
      <c r="N398" s="66"/>
      <c r="O398" s="66"/>
      <c r="P398" s="66"/>
      <c r="Q398" s="66"/>
      <c r="R398" s="66"/>
      <c r="S398" s="66"/>
      <c r="T398" s="66"/>
      <c r="U398" s="66"/>
      <c r="V398" s="66"/>
      <c r="W398" s="66"/>
      <c r="X398" s="66"/>
      <c r="Y398" s="66"/>
      <c r="Z398" s="66"/>
      <c r="AA398" s="66"/>
      <c r="AB398" s="66"/>
    </row>
    <row r="399" spans="1:28" s="3" customFormat="1" x14ac:dyDescent="0.25">
      <c r="A399" s="42"/>
      <c r="B399" s="42"/>
      <c r="C399" s="42"/>
      <c r="D399" s="42"/>
      <c r="E399" s="42"/>
      <c r="F399" s="42"/>
      <c r="G399" s="42" t="s">
        <v>20</v>
      </c>
      <c r="H399" s="42"/>
      <c r="I399" s="42"/>
      <c r="J399" s="42"/>
      <c r="K399" s="42"/>
      <c r="L399" s="71"/>
      <c r="M399" s="72"/>
      <c r="N399" s="66"/>
      <c r="O399" s="66"/>
      <c r="P399" s="66"/>
      <c r="Q399" s="66"/>
      <c r="R399" s="66"/>
      <c r="S399" s="66"/>
      <c r="T399" s="66"/>
      <c r="U399" s="66"/>
      <c r="V399" s="66"/>
      <c r="W399" s="66"/>
      <c r="X399" s="66"/>
      <c r="Y399" s="66"/>
      <c r="Z399" s="66"/>
      <c r="AA399" s="66"/>
      <c r="AB399" s="66"/>
    </row>
    <row r="400" spans="1:28" s="3" customFormat="1" x14ac:dyDescent="0.25">
      <c r="A400" s="42"/>
      <c r="B400" s="42"/>
      <c r="C400" s="42"/>
      <c r="D400" s="42"/>
      <c r="E400" s="42"/>
      <c r="F400" s="42"/>
      <c r="G400" s="42" t="s">
        <v>21</v>
      </c>
      <c r="H400" s="42"/>
      <c r="I400" s="42"/>
      <c r="J400" s="42"/>
      <c r="K400" s="42"/>
      <c r="L400" s="71"/>
      <c r="M400" s="72"/>
      <c r="N400" s="66"/>
      <c r="O400" s="66"/>
      <c r="P400" s="66"/>
      <c r="Q400" s="66"/>
      <c r="R400" s="66"/>
      <c r="S400" s="66"/>
      <c r="T400" s="66"/>
      <c r="U400" s="66"/>
      <c r="V400" s="66"/>
      <c r="W400" s="66"/>
      <c r="X400" s="66"/>
      <c r="Y400" s="66"/>
      <c r="Z400" s="66"/>
      <c r="AA400" s="66"/>
      <c r="AB400" s="66"/>
    </row>
    <row r="401" spans="1:28" s="3" customFormat="1" x14ac:dyDescent="0.25">
      <c r="A401" s="42"/>
      <c r="B401" s="42"/>
      <c r="C401" s="42"/>
      <c r="D401" s="42"/>
      <c r="E401" s="42"/>
      <c r="F401" s="42"/>
      <c r="G401" s="42" t="s">
        <v>22</v>
      </c>
      <c r="H401" s="42"/>
      <c r="I401" s="42"/>
      <c r="J401" s="42"/>
      <c r="K401" s="42"/>
      <c r="L401" s="71"/>
      <c r="M401" s="72"/>
      <c r="N401" s="72"/>
      <c r="O401" s="72"/>
      <c r="P401" s="72"/>
      <c r="Q401" s="72"/>
      <c r="R401" s="72"/>
      <c r="S401" s="72"/>
      <c r="T401" s="72"/>
      <c r="U401" s="72"/>
      <c r="V401" s="72"/>
      <c r="W401" s="72"/>
      <c r="X401" s="72"/>
      <c r="Y401" s="72"/>
      <c r="Z401" s="72"/>
      <c r="AA401" s="72"/>
      <c r="AB401" s="72"/>
    </row>
    <row r="402" spans="1:28" s="3" customFormat="1" x14ac:dyDescent="0.25">
      <c r="A402" s="42"/>
      <c r="B402" s="42"/>
      <c r="C402" s="42"/>
      <c r="D402" s="42"/>
      <c r="E402" s="42"/>
      <c r="F402" s="42"/>
      <c r="G402" s="42" t="s">
        <v>23</v>
      </c>
      <c r="H402" s="42"/>
      <c r="I402" s="42"/>
      <c r="J402" s="42"/>
      <c r="K402" s="42"/>
      <c r="L402" s="71"/>
      <c r="M402" s="72"/>
      <c r="N402" s="72"/>
      <c r="O402" s="72"/>
      <c r="P402" s="72"/>
      <c r="Q402" s="72"/>
      <c r="R402" s="72"/>
      <c r="S402" s="72"/>
      <c r="T402" s="72"/>
      <c r="U402" s="72"/>
      <c r="V402" s="72"/>
      <c r="W402" s="72"/>
      <c r="X402" s="72"/>
      <c r="Y402" s="72"/>
      <c r="Z402" s="72"/>
      <c r="AA402" s="72"/>
      <c r="AB402" s="72"/>
    </row>
  </sheetData>
  <mergeCells count="33">
    <mergeCell ref="V4:V9"/>
    <mergeCell ref="W4:W9"/>
    <mergeCell ref="A2:AB2"/>
    <mergeCell ref="AB3:AB9"/>
    <mergeCell ref="G4:I4"/>
    <mergeCell ref="J4:J9"/>
    <mergeCell ref="K4:K9"/>
    <mergeCell ref="L4:L9"/>
    <mergeCell ref="M4:M9"/>
    <mergeCell ref="N4:N9"/>
    <mergeCell ref="O4:O9"/>
    <mergeCell ref="P4:P9"/>
    <mergeCell ref="Q4:Q9"/>
    <mergeCell ref="R4:R9"/>
    <mergeCell ref="Y4:Y9"/>
    <mergeCell ref="T4:T9"/>
    <mergeCell ref="H5:H9"/>
    <mergeCell ref="I5:I9"/>
    <mergeCell ref="S4:S9"/>
    <mergeCell ref="A1:AA1"/>
    <mergeCell ref="M3:Y3"/>
    <mergeCell ref="A3:A9"/>
    <mergeCell ref="B3:B9"/>
    <mergeCell ref="C3:C9"/>
    <mergeCell ref="D3:D9"/>
    <mergeCell ref="E3:E9"/>
    <mergeCell ref="F3:F9"/>
    <mergeCell ref="G3:L3"/>
    <mergeCell ref="Z3:Z9"/>
    <mergeCell ref="AA3:AA9"/>
    <mergeCell ref="X4:X9"/>
    <mergeCell ref="U4:U9"/>
    <mergeCell ref="G5:G9"/>
  </mergeCells>
  <pageMargins left="0.7" right="0.7" top="0.75" bottom="0.75" header="0.3" footer="0.3"/>
  <pageSetup paperSize="9" orientation="portrait" horizontalDpi="180" verticalDpi="18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เวิร์กชีต</vt:lpstr>
      </vt:variant>
      <vt:variant>
        <vt:i4>16</vt:i4>
      </vt:variant>
      <vt:variant>
        <vt:lpstr>ช่วงที่มีชื่อ</vt:lpstr>
      </vt:variant>
      <vt:variant>
        <vt:i4>1</vt:i4>
      </vt:variant>
    </vt:vector>
  </HeadingPairs>
  <TitlesOfParts>
    <vt:vector size="17" baseType="lpstr">
      <vt:lpstr>หม่2</vt:lpstr>
      <vt:lpstr>หมู่3</vt:lpstr>
      <vt:lpstr>หมู่4</vt:lpstr>
      <vt:lpstr>หมู่5</vt:lpstr>
      <vt:lpstr>หมู่6</vt:lpstr>
      <vt:lpstr>ร้านค้า</vt:lpstr>
      <vt:lpstr>ร้านค้า2</vt:lpstr>
      <vt:lpstr>หมู่7</vt:lpstr>
      <vt:lpstr>หมู่8</vt:lpstr>
      <vt:lpstr>หมู่9</vt:lpstr>
      <vt:lpstr>หมู่11</vt:lpstr>
      <vt:lpstr>หมู่12</vt:lpstr>
      <vt:lpstr>หมู่1</vt:lpstr>
      <vt:lpstr>หมู่10</vt:lpstr>
      <vt:lpstr>หมู่ 13</vt:lpstr>
      <vt:lpstr>Sheet1</vt:lpstr>
      <vt:lpstr>ร้านค้า!Print_Titles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ACER</cp:lastModifiedBy>
  <cp:lastPrinted>2023-10-02T07:33:18Z</cp:lastPrinted>
  <dcterms:created xsi:type="dcterms:W3CDTF">2020-06-25T07:27:17Z</dcterms:created>
  <dcterms:modified xsi:type="dcterms:W3CDTF">2024-03-06T04:35:21Z</dcterms:modified>
</cp:coreProperties>
</file>